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Projekty_ostatni\Dejvické divadlo\Výběrové řízení - dotazy\"/>
    </mc:Choice>
  </mc:AlternateContent>
  <bookViews>
    <workbookView xWindow="0" yWindow="0" windowWidth="28800" windowHeight="12210"/>
  </bookViews>
  <sheets>
    <sheet name="Rekapitulace stavby" sheetId="1" r:id="rId1"/>
    <sheet name="01 - Bourací práce" sheetId="2" r:id="rId2"/>
    <sheet name="02 - Stavební část" sheetId="3" r:id="rId3"/>
    <sheet name="01 - Vnitřní vodovod" sheetId="4" r:id="rId4"/>
    <sheet name="02 - Vnitřní kanalizace" sheetId="5" r:id="rId5"/>
    <sheet name="03 - Zařizovací předměty" sheetId="6" r:id="rId6"/>
    <sheet name="04 - Elektro" sheetId="7" r:id="rId7"/>
    <sheet name="05 - Vytápění" sheetId="8" r:id="rId8"/>
    <sheet name="01 - Zařízení č.1 - Větrá..." sheetId="9" r:id="rId9"/>
    <sheet name="02 - Zařízení č.2 - Chlaz..." sheetId="10" r:id="rId10"/>
    <sheet name="03 - Zařízení č.3 - Chlaz..." sheetId="11" r:id="rId11"/>
    <sheet name="04 - Zařízení č.4 - Chlaz..." sheetId="12" r:id="rId12"/>
    <sheet name="05 - Demontáže" sheetId="13" r:id="rId13"/>
    <sheet name="01 - Zařízení1 - Větrání ..." sheetId="14" r:id="rId14"/>
    <sheet name="02 - Zařízení 2 - Větrání..." sheetId="15" r:id="rId15"/>
    <sheet name="03 - Zařízení 3 - Odvětrá..." sheetId="16" r:id="rId16"/>
    <sheet name="04 - Zařízení 4 - Větrání..." sheetId="17" r:id="rId17"/>
    <sheet name="05 - Zařízení 5 - Úprava ..." sheetId="18" r:id="rId18"/>
    <sheet name="06 - Demontáž a ekologick..." sheetId="19" r:id="rId19"/>
    <sheet name="08 - ZOTK - Zařízení pro ..." sheetId="20" r:id="rId20"/>
    <sheet name="09 - Měření a regulace" sheetId="21" r:id="rId21"/>
    <sheet name="10 - EPS_EROP, ESL" sheetId="22" r:id="rId22"/>
    <sheet name="11 - AV + jevištní technika" sheetId="23" r:id="rId23"/>
    <sheet name="13 - Zahradní a krajinářs..." sheetId="24" r:id="rId24"/>
    <sheet name="14 - VRN" sheetId="25" r:id="rId25"/>
  </sheets>
  <definedNames>
    <definedName name="_xlnm._FilterDatabase" localSheetId="1" hidden="1">'01 - Bourací práce'!$C$126:$K$438</definedName>
    <definedName name="_xlnm._FilterDatabase" localSheetId="3" hidden="1">'01 - Vnitřní vodovod'!$C$130:$K$209</definedName>
    <definedName name="_xlnm._FilterDatabase" localSheetId="8" hidden="1">'01 - Zařízení č.1 - Větrá...'!$C$124:$K$204</definedName>
    <definedName name="_xlnm._FilterDatabase" localSheetId="13" hidden="1">'01 - Zařízení1 - Větrání ...'!$C$124:$K$241</definedName>
    <definedName name="_xlnm._FilterDatabase" localSheetId="2" hidden="1">'02 - Stavební část'!$C$151:$K$3968</definedName>
    <definedName name="_xlnm._FilterDatabase" localSheetId="4" hidden="1">'02 - Vnitřní kanalizace'!$C$139:$K$300</definedName>
    <definedName name="_xlnm._FilterDatabase" localSheetId="14" hidden="1">'02 - Zařízení 2 - Větrání...'!$C$124:$K$175</definedName>
    <definedName name="_xlnm._FilterDatabase" localSheetId="9" hidden="1">'02 - Zařízení č.2 - Chlaz...'!$C$124:$K$168</definedName>
    <definedName name="_xlnm._FilterDatabase" localSheetId="15" hidden="1">'03 - Zařízení 3 - Odvětrá...'!$C$124:$K$167</definedName>
    <definedName name="_xlnm._FilterDatabase" localSheetId="10" hidden="1">'03 - Zařízení č.3 - Chlaz...'!$C$124:$K$172</definedName>
    <definedName name="_xlnm._FilterDatabase" localSheetId="5" hidden="1">'03 - Zařizovací předměty'!$C$124:$K$251</definedName>
    <definedName name="_xlnm._FilterDatabase" localSheetId="6" hidden="1">'04 - Elektro'!$C$124:$K$396</definedName>
    <definedName name="_xlnm._FilterDatabase" localSheetId="16" hidden="1">'04 - Zařízení 4 - Větrání...'!$C$124:$K$176</definedName>
    <definedName name="_xlnm._FilterDatabase" localSheetId="11" hidden="1">'04 - Zařízení č.4 - Chlaz...'!$C$124:$K$173</definedName>
    <definedName name="_xlnm._FilterDatabase" localSheetId="12" hidden="1">'05 - Demontáže'!$C$123:$K$143</definedName>
    <definedName name="_xlnm._FilterDatabase" localSheetId="7" hidden="1">'05 - Vytápění'!$C$134:$K$287</definedName>
    <definedName name="_xlnm._FilterDatabase" localSheetId="17" hidden="1">'05 - Zařízení 5 - Úprava ...'!$C$129:$K$301</definedName>
    <definedName name="_xlnm._FilterDatabase" localSheetId="18" hidden="1">'06 - Demontáž a ekologick...'!$C$123:$K$140</definedName>
    <definedName name="_xlnm._FilterDatabase" localSheetId="19" hidden="1">'08 - ZOTK - Zařízení pro ...'!$C$116:$K$145</definedName>
    <definedName name="_xlnm._FilterDatabase" localSheetId="20" hidden="1">'09 - Měření a regulace'!$C$123:$K$197</definedName>
    <definedName name="_xlnm._FilterDatabase" localSheetId="21" hidden="1">'10 - EPS_EROP, ESL'!$C$131:$K$262</definedName>
    <definedName name="_xlnm._FilterDatabase" localSheetId="22" hidden="1">'11 - AV + jevištní technika'!$C$128:$K$305</definedName>
    <definedName name="_xlnm._FilterDatabase" localSheetId="23" hidden="1">'13 - Zahradní a krajinářs...'!$C$118:$K$172</definedName>
    <definedName name="_xlnm._FilterDatabase" localSheetId="24" hidden="1">'14 - VRN'!$C$124:$K$190</definedName>
    <definedName name="_xlnm.Print_Titles" localSheetId="1">'01 - Bourací práce'!$126:$126</definedName>
    <definedName name="_xlnm.Print_Titles" localSheetId="3">'01 - Vnitřní vodovod'!$130:$130</definedName>
    <definedName name="_xlnm.Print_Titles" localSheetId="8">'01 - Zařízení č.1 - Větrá...'!$124:$124</definedName>
    <definedName name="_xlnm.Print_Titles" localSheetId="13">'01 - Zařízení1 - Větrání ...'!$124:$124</definedName>
    <definedName name="_xlnm.Print_Titles" localSheetId="2">'02 - Stavební část'!$151:$151</definedName>
    <definedName name="_xlnm.Print_Titles" localSheetId="4">'02 - Vnitřní kanalizace'!$139:$139</definedName>
    <definedName name="_xlnm.Print_Titles" localSheetId="14">'02 - Zařízení 2 - Větrání...'!$124:$124</definedName>
    <definedName name="_xlnm.Print_Titles" localSheetId="9">'02 - Zařízení č.2 - Chlaz...'!$124:$124</definedName>
    <definedName name="_xlnm.Print_Titles" localSheetId="15">'03 - Zařízení 3 - Odvětrá...'!$124:$124</definedName>
    <definedName name="_xlnm.Print_Titles" localSheetId="10">'03 - Zařízení č.3 - Chlaz...'!$124:$124</definedName>
    <definedName name="_xlnm.Print_Titles" localSheetId="5">'03 - Zařizovací předměty'!$124:$124</definedName>
    <definedName name="_xlnm.Print_Titles" localSheetId="6">'04 - Elektro'!$124:$124</definedName>
    <definedName name="_xlnm.Print_Titles" localSheetId="16">'04 - Zařízení 4 - Větrání...'!$124:$124</definedName>
    <definedName name="_xlnm.Print_Titles" localSheetId="11">'04 - Zařízení č.4 - Chlaz...'!$124:$124</definedName>
    <definedName name="_xlnm.Print_Titles" localSheetId="12">'05 - Demontáže'!$123:$123</definedName>
    <definedName name="_xlnm.Print_Titles" localSheetId="7">'05 - Vytápění'!$134:$134</definedName>
    <definedName name="_xlnm.Print_Titles" localSheetId="17">'05 - Zařízení 5 - Úprava ...'!$129:$129</definedName>
    <definedName name="_xlnm.Print_Titles" localSheetId="18">'06 - Demontáž a ekologick...'!$123:$123</definedName>
    <definedName name="_xlnm.Print_Titles" localSheetId="19">'08 - ZOTK - Zařízení pro ...'!$116:$116</definedName>
    <definedName name="_xlnm.Print_Titles" localSheetId="20">'09 - Měření a regulace'!$123:$123</definedName>
    <definedName name="_xlnm.Print_Titles" localSheetId="21">'10 - EPS_EROP, ESL'!$131:$131</definedName>
    <definedName name="_xlnm.Print_Titles" localSheetId="22">'11 - AV + jevištní technika'!$128:$128</definedName>
    <definedName name="_xlnm.Print_Titles" localSheetId="23">'13 - Zahradní a krajinářs...'!$118:$118</definedName>
    <definedName name="_xlnm.Print_Titles" localSheetId="24">'14 - VRN'!$124:$124</definedName>
    <definedName name="_xlnm.Print_Titles" localSheetId="0">'Rekapitulace stavby'!$92:$92</definedName>
    <definedName name="_xlnm.Print_Area" localSheetId="1">'01 - Bourací práce'!$C$4:$J$76,'01 - Bourací práce'!$C$82:$J$108,'01 - Bourací práce'!$C$114:$J$438</definedName>
    <definedName name="_xlnm.Print_Area" localSheetId="3">'01 - Vnitřní vodovod'!$C$4:$J$76,'01 - Vnitřní vodovod'!$C$82:$J$110,'01 - Vnitřní vodovod'!$C$116:$J$209</definedName>
    <definedName name="_xlnm.Print_Area" localSheetId="8">'01 - Zařízení č.1 - Větrá...'!$C$4:$J$76,'01 - Zařízení č.1 - Větrá...'!$C$82:$J$104,'01 - Zařízení č.1 - Větrá...'!$C$110:$J$204</definedName>
    <definedName name="_xlnm.Print_Area" localSheetId="13">'01 - Zařízení1 - Větrání ...'!$C$4:$J$76,'01 - Zařízení1 - Větrání ...'!$C$82:$J$104,'01 - Zařízení1 - Větrání ...'!$C$110:$J$241</definedName>
    <definedName name="_xlnm.Print_Area" localSheetId="2">'02 - Stavební část'!$C$4:$J$76,'02 - Stavební část'!$C$82:$J$133,'02 - Stavební část'!$C$139:$J$3968</definedName>
    <definedName name="_xlnm.Print_Area" localSheetId="4">'02 - Vnitřní kanalizace'!$C$4:$J$76,'02 - Vnitřní kanalizace'!$C$82:$J$119,'02 - Vnitřní kanalizace'!$C$125:$J$300</definedName>
    <definedName name="_xlnm.Print_Area" localSheetId="14">'02 - Zařízení 2 - Větrání...'!$C$4:$J$76,'02 - Zařízení 2 - Větrání...'!$C$82:$J$104,'02 - Zařízení 2 - Větrání...'!$C$110:$J$175</definedName>
    <definedName name="_xlnm.Print_Area" localSheetId="9">'02 - Zařízení č.2 - Chlaz...'!$C$4:$J$76,'02 - Zařízení č.2 - Chlaz...'!$C$82:$J$104,'02 - Zařízení č.2 - Chlaz...'!$C$110:$J$168</definedName>
    <definedName name="_xlnm.Print_Area" localSheetId="15">'03 - Zařízení 3 - Odvětrá...'!$C$4:$J$76,'03 - Zařízení 3 - Odvětrá...'!$C$82:$J$104,'03 - Zařízení 3 - Odvětrá...'!$C$110:$J$167</definedName>
    <definedName name="_xlnm.Print_Area" localSheetId="10">'03 - Zařízení č.3 - Chlaz...'!$C$4:$J$76,'03 - Zařízení č.3 - Chlaz...'!$C$82:$J$104,'03 - Zařízení č.3 - Chlaz...'!$C$110:$J$172</definedName>
    <definedName name="_xlnm.Print_Area" localSheetId="5">'03 - Zařizovací předměty'!$C$4:$J$76,'03 - Zařizovací předměty'!$C$82:$J$104,'03 - Zařizovací předměty'!$C$110:$J$251</definedName>
    <definedName name="_xlnm.Print_Area" localSheetId="6">'04 - Elektro'!$C$4:$J$76,'04 - Elektro'!$C$82:$J$106,'04 - Elektro'!$C$112:$J$396</definedName>
    <definedName name="_xlnm.Print_Area" localSheetId="16">'04 - Zařízení 4 - Větrání...'!$C$4:$J$76,'04 - Zařízení 4 - Větrání...'!$C$82:$J$104,'04 - Zařízení 4 - Větrání...'!$C$110:$J$176</definedName>
    <definedName name="_xlnm.Print_Area" localSheetId="11">'04 - Zařízení č.4 - Chlaz...'!$C$4:$J$76,'04 - Zařízení č.4 - Chlaz...'!$C$82:$J$104,'04 - Zařízení č.4 - Chlaz...'!$C$110:$J$173</definedName>
    <definedName name="_xlnm.Print_Area" localSheetId="12">'05 - Demontáže'!$C$4:$J$76,'05 - Demontáže'!$C$82:$J$103,'05 - Demontáže'!$C$109:$J$143</definedName>
    <definedName name="_xlnm.Print_Area" localSheetId="7">'05 - Vytápění'!$C$4:$J$76,'05 - Vytápění'!$C$82:$J$116,'05 - Vytápění'!$C$122:$J$287</definedName>
    <definedName name="_xlnm.Print_Area" localSheetId="17">'05 - Zařízení 5 - Úprava ...'!$C$4:$J$76,'05 - Zařízení 5 - Úprava ...'!$C$82:$J$109,'05 - Zařízení 5 - Úprava ...'!$C$115:$J$301</definedName>
    <definedName name="_xlnm.Print_Area" localSheetId="18">'06 - Demontáž a ekologick...'!$C$4:$J$76,'06 - Demontáž a ekologick...'!$C$82:$J$103,'06 - Demontáž a ekologick...'!$C$109:$J$140</definedName>
    <definedName name="_xlnm.Print_Area" localSheetId="19">'08 - ZOTK - Zařízení pro ...'!$C$4:$J$76,'08 - ZOTK - Zařízení pro ...'!$C$82:$J$98,'08 - ZOTK - Zařízení pro ...'!$C$104:$J$145</definedName>
    <definedName name="_xlnm.Print_Area" localSheetId="20">'09 - Měření a regulace'!$C$4:$J$76,'09 - Měření a regulace'!$C$82:$J$105,'09 - Měření a regulace'!$C$111:$J$197</definedName>
    <definedName name="_xlnm.Print_Area" localSheetId="21">'10 - EPS_EROP, ESL'!$C$4:$J$76,'10 - EPS_EROP, ESL'!$C$82:$J$113,'10 - EPS_EROP, ESL'!$C$119:$J$262</definedName>
    <definedName name="_xlnm.Print_Area" localSheetId="22">'11 - AV + jevištní technika'!$C$4:$J$76,'11 - AV + jevištní technika'!$C$82:$J$110,'11 - AV + jevištní technika'!$C$116:$J$305</definedName>
    <definedName name="_xlnm.Print_Area" localSheetId="23">'13 - Zahradní a krajinářs...'!$C$4:$J$76,'13 - Zahradní a krajinářs...'!$C$82:$J$100,'13 - Zahradní a krajinářs...'!$C$106:$J$172</definedName>
    <definedName name="_xlnm.Print_Area" localSheetId="24">'14 - VRN'!$C$4:$J$76,'14 - VRN'!$C$82:$J$106,'14 - VRN'!$C$112:$J$190</definedName>
    <definedName name="_xlnm.Print_Area" localSheetId="0">'Rekapitulace stavby'!$D$4:$AO$76,'Rekapitulace stavby'!$C$82:$AQ$122</definedName>
  </definedNames>
  <calcPr calcId="162913"/>
</workbook>
</file>

<file path=xl/calcChain.xml><?xml version="1.0" encoding="utf-8"?>
<calcChain xmlns="http://schemas.openxmlformats.org/spreadsheetml/2006/main">
  <c r="J37" i="25" l="1"/>
  <c r="J36" i="25"/>
  <c r="AY121" i="1" s="1"/>
  <c r="J35" i="25"/>
  <c r="AX121" i="1"/>
  <c r="BI190" i="25"/>
  <c r="BH190" i="25"/>
  <c r="BG190" i="25"/>
  <c r="BF190" i="25"/>
  <c r="T190" i="25"/>
  <c r="R190" i="25"/>
  <c r="P190" i="25"/>
  <c r="BI189" i="25"/>
  <c r="BH189" i="25"/>
  <c r="BG189" i="25"/>
  <c r="BF189" i="25"/>
  <c r="T189" i="25"/>
  <c r="R189" i="25"/>
  <c r="P189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6" i="25"/>
  <c r="BH186" i="25"/>
  <c r="BG186" i="25"/>
  <c r="BF186" i="25"/>
  <c r="T186" i="25"/>
  <c r="R186" i="25"/>
  <c r="P186" i="25"/>
  <c r="BI185" i="25"/>
  <c r="BH185" i="25"/>
  <c r="BG185" i="25"/>
  <c r="BF185" i="25"/>
  <c r="T185" i="25"/>
  <c r="R185" i="25"/>
  <c r="P185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81" i="25"/>
  <c r="BH181" i="25"/>
  <c r="BG181" i="25"/>
  <c r="BF181" i="25"/>
  <c r="T181" i="25"/>
  <c r="R181" i="25"/>
  <c r="P181" i="25"/>
  <c r="BI180" i="25"/>
  <c r="BH180" i="25"/>
  <c r="BG180" i="25"/>
  <c r="BF180" i="25"/>
  <c r="T180" i="25"/>
  <c r="R180" i="25"/>
  <c r="P180" i="25"/>
  <c r="BI179" i="25"/>
  <c r="BH179" i="25"/>
  <c r="BG179" i="25"/>
  <c r="BF179" i="25"/>
  <c r="T179" i="25"/>
  <c r="R179" i="25"/>
  <c r="P179" i="25"/>
  <c r="BI178" i="25"/>
  <c r="BH178" i="25"/>
  <c r="BG178" i="25"/>
  <c r="BF178" i="25"/>
  <c r="T178" i="25"/>
  <c r="R178" i="25"/>
  <c r="P178" i="25"/>
  <c r="BI177" i="25"/>
  <c r="BH177" i="25"/>
  <c r="BG177" i="25"/>
  <c r="BF177" i="25"/>
  <c r="T177" i="25"/>
  <c r="R177" i="25"/>
  <c r="P177" i="25"/>
  <c r="BI175" i="25"/>
  <c r="BH175" i="25"/>
  <c r="BG175" i="25"/>
  <c r="BF175" i="25"/>
  <c r="T175" i="25"/>
  <c r="R175" i="25"/>
  <c r="P175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8" i="25"/>
  <c r="BH168" i="25"/>
  <c r="BG168" i="25"/>
  <c r="BF168" i="25"/>
  <c r="T168" i="25"/>
  <c r="R168" i="25"/>
  <c r="P168" i="25"/>
  <c r="BI167" i="25"/>
  <c r="BH167" i="25"/>
  <c r="BG167" i="25"/>
  <c r="BF167" i="25"/>
  <c r="T167" i="25"/>
  <c r="R167" i="25"/>
  <c r="P167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3" i="25"/>
  <c r="BH163" i="25"/>
  <c r="BG163" i="25"/>
  <c r="BF163" i="25"/>
  <c r="T163" i="25"/>
  <c r="R163" i="25"/>
  <c r="P163" i="25"/>
  <c r="BI162" i="25"/>
  <c r="BH162" i="25"/>
  <c r="BG162" i="25"/>
  <c r="BF162" i="25"/>
  <c r="T162" i="25"/>
  <c r="R162" i="25"/>
  <c r="P162" i="25"/>
  <c r="BI161" i="25"/>
  <c r="BH161" i="25"/>
  <c r="BG161" i="25"/>
  <c r="BF161" i="25"/>
  <c r="T161" i="25"/>
  <c r="R161" i="25"/>
  <c r="P161" i="25"/>
  <c r="BI160" i="25"/>
  <c r="BH160" i="25"/>
  <c r="BG160" i="25"/>
  <c r="BF160" i="25"/>
  <c r="T160" i="25"/>
  <c r="R160" i="25"/>
  <c r="P160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T138" i="25"/>
  <c r="R139" i="25"/>
  <c r="R138" i="25"/>
  <c r="P139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F119" i="25"/>
  <c r="E117" i="25"/>
  <c r="F89" i="25"/>
  <c r="E87" i="25"/>
  <c r="J24" i="25"/>
  <c r="E24" i="25"/>
  <c r="J122" i="25"/>
  <c r="J23" i="25"/>
  <c r="J21" i="25"/>
  <c r="E21" i="25"/>
  <c r="J121" i="25" s="1"/>
  <c r="J20" i="25"/>
  <c r="J18" i="25"/>
  <c r="E18" i="25"/>
  <c r="F122" i="25" s="1"/>
  <c r="J17" i="25"/>
  <c r="J15" i="25"/>
  <c r="E15" i="25"/>
  <c r="F91" i="25"/>
  <c r="J14" i="25"/>
  <c r="J12" i="25"/>
  <c r="J89" i="25" s="1"/>
  <c r="E7" i="25"/>
  <c r="E115" i="25"/>
  <c r="J37" i="24"/>
  <c r="J36" i="24"/>
  <c r="AY120" i="1" s="1"/>
  <c r="J35" i="24"/>
  <c r="AX120" i="1" s="1"/>
  <c r="BI171" i="24"/>
  <c r="BH171" i="24"/>
  <c r="BG171" i="24"/>
  <c r="BF171" i="24"/>
  <c r="T171" i="24"/>
  <c r="R171" i="24"/>
  <c r="P171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BI121" i="24"/>
  <c r="BH121" i="24"/>
  <c r="BG121" i="24"/>
  <c r="BF121" i="24"/>
  <c r="T121" i="24"/>
  <c r="R121" i="24"/>
  <c r="P121" i="24"/>
  <c r="F113" i="24"/>
  <c r="E111" i="24"/>
  <c r="F89" i="24"/>
  <c r="E87" i="24"/>
  <c r="J24" i="24"/>
  <c r="E24" i="24"/>
  <c r="J92" i="24"/>
  <c r="J23" i="24"/>
  <c r="J21" i="24"/>
  <c r="E21" i="24"/>
  <c r="J91" i="24" s="1"/>
  <c r="J20" i="24"/>
  <c r="J18" i="24"/>
  <c r="E18" i="24"/>
  <c r="F116" i="24"/>
  <c r="J17" i="24"/>
  <c r="J15" i="24"/>
  <c r="E15" i="24"/>
  <c r="F91" i="24"/>
  <c r="J14" i="24"/>
  <c r="J12" i="24"/>
  <c r="J113" i="24" s="1"/>
  <c r="E7" i="24"/>
  <c r="E109" i="24"/>
  <c r="J37" i="23"/>
  <c r="J36" i="23"/>
  <c r="AY119" i="1"/>
  <c r="J35" i="23"/>
  <c r="AX119" i="1"/>
  <c r="BI305" i="23"/>
  <c r="BH305" i="23"/>
  <c r="BG305" i="23"/>
  <c r="BF305" i="23"/>
  <c r="T305" i="23"/>
  <c r="R305" i="23"/>
  <c r="P305" i="23"/>
  <c r="BI304" i="23"/>
  <c r="BH304" i="23"/>
  <c r="BG304" i="23"/>
  <c r="BF304" i="23"/>
  <c r="T304" i="23"/>
  <c r="R304" i="23"/>
  <c r="P304" i="23"/>
  <c r="BI303" i="23"/>
  <c r="BH303" i="23"/>
  <c r="BG303" i="23"/>
  <c r="BF303" i="23"/>
  <c r="T303" i="23"/>
  <c r="R303" i="23"/>
  <c r="P303" i="23"/>
  <c r="BI302" i="23"/>
  <c r="BH302" i="23"/>
  <c r="BG302" i="23"/>
  <c r="BF302" i="23"/>
  <c r="T302" i="23"/>
  <c r="R302" i="23"/>
  <c r="P302" i="23"/>
  <c r="BI301" i="23"/>
  <c r="BH301" i="23"/>
  <c r="BG301" i="23"/>
  <c r="BF301" i="23"/>
  <c r="T301" i="23"/>
  <c r="R301" i="23"/>
  <c r="P301" i="23"/>
  <c r="BI300" i="23"/>
  <c r="BH300" i="23"/>
  <c r="BG300" i="23"/>
  <c r="BF300" i="23"/>
  <c r="T300" i="23"/>
  <c r="R300" i="23"/>
  <c r="P300" i="23"/>
  <c r="BI299" i="23"/>
  <c r="BH299" i="23"/>
  <c r="BG299" i="23"/>
  <c r="BF299" i="23"/>
  <c r="T299" i="23"/>
  <c r="R299" i="23"/>
  <c r="P299" i="23"/>
  <c r="BI298" i="23"/>
  <c r="BH298" i="23"/>
  <c r="BG298" i="23"/>
  <c r="BF298" i="23"/>
  <c r="T298" i="23"/>
  <c r="R298" i="23"/>
  <c r="P298" i="23"/>
  <c r="BI297" i="23"/>
  <c r="BH297" i="23"/>
  <c r="BG297" i="23"/>
  <c r="BF297" i="23"/>
  <c r="T297" i="23"/>
  <c r="R297" i="23"/>
  <c r="P297" i="23"/>
  <c r="BI296" i="23"/>
  <c r="BH296" i="23"/>
  <c r="BG296" i="23"/>
  <c r="BF296" i="23"/>
  <c r="T296" i="23"/>
  <c r="R296" i="23"/>
  <c r="P296" i="23"/>
  <c r="BI294" i="23"/>
  <c r="BH294" i="23"/>
  <c r="BG294" i="23"/>
  <c r="BF294" i="23"/>
  <c r="T294" i="23"/>
  <c r="R294" i="23"/>
  <c r="P294" i="23"/>
  <c r="BI293" i="23"/>
  <c r="BH293" i="23"/>
  <c r="BG293" i="23"/>
  <c r="BF293" i="23"/>
  <c r="T293" i="23"/>
  <c r="R293" i="23"/>
  <c r="P293" i="23"/>
  <c r="BI292" i="23"/>
  <c r="BH292" i="23"/>
  <c r="BG292" i="23"/>
  <c r="BF292" i="23"/>
  <c r="T292" i="23"/>
  <c r="R292" i="23"/>
  <c r="P292" i="23"/>
  <c r="BI291" i="23"/>
  <c r="BH291" i="23"/>
  <c r="BG291" i="23"/>
  <c r="BF291" i="23"/>
  <c r="T291" i="23"/>
  <c r="R291" i="23"/>
  <c r="P291" i="23"/>
  <c r="BI290" i="23"/>
  <c r="BH290" i="23"/>
  <c r="BG290" i="23"/>
  <c r="BF290" i="23"/>
  <c r="T290" i="23"/>
  <c r="R290" i="23"/>
  <c r="P290" i="23"/>
  <c r="BI289" i="23"/>
  <c r="BH289" i="23"/>
  <c r="BG289" i="23"/>
  <c r="BF289" i="23"/>
  <c r="T289" i="23"/>
  <c r="R289" i="23"/>
  <c r="P289" i="23"/>
  <c r="BI288" i="23"/>
  <c r="BH288" i="23"/>
  <c r="BG288" i="23"/>
  <c r="BF288" i="23"/>
  <c r="T288" i="23"/>
  <c r="R288" i="23"/>
  <c r="P288" i="23"/>
  <c r="BI287" i="23"/>
  <c r="BH287" i="23"/>
  <c r="BG287" i="23"/>
  <c r="BF287" i="23"/>
  <c r="T287" i="23"/>
  <c r="R287" i="23"/>
  <c r="P287" i="23"/>
  <c r="BI286" i="23"/>
  <c r="BH286" i="23"/>
  <c r="BG286" i="23"/>
  <c r="BF286" i="23"/>
  <c r="T286" i="23"/>
  <c r="R286" i="23"/>
  <c r="P286" i="23"/>
  <c r="BI285" i="23"/>
  <c r="BH285" i="23"/>
  <c r="BG285" i="23"/>
  <c r="BF285" i="23"/>
  <c r="T285" i="23"/>
  <c r="R285" i="23"/>
  <c r="P285" i="23"/>
  <c r="BI284" i="23"/>
  <c r="BH284" i="23"/>
  <c r="BG284" i="23"/>
  <c r="BF284" i="23"/>
  <c r="T284" i="23"/>
  <c r="R284" i="23"/>
  <c r="P284" i="23"/>
  <c r="BI283" i="23"/>
  <c r="BH283" i="23"/>
  <c r="BG283" i="23"/>
  <c r="BF283" i="23"/>
  <c r="T283" i="23"/>
  <c r="R283" i="23"/>
  <c r="P283" i="23"/>
  <c r="BI282" i="23"/>
  <c r="BH282" i="23"/>
  <c r="BG282" i="23"/>
  <c r="BF282" i="23"/>
  <c r="T282" i="23"/>
  <c r="R282" i="23"/>
  <c r="P282" i="23"/>
  <c r="BI281" i="23"/>
  <c r="BH281" i="23"/>
  <c r="BG281" i="23"/>
  <c r="BF281" i="23"/>
  <c r="T281" i="23"/>
  <c r="R281" i="23"/>
  <c r="P281" i="23"/>
  <c r="BI280" i="23"/>
  <c r="BH280" i="23"/>
  <c r="BG280" i="23"/>
  <c r="BF280" i="23"/>
  <c r="T280" i="23"/>
  <c r="R280" i="23"/>
  <c r="P280" i="23"/>
  <c r="BI279" i="23"/>
  <c r="BH279" i="23"/>
  <c r="BG279" i="23"/>
  <c r="BF279" i="23"/>
  <c r="T279" i="23"/>
  <c r="R279" i="23"/>
  <c r="P279" i="23"/>
  <c r="BI278" i="23"/>
  <c r="BH278" i="23"/>
  <c r="BG278" i="23"/>
  <c r="BF278" i="23"/>
  <c r="T278" i="23"/>
  <c r="R278" i="23"/>
  <c r="P278" i="23"/>
  <c r="BI277" i="23"/>
  <c r="BH277" i="23"/>
  <c r="BG277" i="23"/>
  <c r="BF277" i="23"/>
  <c r="T277" i="23"/>
  <c r="R277" i="23"/>
  <c r="P277" i="23"/>
  <c r="BI276" i="23"/>
  <c r="BH276" i="23"/>
  <c r="BG276" i="23"/>
  <c r="BF276" i="23"/>
  <c r="T276" i="23"/>
  <c r="R276" i="23"/>
  <c r="P276" i="23"/>
  <c r="BI275" i="23"/>
  <c r="BH275" i="23"/>
  <c r="BG275" i="23"/>
  <c r="BF275" i="23"/>
  <c r="T275" i="23"/>
  <c r="R275" i="23"/>
  <c r="P275" i="23"/>
  <c r="BI274" i="23"/>
  <c r="BH274" i="23"/>
  <c r="BG274" i="23"/>
  <c r="BF274" i="23"/>
  <c r="T274" i="23"/>
  <c r="R274" i="23"/>
  <c r="P274" i="23"/>
  <c r="BI273" i="23"/>
  <c r="BH273" i="23"/>
  <c r="BG273" i="23"/>
  <c r="BF273" i="23"/>
  <c r="T273" i="23"/>
  <c r="R273" i="23"/>
  <c r="P273" i="23"/>
  <c r="BI272" i="23"/>
  <c r="BH272" i="23"/>
  <c r="BG272" i="23"/>
  <c r="BF272" i="23"/>
  <c r="T272" i="23"/>
  <c r="R272" i="23"/>
  <c r="P272" i="23"/>
  <c r="BI271" i="23"/>
  <c r="BH271" i="23"/>
  <c r="BG271" i="23"/>
  <c r="BF271" i="23"/>
  <c r="T271" i="23"/>
  <c r="R271" i="23"/>
  <c r="P271" i="23"/>
  <c r="BI270" i="23"/>
  <c r="BH270" i="23"/>
  <c r="BG270" i="23"/>
  <c r="BF270" i="23"/>
  <c r="T270" i="23"/>
  <c r="R270" i="23"/>
  <c r="P270" i="23"/>
  <c r="BI269" i="23"/>
  <c r="BH269" i="23"/>
  <c r="BG269" i="23"/>
  <c r="BF269" i="23"/>
  <c r="T269" i="23"/>
  <c r="R269" i="23"/>
  <c r="P269" i="23"/>
  <c r="BI268" i="23"/>
  <c r="BH268" i="23"/>
  <c r="BG268" i="23"/>
  <c r="BF268" i="23"/>
  <c r="T268" i="23"/>
  <c r="R268" i="23"/>
  <c r="P268" i="23"/>
  <c r="BI267" i="23"/>
  <c r="BH267" i="23"/>
  <c r="BG267" i="23"/>
  <c r="BF267" i="23"/>
  <c r="T267" i="23"/>
  <c r="R267" i="23"/>
  <c r="P267" i="23"/>
  <c r="BI266" i="23"/>
  <c r="BH266" i="23"/>
  <c r="BG266" i="23"/>
  <c r="BF266" i="23"/>
  <c r="T266" i="23"/>
  <c r="R266" i="23"/>
  <c r="P266" i="23"/>
  <c r="BI265" i="23"/>
  <c r="BH265" i="23"/>
  <c r="BG265" i="23"/>
  <c r="BF265" i="23"/>
  <c r="T265" i="23"/>
  <c r="R265" i="23"/>
  <c r="P265" i="23"/>
  <c r="BI264" i="23"/>
  <c r="BH264" i="23"/>
  <c r="BG264" i="23"/>
  <c r="BF264" i="23"/>
  <c r="T264" i="23"/>
  <c r="R264" i="23"/>
  <c r="P264" i="23"/>
  <c r="BI263" i="23"/>
  <c r="BH263" i="23"/>
  <c r="BG263" i="23"/>
  <c r="BF263" i="23"/>
  <c r="T263" i="23"/>
  <c r="R263" i="23"/>
  <c r="P263" i="23"/>
  <c r="BI262" i="23"/>
  <c r="BH262" i="23"/>
  <c r="BG262" i="23"/>
  <c r="BF262" i="23"/>
  <c r="T262" i="23"/>
  <c r="R262" i="23"/>
  <c r="P262" i="23"/>
  <c r="BI259" i="23"/>
  <c r="BH259" i="23"/>
  <c r="BG259" i="23"/>
  <c r="BF259" i="23"/>
  <c r="T259" i="23"/>
  <c r="R259" i="23"/>
  <c r="P259" i="23"/>
  <c r="BI258" i="23"/>
  <c r="BH258" i="23"/>
  <c r="BG258" i="23"/>
  <c r="BF258" i="23"/>
  <c r="T258" i="23"/>
  <c r="R258" i="23"/>
  <c r="P258" i="23"/>
  <c r="BI257" i="23"/>
  <c r="BH257" i="23"/>
  <c r="BG257" i="23"/>
  <c r="BF257" i="23"/>
  <c r="T257" i="23"/>
  <c r="R257" i="23"/>
  <c r="P257" i="23"/>
  <c r="BI256" i="23"/>
  <c r="BH256" i="23"/>
  <c r="BG256" i="23"/>
  <c r="BF256" i="23"/>
  <c r="T256" i="23"/>
  <c r="R256" i="23"/>
  <c r="P256" i="23"/>
  <c r="BI255" i="23"/>
  <c r="BH255" i="23"/>
  <c r="BG255" i="23"/>
  <c r="BF255" i="23"/>
  <c r="T255" i="23"/>
  <c r="R255" i="23"/>
  <c r="P255" i="23"/>
  <c r="BI254" i="23"/>
  <c r="BH254" i="23"/>
  <c r="BG254" i="23"/>
  <c r="BF254" i="23"/>
  <c r="T254" i="23"/>
  <c r="R254" i="23"/>
  <c r="P254" i="23"/>
  <c r="BI253" i="23"/>
  <c r="BH253" i="23"/>
  <c r="BG253" i="23"/>
  <c r="BF253" i="23"/>
  <c r="T253" i="23"/>
  <c r="R253" i="23"/>
  <c r="P253" i="23"/>
  <c r="BI252" i="23"/>
  <c r="BH252" i="23"/>
  <c r="BG252" i="23"/>
  <c r="BF252" i="23"/>
  <c r="T252" i="23"/>
  <c r="R252" i="23"/>
  <c r="P252" i="23"/>
  <c r="BI251" i="23"/>
  <c r="BH251" i="23"/>
  <c r="BG251" i="23"/>
  <c r="BF251" i="23"/>
  <c r="T251" i="23"/>
  <c r="R251" i="23"/>
  <c r="P251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2" i="23"/>
  <c r="BH242" i="23"/>
  <c r="BG242" i="23"/>
  <c r="BF242" i="23"/>
  <c r="T242" i="23"/>
  <c r="R242" i="23"/>
  <c r="P242" i="23"/>
  <c r="BI241" i="23"/>
  <c r="BH241" i="23"/>
  <c r="BG241" i="23"/>
  <c r="BF241" i="23"/>
  <c r="T241" i="23"/>
  <c r="R241" i="23"/>
  <c r="P241" i="23"/>
  <c r="BI240" i="23"/>
  <c r="BH240" i="23"/>
  <c r="BG240" i="23"/>
  <c r="BF240" i="23"/>
  <c r="T240" i="23"/>
  <c r="R240" i="23"/>
  <c r="P240" i="23"/>
  <c r="BI239" i="23"/>
  <c r="BH239" i="23"/>
  <c r="BG239" i="23"/>
  <c r="BF239" i="23"/>
  <c r="T239" i="23"/>
  <c r="R239" i="23"/>
  <c r="P239" i="23"/>
  <c r="BI238" i="23"/>
  <c r="BH238" i="23"/>
  <c r="BG238" i="23"/>
  <c r="BF238" i="23"/>
  <c r="T238" i="23"/>
  <c r="R238" i="23"/>
  <c r="P238" i="23"/>
  <c r="BI237" i="23"/>
  <c r="BH237" i="23"/>
  <c r="BG237" i="23"/>
  <c r="BF237" i="23"/>
  <c r="T237" i="23"/>
  <c r="R237" i="23"/>
  <c r="P237" i="23"/>
  <c r="BI236" i="23"/>
  <c r="BH236" i="23"/>
  <c r="BG236" i="23"/>
  <c r="BF236" i="23"/>
  <c r="T236" i="23"/>
  <c r="R236" i="23"/>
  <c r="P236" i="23"/>
  <c r="BI235" i="23"/>
  <c r="BH235" i="23"/>
  <c r="BG235" i="23"/>
  <c r="BF235" i="23"/>
  <c r="T235" i="23"/>
  <c r="R235" i="23"/>
  <c r="P235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2" i="23"/>
  <c r="BH232" i="23"/>
  <c r="BG232" i="23"/>
  <c r="BF232" i="23"/>
  <c r="T232" i="23"/>
  <c r="R232" i="23"/>
  <c r="P232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9" i="23"/>
  <c r="BH229" i="23"/>
  <c r="BG229" i="23"/>
  <c r="BF229" i="23"/>
  <c r="T229" i="23"/>
  <c r="R229" i="23"/>
  <c r="P229" i="23"/>
  <c r="BI228" i="23"/>
  <c r="BH228" i="23"/>
  <c r="BG228" i="23"/>
  <c r="BF228" i="23"/>
  <c r="T228" i="23"/>
  <c r="R228" i="23"/>
  <c r="P228" i="23"/>
  <c r="BI227" i="23"/>
  <c r="BH227" i="23"/>
  <c r="BG227" i="23"/>
  <c r="BF227" i="23"/>
  <c r="T227" i="23"/>
  <c r="R227" i="23"/>
  <c r="P227" i="23"/>
  <c r="BI226" i="23"/>
  <c r="BH226" i="23"/>
  <c r="BG226" i="23"/>
  <c r="BF226" i="23"/>
  <c r="T226" i="23"/>
  <c r="R226" i="23"/>
  <c r="P226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2" i="23"/>
  <c r="BH212" i="23"/>
  <c r="BG212" i="23"/>
  <c r="BF212" i="23"/>
  <c r="T212" i="23"/>
  <c r="R212" i="23"/>
  <c r="P212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4" i="23"/>
  <c r="BH204" i="23"/>
  <c r="BG204" i="23"/>
  <c r="BF204" i="23"/>
  <c r="T204" i="23"/>
  <c r="R204" i="23"/>
  <c r="P204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5" i="23"/>
  <c r="BH195" i="23"/>
  <c r="BG195" i="23"/>
  <c r="BF195" i="23"/>
  <c r="T195" i="23"/>
  <c r="R195" i="23"/>
  <c r="P195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1" i="23"/>
  <c r="BH141" i="23"/>
  <c r="BG141" i="23"/>
  <c r="BF141" i="23"/>
  <c r="T141" i="23"/>
  <c r="R141" i="23"/>
  <c r="P141" i="23"/>
  <c r="BI140" i="23"/>
  <c r="BH140" i="23"/>
  <c r="BG140" i="23"/>
  <c r="BF140" i="23"/>
  <c r="T140" i="23"/>
  <c r="R140" i="23"/>
  <c r="P140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F123" i="23"/>
  <c r="E121" i="23"/>
  <c r="F89" i="23"/>
  <c r="E87" i="23"/>
  <c r="J24" i="23"/>
  <c r="E24" i="23"/>
  <c r="J92" i="23"/>
  <c r="J23" i="23"/>
  <c r="J21" i="23"/>
  <c r="E21" i="23"/>
  <c r="J125" i="23" s="1"/>
  <c r="J20" i="23"/>
  <c r="J18" i="23"/>
  <c r="E18" i="23"/>
  <c r="F126" i="23" s="1"/>
  <c r="J17" i="23"/>
  <c r="J15" i="23"/>
  <c r="E15" i="23"/>
  <c r="F125" i="23"/>
  <c r="J14" i="23"/>
  <c r="J12" i="23"/>
  <c r="J123" i="23" s="1"/>
  <c r="E7" i="23"/>
  <c r="E119" i="23"/>
  <c r="J37" i="22"/>
  <c r="J36" i="22"/>
  <c r="AY118" i="1" s="1"/>
  <c r="J35" i="22"/>
  <c r="AX118" i="1" s="1"/>
  <c r="BI262" i="22"/>
  <c r="BH262" i="22"/>
  <c r="BG262" i="22"/>
  <c r="BF262" i="22"/>
  <c r="T262" i="22"/>
  <c r="R262" i="22"/>
  <c r="P262" i="22"/>
  <c r="BI261" i="22"/>
  <c r="BH261" i="22"/>
  <c r="BG261" i="22"/>
  <c r="BF261" i="22"/>
  <c r="T261" i="22"/>
  <c r="R261" i="22"/>
  <c r="P261" i="22"/>
  <c r="BI258" i="22"/>
  <c r="BH258" i="22"/>
  <c r="BG258" i="22"/>
  <c r="BF258" i="22"/>
  <c r="T258" i="22"/>
  <c r="R258" i="22"/>
  <c r="P258" i="22"/>
  <c r="BI257" i="22"/>
  <c r="BH257" i="22"/>
  <c r="BG257" i="22"/>
  <c r="BF257" i="22"/>
  <c r="T257" i="22"/>
  <c r="R257" i="22"/>
  <c r="P257" i="22"/>
  <c r="BI256" i="22"/>
  <c r="BH256" i="22"/>
  <c r="BG256" i="22"/>
  <c r="BF256" i="22"/>
  <c r="T256" i="22"/>
  <c r="R256" i="22"/>
  <c r="P256" i="22"/>
  <c r="BI255" i="22"/>
  <c r="BH255" i="22"/>
  <c r="BG255" i="22"/>
  <c r="BF255" i="22"/>
  <c r="T255" i="22"/>
  <c r="R255" i="22"/>
  <c r="P255" i="22"/>
  <c r="BI254" i="22"/>
  <c r="BH254" i="22"/>
  <c r="BG254" i="22"/>
  <c r="BF254" i="22"/>
  <c r="T254" i="22"/>
  <c r="R254" i="22"/>
  <c r="P254" i="22"/>
  <c r="BI253" i="22"/>
  <c r="BH253" i="22"/>
  <c r="BG253" i="22"/>
  <c r="BF253" i="22"/>
  <c r="T253" i="22"/>
  <c r="R253" i="22"/>
  <c r="P253" i="22"/>
  <c r="BI252" i="22"/>
  <c r="BH252" i="22"/>
  <c r="BG252" i="22"/>
  <c r="BF252" i="22"/>
  <c r="T252" i="22"/>
  <c r="R252" i="22"/>
  <c r="P252" i="22"/>
  <c r="BI251" i="22"/>
  <c r="BH251" i="22"/>
  <c r="BG251" i="22"/>
  <c r="BF251" i="22"/>
  <c r="T251" i="22"/>
  <c r="R251" i="22"/>
  <c r="P251" i="22"/>
  <c r="BI249" i="22"/>
  <c r="BH249" i="22"/>
  <c r="BG249" i="22"/>
  <c r="BF249" i="22"/>
  <c r="T249" i="22"/>
  <c r="R249" i="22"/>
  <c r="P249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T242" i="22"/>
  <c r="R243" i="22"/>
  <c r="R242" i="22" s="1"/>
  <c r="P243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7" i="22"/>
  <c r="BH237" i="22"/>
  <c r="BG237" i="22"/>
  <c r="BF237" i="22"/>
  <c r="T237" i="22"/>
  <c r="R237" i="22"/>
  <c r="P237" i="22"/>
  <c r="BI236" i="22"/>
  <c r="BH236" i="22"/>
  <c r="BG236" i="22"/>
  <c r="BF236" i="22"/>
  <c r="T236" i="22"/>
  <c r="R236" i="22"/>
  <c r="P236" i="22"/>
  <c r="BI235" i="22"/>
  <c r="BH235" i="22"/>
  <c r="BG235" i="22"/>
  <c r="BF235" i="22"/>
  <c r="T235" i="22"/>
  <c r="R235" i="22"/>
  <c r="P235" i="22"/>
  <c r="BI234" i="22"/>
  <c r="BH234" i="22"/>
  <c r="BG234" i="22"/>
  <c r="BF234" i="22"/>
  <c r="T234" i="22"/>
  <c r="R234" i="22"/>
  <c r="P234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7" i="22"/>
  <c r="BH227" i="22"/>
  <c r="BG227" i="22"/>
  <c r="BF227" i="22"/>
  <c r="T227" i="22"/>
  <c r="R227" i="22"/>
  <c r="P227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4" i="22"/>
  <c r="BH224" i="22"/>
  <c r="BG224" i="22"/>
  <c r="BF224" i="22"/>
  <c r="T224" i="22"/>
  <c r="R224" i="22"/>
  <c r="P224" i="22"/>
  <c r="BI222" i="22"/>
  <c r="BH222" i="22"/>
  <c r="BG222" i="22"/>
  <c r="BF222" i="22"/>
  <c r="T222" i="22"/>
  <c r="R222" i="22"/>
  <c r="P222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8" i="22"/>
  <c r="BH198" i="22"/>
  <c r="BG198" i="22"/>
  <c r="BF198" i="22"/>
  <c r="T198" i="22"/>
  <c r="R198" i="22"/>
  <c r="P198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81" i="22"/>
  <c r="BH181" i="22"/>
  <c r="BG181" i="22"/>
  <c r="BF181" i="22"/>
  <c r="T181" i="22"/>
  <c r="R181" i="22"/>
  <c r="P181" i="22"/>
  <c r="BI180" i="22"/>
  <c r="BH180" i="22"/>
  <c r="BG180" i="22"/>
  <c r="BF180" i="22"/>
  <c r="T180" i="22"/>
  <c r="R180" i="22"/>
  <c r="P180" i="22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F126" i="22"/>
  <c r="E124" i="22"/>
  <c r="F89" i="22"/>
  <c r="E87" i="22"/>
  <c r="J24" i="22"/>
  <c r="E24" i="22"/>
  <c r="J129" i="22"/>
  <c r="J23" i="22"/>
  <c r="J21" i="22"/>
  <c r="E21" i="22"/>
  <c r="J91" i="22" s="1"/>
  <c r="J20" i="22"/>
  <c r="J18" i="22"/>
  <c r="E18" i="22"/>
  <c r="F129" i="22" s="1"/>
  <c r="J17" i="22"/>
  <c r="J15" i="22"/>
  <c r="E15" i="22"/>
  <c r="F128" i="22"/>
  <c r="J14" i="22"/>
  <c r="J12" i="22"/>
  <c r="J126" i="22"/>
  <c r="E7" i="22"/>
  <c r="E122" i="22"/>
  <c r="J37" i="21"/>
  <c r="J36" i="21"/>
  <c r="AY117" i="1" s="1"/>
  <c r="J35" i="21"/>
  <c r="AX117" i="1" s="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5" i="21"/>
  <c r="BH195" i="21"/>
  <c r="BG195" i="21"/>
  <c r="BF195" i="21"/>
  <c r="T195" i="21"/>
  <c r="R195" i="21"/>
  <c r="P195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2" i="21"/>
  <c r="BH192" i="21"/>
  <c r="BG192" i="21"/>
  <c r="BF192" i="21"/>
  <c r="T192" i="21"/>
  <c r="R192" i="21"/>
  <c r="P192" i="2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F118" i="21"/>
  <c r="E116" i="21"/>
  <c r="F89" i="21"/>
  <c r="E87" i="21"/>
  <c r="J24" i="21"/>
  <c r="E24" i="21"/>
  <c r="J121" i="21"/>
  <c r="J23" i="21"/>
  <c r="J21" i="21"/>
  <c r="E21" i="21"/>
  <c r="J120" i="21"/>
  <c r="J20" i="21"/>
  <c r="J18" i="21"/>
  <c r="E18" i="21"/>
  <c r="F121" i="21" s="1"/>
  <c r="J17" i="21"/>
  <c r="J15" i="21"/>
  <c r="E15" i="21"/>
  <c r="F91" i="21"/>
  <c r="J14" i="21"/>
  <c r="J12" i="21"/>
  <c r="J118" i="21" s="1"/>
  <c r="E7" i="21"/>
  <c r="E114" i="21"/>
  <c r="J37" i="20"/>
  <c r="J36" i="20"/>
  <c r="AY116" i="1" s="1"/>
  <c r="J35" i="20"/>
  <c r="AX116" i="1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F111" i="20"/>
  <c r="E109" i="20"/>
  <c r="F89" i="20"/>
  <c r="E87" i="20"/>
  <c r="J24" i="20"/>
  <c r="E24" i="20"/>
  <c r="J92" i="20" s="1"/>
  <c r="J23" i="20"/>
  <c r="J21" i="20"/>
  <c r="E21" i="20"/>
  <c r="J91" i="20"/>
  <c r="J20" i="20"/>
  <c r="J18" i="20"/>
  <c r="E18" i="20"/>
  <c r="F92" i="20" s="1"/>
  <c r="J17" i="20"/>
  <c r="J15" i="20"/>
  <c r="E15" i="20"/>
  <c r="F113" i="20" s="1"/>
  <c r="J14" i="20"/>
  <c r="J12" i="20"/>
  <c r="J111" i="20" s="1"/>
  <c r="E7" i="20"/>
  <c r="E85" i="20"/>
  <c r="J39" i="19"/>
  <c r="J38" i="19"/>
  <c r="AY115" i="1"/>
  <c r="J37" i="19"/>
  <c r="AX115" i="1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F118" i="19"/>
  <c r="E116" i="19"/>
  <c r="F91" i="19"/>
  <c r="E89" i="19"/>
  <c r="J26" i="19"/>
  <c r="E26" i="19"/>
  <c r="J94" i="19"/>
  <c r="J25" i="19"/>
  <c r="J23" i="19"/>
  <c r="E23" i="19"/>
  <c r="J120" i="19"/>
  <c r="J22" i="19"/>
  <c r="J20" i="19"/>
  <c r="E20" i="19"/>
  <c r="F94" i="19"/>
  <c r="J19" i="19"/>
  <c r="J17" i="19"/>
  <c r="E17" i="19"/>
  <c r="F120" i="19"/>
  <c r="J16" i="19"/>
  <c r="J14" i="19"/>
  <c r="J91" i="19" s="1"/>
  <c r="E7" i="19"/>
  <c r="E112" i="19" s="1"/>
  <c r="J39" i="18"/>
  <c r="J38" i="18"/>
  <c r="AY114" i="1"/>
  <c r="J37" i="18"/>
  <c r="AX114" i="1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6" i="18"/>
  <c r="BH296" i="18"/>
  <c r="BG296" i="18"/>
  <c r="BF296" i="18"/>
  <c r="T296" i="18"/>
  <c r="R296" i="18"/>
  <c r="P296" i="18"/>
  <c r="BI295" i="18"/>
  <c r="BH295" i="18"/>
  <c r="BG295" i="18"/>
  <c r="BF295" i="18"/>
  <c r="T295" i="18"/>
  <c r="R295" i="18"/>
  <c r="P295" i="18"/>
  <c r="BI292" i="18"/>
  <c r="BH292" i="18"/>
  <c r="BG292" i="18"/>
  <c r="BF292" i="18"/>
  <c r="T292" i="18"/>
  <c r="R292" i="18"/>
  <c r="P292" i="18"/>
  <c r="BI289" i="18"/>
  <c r="BH289" i="18"/>
  <c r="BG289" i="18"/>
  <c r="BF289" i="18"/>
  <c r="T289" i="18"/>
  <c r="R289" i="18"/>
  <c r="P289" i="18"/>
  <c r="BI286" i="18"/>
  <c r="BH286" i="18"/>
  <c r="BG286" i="18"/>
  <c r="BF286" i="18"/>
  <c r="T286" i="18"/>
  <c r="R286" i="18"/>
  <c r="P286" i="18"/>
  <c r="BI278" i="18"/>
  <c r="BH278" i="18"/>
  <c r="BG278" i="18"/>
  <c r="BF278" i="18"/>
  <c r="T278" i="18"/>
  <c r="R278" i="18"/>
  <c r="P278" i="18"/>
  <c r="BI270" i="18"/>
  <c r="BH270" i="18"/>
  <c r="BG270" i="18"/>
  <c r="BF270" i="18"/>
  <c r="T270" i="18"/>
  <c r="R270" i="18"/>
  <c r="P270" i="18"/>
  <c r="BI268" i="18"/>
  <c r="BH268" i="18"/>
  <c r="BG268" i="18"/>
  <c r="BF268" i="18"/>
  <c r="T268" i="18"/>
  <c r="R268" i="18"/>
  <c r="P268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7" i="18"/>
  <c r="BH247" i="18"/>
  <c r="BG247" i="18"/>
  <c r="BF247" i="18"/>
  <c r="T247" i="18"/>
  <c r="R247" i="18"/>
  <c r="P247" i="18"/>
  <c r="BI241" i="18"/>
  <c r="BH241" i="18"/>
  <c r="BG241" i="18"/>
  <c r="BF241" i="18"/>
  <c r="T241" i="18"/>
  <c r="R241" i="18"/>
  <c r="P241" i="18"/>
  <c r="BI235" i="18"/>
  <c r="BH235" i="18"/>
  <c r="BG235" i="18"/>
  <c r="BF235" i="18"/>
  <c r="T235" i="18"/>
  <c r="R235" i="18"/>
  <c r="P235" i="18"/>
  <c r="BI229" i="18"/>
  <c r="BH229" i="18"/>
  <c r="BG229" i="18"/>
  <c r="BF229" i="18"/>
  <c r="T229" i="18"/>
  <c r="R229" i="18"/>
  <c r="P229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6" i="18"/>
  <c r="BH216" i="18"/>
  <c r="BG216" i="18"/>
  <c r="BF216" i="18"/>
  <c r="T216" i="18"/>
  <c r="R216" i="18"/>
  <c r="P216" i="18"/>
  <c r="BI214" i="18"/>
  <c r="BH214" i="18"/>
  <c r="BG214" i="18"/>
  <c r="BF214" i="18"/>
  <c r="T214" i="18"/>
  <c r="R214" i="18"/>
  <c r="P214" i="18"/>
  <c r="BI212" i="18"/>
  <c r="BH212" i="18"/>
  <c r="BG212" i="18"/>
  <c r="BF212" i="18"/>
  <c r="T212" i="18"/>
  <c r="R212" i="18"/>
  <c r="P212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4" i="18"/>
  <c r="BH204" i="18"/>
  <c r="BG204" i="18"/>
  <c r="BF204" i="18"/>
  <c r="T204" i="18"/>
  <c r="R204" i="18"/>
  <c r="P204" i="18"/>
  <c r="BI201" i="18"/>
  <c r="BH201" i="18"/>
  <c r="BG201" i="18"/>
  <c r="BF201" i="18"/>
  <c r="T201" i="18"/>
  <c r="R201" i="18"/>
  <c r="P201" i="18"/>
  <c r="BI198" i="18"/>
  <c r="BH198" i="18"/>
  <c r="BG198" i="18"/>
  <c r="BF198" i="18"/>
  <c r="T198" i="18"/>
  <c r="R198" i="18"/>
  <c r="P198" i="18"/>
  <c r="BI195" i="18"/>
  <c r="BH195" i="18"/>
  <c r="BG195" i="18"/>
  <c r="BF195" i="18"/>
  <c r="T195" i="18"/>
  <c r="R195" i="18"/>
  <c r="P195" i="18"/>
  <c r="BI192" i="18"/>
  <c r="BH192" i="18"/>
  <c r="BG192" i="18"/>
  <c r="BF192" i="18"/>
  <c r="T192" i="18"/>
  <c r="R192" i="18"/>
  <c r="P192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6" i="18"/>
  <c r="BH166" i="18"/>
  <c r="BG166" i="18"/>
  <c r="BF166" i="18"/>
  <c r="T166" i="18"/>
  <c r="R166" i="18"/>
  <c r="P166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F124" i="18"/>
  <c r="E122" i="18"/>
  <c r="F91" i="18"/>
  <c r="E89" i="18"/>
  <c r="J26" i="18"/>
  <c r="E26" i="18"/>
  <c r="J127" i="18" s="1"/>
  <c r="J25" i="18"/>
  <c r="J23" i="18"/>
  <c r="E23" i="18"/>
  <c r="J93" i="18"/>
  <c r="J22" i="18"/>
  <c r="J20" i="18"/>
  <c r="E20" i="18"/>
  <c r="F94" i="18" s="1"/>
  <c r="J19" i="18"/>
  <c r="J17" i="18"/>
  <c r="E17" i="18"/>
  <c r="F126" i="18" s="1"/>
  <c r="J16" i="18"/>
  <c r="J14" i="18"/>
  <c r="J124" i="18" s="1"/>
  <c r="E7" i="18"/>
  <c r="E85" i="18"/>
  <c r="J39" i="17"/>
  <c r="J38" i="17"/>
  <c r="AY113" i="1" s="1"/>
  <c r="J37" i="17"/>
  <c r="AX113" i="1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F119" i="17"/>
  <c r="E117" i="17"/>
  <c r="F91" i="17"/>
  <c r="E89" i="17"/>
  <c r="J26" i="17"/>
  <c r="E26" i="17"/>
  <c r="J94" i="17"/>
  <c r="J25" i="17"/>
  <c r="J23" i="17"/>
  <c r="E23" i="17"/>
  <c r="J93" i="17" s="1"/>
  <c r="J22" i="17"/>
  <c r="J20" i="17"/>
  <c r="E20" i="17"/>
  <c r="F122" i="17" s="1"/>
  <c r="J19" i="17"/>
  <c r="J17" i="17"/>
  <c r="E17" i="17"/>
  <c r="F93" i="17"/>
  <c r="J16" i="17"/>
  <c r="J14" i="17"/>
  <c r="J119" i="17" s="1"/>
  <c r="E7" i="17"/>
  <c r="E113" i="17"/>
  <c r="J39" i="16"/>
  <c r="J38" i="16"/>
  <c r="AY112" i="1" s="1"/>
  <c r="J37" i="16"/>
  <c r="AX112" i="1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F119" i="16"/>
  <c r="E117" i="16"/>
  <c r="F91" i="16"/>
  <c r="E89" i="16"/>
  <c r="J26" i="16"/>
  <c r="E26" i="16"/>
  <c r="J94" i="16"/>
  <c r="J25" i="16"/>
  <c r="J23" i="16"/>
  <c r="E23" i="16"/>
  <c r="J121" i="16"/>
  <c r="J22" i="16"/>
  <c r="J20" i="16"/>
  <c r="E20" i="16"/>
  <c r="F122" i="16"/>
  <c r="J19" i="16"/>
  <c r="J17" i="16"/>
  <c r="E17" i="16"/>
  <c r="F121" i="16"/>
  <c r="J16" i="16"/>
  <c r="J14" i="16"/>
  <c r="J119" i="16"/>
  <c r="E7" i="16"/>
  <c r="E113" i="16" s="1"/>
  <c r="J39" i="15"/>
  <c r="J38" i="15"/>
  <c r="AY111" i="1"/>
  <c r="J37" i="15"/>
  <c r="AX111" i="1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F119" i="15"/>
  <c r="E117" i="15"/>
  <c r="F91" i="15"/>
  <c r="E89" i="15"/>
  <c r="J26" i="15"/>
  <c r="E26" i="15"/>
  <c r="J94" i="15" s="1"/>
  <c r="J25" i="15"/>
  <c r="J23" i="15"/>
  <c r="E23" i="15"/>
  <c r="J121" i="15"/>
  <c r="J22" i="15"/>
  <c r="J20" i="15"/>
  <c r="E20" i="15"/>
  <c r="F122" i="15" s="1"/>
  <c r="J19" i="15"/>
  <c r="J17" i="15"/>
  <c r="E17" i="15"/>
  <c r="F93" i="15" s="1"/>
  <c r="J16" i="15"/>
  <c r="J14" i="15"/>
  <c r="J91" i="15" s="1"/>
  <c r="E7" i="15"/>
  <c r="E85" i="15"/>
  <c r="J39" i="14"/>
  <c r="J38" i="14"/>
  <c r="AY110" i="1"/>
  <c r="J37" i="14"/>
  <c r="AX110" i="1"/>
  <c r="BI241" i="14"/>
  <c r="BH241" i="14"/>
  <c r="BG241" i="14"/>
  <c r="BF241" i="14"/>
  <c r="T241" i="14"/>
  <c r="R241" i="14"/>
  <c r="P241" i="14"/>
  <c r="BI240" i="14"/>
  <c r="BH240" i="14"/>
  <c r="BG240" i="14"/>
  <c r="BF240" i="14"/>
  <c r="T240" i="14"/>
  <c r="R240" i="14"/>
  <c r="P240" i="14"/>
  <c r="BI236" i="14"/>
  <c r="BH236" i="14"/>
  <c r="BG236" i="14"/>
  <c r="BF236" i="14"/>
  <c r="T236" i="14"/>
  <c r="R236" i="14"/>
  <c r="P236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19" i="14"/>
  <c r="BH219" i="14"/>
  <c r="BG219" i="14"/>
  <c r="BF219" i="14"/>
  <c r="T219" i="14"/>
  <c r="R219" i="14"/>
  <c r="P219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5" i="14"/>
  <c r="BH135" i="14"/>
  <c r="BG135" i="14"/>
  <c r="BF135" i="14"/>
  <c r="T135" i="14"/>
  <c r="R135" i="14"/>
  <c r="P135" i="14"/>
  <c r="BI128" i="14"/>
  <c r="BH128" i="14"/>
  <c r="BG128" i="14"/>
  <c r="BF128" i="14"/>
  <c r="T128" i="14"/>
  <c r="R128" i="14"/>
  <c r="P128" i="14"/>
  <c r="F119" i="14"/>
  <c r="E117" i="14"/>
  <c r="F91" i="14"/>
  <c r="E89" i="14"/>
  <c r="J26" i="14"/>
  <c r="E26" i="14"/>
  <c r="J122" i="14"/>
  <c r="J25" i="14"/>
  <c r="J23" i="14"/>
  <c r="E23" i="14"/>
  <c r="J121" i="14"/>
  <c r="J22" i="14"/>
  <c r="J20" i="14"/>
  <c r="E20" i="14"/>
  <c r="F94" i="14"/>
  <c r="J19" i="14"/>
  <c r="J17" i="14"/>
  <c r="E17" i="14"/>
  <c r="F121" i="14"/>
  <c r="J16" i="14"/>
  <c r="J14" i="14"/>
  <c r="J119" i="14" s="1"/>
  <c r="E7" i="14"/>
  <c r="E113" i="14" s="1"/>
  <c r="J39" i="13"/>
  <c r="J38" i="13"/>
  <c r="AY108" i="1"/>
  <c r="J37" i="13"/>
  <c r="AX108" i="1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F118" i="13"/>
  <c r="E116" i="13"/>
  <c r="F91" i="13"/>
  <c r="E89" i="13"/>
  <c r="J26" i="13"/>
  <c r="E26" i="13"/>
  <c r="J121" i="13"/>
  <c r="J25" i="13"/>
  <c r="J23" i="13"/>
  <c r="E23" i="13"/>
  <c r="J120" i="13"/>
  <c r="J22" i="13"/>
  <c r="J20" i="13"/>
  <c r="E20" i="13"/>
  <c r="F121" i="13" s="1"/>
  <c r="J19" i="13"/>
  <c r="J17" i="13"/>
  <c r="E17" i="13"/>
  <c r="F93" i="13"/>
  <c r="J16" i="13"/>
  <c r="J14" i="13"/>
  <c r="J118" i="13" s="1"/>
  <c r="E7" i="13"/>
  <c r="E85" i="13"/>
  <c r="J39" i="12"/>
  <c r="J38" i="12"/>
  <c r="AY107" i="1"/>
  <c r="J37" i="12"/>
  <c r="AX107" i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67" i="12"/>
  <c r="BH167" i="12"/>
  <c r="BG167" i="12"/>
  <c r="BF167" i="12"/>
  <c r="T167" i="12"/>
  <c r="T166" i="12"/>
  <c r="R167" i="12"/>
  <c r="R166" i="12"/>
  <c r="P167" i="12"/>
  <c r="P166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2" i="12"/>
  <c r="F39" i="12" s="1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F119" i="12"/>
  <c r="E117" i="12"/>
  <c r="F91" i="12"/>
  <c r="E89" i="12"/>
  <c r="J26" i="12"/>
  <c r="E26" i="12"/>
  <c r="J94" i="12"/>
  <c r="J25" i="12"/>
  <c r="J23" i="12"/>
  <c r="E23" i="12"/>
  <c r="J121" i="12" s="1"/>
  <c r="J22" i="12"/>
  <c r="J20" i="12"/>
  <c r="E20" i="12"/>
  <c r="F94" i="12"/>
  <c r="J19" i="12"/>
  <c r="J17" i="12"/>
  <c r="E17" i="12"/>
  <c r="F121" i="12"/>
  <c r="J16" i="12"/>
  <c r="J14" i="12"/>
  <c r="J91" i="12" s="1"/>
  <c r="E7" i="12"/>
  <c r="E113" i="12"/>
  <c r="J39" i="11"/>
  <c r="J38" i="11"/>
  <c r="AY106" i="1"/>
  <c r="J37" i="11"/>
  <c r="AX106" i="1" s="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66" i="11"/>
  <c r="BH166" i="11"/>
  <c r="BG166" i="11"/>
  <c r="BF166" i="11"/>
  <c r="T166" i="11"/>
  <c r="T165" i="11"/>
  <c r="R166" i="11"/>
  <c r="R165" i="11"/>
  <c r="P166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F119" i="11"/>
  <c r="E117" i="11"/>
  <c r="F91" i="11"/>
  <c r="E89" i="11"/>
  <c r="J26" i="11"/>
  <c r="E26" i="11"/>
  <c r="J122" i="11"/>
  <c r="J25" i="11"/>
  <c r="J23" i="11"/>
  <c r="E23" i="11"/>
  <c r="J121" i="11"/>
  <c r="J22" i="11"/>
  <c r="J20" i="11"/>
  <c r="E20" i="11"/>
  <c r="F122" i="11"/>
  <c r="J19" i="11"/>
  <c r="J17" i="11"/>
  <c r="E17" i="11"/>
  <c r="F93" i="11"/>
  <c r="J16" i="11"/>
  <c r="J14" i="11"/>
  <c r="J119" i="11" s="1"/>
  <c r="E7" i="11"/>
  <c r="E113" i="11" s="1"/>
  <c r="J39" i="10"/>
  <c r="J38" i="10"/>
  <c r="AY105" i="1"/>
  <c r="J37" i="10"/>
  <c r="AX105" i="1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2" i="10"/>
  <c r="BH162" i="10"/>
  <c r="BG162" i="10"/>
  <c r="BF162" i="10"/>
  <c r="T162" i="10"/>
  <c r="T161" i="10" s="1"/>
  <c r="R162" i="10"/>
  <c r="R161" i="10"/>
  <c r="P162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F119" i="10"/>
  <c r="E117" i="10"/>
  <c r="F91" i="10"/>
  <c r="E89" i="10"/>
  <c r="J26" i="10"/>
  <c r="E26" i="10"/>
  <c r="J94" i="10"/>
  <c r="J25" i="10"/>
  <c r="J23" i="10"/>
  <c r="E23" i="10"/>
  <c r="J93" i="10"/>
  <c r="J22" i="10"/>
  <c r="J20" i="10"/>
  <c r="E20" i="10"/>
  <c r="F94" i="10" s="1"/>
  <c r="J19" i="10"/>
  <c r="J17" i="10"/>
  <c r="E17" i="10"/>
  <c r="F121" i="10"/>
  <c r="J16" i="10"/>
  <c r="J14" i="10"/>
  <c r="J119" i="10" s="1"/>
  <c r="E7" i="10"/>
  <c r="E85" i="10"/>
  <c r="J39" i="9"/>
  <c r="J38" i="9"/>
  <c r="AY104" i="1" s="1"/>
  <c r="J37" i="9"/>
  <c r="AX104" i="1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8" i="9"/>
  <c r="BH198" i="9"/>
  <c r="BG198" i="9"/>
  <c r="BF198" i="9"/>
  <c r="T198" i="9"/>
  <c r="T197" i="9"/>
  <c r="R198" i="9"/>
  <c r="R197" i="9" s="1"/>
  <c r="P198" i="9"/>
  <c r="P197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58" i="9"/>
  <c r="BH158" i="9"/>
  <c r="BG158" i="9"/>
  <c r="BF158" i="9"/>
  <c r="T158" i="9"/>
  <c r="R158" i="9"/>
  <c r="P158" i="9"/>
  <c r="BI151" i="9"/>
  <c r="BH151" i="9"/>
  <c r="BG151" i="9"/>
  <c r="BF151" i="9"/>
  <c r="T151" i="9"/>
  <c r="R151" i="9"/>
  <c r="P151" i="9"/>
  <c r="BI144" i="9"/>
  <c r="BH144" i="9"/>
  <c r="BG144" i="9"/>
  <c r="BF144" i="9"/>
  <c r="T144" i="9"/>
  <c r="R144" i="9"/>
  <c r="P144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94" i="9"/>
  <c r="J25" i="9"/>
  <c r="J23" i="9"/>
  <c r="E23" i="9"/>
  <c r="J93" i="9" s="1"/>
  <c r="J22" i="9"/>
  <c r="J20" i="9"/>
  <c r="E20" i="9"/>
  <c r="F122" i="9" s="1"/>
  <c r="J19" i="9"/>
  <c r="J17" i="9"/>
  <c r="E17" i="9"/>
  <c r="F93" i="9"/>
  <c r="J16" i="9"/>
  <c r="J14" i="9"/>
  <c r="J119" i="9" s="1"/>
  <c r="E7" i="9"/>
  <c r="E113" i="9"/>
  <c r="J37" i="8"/>
  <c r="J36" i="8"/>
  <c r="AY102" i="1" s="1"/>
  <c r="J35" i="8"/>
  <c r="AX102" i="1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T282" i="8"/>
  <c r="R283" i="8"/>
  <c r="R282" i="8" s="1"/>
  <c r="P283" i="8"/>
  <c r="P282" i="8" s="1"/>
  <c r="BI281" i="8"/>
  <c r="BH281" i="8"/>
  <c r="BG281" i="8"/>
  <c r="BF281" i="8"/>
  <c r="T281" i="8"/>
  <c r="T280" i="8" s="1"/>
  <c r="R281" i="8"/>
  <c r="R280" i="8"/>
  <c r="P281" i="8"/>
  <c r="P280" i="8" s="1"/>
  <c r="BI279" i="8"/>
  <c r="BH279" i="8"/>
  <c r="BG279" i="8"/>
  <c r="BF279" i="8"/>
  <c r="T279" i="8"/>
  <c r="T278" i="8" s="1"/>
  <c r="R279" i="8"/>
  <c r="R278" i="8"/>
  <c r="P279" i="8"/>
  <c r="P278" i="8"/>
  <c r="P277" i="8" s="1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T137" i="8" s="1"/>
  <c r="R138" i="8"/>
  <c r="R137" i="8"/>
  <c r="P138" i="8"/>
  <c r="P137" i="8"/>
  <c r="F129" i="8"/>
  <c r="E127" i="8"/>
  <c r="F89" i="8"/>
  <c r="E87" i="8"/>
  <c r="J24" i="8"/>
  <c r="E24" i="8"/>
  <c r="J132" i="8"/>
  <c r="J23" i="8"/>
  <c r="J21" i="8"/>
  <c r="E21" i="8"/>
  <c r="J131" i="8"/>
  <c r="J20" i="8"/>
  <c r="J18" i="8"/>
  <c r="E18" i="8"/>
  <c r="F132" i="8" s="1"/>
  <c r="J17" i="8"/>
  <c r="J15" i="8"/>
  <c r="E15" i="8"/>
  <c r="F91" i="8"/>
  <c r="J14" i="8"/>
  <c r="J12" i="8"/>
  <c r="J89" i="8" s="1"/>
  <c r="E7" i="8"/>
  <c r="E125" i="8"/>
  <c r="J37" i="7"/>
  <c r="J36" i="7"/>
  <c r="AY101" i="1"/>
  <c r="J35" i="7"/>
  <c r="AX101" i="1"/>
  <c r="BI396" i="7"/>
  <c r="BH396" i="7"/>
  <c r="BG396" i="7"/>
  <c r="BF396" i="7"/>
  <c r="T396" i="7"/>
  <c r="T395" i="7"/>
  <c r="R396" i="7"/>
  <c r="R395" i="7"/>
  <c r="P396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0" i="7"/>
  <c r="BH390" i="7"/>
  <c r="BG390" i="7"/>
  <c r="BF390" i="7"/>
  <c r="T390" i="7"/>
  <c r="T389" i="7"/>
  <c r="R390" i="7"/>
  <c r="R389" i="7"/>
  <c r="P390" i="7"/>
  <c r="P389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4" i="7"/>
  <c r="BH334" i="7"/>
  <c r="BG334" i="7"/>
  <c r="BF334" i="7"/>
  <c r="T334" i="7"/>
  <c r="R334" i="7"/>
  <c r="P334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F119" i="7"/>
  <c r="E117" i="7"/>
  <c r="F89" i="7"/>
  <c r="E87" i="7"/>
  <c r="J24" i="7"/>
  <c r="E24" i="7"/>
  <c r="J122" i="7"/>
  <c r="J23" i="7"/>
  <c r="J21" i="7"/>
  <c r="E21" i="7"/>
  <c r="J121" i="7" s="1"/>
  <c r="J20" i="7"/>
  <c r="J18" i="7"/>
  <c r="E18" i="7"/>
  <c r="F122" i="7" s="1"/>
  <c r="J17" i="7"/>
  <c r="J15" i="7"/>
  <c r="E15" i="7"/>
  <c r="F91" i="7"/>
  <c r="J14" i="7"/>
  <c r="J12" i="7"/>
  <c r="J119" i="7" s="1"/>
  <c r="E7" i="7"/>
  <c r="E85" i="7"/>
  <c r="J39" i="6"/>
  <c r="J38" i="6"/>
  <c r="AY100" i="1" s="1"/>
  <c r="J37" i="6"/>
  <c r="AX100" i="1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5" i="6"/>
  <c r="BH135" i="6"/>
  <c r="F38" i="6" s="1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19" i="6"/>
  <c r="E117" i="6"/>
  <c r="F91" i="6"/>
  <c r="E89" i="6"/>
  <c r="J26" i="6"/>
  <c r="E26" i="6"/>
  <c r="J122" i="6"/>
  <c r="J25" i="6"/>
  <c r="J23" i="6"/>
  <c r="E23" i="6"/>
  <c r="J93" i="6" s="1"/>
  <c r="J22" i="6"/>
  <c r="J20" i="6"/>
  <c r="E20" i="6"/>
  <c r="F122" i="6" s="1"/>
  <c r="J19" i="6"/>
  <c r="J17" i="6"/>
  <c r="E17" i="6"/>
  <c r="F121" i="6"/>
  <c r="J16" i="6"/>
  <c r="J14" i="6"/>
  <c r="J91" i="6" s="1"/>
  <c r="E7" i="6"/>
  <c r="E85" i="6"/>
  <c r="J39" i="5"/>
  <c r="J38" i="5"/>
  <c r="AY99" i="1" s="1"/>
  <c r="J37" i="5"/>
  <c r="AX99" i="1"/>
  <c r="BI300" i="5"/>
  <c r="BH300" i="5"/>
  <c r="BG300" i="5"/>
  <c r="BF300" i="5"/>
  <c r="T300" i="5"/>
  <c r="T299" i="5" s="1"/>
  <c r="R300" i="5"/>
  <c r="R299" i="5"/>
  <c r="P300" i="5"/>
  <c r="P299" i="5" s="1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T176" i="5"/>
  <c r="R177" i="5"/>
  <c r="R176" i="5"/>
  <c r="P177" i="5"/>
  <c r="P176" i="5" s="1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T164" i="5"/>
  <c r="R165" i="5"/>
  <c r="R164" i="5"/>
  <c r="P165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F134" i="5"/>
  <c r="E132" i="5"/>
  <c r="F91" i="5"/>
  <c r="E89" i="5"/>
  <c r="J26" i="5"/>
  <c r="E26" i="5"/>
  <c r="J137" i="5"/>
  <c r="J25" i="5"/>
  <c r="J23" i="5"/>
  <c r="E23" i="5"/>
  <c r="J136" i="5"/>
  <c r="J22" i="5"/>
  <c r="J20" i="5"/>
  <c r="E20" i="5"/>
  <c r="F137" i="5"/>
  <c r="J19" i="5"/>
  <c r="J17" i="5"/>
  <c r="E17" i="5"/>
  <c r="F136" i="5"/>
  <c r="J16" i="5"/>
  <c r="J14" i="5"/>
  <c r="J91" i="5" s="1"/>
  <c r="E7" i="5"/>
  <c r="E128" i="5"/>
  <c r="J39" i="4"/>
  <c r="J38" i="4"/>
  <c r="AY98" i="1"/>
  <c r="J37" i="4"/>
  <c r="AX98" i="1"/>
  <c r="BI209" i="4"/>
  <c r="BH209" i="4"/>
  <c r="BG209" i="4"/>
  <c r="BF209" i="4"/>
  <c r="T209" i="4"/>
  <c r="T208" i="4"/>
  <c r="R209" i="4"/>
  <c r="R208" i="4"/>
  <c r="P209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/>
  <c r="R137" i="4"/>
  <c r="R136" i="4"/>
  <c r="P137" i="4"/>
  <c r="P136" i="4" s="1"/>
  <c r="BI134" i="4"/>
  <c r="BH134" i="4"/>
  <c r="BG134" i="4"/>
  <c r="BF134" i="4"/>
  <c r="T134" i="4"/>
  <c r="T133" i="4" s="1"/>
  <c r="R134" i="4"/>
  <c r="R133" i="4"/>
  <c r="P134" i="4"/>
  <c r="P133" i="4"/>
  <c r="F125" i="4"/>
  <c r="E123" i="4"/>
  <c r="F91" i="4"/>
  <c r="E89" i="4"/>
  <c r="J26" i="4"/>
  <c r="E26" i="4"/>
  <c r="J128" i="4" s="1"/>
  <c r="J25" i="4"/>
  <c r="J23" i="4"/>
  <c r="E23" i="4"/>
  <c r="J127" i="4"/>
  <c r="J22" i="4"/>
  <c r="J20" i="4"/>
  <c r="E20" i="4"/>
  <c r="F94" i="4"/>
  <c r="J19" i="4"/>
  <c r="J17" i="4"/>
  <c r="E17" i="4"/>
  <c r="F127" i="4" s="1"/>
  <c r="J16" i="4"/>
  <c r="J14" i="4"/>
  <c r="J125" i="4" s="1"/>
  <c r="E7" i="4"/>
  <c r="E85" i="4"/>
  <c r="J37" i="3"/>
  <c r="J36" i="3"/>
  <c r="AY96" i="1"/>
  <c r="J35" i="3"/>
  <c r="AX96" i="1"/>
  <c r="BI3968" i="3"/>
  <c r="BH3968" i="3"/>
  <c r="BG3968" i="3"/>
  <c r="BF3968" i="3"/>
  <c r="T3968" i="3"/>
  <c r="R3968" i="3"/>
  <c r="P3968" i="3"/>
  <c r="BI3967" i="3"/>
  <c r="BH3967" i="3"/>
  <c r="BG3967" i="3"/>
  <c r="BF3967" i="3"/>
  <c r="T3967" i="3"/>
  <c r="R3967" i="3"/>
  <c r="P3967" i="3"/>
  <c r="BI3966" i="3"/>
  <c r="BH3966" i="3"/>
  <c r="BG3966" i="3"/>
  <c r="BF3966" i="3"/>
  <c r="T3966" i="3"/>
  <c r="R3966" i="3"/>
  <c r="P3966" i="3"/>
  <c r="BI3965" i="3"/>
  <c r="BH3965" i="3"/>
  <c r="BG3965" i="3"/>
  <c r="BF3965" i="3"/>
  <c r="T3965" i="3"/>
  <c r="R3965" i="3"/>
  <c r="P3965" i="3"/>
  <c r="BI3964" i="3"/>
  <c r="BH3964" i="3"/>
  <c r="BG3964" i="3"/>
  <c r="BF3964" i="3"/>
  <c r="T3964" i="3"/>
  <c r="R3964" i="3"/>
  <c r="P3964" i="3"/>
  <c r="BI3963" i="3"/>
  <c r="BH3963" i="3"/>
  <c r="BG3963" i="3"/>
  <c r="BF3963" i="3"/>
  <c r="T3963" i="3"/>
  <c r="R3963" i="3"/>
  <c r="P3963" i="3"/>
  <c r="BI3962" i="3"/>
  <c r="BH3962" i="3"/>
  <c r="BG3962" i="3"/>
  <c r="BF3962" i="3"/>
  <c r="T3962" i="3"/>
  <c r="R3962" i="3"/>
  <c r="P3962" i="3"/>
  <c r="BI3960" i="3"/>
  <c r="BH3960" i="3"/>
  <c r="BG3960" i="3"/>
  <c r="BF3960" i="3"/>
  <c r="T3960" i="3"/>
  <c r="R3960" i="3"/>
  <c r="P3960" i="3"/>
  <c r="BI3956" i="3"/>
  <c r="BH3956" i="3"/>
  <c r="BG3956" i="3"/>
  <c r="BF3956" i="3"/>
  <c r="T3956" i="3"/>
  <c r="R3956" i="3"/>
  <c r="P3956" i="3"/>
  <c r="BI3955" i="3"/>
  <c r="BH3955" i="3"/>
  <c r="BG3955" i="3"/>
  <c r="BF3955" i="3"/>
  <c r="T3955" i="3"/>
  <c r="R3955" i="3"/>
  <c r="P3955" i="3"/>
  <c r="BI3952" i="3"/>
  <c r="BH3952" i="3"/>
  <c r="BG3952" i="3"/>
  <c r="BF3952" i="3"/>
  <c r="T3952" i="3"/>
  <c r="R3952" i="3"/>
  <c r="P3952" i="3"/>
  <c r="BI3949" i="3"/>
  <c r="BH3949" i="3"/>
  <c r="BG3949" i="3"/>
  <c r="BF3949" i="3"/>
  <c r="T3949" i="3"/>
  <c r="R3949" i="3"/>
  <c r="P3949" i="3"/>
  <c r="BI3947" i="3"/>
  <c r="BH3947" i="3"/>
  <c r="BG3947" i="3"/>
  <c r="BF3947" i="3"/>
  <c r="T3947" i="3"/>
  <c r="R3947" i="3"/>
  <c r="P3947" i="3"/>
  <c r="BI3945" i="3"/>
  <c r="BH3945" i="3"/>
  <c r="BG3945" i="3"/>
  <c r="BF3945" i="3"/>
  <c r="T3945" i="3"/>
  <c r="R3945" i="3"/>
  <c r="P3945" i="3"/>
  <c r="BI3939" i="3"/>
  <c r="BH3939" i="3"/>
  <c r="BG3939" i="3"/>
  <c r="BF3939" i="3"/>
  <c r="T3939" i="3"/>
  <c r="R3939" i="3"/>
  <c r="P3939" i="3"/>
  <c r="BI3934" i="3"/>
  <c r="BH3934" i="3"/>
  <c r="BG3934" i="3"/>
  <c r="BF3934" i="3"/>
  <c r="T3934" i="3"/>
  <c r="R3934" i="3"/>
  <c r="P3934" i="3"/>
  <c r="BI3929" i="3"/>
  <c r="BH3929" i="3"/>
  <c r="BG3929" i="3"/>
  <c r="BF3929" i="3"/>
  <c r="T3929" i="3"/>
  <c r="R3929" i="3"/>
  <c r="P3929" i="3"/>
  <c r="BI3927" i="3"/>
  <c r="BH3927" i="3"/>
  <c r="BG3927" i="3"/>
  <c r="BF3927" i="3"/>
  <c r="T3927" i="3"/>
  <c r="R3927" i="3"/>
  <c r="P3927" i="3"/>
  <c r="BI3926" i="3"/>
  <c r="BH3926" i="3"/>
  <c r="BG3926" i="3"/>
  <c r="BF3926" i="3"/>
  <c r="T3926" i="3"/>
  <c r="R3926" i="3"/>
  <c r="P3926" i="3"/>
  <c r="BI3924" i="3"/>
  <c r="BH3924" i="3"/>
  <c r="BG3924" i="3"/>
  <c r="BF3924" i="3"/>
  <c r="T3924" i="3"/>
  <c r="R3924" i="3"/>
  <c r="P3924" i="3"/>
  <c r="BI3923" i="3"/>
  <c r="BH3923" i="3"/>
  <c r="BG3923" i="3"/>
  <c r="BF3923" i="3"/>
  <c r="T3923" i="3"/>
  <c r="R3923" i="3"/>
  <c r="P3923" i="3"/>
  <c r="BI3921" i="3"/>
  <c r="BH3921" i="3"/>
  <c r="BG3921" i="3"/>
  <c r="BF3921" i="3"/>
  <c r="T3921" i="3"/>
  <c r="R3921" i="3"/>
  <c r="P3921" i="3"/>
  <c r="BI3920" i="3"/>
  <c r="BH3920" i="3"/>
  <c r="BG3920" i="3"/>
  <c r="BF3920" i="3"/>
  <c r="T3920" i="3"/>
  <c r="R3920" i="3"/>
  <c r="P3920" i="3"/>
  <c r="BI3915" i="3"/>
  <c r="BH3915" i="3"/>
  <c r="BG3915" i="3"/>
  <c r="BF3915" i="3"/>
  <c r="T3915" i="3"/>
  <c r="R3915" i="3"/>
  <c r="P3915" i="3"/>
  <c r="BI3901" i="3"/>
  <c r="BH3901" i="3"/>
  <c r="BG3901" i="3"/>
  <c r="BF3901" i="3"/>
  <c r="T3901" i="3"/>
  <c r="R3901" i="3"/>
  <c r="P3901" i="3"/>
  <c r="BI3891" i="3"/>
  <c r="BH3891" i="3"/>
  <c r="BG3891" i="3"/>
  <c r="BF3891" i="3"/>
  <c r="T3891" i="3"/>
  <c r="R3891" i="3"/>
  <c r="P3891" i="3"/>
  <c r="BI3877" i="3"/>
  <c r="BH3877" i="3"/>
  <c r="BG3877" i="3"/>
  <c r="BF3877" i="3"/>
  <c r="T3877" i="3"/>
  <c r="R3877" i="3"/>
  <c r="P3877" i="3"/>
  <c r="BI3863" i="3"/>
  <c r="BH3863" i="3"/>
  <c r="BG3863" i="3"/>
  <c r="BF3863" i="3"/>
  <c r="T3863" i="3"/>
  <c r="R3863" i="3"/>
  <c r="P3863" i="3"/>
  <c r="BI3850" i="3"/>
  <c r="BH3850" i="3"/>
  <c r="BG3850" i="3"/>
  <c r="BF3850" i="3"/>
  <c r="T3850" i="3"/>
  <c r="R3850" i="3"/>
  <c r="P3850" i="3"/>
  <c r="BI3837" i="3"/>
  <c r="BH3837" i="3"/>
  <c r="BG3837" i="3"/>
  <c r="BF3837" i="3"/>
  <c r="T3837" i="3"/>
  <c r="R3837" i="3"/>
  <c r="P3837" i="3"/>
  <c r="BI3824" i="3"/>
  <c r="BH3824" i="3"/>
  <c r="BG3824" i="3"/>
  <c r="BF3824" i="3"/>
  <c r="T3824" i="3"/>
  <c r="R3824" i="3"/>
  <c r="P3824" i="3"/>
  <c r="BI3809" i="3"/>
  <c r="BH3809" i="3"/>
  <c r="BG3809" i="3"/>
  <c r="BF3809" i="3"/>
  <c r="T3809" i="3"/>
  <c r="R3809" i="3"/>
  <c r="P3809" i="3"/>
  <c r="BI3794" i="3"/>
  <c r="BH3794" i="3"/>
  <c r="BG3794" i="3"/>
  <c r="BF3794" i="3"/>
  <c r="T3794" i="3"/>
  <c r="R3794" i="3"/>
  <c r="P3794" i="3"/>
  <c r="BI3779" i="3"/>
  <c r="BH3779" i="3"/>
  <c r="BG3779" i="3"/>
  <c r="BF3779" i="3"/>
  <c r="T3779" i="3"/>
  <c r="R3779" i="3"/>
  <c r="P3779" i="3"/>
  <c r="BI3778" i="3"/>
  <c r="BH3778" i="3"/>
  <c r="BG3778" i="3"/>
  <c r="BF3778" i="3"/>
  <c r="T3778" i="3"/>
  <c r="R3778" i="3"/>
  <c r="P3778" i="3"/>
  <c r="BI3777" i="3"/>
  <c r="BH3777" i="3"/>
  <c r="BG3777" i="3"/>
  <c r="BF3777" i="3"/>
  <c r="T3777" i="3"/>
  <c r="R3777" i="3"/>
  <c r="P3777" i="3"/>
  <c r="BI3776" i="3"/>
  <c r="BH3776" i="3"/>
  <c r="BG3776" i="3"/>
  <c r="BF3776" i="3"/>
  <c r="T3776" i="3"/>
  <c r="R3776" i="3"/>
  <c r="P3776" i="3"/>
  <c r="BI3775" i="3"/>
  <c r="BH3775" i="3"/>
  <c r="BG3775" i="3"/>
  <c r="BF3775" i="3"/>
  <c r="T3775" i="3"/>
  <c r="R3775" i="3"/>
  <c r="P3775" i="3"/>
  <c r="BI3774" i="3"/>
  <c r="BH3774" i="3"/>
  <c r="BG3774" i="3"/>
  <c r="BF3774" i="3"/>
  <c r="T3774" i="3"/>
  <c r="R3774" i="3"/>
  <c r="P3774" i="3"/>
  <c r="BI3773" i="3"/>
  <c r="BH3773" i="3"/>
  <c r="BG3773" i="3"/>
  <c r="BF3773" i="3"/>
  <c r="T3773" i="3"/>
  <c r="R3773" i="3"/>
  <c r="P3773" i="3"/>
  <c r="BI3771" i="3"/>
  <c r="BH3771" i="3"/>
  <c r="BG3771" i="3"/>
  <c r="BF3771" i="3"/>
  <c r="T3771" i="3"/>
  <c r="R3771" i="3"/>
  <c r="P3771" i="3"/>
  <c r="BI3770" i="3"/>
  <c r="BH3770" i="3"/>
  <c r="BG3770" i="3"/>
  <c r="BF3770" i="3"/>
  <c r="T3770" i="3"/>
  <c r="R3770" i="3"/>
  <c r="P3770" i="3"/>
  <c r="BI3769" i="3"/>
  <c r="BH3769" i="3"/>
  <c r="BG3769" i="3"/>
  <c r="BF3769" i="3"/>
  <c r="T3769" i="3"/>
  <c r="R3769" i="3"/>
  <c r="P3769" i="3"/>
  <c r="BI3760" i="3"/>
  <c r="BH3760" i="3"/>
  <c r="BG3760" i="3"/>
  <c r="BF3760" i="3"/>
  <c r="T3760" i="3"/>
  <c r="R3760" i="3"/>
  <c r="P3760" i="3"/>
  <c r="BI3757" i="3"/>
  <c r="BH3757" i="3"/>
  <c r="BG3757" i="3"/>
  <c r="BF3757" i="3"/>
  <c r="T3757" i="3"/>
  <c r="R3757" i="3"/>
  <c r="P3757" i="3"/>
  <c r="BI3756" i="3"/>
  <c r="BH3756" i="3"/>
  <c r="BG3756" i="3"/>
  <c r="BF3756" i="3"/>
  <c r="T3756" i="3"/>
  <c r="R3756" i="3"/>
  <c r="P3756" i="3"/>
  <c r="BI3754" i="3"/>
  <c r="BH3754" i="3"/>
  <c r="BG3754" i="3"/>
  <c r="BF3754" i="3"/>
  <c r="T3754" i="3"/>
  <c r="R3754" i="3"/>
  <c r="P3754" i="3"/>
  <c r="BI3752" i="3"/>
  <c r="BH3752" i="3"/>
  <c r="BG3752" i="3"/>
  <c r="BF3752" i="3"/>
  <c r="T3752" i="3"/>
  <c r="R3752" i="3"/>
  <c r="P3752" i="3"/>
  <c r="BI3750" i="3"/>
  <c r="BH3750" i="3"/>
  <c r="BG3750" i="3"/>
  <c r="BF3750" i="3"/>
  <c r="T3750" i="3"/>
  <c r="R3750" i="3"/>
  <c r="P3750" i="3"/>
  <c r="BI3747" i="3"/>
  <c r="BH3747" i="3"/>
  <c r="BG3747" i="3"/>
  <c r="BF3747" i="3"/>
  <c r="T3747" i="3"/>
  <c r="R3747" i="3"/>
  <c r="P3747" i="3"/>
  <c r="BI3745" i="3"/>
  <c r="BH3745" i="3"/>
  <c r="BG3745" i="3"/>
  <c r="BF3745" i="3"/>
  <c r="T3745" i="3"/>
  <c r="R3745" i="3"/>
  <c r="P3745" i="3"/>
  <c r="BI3713" i="3"/>
  <c r="BH3713" i="3"/>
  <c r="BG3713" i="3"/>
  <c r="BF3713" i="3"/>
  <c r="T3713" i="3"/>
  <c r="R3713" i="3"/>
  <c r="P3713" i="3"/>
  <c r="BI3711" i="3"/>
  <c r="BH3711" i="3"/>
  <c r="BG3711" i="3"/>
  <c r="BF3711" i="3"/>
  <c r="T3711" i="3"/>
  <c r="R3711" i="3"/>
  <c r="P3711" i="3"/>
  <c r="BI3679" i="3"/>
  <c r="BH3679" i="3"/>
  <c r="BG3679" i="3"/>
  <c r="BF3679" i="3"/>
  <c r="T3679" i="3"/>
  <c r="R3679" i="3"/>
  <c r="P3679" i="3"/>
  <c r="BI3677" i="3"/>
  <c r="BH3677" i="3"/>
  <c r="BG3677" i="3"/>
  <c r="BF3677" i="3"/>
  <c r="T3677" i="3"/>
  <c r="R3677" i="3"/>
  <c r="P3677" i="3"/>
  <c r="BI3675" i="3"/>
  <c r="BH3675" i="3"/>
  <c r="BG3675" i="3"/>
  <c r="BF3675" i="3"/>
  <c r="T3675" i="3"/>
  <c r="R3675" i="3"/>
  <c r="P3675" i="3"/>
  <c r="BI3672" i="3"/>
  <c r="BH3672" i="3"/>
  <c r="BG3672" i="3"/>
  <c r="BF3672" i="3"/>
  <c r="T3672" i="3"/>
  <c r="R3672" i="3"/>
  <c r="P3672" i="3"/>
  <c r="BI3671" i="3"/>
  <c r="BH3671" i="3"/>
  <c r="BG3671" i="3"/>
  <c r="BF3671" i="3"/>
  <c r="T3671" i="3"/>
  <c r="R3671" i="3"/>
  <c r="P3671" i="3"/>
  <c r="BI3668" i="3"/>
  <c r="BH3668" i="3"/>
  <c r="BG3668" i="3"/>
  <c r="BF3668" i="3"/>
  <c r="T3668" i="3"/>
  <c r="R3668" i="3"/>
  <c r="P3668" i="3"/>
  <c r="BI3666" i="3"/>
  <c r="BH3666" i="3"/>
  <c r="BG3666" i="3"/>
  <c r="BF3666" i="3"/>
  <c r="T3666" i="3"/>
  <c r="R3666" i="3"/>
  <c r="P3666" i="3"/>
  <c r="BI3663" i="3"/>
  <c r="BH3663" i="3"/>
  <c r="BG3663" i="3"/>
  <c r="BF3663" i="3"/>
  <c r="T3663" i="3"/>
  <c r="R3663" i="3"/>
  <c r="P3663" i="3"/>
  <c r="BI3660" i="3"/>
  <c r="BH3660" i="3"/>
  <c r="BG3660" i="3"/>
  <c r="BF3660" i="3"/>
  <c r="T3660" i="3"/>
  <c r="R3660" i="3"/>
  <c r="P3660" i="3"/>
  <c r="BI3658" i="3"/>
  <c r="BH3658" i="3"/>
  <c r="BG3658" i="3"/>
  <c r="BF3658" i="3"/>
  <c r="T3658" i="3"/>
  <c r="R3658" i="3"/>
  <c r="P3658" i="3"/>
  <c r="BI3656" i="3"/>
  <c r="BH3656" i="3"/>
  <c r="BG3656" i="3"/>
  <c r="BF3656" i="3"/>
  <c r="T3656" i="3"/>
  <c r="R3656" i="3"/>
  <c r="P3656" i="3"/>
  <c r="BI3653" i="3"/>
  <c r="BH3653" i="3"/>
  <c r="BG3653" i="3"/>
  <c r="BF3653" i="3"/>
  <c r="T3653" i="3"/>
  <c r="R3653" i="3"/>
  <c r="P3653" i="3"/>
  <c r="BI3648" i="3"/>
  <c r="BH3648" i="3"/>
  <c r="BG3648" i="3"/>
  <c r="BF3648" i="3"/>
  <c r="T3648" i="3"/>
  <c r="R3648" i="3"/>
  <c r="P3648" i="3"/>
  <c r="BI3635" i="3"/>
  <c r="BH3635" i="3"/>
  <c r="BG3635" i="3"/>
  <c r="BF3635" i="3"/>
  <c r="T3635" i="3"/>
  <c r="R3635" i="3"/>
  <c r="P3635" i="3"/>
  <c r="BI3625" i="3"/>
  <c r="BH3625" i="3"/>
  <c r="BG3625" i="3"/>
  <c r="BF3625" i="3"/>
  <c r="T3625" i="3"/>
  <c r="R3625" i="3"/>
  <c r="P3625" i="3"/>
  <c r="BI3606" i="3"/>
  <c r="BH3606" i="3"/>
  <c r="BG3606" i="3"/>
  <c r="BF3606" i="3"/>
  <c r="T3606" i="3"/>
  <c r="R3606" i="3"/>
  <c r="P3606" i="3"/>
  <c r="BI3599" i="3"/>
  <c r="BH3599" i="3"/>
  <c r="BG3599" i="3"/>
  <c r="BF3599" i="3"/>
  <c r="T3599" i="3"/>
  <c r="R3599" i="3"/>
  <c r="P3599" i="3"/>
  <c r="BI3593" i="3"/>
  <c r="BH3593" i="3"/>
  <c r="BG3593" i="3"/>
  <c r="BF3593" i="3"/>
  <c r="T3593" i="3"/>
  <c r="R3593" i="3"/>
  <c r="P3593" i="3"/>
  <c r="BI3582" i="3"/>
  <c r="BH3582" i="3"/>
  <c r="BG3582" i="3"/>
  <c r="BF3582" i="3"/>
  <c r="T3582" i="3"/>
  <c r="R3582" i="3"/>
  <c r="P3582" i="3"/>
  <c r="BI3572" i="3"/>
  <c r="BH3572" i="3"/>
  <c r="BG3572" i="3"/>
  <c r="BF3572" i="3"/>
  <c r="T3572" i="3"/>
  <c r="R3572" i="3"/>
  <c r="P3572" i="3"/>
  <c r="BI3564" i="3"/>
  <c r="BH3564" i="3"/>
  <c r="BG3564" i="3"/>
  <c r="BF3564" i="3"/>
  <c r="T3564" i="3"/>
  <c r="R3564" i="3"/>
  <c r="P3564" i="3"/>
  <c r="BI3553" i="3"/>
  <c r="BH3553" i="3"/>
  <c r="BG3553" i="3"/>
  <c r="BF3553" i="3"/>
  <c r="T3553" i="3"/>
  <c r="R3553" i="3"/>
  <c r="P3553" i="3"/>
  <c r="BI3543" i="3"/>
  <c r="BH3543" i="3"/>
  <c r="BG3543" i="3"/>
  <c r="BF3543" i="3"/>
  <c r="T3543" i="3"/>
  <c r="R3543" i="3"/>
  <c r="P3543" i="3"/>
  <c r="BI3524" i="3"/>
  <c r="BH3524" i="3"/>
  <c r="BG3524" i="3"/>
  <c r="BF3524" i="3"/>
  <c r="T3524" i="3"/>
  <c r="R3524" i="3"/>
  <c r="P3524" i="3"/>
  <c r="BI3515" i="3"/>
  <c r="BH3515" i="3"/>
  <c r="BG3515" i="3"/>
  <c r="BF3515" i="3"/>
  <c r="T3515" i="3"/>
  <c r="R3515" i="3"/>
  <c r="P3515" i="3"/>
  <c r="BI3499" i="3"/>
  <c r="BH3499" i="3"/>
  <c r="BG3499" i="3"/>
  <c r="BF3499" i="3"/>
  <c r="T3499" i="3"/>
  <c r="R3499" i="3"/>
  <c r="P3499" i="3"/>
  <c r="BI3494" i="3"/>
  <c r="BH3494" i="3"/>
  <c r="BG3494" i="3"/>
  <c r="BF3494" i="3"/>
  <c r="T3494" i="3"/>
  <c r="R3494" i="3"/>
  <c r="P3494" i="3"/>
  <c r="BI3478" i="3"/>
  <c r="BH3478" i="3"/>
  <c r="BG3478" i="3"/>
  <c r="BF3478" i="3"/>
  <c r="T3478" i="3"/>
  <c r="R3478" i="3"/>
  <c r="P3478" i="3"/>
  <c r="BI3473" i="3"/>
  <c r="BH3473" i="3"/>
  <c r="BG3473" i="3"/>
  <c r="BF3473" i="3"/>
  <c r="T3473" i="3"/>
  <c r="R3473" i="3"/>
  <c r="P3473" i="3"/>
  <c r="BI3457" i="3"/>
  <c r="BH3457" i="3"/>
  <c r="BG3457" i="3"/>
  <c r="BF3457" i="3"/>
  <c r="T3457" i="3"/>
  <c r="R3457" i="3"/>
  <c r="P3457" i="3"/>
  <c r="BI3454" i="3"/>
  <c r="BH3454" i="3"/>
  <c r="BG3454" i="3"/>
  <c r="BF3454" i="3"/>
  <c r="T3454" i="3"/>
  <c r="R3454" i="3"/>
  <c r="P3454" i="3"/>
  <c r="BI3453" i="3"/>
  <c r="BH3453" i="3"/>
  <c r="BG3453" i="3"/>
  <c r="BF3453" i="3"/>
  <c r="T3453" i="3"/>
  <c r="R3453" i="3"/>
  <c r="P3453" i="3"/>
  <c r="BI3442" i="3"/>
  <c r="BH3442" i="3"/>
  <c r="BG3442" i="3"/>
  <c r="BF3442" i="3"/>
  <c r="T3442" i="3"/>
  <c r="R3442" i="3"/>
  <c r="P3442" i="3"/>
  <c r="BI3432" i="3"/>
  <c r="BH3432" i="3"/>
  <c r="BG3432" i="3"/>
  <c r="BF3432" i="3"/>
  <c r="T3432" i="3"/>
  <c r="R3432" i="3"/>
  <c r="P3432" i="3"/>
  <c r="BI3422" i="3"/>
  <c r="BH3422" i="3"/>
  <c r="BG3422" i="3"/>
  <c r="BF3422" i="3"/>
  <c r="T3422" i="3"/>
  <c r="R3422" i="3"/>
  <c r="P3422" i="3"/>
  <c r="BI3413" i="3"/>
  <c r="BH3413" i="3"/>
  <c r="BG3413" i="3"/>
  <c r="BF3413" i="3"/>
  <c r="T3413" i="3"/>
  <c r="R3413" i="3"/>
  <c r="P3413" i="3"/>
  <c r="BI3404" i="3"/>
  <c r="BH3404" i="3"/>
  <c r="BG3404" i="3"/>
  <c r="BF3404" i="3"/>
  <c r="T3404" i="3"/>
  <c r="R3404" i="3"/>
  <c r="P3404" i="3"/>
  <c r="BI3395" i="3"/>
  <c r="BH3395" i="3"/>
  <c r="BG3395" i="3"/>
  <c r="BF3395" i="3"/>
  <c r="T3395" i="3"/>
  <c r="R3395" i="3"/>
  <c r="P3395" i="3"/>
  <c r="BI3386" i="3"/>
  <c r="BH3386" i="3"/>
  <c r="BG3386" i="3"/>
  <c r="BF3386" i="3"/>
  <c r="T3386" i="3"/>
  <c r="R3386" i="3"/>
  <c r="P3386" i="3"/>
  <c r="BI3377" i="3"/>
  <c r="BH3377" i="3"/>
  <c r="BG3377" i="3"/>
  <c r="BF3377" i="3"/>
  <c r="T3377" i="3"/>
  <c r="R3377" i="3"/>
  <c r="P3377" i="3"/>
  <c r="BI3374" i="3"/>
  <c r="BH3374" i="3"/>
  <c r="BG3374" i="3"/>
  <c r="BF3374" i="3"/>
  <c r="T3374" i="3"/>
  <c r="R3374" i="3"/>
  <c r="P3374" i="3"/>
  <c r="BI3373" i="3"/>
  <c r="BH3373" i="3"/>
  <c r="BG3373" i="3"/>
  <c r="BF3373" i="3"/>
  <c r="T3373" i="3"/>
  <c r="R3373" i="3"/>
  <c r="P3373" i="3"/>
  <c r="BI3360" i="3"/>
  <c r="BH3360" i="3"/>
  <c r="BG3360" i="3"/>
  <c r="BF3360" i="3"/>
  <c r="T3360" i="3"/>
  <c r="R3360" i="3"/>
  <c r="P3360" i="3"/>
  <c r="BI3343" i="3"/>
  <c r="BH3343" i="3"/>
  <c r="BG3343" i="3"/>
  <c r="BF3343" i="3"/>
  <c r="T3343" i="3"/>
  <c r="R3343" i="3"/>
  <c r="P3343" i="3"/>
  <c r="BI3325" i="3"/>
  <c r="BH3325" i="3"/>
  <c r="BG3325" i="3"/>
  <c r="BF3325" i="3"/>
  <c r="T3325" i="3"/>
  <c r="R3325" i="3"/>
  <c r="P3325" i="3"/>
  <c r="BI3307" i="3"/>
  <c r="BH3307" i="3"/>
  <c r="BG3307" i="3"/>
  <c r="BF3307" i="3"/>
  <c r="T3307" i="3"/>
  <c r="R3307" i="3"/>
  <c r="P3307" i="3"/>
  <c r="BI3289" i="3"/>
  <c r="BH3289" i="3"/>
  <c r="BG3289" i="3"/>
  <c r="BF3289" i="3"/>
  <c r="T3289" i="3"/>
  <c r="R3289" i="3"/>
  <c r="P3289" i="3"/>
  <c r="BI3271" i="3"/>
  <c r="BH3271" i="3"/>
  <c r="BG3271" i="3"/>
  <c r="BF3271" i="3"/>
  <c r="T3271" i="3"/>
  <c r="R3271" i="3"/>
  <c r="P3271" i="3"/>
  <c r="BI3253" i="3"/>
  <c r="BH3253" i="3"/>
  <c r="BG3253" i="3"/>
  <c r="BF3253" i="3"/>
  <c r="T3253" i="3"/>
  <c r="R3253" i="3"/>
  <c r="P3253" i="3"/>
  <c r="BI3250" i="3"/>
  <c r="BH3250" i="3"/>
  <c r="BG3250" i="3"/>
  <c r="BF3250" i="3"/>
  <c r="T3250" i="3"/>
  <c r="R3250" i="3"/>
  <c r="P3250" i="3"/>
  <c r="BI3249" i="3"/>
  <c r="BH3249" i="3"/>
  <c r="BG3249" i="3"/>
  <c r="BF3249" i="3"/>
  <c r="T3249" i="3"/>
  <c r="R3249" i="3"/>
  <c r="P3249" i="3"/>
  <c r="BI3243" i="3"/>
  <c r="BH3243" i="3"/>
  <c r="BG3243" i="3"/>
  <c r="BF3243" i="3"/>
  <c r="T3243" i="3"/>
  <c r="R3243" i="3"/>
  <c r="P3243" i="3"/>
  <c r="BI3238" i="3"/>
  <c r="BH3238" i="3"/>
  <c r="BG3238" i="3"/>
  <c r="BF3238" i="3"/>
  <c r="T3238" i="3"/>
  <c r="R3238" i="3"/>
  <c r="P3238" i="3"/>
  <c r="BI3234" i="3"/>
  <c r="BH3234" i="3"/>
  <c r="BG3234" i="3"/>
  <c r="BF3234" i="3"/>
  <c r="T3234" i="3"/>
  <c r="R3234" i="3"/>
  <c r="P3234" i="3"/>
  <c r="BI3231" i="3"/>
  <c r="BH3231" i="3"/>
  <c r="BG3231" i="3"/>
  <c r="BF3231" i="3"/>
  <c r="T3231" i="3"/>
  <c r="R3231" i="3"/>
  <c r="P3231" i="3"/>
  <c r="BI3227" i="3"/>
  <c r="BH3227" i="3"/>
  <c r="BG3227" i="3"/>
  <c r="BF3227" i="3"/>
  <c r="T3227" i="3"/>
  <c r="R3227" i="3"/>
  <c r="P3227" i="3"/>
  <c r="BI3223" i="3"/>
  <c r="BH3223" i="3"/>
  <c r="BG3223" i="3"/>
  <c r="BF3223" i="3"/>
  <c r="T3223" i="3"/>
  <c r="R3223" i="3"/>
  <c r="P3223" i="3"/>
  <c r="BI3216" i="3"/>
  <c r="BH3216" i="3"/>
  <c r="BG3216" i="3"/>
  <c r="BF3216" i="3"/>
  <c r="T3216" i="3"/>
  <c r="R3216" i="3"/>
  <c r="P3216" i="3"/>
  <c r="BI3202" i="3"/>
  <c r="BH3202" i="3"/>
  <c r="BG3202" i="3"/>
  <c r="BF3202" i="3"/>
  <c r="T3202" i="3"/>
  <c r="R3202" i="3"/>
  <c r="P3202" i="3"/>
  <c r="BI3199" i="3"/>
  <c r="BH3199" i="3"/>
  <c r="BG3199" i="3"/>
  <c r="BF3199" i="3"/>
  <c r="T3199" i="3"/>
  <c r="R3199" i="3"/>
  <c r="P3199" i="3"/>
  <c r="BI3196" i="3"/>
  <c r="BH3196" i="3"/>
  <c r="BG3196" i="3"/>
  <c r="BF3196" i="3"/>
  <c r="T3196" i="3"/>
  <c r="R3196" i="3"/>
  <c r="P3196" i="3"/>
  <c r="BI3193" i="3"/>
  <c r="BH3193" i="3"/>
  <c r="BG3193" i="3"/>
  <c r="BF3193" i="3"/>
  <c r="T3193" i="3"/>
  <c r="R3193" i="3"/>
  <c r="P3193" i="3"/>
  <c r="BI3190" i="3"/>
  <c r="BH3190" i="3"/>
  <c r="BG3190" i="3"/>
  <c r="BF3190" i="3"/>
  <c r="T3190" i="3"/>
  <c r="R3190" i="3"/>
  <c r="P3190" i="3"/>
  <c r="BI3187" i="3"/>
  <c r="BH3187" i="3"/>
  <c r="BG3187" i="3"/>
  <c r="BF3187" i="3"/>
  <c r="T3187" i="3"/>
  <c r="R3187" i="3"/>
  <c r="P3187" i="3"/>
  <c r="BI3184" i="3"/>
  <c r="BH3184" i="3"/>
  <c r="BG3184" i="3"/>
  <c r="BF3184" i="3"/>
  <c r="T3184" i="3"/>
  <c r="R3184" i="3"/>
  <c r="P3184" i="3"/>
  <c r="BI3181" i="3"/>
  <c r="BH3181" i="3"/>
  <c r="BG3181" i="3"/>
  <c r="BF3181" i="3"/>
  <c r="T3181" i="3"/>
  <c r="R3181" i="3"/>
  <c r="P3181" i="3"/>
  <c r="BI3178" i="3"/>
  <c r="BH3178" i="3"/>
  <c r="BG3178" i="3"/>
  <c r="BF3178" i="3"/>
  <c r="T3178" i="3"/>
  <c r="R3178" i="3"/>
  <c r="P3178" i="3"/>
  <c r="BI3175" i="3"/>
  <c r="BH3175" i="3"/>
  <c r="BG3175" i="3"/>
  <c r="BF3175" i="3"/>
  <c r="T3175" i="3"/>
  <c r="R3175" i="3"/>
  <c r="P3175" i="3"/>
  <c r="BI3172" i="3"/>
  <c r="BH3172" i="3"/>
  <c r="BG3172" i="3"/>
  <c r="BF3172" i="3"/>
  <c r="T3172" i="3"/>
  <c r="R3172" i="3"/>
  <c r="P3172" i="3"/>
  <c r="BI3169" i="3"/>
  <c r="BH3169" i="3"/>
  <c r="BG3169" i="3"/>
  <c r="BF3169" i="3"/>
  <c r="T3169" i="3"/>
  <c r="R3169" i="3"/>
  <c r="P3169" i="3"/>
  <c r="BI3166" i="3"/>
  <c r="BH3166" i="3"/>
  <c r="BG3166" i="3"/>
  <c r="BF3166" i="3"/>
  <c r="T3166" i="3"/>
  <c r="R3166" i="3"/>
  <c r="P3166" i="3"/>
  <c r="BI3163" i="3"/>
  <c r="BH3163" i="3"/>
  <c r="BG3163" i="3"/>
  <c r="BF3163" i="3"/>
  <c r="T3163" i="3"/>
  <c r="R3163" i="3"/>
  <c r="P3163" i="3"/>
  <c r="BI3160" i="3"/>
  <c r="BH3160" i="3"/>
  <c r="BG3160" i="3"/>
  <c r="BF3160" i="3"/>
  <c r="T3160" i="3"/>
  <c r="R3160" i="3"/>
  <c r="P3160" i="3"/>
  <c r="BI3159" i="3"/>
  <c r="BH3159" i="3"/>
  <c r="BG3159" i="3"/>
  <c r="BF3159" i="3"/>
  <c r="T3159" i="3"/>
  <c r="R3159" i="3"/>
  <c r="P3159" i="3"/>
  <c r="BI3153" i="3"/>
  <c r="BH3153" i="3"/>
  <c r="BG3153" i="3"/>
  <c r="BF3153" i="3"/>
  <c r="T3153" i="3"/>
  <c r="R3153" i="3"/>
  <c r="P3153" i="3"/>
  <c r="BI3150" i="3"/>
  <c r="BH3150" i="3"/>
  <c r="BG3150" i="3"/>
  <c r="BF3150" i="3"/>
  <c r="T3150" i="3"/>
  <c r="R3150" i="3"/>
  <c r="P3150" i="3"/>
  <c r="BI3147" i="3"/>
  <c r="BH3147" i="3"/>
  <c r="BG3147" i="3"/>
  <c r="BF3147" i="3"/>
  <c r="T3147" i="3"/>
  <c r="R3147" i="3"/>
  <c r="P3147" i="3"/>
  <c r="BI3142" i="3"/>
  <c r="BH3142" i="3"/>
  <c r="BG3142" i="3"/>
  <c r="BF3142" i="3"/>
  <c r="T3142" i="3"/>
  <c r="R3142" i="3"/>
  <c r="P3142" i="3"/>
  <c r="BI3139" i="3"/>
  <c r="BH3139" i="3"/>
  <c r="BG3139" i="3"/>
  <c r="BF3139" i="3"/>
  <c r="T3139" i="3"/>
  <c r="R3139" i="3"/>
  <c r="P3139" i="3"/>
  <c r="BI3136" i="3"/>
  <c r="BH3136" i="3"/>
  <c r="BG3136" i="3"/>
  <c r="BF3136" i="3"/>
  <c r="T3136" i="3"/>
  <c r="R3136" i="3"/>
  <c r="P3136" i="3"/>
  <c r="BI3134" i="3"/>
  <c r="BH3134" i="3"/>
  <c r="BG3134" i="3"/>
  <c r="BF3134" i="3"/>
  <c r="T3134" i="3"/>
  <c r="R3134" i="3"/>
  <c r="P3134" i="3"/>
  <c r="BI3131" i="3"/>
  <c r="BH3131" i="3"/>
  <c r="BG3131" i="3"/>
  <c r="BF3131" i="3"/>
  <c r="T3131" i="3"/>
  <c r="R3131" i="3"/>
  <c r="P3131" i="3"/>
  <c r="BI3128" i="3"/>
  <c r="BH3128" i="3"/>
  <c r="BG3128" i="3"/>
  <c r="BF3128" i="3"/>
  <c r="T3128" i="3"/>
  <c r="R3128" i="3"/>
  <c r="P3128" i="3"/>
  <c r="BI3126" i="3"/>
  <c r="BH3126" i="3"/>
  <c r="BG3126" i="3"/>
  <c r="BF3126" i="3"/>
  <c r="T3126" i="3"/>
  <c r="R3126" i="3"/>
  <c r="P3126" i="3"/>
  <c r="BI3123" i="3"/>
  <c r="BH3123" i="3"/>
  <c r="BG3123" i="3"/>
  <c r="BF3123" i="3"/>
  <c r="T3123" i="3"/>
  <c r="R3123" i="3"/>
  <c r="P3123" i="3"/>
  <c r="BI3120" i="3"/>
  <c r="BH3120" i="3"/>
  <c r="BG3120" i="3"/>
  <c r="BF3120" i="3"/>
  <c r="T3120" i="3"/>
  <c r="R3120" i="3"/>
  <c r="P3120" i="3"/>
  <c r="BI3117" i="3"/>
  <c r="BH3117" i="3"/>
  <c r="BG3117" i="3"/>
  <c r="BF3117" i="3"/>
  <c r="T3117" i="3"/>
  <c r="R3117" i="3"/>
  <c r="P3117" i="3"/>
  <c r="BI3108" i="3"/>
  <c r="BH3108" i="3"/>
  <c r="BG3108" i="3"/>
  <c r="BF3108" i="3"/>
  <c r="T3108" i="3"/>
  <c r="R3108" i="3"/>
  <c r="P3108" i="3"/>
  <c r="BI3099" i="3"/>
  <c r="BH3099" i="3"/>
  <c r="BG3099" i="3"/>
  <c r="BF3099" i="3"/>
  <c r="T3099" i="3"/>
  <c r="R3099" i="3"/>
  <c r="P3099" i="3"/>
  <c r="BI3093" i="3"/>
  <c r="BH3093" i="3"/>
  <c r="BG3093" i="3"/>
  <c r="BF3093" i="3"/>
  <c r="T3093" i="3"/>
  <c r="R3093" i="3"/>
  <c r="P3093" i="3"/>
  <c r="BI3090" i="3"/>
  <c r="BH3090" i="3"/>
  <c r="BG3090" i="3"/>
  <c r="BF3090" i="3"/>
  <c r="T3090" i="3"/>
  <c r="R3090" i="3"/>
  <c r="P3090" i="3"/>
  <c r="BI3081" i="3"/>
  <c r="BH3081" i="3"/>
  <c r="BG3081" i="3"/>
  <c r="BF3081" i="3"/>
  <c r="T3081" i="3"/>
  <c r="R3081" i="3"/>
  <c r="P3081" i="3"/>
  <c r="BI3074" i="3"/>
  <c r="BH3074" i="3"/>
  <c r="BG3074" i="3"/>
  <c r="BF3074" i="3"/>
  <c r="T3074" i="3"/>
  <c r="R3074" i="3"/>
  <c r="P3074" i="3"/>
  <c r="BI3065" i="3"/>
  <c r="BH3065" i="3"/>
  <c r="BG3065" i="3"/>
  <c r="BF3065" i="3"/>
  <c r="T3065" i="3"/>
  <c r="R3065" i="3"/>
  <c r="P3065" i="3"/>
  <c r="BI3058" i="3"/>
  <c r="BH3058" i="3"/>
  <c r="BG3058" i="3"/>
  <c r="BF3058" i="3"/>
  <c r="T3058" i="3"/>
  <c r="R3058" i="3"/>
  <c r="P3058" i="3"/>
  <c r="BI3054" i="3"/>
  <c r="BH3054" i="3"/>
  <c r="BG3054" i="3"/>
  <c r="BF3054" i="3"/>
  <c r="T3054" i="3"/>
  <c r="R3054" i="3"/>
  <c r="P3054" i="3"/>
  <c r="BI3051" i="3"/>
  <c r="BH3051" i="3"/>
  <c r="BG3051" i="3"/>
  <c r="BF3051" i="3"/>
  <c r="T3051" i="3"/>
  <c r="R3051" i="3"/>
  <c r="P3051" i="3"/>
  <c r="BI3045" i="3"/>
  <c r="BH3045" i="3"/>
  <c r="BG3045" i="3"/>
  <c r="BF3045" i="3"/>
  <c r="T3045" i="3"/>
  <c r="R3045" i="3"/>
  <c r="P3045" i="3"/>
  <c r="BI3040" i="3"/>
  <c r="BH3040" i="3"/>
  <c r="BG3040" i="3"/>
  <c r="BF3040" i="3"/>
  <c r="T3040" i="3"/>
  <c r="R3040" i="3"/>
  <c r="P3040" i="3"/>
  <c r="BI3037" i="3"/>
  <c r="BH3037" i="3"/>
  <c r="BG3037" i="3"/>
  <c r="BF3037" i="3"/>
  <c r="T3037" i="3"/>
  <c r="R3037" i="3"/>
  <c r="P3037" i="3"/>
  <c r="BI3034" i="3"/>
  <c r="BH3034" i="3"/>
  <c r="BG3034" i="3"/>
  <c r="BF3034" i="3"/>
  <c r="T3034" i="3"/>
  <c r="R3034" i="3"/>
  <c r="P3034" i="3"/>
  <c r="BI3015" i="3"/>
  <c r="BH3015" i="3"/>
  <c r="BG3015" i="3"/>
  <c r="BF3015" i="3"/>
  <c r="T3015" i="3"/>
  <c r="R3015" i="3"/>
  <c r="P3015" i="3"/>
  <c r="BI2996" i="3"/>
  <c r="BH2996" i="3"/>
  <c r="BG2996" i="3"/>
  <c r="BF2996" i="3"/>
  <c r="T2996" i="3"/>
  <c r="R2996" i="3"/>
  <c r="P2996" i="3"/>
  <c r="BI2987" i="3"/>
  <c r="BH2987" i="3"/>
  <c r="BG2987" i="3"/>
  <c r="BF2987" i="3"/>
  <c r="T2987" i="3"/>
  <c r="R2987" i="3"/>
  <c r="P2987" i="3"/>
  <c r="BI2978" i="3"/>
  <c r="BH2978" i="3"/>
  <c r="BG2978" i="3"/>
  <c r="BF2978" i="3"/>
  <c r="T2978" i="3"/>
  <c r="R2978" i="3"/>
  <c r="P2978" i="3"/>
  <c r="BI2969" i="3"/>
  <c r="BH2969" i="3"/>
  <c r="BG2969" i="3"/>
  <c r="BF2969" i="3"/>
  <c r="T2969" i="3"/>
  <c r="R2969" i="3"/>
  <c r="P2969" i="3"/>
  <c r="BI2960" i="3"/>
  <c r="BH2960" i="3"/>
  <c r="BG2960" i="3"/>
  <c r="BF2960" i="3"/>
  <c r="T2960" i="3"/>
  <c r="R2960" i="3"/>
  <c r="P2960" i="3"/>
  <c r="BI2949" i="3"/>
  <c r="BH2949" i="3"/>
  <c r="BG2949" i="3"/>
  <c r="BF2949" i="3"/>
  <c r="T2949" i="3"/>
  <c r="R2949" i="3"/>
  <c r="P2949" i="3"/>
  <c r="BI2938" i="3"/>
  <c r="BH2938" i="3"/>
  <c r="BG2938" i="3"/>
  <c r="BF2938" i="3"/>
  <c r="T2938" i="3"/>
  <c r="R2938" i="3"/>
  <c r="P2938" i="3"/>
  <c r="BI2935" i="3"/>
  <c r="BH2935" i="3"/>
  <c r="BG2935" i="3"/>
  <c r="BF2935" i="3"/>
  <c r="T2935" i="3"/>
  <c r="R2935" i="3"/>
  <c r="P2935" i="3"/>
  <c r="BI2933" i="3"/>
  <c r="BH2933" i="3"/>
  <c r="BG2933" i="3"/>
  <c r="BF2933" i="3"/>
  <c r="T2933" i="3"/>
  <c r="R2933" i="3"/>
  <c r="P2933" i="3"/>
  <c r="BI2932" i="3"/>
  <c r="BH2932" i="3"/>
  <c r="BG2932" i="3"/>
  <c r="BF2932" i="3"/>
  <c r="T2932" i="3"/>
  <c r="R2932" i="3"/>
  <c r="P2932" i="3"/>
  <c r="BI2930" i="3"/>
  <c r="BH2930" i="3"/>
  <c r="BG2930" i="3"/>
  <c r="BF2930" i="3"/>
  <c r="T2930" i="3"/>
  <c r="R2930" i="3"/>
  <c r="P2930" i="3"/>
  <c r="BI2929" i="3"/>
  <c r="BH2929" i="3"/>
  <c r="BG2929" i="3"/>
  <c r="BF2929" i="3"/>
  <c r="T2929" i="3"/>
  <c r="R2929" i="3"/>
  <c r="P2929" i="3"/>
  <c r="BI2927" i="3"/>
  <c r="BH2927" i="3"/>
  <c r="BG2927" i="3"/>
  <c r="BF2927" i="3"/>
  <c r="T2927" i="3"/>
  <c r="R2927" i="3"/>
  <c r="P2927" i="3"/>
  <c r="BI2924" i="3"/>
  <c r="BH2924" i="3"/>
  <c r="BG2924" i="3"/>
  <c r="BF2924" i="3"/>
  <c r="T2924" i="3"/>
  <c r="R2924" i="3"/>
  <c r="P2924" i="3"/>
  <c r="BI2923" i="3"/>
  <c r="BH2923" i="3"/>
  <c r="BG2923" i="3"/>
  <c r="BF2923" i="3"/>
  <c r="T2923" i="3"/>
  <c r="R2923" i="3"/>
  <c r="P2923" i="3"/>
  <c r="BI2922" i="3"/>
  <c r="BH2922" i="3"/>
  <c r="BG2922" i="3"/>
  <c r="BF2922" i="3"/>
  <c r="T2922" i="3"/>
  <c r="R2922" i="3"/>
  <c r="P2922" i="3"/>
  <c r="BI2921" i="3"/>
  <c r="BH2921" i="3"/>
  <c r="BG2921" i="3"/>
  <c r="BF2921" i="3"/>
  <c r="T2921" i="3"/>
  <c r="R2921" i="3"/>
  <c r="P2921" i="3"/>
  <c r="BI2920" i="3"/>
  <c r="BH2920" i="3"/>
  <c r="BG2920" i="3"/>
  <c r="BF2920" i="3"/>
  <c r="T2920" i="3"/>
  <c r="R2920" i="3"/>
  <c r="P2920" i="3"/>
  <c r="BI2913" i="3"/>
  <c r="BH2913" i="3"/>
  <c r="BG2913" i="3"/>
  <c r="BF2913" i="3"/>
  <c r="T2913" i="3"/>
  <c r="R2913" i="3"/>
  <c r="P2913" i="3"/>
  <c r="BI2909" i="3"/>
  <c r="BH2909" i="3"/>
  <c r="BG2909" i="3"/>
  <c r="BF2909" i="3"/>
  <c r="T2909" i="3"/>
  <c r="R2909" i="3"/>
  <c r="P2909" i="3"/>
  <c r="BI2908" i="3"/>
  <c r="BH2908" i="3"/>
  <c r="BG2908" i="3"/>
  <c r="BF2908" i="3"/>
  <c r="T2908" i="3"/>
  <c r="R2908" i="3"/>
  <c r="P2908" i="3"/>
  <c r="BI2906" i="3"/>
  <c r="BH2906" i="3"/>
  <c r="BG2906" i="3"/>
  <c r="BF2906" i="3"/>
  <c r="T2906" i="3"/>
  <c r="R2906" i="3"/>
  <c r="P2906" i="3"/>
  <c r="BI2902" i="3"/>
  <c r="BH2902" i="3"/>
  <c r="BG2902" i="3"/>
  <c r="BF2902" i="3"/>
  <c r="T2902" i="3"/>
  <c r="R2902" i="3"/>
  <c r="P2902" i="3"/>
  <c r="BI2899" i="3"/>
  <c r="BH2899" i="3"/>
  <c r="BG2899" i="3"/>
  <c r="BF2899" i="3"/>
  <c r="T2899" i="3"/>
  <c r="R2899" i="3"/>
  <c r="P2899" i="3"/>
  <c r="BI2894" i="3"/>
  <c r="BH2894" i="3"/>
  <c r="BG2894" i="3"/>
  <c r="BF2894" i="3"/>
  <c r="T2894" i="3"/>
  <c r="R2894" i="3"/>
  <c r="P2894" i="3"/>
  <c r="BI2891" i="3"/>
  <c r="BH2891" i="3"/>
  <c r="BG2891" i="3"/>
  <c r="BF2891" i="3"/>
  <c r="T2891" i="3"/>
  <c r="R2891" i="3"/>
  <c r="P2891" i="3"/>
  <c r="BI2890" i="3"/>
  <c r="BH2890" i="3"/>
  <c r="BG2890" i="3"/>
  <c r="BF2890" i="3"/>
  <c r="T2890" i="3"/>
  <c r="R2890" i="3"/>
  <c r="P2890" i="3"/>
  <c r="BI2889" i="3"/>
  <c r="BH2889" i="3"/>
  <c r="BG2889" i="3"/>
  <c r="BF2889" i="3"/>
  <c r="T2889" i="3"/>
  <c r="R2889" i="3"/>
  <c r="P2889" i="3"/>
  <c r="BI2888" i="3"/>
  <c r="BH2888" i="3"/>
  <c r="BG2888" i="3"/>
  <c r="BF2888" i="3"/>
  <c r="T2888" i="3"/>
  <c r="R2888" i="3"/>
  <c r="P2888" i="3"/>
  <c r="BI2887" i="3"/>
  <c r="BH2887" i="3"/>
  <c r="BG2887" i="3"/>
  <c r="BF2887" i="3"/>
  <c r="T2887" i="3"/>
  <c r="R2887" i="3"/>
  <c r="P2887" i="3"/>
  <c r="BI2884" i="3"/>
  <c r="BH2884" i="3"/>
  <c r="BG2884" i="3"/>
  <c r="BF2884" i="3"/>
  <c r="T2884" i="3"/>
  <c r="R2884" i="3"/>
  <c r="P2884" i="3"/>
  <c r="BI2883" i="3"/>
  <c r="BH2883" i="3"/>
  <c r="BG2883" i="3"/>
  <c r="BF2883" i="3"/>
  <c r="T2883" i="3"/>
  <c r="R2883" i="3"/>
  <c r="P2883" i="3"/>
  <c r="BI2882" i="3"/>
  <c r="BH2882" i="3"/>
  <c r="BG2882" i="3"/>
  <c r="BF2882" i="3"/>
  <c r="T2882" i="3"/>
  <c r="R2882" i="3"/>
  <c r="P2882" i="3"/>
  <c r="BI2881" i="3"/>
  <c r="BH2881" i="3"/>
  <c r="BG2881" i="3"/>
  <c r="BF2881" i="3"/>
  <c r="T2881" i="3"/>
  <c r="R2881" i="3"/>
  <c r="P2881" i="3"/>
  <c r="BI2877" i="3"/>
  <c r="BH2877" i="3"/>
  <c r="BG2877" i="3"/>
  <c r="BF2877" i="3"/>
  <c r="T2877" i="3"/>
  <c r="R2877" i="3"/>
  <c r="P2877" i="3"/>
  <c r="BI2873" i="3"/>
  <c r="BH2873" i="3"/>
  <c r="BG2873" i="3"/>
  <c r="BF2873" i="3"/>
  <c r="T2873" i="3"/>
  <c r="R2873" i="3"/>
  <c r="P2873" i="3"/>
  <c r="BI2872" i="3"/>
  <c r="BH2872" i="3"/>
  <c r="BG2872" i="3"/>
  <c r="BF2872" i="3"/>
  <c r="T2872" i="3"/>
  <c r="R2872" i="3"/>
  <c r="P2872" i="3"/>
  <c r="BI2871" i="3"/>
  <c r="BH2871" i="3"/>
  <c r="BG2871" i="3"/>
  <c r="BF2871" i="3"/>
  <c r="T2871" i="3"/>
  <c r="R2871" i="3"/>
  <c r="P2871" i="3"/>
  <c r="BI2868" i="3"/>
  <c r="BH2868" i="3"/>
  <c r="BG2868" i="3"/>
  <c r="BF2868" i="3"/>
  <c r="T2868" i="3"/>
  <c r="R2868" i="3"/>
  <c r="P2868" i="3"/>
  <c r="BI2865" i="3"/>
  <c r="BH2865" i="3"/>
  <c r="BG2865" i="3"/>
  <c r="BF2865" i="3"/>
  <c r="T2865" i="3"/>
  <c r="R2865" i="3"/>
  <c r="P2865" i="3"/>
  <c r="BI2851" i="3"/>
  <c r="BH2851" i="3"/>
  <c r="BG2851" i="3"/>
  <c r="BF2851" i="3"/>
  <c r="T2851" i="3"/>
  <c r="R2851" i="3"/>
  <c r="P2851" i="3"/>
  <c r="BI2849" i="3"/>
  <c r="BH2849" i="3"/>
  <c r="BG2849" i="3"/>
  <c r="BF2849" i="3"/>
  <c r="T2849" i="3"/>
  <c r="R2849" i="3"/>
  <c r="P2849" i="3"/>
  <c r="BI2844" i="3"/>
  <c r="BH2844" i="3"/>
  <c r="BG2844" i="3"/>
  <c r="BF2844" i="3"/>
  <c r="T2844" i="3"/>
  <c r="R2844" i="3"/>
  <c r="P2844" i="3"/>
  <c r="BI2839" i="3"/>
  <c r="BH2839" i="3"/>
  <c r="BG2839" i="3"/>
  <c r="BF2839" i="3"/>
  <c r="T2839" i="3"/>
  <c r="R2839" i="3"/>
  <c r="P2839" i="3"/>
  <c r="BI2836" i="3"/>
  <c r="BH2836" i="3"/>
  <c r="BG2836" i="3"/>
  <c r="BF2836" i="3"/>
  <c r="T2836" i="3"/>
  <c r="R2836" i="3"/>
  <c r="P2836" i="3"/>
  <c r="BI2818" i="3"/>
  <c r="BH2818" i="3"/>
  <c r="BG2818" i="3"/>
  <c r="BF2818" i="3"/>
  <c r="T2818" i="3"/>
  <c r="R2818" i="3"/>
  <c r="P2818" i="3"/>
  <c r="BI2805" i="3"/>
  <c r="BH2805" i="3"/>
  <c r="BG2805" i="3"/>
  <c r="BF2805" i="3"/>
  <c r="T2805" i="3"/>
  <c r="R2805" i="3"/>
  <c r="P2805" i="3"/>
  <c r="BI2803" i="3"/>
  <c r="BH2803" i="3"/>
  <c r="BG2803" i="3"/>
  <c r="BF2803" i="3"/>
  <c r="T2803" i="3"/>
  <c r="R2803" i="3"/>
  <c r="P2803" i="3"/>
  <c r="BI2799" i="3"/>
  <c r="BH2799" i="3"/>
  <c r="BG2799" i="3"/>
  <c r="BF2799" i="3"/>
  <c r="T2799" i="3"/>
  <c r="R2799" i="3"/>
  <c r="P2799" i="3"/>
  <c r="BI2797" i="3"/>
  <c r="BH2797" i="3"/>
  <c r="BG2797" i="3"/>
  <c r="BF2797" i="3"/>
  <c r="T2797" i="3"/>
  <c r="R2797" i="3"/>
  <c r="P2797" i="3"/>
  <c r="BI2793" i="3"/>
  <c r="BH2793" i="3"/>
  <c r="BG2793" i="3"/>
  <c r="BF2793" i="3"/>
  <c r="T2793" i="3"/>
  <c r="R2793" i="3"/>
  <c r="P2793" i="3"/>
  <c r="BI2783" i="3"/>
  <c r="BH2783" i="3"/>
  <c r="BG2783" i="3"/>
  <c r="BF2783" i="3"/>
  <c r="T2783" i="3"/>
  <c r="R2783" i="3"/>
  <c r="P2783" i="3"/>
  <c r="BI2781" i="3"/>
  <c r="BH2781" i="3"/>
  <c r="BG2781" i="3"/>
  <c r="BF2781" i="3"/>
  <c r="T2781" i="3"/>
  <c r="R2781" i="3"/>
  <c r="P2781" i="3"/>
  <c r="BI2771" i="3"/>
  <c r="BH2771" i="3"/>
  <c r="BG2771" i="3"/>
  <c r="BF2771" i="3"/>
  <c r="T2771" i="3"/>
  <c r="R2771" i="3"/>
  <c r="P2771" i="3"/>
  <c r="BI2770" i="3"/>
  <c r="BH2770" i="3"/>
  <c r="BG2770" i="3"/>
  <c r="BF2770" i="3"/>
  <c r="T2770" i="3"/>
  <c r="R2770" i="3"/>
  <c r="P2770" i="3"/>
  <c r="BI2769" i="3"/>
  <c r="BH2769" i="3"/>
  <c r="BG2769" i="3"/>
  <c r="BF2769" i="3"/>
  <c r="T2769" i="3"/>
  <c r="R2769" i="3"/>
  <c r="P2769" i="3"/>
  <c r="BI2767" i="3"/>
  <c r="BH2767" i="3"/>
  <c r="BG2767" i="3"/>
  <c r="BF2767" i="3"/>
  <c r="T2767" i="3"/>
  <c r="R2767" i="3"/>
  <c r="P2767" i="3"/>
  <c r="BI2766" i="3"/>
  <c r="BH2766" i="3"/>
  <c r="BG2766" i="3"/>
  <c r="BF2766" i="3"/>
  <c r="T2766" i="3"/>
  <c r="R2766" i="3"/>
  <c r="P2766" i="3"/>
  <c r="BI2765" i="3"/>
  <c r="BH2765" i="3"/>
  <c r="BG2765" i="3"/>
  <c r="BF2765" i="3"/>
  <c r="T2765" i="3"/>
  <c r="R2765" i="3"/>
  <c r="P2765" i="3"/>
  <c r="BI2764" i="3"/>
  <c r="BH2764" i="3"/>
  <c r="BG2764" i="3"/>
  <c r="BF2764" i="3"/>
  <c r="T2764" i="3"/>
  <c r="R2764" i="3"/>
  <c r="P2764" i="3"/>
  <c r="BI2763" i="3"/>
  <c r="BH2763" i="3"/>
  <c r="BG2763" i="3"/>
  <c r="BF2763" i="3"/>
  <c r="T2763" i="3"/>
  <c r="R2763" i="3"/>
  <c r="P2763" i="3"/>
  <c r="BI2762" i="3"/>
  <c r="BH2762" i="3"/>
  <c r="BG2762" i="3"/>
  <c r="BF2762" i="3"/>
  <c r="T2762" i="3"/>
  <c r="R2762" i="3"/>
  <c r="P2762" i="3"/>
  <c r="BI2761" i="3"/>
  <c r="BH2761" i="3"/>
  <c r="BG2761" i="3"/>
  <c r="BF2761" i="3"/>
  <c r="T2761" i="3"/>
  <c r="R2761" i="3"/>
  <c r="P2761" i="3"/>
  <c r="BI2760" i="3"/>
  <c r="BH2760" i="3"/>
  <c r="BG2760" i="3"/>
  <c r="BF2760" i="3"/>
  <c r="T2760" i="3"/>
  <c r="R2760" i="3"/>
  <c r="P2760" i="3"/>
  <c r="BI2759" i="3"/>
  <c r="BH2759" i="3"/>
  <c r="BG2759" i="3"/>
  <c r="BF2759" i="3"/>
  <c r="T2759" i="3"/>
  <c r="R2759" i="3"/>
  <c r="P2759" i="3"/>
  <c r="BI2758" i="3"/>
  <c r="BH2758" i="3"/>
  <c r="BG2758" i="3"/>
  <c r="BF2758" i="3"/>
  <c r="T2758" i="3"/>
  <c r="R2758" i="3"/>
  <c r="P2758" i="3"/>
  <c r="BI2757" i="3"/>
  <c r="BH2757" i="3"/>
  <c r="BG2757" i="3"/>
  <c r="BF2757" i="3"/>
  <c r="T2757" i="3"/>
  <c r="R2757" i="3"/>
  <c r="P2757" i="3"/>
  <c r="BI2756" i="3"/>
  <c r="BH2756" i="3"/>
  <c r="BG2756" i="3"/>
  <c r="BF2756" i="3"/>
  <c r="T2756" i="3"/>
  <c r="R2756" i="3"/>
  <c r="P2756" i="3"/>
  <c r="BI2755" i="3"/>
  <c r="BH2755" i="3"/>
  <c r="BG2755" i="3"/>
  <c r="BF2755" i="3"/>
  <c r="T2755" i="3"/>
  <c r="R2755" i="3"/>
  <c r="P2755" i="3"/>
  <c r="BI2754" i="3"/>
  <c r="BH2754" i="3"/>
  <c r="BG2754" i="3"/>
  <c r="BF2754" i="3"/>
  <c r="T2754" i="3"/>
  <c r="R2754" i="3"/>
  <c r="P2754" i="3"/>
  <c r="BI2753" i="3"/>
  <c r="BH2753" i="3"/>
  <c r="BG2753" i="3"/>
  <c r="BF2753" i="3"/>
  <c r="T2753" i="3"/>
  <c r="R2753" i="3"/>
  <c r="P2753" i="3"/>
  <c r="BI2747" i="3"/>
  <c r="BH2747" i="3"/>
  <c r="BG2747" i="3"/>
  <c r="BF2747" i="3"/>
  <c r="T2747" i="3"/>
  <c r="R2747" i="3"/>
  <c r="P2747" i="3"/>
  <c r="BI2745" i="3"/>
  <c r="BH2745" i="3"/>
  <c r="BG2745" i="3"/>
  <c r="BF2745" i="3"/>
  <c r="T2745" i="3"/>
  <c r="R2745" i="3"/>
  <c r="P2745" i="3"/>
  <c r="BI2743" i="3"/>
  <c r="BH2743" i="3"/>
  <c r="BG2743" i="3"/>
  <c r="BF2743" i="3"/>
  <c r="T2743" i="3"/>
  <c r="R2743" i="3"/>
  <c r="P2743" i="3"/>
  <c r="BI2742" i="3"/>
  <c r="BH2742" i="3"/>
  <c r="BG2742" i="3"/>
  <c r="BF2742" i="3"/>
  <c r="T2742" i="3"/>
  <c r="R2742" i="3"/>
  <c r="P2742" i="3"/>
  <c r="BI2739" i="3"/>
  <c r="BH2739" i="3"/>
  <c r="BG2739" i="3"/>
  <c r="BF2739" i="3"/>
  <c r="T2739" i="3"/>
  <c r="R2739" i="3"/>
  <c r="P2739" i="3"/>
  <c r="BI2738" i="3"/>
  <c r="BH2738" i="3"/>
  <c r="BG2738" i="3"/>
  <c r="BF2738" i="3"/>
  <c r="T2738" i="3"/>
  <c r="R2738" i="3"/>
  <c r="P2738" i="3"/>
  <c r="BI2733" i="3"/>
  <c r="BH2733" i="3"/>
  <c r="BG2733" i="3"/>
  <c r="BF2733" i="3"/>
  <c r="T2733" i="3"/>
  <c r="R2733" i="3"/>
  <c r="P2733" i="3"/>
  <c r="BI2728" i="3"/>
  <c r="BH2728" i="3"/>
  <c r="BG2728" i="3"/>
  <c r="BF2728" i="3"/>
  <c r="T2728" i="3"/>
  <c r="R2728" i="3"/>
  <c r="P2728" i="3"/>
  <c r="BI2725" i="3"/>
  <c r="BH2725" i="3"/>
  <c r="BG2725" i="3"/>
  <c r="BF2725" i="3"/>
  <c r="T2725" i="3"/>
  <c r="R2725" i="3"/>
  <c r="P2725" i="3"/>
  <c r="BI2722" i="3"/>
  <c r="BH2722" i="3"/>
  <c r="BG2722" i="3"/>
  <c r="BF2722" i="3"/>
  <c r="T2722" i="3"/>
  <c r="R2722" i="3"/>
  <c r="P2722" i="3"/>
  <c r="BI2721" i="3"/>
  <c r="BH2721" i="3"/>
  <c r="BG2721" i="3"/>
  <c r="BF2721" i="3"/>
  <c r="T2721" i="3"/>
  <c r="R2721" i="3"/>
  <c r="P2721" i="3"/>
  <c r="BI2713" i="3"/>
  <c r="BH2713" i="3"/>
  <c r="BG2713" i="3"/>
  <c r="BF2713" i="3"/>
  <c r="T2713" i="3"/>
  <c r="R2713" i="3"/>
  <c r="P2713" i="3"/>
  <c r="BI2702" i="3"/>
  <c r="BH2702" i="3"/>
  <c r="BG2702" i="3"/>
  <c r="BF2702" i="3"/>
  <c r="T2702" i="3"/>
  <c r="R2702" i="3"/>
  <c r="P2702" i="3"/>
  <c r="BI2697" i="3"/>
  <c r="BH2697" i="3"/>
  <c r="BG2697" i="3"/>
  <c r="BF2697" i="3"/>
  <c r="T2697" i="3"/>
  <c r="R2697" i="3"/>
  <c r="P2697" i="3"/>
  <c r="BI2692" i="3"/>
  <c r="BH2692" i="3"/>
  <c r="BG2692" i="3"/>
  <c r="BF2692" i="3"/>
  <c r="T2692" i="3"/>
  <c r="R2692" i="3"/>
  <c r="P2692" i="3"/>
  <c r="BI2690" i="3"/>
  <c r="BH2690" i="3"/>
  <c r="BG2690" i="3"/>
  <c r="BF2690" i="3"/>
  <c r="T2690" i="3"/>
  <c r="R2690" i="3"/>
  <c r="P2690" i="3"/>
  <c r="BI2688" i="3"/>
  <c r="BH2688" i="3"/>
  <c r="BG2688" i="3"/>
  <c r="BF2688" i="3"/>
  <c r="T2688" i="3"/>
  <c r="R2688" i="3"/>
  <c r="P2688" i="3"/>
  <c r="BI2685" i="3"/>
  <c r="BH2685" i="3"/>
  <c r="BG2685" i="3"/>
  <c r="BF2685" i="3"/>
  <c r="T2685" i="3"/>
  <c r="R2685" i="3"/>
  <c r="P2685" i="3"/>
  <c r="BI2684" i="3"/>
  <c r="BH2684" i="3"/>
  <c r="BG2684" i="3"/>
  <c r="BF2684" i="3"/>
  <c r="T2684" i="3"/>
  <c r="R2684" i="3"/>
  <c r="P2684" i="3"/>
  <c r="BI2683" i="3"/>
  <c r="BH2683" i="3"/>
  <c r="BG2683" i="3"/>
  <c r="BF2683" i="3"/>
  <c r="T2683" i="3"/>
  <c r="R2683" i="3"/>
  <c r="P2683" i="3"/>
  <c r="BI2680" i="3"/>
  <c r="BH2680" i="3"/>
  <c r="BG2680" i="3"/>
  <c r="BF2680" i="3"/>
  <c r="T2680" i="3"/>
  <c r="R2680" i="3"/>
  <c r="P2680" i="3"/>
  <c r="BI2675" i="3"/>
  <c r="BH2675" i="3"/>
  <c r="BG2675" i="3"/>
  <c r="BF2675" i="3"/>
  <c r="T2675" i="3"/>
  <c r="R2675" i="3"/>
  <c r="P2675" i="3"/>
  <c r="BI2670" i="3"/>
  <c r="BH2670" i="3"/>
  <c r="BG2670" i="3"/>
  <c r="BF2670" i="3"/>
  <c r="T2670" i="3"/>
  <c r="R2670" i="3"/>
  <c r="P2670" i="3"/>
  <c r="BI2667" i="3"/>
  <c r="BH2667" i="3"/>
  <c r="BG2667" i="3"/>
  <c r="BF2667" i="3"/>
  <c r="T2667" i="3"/>
  <c r="R2667" i="3"/>
  <c r="P2667" i="3"/>
  <c r="BI2664" i="3"/>
  <c r="BH2664" i="3"/>
  <c r="BG2664" i="3"/>
  <c r="BF2664" i="3"/>
  <c r="T2664" i="3"/>
  <c r="R2664" i="3"/>
  <c r="P2664" i="3"/>
  <c r="BI2661" i="3"/>
  <c r="BH2661" i="3"/>
  <c r="BG2661" i="3"/>
  <c r="BF2661" i="3"/>
  <c r="T2661" i="3"/>
  <c r="R2661" i="3"/>
  <c r="P2661" i="3"/>
  <c r="BI2659" i="3"/>
  <c r="BH2659" i="3"/>
  <c r="BG2659" i="3"/>
  <c r="BF2659" i="3"/>
  <c r="T2659" i="3"/>
  <c r="R2659" i="3"/>
  <c r="P2659" i="3"/>
  <c r="BI2654" i="3"/>
  <c r="BH2654" i="3"/>
  <c r="BG2654" i="3"/>
  <c r="BF2654" i="3"/>
  <c r="T2654" i="3"/>
  <c r="R2654" i="3"/>
  <c r="P2654" i="3"/>
  <c r="BI2651" i="3"/>
  <c r="BH2651" i="3"/>
  <c r="BG2651" i="3"/>
  <c r="BF2651" i="3"/>
  <c r="T2651" i="3"/>
  <c r="R2651" i="3"/>
  <c r="P2651" i="3"/>
  <c r="BI2639" i="3"/>
  <c r="BH2639" i="3"/>
  <c r="BG2639" i="3"/>
  <c r="BF2639" i="3"/>
  <c r="T2639" i="3"/>
  <c r="R2639" i="3"/>
  <c r="P2639" i="3"/>
  <c r="BI2636" i="3"/>
  <c r="BH2636" i="3"/>
  <c r="BG2636" i="3"/>
  <c r="BF2636" i="3"/>
  <c r="T2636" i="3"/>
  <c r="R2636" i="3"/>
  <c r="P2636" i="3"/>
  <c r="BI2625" i="3"/>
  <c r="BH2625" i="3"/>
  <c r="BG2625" i="3"/>
  <c r="BF2625" i="3"/>
  <c r="T2625" i="3"/>
  <c r="R2625" i="3"/>
  <c r="P2625" i="3"/>
  <c r="BI2623" i="3"/>
  <c r="BH2623" i="3"/>
  <c r="BG2623" i="3"/>
  <c r="BF2623" i="3"/>
  <c r="T2623" i="3"/>
  <c r="R2623" i="3"/>
  <c r="P2623" i="3"/>
  <c r="BI2621" i="3"/>
  <c r="BH2621" i="3"/>
  <c r="BG2621" i="3"/>
  <c r="BF2621" i="3"/>
  <c r="T2621" i="3"/>
  <c r="R2621" i="3"/>
  <c r="P2621" i="3"/>
  <c r="BI2620" i="3"/>
  <c r="BH2620" i="3"/>
  <c r="BG2620" i="3"/>
  <c r="BF2620" i="3"/>
  <c r="T2620" i="3"/>
  <c r="R2620" i="3"/>
  <c r="P2620" i="3"/>
  <c r="BI2614" i="3"/>
  <c r="BH2614" i="3"/>
  <c r="BG2614" i="3"/>
  <c r="BF2614" i="3"/>
  <c r="T2614" i="3"/>
  <c r="R2614" i="3"/>
  <c r="P2614" i="3"/>
  <c r="BI2609" i="3"/>
  <c r="BH2609" i="3"/>
  <c r="BG2609" i="3"/>
  <c r="BF2609" i="3"/>
  <c r="T2609" i="3"/>
  <c r="R2609" i="3"/>
  <c r="P2609" i="3"/>
  <c r="BI2603" i="3"/>
  <c r="BH2603" i="3"/>
  <c r="BG2603" i="3"/>
  <c r="BF2603" i="3"/>
  <c r="T2603" i="3"/>
  <c r="R2603" i="3"/>
  <c r="P2603" i="3"/>
  <c r="BI2596" i="3"/>
  <c r="BH2596" i="3"/>
  <c r="BG2596" i="3"/>
  <c r="BF2596" i="3"/>
  <c r="T2596" i="3"/>
  <c r="R2596" i="3"/>
  <c r="P2596" i="3"/>
  <c r="BI2591" i="3"/>
  <c r="BH2591" i="3"/>
  <c r="BG2591" i="3"/>
  <c r="BF2591" i="3"/>
  <c r="T2591" i="3"/>
  <c r="R2591" i="3"/>
  <c r="P2591" i="3"/>
  <c r="BI2580" i="3"/>
  <c r="BH2580" i="3"/>
  <c r="BG2580" i="3"/>
  <c r="BF2580" i="3"/>
  <c r="T2580" i="3"/>
  <c r="R2580" i="3"/>
  <c r="P2580" i="3"/>
  <c r="BI2570" i="3"/>
  <c r="BH2570" i="3"/>
  <c r="BG2570" i="3"/>
  <c r="BF2570" i="3"/>
  <c r="T2570" i="3"/>
  <c r="R2570" i="3"/>
  <c r="P2570" i="3"/>
  <c r="BI2564" i="3"/>
  <c r="BH2564" i="3"/>
  <c r="BG2564" i="3"/>
  <c r="BF2564" i="3"/>
  <c r="T2564" i="3"/>
  <c r="R2564" i="3"/>
  <c r="P2564" i="3"/>
  <c r="BI2562" i="3"/>
  <c r="BH2562" i="3"/>
  <c r="BG2562" i="3"/>
  <c r="BF2562" i="3"/>
  <c r="T2562" i="3"/>
  <c r="R2562" i="3"/>
  <c r="P2562" i="3"/>
  <c r="BI2560" i="3"/>
  <c r="BH2560" i="3"/>
  <c r="BG2560" i="3"/>
  <c r="BF2560" i="3"/>
  <c r="T2560" i="3"/>
  <c r="R2560" i="3"/>
  <c r="P2560" i="3"/>
  <c r="BI2558" i="3"/>
  <c r="BH2558" i="3"/>
  <c r="BG2558" i="3"/>
  <c r="BF2558" i="3"/>
  <c r="T2558" i="3"/>
  <c r="R2558" i="3"/>
  <c r="P2558" i="3"/>
  <c r="BI2555" i="3"/>
  <c r="BH2555" i="3"/>
  <c r="BG2555" i="3"/>
  <c r="BF2555" i="3"/>
  <c r="T2555" i="3"/>
  <c r="R2555" i="3"/>
  <c r="P2555" i="3"/>
  <c r="BI2554" i="3"/>
  <c r="BH2554" i="3"/>
  <c r="BG2554" i="3"/>
  <c r="BF2554" i="3"/>
  <c r="T2554" i="3"/>
  <c r="R2554" i="3"/>
  <c r="P2554" i="3"/>
  <c r="BI2544" i="3"/>
  <c r="BH2544" i="3"/>
  <c r="BG2544" i="3"/>
  <c r="BF2544" i="3"/>
  <c r="T2544" i="3"/>
  <c r="R2544" i="3"/>
  <c r="P2544" i="3"/>
  <c r="BI2539" i="3"/>
  <c r="BH2539" i="3"/>
  <c r="BG2539" i="3"/>
  <c r="BF2539" i="3"/>
  <c r="T2539" i="3"/>
  <c r="R2539" i="3"/>
  <c r="P2539" i="3"/>
  <c r="BI2534" i="3"/>
  <c r="BH2534" i="3"/>
  <c r="BG2534" i="3"/>
  <c r="BF2534" i="3"/>
  <c r="T2534" i="3"/>
  <c r="R2534" i="3"/>
  <c r="P2534" i="3"/>
  <c r="BI2528" i="3"/>
  <c r="BH2528" i="3"/>
  <c r="BG2528" i="3"/>
  <c r="BF2528" i="3"/>
  <c r="T2528" i="3"/>
  <c r="R2528" i="3"/>
  <c r="P2528" i="3"/>
  <c r="BI2521" i="3"/>
  <c r="BH2521" i="3"/>
  <c r="BG2521" i="3"/>
  <c r="BF2521" i="3"/>
  <c r="T2521" i="3"/>
  <c r="R2521" i="3"/>
  <c r="P2521" i="3"/>
  <c r="BI2515" i="3"/>
  <c r="BH2515" i="3"/>
  <c r="BG2515" i="3"/>
  <c r="BF2515" i="3"/>
  <c r="T2515" i="3"/>
  <c r="R2515" i="3"/>
  <c r="P2515" i="3"/>
  <c r="BI2513" i="3"/>
  <c r="BH2513" i="3"/>
  <c r="BG2513" i="3"/>
  <c r="BF2513" i="3"/>
  <c r="T2513" i="3"/>
  <c r="R2513" i="3"/>
  <c r="P2513" i="3"/>
  <c r="BI2510" i="3"/>
  <c r="BH2510" i="3"/>
  <c r="BG2510" i="3"/>
  <c r="BF2510" i="3"/>
  <c r="T2510" i="3"/>
  <c r="R2510" i="3"/>
  <c r="P2510" i="3"/>
  <c r="BI2502" i="3"/>
  <c r="BH2502" i="3"/>
  <c r="BG2502" i="3"/>
  <c r="BF2502" i="3"/>
  <c r="T2502" i="3"/>
  <c r="R2502" i="3"/>
  <c r="P2502" i="3"/>
  <c r="BI2494" i="3"/>
  <c r="BH2494" i="3"/>
  <c r="BG2494" i="3"/>
  <c r="BF2494" i="3"/>
  <c r="T2494" i="3"/>
  <c r="R2494" i="3"/>
  <c r="P2494" i="3"/>
  <c r="BI2491" i="3"/>
  <c r="BH2491" i="3"/>
  <c r="BG2491" i="3"/>
  <c r="BF2491" i="3"/>
  <c r="T2491" i="3"/>
  <c r="R2491" i="3"/>
  <c r="P2491" i="3"/>
  <c r="BI2489" i="3"/>
  <c r="BH2489" i="3"/>
  <c r="BG2489" i="3"/>
  <c r="BF2489" i="3"/>
  <c r="T2489" i="3"/>
  <c r="R2489" i="3"/>
  <c r="P2489" i="3"/>
  <c r="BI2486" i="3"/>
  <c r="BH2486" i="3"/>
  <c r="BG2486" i="3"/>
  <c r="BF2486" i="3"/>
  <c r="T2486" i="3"/>
  <c r="R2486" i="3"/>
  <c r="P2486" i="3"/>
  <c r="BI2480" i="3"/>
  <c r="BH2480" i="3"/>
  <c r="BG2480" i="3"/>
  <c r="BF2480" i="3"/>
  <c r="T2480" i="3"/>
  <c r="R2480" i="3"/>
  <c r="P2480" i="3"/>
  <c r="BI2477" i="3"/>
  <c r="BH2477" i="3"/>
  <c r="BG2477" i="3"/>
  <c r="BF2477" i="3"/>
  <c r="T2477" i="3"/>
  <c r="R2477" i="3"/>
  <c r="P2477" i="3"/>
  <c r="BI2476" i="3"/>
  <c r="BH2476" i="3"/>
  <c r="BG2476" i="3"/>
  <c r="BF2476" i="3"/>
  <c r="T2476" i="3"/>
  <c r="R2476" i="3"/>
  <c r="P2476" i="3"/>
  <c r="BI2473" i="3"/>
  <c r="BH2473" i="3"/>
  <c r="BG2473" i="3"/>
  <c r="BF2473" i="3"/>
  <c r="T2473" i="3"/>
  <c r="R2473" i="3"/>
  <c r="P2473" i="3"/>
  <c r="BI2470" i="3"/>
  <c r="BH2470" i="3"/>
  <c r="BG2470" i="3"/>
  <c r="BF2470" i="3"/>
  <c r="T2470" i="3"/>
  <c r="R2470" i="3"/>
  <c r="P2470" i="3"/>
  <c r="BI2469" i="3"/>
  <c r="BH2469" i="3"/>
  <c r="BG2469" i="3"/>
  <c r="BF2469" i="3"/>
  <c r="T2469" i="3"/>
  <c r="R2469" i="3"/>
  <c r="P2469" i="3"/>
  <c r="BI2468" i="3"/>
  <c r="BH2468" i="3"/>
  <c r="BG2468" i="3"/>
  <c r="BF2468" i="3"/>
  <c r="T2468" i="3"/>
  <c r="R2468" i="3"/>
  <c r="P2468" i="3"/>
  <c r="BI2465" i="3"/>
  <c r="BH2465" i="3"/>
  <c r="BG2465" i="3"/>
  <c r="BF2465" i="3"/>
  <c r="T2465" i="3"/>
  <c r="R2465" i="3"/>
  <c r="P2465" i="3"/>
  <c r="BI2462" i="3"/>
  <c r="BH2462" i="3"/>
  <c r="BG2462" i="3"/>
  <c r="BF2462" i="3"/>
  <c r="T2462" i="3"/>
  <c r="R2462" i="3"/>
  <c r="P2462" i="3"/>
  <c r="BI2461" i="3"/>
  <c r="BH2461" i="3"/>
  <c r="BG2461" i="3"/>
  <c r="BF2461" i="3"/>
  <c r="T2461" i="3"/>
  <c r="R2461" i="3"/>
  <c r="P2461" i="3"/>
  <c r="BI2458" i="3"/>
  <c r="BH2458" i="3"/>
  <c r="BG2458" i="3"/>
  <c r="BF2458" i="3"/>
  <c r="T2458" i="3"/>
  <c r="R2458" i="3"/>
  <c r="P2458" i="3"/>
  <c r="BI2455" i="3"/>
  <c r="BH2455" i="3"/>
  <c r="BG2455" i="3"/>
  <c r="BF2455" i="3"/>
  <c r="T2455" i="3"/>
  <c r="R2455" i="3"/>
  <c r="P2455" i="3"/>
  <c r="BI2452" i="3"/>
  <c r="BH2452" i="3"/>
  <c r="BG2452" i="3"/>
  <c r="BF2452" i="3"/>
  <c r="T2452" i="3"/>
  <c r="R2452" i="3"/>
  <c r="P2452" i="3"/>
  <c r="BI2451" i="3"/>
  <c r="BH2451" i="3"/>
  <c r="BG2451" i="3"/>
  <c r="BF2451" i="3"/>
  <c r="T2451" i="3"/>
  <c r="R2451" i="3"/>
  <c r="P2451" i="3"/>
  <c r="BI2448" i="3"/>
  <c r="BH2448" i="3"/>
  <c r="BG2448" i="3"/>
  <c r="BF2448" i="3"/>
  <c r="T2448" i="3"/>
  <c r="R2448" i="3"/>
  <c r="P2448" i="3"/>
  <c r="BI2445" i="3"/>
  <c r="BH2445" i="3"/>
  <c r="BG2445" i="3"/>
  <c r="BF2445" i="3"/>
  <c r="T2445" i="3"/>
  <c r="R2445" i="3"/>
  <c r="P2445" i="3"/>
  <c r="BI2444" i="3"/>
  <c r="BH2444" i="3"/>
  <c r="BG2444" i="3"/>
  <c r="BF2444" i="3"/>
  <c r="T2444" i="3"/>
  <c r="R2444" i="3"/>
  <c r="P2444" i="3"/>
  <c r="BI2438" i="3"/>
  <c r="BH2438" i="3"/>
  <c r="BG2438" i="3"/>
  <c r="BF2438" i="3"/>
  <c r="T2438" i="3"/>
  <c r="R2438" i="3"/>
  <c r="P2438" i="3"/>
  <c r="BI2433" i="3"/>
  <c r="BH2433" i="3"/>
  <c r="BG2433" i="3"/>
  <c r="BF2433" i="3"/>
  <c r="T2433" i="3"/>
  <c r="R2433" i="3"/>
  <c r="P2433" i="3"/>
  <c r="BI2430" i="3"/>
  <c r="BH2430" i="3"/>
  <c r="BG2430" i="3"/>
  <c r="BF2430" i="3"/>
  <c r="T2430" i="3"/>
  <c r="R2430" i="3"/>
  <c r="P2430" i="3"/>
  <c r="BI2427" i="3"/>
  <c r="BH2427" i="3"/>
  <c r="BG2427" i="3"/>
  <c r="BF2427" i="3"/>
  <c r="T2427" i="3"/>
  <c r="R2427" i="3"/>
  <c r="P2427" i="3"/>
  <c r="BI2424" i="3"/>
  <c r="BH2424" i="3"/>
  <c r="BG2424" i="3"/>
  <c r="BF2424" i="3"/>
  <c r="T2424" i="3"/>
  <c r="R2424" i="3"/>
  <c r="P2424" i="3"/>
  <c r="BI2416" i="3"/>
  <c r="BH2416" i="3"/>
  <c r="BG2416" i="3"/>
  <c r="BF2416" i="3"/>
  <c r="T2416" i="3"/>
  <c r="R2416" i="3"/>
  <c r="P2416" i="3"/>
  <c r="BI2408" i="3"/>
  <c r="BH2408" i="3"/>
  <c r="BG2408" i="3"/>
  <c r="BF2408" i="3"/>
  <c r="T2408" i="3"/>
  <c r="R2408" i="3"/>
  <c r="P2408" i="3"/>
  <c r="BI2406" i="3"/>
  <c r="BH2406" i="3"/>
  <c r="BG2406" i="3"/>
  <c r="BF2406" i="3"/>
  <c r="T2406" i="3"/>
  <c r="R2406" i="3"/>
  <c r="P2406" i="3"/>
  <c r="BI2404" i="3"/>
  <c r="BH2404" i="3"/>
  <c r="BG2404" i="3"/>
  <c r="BF2404" i="3"/>
  <c r="T2404" i="3"/>
  <c r="R2404" i="3"/>
  <c r="P2404" i="3"/>
  <c r="BI2401" i="3"/>
  <c r="BH2401" i="3"/>
  <c r="BG2401" i="3"/>
  <c r="BF2401" i="3"/>
  <c r="T2401" i="3"/>
  <c r="R2401" i="3"/>
  <c r="P2401" i="3"/>
  <c r="BI2400" i="3"/>
  <c r="BH2400" i="3"/>
  <c r="BG2400" i="3"/>
  <c r="BF2400" i="3"/>
  <c r="T2400" i="3"/>
  <c r="R2400" i="3"/>
  <c r="P2400" i="3"/>
  <c r="BI2398" i="3"/>
  <c r="BH2398" i="3"/>
  <c r="BG2398" i="3"/>
  <c r="BF2398" i="3"/>
  <c r="T2398" i="3"/>
  <c r="R2398" i="3"/>
  <c r="P2398" i="3"/>
  <c r="BI2393" i="3"/>
  <c r="BH2393" i="3"/>
  <c r="BG2393" i="3"/>
  <c r="BF2393" i="3"/>
  <c r="T2393" i="3"/>
  <c r="R2393" i="3"/>
  <c r="P2393" i="3"/>
  <c r="BI2380" i="3"/>
  <c r="BH2380" i="3"/>
  <c r="BG2380" i="3"/>
  <c r="BF2380" i="3"/>
  <c r="T2380" i="3"/>
  <c r="R2380" i="3"/>
  <c r="P2380" i="3"/>
  <c r="BI2368" i="3"/>
  <c r="BH2368" i="3"/>
  <c r="BG2368" i="3"/>
  <c r="BF2368" i="3"/>
  <c r="T2368" i="3"/>
  <c r="R2368" i="3"/>
  <c r="P2368" i="3"/>
  <c r="BI2365" i="3"/>
  <c r="BH2365" i="3"/>
  <c r="BG2365" i="3"/>
  <c r="BF2365" i="3"/>
  <c r="T2365" i="3"/>
  <c r="R2365" i="3"/>
  <c r="P2365" i="3"/>
  <c r="BI2362" i="3"/>
  <c r="BH2362" i="3"/>
  <c r="BG2362" i="3"/>
  <c r="BF2362" i="3"/>
  <c r="T2362" i="3"/>
  <c r="R2362" i="3"/>
  <c r="P2362" i="3"/>
  <c r="BI2353" i="3"/>
  <c r="BH2353" i="3"/>
  <c r="BG2353" i="3"/>
  <c r="BF2353" i="3"/>
  <c r="T2353" i="3"/>
  <c r="R2353" i="3"/>
  <c r="P2353" i="3"/>
  <c r="BI2345" i="3"/>
  <c r="BH2345" i="3"/>
  <c r="BG2345" i="3"/>
  <c r="BF2345" i="3"/>
  <c r="T2345" i="3"/>
  <c r="R2345" i="3"/>
  <c r="P2345" i="3"/>
  <c r="BI2340" i="3"/>
  <c r="BH2340" i="3"/>
  <c r="BG2340" i="3"/>
  <c r="BF2340" i="3"/>
  <c r="T2340" i="3"/>
  <c r="R2340" i="3"/>
  <c r="P2340" i="3"/>
  <c r="BI2334" i="3"/>
  <c r="BH2334" i="3"/>
  <c r="BG2334" i="3"/>
  <c r="BF2334" i="3"/>
  <c r="T2334" i="3"/>
  <c r="R2334" i="3"/>
  <c r="P2334" i="3"/>
  <c r="BI2332" i="3"/>
  <c r="BH2332" i="3"/>
  <c r="BG2332" i="3"/>
  <c r="BF2332" i="3"/>
  <c r="T2332" i="3"/>
  <c r="R2332" i="3"/>
  <c r="P2332" i="3"/>
  <c r="BI2326" i="3"/>
  <c r="BH2326" i="3"/>
  <c r="BG2326" i="3"/>
  <c r="BF2326" i="3"/>
  <c r="T2326" i="3"/>
  <c r="R2326" i="3"/>
  <c r="P2326" i="3"/>
  <c r="BI2324" i="3"/>
  <c r="BH2324" i="3"/>
  <c r="BG2324" i="3"/>
  <c r="BF2324" i="3"/>
  <c r="T2324" i="3"/>
  <c r="R2324" i="3"/>
  <c r="P2324" i="3"/>
  <c r="BI2316" i="3"/>
  <c r="BH2316" i="3"/>
  <c r="BG2316" i="3"/>
  <c r="BF2316" i="3"/>
  <c r="T2316" i="3"/>
  <c r="R2316" i="3"/>
  <c r="P2316" i="3"/>
  <c r="BI2305" i="3"/>
  <c r="BH2305" i="3"/>
  <c r="BG2305" i="3"/>
  <c r="BF2305" i="3"/>
  <c r="T2305" i="3"/>
  <c r="R2305" i="3"/>
  <c r="P2305" i="3"/>
  <c r="BI2299" i="3"/>
  <c r="BH2299" i="3"/>
  <c r="BG2299" i="3"/>
  <c r="BF2299" i="3"/>
  <c r="T2299" i="3"/>
  <c r="R2299" i="3"/>
  <c r="P2299" i="3"/>
  <c r="BI2288" i="3"/>
  <c r="BH2288" i="3"/>
  <c r="BG2288" i="3"/>
  <c r="BF2288" i="3"/>
  <c r="T2288" i="3"/>
  <c r="R2288" i="3"/>
  <c r="P2288" i="3"/>
  <c r="BI2282" i="3"/>
  <c r="BH2282" i="3"/>
  <c r="BG2282" i="3"/>
  <c r="BF2282" i="3"/>
  <c r="T2282" i="3"/>
  <c r="R2282" i="3"/>
  <c r="P2282" i="3"/>
  <c r="BI2271" i="3"/>
  <c r="BH2271" i="3"/>
  <c r="BG2271" i="3"/>
  <c r="BF2271" i="3"/>
  <c r="T2271" i="3"/>
  <c r="R2271" i="3"/>
  <c r="P2271" i="3"/>
  <c r="BI2264" i="3"/>
  <c r="BH2264" i="3"/>
  <c r="BG2264" i="3"/>
  <c r="BF2264" i="3"/>
  <c r="T2264" i="3"/>
  <c r="R2264" i="3"/>
  <c r="P2264" i="3"/>
  <c r="BI2259" i="3"/>
  <c r="BH2259" i="3"/>
  <c r="BG2259" i="3"/>
  <c r="BF2259" i="3"/>
  <c r="T2259" i="3"/>
  <c r="R2259" i="3"/>
  <c r="P2259" i="3"/>
  <c r="BI2248" i="3"/>
  <c r="BH2248" i="3"/>
  <c r="BG2248" i="3"/>
  <c r="BF2248" i="3"/>
  <c r="T2248" i="3"/>
  <c r="R2248" i="3"/>
  <c r="P2248" i="3"/>
  <c r="BI2235" i="3"/>
  <c r="BH2235" i="3"/>
  <c r="BG2235" i="3"/>
  <c r="BF2235" i="3"/>
  <c r="T2235" i="3"/>
  <c r="R2235" i="3"/>
  <c r="P2235" i="3"/>
  <c r="BI2214" i="3"/>
  <c r="BH2214" i="3"/>
  <c r="BG2214" i="3"/>
  <c r="BF2214" i="3"/>
  <c r="T2214" i="3"/>
  <c r="R2214" i="3"/>
  <c r="P2214" i="3"/>
  <c r="BI2211" i="3"/>
  <c r="BH2211" i="3"/>
  <c r="BG2211" i="3"/>
  <c r="BF2211" i="3"/>
  <c r="T2211" i="3"/>
  <c r="R2211" i="3"/>
  <c r="P2211" i="3"/>
  <c r="BI2210" i="3"/>
  <c r="BH2210" i="3"/>
  <c r="BG2210" i="3"/>
  <c r="BF2210" i="3"/>
  <c r="T2210" i="3"/>
  <c r="R2210" i="3"/>
  <c r="P2210" i="3"/>
  <c r="BI2208" i="3"/>
  <c r="BH2208" i="3"/>
  <c r="BG2208" i="3"/>
  <c r="BF2208" i="3"/>
  <c r="T2208" i="3"/>
  <c r="R2208" i="3"/>
  <c r="P2208" i="3"/>
  <c r="BI2202" i="3"/>
  <c r="BH2202" i="3"/>
  <c r="BG2202" i="3"/>
  <c r="BF2202" i="3"/>
  <c r="T2202" i="3"/>
  <c r="R2202" i="3"/>
  <c r="P2202" i="3"/>
  <c r="BI2200" i="3"/>
  <c r="BH2200" i="3"/>
  <c r="BG2200" i="3"/>
  <c r="BF2200" i="3"/>
  <c r="T2200" i="3"/>
  <c r="R2200" i="3"/>
  <c r="P2200" i="3"/>
  <c r="BI2194" i="3"/>
  <c r="BH2194" i="3"/>
  <c r="BG2194" i="3"/>
  <c r="BF2194" i="3"/>
  <c r="T2194" i="3"/>
  <c r="R2194" i="3"/>
  <c r="P2194" i="3"/>
  <c r="BI2192" i="3"/>
  <c r="BH2192" i="3"/>
  <c r="BG2192" i="3"/>
  <c r="BF2192" i="3"/>
  <c r="T2192" i="3"/>
  <c r="R2192" i="3"/>
  <c r="P2192" i="3"/>
  <c r="BI2184" i="3"/>
  <c r="BH2184" i="3"/>
  <c r="BG2184" i="3"/>
  <c r="BF2184" i="3"/>
  <c r="T2184" i="3"/>
  <c r="R2184" i="3"/>
  <c r="P2184" i="3"/>
  <c r="BI2182" i="3"/>
  <c r="BH2182" i="3"/>
  <c r="BG2182" i="3"/>
  <c r="BF2182" i="3"/>
  <c r="T2182" i="3"/>
  <c r="R2182" i="3"/>
  <c r="P2182" i="3"/>
  <c r="BI2174" i="3"/>
  <c r="BH2174" i="3"/>
  <c r="BG2174" i="3"/>
  <c r="BF2174" i="3"/>
  <c r="T2174" i="3"/>
  <c r="R2174" i="3"/>
  <c r="P2174" i="3"/>
  <c r="BI2172" i="3"/>
  <c r="BH2172" i="3"/>
  <c r="BG2172" i="3"/>
  <c r="BF2172" i="3"/>
  <c r="T2172" i="3"/>
  <c r="R2172" i="3"/>
  <c r="P2172" i="3"/>
  <c r="BI2164" i="3"/>
  <c r="BH2164" i="3"/>
  <c r="BG2164" i="3"/>
  <c r="BF2164" i="3"/>
  <c r="T2164" i="3"/>
  <c r="R2164" i="3"/>
  <c r="P2164" i="3"/>
  <c r="BI2162" i="3"/>
  <c r="BH2162" i="3"/>
  <c r="BG2162" i="3"/>
  <c r="BF2162" i="3"/>
  <c r="T2162" i="3"/>
  <c r="R2162" i="3"/>
  <c r="P2162" i="3"/>
  <c r="BI2154" i="3"/>
  <c r="BH2154" i="3"/>
  <c r="BG2154" i="3"/>
  <c r="BF2154" i="3"/>
  <c r="T2154" i="3"/>
  <c r="R2154" i="3"/>
  <c r="P2154" i="3"/>
  <c r="BI2151" i="3"/>
  <c r="BH2151" i="3"/>
  <c r="BG2151" i="3"/>
  <c r="BF2151" i="3"/>
  <c r="T2151" i="3"/>
  <c r="R2151" i="3"/>
  <c r="P2151" i="3"/>
  <c r="BI2150" i="3"/>
  <c r="BH2150" i="3"/>
  <c r="BG2150" i="3"/>
  <c r="BF2150" i="3"/>
  <c r="T2150" i="3"/>
  <c r="R2150" i="3"/>
  <c r="P2150" i="3"/>
  <c r="BI2141" i="3"/>
  <c r="BH2141" i="3"/>
  <c r="BG2141" i="3"/>
  <c r="BF2141" i="3"/>
  <c r="T2141" i="3"/>
  <c r="R2141" i="3"/>
  <c r="P2141" i="3"/>
  <c r="BI2133" i="3"/>
  <c r="BH2133" i="3"/>
  <c r="BG2133" i="3"/>
  <c r="BF2133" i="3"/>
  <c r="T2133" i="3"/>
  <c r="R2133" i="3"/>
  <c r="P2133" i="3"/>
  <c r="BI2131" i="3"/>
  <c r="BH2131" i="3"/>
  <c r="BG2131" i="3"/>
  <c r="BF2131" i="3"/>
  <c r="T2131" i="3"/>
  <c r="R2131" i="3"/>
  <c r="P2131" i="3"/>
  <c r="BI2126" i="3"/>
  <c r="BH2126" i="3"/>
  <c r="BG2126" i="3"/>
  <c r="BF2126" i="3"/>
  <c r="T2126" i="3"/>
  <c r="R2126" i="3"/>
  <c r="P2126" i="3"/>
  <c r="BI2119" i="3"/>
  <c r="BH2119" i="3"/>
  <c r="BG2119" i="3"/>
  <c r="BF2119" i="3"/>
  <c r="T2119" i="3"/>
  <c r="R2119" i="3"/>
  <c r="P2119" i="3"/>
  <c r="BI2115" i="3"/>
  <c r="BH2115" i="3"/>
  <c r="BG2115" i="3"/>
  <c r="BF2115" i="3"/>
  <c r="T2115" i="3"/>
  <c r="R2115" i="3"/>
  <c r="P2115" i="3"/>
  <c r="BI2114" i="3"/>
  <c r="BH2114" i="3"/>
  <c r="BG2114" i="3"/>
  <c r="BF2114" i="3"/>
  <c r="T2114" i="3"/>
  <c r="R2114" i="3"/>
  <c r="P2114" i="3"/>
  <c r="BI2109" i="3"/>
  <c r="BH2109" i="3"/>
  <c r="BG2109" i="3"/>
  <c r="BF2109" i="3"/>
  <c r="T2109" i="3"/>
  <c r="R2109" i="3"/>
  <c r="P2109" i="3"/>
  <c r="BI2101" i="3"/>
  <c r="BH2101" i="3"/>
  <c r="BG2101" i="3"/>
  <c r="BF2101" i="3"/>
  <c r="T2101" i="3"/>
  <c r="R2101" i="3"/>
  <c r="P2101" i="3"/>
  <c r="BI2091" i="3"/>
  <c r="BH2091" i="3"/>
  <c r="BG2091" i="3"/>
  <c r="BF2091" i="3"/>
  <c r="T2091" i="3"/>
  <c r="R2091" i="3"/>
  <c r="P2091" i="3"/>
  <c r="BI2081" i="3"/>
  <c r="BH2081" i="3"/>
  <c r="BG2081" i="3"/>
  <c r="BF2081" i="3"/>
  <c r="T2081" i="3"/>
  <c r="R2081" i="3"/>
  <c r="P2081" i="3"/>
  <c r="BI2072" i="3"/>
  <c r="BH2072" i="3"/>
  <c r="BG2072" i="3"/>
  <c r="BF2072" i="3"/>
  <c r="T2072" i="3"/>
  <c r="R2072" i="3"/>
  <c r="P2072" i="3"/>
  <c r="BI2070" i="3"/>
  <c r="BH2070" i="3"/>
  <c r="BG2070" i="3"/>
  <c r="BF2070" i="3"/>
  <c r="T2070" i="3"/>
  <c r="R2070" i="3"/>
  <c r="P2070" i="3"/>
  <c r="BI2063" i="3"/>
  <c r="BH2063" i="3"/>
  <c r="BG2063" i="3"/>
  <c r="BF2063" i="3"/>
  <c r="T2063" i="3"/>
  <c r="R2063" i="3"/>
  <c r="P2063" i="3"/>
  <c r="BI2061" i="3"/>
  <c r="BH2061" i="3"/>
  <c r="BG2061" i="3"/>
  <c r="BF2061" i="3"/>
  <c r="T2061" i="3"/>
  <c r="R2061" i="3"/>
  <c r="P2061" i="3"/>
  <c r="BI2053" i="3"/>
  <c r="BH2053" i="3"/>
  <c r="BG2053" i="3"/>
  <c r="BF2053" i="3"/>
  <c r="T2053" i="3"/>
  <c r="R2053" i="3"/>
  <c r="P2053" i="3"/>
  <c r="BI2049" i="3"/>
  <c r="BH2049" i="3"/>
  <c r="BG2049" i="3"/>
  <c r="BF2049" i="3"/>
  <c r="T2049" i="3"/>
  <c r="R2049" i="3"/>
  <c r="P2049" i="3"/>
  <c r="BI2042" i="3"/>
  <c r="BH2042" i="3"/>
  <c r="BG2042" i="3"/>
  <c r="BF2042" i="3"/>
  <c r="T2042" i="3"/>
  <c r="R2042" i="3"/>
  <c r="P2042" i="3"/>
  <c r="BI2039" i="3"/>
  <c r="BH2039" i="3"/>
  <c r="BG2039" i="3"/>
  <c r="BF2039" i="3"/>
  <c r="T2039" i="3"/>
  <c r="R2039" i="3"/>
  <c r="P2039" i="3"/>
  <c r="BI2038" i="3"/>
  <c r="BH2038" i="3"/>
  <c r="BG2038" i="3"/>
  <c r="BF2038" i="3"/>
  <c r="T2038" i="3"/>
  <c r="R2038" i="3"/>
  <c r="P2038" i="3"/>
  <c r="BI2035" i="3"/>
  <c r="BH2035" i="3"/>
  <c r="BG2035" i="3"/>
  <c r="BF2035" i="3"/>
  <c r="T2035" i="3"/>
  <c r="R2035" i="3"/>
  <c r="P2035" i="3"/>
  <c r="BI2034" i="3"/>
  <c r="BH2034" i="3"/>
  <c r="BG2034" i="3"/>
  <c r="BF2034" i="3"/>
  <c r="T2034" i="3"/>
  <c r="R2034" i="3"/>
  <c r="P2034" i="3"/>
  <c r="BI2032" i="3"/>
  <c r="BH2032" i="3"/>
  <c r="BG2032" i="3"/>
  <c r="BF2032" i="3"/>
  <c r="T2032" i="3"/>
  <c r="R2032" i="3"/>
  <c r="P2032" i="3"/>
  <c r="BI2031" i="3"/>
  <c r="BH2031" i="3"/>
  <c r="BG2031" i="3"/>
  <c r="BF2031" i="3"/>
  <c r="T2031" i="3"/>
  <c r="R2031" i="3"/>
  <c r="P2031" i="3"/>
  <c r="BI2029" i="3"/>
  <c r="BH2029" i="3"/>
  <c r="BG2029" i="3"/>
  <c r="BF2029" i="3"/>
  <c r="T2029" i="3"/>
  <c r="R2029" i="3"/>
  <c r="P2029" i="3"/>
  <c r="BI2028" i="3"/>
  <c r="BH2028" i="3"/>
  <c r="BG2028" i="3"/>
  <c r="BF2028" i="3"/>
  <c r="T2028" i="3"/>
  <c r="R2028" i="3"/>
  <c r="P2028" i="3"/>
  <c r="BI2024" i="3"/>
  <c r="BH2024" i="3"/>
  <c r="BG2024" i="3"/>
  <c r="BF2024" i="3"/>
  <c r="T2024" i="3"/>
  <c r="R2024" i="3"/>
  <c r="P2024" i="3"/>
  <c r="BI2021" i="3"/>
  <c r="BH2021" i="3"/>
  <c r="BG2021" i="3"/>
  <c r="BF2021" i="3"/>
  <c r="T2021" i="3"/>
  <c r="R2021" i="3"/>
  <c r="P2021" i="3"/>
  <c r="BI2018" i="3"/>
  <c r="BH2018" i="3"/>
  <c r="BG2018" i="3"/>
  <c r="BF2018" i="3"/>
  <c r="T2018" i="3"/>
  <c r="R2018" i="3"/>
  <c r="P2018" i="3"/>
  <c r="BI2015" i="3"/>
  <c r="BH2015" i="3"/>
  <c r="BG2015" i="3"/>
  <c r="BF2015" i="3"/>
  <c r="T2015" i="3"/>
  <c r="R2015" i="3"/>
  <c r="P2015" i="3"/>
  <c r="BI2007" i="3"/>
  <c r="BH2007" i="3"/>
  <c r="BG2007" i="3"/>
  <c r="BF2007" i="3"/>
  <c r="T2007" i="3"/>
  <c r="R2007" i="3"/>
  <c r="P2007" i="3"/>
  <c r="BI1924" i="3"/>
  <c r="BH1924" i="3"/>
  <c r="BG1924" i="3"/>
  <c r="BF1924" i="3"/>
  <c r="T1924" i="3"/>
  <c r="R1924" i="3"/>
  <c r="P1924" i="3"/>
  <c r="BI1916" i="3"/>
  <c r="BH1916" i="3"/>
  <c r="BG1916" i="3"/>
  <c r="BF1916" i="3"/>
  <c r="T1916" i="3"/>
  <c r="R1916" i="3"/>
  <c r="P1916" i="3"/>
  <c r="BI1913" i="3"/>
  <c r="BH1913" i="3"/>
  <c r="BG1913" i="3"/>
  <c r="BF1913" i="3"/>
  <c r="T1913" i="3"/>
  <c r="R1913" i="3"/>
  <c r="P1913" i="3"/>
  <c r="BI1908" i="3"/>
  <c r="BH1908" i="3"/>
  <c r="BG1908" i="3"/>
  <c r="BF1908" i="3"/>
  <c r="T1908" i="3"/>
  <c r="R1908" i="3"/>
  <c r="P1908" i="3"/>
  <c r="BI1904" i="3"/>
  <c r="BH1904" i="3"/>
  <c r="BG1904" i="3"/>
  <c r="BF1904" i="3"/>
  <c r="T1904" i="3"/>
  <c r="R1904" i="3"/>
  <c r="P1904" i="3"/>
  <c r="BI1900" i="3"/>
  <c r="BH1900" i="3"/>
  <c r="BG1900" i="3"/>
  <c r="BF1900" i="3"/>
  <c r="T1900" i="3"/>
  <c r="R1900" i="3"/>
  <c r="P1900" i="3"/>
  <c r="BI1872" i="3"/>
  <c r="BH1872" i="3"/>
  <c r="BG1872" i="3"/>
  <c r="BF1872" i="3"/>
  <c r="T1872" i="3"/>
  <c r="R1872" i="3"/>
  <c r="P1872" i="3"/>
  <c r="BI1868" i="3"/>
  <c r="BH1868" i="3"/>
  <c r="BG1868" i="3"/>
  <c r="BF1868" i="3"/>
  <c r="T1868" i="3"/>
  <c r="R1868" i="3"/>
  <c r="P1868" i="3"/>
  <c r="BI1860" i="3"/>
  <c r="BH1860" i="3"/>
  <c r="BG1860" i="3"/>
  <c r="BF1860" i="3"/>
  <c r="T1860" i="3"/>
  <c r="R1860" i="3"/>
  <c r="P1860" i="3"/>
  <c r="BI1859" i="3"/>
  <c r="BH1859" i="3"/>
  <c r="BG1859" i="3"/>
  <c r="BF1859" i="3"/>
  <c r="T1859" i="3"/>
  <c r="R1859" i="3"/>
  <c r="P1859" i="3"/>
  <c r="BI1856" i="3"/>
  <c r="BH1856" i="3"/>
  <c r="BG1856" i="3"/>
  <c r="BF1856" i="3"/>
  <c r="T1856" i="3"/>
  <c r="R1856" i="3"/>
  <c r="P1856" i="3"/>
  <c r="BI1851" i="3"/>
  <c r="BH1851" i="3"/>
  <c r="BG1851" i="3"/>
  <c r="BF1851" i="3"/>
  <c r="T1851" i="3"/>
  <c r="R1851" i="3"/>
  <c r="P1851" i="3"/>
  <c r="BI1848" i="3"/>
  <c r="BH1848" i="3"/>
  <c r="BG1848" i="3"/>
  <c r="BF1848" i="3"/>
  <c r="T1848" i="3"/>
  <c r="R1848" i="3"/>
  <c r="P1848" i="3"/>
  <c r="BI1845" i="3"/>
  <c r="BH1845" i="3"/>
  <c r="BG1845" i="3"/>
  <c r="BF1845" i="3"/>
  <c r="T1845" i="3"/>
  <c r="R1845" i="3"/>
  <c r="P1845" i="3"/>
  <c r="BI1844" i="3"/>
  <c r="BH1844" i="3"/>
  <c r="BG1844" i="3"/>
  <c r="BF1844" i="3"/>
  <c r="T1844" i="3"/>
  <c r="R1844" i="3"/>
  <c r="P1844" i="3"/>
  <c r="BI1843" i="3"/>
  <c r="BH1843" i="3"/>
  <c r="BG1843" i="3"/>
  <c r="BF1843" i="3"/>
  <c r="T1843" i="3"/>
  <c r="R1843" i="3"/>
  <c r="P1843" i="3"/>
  <c r="BI1840" i="3"/>
  <c r="BH1840" i="3"/>
  <c r="BG1840" i="3"/>
  <c r="BF1840" i="3"/>
  <c r="T1840" i="3"/>
  <c r="R1840" i="3"/>
  <c r="P1840" i="3"/>
  <c r="BI1837" i="3"/>
  <c r="BH1837" i="3"/>
  <c r="BG1837" i="3"/>
  <c r="BF1837" i="3"/>
  <c r="T1837" i="3"/>
  <c r="R1837" i="3"/>
  <c r="P1837" i="3"/>
  <c r="BI1832" i="3"/>
  <c r="BH1832" i="3"/>
  <c r="BG1832" i="3"/>
  <c r="BF1832" i="3"/>
  <c r="T1832" i="3"/>
  <c r="R1832" i="3"/>
  <c r="P1832" i="3"/>
  <c r="BI1829" i="3"/>
  <c r="BH1829" i="3"/>
  <c r="BG1829" i="3"/>
  <c r="BF1829" i="3"/>
  <c r="T1829" i="3"/>
  <c r="R1829" i="3"/>
  <c r="P1829" i="3"/>
  <c r="BI1828" i="3"/>
  <c r="BH1828" i="3"/>
  <c r="BG1828" i="3"/>
  <c r="BF1828" i="3"/>
  <c r="T1828" i="3"/>
  <c r="R1828" i="3"/>
  <c r="P1828" i="3"/>
  <c r="BI1827" i="3"/>
  <c r="BH1827" i="3"/>
  <c r="BG1827" i="3"/>
  <c r="BF1827" i="3"/>
  <c r="T1827" i="3"/>
  <c r="R1827" i="3"/>
  <c r="P1827" i="3"/>
  <c r="BI1826" i="3"/>
  <c r="BH1826" i="3"/>
  <c r="BG1826" i="3"/>
  <c r="BF1826" i="3"/>
  <c r="T1826" i="3"/>
  <c r="R1826" i="3"/>
  <c r="P1826" i="3"/>
  <c r="BI1825" i="3"/>
  <c r="BH1825" i="3"/>
  <c r="BG1825" i="3"/>
  <c r="BF1825" i="3"/>
  <c r="T1825" i="3"/>
  <c r="R1825" i="3"/>
  <c r="P1825" i="3"/>
  <c r="BI1823" i="3"/>
  <c r="BH1823" i="3"/>
  <c r="BG1823" i="3"/>
  <c r="BF1823" i="3"/>
  <c r="T1823" i="3"/>
  <c r="R1823" i="3"/>
  <c r="P1823" i="3"/>
  <c r="BI1822" i="3"/>
  <c r="BH1822" i="3"/>
  <c r="BG1822" i="3"/>
  <c r="BF1822" i="3"/>
  <c r="T1822" i="3"/>
  <c r="R1822" i="3"/>
  <c r="P1822" i="3"/>
  <c r="BI1821" i="3"/>
  <c r="BH1821" i="3"/>
  <c r="BG1821" i="3"/>
  <c r="BF1821" i="3"/>
  <c r="T1821" i="3"/>
  <c r="R1821" i="3"/>
  <c r="P1821" i="3"/>
  <c r="BI1819" i="3"/>
  <c r="BH1819" i="3"/>
  <c r="BG1819" i="3"/>
  <c r="BF1819" i="3"/>
  <c r="T1819" i="3"/>
  <c r="R1819" i="3"/>
  <c r="P1819" i="3"/>
  <c r="BI1818" i="3"/>
  <c r="BH1818" i="3"/>
  <c r="BG1818" i="3"/>
  <c r="BF1818" i="3"/>
  <c r="T1818" i="3"/>
  <c r="R1818" i="3"/>
  <c r="P1818" i="3"/>
  <c r="BI1817" i="3"/>
  <c r="BH1817" i="3"/>
  <c r="BG1817" i="3"/>
  <c r="BF1817" i="3"/>
  <c r="T1817" i="3"/>
  <c r="R1817" i="3"/>
  <c r="P1817" i="3"/>
  <c r="BI1814" i="3"/>
  <c r="BH1814" i="3"/>
  <c r="BG1814" i="3"/>
  <c r="BF1814" i="3"/>
  <c r="T1814" i="3"/>
  <c r="R1814" i="3"/>
  <c r="P1814" i="3"/>
  <c r="BI1811" i="3"/>
  <c r="BH1811" i="3"/>
  <c r="BG1811" i="3"/>
  <c r="BF1811" i="3"/>
  <c r="T1811" i="3"/>
  <c r="R1811" i="3"/>
  <c r="P1811" i="3"/>
  <c r="BI1808" i="3"/>
  <c r="BH1808" i="3"/>
  <c r="BG1808" i="3"/>
  <c r="BF1808" i="3"/>
  <c r="T1808" i="3"/>
  <c r="R1808" i="3"/>
  <c r="P1808" i="3"/>
  <c r="BI1805" i="3"/>
  <c r="BH1805" i="3"/>
  <c r="BG1805" i="3"/>
  <c r="BF1805" i="3"/>
  <c r="T1805" i="3"/>
  <c r="R1805" i="3"/>
  <c r="P1805" i="3"/>
  <c r="BI1802" i="3"/>
  <c r="BH1802" i="3"/>
  <c r="BG1802" i="3"/>
  <c r="BF1802" i="3"/>
  <c r="T1802" i="3"/>
  <c r="R1802" i="3"/>
  <c r="P1802" i="3"/>
  <c r="BI1799" i="3"/>
  <c r="BH1799" i="3"/>
  <c r="BG1799" i="3"/>
  <c r="BF1799" i="3"/>
  <c r="T1799" i="3"/>
  <c r="R1799" i="3"/>
  <c r="P1799" i="3"/>
  <c r="BI1797" i="3"/>
  <c r="BH1797" i="3"/>
  <c r="BG1797" i="3"/>
  <c r="BF1797" i="3"/>
  <c r="T1797" i="3"/>
  <c r="R1797" i="3"/>
  <c r="P1797" i="3"/>
  <c r="BI1795" i="3"/>
  <c r="BH1795" i="3"/>
  <c r="BG1795" i="3"/>
  <c r="BF1795" i="3"/>
  <c r="T1795" i="3"/>
  <c r="R1795" i="3"/>
  <c r="P1795" i="3"/>
  <c r="BI1792" i="3"/>
  <c r="BH1792" i="3"/>
  <c r="BG1792" i="3"/>
  <c r="BF1792" i="3"/>
  <c r="T1792" i="3"/>
  <c r="R1792" i="3"/>
  <c r="P1792" i="3"/>
  <c r="BI1789" i="3"/>
  <c r="BH1789" i="3"/>
  <c r="BG1789" i="3"/>
  <c r="BF1789" i="3"/>
  <c r="T1789" i="3"/>
  <c r="R1789" i="3"/>
  <c r="P1789" i="3"/>
  <c r="BI1786" i="3"/>
  <c r="BH1786" i="3"/>
  <c r="BG1786" i="3"/>
  <c r="BF1786" i="3"/>
  <c r="T1786" i="3"/>
  <c r="R1786" i="3"/>
  <c r="P1786" i="3"/>
  <c r="BI1782" i="3"/>
  <c r="BH1782" i="3"/>
  <c r="BG1782" i="3"/>
  <c r="BF1782" i="3"/>
  <c r="T1782" i="3"/>
  <c r="R1782" i="3"/>
  <c r="P1782" i="3"/>
  <c r="BI1779" i="3"/>
  <c r="BH1779" i="3"/>
  <c r="BG1779" i="3"/>
  <c r="BF1779" i="3"/>
  <c r="T1779" i="3"/>
  <c r="R1779" i="3"/>
  <c r="P1779" i="3"/>
  <c r="BI1777" i="3"/>
  <c r="BH1777" i="3"/>
  <c r="BG1777" i="3"/>
  <c r="BF1777" i="3"/>
  <c r="T1777" i="3"/>
  <c r="R1777" i="3"/>
  <c r="P1777" i="3"/>
  <c r="BI1774" i="3"/>
  <c r="BH1774" i="3"/>
  <c r="BG1774" i="3"/>
  <c r="BF1774" i="3"/>
  <c r="T1774" i="3"/>
  <c r="R1774" i="3"/>
  <c r="P1774" i="3"/>
  <c r="BI1770" i="3"/>
  <c r="BH1770" i="3"/>
  <c r="BG1770" i="3"/>
  <c r="BF1770" i="3"/>
  <c r="T1770" i="3"/>
  <c r="R1770" i="3"/>
  <c r="P1770" i="3"/>
  <c r="BI1767" i="3"/>
  <c r="BH1767" i="3"/>
  <c r="BG1767" i="3"/>
  <c r="BF1767" i="3"/>
  <c r="T1767" i="3"/>
  <c r="R1767" i="3"/>
  <c r="P1767" i="3"/>
  <c r="BI1764" i="3"/>
  <c r="BH1764" i="3"/>
  <c r="BG1764" i="3"/>
  <c r="BF1764" i="3"/>
  <c r="T1764" i="3"/>
  <c r="R1764" i="3"/>
  <c r="P1764" i="3"/>
  <c r="BI1763" i="3"/>
  <c r="BH1763" i="3"/>
  <c r="BG1763" i="3"/>
  <c r="BF1763" i="3"/>
  <c r="T1763" i="3"/>
  <c r="R1763" i="3"/>
  <c r="P1763" i="3"/>
  <c r="BI1762" i="3"/>
  <c r="BH1762" i="3"/>
  <c r="BG1762" i="3"/>
  <c r="BF1762" i="3"/>
  <c r="T1762" i="3"/>
  <c r="R1762" i="3"/>
  <c r="P1762" i="3"/>
  <c r="BI1761" i="3"/>
  <c r="BH1761" i="3"/>
  <c r="BG1761" i="3"/>
  <c r="BF1761" i="3"/>
  <c r="T1761" i="3"/>
  <c r="R1761" i="3"/>
  <c r="P1761" i="3"/>
  <c r="BI1760" i="3"/>
  <c r="BH1760" i="3"/>
  <c r="BG1760" i="3"/>
  <c r="BF1760" i="3"/>
  <c r="T1760" i="3"/>
  <c r="R1760" i="3"/>
  <c r="P1760" i="3"/>
  <c r="BI1759" i="3"/>
  <c r="BH1759" i="3"/>
  <c r="BG1759" i="3"/>
  <c r="BF1759" i="3"/>
  <c r="T1759" i="3"/>
  <c r="R1759" i="3"/>
  <c r="P1759" i="3"/>
  <c r="BI1756" i="3"/>
  <c r="BH1756" i="3"/>
  <c r="BG1756" i="3"/>
  <c r="BF1756" i="3"/>
  <c r="T1756" i="3"/>
  <c r="R1756" i="3"/>
  <c r="P1756" i="3"/>
  <c r="BI1753" i="3"/>
  <c r="BH1753" i="3"/>
  <c r="BG1753" i="3"/>
  <c r="BF1753" i="3"/>
  <c r="T1753" i="3"/>
  <c r="R1753" i="3"/>
  <c r="P1753" i="3"/>
  <c r="BI1751" i="3"/>
  <c r="BH1751" i="3"/>
  <c r="BG1751" i="3"/>
  <c r="BF1751" i="3"/>
  <c r="T1751" i="3"/>
  <c r="R1751" i="3"/>
  <c r="P1751" i="3"/>
  <c r="BI1749" i="3"/>
  <c r="BH1749" i="3"/>
  <c r="BG1749" i="3"/>
  <c r="BF1749" i="3"/>
  <c r="T1749" i="3"/>
  <c r="R1749" i="3"/>
  <c r="P1749" i="3"/>
  <c r="BI1747" i="3"/>
  <c r="BH1747" i="3"/>
  <c r="BG1747" i="3"/>
  <c r="BF1747" i="3"/>
  <c r="T1747" i="3"/>
  <c r="R1747" i="3"/>
  <c r="P1747" i="3"/>
  <c r="BI1745" i="3"/>
  <c r="BH1745" i="3"/>
  <c r="BG1745" i="3"/>
  <c r="BF1745" i="3"/>
  <c r="T1745" i="3"/>
  <c r="R1745" i="3"/>
  <c r="P1745" i="3"/>
  <c r="BI1743" i="3"/>
  <c r="BH1743" i="3"/>
  <c r="BG1743" i="3"/>
  <c r="BF1743" i="3"/>
  <c r="T1743" i="3"/>
  <c r="R1743" i="3"/>
  <c r="P1743" i="3"/>
  <c r="BI1742" i="3"/>
  <c r="BH1742" i="3"/>
  <c r="BG1742" i="3"/>
  <c r="BF1742" i="3"/>
  <c r="T1742" i="3"/>
  <c r="R1742" i="3"/>
  <c r="P1742" i="3"/>
  <c r="BI1738" i="3"/>
  <c r="BH1738" i="3"/>
  <c r="BG1738" i="3"/>
  <c r="BF1738" i="3"/>
  <c r="T1738" i="3"/>
  <c r="R1738" i="3"/>
  <c r="P1738" i="3"/>
  <c r="BI1735" i="3"/>
  <c r="BH1735" i="3"/>
  <c r="BG1735" i="3"/>
  <c r="BF1735" i="3"/>
  <c r="T1735" i="3"/>
  <c r="R1735" i="3"/>
  <c r="P1735" i="3"/>
  <c r="BI1732" i="3"/>
  <c r="BH1732" i="3"/>
  <c r="BG1732" i="3"/>
  <c r="BF1732" i="3"/>
  <c r="T1732" i="3"/>
  <c r="R1732" i="3"/>
  <c r="P1732" i="3"/>
  <c r="BI1729" i="3"/>
  <c r="BH1729" i="3"/>
  <c r="BG1729" i="3"/>
  <c r="BF1729" i="3"/>
  <c r="T1729" i="3"/>
  <c r="R1729" i="3"/>
  <c r="P1729" i="3"/>
  <c r="BI1727" i="3"/>
  <c r="BH1727" i="3"/>
  <c r="BG1727" i="3"/>
  <c r="BF1727" i="3"/>
  <c r="T1727" i="3"/>
  <c r="R1727" i="3"/>
  <c r="P1727" i="3"/>
  <c r="BI1726" i="3"/>
  <c r="BH1726" i="3"/>
  <c r="BG1726" i="3"/>
  <c r="BF1726" i="3"/>
  <c r="T1726" i="3"/>
  <c r="R1726" i="3"/>
  <c r="P1726" i="3"/>
  <c r="BI1723" i="3"/>
  <c r="BH1723" i="3"/>
  <c r="BG1723" i="3"/>
  <c r="BF1723" i="3"/>
  <c r="T1723" i="3"/>
  <c r="R1723" i="3"/>
  <c r="P1723" i="3"/>
  <c r="BI1720" i="3"/>
  <c r="BH1720" i="3"/>
  <c r="BG1720" i="3"/>
  <c r="BF1720" i="3"/>
  <c r="T1720" i="3"/>
  <c r="R1720" i="3"/>
  <c r="P1720" i="3"/>
  <c r="BI1716" i="3"/>
  <c r="BH1716" i="3"/>
  <c r="BG1716" i="3"/>
  <c r="BF1716" i="3"/>
  <c r="T1716" i="3"/>
  <c r="R1716" i="3"/>
  <c r="P1716" i="3"/>
  <c r="BI1703" i="3"/>
  <c r="BH1703" i="3"/>
  <c r="BG1703" i="3"/>
  <c r="BF1703" i="3"/>
  <c r="T1703" i="3"/>
  <c r="R1703" i="3"/>
  <c r="P1703" i="3"/>
  <c r="BI1679" i="3"/>
  <c r="BH1679" i="3"/>
  <c r="BG1679" i="3"/>
  <c r="BF1679" i="3"/>
  <c r="T1679" i="3"/>
  <c r="R1679" i="3"/>
  <c r="P1679" i="3"/>
  <c r="BI1670" i="3"/>
  <c r="BH1670" i="3"/>
  <c r="BG1670" i="3"/>
  <c r="BF1670" i="3"/>
  <c r="T1670" i="3"/>
  <c r="R1670" i="3"/>
  <c r="P1670" i="3"/>
  <c r="BI1654" i="3"/>
  <c r="BH1654" i="3"/>
  <c r="BG1654" i="3"/>
  <c r="BF1654" i="3"/>
  <c r="T1654" i="3"/>
  <c r="R1654" i="3"/>
  <c r="P1654" i="3"/>
  <c r="BI1645" i="3"/>
  <c r="BH1645" i="3"/>
  <c r="BG1645" i="3"/>
  <c r="BF1645" i="3"/>
  <c r="T1645" i="3"/>
  <c r="R1645" i="3"/>
  <c r="P1645" i="3"/>
  <c r="BI1629" i="3"/>
  <c r="BH1629" i="3"/>
  <c r="BG1629" i="3"/>
  <c r="BF1629" i="3"/>
  <c r="T1629" i="3"/>
  <c r="R1629" i="3"/>
  <c r="P1629" i="3"/>
  <c r="BI1620" i="3"/>
  <c r="BH1620" i="3"/>
  <c r="BG1620" i="3"/>
  <c r="BF1620" i="3"/>
  <c r="T1620" i="3"/>
  <c r="R1620" i="3"/>
  <c r="P1620" i="3"/>
  <c r="BI1604" i="3"/>
  <c r="BH1604" i="3"/>
  <c r="BG1604" i="3"/>
  <c r="BF1604" i="3"/>
  <c r="T1604" i="3"/>
  <c r="R1604" i="3"/>
  <c r="P1604" i="3"/>
  <c r="BI1598" i="3"/>
  <c r="BH1598" i="3"/>
  <c r="BG1598" i="3"/>
  <c r="BF1598" i="3"/>
  <c r="T1598" i="3"/>
  <c r="R1598" i="3"/>
  <c r="P1598" i="3"/>
  <c r="BI1596" i="3"/>
  <c r="BH1596" i="3"/>
  <c r="BG1596" i="3"/>
  <c r="BF1596" i="3"/>
  <c r="T1596" i="3"/>
  <c r="R1596" i="3"/>
  <c r="P1596" i="3"/>
  <c r="BI1594" i="3"/>
  <c r="BH1594" i="3"/>
  <c r="BG1594" i="3"/>
  <c r="BF1594" i="3"/>
  <c r="T1594" i="3"/>
  <c r="R1594" i="3"/>
  <c r="P1594" i="3"/>
  <c r="BI1592" i="3"/>
  <c r="BH1592" i="3"/>
  <c r="BG1592" i="3"/>
  <c r="BF1592" i="3"/>
  <c r="T1592" i="3"/>
  <c r="R1592" i="3"/>
  <c r="P1592" i="3"/>
  <c r="BI1586" i="3"/>
  <c r="BH1586" i="3"/>
  <c r="BG1586" i="3"/>
  <c r="BF1586" i="3"/>
  <c r="T1586" i="3"/>
  <c r="R1586" i="3"/>
  <c r="P1586" i="3"/>
  <c r="BI1580" i="3"/>
  <c r="BH1580" i="3"/>
  <c r="BG1580" i="3"/>
  <c r="BF1580" i="3"/>
  <c r="T1580" i="3"/>
  <c r="R1580" i="3"/>
  <c r="P1580" i="3"/>
  <c r="BI1575" i="3"/>
  <c r="BH1575" i="3"/>
  <c r="BG1575" i="3"/>
  <c r="BF1575" i="3"/>
  <c r="T1575" i="3"/>
  <c r="R1575" i="3"/>
  <c r="P1575" i="3"/>
  <c r="BI1573" i="3"/>
  <c r="BH1573" i="3"/>
  <c r="BG1573" i="3"/>
  <c r="BF1573" i="3"/>
  <c r="T1573" i="3"/>
  <c r="R1573" i="3"/>
  <c r="P1573" i="3"/>
  <c r="BI1567" i="3"/>
  <c r="BH1567" i="3"/>
  <c r="BG1567" i="3"/>
  <c r="BF1567" i="3"/>
  <c r="T1567" i="3"/>
  <c r="R1567" i="3"/>
  <c r="P1567" i="3"/>
  <c r="BI1565" i="3"/>
  <c r="BH1565" i="3"/>
  <c r="BG1565" i="3"/>
  <c r="BF1565" i="3"/>
  <c r="T1565" i="3"/>
  <c r="R1565" i="3"/>
  <c r="P1565" i="3"/>
  <c r="BI1564" i="3"/>
  <c r="BH1564" i="3"/>
  <c r="BG1564" i="3"/>
  <c r="BF1564" i="3"/>
  <c r="T1564" i="3"/>
  <c r="R1564" i="3"/>
  <c r="P1564" i="3"/>
  <c r="BI1558" i="3"/>
  <c r="BH1558" i="3"/>
  <c r="BG1558" i="3"/>
  <c r="BF1558" i="3"/>
  <c r="T1558" i="3"/>
  <c r="R1558" i="3"/>
  <c r="P1558" i="3"/>
  <c r="BI1535" i="3"/>
  <c r="BH1535" i="3"/>
  <c r="BG1535" i="3"/>
  <c r="BF1535" i="3"/>
  <c r="T1535" i="3"/>
  <c r="R1535" i="3"/>
  <c r="P1535" i="3"/>
  <c r="BI1512" i="3"/>
  <c r="BH1512" i="3"/>
  <c r="BG1512" i="3"/>
  <c r="BF1512" i="3"/>
  <c r="T1512" i="3"/>
  <c r="R1512" i="3"/>
  <c r="P1512" i="3"/>
  <c r="BI1489" i="3"/>
  <c r="BH1489" i="3"/>
  <c r="BG1489" i="3"/>
  <c r="BF1489" i="3"/>
  <c r="T1489" i="3"/>
  <c r="R1489" i="3"/>
  <c r="P1489" i="3"/>
  <c r="BI1485" i="3"/>
  <c r="BH1485" i="3"/>
  <c r="BG1485" i="3"/>
  <c r="BF1485" i="3"/>
  <c r="T1485" i="3"/>
  <c r="R1485" i="3"/>
  <c r="P1485" i="3"/>
  <c r="BI1462" i="3"/>
  <c r="BH1462" i="3"/>
  <c r="BG1462" i="3"/>
  <c r="BF1462" i="3"/>
  <c r="T1462" i="3"/>
  <c r="R1462" i="3"/>
  <c r="P1462" i="3"/>
  <c r="BI1439" i="3"/>
  <c r="BH1439" i="3"/>
  <c r="BG1439" i="3"/>
  <c r="BF1439" i="3"/>
  <c r="T1439" i="3"/>
  <c r="R1439" i="3"/>
  <c r="P1439" i="3"/>
  <c r="BI1437" i="3"/>
  <c r="BH1437" i="3"/>
  <c r="BG1437" i="3"/>
  <c r="BF1437" i="3"/>
  <c r="T1437" i="3"/>
  <c r="R1437" i="3"/>
  <c r="P1437" i="3"/>
  <c r="BI1377" i="3"/>
  <c r="BH1377" i="3"/>
  <c r="BG1377" i="3"/>
  <c r="BF1377" i="3"/>
  <c r="T1377" i="3"/>
  <c r="R1377" i="3"/>
  <c r="P1377" i="3"/>
  <c r="BI1308" i="3"/>
  <c r="BH1308" i="3"/>
  <c r="BG1308" i="3"/>
  <c r="BF1308" i="3"/>
  <c r="T1308" i="3"/>
  <c r="R1308" i="3"/>
  <c r="P1308" i="3"/>
  <c r="BI1306" i="3"/>
  <c r="BH1306" i="3"/>
  <c r="BG1306" i="3"/>
  <c r="BF1306" i="3"/>
  <c r="T1306" i="3"/>
  <c r="R1306" i="3"/>
  <c r="P1306" i="3"/>
  <c r="BI1283" i="3"/>
  <c r="BH1283" i="3"/>
  <c r="BG1283" i="3"/>
  <c r="BF1283" i="3"/>
  <c r="T1283" i="3"/>
  <c r="R1283" i="3"/>
  <c r="P1283" i="3"/>
  <c r="BI1158" i="3"/>
  <c r="BH1158" i="3"/>
  <c r="BG1158" i="3"/>
  <c r="BF1158" i="3"/>
  <c r="T1158" i="3"/>
  <c r="R1158" i="3"/>
  <c r="P1158" i="3"/>
  <c r="BI1156" i="3"/>
  <c r="BH1156" i="3"/>
  <c r="BG1156" i="3"/>
  <c r="BF1156" i="3"/>
  <c r="T1156" i="3"/>
  <c r="R1156" i="3"/>
  <c r="P1156" i="3"/>
  <c r="BI1154" i="3"/>
  <c r="BH1154" i="3"/>
  <c r="BG1154" i="3"/>
  <c r="BF1154" i="3"/>
  <c r="T1154" i="3"/>
  <c r="R1154" i="3"/>
  <c r="P1154" i="3"/>
  <c r="BI1152" i="3"/>
  <c r="BH1152" i="3"/>
  <c r="BG1152" i="3"/>
  <c r="BF1152" i="3"/>
  <c r="T1152" i="3"/>
  <c r="R1152" i="3"/>
  <c r="P1152" i="3"/>
  <c r="BI1150" i="3"/>
  <c r="BH1150" i="3"/>
  <c r="BG1150" i="3"/>
  <c r="BF1150" i="3"/>
  <c r="T1150" i="3"/>
  <c r="R1150" i="3"/>
  <c r="P1150" i="3"/>
  <c r="BI1144" i="3"/>
  <c r="BH1144" i="3"/>
  <c r="BG1144" i="3"/>
  <c r="BF1144" i="3"/>
  <c r="T1144" i="3"/>
  <c r="R1144" i="3"/>
  <c r="P1144" i="3"/>
  <c r="BI1141" i="3"/>
  <c r="BH1141" i="3"/>
  <c r="BG1141" i="3"/>
  <c r="BF1141" i="3"/>
  <c r="T1141" i="3"/>
  <c r="R1141" i="3"/>
  <c r="P1141" i="3"/>
  <c r="BI1135" i="3"/>
  <c r="BH1135" i="3"/>
  <c r="BG1135" i="3"/>
  <c r="BF1135" i="3"/>
  <c r="T1135" i="3"/>
  <c r="R1135" i="3"/>
  <c r="P1135" i="3"/>
  <c r="BI1130" i="3"/>
  <c r="BH1130" i="3"/>
  <c r="BG1130" i="3"/>
  <c r="BF1130" i="3"/>
  <c r="T1130" i="3"/>
  <c r="R1130" i="3"/>
  <c r="P1130" i="3"/>
  <c r="BI1125" i="3"/>
  <c r="BH1125" i="3"/>
  <c r="BG1125" i="3"/>
  <c r="BF1125" i="3"/>
  <c r="T1125" i="3"/>
  <c r="R1125" i="3"/>
  <c r="P1125" i="3"/>
  <c r="BI1120" i="3"/>
  <c r="BH1120" i="3"/>
  <c r="BG1120" i="3"/>
  <c r="BF1120" i="3"/>
  <c r="T1120" i="3"/>
  <c r="R1120" i="3"/>
  <c r="P1120" i="3"/>
  <c r="BI1116" i="3"/>
  <c r="BH1116" i="3"/>
  <c r="BG1116" i="3"/>
  <c r="BF1116" i="3"/>
  <c r="T1116" i="3"/>
  <c r="R1116" i="3"/>
  <c r="P1116" i="3"/>
  <c r="BI1112" i="3"/>
  <c r="BH1112" i="3"/>
  <c r="BG1112" i="3"/>
  <c r="BF1112" i="3"/>
  <c r="T1112" i="3"/>
  <c r="R1112" i="3"/>
  <c r="P1112" i="3"/>
  <c r="BI1108" i="3"/>
  <c r="BH1108" i="3"/>
  <c r="BG1108" i="3"/>
  <c r="BF1108" i="3"/>
  <c r="T1108" i="3"/>
  <c r="R1108" i="3"/>
  <c r="P1108" i="3"/>
  <c r="BI1105" i="3"/>
  <c r="BH1105" i="3"/>
  <c r="BG1105" i="3"/>
  <c r="BF1105" i="3"/>
  <c r="T1105" i="3"/>
  <c r="R1105" i="3"/>
  <c r="P1105" i="3"/>
  <c r="BI1100" i="3"/>
  <c r="BH1100" i="3"/>
  <c r="BG1100" i="3"/>
  <c r="BF1100" i="3"/>
  <c r="T1100" i="3"/>
  <c r="R1100" i="3"/>
  <c r="P1100" i="3"/>
  <c r="BI1095" i="3"/>
  <c r="BH1095" i="3"/>
  <c r="BG1095" i="3"/>
  <c r="BF1095" i="3"/>
  <c r="T1095" i="3"/>
  <c r="R1095" i="3"/>
  <c r="P1095" i="3"/>
  <c r="BI1089" i="3"/>
  <c r="BH1089" i="3"/>
  <c r="BG1089" i="3"/>
  <c r="BF1089" i="3"/>
  <c r="T1089" i="3"/>
  <c r="R1089" i="3"/>
  <c r="P1089" i="3"/>
  <c r="BI1081" i="3"/>
  <c r="BH1081" i="3"/>
  <c r="BG1081" i="3"/>
  <c r="BF1081" i="3"/>
  <c r="T1081" i="3"/>
  <c r="R1081" i="3"/>
  <c r="P1081" i="3"/>
  <c r="BI1079" i="3"/>
  <c r="BH1079" i="3"/>
  <c r="BG1079" i="3"/>
  <c r="BF1079" i="3"/>
  <c r="T1079" i="3"/>
  <c r="R1079" i="3"/>
  <c r="P1079" i="3"/>
  <c r="BI1077" i="3"/>
  <c r="BH1077" i="3"/>
  <c r="BG1077" i="3"/>
  <c r="BF1077" i="3"/>
  <c r="T1077" i="3"/>
  <c r="R1077" i="3"/>
  <c r="P1077" i="3"/>
  <c r="BI1064" i="3"/>
  <c r="BH1064" i="3"/>
  <c r="BG1064" i="3"/>
  <c r="BF1064" i="3"/>
  <c r="T1064" i="3"/>
  <c r="R1064" i="3"/>
  <c r="P1064" i="3"/>
  <c r="BI1051" i="3"/>
  <c r="BH1051" i="3"/>
  <c r="BG1051" i="3"/>
  <c r="BF1051" i="3"/>
  <c r="T1051" i="3"/>
  <c r="R1051" i="3"/>
  <c r="P1051" i="3"/>
  <c r="BI1039" i="3"/>
  <c r="BH1039" i="3"/>
  <c r="BG1039" i="3"/>
  <c r="BF1039" i="3"/>
  <c r="T1039" i="3"/>
  <c r="R1039" i="3"/>
  <c r="P1039" i="3"/>
  <c r="BI1027" i="3"/>
  <c r="BH1027" i="3"/>
  <c r="BG1027" i="3"/>
  <c r="BF1027" i="3"/>
  <c r="T1027" i="3"/>
  <c r="R1027" i="3"/>
  <c r="P1027" i="3"/>
  <c r="BI1014" i="3"/>
  <c r="BH1014" i="3"/>
  <c r="BG1014" i="3"/>
  <c r="BF1014" i="3"/>
  <c r="T1014" i="3"/>
  <c r="R1014" i="3"/>
  <c r="P1014" i="3"/>
  <c r="BI1011" i="3"/>
  <c r="BH1011" i="3"/>
  <c r="BG1011" i="3"/>
  <c r="BF1011" i="3"/>
  <c r="T1011" i="3"/>
  <c r="R1011" i="3"/>
  <c r="P1011" i="3"/>
  <c r="BI1009" i="3"/>
  <c r="BH1009" i="3"/>
  <c r="BG1009" i="3"/>
  <c r="BF1009" i="3"/>
  <c r="T1009" i="3"/>
  <c r="R1009" i="3"/>
  <c r="P1009" i="3"/>
  <c r="BI1003" i="3"/>
  <c r="BH1003" i="3"/>
  <c r="BG1003" i="3"/>
  <c r="BF1003" i="3"/>
  <c r="T1003" i="3"/>
  <c r="R1003" i="3"/>
  <c r="P1003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5" i="3"/>
  <c r="BH995" i="3"/>
  <c r="BG995" i="3"/>
  <c r="BF995" i="3"/>
  <c r="T995" i="3"/>
  <c r="R995" i="3"/>
  <c r="P995" i="3"/>
  <c r="BI992" i="3"/>
  <c r="BH992" i="3"/>
  <c r="BG992" i="3"/>
  <c r="BF992" i="3"/>
  <c r="T992" i="3"/>
  <c r="R992" i="3"/>
  <c r="P992" i="3"/>
  <c r="BI989" i="3"/>
  <c r="BH989" i="3"/>
  <c r="BG989" i="3"/>
  <c r="BF989" i="3"/>
  <c r="T989" i="3"/>
  <c r="R989" i="3"/>
  <c r="P989" i="3"/>
  <c r="BI984" i="3"/>
  <c r="BH984" i="3"/>
  <c r="BG984" i="3"/>
  <c r="BF984" i="3"/>
  <c r="T984" i="3"/>
  <c r="R984" i="3"/>
  <c r="P984" i="3"/>
  <c r="BI982" i="3"/>
  <c r="BH982" i="3"/>
  <c r="BG982" i="3"/>
  <c r="BF982" i="3"/>
  <c r="T982" i="3"/>
  <c r="R982" i="3"/>
  <c r="P982" i="3"/>
  <c r="BI967" i="3"/>
  <c r="BH967" i="3"/>
  <c r="BG967" i="3"/>
  <c r="BF967" i="3"/>
  <c r="T967" i="3"/>
  <c r="R967" i="3"/>
  <c r="P967" i="3"/>
  <c r="BI953" i="3"/>
  <c r="BH953" i="3"/>
  <c r="BG953" i="3"/>
  <c r="BF953" i="3"/>
  <c r="T953" i="3"/>
  <c r="R953" i="3"/>
  <c r="P953" i="3"/>
  <c r="BI930" i="3"/>
  <c r="BH930" i="3"/>
  <c r="BG930" i="3"/>
  <c r="BF930" i="3"/>
  <c r="T930" i="3"/>
  <c r="R930" i="3"/>
  <c r="P930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9" i="3"/>
  <c r="BH919" i="3"/>
  <c r="BG919" i="3"/>
  <c r="BF919" i="3"/>
  <c r="T919" i="3"/>
  <c r="R919" i="3"/>
  <c r="P919" i="3"/>
  <c r="BI917" i="3"/>
  <c r="BH917" i="3"/>
  <c r="BG917" i="3"/>
  <c r="BF917" i="3"/>
  <c r="T917" i="3"/>
  <c r="R917" i="3"/>
  <c r="P917" i="3"/>
  <c r="BI915" i="3"/>
  <c r="BH915" i="3"/>
  <c r="BG915" i="3"/>
  <c r="BF915" i="3"/>
  <c r="T915" i="3"/>
  <c r="R915" i="3"/>
  <c r="P915" i="3"/>
  <c r="BI913" i="3"/>
  <c r="BH913" i="3"/>
  <c r="BG913" i="3"/>
  <c r="BF913" i="3"/>
  <c r="T913" i="3"/>
  <c r="R913" i="3"/>
  <c r="P913" i="3"/>
  <c r="BI909" i="3"/>
  <c r="BH909" i="3"/>
  <c r="BG909" i="3"/>
  <c r="BF909" i="3"/>
  <c r="T909" i="3"/>
  <c r="R909" i="3"/>
  <c r="P909" i="3"/>
  <c r="BI905" i="3"/>
  <c r="BH905" i="3"/>
  <c r="BG905" i="3"/>
  <c r="BF905" i="3"/>
  <c r="T905" i="3"/>
  <c r="R905" i="3"/>
  <c r="P905" i="3"/>
  <c r="BI901" i="3"/>
  <c r="BH901" i="3"/>
  <c r="BG901" i="3"/>
  <c r="BF901" i="3"/>
  <c r="T901" i="3"/>
  <c r="R901" i="3"/>
  <c r="P901" i="3"/>
  <c r="BI897" i="3"/>
  <c r="BH897" i="3"/>
  <c r="BG897" i="3"/>
  <c r="BF897" i="3"/>
  <c r="T897" i="3"/>
  <c r="R897" i="3"/>
  <c r="P897" i="3"/>
  <c r="BI891" i="3"/>
  <c r="BH891" i="3"/>
  <c r="BG891" i="3"/>
  <c r="BF891" i="3"/>
  <c r="T891" i="3"/>
  <c r="R891" i="3"/>
  <c r="P891" i="3"/>
  <c r="BI885" i="3"/>
  <c r="BH885" i="3"/>
  <c r="BG885" i="3"/>
  <c r="BF885" i="3"/>
  <c r="T885" i="3"/>
  <c r="R885" i="3"/>
  <c r="P885" i="3"/>
  <c r="BI876" i="3"/>
  <c r="BH876" i="3"/>
  <c r="BG876" i="3"/>
  <c r="BF876" i="3"/>
  <c r="T876" i="3"/>
  <c r="R876" i="3"/>
  <c r="P876" i="3"/>
  <c r="BI851" i="3"/>
  <c r="BH851" i="3"/>
  <c r="BG851" i="3"/>
  <c r="BF851" i="3"/>
  <c r="T851" i="3"/>
  <c r="R851" i="3"/>
  <c r="P851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06" i="3"/>
  <c r="BH806" i="3"/>
  <c r="BG806" i="3"/>
  <c r="BF806" i="3"/>
  <c r="T806" i="3"/>
  <c r="R806" i="3"/>
  <c r="P806" i="3"/>
  <c r="BI802" i="3"/>
  <c r="BH802" i="3"/>
  <c r="BG802" i="3"/>
  <c r="BF802" i="3"/>
  <c r="T802" i="3"/>
  <c r="R802" i="3"/>
  <c r="P802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61" i="3"/>
  <c r="BH761" i="3"/>
  <c r="BG761" i="3"/>
  <c r="BF761" i="3"/>
  <c r="T761" i="3"/>
  <c r="R761" i="3"/>
  <c r="P761" i="3"/>
  <c r="BI730" i="3"/>
  <c r="BH730" i="3"/>
  <c r="BG730" i="3"/>
  <c r="BF730" i="3"/>
  <c r="T730" i="3"/>
  <c r="R730" i="3"/>
  <c r="P730" i="3"/>
  <c r="BI692" i="3"/>
  <c r="BH692" i="3"/>
  <c r="BG692" i="3"/>
  <c r="BF692" i="3"/>
  <c r="T692" i="3"/>
  <c r="R692" i="3"/>
  <c r="P692" i="3"/>
  <c r="BI654" i="3"/>
  <c r="BH654" i="3"/>
  <c r="BG654" i="3"/>
  <c r="BF654" i="3"/>
  <c r="T654" i="3"/>
  <c r="R654" i="3"/>
  <c r="P654" i="3"/>
  <c r="BI590" i="3"/>
  <c r="BH590" i="3"/>
  <c r="BG590" i="3"/>
  <c r="BF590" i="3"/>
  <c r="T590" i="3"/>
  <c r="R590" i="3"/>
  <c r="P590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50" i="3"/>
  <c r="BH550" i="3"/>
  <c r="BG550" i="3"/>
  <c r="BF550" i="3"/>
  <c r="T550" i="3"/>
  <c r="R550" i="3"/>
  <c r="P550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1" i="3"/>
  <c r="BH521" i="3"/>
  <c r="BG521" i="3"/>
  <c r="BF521" i="3"/>
  <c r="T521" i="3"/>
  <c r="R521" i="3"/>
  <c r="P521" i="3"/>
  <c r="BI515" i="3"/>
  <c r="BH515" i="3"/>
  <c r="BG515" i="3"/>
  <c r="BF515" i="3"/>
  <c r="T515" i="3"/>
  <c r="R515" i="3"/>
  <c r="P515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4" i="3"/>
  <c r="BH474" i="3"/>
  <c r="BG474" i="3"/>
  <c r="BF474" i="3"/>
  <c r="T474" i="3"/>
  <c r="R474" i="3"/>
  <c r="P474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7" i="3"/>
  <c r="BH457" i="3"/>
  <c r="BG457" i="3"/>
  <c r="BF457" i="3"/>
  <c r="T457" i="3"/>
  <c r="R457" i="3"/>
  <c r="P457" i="3"/>
  <c r="BI452" i="3"/>
  <c r="BH452" i="3"/>
  <c r="BG452" i="3"/>
  <c r="BF452" i="3"/>
  <c r="T452" i="3"/>
  <c r="R452" i="3"/>
  <c r="P452" i="3"/>
  <c r="BI445" i="3"/>
  <c r="BH445" i="3"/>
  <c r="BG445" i="3"/>
  <c r="BF445" i="3"/>
  <c r="T445" i="3"/>
  <c r="R445" i="3"/>
  <c r="P445" i="3"/>
  <c r="BI436" i="3"/>
  <c r="BH436" i="3"/>
  <c r="BG436" i="3"/>
  <c r="BF436" i="3"/>
  <c r="T436" i="3"/>
  <c r="R436" i="3"/>
  <c r="P436" i="3"/>
  <c r="BI430" i="3"/>
  <c r="BH430" i="3"/>
  <c r="BG430" i="3"/>
  <c r="BF430" i="3"/>
  <c r="T430" i="3"/>
  <c r="R430" i="3"/>
  <c r="P430" i="3"/>
  <c r="BI424" i="3"/>
  <c r="BH424" i="3"/>
  <c r="BG424" i="3"/>
  <c r="BF424" i="3"/>
  <c r="T424" i="3"/>
  <c r="R424" i="3"/>
  <c r="P424" i="3"/>
  <c r="BI418" i="3"/>
  <c r="BH418" i="3"/>
  <c r="BG418" i="3"/>
  <c r="BF418" i="3"/>
  <c r="T418" i="3"/>
  <c r="R418" i="3"/>
  <c r="P418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292" i="3"/>
  <c r="BH292" i="3"/>
  <c r="BG292" i="3"/>
  <c r="BF292" i="3"/>
  <c r="T292" i="3"/>
  <c r="R292" i="3"/>
  <c r="P292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38" i="3"/>
  <c r="BH238" i="3"/>
  <c r="BG238" i="3"/>
  <c r="BF238" i="3"/>
  <c r="T238" i="3"/>
  <c r="R238" i="3"/>
  <c r="P238" i="3"/>
  <c r="BI222" i="3"/>
  <c r="BH222" i="3"/>
  <c r="BG222" i="3"/>
  <c r="BF222" i="3"/>
  <c r="T222" i="3"/>
  <c r="R222" i="3"/>
  <c r="P222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F146" i="3"/>
  <c r="E144" i="3"/>
  <c r="F89" i="3"/>
  <c r="E87" i="3"/>
  <c r="J24" i="3"/>
  <c r="E24" i="3"/>
  <c r="J92" i="3" s="1"/>
  <c r="J23" i="3"/>
  <c r="J21" i="3"/>
  <c r="E21" i="3"/>
  <c r="J148" i="3"/>
  <c r="J20" i="3"/>
  <c r="J18" i="3"/>
  <c r="E18" i="3"/>
  <c r="F149" i="3" s="1"/>
  <c r="J17" i="3"/>
  <c r="J15" i="3"/>
  <c r="E15" i="3"/>
  <c r="F91" i="3" s="1"/>
  <c r="J14" i="3"/>
  <c r="J12" i="3"/>
  <c r="J146" i="3"/>
  <c r="E7" i="3"/>
  <c r="E85" i="3"/>
  <c r="J37" i="2"/>
  <c r="J36" i="2"/>
  <c r="AY95" i="1"/>
  <c r="J35" i="2"/>
  <c r="AX95" i="1"/>
  <c r="BI434" i="2"/>
  <c r="BH434" i="2"/>
  <c r="BG434" i="2"/>
  <c r="BF434" i="2"/>
  <c r="T434" i="2"/>
  <c r="T433" i="2"/>
  <c r="R434" i="2"/>
  <c r="R433" i="2" s="1"/>
  <c r="P434" i="2"/>
  <c r="P433" i="2" s="1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T379" i="2"/>
  <c r="R380" i="2"/>
  <c r="R379" i="2" s="1"/>
  <c r="P380" i="2"/>
  <c r="P379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T363" i="2"/>
  <c r="R364" i="2"/>
  <c r="R363" i="2"/>
  <c r="P364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193" i="2"/>
  <c r="BH193" i="2"/>
  <c r="BG193" i="2"/>
  <c r="BF193" i="2"/>
  <c r="T193" i="2"/>
  <c r="R193" i="2"/>
  <c r="P193" i="2"/>
  <c r="BI179" i="2"/>
  <c r="BH179" i="2"/>
  <c r="BG179" i="2"/>
  <c r="BF179" i="2"/>
  <c r="T179" i="2"/>
  <c r="R179" i="2"/>
  <c r="P179" i="2"/>
  <c r="BI154" i="2"/>
  <c r="BH154" i="2"/>
  <c r="BG154" i="2"/>
  <c r="BF154" i="2"/>
  <c r="T154" i="2"/>
  <c r="R154" i="2"/>
  <c r="P154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T129" i="2"/>
  <c r="R130" i="2"/>
  <c r="R129" i="2"/>
  <c r="P130" i="2"/>
  <c r="P129" i="2" s="1"/>
  <c r="F121" i="2"/>
  <c r="E119" i="2"/>
  <c r="F89" i="2"/>
  <c r="E87" i="2"/>
  <c r="J24" i="2"/>
  <c r="E24" i="2"/>
  <c r="J124" i="2" s="1"/>
  <c r="J23" i="2"/>
  <c r="J21" i="2"/>
  <c r="E21" i="2"/>
  <c r="J123" i="2"/>
  <c r="J20" i="2"/>
  <c r="J18" i="2"/>
  <c r="E18" i="2"/>
  <c r="F92" i="2"/>
  <c r="J17" i="2"/>
  <c r="J15" i="2"/>
  <c r="E15" i="2"/>
  <c r="F91" i="2" s="1"/>
  <c r="J14" i="2"/>
  <c r="J12" i="2"/>
  <c r="J121" i="2" s="1"/>
  <c r="E7" i="2"/>
  <c r="E117" i="2" s="1"/>
  <c r="L90" i="1"/>
  <c r="AM90" i="1"/>
  <c r="AM89" i="1"/>
  <c r="L89" i="1"/>
  <c r="AM87" i="1"/>
  <c r="L87" i="1"/>
  <c r="L85" i="1"/>
  <c r="L84" i="1"/>
  <c r="BK384" i="2"/>
  <c r="BK358" i="2"/>
  <c r="J136" i="2"/>
  <c r="BK413" i="2"/>
  <c r="J355" i="2"/>
  <c r="J329" i="2"/>
  <c r="J260" i="2"/>
  <c r="BK401" i="2"/>
  <c r="BK214" i="2"/>
  <c r="BK383" i="2"/>
  <c r="BK364" i="2"/>
  <c r="J274" i="2"/>
  <c r="BK274" i="2"/>
  <c r="BK251" i="2"/>
  <c r="AS97" i="1"/>
  <c r="BK278" i="2"/>
  <c r="BK246" i="2"/>
  <c r="BK397" i="2"/>
  <c r="J130" i="2"/>
  <c r="J3952" i="3"/>
  <c r="BK3939" i="3"/>
  <c r="J3921" i="3"/>
  <c r="J3863" i="3"/>
  <c r="BK3774" i="3"/>
  <c r="J3754" i="3"/>
  <c r="J3666" i="3"/>
  <c r="J3515" i="3"/>
  <c r="J3231" i="3"/>
  <c r="BK3166" i="3"/>
  <c r="J2871" i="3"/>
  <c r="J3968" i="3"/>
  <c r="J3960" i="3"/>
  <c r="J3945" i="3"/>
  <c r="J3920" i="3"/>
  <c r="J3776" i="3"/>
  <c r="BK3675" i="3"/>
  <c r="J3564" i="3"/>
  <c r="BK3404" i="3"/>
  <c r="BK3271" i="3"/>
  <c r="BK3227" i="3"/>
  <c r="J2932" i="3"/>
  <c r="J2902" i="3"/>
  <c r="BK2873" i="3"/>
  <c r="BK2725" i="3"/>
  <c r="J2558" i="3"/>
  <c r="J2334" i="3"/>
  <c r="J2210" i="3"/>
  <c r="J2091" i="3"/>
  <c r="BK1823" i="3"/>
  <c r="BK1814" i="3"/>
  <c r="J1720" i="3"/>
  <c r="BK1594" i="3"/>
  <c r="J1489" i="3"/>
  <c r="J3593" i="3"/>
  <c r="BK2560" i="3"/>
  <c r="BK2462" i="3"/>
  <c r="BK2326" i="3"/>
  <c r="J2164" i="3"/>
  <c r="J1832" i="3"/>
  <c r="BK1735" i="3"/>
  <c r="J1112" i="3"/>
  <c r="BK837" i="3"/>
  <c r="BK405" i="3"/>
  <c r="BK208" i="3"/>
  <c r="J2908" i="3"/>
  <c r="J3955" i="3"/>
  <c r="BK3927" i="3"/>
  <c r="BK3877" i="3"/>
  <c r="BK3824" i="3"/>
  <c r="BK3776" i="3"/>
  <c r="BK3745" i="3"/>
  <c r="BK3656" i="3"/>
  <c r="BK3442" i="3"/>
  <c r="J2770" i="3"/>
  <c r="BK2743" i="3"/>
  <c r="BK2544" i="3"/>
  <c r="BK2345" i="3"/>
  <c r="BK2151" i="3"/>
  <c r="J2061" i="3"/>
  <c r="J1797" i="3"/>
  <c r="J1779" i="3"/>
  <c r="BK1558" i="3"/>
  <c r="J1144" i="3"/>
  <c r="J915" i="3"/>
  <c r="J654" i="3"/>
  <c r="J465" i="3"/>
  <c r="BK348" i="3"/>
  <c r="J198" i="3"/>
  <c r="BK3779" i="3"/>
  <c r="J3774" i="3"/>
  <c r="J3769" i="3"/>
  <c r="J3750" i="3"/>
  <c r="BK3635" i="3"/>
  <c r="BK3499" i="3"/>
  <c r="BK3395" i="3"/>
  <c r="BK3289" i="3"/>
  <c r="BK3238" i="3"/>
  <c r="BK3677" i="3"/>
  <c r="J3553" i="3"/>
  <c r="J3234" i="3"/>
  <c r="BK2762" i="3"/>
  <c r="J2458" i="3"/>
  <c r="BK2401" i="3"/>
  <c r="BK2305" i="3"/>
  <c r="BK2126" i="3"/>
  <c r="BK1762" i="3"/>
  <c r="J1150" i="3"/>
  <c r="J1003" i="3"/>
  <c r="BK550" i="3"/>
  <c r="J452" i="3"/>
  <c r="BK388" i="3"/>
  <c r="BK292" i="3"/>
  <c r="BK187" i="3"/>
  <c r="J3473" i="3"/>
  <c r="BK3377" i="3"/>
  <c r="J3199" i="3"/>
  <c r="BK3169" i="3"/>
  <c r="BK3123" i="3"/>
  <c r="J3074" i="3"/>
  <c r="BK2742" i="3"/>
  <c r="BK2510" i="3"/>
  <c r="BK2408" i="3"/>
  <c r="BK2192" i="3"/>
  <c r="BK2081" i="3"/>
  <c r="J1821" i="3"/>
  <c r="BK1761" i="3"/>
  <c r="J1154" i="3"/>
  <c r="J1105" i="3"/>
  <c r="BK984" i="3"/>
  <c r="BK925" i="3"/>
  <c r="BK905" i="3"/>
  <c r="BK521" i="3"/>
  <c r="J494" i="3"/>
  <c r="BK424" i="3"/>
  <c r="BK380" i="3"/>
  <c r="BK265" i="3"/>
  <c r="J173" i="3"/>
  <c r="BK3374" i="3"/>
  <c r="BK2868" i="3"/>
  <c r="BK2765" i="3"/>
  <c r="J2755" i="3"/>
  <c r="BK2451" i="3"/>
  <c r="BK2172" i="3"/>
  <c r="BK2072" i="3"/>
  <c r="BK2021" i="3"/>
  <c r="J1843" i="3"/>
  <c r="J1767" i="3"/>
  <c r="BK1283" i="3"/>
  <c r="J1130" i="3"/>
  <c r="J995" i="3"/>
  <c r="BK982" i="3"/>
  <c r="J913" i="3"/>
  <c r="BK492" i="3"/>
  <c r="J430" i="3"/>
  <c r="BK330" i="3"/>
  <c r="BK3249" i="3"/>
  <c r="BK3193" i="3"/>
  <c r="J3172" i="3"/>
  <c r="BK3159" i="3"/>
  <c r="BK3134" i="3"/>
  <c r="J3090" i="3"/>
  <c r="BK3034" i="3"/>
  <c r="J2909" i="3"/>
  <c r="J2799" i="3"/>
  <c r="J2765" i="3"/>
  <c r="J2670" i="3"/>
  <c r="J2623" i="3"/>
  <c r="BK3199" i="3"/>
  <c r="BK2922" i="3"/>
  <c r="BK2781" i="3"/>
  <c r="J2680" i="3"/>
  <c r="J2461" i="3"/>
  <c r="J2126" i="3"/>
  <c r="J1908" i="3"/>
  <c r="BK1767" i="3"/>
  <c r="J1753" i="3"/>
  <c r="J1462" i="3"/>
  <c r="BK999" i="3"/>
  <c r="BK891" i="3"/>
  <c r="J492" i="3"/>
  <c r="BK480" i="3"/>
  <c r="BK350" i="3"/>
  <c r="J307" i="3"/>
  <c r="BK274" i="3"/>
  <c r="J3196" i="3"/>
  <c r="J2969" i="3"/>
  <c r="BK2913" i="3"/>
  <c r="J2883" i="3"/>
  <c r="BK2799" i="3"/>
  <c r="BK2721" i="3"/>
  <c r="BK2521" i="3"/>
  <c r="J2452" i="3"/>
  <c r="J2430" i="3"/>
  <c r="BK2210" i="3"/>
  <c r="J2738" i="3"/>
  <c r="BK2461" i="3"/>
  <c r="J2398" i="3"/>
  <c r="BK2211" i="3"/>
  <c r="J2119" i="3"/>
  <c r="BK2053" i="3"/>
  <c r="BK1872" i="3"/>
  <c r="J1805" i="3"/>
  <c r="J1756" i="3"/>
  <c r="BK1720" i="3"/>
  <c r="J1620" i="3"/>
  <c r="BK1592" i="3"/>
  <c r="BK1535" i="3"/>
  <c r="BK1154" i="3"/>
  <c r="J1108" i="3"/>
  <c r="BK915" i="3"/>
  <c r="BK840" i="3"/>
  <c r="J795" i="3"/>
  <c r="J515" i="3"/>
  <c r="BK418" i="3"/>
  <c r="J361" i="3"/>
  <c r="BK282" i="3"/>
  <c r="BK173" i="3"/>
  <c r="BK155" i="3"/>
  <c r="J2913" i="3"/>
  <c r="J2762" i="3"/>
  <c r="BK2690" i="3"/>
  <c r="J2489" i="3"/>
  <c r="J3159" i="3"/>
  <c r="BK3136" i="3"/>
  <c r="BK3074" i="3"/>
  <c r="BK2871" i="3"/>
  <c r="BK2805" i="3"/>
  <c r="J2756" i="3"/>
  <c r="J2614" i="3"/>
  <c r="J2433" i="3"/>
  <c r="BK2162" i="3"/>
  <c r="BK1868" i="3"/>
  <c r="BK1837" i="3"/>
  <c r="BK1774" i="3"/>
  <c r="J1152" i="3"/>
  <c r="BK806" i="3"/>
  <c r="J499" i="3"/>
  <c r="J457" i="3"/>
  <c r="BK322" i="3"/>
  <c r="BK252" i="3"/>
  <c r="J185" i="3"/>
  <c r="J161" i="3"/>
  <c r="J3081" i="3"/>
  <c r="BK2978" i="3"/>
  <c r="J2882" i="3"/>
  <c r="BK2759" i="3"/>
  <c r="J2661" i="3"/>
  <c r="BK2580" i="3"/>
  <c r="BK2477" i="3"/>
  <c r="BK2416" i="3"/>
  <c r="BK2362" i="3"/>
  <c r="BK2288" i="3"/>
  <c r="J2141" i="3"/>
  <c r="BK2061" i="3"/>
  <c r="BK1856" i="3"/>
  <c r="BK1789" i="3"/>
  <c r="BK1738" i="3"/>
  <c r="BK1670" i="3"/>
  <c r="BK1580" i="3"/>
  <c r="BK1079" i="3"/>
  <c r="BK1027" i="3"/>
  <c r="J905" i="3"/>
  <c r="BK3120" i="3"/>
  <c r="J2906" i="3"/>
  <c r="J2891" i="3"/>
  <c r="BK2494" i="3"/>
  <c r="BK2398" i="3"/>
  <c r="J2211" i="3"/>
  <c r="J1916" i="3"/>
  <c r="J1860" i="3"/>
  <c r="BK1745" i="3"/>
  <c r="J585" i="3"/>
  <c r="BK3108" i="3"/>
  <c r="BK2670" i="3"/>
  <c r="BK2932" i="3"/>
  <c r="BK2969" i="3"/>
  <c r="BK2884" i="3"/>
  <c r="BK2625" i="3"/>
  <c r="BK2476" i="3"/>
  <c r="J2445" i="3"/>
  <c r="BK2194" i="3"/>
  <c r="BK1908" i="3"/>
  <c r="J1859" i="3"/>
  <c r="J1802" i="3"/>
  <c r="J1749" i="3"/>
  <c r="J1629" i="3"/>
  <c r="J1573" i="3"/>
  <c r="J1156" i="3"/>
  <c r="BK1039" i="3"/>
  <c r="J1009" i="3"/>
  <c r="J155" i="3"/>
  <c r="J2761" i="3"/>
  <c r="J2688" i="3"/>
  <c r="J2521" i="3"/>
  <c r="BK201" i="4"/>
  <c r="J201" i="4"/>
  <c r="BK199" i="4"/>
  <c r="J202" i="4"/>
  <c r="J193" i="4"/>
  <c r="BK164" i="4"/>
  <c r="J134" i="4"/>
  <c r="J192" i="4"/>
  <c r="BK153" i="4"/>
  <c r="J196" i="4"/>
  <c r="J179" i="4"/>
  <c r="BK152" i="4"/>
  <c r="J142" i="4"/>
  <c r="BK147" i="4"/>
  <c r="J139" i="4"/>
  <c r="J297" i="5"/>
  <c r="BK279" i="5"/>
  <c r="J260" i="5"/>
  <c r="BK249" i="5"/>
  <c r="BK255" i="5"/>
  <c r="J222" i="5"/>
  <c r="BK202" i="5"/>
  <c r="J153" i="5"/>
  <c r="J285" i="5"/>
  <c r="J298" i="5"/>
  <c r="J291" i="5"/>
  <c r="BK277" i="5"/>
  <c r="BK257" i="5"/>
  <c r="BK215" i="5"/>
  <c r="J187" i="5"/>
  <c r="BK286" i="5"/>
  <c r="J283" i="5"/>
  <c r="J277" i="5"/>
  <c r="J265" i="5"/>
  <c r="J251" i="5"/>
  <c r="BK243" i="5"/>
  <c r="BK225" i="5"/>
  <c r="J217" i="5"/>
  <c r="BK203" i="5"/>
  <c r="J197" i="5"/>
  <c r="BK187" i="5"/>
  <c r="BK265" i="5"/>
  <c r="J257" i="5"/>
  <c r="BK247" i="5"/>
  <c r="BK238" i="5"/>
  <c r="BK226" i="5"/>
  <c r="J147" i="5"/>
  <c r="BK258" i="5"/>
  <c r="BK240" i="5"/>
  <c r="J249" i="5"/>
  <c r="J233" i="5"/>
  <c r="J202" i="5"/>
  <c r="J240" i="5"/>
  <c r="BK228" i="5"/>
  <c r="J218" i="5"/>
  <c r="BK209" i="5"/>
  <c r="J206" i="5"/>
  <c r="J161" i="5"/>
  <c r="J179" i="5"/>
  <c r="BK147" i="5"/>
  <c r="BK173" i="5"/>
  <c r="BK155" i="5"/>
  <c r="J175" i="5"/>
  <c r="J143" i="5"/>
  <c r="BK149" i="5"/>
  <c r="BK161" i="5"/>
  <c r="BK241" i="6"/>
  <c r="J247" i="6"/>
  <c r="J250" i="6"/>
  <c r="J249" i="6"/>
  <c r="BK247" i="6"/>
  <c r="BK236" i="6"/>
  <c r="J230" i="6"/>
  <c r="BK225" i="6"/>
  <c r="BK216" i="6"/>
  <c r="J208" i="6"/>
  <c r="BK194" i="6"/>
  <c r="BK182" i="6"/>
  <c r="J173" i="6"/>
  <c r="BK150" i="6"/>
  <c r="J221" i="6"/>
  <c r="J205" i="6"/>
  <c r="J178" i="6"/>
  <c r="J211" i="6"/>
  <c r="J154" i="6"/>
  <c r="BK202" i="6"/>
  <c r="J189" i="6"/>
  <c r="J172" i="6"/>
  <c r="BK154" i="6"/>
  <c r="J135" i="6"/>
  <c r="BK196" i="6"/>
  <c r="BK177" i="6"/>
  <c r="J143" i="6"/>
  <c r="J170" i="6"/>
  <c r="J150" i="6"/>
  <c r="J131" i="6"/>
  <c r="J139" i="6"/>
  <c r="BK128" i="6"/>
  <c r="J381" i="7"/>
  <c r="BK345" i="7"/>
  <c r="BK326" i="7"/>
  <c r="J385" i="7"/>
  <c r="J215" i="7"/>
  <c r="J208" i="7"/>
  <c r="J143" i="7"/>
  <c r="J132" i="7"/>
  <c r="BK388" i="7"/>
  <c r="J308" i="7"/>
  <c r="J295" i="7"/>
  <c r="BK134" i="7"/>
  <c r="J396" i="7"/>
  <c r="J369" i="7"/>
  <c r="J351" i="7"/>
  <c r="BK324" i="7"/>
  <c r="BK182" i="7"/>
  <c r="J149" i="7"/>
  <c r="BK245" i="7"/>
  <c r="BK253" i="7"/>
  <c r="J346" i="7"/>
  <c r="J337" i="7"/>
  <c r="BK309" i="7"/>
  <c r="BK149" i="7"/>
  <c r="BK129" i="7"/>
  <c r="J182" i="7"/>
  <c r="J128" i="7"/>
  <c r="BK312" i="7"/>
  <c r="J300" i="7"/>
  <c r="BK241" i="7"/>
  <c r="J155" i="7"/>
  <c r="BK137" i="7"/>
  <c r="J173" i="7"/>
  <c r="J311" i="7"/>
  <c r="J302" i="7"/>
  <c r="J261" i="7"/>
  <c r="BK225" i="7"/>
  <c r="BK161" i="7"/>
  <c r="BK135" i="7"/>
  <c r="J305" i="7"/>
  <c r="BK215" i="7"/>
  <c r="BK300" i="7"/>
  <c r="BK293" i="7"/>
  <c r="BK263" i="7"/>
  <c r="BK136" i="7"/>
  <c r="BK289" i="7"/>
  <c r="BK287" i="7"/>
  <c r="BK275" i="7"/>
  <c r="J284" i="7"/>
  <c r="J249" i="7"/>
  <c r="BK221" i="7"/>
  <c r="J285" i="7"/>
  <c r="J281" i="7"/>
  <c r="J217" i="7"/>
  <c r="BK285" i="7"/>
  <c r="BK261" i="7"/>
  <c r="J283" i="7"/>
  <c r="J257" i="7"/>
  <c r="BK229" i="7"/>
  <c r="BK275" i="8"/>
  <c r="BK266" i="8"/>
  <c r="BK236" i="8"/>
  <c r="BK213" i="8"/>
  <c r="BK202" i="8"/>
  <c r="BK283" i="8"/>
  <c r="J192" i="8"/>
  <c r="J178" i="8"/>
  <c r="J281" i="8"/>
  <c r="BK198" i="8"/>
  <c r="J198" i="8"/>
  <c r="BK267" i="8"/>
  <c r="BK252" i="8"/>
  <c r="J236" i="8"/>
  <c r="J175" i="8"/>
  <c r="BK178" i="8"/>
  <c r="J260" i="8"/>
  <c r="J145" i="8"/>
  <c r="J257" i="8"/>
  <c r="BK159" i="8"/>
  <c r="BK244" i="8"/>
  <c r="J255" i="8"/>
  <c r="BK149" i="8"/>
  <c r="J232" i="8"/>
  <c r="BK212" i="8"/>
  <c r="J195" i="8"/>
  <c r="BK187" i="8"/>
  <c r="BK175" i="8"/>
  <c r="BK241" i="8"/>
  <c r="J231" i="8"/>
  <c r="J150" i="8"/>
  <c r="J196" i="8"/>
  <c r="J156" i="8"/>
  <c r="BK191" i="8"/>
  <c r="BK228" i="8"/>
  <c r="BK200" i="8"/>
  <c r="J171" i="8"/>
  <c r="J210" i="8"/>
  <c r="BK194" i="9"/>
  <c r="BK195" i="9"/>
  <c r="J204" i="9"/>
  <c r="BK178" i="9"/>
  <c r="J128" i="9"/>
  <c r="J144" i="9"/>
  <c r="BK189" i="9"/>
  <c r="J158" i="9"/>
  <c r="BK187" i="9"/>
  <c r="J167" i="10"/>
  <c r="BK167" i="10"/>
  <c r="J152" i="10"/>
  <c r="BK134" i="10"/>
  <c r="BK157" i="10"/>
  <c r="J134" i="10"/>
  <c r="BK155" i="10"/>
  <c r="BK142" i="10"/>
  <c r="BK152" i="11"/>
  <c r="J132" i="11"/>
  <c r="BK171" i="11"/>
  <c r="J142" i="11"/>
  <c r="J156" i="11"/>
  <c r="J154" i="11"/>
  <c r="J134" i="11"/>
  <c r="BK142" i="11"/>
  <c r="J173" i="12"/>
  <c r="BK155" i="12"/>
  <c r="BK173" i="12"/>
  <c r="J160" i="12"/>
  <c r="BK150" i="12"/>
  <c r="J159" i="12"/>
  <c r="J129" i="12"/>
  <c r="BK162" i="12"/>
  <c r="BK163" i="12"/>
  <c r="J138" i="12"/>
  <c r="J137" i="13"/>
  <c r="BK131" i="13"/>
  <c r="BK140" i="13"/>
  <c r="BK142" i="13"/>
  <c r="J127" i="13"/>
  <c r="BK196" i="14"/>
  <c r="J190" i="14"/>
  <c r="J178" i="14"/>
  <c r="BK219" i="14"/>
  <c r="BK210" i="14"/>
  <c r="BK215" i="14"/>
  <c r="J172" i="14"/>
  <c r="BK161" i="14"/>
  <c r="BK154" i="14"/>
  <c r="BK139" i="14"/>
  <c r="BK206" i="14"/>
  <c r="J146" i="14"/>
  <c r="BK164" i="14"/>
  <c r="BK143" i="14"/>
  <c r="J154" i="14"/>
  <c r="BK152" i="14"/>
  <c r="BK175" i="15"/>
  <c r="J159" i="15"/>
  <c r="J146" i="15"/>
  <c r="BK174" i="15"/>
  <c r="J136" i="15"/>
  <c r="BK148" i="15"/>
  <c r="BK133" i="15"/>
  <c r="J161" i="15"/>
  <c r="BK167" i="15"/>
  <c r="J148" i="15"/>
  <c r="J144" i="15"/>
  <c r="J161" i="16"/>
  <c r="J128" i="16"/>
  <c r="BK157" i="16"/>
  <c r="J159" i="16"/>
  <c r="BK149" i="16"/>
  <c r="J141" i="16"/>
  <c r="BK151" i="16"/>
  <c r="BK143" i="16"/>
  <c r="J133" i="16"/>
  <c r="J166" i="17"/>
  <c r="BK158" i="17"/>
  <c r="J144" i="17"/>
  <c r="J171" i="17"/>
  <c r="J154" i="17"/>
  <c r="BK136" i="17"/>
  <c r="J145" i="17"/>
  <c r="J162" i="17"/>
  <c r="BK162" i="17"/>
  <c r="J300" i="18"/>
  <c r="J250" i="18"/>
  <c r="BK188" i="18"/>
  <c r="J166" i="18"/>
  <c r="BK137" i="18"/>
  <c r="J170" i="18"/>
  <c r="J296" i="18"/>
  <c r="J262" i="18"/>
  <c r="BK241" i="18"/>
  <c r="BK292" i="18"/>
  <c r="BK250" i="18"/>
  <c r="BK229" i="18"/>
  <c r="J204" i="18"/>
  <c r="BK278" i="18"/>
  <c r="J253" i="18"/>
  <c r="J214" i="18"/>
  <c r="BK151" i="18"/>
  <c r="J136" i="18"/>
  <c r="BK198" i="18"/>
  <c r="BK156" i="18"/>
  <c r="J188" i="18"/>
  <c r="BK177" i="18"/>
  <c r="BK154" i="18"/>
  <c r="BK142" i="18"/>
  <c r="J140" i="19"/>
  <c r="BK131" i="19"/>
  <c r="BK128" i="19"/>
  <c r="BK130" i="19"/>
  <c r="BK127" i="19"/>
  <c r="BK141" i="20"/>
  <c r="J128" i="20"/>
  <c r="J141" i="20"/>
  <c r="BK137" i="20"/>
  <c r="BK128" i="20"/>
  <c r="J139" i="20"/>
  <c r="J143" i="20"/>
  <c r="J121" i="20"/>
  <c r="BK122" i="20"/>
  <c r="BK197" i="21"/>
  <c r="BK186" i="21"/>
  <c r="J197" i="21"/>
  <c r="BK183" i="21"/>
  <c r="BK172" i="21"/>
  <c r="J136" i="21"/>
  <c r="J190" i="21"/>
  <c r="J178" i="21"/>
  <c r="J166" i="21"/>
  <c r="BK155" i="21"/>
  <c r="J145" i="21"/>
  <c r="BK128" i="21"/>
  <c r="J192" i="21"/>
  <c r="BK177" i="21"/>
  <c r="BK166" i="21"/>
  <c r="BK145" i="21"/>
  <c r="J131" i="21"/>
  <c r="J179" i="21"/>
  <c r="J157" i="21"/>
  <c r="J173" i="21"/>
  <c r="BK159" i="21"/>
  <c r="BK148" i="21"/>
  <c r="J160" i="21"/>
  <c r="J150" i="21"/>
  <c r="J135" i="21"/>
  <c r="BK133" i="21"/>
  <c r="J147" i="21"/>
  <c r="BK136" i="21"/>
  <c r="J128" i="21"/>
  <c r="J126" i="21"/>
  <c r="J249" i="22"/>
  <c r="J243" i="22"/>
  <c r="J219" i="22"/>
  <c r="J262" i="22"/>
  <c r="J247" i="22"/>
  <c r="J237" i="22"/>
  <c r="BK228" i="22"/>
  <c r="BK221" i="22"/>
  <c r="BK212" i="22"/>
  <c r="BK202" i="22"/>
  <c r="BK193" i="22"/>
  <c r="BK169" i="22"/>
  <c r="J166" i="22"/>
  <c r="BK247" i="22"/>
  <c r="BK232" i="22"/>
  <c r="BK261" i="22"/>
  <c r="J248" i="22"/>
  <c r="BK227" i="22"/>
  <c r="J221" i="22"/>
  <c r="J210" i="22"/>
  <c r="J202" i="22"/>
  <c r="BK181" i="22"/>
  <c r="J173" i="22"/>
  <c r="J137" i="22"/>
  <c r="J241" i="22"/>
  <c r="J226" i="22"/>
  <c r="J199" i="22"/>
  <c r="J182" i="22"/>
  <c r="J175" i="22"/>
  <c r="J168" i="22"/>
  <c r="BK161" i="22"/>
  <c r="BK157" i="22"/>
  <c r="BK155" i="22"/>
  <c r="J150" i="22"/>
  <c r="BK143" i="22"/>
  <c r="BK241" i="22"/>
  <c r="J215" i="22"/>
  <c r="BK210" i="22"/>
  <c r="BK199" i="22"/>
  <c r="BK195" i="22"/>
  <c r="BK189" i="22"/>
  <c r="J192" i="22"/>
  <c r="J184" i="22"/>
  <c r="J190" i="22"/>
  <c r="J181" i="22"/>
  <c r="BK174" i="22"/>
  <c r="BK140" i="22"/>
  <c r="J155" i="22"/>
  <c r="J144" i="22"/>
  <c r="J153" i="22"/>
  <c r="J145" i="22"/>
  <c r="J143" i="22"/>
  <c r="J298" i="23"/>
  <c r="BK290" i="23"/>
  <c r="BK278" i="23"/>
  <c r="J270" i="23"/>
  <c r="BK238" i="23"/>
  <c r="J224" i="23"/>
  <c r="J218" i="23"/>
  <c r="J194" i="23"/>
  <c r="J189" i="23"/>
  <c r="BK177" i="23"/>
  <c r="J163" i="23"/>
  <c r="J157" i="23"/>
  <c r="BK286" i="23"/>
  <c r="J277" i="23"/>
  <c r="J262" i="23"/>
  <c r="J304" i="23"/>
  <c r="BK298" i="23"/>
  <c r="BK296" i="23"/>
  <c r="J284" i="23"/>
  <c r="J265" i="23"/>
  <c r="BK247" i="23"/>
  <c r="J230" i="23"/>
  <c r="BK220" i="23"/>
  <c r="J204" i="23"/>
  <c r="BK196" i="23"/>
  <c r="BK300" i="23"/>
  <c r="J276" i="23"/>
  <c r="BK265" i="23"/>
  <c r="J244" i="23"/>
  <c r="BK209" i="23"/>
  <c r="BK185" i="23"/>
  <c r="J177" i="23"/>
  <c r="J168" i="23"/>
  <c r="J158" i="23"/>
  <c r="J145" i="23"/>
  <c r="J241" i="23"/>
  <c r="BK230" i="23"/>
  <c r="BK156" i="23"/>
  <c r="J140" i="23"/>
  <c r="BK212" i="23"/>
  <c r="J209" i="23"/>
  <c r="BK195" i="23"/>
  <c r="J164" i="23"/>
  <c r="BK150" i="23"/>
  <c r="BK166" i="23"/>
  <c r="BK134" i="23"/>
  <c r="J153" i="24"/>
  <c r="BK126" i="24"/>
  <c r="BK187" i="25"/>
  <c r="J172" i="25"/>
  <c r="BK153" i="24"/>
  <c r="J166" i="25"/>
  <c r="J187" i="23"/>
  <c r="BK152" i="23"/>
  <c r="BK139" i="24"/>
  <c r="J157" i="24"/>
  <c r="J178" i="25"/>
  <c r="J157" i="25"/>
  <c r="J171" i="25"/>
  <c r="BK152" i="25"/>
  <c r="BK147" i="25"/>
  <c r="BK137" i="25"/>
  <c r="BK157" i="25"/>
  <c r="BK132" i="25"/>
  <c r="J167" i="25"/>
  <c r="BK139" i="25"/>
  <c r="BK137" i="23"/>
  <c r="J188" i="25"/>
  <c r="J129" i="25"/>
  <c r="J135" i="25"/>
  <c r="BK128" i="25"/>
  <c r="BK186" i="25"/>
  <c r="J162" i="25"/>
  <c r="J180" i="25"/>
  <c r="J136" i="25"/>
  <c r="J133" i="25"/>
  <c r="BK153" i="23"/>
  <c r="BK189" i="23"/>
  <c r="BK192" i="23"/>
  <c r="BK149" i="24"/>
  <c r="J189" i="25"/>
  <c r="J179" i="25"/>
  <c r="BK418" i="2"/>
  <c r="J364" i="2"/>
  <c r="J359" i="2"/>
  <c r="J246" i="2"/>
  <c r="J392" i="2"/>
  <c r="J356" i="2"/>
  <c r="BK338" i="2"/>
  <c r="J316" i="2"/>
  <c r="J229" i="2"/>
  <c r="BK132" i="2"/>
  <c r="BK154" i="2"/>
  <c r="J408" i="2"/>
  <c r="J358" i="2"/>
  <c r="BK243" i="2"/>
  <c r="BK252" i="2"/>
  <c r="J284" i="2"/>
  <c r="BK304" i="2"/>
  <c r="AS103" i="1"/>
  <c r="J252" i="2"/>
  <c r="J240" i="2"/>
  <c r="J338" i="2"/>
  <c r="J214" i="2"/>
  <c r="J3966" i="3"/>
  <c r="J3949" i="3"/>
  <c r="BK3926" i="3"/>
  <c r="J3877" i="3"/>
  <c r="J3824" i="3"/>
  <c r="J3757" i="3"/>
  <c r="J3677" i="3"/>
  <c r="J3648" i="3"/>
  <c r="J3494" i="3"/>
  <c r="J3373" i="3"/>
  <c r="BK3216" i="3"/>
  <c r="J2987" i="3"/>
  <c r="J3967" i="3"/>
  <c r="BK3955" i="3"/>
  <c r="J3939" i="3"/>
  <c r="BK3794" i="3"/>
  <c r="BK3773" i="3"/>
  <c r="J3653" i="3"/>
  <c r="BK3478" i="3"/>
  <c r="BK3373" i="3"/>
  <c r="BK3223" i="3"/>
  <c r="J2930" i="3"/>
  <c r="J2881" i="3"/>
  <c r="J2793" i="3"/>
  <c r="J2702" i="3"/>
  <c r="BK2491" i="3"/>
  <c r="BK2259" i="3"/>
  <c r="J2114" i="3"/>
  <c r="BK1913" i="3"/>
  <c r="BK1817" i="3"/>
  <c r="BK1729" i="3"/>
  <c r="J1654" i="3"/>
  <c r="J1575" i="3"/>
  <c r="J1283" i="3"/>
  <c r="BK3564" i="3"/>
  <c r="BK2539" i="3"/>
  <c r="J2416" i="3"/>
  <c r="J2305" i="3"/>
  <c r="J2042" i="3"/>
  <c r="J1828" i="3"/>
  <c r="J1727" i="3"/>
  <c r="BK1064" i="3"/>
  <c r="BK533" i="3"/>
  <c r="J436" i="3"/>
  <c r="J379" i="3"/>
  <c r="J3660" i="3"/>
  <c r="BK3966" i="3"/>
  <c r="BK3956" i="3"/>
  <c r="J3934" i="3"/>
  <c r="J3891" i="3"/>
  <c r="BK3778" i="3"/>
  <c r="J3747" i="3"/>
  <c r="BK3671" i="3"/>
  <c r="BK3543" i="3"/>
  <c r="BK2881" i="3"/>
  <c r="J2753" i="3"/>
  <c r="J2591" i="3"/>
  <c r="J2455" i="3"/>
  <c r="J2214" i="3"/>
  <c r="BK2063" i="3"/>
  <c r="J1811" i="3"/>
  <c r="J1759" i="3"/>
  <c r="BK1439" i="3"/>
  <c r="J1077" i="3"/>
  <c r="J909" i="3"/>
  <c r="BK580" i="3"/>
  <c r="BK361" i="3"/>
  <c r="J303" i="3"/>
  <c r="J157" i="3"/>
  <c r="J3778" i="3"/>
  <c r="J3771" i="3"/>
  <c r="BK3760" i="3"/>
  <c r="J3672" i="3"/>
  <c r="BK3593" i="3"/>
  <c r="J3442" i="3"/>
  <c r="BK3307" i="3"/>
  <c r="BK3243" i="3"/>
  <c r="BK3754" i="3"/>
  <c r="BK3648" i="3"/>
  <c r="BK3524" i="3"/>
  <c r="J3166" i="3"/>
  <c r="J2639" i="3"/>
  <c r="BK2404" i="3"/>
  <c r="BK2282" i="3"/>
  <c r="BK1802" i="3"/>
  <c r="BK1620" i="3"/>
  <c r="J1079" i="3"/>
  <c r="BK585" i="3"/>
  <c r="BK486" i="3"/>
  <c r="BK402" i="3"/>
  <c r="J383" i="3"/>
  <c r="BK222" i="3"/>
  <c r="BK3515" i="3"/>
  <c r="BK3457" i="3"/>
  <c r="BK3325" i="3"/>
  <c r="J3223" i="3"/>
  <c r="J3175" i="3"/>
  <c r="BK3128" i="3"/>
  <c r="J2865" i="3"/>
  <c r="J2739" i="3"/>
  <c r="J2470" i="3"/>
  <c r="J2332" i="3"/>
  <c r="BK2164" i="3"/>
  <c r="BK2015" i="3"/>
  <c r="BK1797" i="3"/>
  <c r="J1586" i="3"/>
  <c r="BK1152" i="3"/>
  <c r="J1095" i="3"/>
  <c r="J982" i="3"/>
  <c r="BK730" i="3"/>
  <c r="J533" i="3"/>
  <c r="J501" i="3"/>
  <c r="J474" i="3"/>
  <c r="BK391" i="3"/>
  <c r="BK379" i="3"/>
  <c r="BK334" i="3"/>
  <c r="BK196" i="3"/>
  <c r="BK3360" i="3"/>
  <c r="J2805" i="3"/>
  <c r="BK2763" i="3"/>
  <c r="J2722" i="3"/>
  <c r="J2515" i="3"/>
  <c r="J2154" i="3"/>
  <c r="BK2115" i="3"/>
  <c r="BK2032" i="3"/>
  <c r="BK2018" i="3"/>
  <c r="BK1825" i="3"/>
  <c r="J1764" i="3"/>
  <c r="J1437" i="3"/>
  <c r="J1135" i="3"/>
  <c r="J1001" i="3"/>
  <c r="J992" i="3"/>
  <c r="J967" i="3"/>
  <c r="BK917" i="3"/>
  <c r="BK490" i="3"/>
  <c r="BK369" i="3"/>
  <c r="J252" i="3"/>
  <c r="BK3234" i="3"/>
  <c r="BK3184" i="3"/>
  <c r="BK3163" i="3"/>
  <c r="J3142" i="3"/>
  <c r="J3126" i="3"/>
  <c r="BK3045" i="3"/>
  <c r="J2978" i="3"/>
  <c r="J2890" i="3"/>
  <c r="BK2683" i="3"/>
  <c r="BK2651" i="3"/>
  <c r="BK2400" i="3"/>
  <c r="BK3172" i="3"/>
  <c r="BK2921" i="3"/>
  <c r="BK2515" i="3"/>
  <c r="J2345" i="3"/>
  <c r="J2024" i="3"/>
  <c r="BK1811" i="3"/>
  <c r="J1762" i="3"/>
  <c r="J1564" i="3"/>
  <c r="BK1377" i="3"/>
  <c r="BK919" i="3"/>
  <c r="BK692" i="3"/>
  <c r="BK501" i="3"/>
  <c r="J391" i="3"/>
  <c r="J348" i="3"/>
  <c r="J278" i="3"/>
  <c r="J187" i="3"/>
  <c r="BK2996" i="3"/>
  <c r="BK2923" i="3"/>
  <c r="BK2891" i="3"/>
  <c r="J2872" i="3"/>
  <c r="BK2728" i="3"/>
  <c r="J2651" i="3"/>
  <c r="J2510" i="3"/>
  <c r="J2468" i="3"/>
  <c r="BK2324" i="3"/>
  <c r="J2697" i="3"/>
  <c r="J2685" i="3"/>
  <c r="BK2675" i="3"/>
  <c r="BK2591" i="3"/>
  <c r="J2560" i="3"/>
  <c r="J2473" i="3"/>
  <c r="J2438" i="3"/>
  <c r="BK2365" i="3"/>
  <c r="J2194" i="3"/>
  <c r="J2133" i="3"/>
  <c r="BK2038" i="3"/>
  <c r="J1856" i="3"/>
  <c r="J1823" i="3"/>
  <c r="J1799" i="3"/>
  <c r="BK1753" i="3"/>
  <c r="BK1716" i="3"/>
  <c r="J1594" i="3"/>
  <c r="BK1308" i="3"/>
  <c r="J999" i="3"/>
  <c r="J891" i="3"/>
  <c r="BK802" i="3"/>
  <c r="J521" i="3"/>
  <c r="J424" i="3"/>
  <c r="BK395" i="3"/>
  <c r="BK305" i="3"/>
  <c r="BK262" i="3"/>
  <c r="BK161" i="3"/>
  <c r="J2927" i="3"/>
  <c r="BK2771" i="3"/>
  <c r="BK2739" i="3"/>
  <c r="J2528" i="3"/>
  <c r="J2400" i="3"/>
  <c r="BK3147" i="3"/>
  <c r="J3108" i="3"/>
  <c r="BK2909" i="3"/>
  <c r="BK2888" i="3"/>
  <c r="BK2757" i="3"/>
  <c r="J2554" i="3"/>
  <c r="J2427" i="3"/>
  <c r="BK2007" i="3"/>
  <c r="BK1859" i="3"/>
  <c r="J1770" i="3"/>
  <c r="BK1100" i="3"/>
  <c r="J919" i="3"/>
  <c r="J692" i="3"/>
  <c r="J468" i="3"/>
  <c r="BK353" i="3"/>
  <c r="J274" i="3"/>
  <c r="BK191" i="3"/>
  <c r="J164" i="3"/>
  <c r="BK3117" i="3"/>
  <c r="J2996" i="3"/>
  <c r="J2889" i="3"/>
  <c r="BK2767" i="3"/>
  <c r="J2747" i="3"/>
  <c r="BK2659" i="3"/>
  <c r="BK2570" i="3"/>
  <c r="J2494" i="3"/>
  <c r="BK2427" i="3"/>
  <c r="J2299" i="3"/>
  <c r="BK2150" i="3"/>
  <c r="BK2114" i="3"/>
  <c r="BK2028" i="3"/>
  <c r="BK1822" i="3"/>
  <c r="BK1779" i="3"/>
  <c r="J1774" i="3"/>
  <c r="BK1723" i="3"/>
  <c r="BK1645" i="3"/>
  <c r="BK1158" i="3"/>
  <c r="BK1077" i="3"/>
  <c r="BK997" i="3"/>
  <c r="BK2899" i="3"/>
  <c r="BK2756" i="3"/>
  <c r="J2469" i="3"/>
  <c r="BK2214" i="3"/>
  <c r="J2034" i="3"/>
  <c r="BK1844" i="3"/>
  <c r="BK1575" i="3"/>
  <c r="BK474" i="3"/>
  <c r="J292" i="3"/>
  <c r="J2625" i="3"/>
  <c r="J2767" i="3"/>
  <c r="J3054" i="3"/>
  <c r="J2938" i="3"/>
  <c r="BK2883" i="3"/>
  <c r="J2659" i="3"/>
  <c r="BK2558" i="3"/>
  <c r="BK2340" i="3"/>
  <c r="BK2109" i="3"/>
  <c r="J1913" i="3"/>
  <c r="J1868" i="3"/>
  <c r="J1827" i="3"/>
  <c r="BK1792" i="3"/>
  <c r="J1645" i="3"/>
  <c r="J1580" i="3"/>
  <c r="J1485" i="3"/>
  <c r="BK876" i="3"/>
  <c r="J170" i="3"/>
  <c r="BK2872" i="3"/>
  <c r="J2743" i="3"/>
  <c r="J2621" i="3"/>
  <c r="J2476" i="3"/>
  <c r="BK209" i="4"/>
  <c r="J188" i="4"/>
  <c r="J200" i="4"/>
  <c r="J190" i="4"/>
  <c r="BK151" i="4"/>
  <c r="BK200" i="4"/>
  <c r="BK190" i="4"/>
  <c r="BK143" i="4"/>
  <c r="J191" i="4"/>
  <c r="J155" i="4"/>
  <c r="J152" i="4"/>
  <c r="J143" i="4"/>
  <c r="BK142" i="4"/>
  <c r="J300" i="5"/>
  <c r="J286" i="5"/>
  <c r="BK266" i="5"/>
  <c r="BK253" i="5"/>
  <c r="BK250" i="5"/>
  <c r="J216" i="5"/>
  <c r="BK199" i="5"/>
  <c r="BK293" i="5"/>
  <c r="BK284" i="5"/>
  <c r="BK162" i="5"/>
  <c r="J293" i="5"/>
  <c r="J280" i="5"/>
  <c r="J271" i="5"/>
  <c r="BK252" i="5"/>
  <c r="J211" i="5"/>
  <c r="BK144" i="5"/>
  <c r="BK285" i="5"/>
  <c r="BK278" i="5"/>
  <c r="BK269" i="5"/>
  <c r="BK205" i="5"/>
  <c r="J203" i="5"/>
  <c r="J155" i="5"/>
  <c r="BK171" i="5"/>
  <c r="J151" i="5"/>
  <c r="J190" i="5"/>
  <c r="BK169" i="5"/>
  <c r="J165" i="5"/>
  <c r="J162" i="5"/>
  <c r="BK153" i="5"/>
  <c r="BK249" i="6"/>
  <c r="J237" i="6"/>
  <c r="J240" i="6"/>
  <c r="J241" i="6"/>
  <c r="BK237" i="6"/>
  <c r="BK230" i="6"/>
  <c r="BK228" i="6"/>
  <c r="BK221" i="6"/>
  <c r="J213" i="6"/>
  <c r="J202" i="6"/>
  <c r="J186" i="6"/>
  <c r="BK180" i="6"/>
  <c r="BK170" i="6"/>
  <c r="J153" i="6"/>
  <c r="J223" i="6"/>
  <c r="J216" i="6"/>
  <c r="J182" i="6"/>
  <c r="BK205" i="6"/>
  <c r="J192" i="6"/>
  <c r="BK143" i="6"/>
  <c r="J196" i="6"/>
  <c r="BK178" i="6"/>
  <c r="BK136" i="6"/>
  <c r="BK208" i="6"/>
  <c r="J183" i="6"/>
  <c r="BK173" i="6"/>
  <c r="BK142" i="6"/>
  <c r="J169" i="6"/>
  <c r="J136" i="6"/>
  <c r="J160" i="6"/>
  <c r="J388" i="7"/>
  <c r="J350" i="7"/>
  <c r="J339" i="7"/>
  <c r="J133" i="7"/>
  <c r="J375" i="7"/>
  <c r="J367" i="7"/>
  <c r="J315" i="7"/>
  <c r="BK146" i="7"/>
  <c r="J135" i="7"/>
  <c r="J394" i="7"/>
  <c r="J365" i="7"/>
  <c r="BK334" i="7"/>
  <c r="BK310" i="7"/>
  <c r="BK303" i="7"/>
  <c r="J190" i="7"/>
  <c r="J354" i="7"/>
  <c r="J387" i="7"/>
  <c r="J357" i="7"/>
  <c r="J326" i="7"/>
  <c r="BK196" i="7"/>
  <c r="BK157" i="7"/>
  <c r="BK387" i="7"/>
  <c r="J241" i="7"/>
  <c r="BK369" i="7"/>
  <c r="BK266" i="7"/>
  <c r="BK249" i="7"/>
  <c r="BK350" i="7"/>
  <c r="J334" i="7"/>
  <c r="BK208" i="7"/>
  <c r="BK201" i="7"/>
  <c r="J134" i="7"/>
  <c r="J214" i="7"/>
  <c r="J180" i="7"/>
  <c r="BK318" i="7"/>
  <c r="J304" i="7"/>
  <c r="BK295" i="7"/>
  <c r="BK235" i="7"/>
  <c r="BK153" i="7"/>
  <c r="J138" i="7"/>
  <c r="J322" i="7"/>
  <c r="J312" i="7"/>
  <c r="J303" i="7"/>
  <c r="BK272" i="7"/>
  <c r="J223" i="7"/>
  <c r="J153" i="7"/>
  <c r="BK306" i="7"/>
  <c r="BK190" i="7"/>
  <c r="BK212" i="7"/>
  <c r="BK219" i="7"/>
  <c r="J292" i="7"/>
  <c r="J294" i="7"/>
  <c r="BK145" i="7"/>
  <c r="BK290" i="7"/>
  <c r="J288" i="7"/>
  <c r="BK281" i="7"/>
  <c r="J247" i="7"/>
  <c r="BK255" i="7"/>
  <c r="BK227" i="7"/>
  <c r="BK284" i="7"/>
  <c r="J277" i="7"/>
  <c r="BK210" i="7"/>
  <c r="J279" i="7"/>
  <c r="BK269" i="7"/>
  <c r="BK276" i="7"/>
  <c r="J219" i="7"/>
  <c r="BK176" i="8"/>
  <c r="J279" i="8"/>
  <c r="J275" i="8"/>
  <c r="BK271" i="8"/>
  <c r="BK262" i="8"/>
  <c r="BK225" i="8"/>
  <c r="J212" i="8"/>
  <c r="J197" i="8"/>
  <c r="BK286" i="8"/>
  <c r="BK142" i="8"/>
  <c r="J184" i="8"/>
  <c r="J286" i="8"/>
  <c r="J202" i="8"/>
  <c r="J273" i="8"/>
  <c r="J262" i="8"/>
  <c r="BK247" i="8"/>
  <c r="BK231" i="8"/>
  <c r="J222" i="8"/>
  <c r="BK172" i="8"/>
  <c r="BK162" i="8"/>
  <c r="BK251" i="8"/>
  <c r="BK144" i="8"/>
  <c r="BK177" i="8"/>
  <c r="J138" i="8"/>
  <c r="J240" i="8"/>
  <c r="BK240" i="8"/>
  <c r="J238" i="8"/>
  <c r="BK224" i="8"/>
  <c r="J208" i="8"/>
  <c r="BK189" i="8"/>
  <c r="BK182" i="8"/>
  <c r="BK239" i="8"/>
  <c r="BK232" i="8"/>
  <c r="J213" i="8"/>
  <c r="J144" i="8"/>
  <c r="J177" i="8"/>
  <c r="BK203" i="8"/>
  <c r="J215" i="8"/>
  <c r="BK145" i="8"/>
  <c r="BK154" i="8"/>
  <c r="J203" i="9"/>
  <c r="BK151" i="9"/>
  <c r="J187" i="9"/>
  <c r="J151" i="9"/>
  <c r="BK180" i="9"/>
  <c r="BK192" i="9"/>
  <c r="J137" i="9"/>
  <c r="J135" i="9"/>
  <c r="J138" i="10"/>
  <c r="J159" i="10"/>
  <c r="J154" i="10"/>
  <c r="BK129" i="10"/>
  <c r="BK154" i="10"/>
  <c r="J131" i="10"/>
  <c r="BK148" i="10"/>
  <c r="BK132" i="10"/>
  <c r="J163" i="11"/>
  <c r="BK146" i="11"/>
  <c r="J172" i="11"/>
  <c r="BK154" i="11"/>
  <c r="BK159" i="11"/>
  <c r="BK156" i="11"/>
  <c r="J146" i="11"/>
  <c r="J150" i="11"/>
  <c r="BK134" i="11"/>
  <c r="J157" i="12"/>
  <c r="BK138" i="12"/>
  <c r="J131" i="12"/>
  <c r="J163" i="12"/>
  <c r="BK157" i="12"/>
  <c r="BK142" i="12"/>
  <c r="J152" i="12"/>
  <c r="BK160" i="12"/>
  <c r="J162" i="12"/>
  <c r="BK146" i="12"/>
  <c r="J141" i="13"/>
  <c r="BK133" i="13"/>
  <c r="J128" i="13"/>
  <c r="BK128" i="13"/>
  <c r="BK240" i="14"/>
  <c r="J182" i="14"/>
  <c r="BK171" i="14"/>
  <c r="BK214" i="14"/>
  <c r="J198" i="14"/>
  <c r="J217" i="14"/>
  <c r="J213" i="14"/>
  <c r="J202" i="14"/>
  <c r="BK158" i="14"/>
  <c r="BK142" i="14"/>
  <c r="BK202" i="14"/>
  <c r="BK186" i="14"/>
  <c r="BK172" i="14"/>
  <c r="J180" i="14"/>
  <c r="BK169" i="14"/>
  <c r="J142" i="14"/>
  <c r="J152" i="14"/>
  <c r="J169" i="15"/>
  <c r="BK157" i="15"/>
  <c r="BK136" i="15"/>
  <c r="BK169" i="15"/>
  <c r="J133" i="15"/>
  <c r="BK159" i="15"/>
  <c r="BK132" i="15"/>
  <c r="BK155" i="15"/>
  <c r="J155" i="15"/>
  <c r="J138" i="15"/>
  <c r="J142" i="15"/>
  <c r="J139" i="16"/>
  <c r="BK162" i="16"/>
  <c r="BK167" i="16"/>
  <c r="J151" i="16"/>
  <c r="J143" i="16"/>
  <c r="J155" i="16"/>
  <c r="J149" i="16"/>
  <c r="J138" i="16"/>
  <c r="BK175" i="17"/>
  <c r="J160" i="17"/>
  <c r="J150" i="17"/>
  <c r="J175" i="17"/>
  <c r="BK160" i="17"/>
  <c r="BK176" i="17"/>
  <c r="BK144" i="17"/>
  <c r="BK161" i="17"/>
  <c r="J128" i="17"/>
  <c r="BK128" i="17"/>
  <c r="J259" i="18"/>
  <c r="BK209" i="18"/>
  <c r="BK171" i="18"/>
  <c r="J139" i="18"/>
  <c r="BK204" i="18"/>
  <c r="J154" i="18"/>
  <c r="J295" i="18"/>
  <c r="J278" i="18"/>
  <c r="J229" i="18"/>
  <c r="J144" i="20"/>
  <c r="BK140" i="20"/>
  <c r="J124" i="20"/>
  <c r="BK135" i="20"/>
  <c r="BK144" i="20"/>
  <c r="BK126" i="20"/>
  <c r="BK130" i="20"/>
  <c r="BK124" i="20"/>
  <c r="BK188" i="21"/>
  <c r="J184" i="21"/>
  <c r="BK179" i="21"/>
  <c r="BK165" i="21"/>
  <c r="J142" i="21"/>
  <c r="BK184" i="21"/>
  <c r="BK169" i="21"/>
  <c r="BK157" i="21"/>
  <c r="BK153" i="21"/>
  <c r="J195" i="21"/>
  <c r="J185" i="21"/>
  <c r="BK171" i="21"/>
  <c r="BK152" i="21"/>
  <c r="BK132" i="21"/>
  <c r="J182" i="21"/>
  <c r="BK173" i="21"/>
  <c r="J176" i="21"/>
  <c r="J169" i="21"/>
  <c r="J153" i="21"/>
  <c r="BK163" i="21"/>
  <c r="BK156" i="21"/>
  <c r="BK149" i="21"/>
  <c r="BK126" i="21"/>
  <c r="BK138" i="21"/>
  <c r="J130" i="21"/>
  <c r="BK257" i="22"/>
  <c r="BK251" i="22"/>
  <c r="J245" i="22"/>
  <c r="BK222" i="22"/>
  <c r="J209" i="22"/>
  <c r="BK254" i="22"/>
  <c r="BK240" i="22"/>
  <c r="BK225" i="22"/>
  <c r="BK214" i="22"/>
  <c r="BK204" i="22"/>
  <c r="BK200" i="22"/>
  <c r="J189" i="22"/>
  <c r="J172" i="22"/>
  <c r="J261" i="22"/>
  <c r="J246" i="22"/>
  <c r="J229" i="22"/>
  <c r="BK249" i="22"/>
  <c r="BK226" i="22"/>
  <c r="BK213" i="22"/>
  <c r="J200" i="22"/>
  <c r="J179" i="22"/>
  <c r="J171" i="22"/>
  <c r="J255" i="22"/>
  <c r="BK236" i="22"/>
  <c r="J232" i="22"/>
  <c r="BK209" i="22"/>
  <c r="BK186" i="22"/>
  <c r="BK178" i="22"/>
  <c r="J169" i="22"/>
  <c r="J163" i="22"/>
  <c r="J158" i="22"/>
  <c r="J156" i="22"/>
  <c r="J151" i="22"/>
  <c r="BK147" i="22"/>
  <c r="BK137" i="22"/>
  <c r="J218" i="22"/>
  <c r="BK211" i="22"/>
  <c r="BK205" i="22"/>
  <c r="J191" i="22"/>
  <c r="J185" i="22"/>
  <c r="BK190" i="22"/>
  <c r="J165" i="22"/>
  <c r="BK182" i="22"/>
  <c r="BK170" i="22"/>
  <c r="J167" i="22"/>
  <c r="J139" i="22"/>
  <c r="BK154" i="22"/>
  <c r="BK145" i="22"/>
  <c r="BK146" i="22"/>
  <c r="J146" i="22"/>
  <c r="BK150" i="22"/>
  <c r="J301" i="23"/>
  <c r="BK291" i="23"/>
  <c r="J280" i="23"/>
  <c r="J274" i="23"/>
  <c r="J252" i="23"/>
  <c r="BK234" i="23"/>
  <c r="J221" i="23"/>
  <c r="BK199" i="23"/>
  <c r="BK191" i="23"/>
  <c r="BK173" i="23"/>
  <c r="J160" i="23"/>
  <c r="J300" i="23"/>
  <c r="J279" i="23"/>
  <c r="J271" i="23"/>
  <c r="BK256" i="23"/>
  <c r="BK301" i="23"/>
  <c r="BK287" i="23"/>
  <c r="J288" i="23"/>
  <c r="BK280" i="23"/>
  <c r="J257" i="23"/>
  <c r="J245" i="23"/>
  <c r="BK231" i="23"/>
  <c r="BK226" i="23"/>
  <c r="BK217" i="23"/>
  <c r="BK200" i="23"/>
  <c r="BK304" i="23"/>
  <c r="J296" i="23"/>
  <c r="BK274" i="23"/>
  <c r="BK264" i="23"/>
  <c r="BK245" i="23"/>
  <c r="J297" i="23"/>
  <c r="J286" i="23"/>
  <c r="J264" i="23"/>
  <c r="BK272" i="23"/>
  <c r="J269" i="23"/>
  <c r="BK262" i="23"/>
  <c r="J228" i="23"/>
  <c r="BK218" i="23"/>
  <c r="BK208" i="23"/>
  <c r="BK255" i="23"/>
  <c r="BK251" i="23"/>
  <c r="J233" i="23"/>
  <c r="J143" i="23"/>
  <c r="BK138" i="23"/>
  <c r="J242" i="23"/>
  <c r="BK233" i="23"/>
  <c r="BK204" i="23"/>
  <c r="J191" i="23"/>
  <c r="J181" i="23"/>
  <c r="J167" i="23"/>
  <c r="J156" i="23"/>
  <c r="BK144" i="23"/>
  <c r="J231" i="23"/>
  <c r="BK219" i="23"/>
  <c r="J146" i="23"/>
  <c r="J217" i="23"/>
  <c r="BK180" i="23"/>
  <c r="J176" i="23"/>
  <c r="BK171" i="23"/>
  <c r="J175" i="23"/>
  <c r="BK143" i="23"/>
  <c r="J154" i="23"/>
  <c r="J154" i="24"/>
  <c r="J160" i="24"/>
  <c r="J128" i="24"/>
  <c r="J147" i="24"/>
  <c r="J148" i="24"/>
  <c r="BK154" i="24"/>
  <c r="BK133" i="24"/>
  <c r="J127" i="24"/>
  <c r="BK177" i="25"/>
  <c r="J161" i="25"/>
  <c r="BK181" i="25"/>
  <c r="J163" i="25"/>
  <c r="BK150" i="25"/>
  <c r="J184" i="25"/>
  <c r="J186" i="25"/>
  <c r="J148" i="25"/>
  <c r="J170" i="25"/>
  <c r="J150" i="25"/>
  <c r="BK131" i="25"/>
  <c r="J150" i="23"/>
  <c r="BK165" i="24"/>
  <c r="J140" i="24"/>
  <c r="J151" i="24"/>
  <c r="BK151" i="24"/>
  <c r="J138" i="24"/>
  <c r="BK146" i="24"/>
  <c r="J145" i="25"/>
  <c r="J160" i="25"/>
  <c r="J128" i="25"/>
  <c r="BK162" i="25"/>
  <c r="BK141" i="25"/>
  <c r="BK133" i="25"/>
  <c r="BK370" i="2"/>
  <c r="J264" i="2"/>
  <c r="J418" i="2"/>
  <c r="BK356" i="2"/>
  <c r="J344" i="2"/>
  <c r="BK316" i="2"/>
  <c r="J243" i="2"/>
  <c r="J397" i="2"/>
  <c r="J132" i="2"/>
  <c r="BK392" i="2"/>
  <c r="J413" i="2"/>
  <c r="J219" i="2"/>
  <c r="BK225" i="2"/>
  <c r="BK130" i="2"/>
  <c r="BK250" i="2"/>
  <c r="BK434" i="2"/>
  <c r="BK284" i="2"/>
  <c r="J251" i="2"/>
  <c r="J193" i="2"/>
  <c r="J333" i="2"/>
  <c r="BK288" i="2"/>
  <c r="BK3964" i="3"/>
  <c r="BK3945" i="3"/>
  <c r="BK3923" i="3"/>
  <c r="J3901" i="3"/>
  <c r="J3775" i="3"/>
  <c r="BK3769" i="3"/>
  <c r="BK3713" i="3"/>
  <c r="BK3653" i="3"/>
  <c r="J3582" i="3"/>
  <c r="J3457" i="3"/>
  <c r="BK3250" i="3"/>
  <c r="J3169" i="3"/>
  <c r="BK2960" i="3"/>
  <c r="J2754" i="3"/>
  <c r="J3964" i="3"/>
  <c r="BK3947" i="3"/>
  <c r="J3929" i="3"/>
  <c r="BK3863" i="3"/>
  <c r="J3713" i="3"/>
  <c r="BK3666" i="3"/>
  <c r="J3572" i="3"/>
  <c r="J3454" i="3"/>
  <c r="J3307" i="3"/>
  <c r="J2935" i="3"/>
  <c r="J2888" i="3"/>
  <c r="J2797" i="3"/>
  <c r="J2683" i="3"/>
  <c r="BK2424" i="3"/>
  <c r="J2316" i="3"/>
  <c r="BK2182" i="3"/>
  <c r="J2032" i="3"/>
  <c r="J1818" i="3"/>
  <c r="J1729" i="3"/>
  <c r="BK1604" i="3"/>
  <c r="BK1564" i="3"/>
  <c r="J3599" i="3"/>
  <c r="BK2620" i="3"/>
  <c r="BK2489" i="3"/>
  <c r="BK2393" i="3"/>
  <c r="J2053" i="3"/>
  <c r="BK1829" i="3"/>
  <c r="BK1749" i="3"/>
  <c r="BK1679" i="3"/>
  <c r="J885" i="3"/>
  <c r="J525" i="3"/>
  <c r="J395" i="3"/>
  <c r="J322" i="3"/>
  <c r="BK3658" i="3"/>
  <c r="J3965" i="3"/>
  <c r="BK3949" i="3"/>
  <c r="BK3924" i="3"/>
  <c r="BK3850" i="3"/>
  <c r="J3794" i="3"/>
  <c r="J3752" i="3"/>
  <c r="J3668" i="3"/>
  <c r="J3478" i="3"/>
  <c r="J3395" i="3"/>
  <c r="J2758" i="3"/>
  <c r="J2690" i="3"/>
  <c r="BK2448" i="3"/>
  <c r="J2282" i="3"/>
  <c r="BK2101" i="3"/>
  <c r="BK1827" i="3"/>
  <c r="BK1786" i="3"/>
  <c r="BK1747" i="3"/>
  <c r="BK1150" i="3"/>
  <c r="BK1051" i="3"/>
  <c r="J897" i="3"/>
  <c r="BK505" i="3"/>
  <c r="BK346" i="3"/>
  <c r="J282" i="3"/>
  <c r="J3924" i="3"/>
  <c r="J3777" i="3"/>
  <c r="BK3770" i="3"/>
  <c r="BK3752" i="3"/>
  <c r="J3658" i="3"/>
  <c r="BK3572" i="3"/>
  <c r="J3404" i="3"/>
  <c r="J3374" i="3"/>
  <c r="J3249" i="3"/>
  <c r="BK3679" i="3"/>
  <c r="J3606" i="3"/>
  <c r="J3432" i="3"/>
  <c r="J3202" i="3"/>
  <c r="J2667" i="3"/>
  <c r="BK2316" i="3"/>
  <c r="J2182" i="3"/>
  <c r="BK1916" i="3"/>
  <c r="J1735" i="3"/>
  <c r="J1120" i="3"/>
  <c r="BK834" i="3"/>
  <c r="J530" i="3"/>
  <c r="BK445" i="3"/>
  <c r="J399" i="3"/>
  <c r="BK307" i="3"/>
  <c r="J196" i="3"/>
  <c r="BK3453" i="3"/>
  <c r="J3386" i="3"/>
  <c r="J3238" i="3"/>
  <c r="BK3202" i="3"/>
  <c r="J3181" i="3"/>
  <c r="J3134" i="3"/>
  <c r="J3099" i="3"/>
  <c r="BK2836" i="3"/>
  <c r="J2596" i="3"/>
  <c r="BK2433" i="3"/>
  <c r="BK2271" i="3"/>
  <c r="BK2119" i="3"/>
  <c r="J1822" i="3"/>
  <c r="BK1808" i="3"/>
  <c r="J1745" i="3"/>
  <c r="BK1120" i="3"/>
  <c r="BK1089" i="3"/>
  <c r="BK967" i="3"/>
  <c r="J917" i="3"/>
  <c r="J806" i="3"/>
  <c r="BK654" i="3"/>
  <c r="J509" i="3"/>
  <c r="J484" i="3"/>
  <c r="J418" i="3"/>
  <c r="J366" i="3"/>
  <c r="BK238" i="3"/>
  <c r="J167" i="3"/>
  <c r="J3360" i="3"/>
  <c r="J2766" i="3"/>
  <c r="BK2738" i="3"/>
  <c r="J2564" i="3"/>
  <c r="BK2235" i="3"/>
  <c r="BK2131" i="3"/>
  <c r="J2039" i="3"/>
  <c r="BK2031" i="3"/>
  <c r="BK1805" i="3"/>
  <c r="BK1489" i="3"/>
  <c r="BK1144" i="3"/>
  <c r="BK1003" i="3"/>
  <c r="BK992" i="3"/>
  <c r="J984" i="3"/>
  <c r="BK921" i="3"/>
  <c r="BK496" i="3"/>
  <c r="BK457" i="3"/>
  <c r="J353" i="3"/>
  <c r="J179" i="3"/>
  <c r="J3187" i="3"/>
  <c r="BK3160" i="3"/>
  <c r="J3153" i="3"/>
  <c r="J3131" i="3"/>
  <c r="BK3051" i="3"/>
  <c r="BK2987" i="3"/>
  <c r="J2921" i="3"/>
  <c r="BK2797" i="3"/>
  <c r="BK2755" i="3"/>
  <c r="J2664" i="3"/>
  <c r="BK2614" i="3"/>
  <c r="J2380" i="3"/>
  <c r="BK3093" i="3"/>
  <c r="BK2844" i="3"/>
  <c r="J2326" i="3"/>
  <c r="J2200" i="3"/>
  <c r="BK2465" i="3"/>
  <c r="BK2368" i="3"/>
  <c r="J2353" i="3"/>
  <c r="J2172" i="3"/>
  <c r="J2063" i="3"/>
  <c r="J2021" i="3"/>
  <c r="J1840" i="3"/>
  <c r="J1817" i="3"/>
  <c r="J1786" i="3"/>
  <c r="J1723" i="3"/>
  <c r="J1703" i="3"/>
  <c r="BK1596" i="3"/>
  <c r="BK1565" i="3"/>
  <c r="BK1156" i="3"/>
  <c r="J876" i="3"/>
  <c r="BK761" i="3"/>
  <c r="J528" i="3"/>
  <c r="J445" i="3"/>
  <c r="BK399" i="3"/>
  <c r="J265" i="3"/>
  <c r="BK164" i="3"/>
  <c r="BK2930" i="3"/>
  <c r="J2920" i="3"/>
  <c r="J2742" i="3"/>
  <c r="J2733" i="3"/>
  <c r="BK2596" i="3"/>
  <c r="J2462" i="3"/>
  <c r="BK3142" i="3"/>
  <c r="J3128" i="3"/>
  <c r="J3037" i="3"/>
  <c r="BK2882" i="3"/>
  <c r="BK2753" i="3"/>
  <c r="J2544" i="3"/>
  <c r="BK2430" i="3"/>
  <c r="J2015" i="3"/>
  <c r="BK1840" i="3"/>
  <c r="J1814" i="3"/>
  <c r="J1747" i="3"/>
  <c r="J1081" i="3"/>
  <c r="J761" i="3"/>
  <c r="BK530" i="3"/>
  <c r="BK462" i="3"/>
  <c r="J346" i="3"/>
  <c r="J319" i="3"/>
  <c r="J222" i="3"/>
  <c r="BK167" i="3"/>
  <c r="J159" i="3"/>
  <c r="BK3058" i="3"/>
  <c r="J2933" i="3"/>
  <c r="J2844" i="3"/>
  <c r="BK2758" i="3"/>
  <c r="BK2692" i="3"/>
  <c r="J2620" i="3"/>
  <c r="BK2554" i="3"/>
  <c r="BK2468" i="3"/>
  <c r="J2404" i="3"/>
  <c r="J2324" i="3"/>
  <c r="BK2154" i="3"/>
  <c r="BK2133" i="3"/>
  <c r="J2049" i="3"/>
  <c r="BK1845" i="3"/>
  <c r="BK1782" i="3"/>
  <c r="BK1727" i="3"/>
  <c r="J1716" i="3"/>
  <c r="J1592" i="3"/>
  <c r="J1125" i="3"/>
  <c r="J1064" i="3"/>
  <c r="J921" i="3"/>
  <c r="BK3131" i="3"/>
  <c r="J2924" i="3"/>
  <c r="J2894" i="3"/>
  <c r="J2783" i="3"/>
  <c r="J2562" i="3"/>
  <c r="BK2406" i="3"/>
  <c r="J2081" i="3"/>
  <c r="J1904" i="3"/>
  <c r="J1826" i="3"/>
  <c r="BK885" i="3"/>
  <c r="J262" i="3"/>
  <c r="J2721" i="3"/>
  <c r="BK2949" i="3"/>
  <c r="BK3037" i="3"/>
  <c r="J3051" i="3"/>
  <c r="J2960" i="3"/>
  <c r="J2769" i="3"/>
  <c r="BK2661" i="3"/>
  <c r="BK2473" i="3"/>
  <c r="J2444" i="3"/>
  <c r="J2162" i="3"/>
  <c r="BK2049" i="3"/>
  <c r="J1900" i="3"/>
  <c r="J1845" i="3"/>
  <c r="J1808" i="3"/>
  <c r="BK1756" i="3"/>
  <c r="J1726" i="3"/>
  <c r="BK1586" i="3"/>
  <c r="J1158" i="3"/>
  <c r="J1089" i="3"/>
  <c r="J1011" i="3"/>
  <c r="J191" i="3"/>
  <c r="J2877" i="3"/>
  <c r="BK2754" i="3"/>
  <c r="BK2623" i="3"/>
  <c r="BK207" i="4"/>
  <c r="BK191" i="4"/>
  <c r="BK192" i="4"/>
  <c r="BK196" i="4"/>
  <c r="BK179" i="4"/>
  <c r="J148" i="4"/>
  <c r="J199" i="4"/>
  <c r="BK185" i="4"/>
  <c r="J137" i="4"/>
  <c r="J185" i="4"/>
  <c r="J164" i="4"/>
  <c r="BK173" i="4"/>
  <c r="J145" i="4"/>
  <c r="BK137" i="4"/>
  <c r="J287" i="5"/>
  <c r="BK262" i="5"/>
  <c r="BK245" i="5"/>
  <c r="J244" i="5"/>
  <c r="BK211" i="5"/>
  <c r="J186" i="5"/>
  <c r="BK292" i="5"/>
  <c r="BK274" i="5"/>
  <c r="BK300" i="5"/>
  <c r="BK283" i="5"/>
  <c r="J259" i="5"/>
  <c r="J250" i="5"/>
  <c r="J174" i="5"/>
  <c r="BK287" i="5"/>
  <c r="J284" i="5"/>
  <c r="BK271" i="5"/>
  <c r="BK259" i="5"/>
  <c r="J256" i="5"/>
  <c r="J247" i="5"/>
  <c r="BK237" i="5"/>
  <c r="BK223" i="5"/>
  <c r="J213" i="5"/>
  <c r="J207" i="5"/>
  <c r="BK194" i="5"/>
  <c r="J183" i="5"/>
  <c r="BK263" i="5"/>
  <c r="BK260" i="5"/>
  <c r="J252" i="5"/>
  <c r="BK239" i="5"/>
  <c r="J225" i="5"/>
  <c r="J263" i="5"/>
  <c r="J254" i="5"/>
  <c r="J238" i="5"/>
  <c r="J237" i="5"/>
  <c r="BK174" i="5"/>
  <c r="BK231" i="5"/>
  <c r="J220" i="5"/>
  <c r="BK216" i="5"/>
  <c r="BK218" i="5"/>
  <c r="J172" i="5"/>
  <c r="J177" i="5"/>
  <c r="BK183" i="5"/>
  <c r="BK157" i="5"/>
  <c r="BK186" i="5"/>
  <c r="J171" i="5"/>
  <c r="J159" i="5"/>
  <c r="BK159" i="5"/>
  <c r="BK250" i="6"/>
  <c r="BK219" i="6"/>
  <c r="J194" i="6"/>
  <c r="J144" i="6"/>
  <c r="J177" i="6"/>
  <c r="BK156" i="6"/>
  <c r="J130" i="6"/>
  <c r="J180" i="6"/>
  <c r="BK160" i="6"/>
  <c r="J141" i="6"/>
  <c r="J166" i="6"/>
  <c r="BK139" i="6"/>
  <c r="J156" i="6"/>
  <c r="J134" i="6"/>
  <c r="J373" i="7"/>
  <c r="BK341" i="7"/>
  <c r="BK159" i="7"/>
  <c r="J379" i="7"/>
  <c r="BK393" i="7"/>
  <c r="J318" i="7"/>
  <c r="J157" i="7"/>
  <c r="J129" i="7"/>
  <c r="BK390" i="7"/>
  <c r="J343" i="7"/>
  <c r="BK314" i="7"/>
  <c r="J301" i="7"/>
  <c r="J146" i="7"/>
  <c r="BK365" i="7"/>
  <c r="J166" i="7"/>
  <c r="BK385" i="7"/>
  <c r="J361" i="7"/>
  <c r="J342" i="7"/>
  <c r="BK257" i="7"/>
  <c r="BK180" i="7"/>
  <c r="J390" i="7"/>
  <c r="BK247" i="7"/>
  <c r="BK354" i="7"/>
  <c r="J259" i="7"/>
  <c r="J161" i="7"/>
  <c r="J341" i="7"/>
  <c r="J310" i="7"/>
  <c r="BK199" i="7"/>
  <c r="BK140" i="7"/>
  <c r="BK187" i="7"/>
  <c r="J159" i="7"/>
  <c r="J314" i="7"/>
  <c r="BK301" i="7"/>
  <c r="BK291" i="7"/>
  <c r="J185" i="7"/>
  <c r="J141" i="7"/>
  <c r="J140" i="7"/>
  <c r="BK307" i="7"/>
  <c r="BK296" i="7"/>
  <c r="J227" i="7"/>
  <c r="J171" i="7"/>
  <c r="BK139" i="7"/>
  <c r="J309" i="7"/>
  <c r="BK185" i="7"/>
  <c r="BK214" i="7"/>
  <c r="J307" i="7"/>
  <c r="BK298" i="7"/>
  <c r="J291" i="7"/>
  <c r="J225" i="7"/>
  <c r="BK128" i="7"/>
  <c r="BK288" i="7"/>
  <c r="BK286" i="7"/>
  <c r="J210" i="7"/>
  <c r="J275" i="7"/>
  <c r="J245" i="7"/>
  <c r="BK144" i="7"/>
  <c r="BK282" i="7"/>
  <c r="BK233" i="7"/>
  <c r="J286" i="7"/>
  <c r="BK277" i="7"/>
  <c r="BK163" i="7"/>
  <c r="BK280" i="7"/>
  <c r="J255" i="7"/>
  <c r="J147" i="7"/>
  <c r="J287" i="8"/>
  <c r="BK276" i="8"/>
  <c r="J274" i="8"/>
  <c r="BK263" i="8"/>
  <c r="BK235" i="8"/>
  <c r="J219" i="8"/>
  <c r="BK188" i="8"/>
  <c r="J162" i="8"/>
  <c r="BK179" i="8"/>
  <c r="BK205" i="8"/>
  <c r="J271" i="8"/>
  <c r="BK255" i="8"/>
  <c r="BK245" i="8"/>
  <c r="BK229" i="8"/>
  <c r="J218" i="8"/>
  <c r="J267" i="8"/>
  <c r="J266" i="8"/>
  <c r="J239" i="8"/>
  <c r="J259" i="8"/>
  <c r="BK168" i="8"/>
  <c r="J251" i="8"/>
  <c r="BK256" i="8"/>
  <c r="J248" i="8"/>
  <c r="J235" i="8"/>
  <c r="BK222" i="8"/>
  <c r="J207" i="8"/>
  <c r="J188" i="8"/>
  <c r="J183" i="8"/>
  <c r="J154" i="8"/>
  <c r="BK238" i="8"/>
  <c r="BK219" i="8"/>
  <c r="BK210" i="8"/>
  <c r="J225" i="8"/>
  <c r="BK171" i="8"/>
  <c r="BK165" i="8"/>
  <c r="J228" i="8"/>
  <c r="J176" i="8"/>
  <c r="J147" i="8"/>
  <c r="BK207" i="8"/>
  <c r="BK197" i="8"/>
  <c r="BK204" i="9"/>
  <c r="BK165" i="9"/>
  <c r="J194" i="9"/>
  <c r="BK168" i="9"/>
  <c r="BK198" i="9"/>
  <c r="BK137" i="9"/>
  <c r="J175" i="9"/>
  <c r="J192" i="9"/>
  <c r="J168" i="9"/>
  <c r="BK162" i="10"/>
  <c r="BK131" i="10"/>
  <c r="J157" i="10"/>
  <c r="BK138" i="10"/>
  <c r="BK168" i="10"/>
  <c r="J148" i="10"/>
  <c r="J129" i="10"/>
  <c r="J146" i="10"/>
  <c r="BK128" i="10"/>
  <c r="BK150" i="11"/>
  <c r="J129" i="11"/>
  <c r="J166" i="11"/>
  <c r="BK172" i="11"/>
  <c r="J162" i="11"/>
  <c r="J152" i="11"/>
  <c r="J158" i="11"/>
  <c r="BK129" i="11"/>
  <c r="J172" i="12"/>
  <c r="J150" i="12"/>
  <c r="J132" i="12"/>
  <c r="BK167" i="12"/>
  <c r="BK159" i="12"/>
  <c r="BK131" i="12"/>
  <c r="J142" i="12"/>
  <c r="BK172" i="12"/>
  <c r="BK132" i="12"/>
  <c r="J134" i="12"/>
  <c r="J140" i="13"/>
  <c r="J143" i="13"/>
  <c r="BK130" i="13"/>
  <c r="BK127" i="13"/>
  <c r="BK213" i="14"/>
  <c r="J186" i="14"/>
  <c r="J234" i="14"/>
  <c r="J211" i="14"/>
  <c r="BK241" i="14"/>
  <c r="J176" i="14"/>
  <c r="BK235" i="14"/>
  <c r="J200" i="14"/>
  <c r="J192" i="14"/>
  <c r="J148" i="14"/>
  <c r="J135" i="14"/>
  <c r="J174" i="14"/>
  <c r="J128" i="14"/>
  <c r="J167" i="15"/>
  <c r="BK138" i="15"/>
  <c r="BK128" i="15"/>
  <c r="BK150" i="15"/>
  <c r="J150" i="15"/>
  <c r="J130" i="15"/>
  <c r="BK166" i="16"/>
  <c r="BK134" i="16"/>
  <c r="J166" i="16"/>
  <c r="J157" i="16"/>
  <c r="BK155" i="16"/>
  <c r="J147" i="16"/>
  <c r="J130" i="16"/>
  <c r="BK145" i="16"/>
  <c r="BK141" i="16"/>
  <c r="BK130" i="16"/>
  <c r="BK168" i="17"/>
  <c r="J152" i="17"/>
  <c r="BK140" i="17"/>
  <c r="J168" i="17"/>
  <c r="BK145" i="17"/>
  <c r="J161" i="17"/>
  <c r="J142" i="17"/>
  <c r="J148" i="17"/>
  <c r="BK152" i="17"/>
  <c r="BK296" i="18"/>
  <c r="BK247" i="18"/>
  <c r="J192" i="18"/>
  <c r="J151" i="18"/>
  <c r="J134" i="18"/>
  <c r="J195" i="18"/>
  <c r="BK145" i="18"/>
  <c r="BK286" i="18"/>
  <c r="BK262" i="18"/>
  <c r="J301" i="18"/>
  <c r="J270" i="18"/>
  <c r="J241" i="18"/>
  <c r="J216" i="18"/>
  <c r="BK270" i="18"/>
  <c r="BK256" i="18"/>
  <c r="J225" i="18"/>
  <c r="BK174" i="18"/>
  <c r="BK139" i="18"/>
  <c r="BK189" i="18"/>
  <c r="BK140" i="18"/>
  <c r="J189" i="18"/>
  <c r="BK183" i="18"/>
  <c r="J148" i="18"/>
  <c r="BK143" i="18"/>
  <c r="BK134" i="18"/>
  <c r="BK133" i="19"/>
  <c r="J138" i="19"/>
  <c r="J127" i="19"/>
  <c r="BK145" i="20"/>
  <c r="J136" i="20"/>
  <c r="J145" i="20"/>
  <c r="BK139" i="20"/>
  <c r="J132" i="20"/>
  <c r="J135" i="20"/>
  <c r="J142" i="20"/>
  <c r="BK121" i="20"/>
  <c r="J191" i="21"/>
  <c r="BK185" i="21"/>
  <c r="J186" i="21"/>
  <c r="J175" i="21"/>
  <c r="BK160" i="21"/>
  <c r="BK196" i="21"/>
  <c r="J180" i="21"/>
  <c r="J168" i="21"/>
  <c r="J149" i="21"/>
  <c r="J140" i="21"/>
  <c r="J196" i="21"/>
  <c r="BK191" i="21"/>
  <c r="BK175" i="21"/>
  <c r="J165" i="21"/>
  <c r="J151" i="21"/>
  <c r="BK192" i="21"/>
  <c r="BK174" i="21"/>
  <c r="BK154" i="21"/>
  <c r="J174" i="21"/>
  <c r="J163" i="21"/>
  <c r="BK147" i="21"/>
  <c r="J159" i="21"/>
  <c r="J152" i="21"/>
  <c r="J134" i="21"/>
  <c r="J129" i="21"/>
  <c r="BK140" i="21"/>
  <c r="J132" i="21"/>
  <c r="J127" i="21"/>
  <c r="BK252" i="22"/>
  <c r="BK237" i="22"/>
  <c r="BK218" i="22"/>
  <c r="J208" i="22"/>
  <c r="J252" i="22"/>
  <c r="BK233" i="22"/>
  <c r="J222" i="22"/>
  <c r="J211" i="22"/>
  <c r="BK201" i="22"/>
  <c r="BK191" i="22"/>
  <c r="BK175" i="22"/>
  <c r="J257" i="22"/>
  <c r="J240" i="22"/>
  <c r="J228" i="22"/>
  <c r="J253" i="22"/>
  <c r="J230" i="22"/>
  <c r="BK216" i="22"/>
  <c r="J203" i="22"/>
  <c r="J180" i="22"/>
  <c r="J164" i="22"/>
  <c r="J254" i="22"/>
  <c r="BK238" i="22"/>
  <c r="J233" i="22"/>
  <c r="BK219" i="22"/>
  <c r="BK197" i="22"/>
  <c r="BK180" i="22"/>
  <c r="BK173" i="22"/>
  <c r="BK165" i="22"/>
  <c r="J160" i="22"/>
  <c r="BK156" i="22"/>
  <c r="BK152" i="22"/>
  <c r="BK148" i="22"/>
  <c r="BK139" i="22"/>
  <c r="J234" i="22"/>
  <c r="BK208" i="22"/>
  <c r="J204" i="22"/>
  <c r="J193" i="22"/>
  <c r="J197" i="22"/>
  <c r="BK185" i="22"/>
  <c r="J194" i="22"/>
  <c r="BK176" i="22"/>
  <c r="BK168" i="22"/>
  <c r="BK163" i="22"/>
  <c r="J159" i="22"/>
  <c r="BK149" i="22"/>
  <c r="BK136" i="22"/>
  <c r="BK141" i="22"/>
  <c r="BK138" i="22"/>
  <c r="J140" i="22"/>
  <c r="BK293" i="23"/>
  <c r="BK281" i="23"/>
  <c r="BK275" i="23"/>
  <c r="BK269" i="23"/>
  <c r="BK237" i="23"/>
  <c r="BK216" i="23"/>
  <c r="BK193" i="23"/>
  <c r="BK188" i="23"/>
  <c r="BK167" i="23"/>
  <c r="BK158" i="23"/>
  <c r="BK289" i="23"/>
  <c r="J283" i="23"/>
  <c r="J263" i="23"/>
  <c r="BK257" i="23"/>
  <c r="BK303" i="23"/>
  <c r="J294" i="23"/>
  <c r="BK294" i="23"/>
  <c r="J285" i="23"/>
  <c r="J278" i="23"/>
  <c r="J259" i="23"/>
  <c r="J251" i="23"/>
  <c r="BK232" i="23"/>
  <c r="J227" i="23"/>
  <c r="J219" i="23"/>
  <c r="J207" i="23"/>
  <c r="J305" i="23"/>
  <c r="BK299" i="23"/>
  <c r="BK270" i="23"/>
  <c r="J258" i="23"/>
  <c r="J246" i="23"/>
  <c r="J291" i="23"/>
  <c r="BK279" i="23"/>
  <c r="J273" i="23"/>
  <c r="J282" i="23"/>
  <c r="J275" i="23"/>
  <c r="J266" i="23"/>
  <c r="J255" i="23"/>
  <c r="BK254" i="23"/>
  <c r="BK253" i="23"/>
  <c r="J247" i="23"/>
  <c r="BK246" i="23"/>
  <c r="BK240" i="23"/>
  <c r="J237" i="23"/>
  <c r="BK229" i="23"/>
  <c r="J212" i="23"/>
  <c r="BK206" i="23"/>
  <c r="J254" i="23"/>
  <c r="BK248" i="23"/>
  <c r="J234" i="23"/>
  <c r="BK146" i="23"/>
  <c r="BK140" i="23"/>
  <c r="J134" i="23"/>
  <c r="J235" i="23"/>
  <c r="J232" i="23"/>
  <c r="J206" i="23"/>
  <c r="J195" i="23"/>
  <c r="BK184" i="23"/>
  <c r="BK175" i="23"/>
  <c r="BK164" i="23"/>
  <c r="BK154" i="23"/>
  <c r="J141" i="23"/>
  <c r="BK239" i="23"/>
  <c r="BK228" i="23"/>
  <c r="J142" i="23"/>
  <c r="J132" i="23"/>
  <c r="J197" i="23"/>
  <c r="J193" i="23"/>
  <c r="J159" i="23"/>
  <c r="BK159" i="23"/>
  <c r="J138" i="23"/>
  <c r="J165" i="23"/>
  <c r="BK151" i="23"/>
  <c r="J147" i="23"/>
  <c r="J149" i="24"/>
  <c r="J133" i="24"/>
  <c r="BK143" i="24"/>
  <c r="BK162" i="24"/>
  <c r="BK141" i="24"/>
  <c r="BK138" i="24"/>
  <c r="BK144" i="24"/>
  <c r="J131" i="24"/>
  <c r="J122" i="24"/>
  <c r="BK180" i="25"/>
  <c r="J177" i="25"/>
  <c r="BK168" i="25"/>
  <c r="BK148" i="25"/>
  <c r="J158" i="25"/>
  <c r="J132" i="25"/>
  <c r="BK134" i="25"/>
  <c r="BK164" i="25"/>
  <c r="BK145" i="25"/>
  <c r="BK130" i="25"/>
  <c r="BK176" i="23"/>
  <c r="J153" i="23"/>
  <c r="J135" i="23"/>
  <c r="BK235" i="23"/>
  <c r="J222" i="23"/>
  <c r="BK141" i="23"/>
  <c r="BK221" i="23"/>
  <c r="BK202" i="23"/>
  <c r="J180" i="23"/>
  <c r="J185" i="23"/>
  <c r="J151" i="23"/>
  <c r="J179" i="23"/>
  <c r="J148" i="23"/>
  <c r="J171" i="24"/>
  <c r="BK150" i="24"/>
  <c r="J156" i="24"/>
  <c r="BK140" i="24"/>
  <c r="J150" i="24"/>
  <c r="J143" i="24"/>
  <c r="BK129" i="24"/>
  <c r="BK189" i="25"/>
  <c r="BK171" i="25"/>
  <c r="J376" i="2"/>
  <c r="J249" i="2"/>
  <c r="BK376" i="2"/>
  <c r="BK380" i="2"/>
  <c r="BK344" i="2"/>
  <c r="BK329" i="2"/>
  <c r="J288" i="2"/>
  <c r="BK179" i="2"/>
  <c r="BK264" i="2"/>
  <c r="J401" i="2"/>
  <c r="BK361" i="2"/>
  <c r="J383" i="2"/>
  <c r="BK236" i="2"/>
  <c r="BK136" i="2"/>
  <c r="AS109" i="1"/>
  <c r="J250" i="2"/>
  <c r="J179" i="2"/>
  <c r="J236" i="2"/>
  <c r="J278" i="2"/>
  <c r="J3956" i="3"/>
  <c r="J3927" i="3"/>
  <c r="BK3915" i="3"/>
  <c r="J3837" i="3"/>
  <c r="J3773" i="3"/>
  <c r="J3671" i="3"/>
  <c r="J3625" i="3"/>
  <c r="BK3473" i="3"/>
  <c r="J3453" i="3"/>
  <c r="BK3190" i="3"/>
  <c r="BK3054" i="3"/>
  <c r="BK2865" i="3"/>
  <c r="BK3965" i="3"/>
  <c r="BK3962" i="3"/>
  <c r="BK3809" i="3"/>
  <c r="J3745" i="3"/>
  <c r="J3656" i="3"/>
  <c r="J3543" i="3"/>
  <c r="J3377" i="3"/>
  <c r="BK3253" i="3"/>
  <c r="J2929" i="3"/>
  <c r="J2899" i="3"/>
  <c r="BK2818" i="3"/>
  <c r="BK2722" i="3"/>
  <c r="J2580" i="3"/>
  <c r="J2340" i="3"/>
  <c r="J2192" i="3"/>
  <c r="J2038" i="3"/>
  <c r="BK1819" i="3"/>
  <c r="J1732" i="3"/>
  <c r="J1670" i="3"/>
  <c r="BK1567" i="3"/>
  <c r="BK1437" i="3"/>
  <c r="BK2654" i="3"/>
  <c r="J2486" i="3"/>
  <c r="J2368" i="3"/>
  <c r="J2235" i="3"/>
  <c r="J1924" i="3"/>
  <c r="BK1821" i="3"/>
  <c r="J1738" i="3"/>
  <c r="J1308" i="3"/>
  <c r="BK1009" i="3"/>
  <c r="J537" i="3"/>
  <c r="BK383" i="3"/>
  <c r="BK157" i="3"/>
  <c r="BK3967" i="3"/>
  <c r="J3962" i="3"/>
  <c r="J3947" i="3"/>
  <c r="J3923" i="3"/>
  <c r="BK3837" i="3"/>
  <c r="BK3777" i="3"/>
  <c r="J3760" i="3"/>
  <c r="BK3672" i="3"/>
  <c r="BK3553" i="3"/>
  <c r="BK3432" i="3"/>
  <c r="J2745" i="3"/>
  <c r="J2491" i="3"/>
  <c r="BK2299" i="3"/>
  <c r="J2208" i="3"/>
  <c r="BK2042" i="3"/>
  <c r="J1789" i="3"/>
  <c r="J1751" i="3"/>
  <c r="BK1462" i="3"/>
  <c r="J1100" i="3"/>
  <c r="BK953" i="3"/>
  <c r="J851" i="3"/>
  <c r="J480" i="3"/>
  <c r="J330" i="3"/>
  <c r="BK278" i="3"/>
  <c r="BK3921" i="3"/>
  <c r="BK3775" i="3"/>
  <c r="BK3757" i="3"/>
  <c r="BK3747" i="3"/>
  <c r="BK3625" i="3"/>
  <c r="J3524" i="3"/>
  <c r="BK3386" i="3"/>
  <c r="J3271" i="3"/>
  <c r="BK3711" i="3"/>
  <c r="BK3668" i="3"/>
  <c r="J3413" i="3"/>
  <c r="BK3187" i="3"/>
  <c r="BK2562" i="3"/>
  <c r="J2393" i="3"/>
  <c r="BK2202" i="3"/>
  <c r="BK1924" i="3"/>
  <c r="BK1751" i="3"/>
  <c r="BK1108" i="3"/>
  <c r="J840" i="3"/>
  <c r="J580" i="3"/>
  <c r="J490" i="3"/>
  <c r="BK909" i="3"/>
  <c r="BK792" i="3"/>
  <c r="BK590" i="3"/>
  <c r="J462" i="3"/>
  <c r="J405" i="3"/>
  <c r="BK377" i="3"/>
  <c r="BK256" i="3"/>
  <c r="J3250" i="3"/>
  <c r="BK2803" i="3"/>
  <c r="J2757" i="3"/>
  <c r="J2636" i="3"/>
  <c r="J2174" i="3"/>
  <c r="J2151" i="3"/>
  <c r="BK2070" i="3"/>
  <c r="BK2024" i="3"/>
  <c r="BK1848" i="3"/>
  <c r="BK1742" i="3"/>
  <c r="BK1306" i="3"/>
  <c r="J1051" i="3"/>
  <c r="J989" i="3"/>
  <c r="J925" i="3"/>
  <c r="BK537" i="3"/>
  <c r="BK465" i="3"/>
  <c r="BK366" i="3"/>
  <c r="BK319" i="3"/>
  <c r="J3227" i="3"/>
  <c r="BK3178" i="3"/>
  <c r="J3160" i="3"/>
  <c r="J3139" i="3"/>
  <c r="J3123" i="3"/>
  <c r="J3040" i="3"/>
  <c r="BK2938" i="3"/>
  <c r="BK2894" i="3"/>
  <c r="BK2769" i="3"/>
  <c r="BK2667" i="3"/>
  <c r="BK2636" i="3"/>
  <c r="J2406" i="3"/>
  <c r="BK3090" i="3"/>
  <c r="BK2747" i="3"/>
  <c r="J2684" i="3"/>
  <c r="J2424" i="3"/>
  <c r="BK2035" i="3"/>
  <c r="J1829" i="3"/>
  <c r="J1742" i="3"/>
  <c r="BK1135" i="3"/>
  <c r="BK901" i="3"/>
  <c r="BK509" i="3"/>
  <c r="J482" i="3"/>
  <c r="BK386" i="3"/>
  <c r="J334" i="3"/>
  <c r="BK303" i="3"/>
  <c r="BK198" i="3"/>
  <c r="BK3015" i="3"/>
  <c r="BK2924" i="3"/>
  <c r="J2887" i="3"/>
  <c r="J2839" i="3"/>
  <c r="J2771" i="3"/>
  <c r="BK2713" i="3"/>
  <c r="J2534" i="3"/>
  <c r="BK2502" i="3"/>
  <c r="J2451" i="3"/>
  <c r="BK2184" i="3"/>
  <c r="J2555" i="3"/>
  <c r="J2401" i="3"/>
  <c r="J3150" i="3"/>
  <c r="BK3126" i="3"/>
  <c r="BK2889" i="3"/>
  <c r="J2803" i="3"/>
  <c r="J2713" i="3"/>
  <c r="J2480" i="3"/>
  <c r="J2184" i="3"/>
  <c r="BK1900" i="3"/>
  <c r="J1825" i="3"/>
  <c r="BK1760" i="3"/>
  <c r="BK923" i="3"/>
  <c r="J730" i="3"/>
  <c r="BK528" i="3"/>
  <c r="J369" i="3"/>
  <c r="BK340" i="3"/>
  <c r="J256" i="3"/>
  <c r="BK179" i="3"/>
  <c r="BK3099" i="3"/>
  <c r="J3045" i="3"/>
  <c r="BK2890" i="3"/>
  <c r="BK2770" i="3"/>
  <c r="BK2745" i="3"/>
  <c r="J2609" i="3"/>
  <c r="J2539" i="3"/>
  <c r="BK2444" i="3"/>
  <c r="BK2334" i="3"/>
  <c r="BK2264" i="3"/>
  <c r="J2131" i="3"/>
  <c r="J2029" i="3"/>
  <c r="J1851" i="3"/>
  <c r="BK1795" i="3"/>
  <c r="J1777" i="3"/>
  <c r="BK1726" i="3"/>
  <c r="J1596" i="3"/>
  <c r="J1558" i="3"/>
  <c r="BK1095" i="3"/>
  <c r="BK1014" i="3"/>
  <c r="BK851" i="3"/>
  <c r="BK3081" i="3"/>
  <c r="BK2920" i="3"/>
  <c r="J2851" i="3"/>
  <c r="BK2621" i="3"/>
  <c r="J2465" i="3"/>
  <c r="J1837" i="3"/>
  <c r="J1535" i="3"/>
  <c r="BK468" i="3"/>
  <c r="J2675" i="3"/>
  <c r="J2818" i="3"/>
  <c r="J3034" i="3"/>
  <c r="BK2887" i="3"/>
  <c r="BK2761" i="3"/>
  <c r="BK2609" i="3"/>
  <c r="BK2455" i="3"/>
  <c r="J2248" i="3"/>
  <c r="BK2091" i="3"/>
  <c r="BK1904" i="3"/>
  <c r="BK1851" i="3"/>
  <c r="BK1826" i="3"/>
  <c r="J1760" i="3"/>
  <c r="J1598" i="3"/>
  <c r="J1565" i="3"/>
  <c r="J1116" i="3"/>
  <c r="J1014" i="3"/>
  <c r="J200" i="3"/>
  <c r="J2884" i="3"/>
  <c r="J2759" i="3"/>
  <c r="BK2555" i="3"/>
  <c r="BK206" i="4"/>
  <c r="BK202" i="4"/>
  <c r="J194" i="4"/>
  <c r="BK195" i="4"/>
  <c r="J186" i="4"/>
  <c r="BK162" i="4"/>
  <c r="BK139" i="4"/>
  <c r="BK186" i="4"/>
  <c r="BK145" i="4"/>
  <c r="J153" i="4"/>
  <c r="BK171" i="4"/>
  <c r="J162" i="4"/>
  <c r="BK148" i="4"/>
  <c r="BK134" i="4"/>
  <c r="BK298" i="5"/>
  <c r="J278" i="5"/>
  <c r="BK256" i="5"/>
  <c r="J248" i="5"/>
  <c r="J234" i="5"/>
  <c r="BK206" i="5"/>
  <c r="BK175" i="5"/>
  <c r="BK280" i="5"/>
  <c r="BK297" i="5"/>
  <c r="BK288" i="5"/>
  <c r="BK273" i="5"/>
  <c r="BK254" i="5"/>
  <c r="BK197" i="5"/>
  <c r="J288" i="5"/>
  <c r="J279" i="5"/>
  <c r="J274" i="5"/>
  <c r="J258" i="5"/>
  <c r="J255" i="5"/>
  <c r="J245" i="5"/>
  <c r="J226" i="5"/>
  <c r="BK220" i="5"/>
  <c r="J209" i="5"/>
  <c r="J199" i="5"/>
  <c r="BK190" i="5"/>
  <c r="J266" i="5"/>
  <c r="J262" i="5"/>
  <c r="J253" i="5"/>
  <c r="J246" i="5"/>
  <c r="J231" i="5"/>
  <c r="J223" i="5"/>
  <c r="J269" i="5"/>
  <c r="BK244" i="5"/>
  <c r="BK248" i="5"/>
  <c r="BK229" i="5"/>
  <c r="BK179" i="5"/>
  <c r="BK234" i="5"/>
  <c r="BK222" i="5"/>
  <c r="BK213" i="5"/>
  <c r="BK141" i="6"/>
  <c r="BK213" i="6"/>
  <c r="BK186" i="6"/>
  <c r="J163" i="6"/>
  <c r="BK199" i="6"/>
  <c r="J142" i="6"/>
  <c r="BK184" i="6"/>
  <c r="BK166" i="6"/>
  <c r="J140" i="6"/>
  <c r="J197" i="6"/>
  <c r="BK197" i="6"/>
  <c r="J157" i="6"/>
  <c r="BK130" i="6"/>
  <c r="BK153" i="6"/>
  <c r="BK134" i="6"/>
  <c r="BK131" i="6"/>
  <c r="J393" i="7"/>
  <c r="BK367" i="7"/>
  <c r="J329" i="7"/>
  <c r="BK375" i="7"/>
  <c r="J320" i="7"/>
  <c r="J144" i="7"/>
  <c r="BK131" i="7"/>
  <c r="BK379" i="7"/>
  <c r="BK361" i="7"/>
  <c r="BK320" i="7"/>
  <c r="J306" i="7"/>
  <c r="BK292" i="7"/>
  <c r="BK363" i="7"/>
  <c r="BK394" i="7"/>
  <c r="J363" i="7"/>
  <c r="BK331" i="7"/>
  <c r="BK237" i="7"/>
  <c r="BK166" i="7"/>
  <c r="BK386" i="7"/>
  <c r="J235" i="7"/>
  <c r="J355" i="7"/>
  <c r="J263" i="7"/>
  <c r="J177" i="7"/>
  <c r="BK342" i="7"/>
  <c r="BK313" i="7"/>
  <c r="BK204" i="7"/>
  <c r="BK151" i="7"/>
  <c r="BK343" i="7"/>
  <c r="BK173" i="7"/>
  <c r="BK329" i="7"/>
  <c r="BK308" i="7"/>
  <c r="J297" i="7"/>
  <c r="J201" i="7"/>
  <c r="J148" i="7"/>
  <c r="J136" i="7"/>
  <c r="BK322" i="7"/>
  <c r="BK305" i="7"/>
  <c r="BK294" i="7"/>
  <c r="BK231" i="7"/>
  <c r="J168" i="7"/>
  <c r="BK138" i="7"/>
  <c r="BK132" i="7"/>
  <c r="J196" i="7"/>
  <c r="BK223" i="7"/>
  <c r="J187" i="7"/>
  <c r="BK297" i="7"/>
  <c r="J298" i="7"/>
  <c r="BK171" i="7"/>
  <c r="J290" i="7"/>
  <c r="J287" i="7"/>
  <c r="J253" i="7"/>
  <c r="J276" i="7"/>
  <c r="J237" i="7"/>
  <c r="BK130" i="7"/>
  <c r="BK279" i="7"/>
  <c r="J212" i="7"/>
  <c r="BK278" i="7"/>
  <c r="BK192" i="7"/>
  <c r="J282" i="7"/>
  <c r="J278" i="7"/>
  <c r="BK239" i="7"/>
  <c r="BK287" i="8"/>
  <c r="BK279" i="8"/>
  <c r="BK274" i="8"/>
  <c r="J268" i="8"/>
  <c r="BK259" i="8"/>
  <c r="BK234" i="8"/>
  <c r="J205" i="8"/>
  <c r="BK195" i="8"/>
  <c r="BK281" i="8"/>
  <c r="J189" i="8"/>
  <c r="J159" i="8"/>
  <c r="BK204" i="8"/>
  <c r="BK196" i="8"/>
  <c r="BK141" i="8"/>
  <c r="BK260" i="8"/>
  <c r="J241" i="8"/>
  <c r="J234" i="8"/>
  <c r="BK226" i="8"/>
  <c r="BK150" i="8"/>
  <c r="BK138" i="8"/>
  <c r="BK248" i="8"/>
  <c r="J263" i="8"/>
  <c r="J172" i="8"/>
  <c r="J252" i="8"/>
  <c r="BK257" i="8"/>
  <c r="J247" i="8"/>
  <c r="J244" i="8"/>
  <c r="BK227" i="8"/>
  <c r="BK215" i="8"/>
  <c r="BK192" i="8"/>
  <c r="J179" i="8"/>
  <c r="J245" i="8"/>
  <c r="BK237" i="8"/>
  <c r="J211" i="8"/>
  <c r="J227" i="8"/>
  <c r="J237" i="8"/>
  <c r="J229" i="8"/>
  <c r="J226" i="8"/>
  <c r="BK184" i="8"/>
  <c r="J168" i="8"/>
  <c r="J141" i="8"/>
  <c r="BK203" i="9"/>
  <c r="BK191" i="9"/>
  <c r="J195" i="9"/>
  <c r="BK175" i="9"/>
  <c r="BK144" i="9"/>
  <c r="BK158" i="9"/>
  <c r="J180" i="9"/>
  <c r="BK128" i="9"/>
  <c r="BK135" i="9"/>
  <c r="BK159" i="10"/>
  <c r="BK158" i="10"/>
  <c r="J150" i="10"/>
  <c r="J162" i="10"/>
  <c r="J142" i="10"/>
  <c r="BK150" i="10"/>
  <c r="J135" i="10"/>
  <c r="J171" i="11"/>
  <c r="J138" i="11"/>
  <c r="BK128" i="11"/>
  <c r="BK158" i="11"/>
  <c r="BK166" i="11"/>
  <c r="BK163" i="11"/>
  <c r="J128" i="11"/>
  <c r="BK132" i="11"/>
  <c r="BK164" i="12"/>
  <c r="BK134" i="12"/>
  <c r="J128" i="12"/>
  <c r="J164" i="12"/>
  <c r="BK152" i="12"/>
  <c r="BK129" i="12"/>
  <c r="BK128" i="12"/>
  <c r="J155" i="12"/>
  <c r="J146" i="12"/>
  <c r="J142" i="13"/>
  <c r="J130" i="13"/>
  <c r="BK137" i="13"/>
  <c r="BK136" i="13"/>
  <c r="J236" i="14"/>
  <c r="BK192" i="14"/>
  <c r="BK174" i="14"/>
  <c r="J208" i="14"/>
  <c r="J204" i="14"/>
  <c r="J235" i="14"/>
  <c r="BK234" i="14"/>
  <c r="BK204" i="14"/>
  <c r="BK200" i="14"/>
  <c r="BK194" i="14"/>
  <c r="BK182" i="14"/>
  <c r="BK178" i="14"/>
  <c r="BK236" i="14"/>
  <c r="BK217" i="14"/>
  <c r="J214" i="14"/>
  <c r="J210" i="14"/>
  <c r="BK208" i="14"/>
  <c r="J206" i="14"/>
  <c r="J241" i="14"/>
  <c r="J232" i="14"/>
  <c r="J219" i="14"/>
  <c r="BK211" i="14"/>
  <c r="BK198" i="14"/>
  <c r="J196" i="14"/>
  <c r="J188" i="14"/>
  <c r="J184" i="14"/>
  <c r="J167" i="14"/>
  <c r="BK146" i="14"/>
  <c r="BK167" i="14"/>
  <c r="J194" i="14"/>
  <c r="BK184" i="14"/>
  <c r="J158" i="14"/>
  <c r="J139" i="14"/>
  <c r="J156" i="14"/>
  <c r="J161" i="14"/>
  <c r="J150" i="14"/>
  <c r="BK150" i="14"/>
  <c r="BK170" i="15"/>
  <c r="BK153" i="15"/>
  <c r="BK140" i="15"/>
  <c r="J175" i="15"/>
  <c r="J170" i="15"/>
  <c r="BK130" i="15"/>
  <c r="J153" i="15"/>
  <c r="BK165" i="15"/>
  <c r="J157" i="15"/>
  <c r="BK144" i="15"/>
  <c r="BK159" i="16"/>
  <c r="BK161" i="16"/>
  <c r="BK137" i="16"/>
  <c r="J153" i="16"/>
  <c r="J145" i="16"/>
  <c r="BK153" i="16"/>
  <c r="BK147" i="16"/>
  <c r="BK138" i="16"/>
  <c r="BK128" i="16"/>
  <c r="BK164" i="17"/>
  <c r="BK154" i="17"/>
  <c r="J176" i="17"/>
  <c r="J164" i="17"/>
  <c r="BK142" i="17"/>
  <c r="J158" i="17"/>
  <c r="J140" i="17"/>
  <c r="BK156" i="17"/>
  <c r="J136" i="17"/>
  <c r="BK268" i="18"/>
  <c r="BK216" i="18"/>
  <c r="BK180" i="18"/>
  <c r="J140" i="18"/>
  <c r="J208" i="18"/>
  <c r="BK133" i="18"/>
  <c r="J292" i="18"/>
  <c r="J256" i="18"/>
  <c r="BK225" i="18"/>
  <c r="BK289" i="18"/>
  <c r="J235" i="18"/>
  <c r="BK212" i="18"/>
  <c r="J289" i="18"/>
  <c r="J286" i="18"/>
  <c r="BK235" i="18"/>
  <c r="J209" i="18"/>
  <c r="BK148" i="18"/>
  <c r="BK214" i="18"/>
  <c r="BK195" i="18"/>
  <c r="BK170" i="18"/>
  <c r="BK201" i="18"/>
  <c r="J171" i="18"/>
  <c r="J174" i="18"/>
  <c r="J147" i="18"/>
  <c r="J142" i="18"/>
  <c r="BK138" i="19"/>
  <c r="J136" i="19"/>
  <c r="J133" i="19"/>
  <c r="J130" i="19"/>
  <c r="BK143" i="20"/>
  <c r="BK134" i="20"/>
  <c r="J122" i="20"/>
  <c r="BK136" i="20"/>
  <c r="J126" i="20"/>
  <c r="BK132" i="20"/>
  <c r="J137" i="20"/>
  <c r="J120" i="20"/>
  <c r="BK193" i="21"/>
  <c r="J189" i="21"/>
  <c r="BK194" i="21"/>
  <c r="BK182" i="21"/>
  <c r="BK162" i="21"/>
  <c r="BK150" i="21"/>
  <c r="J183" i="21"/>
  <c r="J172" i="21"/>
  <c r="J162" i="21"/>
  <c r="BK146" i="21"/>
  <c r="BK130" i="21"/>
  <c r="BK190" i="21"/>
  <c r="BK176" i="21"/>
  <c r="BK161" i="21"/>
  <c r="BK135" i="21"/>
  <c r="J193" i="21"/>
  <c r="BK178" i="21"/>
  <c r="J171" i="21"/>
  <c r="BK151" i="21"/>
  <c r="J161" i="21"/>
  <c r="J158" i="21"/>
  <c r="J146" i="21"/>
  <c r="BK131" i="21"/>
  <c r="BK142" i="21"/>
  <c r="BK134" i="21"/>
  <c r="BK129" i="21"/>
  <c r="J256" i="22"/>
  <c r="BK248" i="22"/>
  <c r="J227" i="22"/>
  <c r="J214" i="22"/>
  <c r="BK258" i="22"/>
  <c r="BK245" i="22"/>
  <c r="BK235" i="22"/>
  <c r="J224" i="22"/>
  <c r="J213" i="22"/>
  <c r="BK203" i="22"/>
  <c r="J198" i="22"/>
  <c r="BK188" i="22"/>
  <c r="BK171" i="22"/>
  <c r="J258" i="22"/>
  <c r="BK243" i="22"/>
  <c r="BK262" i="22"/>
  <c r="BK255" i="22"/>
  <c r="BK234" i="22"/>
  <c r="BK206" i="22"/>
  <c r="J186" i="22"/>
  <c r="J176" i="22"/>
  <c r="BK160" i="22"/>
  <c r="BK246" i="22"/>
  <c r="J235" i="22"/>
  <c r="BK224" i="22"/>
  <c r="J201" i="22"/>
  <c r="J183" i="22"/>
  <c r="J170" i="22"/>
  <c r="BK164" i="22"/>
  <c r="BK158" i="22"/>
  <c r="J157" i="22"/>
  <c r="J154" i="22"/>
  <c r="BK144" i="22"/>
  <c r="J136" i="22"/>
  <c r="J238" i="22"/>
  <c r="J212" i="22"/>
  <c r="J206" i="22"/>
  <c r="BK198" i="22"/>
  <c r="J188" i="22"/>
  <c r="BK194" i="22"/>
  <c r="BK166" i="22"/>
  <c r="BK183" i="22"/>
  <c r="J174" i="22"/>
  <c r="J177" i="22"/>
  <c r="BK159" i="22"/>
  <c r="BK172" i="22"/>
  <c r="BK151" i="22"/>
  <c r="J138" i="22"/>
  <c r="BK153" i="22"/>
  <c r="J152" i="22"/>
  <c r="J299" i="23"/>
  <c r="J240" i="23"/>
  <c r="BK225" i="23"/>
  <c r="J216" i="23"/>
  <c r="BK198" i="23"/>
  <c r="BK285" i="23"/>
  <c r="J268" i="23"/>
  <c r="J253" i="23"/>
  <c r="BK305" i="23"/>
  <c r="J292" i="23"/>
  <c r="BK283" i="23"/>
  <c r="BK266" i="23"/>
  <c r="J281" i="23"/>
  <c r="BK132" i="23"/>
  <c r="BK267" i="23"/>
  <c r="BK236" i="23"/>
  <c r="BK222" i="23"/>
  <c r="J210" i="23"/>
  <c r="J202" i="23"/>
  <c r="BK252" i="23"/>
  <c r="J239" i="23"/>
  <c r="BK147" i="23"/>
  <c r="BK142" i="23"/>
  <c r="J137" i="23"/>
  <c r="J236" i="23"/>
  <c r="J226" i="23"/>
  <c r="J196" i="23"/>
  <c r="BK183" i="23"/>
  <c r="J173" i="23"/>
  <c r="BK163" i="23"/>
  <c r="J155" i="23"/>
  <c r="J139" i="23"/>
  <c r="J238" i="23"/>
  <c r="BK227" i="23"/>
  <c r="BK149" i="23"/>
  <c r="BK135" i="23"/>
  <c r="J220" i="23"/>
  <c r="BK187" i="23"/>
  <c r="J184" i="23"/>
  <c r="J188" i="23"/>
  <c r="BK134" i="24"/>
  <c r="BK131" i="24"/>
  <c r="BK135" i="24"/>
  <c r="BK125" i="24"/>
  <c r="BK179" i="25"/>
  <c r="BK149" i="25"/>
  <c r="J139" i="25"/>
  <c r="BK194" i="23"/>
  <c r="J166" i="23"/>
  <c r="BK162" i="23"/>
  <c r="J144" i="23"/>
  <c r="J141" i="24"/>
  <c r="BK124" i="24"/>
  <c r="BK132" i="24"/>
  <c r="J158" i="24"/>
  <c r="BK137" i="24"/>
  <c r="J137" i="24"/>
  <c r="J129" i="24"/>
  <c r="J130" i="24"/>
  <c r="J121" i="24"/>
  <c r="J181" i="25"/>
  <c r="BK158" i="25"/>
  <c r="BK175" i="25"/>
  <c r="J154" i="25"/>
  <c r="J146" i="24"/>
  <c r="BK157" i="24"/>
  <c r="J132" i="24"/>
  <c r="J139" i="24"/>
  <c r="BK122" i="24"/>
  <c r="J183" i="25"/>
  <c r="BK160" i="24"/>
  <c r="J142" i="24"/>
  <c r="BK171" i="24"/>
  <c r="BK147" i="24"/>
  <c r="J225" i="23"/>
  <c r="BK210" i="23"/>
  <c r="J198" i="23"/>
  <c r="BK157" i="23"/>
  <c r="J162" i="23"/>
  <c r="BK181" i="23"/>
  <c r="J171" i="23"/>
  <c r="J165" i="24"/>
  <c r="BK130" i="24"/>
  <c r="J124" i="24"/>
  <c r="J159" i="24"/>
  <c r="J153" i="25"/>
  <c r="J131" i="25"/>
  <c r="BK153" i="25"/>
  <c r="BK154" i="25"/>
  <c r="J130" i="25"/>
  <c r="BK135" i="25"/>
  <c r="J137" i="25"/>
  <c r="J162" i="24"/>
  <c r="J190" i="25"/>
  <c r="BK190" i="25"/>
  <c r="J142" i="25"/>
  <c r="BK161" i="25"/>
  <c r="BK178" i="25"/>
  <c r="BK152" i="24"/>
  <c r="J185" i="25"/>
  <c r="BK184" i="25"/>
  <c r="J164" i="25"/>
  <c r="BK129" i="25"/>
  <c r="BK244" i="23"/>
  <c r="BK148" i="23"/>
  <c r="BK223" i="23"/>
  <c r="J200" i="23"/>
  <c r="J211" i="23"/>
  <c r="BK197" i="23"/>
  <c r="J152" i="23"/>
  <c r="BK136" i="23"/>
  <c r="BK160" i="23"/>
  <c r="BK155" i="23"/>
  <c r="BK159" i="24"/>
  <c r="BK123" i="24"/>
  <c r="BK158" i="24"/>
  <c r="BK172" i="25"/>
  <c r="J151" i="25"/>
  <c r="BK146" i="25"/>
  <c r="BK151" i="25"/>
  <c r="BK188" i="25"/>
  <c r="J141" i="25"/>
  <c r="J168" i="25"/>
  <c r="J152" i="25"/>
  <c r="BK139" i="23"/>
  <c r="BK156" i="24"/>
  <c r="J155" i="24"/>
  <c r="BK155" i="24"/>
  <c r="J144" i="24"/>
  <c r="J152" i="24"/>
  <c r="BK145" i="24"/>
  <c r="BK127" i="24"/>
  <c r="J125" i="24"/>
  <c r="J187" i="25"/>
  <c r="BK163" i="25"/>
  <c r="BK183" i="25"/>
  <c r="BK160" i="25"/>
  <c r="J149" i="25"/>
  <c r="BK166" i="25"/>
  <c r="J134" i="25"/>
  <c r="J146" i="25"/>
  <c r="J175" i="25"/>
  <c r="J147" i="25"/>
  <c r="BK142" i="25"/>
  <c r="BK408" i="2"/>
  <c r="BK359" i="2"/>
  <c r="J304" i="2"/>
  <c r="J389" i="2"/>
  <c r="J361" i="2"/>
  <c r="BK355" i="2"/>
  <c r="BK333" i="2"/>
  <c r="BK310" i="2"/>
  <c r="BK219" i="2"/>
  <c r="J225" i="2"/>
  <c r="J384" i="2"/>
  <c r="J380" i="2"/>
  <c r="J370" i="2"/>
  <c r="BK389" i="2"/>
  <c r="BK193" i="2"/>
  <c r="BK240" i="2"/>
  <c r="J434" i="2"/>
  <c r="J310" i="2"/>
  <c r="BK260" i="2"/>
  <c r="BK249" i="2"/>
  <c r="J154" i="2"/>
  <c r="BK229" i="2"/>
  <c r="BK3960" i="3"/>
  <c r="BK3929" i="3"/>
  <c r="BK3920" i="3"/>
  <c r="J3850" i="3"/>
  <c r="J3770" i="3"/>
  <c r="BK3750" i="3"/>
  <c r="BK3660" i="3"/>
  <c r="BK3599" i="3"/>
  <c r="BK3454" i="3"/>
  <c r="J3343" i="3"/>
  <c r="J3178" i="3"/>
  <c r="J3093" i="3"/>
  <c r="BK2927" i="3"/>
  <c r="J2725" i="3"/>
  <c r="BK3963" i="3"/>
  <c r="BK3934" i="3"/>
  <c r="J3915" i="3"/>
  <c r="J3779" i="3"/>
  <c r="J3679" i="3"/>
  <c r="J3635" i="3"/>
  <c r="BK3422" i="3"/>
  <c r="BK3343" i="3"/>
  <c r="BK3231" i="3"/>
  <c r="BK2933" i="3"/>
  <c r="BK2906" i="3"/>
  <c r="BK2877" i="3"/>
  <c r="J2764" i="3"/>
  <c r="BK2680" i="3"/>
  <c r="J2408" i="3"/>
  <c r="BK2208" i="3"/>
  <c r="BK2039" i="3"/>
  <c r="BK1832" i="3"/>
  <c r="BK1799" i="3"/>
  <c r="J1679" i="3"/>
  <c r="BK1598" i="3"/>
  <c r="BK1512" i="3"/>
  <c r="BK3606" i="3"/>
  <c r="BK2513" i="3"/>
  <c r="BK2452" i="3"/>
  <c r="J2271" i="3"/>
  <c r="J2031" i="3"/>
  <c r="BK1777" i="3"/>
  <c r="BK1703" i="3"/>
  <c r="J997" i="3"/>
  <c r="J802" i="3"/>
  <c r="BK482" i="3"/>
  <c r="J388" i="3"/>
  <c r="J305" i="3"/>
  <c r="BK3968" i="3"/>
  <c r="J3963" i="3"/>
  <c r="BK3952" i="3"/>
  <c r="J3926" i="3"/>
  <c r="BK3901" i="3"/>
  <c r="J3809" i="3"/>
  <c r="BK3771" i="3"/>
  <c r="J3711" i="3"/>
  <c r="BK3663" i="3"/>
  <c r="BK3494" i="3"/>
  <c r="J2836" i="3"/>
  <c r="J2692" i="3"/>
  <c r="BK2445" i="3"/>
  <c r="J2264" i="3"/>
  <c r="J2072" i="3"/>
  <c r="BK1860" i="3"/>
  <c r="J1761" i="3"/>
  <c r="J1743" i="3"/>
  <c r="J1141" i="3"/>
  <c r="BK1001" i="3"/>
  <c r="BK515" i="3"/>
  <c r="J313" i="3"/>
  <c r="BK159" i="3"/>
  <c r="BK3891" i="3"/>
  <c r="J3756" i="3"/>
  <c r="J3663" i="3"/>
  <c r="BK3582" i="3"/>
  <c r="J3422" i="3"/>
  <c r="J3325" i="3"/>
  <c r="J3253" i="3"/>
  <c r="BK3756" i="3"/>
  <c r="J3675" i="3"/>
  <c r="J2868" i="3"/>
  <c r="BK2480" i="3"/>
  <c r="J2365" i="3"/>
  <c r="BK2200" i="3"/>
  <c r="J2109" i="3"/>
  <c r="BK1629" i="3"/>
  <c r="BK1105" i="3"/>
  <c r="BK795" i="3"/>
  <c r="J505" i="3"/>
  <c r="BK436" i="3"/>
  <c r="J350" i="3"/>
  <c r="BK200" i="3"/>
  <c r="J3499" i="3"/>
  <c r="BK3413" i="3"/>
  <c r="J3243" i="3"/>
  <c r="J3216" i="3"/>
  <c r="J3190" i="3"/>
  <c r="J3147" i="3"/>
  <c r="J3120" i="3"/>
  <c r="J2763" i="3"/>
  <c r="J2570" i="3"/>
  <c r="BK2438" i="3"/>
  <c r="BK2380" i="3"/>
  <c r="BK2174" i="3"/>
  <c r="J2115" i="3"/>
  <c r="J1782" i="3"/>
  <c r="J1377" i="3"/>
  <c r="BK1130" i="3"/>
  <c r="J1039" i="3"/>
  <c r="BK930" i="3"/>
  <c r="BK897" i="3"/>
  <c r="BK535" i="3"/>
  <c r="BK525" i="3"/>
  <c r="J496" i="3"/>
  <c r="BK452" i="3"/>
  <c r="J386" i="3"/>
  <c r="BK280" i="3"/>
  <c r="J208" i="3"/>
  <c r="J3289" i="3"/>
  <c r="BK2849" i="3"/>
  <c r="BK2764" i="3"/>
  <c r="BK2639" i="3"/>
  <c r="BK2248" i="3"/>
  <c r="BK2141" i="3"/>
  <c r="BK2034" i="3"/>
  <c r="J2007" i="3"/>
  <c r="BK1770" i="3"/>
  <c r="J1439" i="3"/>
  <c r="BK1112" i="3"/>
  <c r="BK995" i="3"/>
  <c r="BK989" i="3"/>
  <c r="J923" i="3"/>
  <c r="J550" i="3"/>
  <c r="J486" i="3"/>
  <c r="J380" i="3"/>
  <c r="J340" i="3"/>
  <c r="BK170" i="3"/>
  <c r="BK3196" i="3"/>
  <c r="J3163" i="3"/>
  <c r="BK3150" i="3"/>
  <c r="J3136" i="3"/>
  <c r="J3058" i="3"/>
  <c r="J3015" i="3"/>
  <c r="J2922" i="3"/>
  <c r="BK2783" i="3"/>
  <c r="BK2733" i="3"/>
  <c r="J2654" i="3"/>
  <c r="J2502" i="3"/>
  <c r="J3193" i="3"/>
  <c r="J2849" i="3"/>
  <c r="BK2685" i="3"/>
  <c r="BK2470" i="3"/>
  <c r="BK2332" i="3"/>
  <c r="J2028" i="3"/>
  <c r="J1844" i="3"/>
  <c r="BK1764" i="3"/>
  <c r="J1512" i="3"/>
  <c r="BK1081" i="3"/>
  <c r="BK913" i="3"/>
  <c r="J590" i="3"/>
  <c r="BK484" i="3"/>
  <c r="J377" i="3"/>
  <c r="BK313" i="3"/>
  <c r="J238" i="3"/>
  <c r="BK3181" i="3"/>
  <c r="BK2929" i="3"/>
  <c r="BK2908" i="3"/>
  <c r="J2873" i="3"/>
  <c r="BK2793" i="3"/>
  <c r="BK2702" i="3"/>
  <c r="J2513" i="3"/>
  <c r="BK2469" i="3"/>
  <c r="J2259" i="3"/>
  <c r="J3184" i="3"/>
  <c r="BK2688" i="3"/>
  <c r="BK2684" i="3"/>
  <c r="BK2664" i="3"/>
  <c r="BK2564" i="3"/>
  <c r="BK2534" i="3"/>
  <c r="J2448" i="3"/>
  <c r="J2362" i="3"/>
  <c r="J2202" i="3"/>
  <c r="J2150" i="3"/>
  <c r="J2070" i="3"/>
  <c r="BK2029" i="3"/>
  <c r="BK1843" i="3"/>
  <c r="BK1818" i="3"/>
  <c r="J1792" i="3"/>
  <c r="BK1732" i="3"/>
  <c r="J1604" i="3"/>
  <c r="BK1573" i="3"/>
  <c r="J1306" i="3"/>
  <c r="BK1141" i="3"/>
  <c r="J930" i="3"/>
  <c r="J901" i="3"/>
  <c r="J834" i="3"/>
  <c r="J535" i="3"/>
  <c r="BK499" i="3"/>
  <c r="J402" i="3"/>
  <c r="J364" i="3"/>
  <c r="J280" i="3"/>
  <c r="BK185" i="3"/>
  <c r="BK3175" i="3"/>
  <c r="J2923" i="3"/>
  <c r="J2781" i="3"/>
  <c r="J2603" i="3"/>
  <c r="BK2486" i="3"/>
  <c r="BK3153" i="3"/>
  <c r="BK3139" i="3"/>
  <c r="BK3065" i="3"/>
  <c r="J3117" i="3"/>
  <c r="BK2760" i="3"/>
  <c r="BK2697" i="3"/>
  <c r="J2477" i="3"/>
  <c r="J2018" i="3"/>
  <c r="J1848" i="3"/>
  <c r="J1819" i="3"/>
  <c r="BK1759" i="3"/>
  <c r="J953" i="3"/>
  <c r="J792" i="3"/>
  <c r="BK494" i="3"/>
  <c r="J1763" i="3"/>
  <c r="BK1654" i="3"/>
  <c r="BK1485" i="3"/>
  <c r="BK1011" i="3"/>
  <c r="J837" i="3"/>
  <c r="J3065" i="3"/>
  <c r="BK2902" i="3"/>
  <c r="BK2839" i="3"/>
  <c r="BK2603" i="3"/>
  <c r="BK2353" i="3"/>
  <c r="BK1763" i="3"/>
  <c r="BK1116" i="3"/>
  <c r="BK430" i="3"/>
  <c r="J2760" i="3"/>
  <c r="BK3040" i="3"/>
  <c r="BK2851" i="3"/>
  <c r="BK2935" i="3"/>
  <c r="BK2766" i="3"/>
  <c r="BK2458" i="3"/>
  <c r="J2288" i="3"/>
  <c r="J2101" i="3"/>
  <c r="J2035" i="3"/>
  <c r="J1872" i="3"/>
  <c r="BK1828" i="3"/>
  <c r="J1795" i="3"/>
  <c r="BK1743" i="3"/>
  <c r="J1567" i="3"/>
  <c r="BK1125" i="3"/>
  <c r="J1027" i="3"/>
  <c r="BK364" i="3"/>
  <c r="J2949" i="3"/>
  <c r="J2728" i="3"/>
  <c r="BK2528" i="3"/>
  <c r="J209" i="4"/>
  <c r="J195" i="4"/>
  <c r="J207" i="4"/>
  <c r="J206" i="4"/>
  <c r="BK194" i="4"/>
  <c r="J171" i="4"/>
  <c r="J140" i="4"/>
  <c r="BK193" i="4"/>
  <c r="BK155" i="4"/>
  <c r="BK188" i="4"/>
  <c r="J173" i="4"/>
  <c r="J147" i="4"/>
  <c r="J151" i="4"/>
  <c r="BK140" i="4"/>
  <c r="J292" i="5"/>
  <c r="J273" i="5"/>
  <c r="BK251" i="5"/>
  <c r="BK151" i="5"/>
  <c r="BK233" i="5"/>
  <c r="J205" i="5"/>
  <c r="J157" i="5"/>
  <c r="BK291" i="5"/>
  <c r="J173" i="5"/>
  <c r="BK143" i="5"/>
  <c r="J239" i="5"/>
  <c r="BK246" i="5"/>
  <c r="J228" i="5"/>
  <c r="J243" i="5"/>
  <c r="J229" i="5"/>
  <c r="BK217" i="5"/>
  <c r="BK207" i="5"/>
  <c r="J194" i="5"/>
  <c r="J215" i="5"/>
  <c r="BK177" i="5"/>
  <c r="J169" i="5"/>
  <c r="J144" i="5"/>
  <c r="BK172" i="5"/>
  <c r="J149" i="5"/>
  <c r="BK165" i="5"/>
  <c r="BK244" i="6"/>
  <c r="J244" i="6"/>
  <c r="J246" i="6"/>
  <c r="BK246" i="6"/>
  <c r="BK240" i="6"/>
  <c r="J236" i="6"/>
  <c r="J228" i="6"/>
  <c r="BK223" i="6"/>
  <c r="BK211" i="6"/>
  <c r="J199" i="6"/>
  <c r="J184" i="6"/>
  <c r="J176" i="6"/>
  <c r="BK163" i="6"/>
  <c r="BK144" i="6"/>
  <c r="J219" i="6"/>
  <c r="BK189" i="6"/>
  <c r="J225" i="6"/>
  <c r="BK172" i="6"/>
  <c r="BK140" i="6"/>
  <c r="BK192" i="6"/>
  <c r="BK176" i="6"/>
  <c r="BK147" i="6"/>
  <c r="BK183" i="6"/>
  <c r="BK169" i="6"/>
  <c r="BK135" i="6"/>
  <c r="BK157" i="6"/>
  <c r="J147" i="6"/>
  <c r="BK129" i="6"/>
  <c r="J129" i="6"/>
  <c r="J128" i="6"/>
  <c r="BK355" i="7"/>
  <c r="BK337" i="7"/>
  <c r="BK381" i="7"/>
  <c r="BK371" i="7"/>
  <c r="BK357" i="7"/>
  <c r="BK177" i="7"/>
  <c r="J139" i="7"/>
  <c r="BK396" i="7"/>
  <c r="BK373" i="7"/>
  <c r="J359" i="7"/>
  <c r="BK315" i="7"/>
  <c r="BK304" i="7"/>
  <c r="J233" i="7"/>
  <c r="J371" i="7"/>
  <c r="BK168" i="7"/>
  <c r="J386" i="7"/>
  <c r="BK359" i="7"/>
  <c r="BK346" i="7"/>
  <c r="J266" i="7"/>
  <c r="J192" i="7"/>
  <c r="J131" i="7"/>
  <c r="BK251" i="7"/>
  <c r="BK217" i="7"/>
  <c r="BK351" i="7"/>
  <c r="J229" i="7"/>
  <c r="J345" i="7"/>
  <c r="BK339" i="7"/>
  <c r="J206" i="7"/>
  <c r="BK141" i="7"/>
  <c r="J239" i="7"/>
  <c r="J163" i="7"/>
  <c r="J331" i="7"/>
  <c r="BK311" i="7"/>
  <c r="J299" i="7"/>
  <c r="J221" i="7"/>
  <c r="BK147" i="7"/>
  <c r="J324" i="7"/>
  <c r="J313" i="7"/>
  <c r="BK299" i="7"/>
  <c r="BK259" i="7"/>
  <c r="BK206" i="7"/>
  <c r="BK155" i="7"/>
  <c r="BK133" i="7"/>
  <c r="J199" i="7"/>
  <c r="J137" i="7"/>
  <c r="BK302" i="7"/>
  <c r="J296" i="7"/>
  <c r="J293" i="7"/>
  <c r="J130" i="7"/>
  <c r="J289" i="7"/>
  <c r="J280" i="7"/>
  <c r="J204" i="7"/>
  <c r="J251" i="7"/>
  <c r="J231" i="7"/>
  <c r="BK148" i="7"/>
  <c r="BK283" i="7"/>
  <c r="J243" i="7"/>
  <c r="BK143" i="7"/>
  <c r="J272" i="7"/>
  <c r="J145" i="7"/>
  <c r="J269" i="7"/>
  <c r="BK243" i="7"/>
  <c r="J151" i="7"/>
  <c r="J283" i="8"/>
  <c r="J276" i="8"/>
  <c r="BK273" i="8"/>
  <c r="J256" i="8"/>
  <c r="J224" i="8"/>
  <c r="J204" i="8"/>
  <c r="J187" i="8"/>
  <c r="J200" i="8"/>
  <c r="BK183" i="8"/>
  <c r="J142" i="8"/>
  <c r="J203" i="8"/>
  <c r="J191" i="8"/>
  <c r="BK268" i="8"/>
  <c r="BK156" i="8"/>
  <c r="BK218" i="8"/>
  <c r="BK211" i="8"/>
  <c r="J149" i="8"/>
  <c r="J182" i="8"/>
  <c r="J165" i="8"/>
  <c r="BK208" i="8"/>
  <c r="BK147" i="8"/>
  <c r="J198" i="9"/>
  <c r="J189" i="9"/>
  <c r="J193" i="9"/>
  <c r="J178" i="9"/>
  <c r="BK193" i="9"/>
  <c r="J165" i="9"/>
  <c r="J191" i="9"/>
  <c r="J168" i="10"/>
  <c r="J132" i="10"/>
  <c r="J155" i="10"/>
  <c r="BK146" i="10"/>
  <c r="J158" i="10"/>
  <c r="BK135" i="10"/>
  <c r="BK152" i="10"/>
  <c r="J128" i="10"/>
  <c r="BK162" i="11"/>
  <c r="BK131" i="11"/>
  <c r="BK161" i="11"/>
  <c r="J161" i="11"/>
  <c r="J159" i="11"/>
  <c r="J131" i="11"/>
  <c r="BK138" i="11"/>
  <c r="J167" i="12"/>
  <c r="BK143" i="13"/>
  <c r="J136" i="13"/>
  <c r="BK141" i="13"/>
  <c r="J133" i="13"/>
  <c r="J131" i="13"/>
  <c r="BK232" i="14"/>
  <c r="BK188" i="14"/>
  <c r="J169" i="14"/>
  <c r="BK212" i="14"/>
  <c r="J240" i="14"/>
  <c r="J215" i="14"/>
  <c r="J212" i="14"/>
  <c r="J164" i="14"/>
  <c r="J143" i="14"/>
  <c r="J171" i="14"/>
  <c r="BK190" i="14"/>
  <c r="BK176" i="14"/>
  <c r="BK180" i="14"/>
  <c r="BK148" i="14"/>
  <c r="BK156" i="14"/>
  <c r="BK135" i="14"/>
  <c r="BK128" i="14"/>
  <c r="J165" i="15"/>
  <c r="BK151" i="15"/>
  <c r="J128" i="15"/>
  <c r="BK142" i="15"/>
  <c r="BK161" i="15"/>
  <c r="J140" i="15"/>
  <c r="J174" i="15"/>
  <c r="BK146" i="15"/>
  <c r="J151" i="15"/>
  <c r="J132" i="15"/>
  <c r="J167" i="16"/>
  <c r="J137" i="16"/>
  <c r="J162" i="16"/>
  <c r="J150" i="16"/>
  <c r="BK133" i="16"/>
  <c r="BK150" i="16"/>
  <c r="BK139" i="16"/>
  <c r="J134" i="16"/>
  <c r="J170" i="17"/>
  <c r="J156" i="17"/>
  <c r="BK148" i="17"/>
  <c r="BK170" i="17"/>
  <c r="BK150" i="17"/>
  <c r="BK171" i="17"/>
  <c r="BK166" i="17"/>
  <c r="BK133" i="17"/>
  <c r="J133" i="17"/>
  <c r="BK295" i="18"/>
  <c r="BK222" i="18"/>
  <c r="J183" i="18"/>
  <c r="J143" i="18"/>
  <c r="J133" i="18"/>
  <c r="J177" i="18"/>
  <c r="BK301" i="18"/>
  <c r="J268" i="18"/>
  <c r="J247" i="18"/>
  <c r="BK300" i="18"/>
  <c r="BK253" i="18"/>
  <c r="J222" i="18"/>
  <c r="BK208" i="18"/>
  <c r="J198" i="18"/>
  <c r="BK259" i="18"/>
  <c r="J212" i="18"/>
  <c r="BK192" i="18"/>
  <c r="BK147" i="18"/>
  <c r="J201" i="18"/>
  <c r="J180" i="18"/>
  <c r="J137" i="18"/>
  <c r="J156" i="18"/>
  <c r="BK166" i="18"/>
  <c r="J145" i="18"/>
  <c r="BK136" i="18"/>
  <c r="BK136" i="19"/>
  <c r="BK140" i="19"/>
  <c r="J131" i="19"/>
  <c r="J128" i="19"/>
  <c r="BK142" i="20"/>
  <c r="J130" i="20"/>
  <c r="J140" i="20"/>
  <c r="J134" i="20"/>
  <c r="BK120" i="20"/>
  <c r="BK119" i="20"/>
  <c r="J119" i="20"/>
  <c r="J154" i="21"/>
  <c r="BK127" i="21"/>
  <c r="J188" i="21"/>
  <c r="J177" i="21"/>
  <c r="J156" i="21"/>
  <c r="J148" i="21"/>
  <c r="J133" i="21"/>
  <c r="J194" i="21"/>
  <c r="BK189" i="21"/>
  <c r="BK168" i="21"/>
  <c r="BK158" i="21"/>
  <c r="J138" i="21"/>
  <c r="BK195" i="21"/>
  <c r="BK180" i="21"/>
  <c r="J155" i="21"/>
  <c r="J195" i="22"/>
  <c r="BK177" i="22"/>
  <c r="BK167" i="22"/>
  <c r="J251" i="22"/>
  <c r="BK230" i="22"/>
  <c r="BK256" i="22"/>
  <c r="J236" i="22"/>
  <c r="J225" i="22"/>
  <c r="BK215" i="22"/>
  <c r="J205" i="22"/>
  <c r="BK184" i="22"/>
  <c r="J178" i="22"/>
  <c r="J161" i="22"/>
  <c r="BK253" i="22"/>
  <c r="BK229" i="22"/>
  <c r="J216" i="22"/>
  <c r="BK192" i="22"/>
  <c r="BK179" i="22"/>
  <c r="J147" i="22"/>
  <c r="J141" i="22"/>
  <c r="J148" i="22"/>
  <c r="J149" i="22"/>
  <c r="BK297" i="23"/>
  <c r="J287" i="23"/>
  <c r="J272" i="23"/>
  <c r="BK242" i="23"/>
  <c r="J223" i="23"/>
  <c r="BK211" i="23"/>
  <c r="J192" i="23"/>
  <c r="BK179" i="23"/>
  <c r="BK165" i="23"/>
  <c r="J290" i="23"/>
  <c r="BK284" i="23"/>
  <c r="BK273" i="23"/>
  <c r="BK259" i="23"/>
  <c r="BK302" i="23"/>
  <c r="J289" i="23"/>
  <c r="BK292" i="23"/>
  <c r="BK282" i="23"/>
  <c r="BK268" i="23"/>
  <c r="J256" i="23"/>
  <c r="BK241" i="23"/>
  <c r="J229" i="23"/>
  <c r="BK224" i="23"/>
  <c r="J208" i="23"/>
  <c r="J199" i="23"/>
  <c r="J302" i="23"/>
  <c r="J293" i="23"/>
  <c r="J267" i="23"/>
  <c r="J248" i="23"/>
  <c r="J303" i="23"/>
  <c r="BK288" i="23"/>
  <c r="BK277" i="23"/>
  <c r="BK258" i="23"/>
  <c r="BK276" i="23"/>
  <c r="BK271" i="23"/>
  <c r="BK263" i="23"/>
  <c r="BK207" i="23"/>
  <c r="J183" i="23"/>
  <c r="BK168" i="23"/>
  <c r="J149" i="23"/>
  <c r="BK145" i="23"/>
  <c r="J136" i="23"/>
  <c r="BK142" i="24"/>
  <c r="BK121" i="24"/>
  <c r="J134" i="24"/>
  <c r="BK148" i="24"/>
  <c r="J145" i="24"/>
  <c r="J135" i="24"/>
  <c r="J126" i="24"/>
  <c r="BK128" i="24"/>
  <c r="J123" i="24"/>
  <c r="BK185" i="25"/>
  <c r="BK170" i="25"/>
  <c r="BK167" i="25"/>
  <c r="BK136" i="25"/>
  <c r="T277" i="8" l="1"/>
  <c r="R277" i="8"/>
  <c r="R207" i="22"/>
  <c r="R220" i="22"/>
  <c r="P244" i="22"/>
  <c r="T161" i="23"/>
  <c r="R261" i="23"/>
  <c r="T131" i="2"/>
  <c r="R369" i="2"/>
  <c r="R388" i="2"/>
  <c r="T1773" i="3"/>
  <c r="R2037" i="3"/>
  <c r="T2037" i="3"/>
  <c r="R2403" i="3"/>
  <c r="R2741" i="3"/>
  <c r="BK3376" i="3"/>
  <c r="J3376" i="3"/>
  <c r="J125" i="3"/>
  <c r="R3914" i="3"/>
  <c r="T146" i="4"/>
  <c r="BK173" i="18"/>
  <c r="J173" i="18" s="1"/>
  <c r="J106" i="18" s="1"/>
  <c r="BK299" i="18"/>
  <c r="T126" i="19"/>
  <c r="T125" i="19"/>
  <c r="R142" i="22"/>
  <c r="P217" i="22"/>
  <c r="R223" i="22"/>
  <c r="T239" i="22"/>
  <c r="T260" i="22"/>
  <c r="T259" i="22"/>
  <c r="T131" i="23"/>
  <c r="R215" i="23"/>
  <c r="T243" i="23"/>
  <c r="P250" i="23"/>
  <c r="P249" i="23"/>
  <c r="BK295" i="23"/>
  <c r="J295" i="23" s="1"/>
  <c r="J109" i="23" s="1"/>
  <c r="T368" i="3"/>
  <c r="R1124" i="3"/>
  <c r="P2213" i="3"/>
  <c r="R2447" i="3"/>
  <c r="BK2464" i="3"/>
  <c r="J2464" i="3"/>
  <c r="J117" i="3" s="1"/>
  <c r="BK2472" i="3"/>
  <c r="J2472" i="3"/>
  <c r="J118" i="3" s="1"/>
  <c r="P2557" i="3"/>
  <c r="R2687" i="3"/>
  <c r="BK3252" i="3"/>
  <c r="J3252" i="3"/>
  <c r="J124" i="3"/>
  <c r="P3674" i="3"/>
  <c r="BK3914" i="3"/>
  <c r="J3914" i="3"/>
  <c r="J129" i="3" s="1"/>
  <c r="BK3959" i="3"/>
  <c r="J3959" i="3" s="1"/>
  <c r="J132" i="3" s="1"/>
  <c r="R187" i="22"/>
  <c r="T231" i="22"/>
  <c r="P161" i="23"/>
  <c r="T215" i="23"/>
  <c r="T214" i="23"/>
  <c r="R243" i="23"/>
  <c r="R214" i="23" s="1"/>
  <c r="R250" i="23"/>
  <c r="R249" i="23"/>
  <c r="R295" i="23"/>
  <c r="R154" i="3"/>
  <c r="R1013" i="3"/>
  <c r="R1741" i="3"/>
  <c r="R1149" i="3" s="1"/>
  <c r="P1755" i="3"/>
  <c r="BK2041" i="3"/>
  <c r="J2041" i="3"/>
  <c r="J111" i="3"/>
  <c r="T2153" i="3"/>
  <c r="BK2479" i="3"/>
  <c r="J2479" i="3" s="1"/>
  <c r="J119" i="3" s="1"/>
  <c r="T2741" i="3"/>
  <c r="T3252" i="3"/>
  <c r="T3914" i="3"/>
  <c r="BK146" i="4"/>
  <c r="J146" i="4" s="1"/>
  <c r="J103" i="4" s="1"/>
  <c r="BK205" i="4"/>
  <c r="J205" i="4" s="1"/>
  <c r="J108" i="4" s="1"/>
  <c r="BK135" i="22"/>
  <c r="J135" i="22" s="1"/>
  <c r="J99" i="22" s="1"/>
  <c r="BK231" i="22"/>
  <c r="J231" i="22" s="1"/>
  <c r="J106" i="22" s="1"/>
  <c r="BK161" i="23"/>
  <c r="J161" i="23" s="1"/>
  <c r="J99" i="23" s="1"/>
  <c r="P215" i="23"/>
  <c r="P214" i="23" s="1"/>
  <c r="P243" i="23"/>
  <c r="P295" i="23"/>
  <c r="BK187" i="22"/>
  <c r="J187" i="22"/>
  <c r="J101" i="22"/>
  <c r="T250" i="22"/>
  <c r="BK131" i="23"/>
  <c r="J131" i="23" s="1"/>
  <c r="J98" i="23" s="1"/>
  <c r="R170" i="23"/>
  <c r="R169" i="23"/>
  <c r="T261" i="23"/>
  <c r="R1773" i="3"/>
  <c r="R2027" i="3"/>
  <c r="P2037" i="3"/>
  <c r="BK2153" i="3"/>
  <c r="J2153" i="3"/>
  <c r="J112" i="3"/>
  <c r="T2403" i="3"/>
  <c r="T2926" i="3"/>
  <c r="R3376" i="3"/>
  <c r="T3944" i="3"/>
  <c r="BK138" i="4"/>
  <c r="J138" i="4"/>
  <c r="J102" i="4" s="1"/>
  <c r="P146" i="4"/>
  <c r="T198" i="4"/>
  <c r="P135" i="22"/>
  <c r="T220" i="22"/>
  <c r="BK154" i="3"/>
  <c r="T1013" i="3"/>
  <c r="T1741" i="3"/>
  <c r="T1149" i="3" s="1"/>
  <c r="R1755" i="3"/>
  <c r="R2041" i="3"/>
  <c r="BK2403" i="3"/>
  <c r="J2403" i="3" s="1"/>
  <c r="J114" i="3" s="1"/>
  <c r="P2479" i="3"/>
  <c r="P2741" i="3"/>
  <c r="R3252" i="3"/>
  <c r="T3674" i="3"/>
  <c r="T3759" i="3"/>
  <c r="BK3944" i="3"/>
  <c r="J3944" i="3" s="1"/>
  <c r="J130" i="3" s="1"/>
  <c r="P205" i="4"/>
  <c r="P204" i="4"/>
  <c r="P170" i="23"/>
  <c r="P169" i="23" s="1"/>
  <c r="BK250" i="23"/>
  <c r="BK249" i="23" s="1"/>
  <c r="J249" i="23"/>
  <c r="J105" i="23"/>
  <c r="P131" i="23"/>
  <c r="P130" i="23" s="1"/>
  <c r="T170" i="23"/>
  <c r="T169" i="23" s="1"/>
  <c r="BK261" i="23"/>
  <c r="BK260" i="23" s="1"/>
  <c r="J260" i="23" s="1"/>
  <c r="J107" i="23" s="1"/>
  <c r="BK120" i="24"/>
  <c r="J120" i="24" s="1"/>
  <c r="J97" i="24" s="1"/>
  <c r="BK136" i="24"/>
  <c r="J136" i="24" s="1"/>
  <c r="J98" i="24" s="1"/>
  <c r="BK161" i="24"/>
  <c r="J161" i="24" s="1"/>
  <c r="J99" i="24" s="1"/>
  <c r="P138" i="4"/>
  <c r="P132" i="4" s="1"/>
  <c r="P198" i="4"/>
  <c r="P178" i="5"/>
  <c r="R242" i="5"/>
  <c r="T290" i="5"/>
  <c r="R138" i="6"/>
  <c r="T127" i="7"/>
  <c r="R392" i="7"/>
  <c r="R391" i="7" s="1"/>
  <c r="R186" i="8"/>
  <c r="BK202" i="9"/>
  <c r="J202" i="9"/>
  <c r="J103" i="9"/>
  <c r="R127" i="10"/>
  <c r="R126" i="10" s="1"/>
  <c r="T166" i="10"/>
  <c r="T165" i="10" s="1"/>
  <c r="P170" i="11"/>
  <c r="P169" i="11" s="1"/>
  <c r="P125" i="11" s="1"/>
  <c r="AU106" i="1" s="1"/>
  <c r="T171" i="12"/>
  <c r="T170" i="12" s="1"/>
  <c r="BK135" i="13"/>
  <c r="J135" i="13" s="1"/>
  <c r="J102" i="13" s="1"/>
  <c r="P145" i="14"/>
  <c r="P239" i="14"/>
  <c r="P238" i="14" s="1"/>
  <c r="BK127" i="15"/>
  <c r="J127" i="15" s="1"/>
  <c r="J100" i="15"/>
  <c r="BK173" i="15"/>
  <c r="J173" i="15" s="1"/>
  <c r="J103" i="15" s="1"/>
  <c r="T127" i="16"/>
  <c r="R147" i="17"/>
  <c r="R174" i="17"/>
  <c r="R173" i="17" s="1"/>
  <c r="R126" i="19"/>
  <c r="R125" i="19" s="1"/>
  <c r="T125" i="21"/>
  <c r="BK164" i="21"/>
  <c r="J164" i="21"/>
  <c r="J100" i="21"/>
  <c r="R167" i="21"/>
  <c r="T187" i="21"/>
  <c r="P220" i="22"/>
  <c r="P239" i="22"/>
  <c r="R260" i="22"/>
  <c r="R259" i="22"/>
  <c r="BK354" i="2"/>
  <c r="J354" i="2" s="1"/>
  <c r="J100" i="2" s="1"/>
  <c r="BK369" i="2"/>
  <c r="J369" i="2"/>
  <c r="J103" i="2" s="1"/>
  <c r="BK382" i="2"/>
  <c r="J382" i="2" s="1"/>
  <c r="J105" i="2" s="1"/>
  <c r="P382" i="2"/>
  <c r="R382" i="2"/>
  <c r="T382" i="2"/>
  <c r="P150" i="4"/>
  <c r="P149" i="4" s="1"/>
  <c r="R205" i="4"/>
  <c r="R204" i="4" s="1"/>
  <c r="T142" i="5"/>
  <c r="T193" i="5"/>
  <c r="R224" i="5"/>
  <c r="P232" i="5"/>
  <c r="P236" i="5"/>
  <c r="P268" i="5"/>
  <c r="T276" i="5"/>
  <c r="P290" i="5"/>
  <c r="P349" i="7"/>
  <c r="P348" i="7" s="1"/>
  <c r="BK153" i="8"/>
  <c r="J153" i="8" s="1"/>
  <c r="J102" i="8"/>
  <c r="T174" i="8"/>
  <c r="P186" i="8"/>
  <c r="BK221" i="8"/>
  <c r="J221" i="8" s="1"/>
  <c r="J107" i="8" s="1"/>
  <c r="T243" i="8"/>
  <c r="R285" i="8"/>
  <c r="R284" i="8" s="1"/>
  <c r="T202" i="9"/>
  <c r="T201" i="9" s="1"/>
  <c r="P127" i="11"/>
  <c r="P126" i="11"/>
  <c r="BK127" i="12"/>
  <c r="J127" i="12" s="1"/>
  <c r="J100" i="12" s="1"/>
  <c r="T127" i="14"/>
  <c r="T126" i="14" s="1"/>
  <c r="T125" i="14" s="1"/>
  <c r="R165" i="16"/>
  <c r="R164" i="16" s="1"/>
  <c r="R127" i="17"/>
  <c r="T174" i="17"/>
  <c r="T173" i="17"/>
  <c r="P132" i="18"/>
  <c r="BK135" i="18"/>
  <c r="J135" i="18" s="1"/>
  <c r="J101" i="18" s="1"/>
  <c r="T138" i="18"/>
  <c r="P146" i="18"/>
  <c r="T118" i="20"/>
  <c r="T117" i="20"/>
  <c r="P137" i="21"/>
  <c r="BK167" i="21"/>
  <c r="J167" i="21" s="1"/>
  <c r="J101" i="21" s="1"/>
  <c r="P167" i="21"/>
  <c r="P187" i="21"/>
  <c r="T136" i="24"/>
  <c r="BK1013" i="3"/>
  <c r="J1013" i="3" s="1"/>
  <c r="J102" i="3" s="1"/>
  <c r="P2041" i="3"/>
  <c r="R2926" i="3"/>
  <c r="BK3674" i="3"/>
  <c r="J3674" i="3" s="1"/>
  <c r="J127" i="3" s="1"/>
  <c r="T3959" i="3"/>
  <c r="T3958" i="3"/>
  <c r="R142" i="5"/>
  <c r="BK193" i="5"/>
  <c r="J193" i="5" s="1"/>
  <c r="J105" i="5" s="1"/>
  <c r="R219" i="5"/>
  <c r="BK232" i="5"/>
  <c r="J232" i="5" s="1"/>
  <c r="J108" i="5" s="1"/>
  <c r="T232" i="5"/>
  <c r="R236" i="5"/>
  <c r="T268" i="5"/>
  <c r="R282" i="5"/>
  <c r="P296" i="5"/>
  <c r="P295" i="5" s="1"/>
  <c r="P138" i="6"/>
  <c r="P127" i="7"/>
  <c r="P317" i="7"/>
  <c r="T140" i="8"/>
  <c r="T136" i="8" s="1"/>
  <c r="R148" i="8"/>
  <c r="R174" i="8"/>
  <c r="BK186" i="8"/>
  <c r="J186" i="8"/>
  <c r="J105" i="8"/>
  <c r="T186" i="8"/>
  <c r="R221" i="8"/>
  <c r="BK270" i="8"/>
  <c r="J270" i="8" s="1"/>
  <c r="J109" i="8" s="1"/>
  <c r="T127" i="9"/>
  <c r="T126" i="9" s="1"/>
  <c r="R202" i="9"/>
  <c r="R201" i="9" s="1"/>
  <c r="R125" i="9" s="1"/>
  <c r="P127" i="10"/>
  <c r="P126" i="10"/>
  <c r="R127" i="14"/>
  <c r="R126" i="14" s="1"/>
  <c r="R125" i="14" s="1"/>
  <c r="T127" i="15"/>
  <c r="T136" i="16"/>
  <c r="T126" i="16" s="1"/>
  <c r="P127" i="17"/>
  <c r="P126" i="19"/>
  <c r="P125" i="19" s="1"/>
  <c r="T135" i="19"/>
  <c r="T134" i="19" s="1"/>
  <c r="R137" i="21"/>
  <c r="T164" i="21"/>
  <c r="T167" i="21"/>
  <c r="BK187" i="21"/>
  <c r="J187" i="21" s="1"/>
  <c r="J104" i="21" s="1"/>
  <c r="T187" i="22"/>
  <c r="T217" i="22"/>
  <c r="BK239" i="22"/>
  <c r="J239" i="22" s="1"/>
  <c r="J107" i="22" s="1"/>
  <c r="BK260" i="22"/>
  <c r="J260" i="22" s="1"/>
  <c r="J112" i="22"/>
  <c r="BK131" i="2"/>
  <c r="J131" i="2" s="1"/>
  <c r="J99" i="2" s="1"/>
  <c r="P354" i="2"/>
  <c r="P369" i="2"/>
  <c r="P362" i="2"/>
  <c r="P388" i="2"/>
  <c r="T154" i="3"/>
  <c r="BK1124" i="3"/>
  <c r="J1124" i="3" s="1"/>
  <c r="J103" i="3" s="1"/>
  <c r="T1755" i="3"/>
  <c r="BK2027" i="3"/>
  <c r="J2027" i="3" s="1"/>
  <c r="J108" i="3" s="1"/>
  <c r="BK2037" i="3"/>
  <c r="J2037" i="3" s="1"/>
  <c r="J109" i="3" s="1"/>
  <c r="R2153" i="3"/>
  <c r="P2454" i="3"/>
  <c r="T2557" i="3"/>
  <c r="R3456" i="3"/>
  <c r="R3959" i="3"/>
  <c r="R3958" i="3"/>
  <c r="T138" i="4"/>
  <c r="T132" i="4" s="1"/>
  <c r="R198" i="4"/>
  <c r="T168" i="5"/>
  <c r="R178" i="5"/>
  <c r="P219" i="5"/>
  <c r="T224" i="5"/>
  <c r="BK236" i="5"/>
  <c r="J236" i="5" s="1"/>
  <c r="J110" i="5" s="1"/>
  <c r="T236" i="5"/>
  <c r="T235" i="5" s="1"/>
  <c r="R268" i="5"/>
  <c r="BK282" i="5"/>
  <c r="J282" i="5" s="1"/>
  <c r="J114" i="5" s="1"/>
  <c r="R296" i="5"/>
  <c r="R295" i="5"/>
  <c r="T138" i="6"/>
  <c r="T349" i="7"/>
  <c r="T348" i="7" s="1"/>
  <c r="BK140" i="8"/>
  <c r="J140" i="8" s="1"/>
  <c r="J99" i="8"/>
  <c r="R153" i="8"/>
  <c r="R181" i="8"/>
  <c r="R194" i="8"/>
  <c r="BK243" i="8"/>
  <c r="J243" i="8" s="1"/>
  <c r="J108" i="8" s="1"/>
  <c r="R270" i="8"/>
  <c r="T285" i="8"/>
  <c r="T284" i="8" s="1"/>
  <c r="R127" i="9"/>
  <c r="R126" i="9" s="1"/>
  <c r="BK126" i="13"/>
  <c r="P135" i="13"/>
  <c r="P134" i="13"/>
  <c r="T135" i="15"/>
  <c r="P165" i="16"/>
  <c r="P164" i="16" s="1"/>
  <c r="T127" i="17"/>
  <c r="R173" i="18"/>
  <c r="R299" i="18"/>
  <c r="R298" i="18"/>
  <c r="T144" i="21"/>
  <c r="BK170" i="21"/>
  <c r="J170" i="21" s="1"/>
  <c r="J102" i="21" s="1"/>
  <c r="R181" i="21"/>
  <c r="T207" i="22"/>
  <c r="P223" i="22"/>
  <c r="P250" i="22"/>
  <c r="T127" i="6"/>
  <c r="R127" i="7"/>
  <c r="T317" i="7"/>
  <c r="T392" i="7"/>
  <c r="T391" i="7" s="1"/>
  <c r="R140" i="8"/>
  <c r="R136" i="8" s="1"/>
  <c r="P153" i="8"/>
  <c r="T181" i="8"/>
  <c r="T194" i="8"/>
  <c r="P243" i="8"/>
  <c r="P270" i="8"/>
  <c r="P285" i="8"/>
  <c r="P284" i="8" s="1"/>
  <c r="R127" i="12"/>
  <c r="R126" i="12"/>
  <c r="R145" i="14"/>
  <c r="R239" i="14"/>
  <c r="R238" i="14"/>
  <c r="P127" i="16"/>
  <c r="P147" i="17"/>
  <c r="BK174" i="17"/>
  <c r="J174" i="17" s="1"/>
  <c r="J103" i="17" s="1"/>
  <c r="T132" i="18"/>
  <c r="P138" i="18"/>
  <c r="BK150" i="18"/>
  <c r="J150" i="18" s="1"/>
  <c r="J105" i="18" s="1"/>
  <c r="R135" i="19"/>
  <c r="R134" i="19"/>
  <c r="R124" i="19"/>
  <c r="BK144" i="21"/>
  <c r="J144" i="21" s="1"/>
  <c r="J99" i="21" s="1"/>
  <c r="P142" i="22"/>
  <c r="BK217" i="22"/>
  <c r="J217" i="22" s="1"/>
  <c r="J103" i="22" s="1"/>
  <c r="BK220" i="22"/>
  <c r="J220" i="22" s="1"/>
  <c r="J104" i="22" s="1"/>
  <c r="BK244" i="22"/>
  <c r="J244" i="22" s="1"/>
  <c r="J109" i="22" s="1"/>
  <c r="R131" i="23"/>
  <c r="BK215" i="23"/>
  <c r="J215" i="23" s="1"/>
  <c r="J103" i="23" s="1"/>
  <c r="BK243" i="23"/>
  <c r="J243" i="23" s="1"/>
  <c r="J104" i="23" s="1"/>
  <c r="T250" i="23"/>
  <c r="T249" i="23" s="1"/>
  <c r="T295" i="23"/>
  <c r="P136" i="24"/>
  <c r="R161" i="24"/>
  <c r="P131" i="2"/>
  <c r="P128" i="2" s="1"/>
  <c r="T354" i="2"/>
  <c r="T369" i="2"/>
  <c r="T362" i="2" s="1"/>
  <c r="BK388" i="2"/>
  <c r="BK368" i="3"/>
  <c r="J368" i="3" s="1"/>
  <c r="J99" i="3" s="1"/>
  <c r="P1008" i="3"/>
  <c r="P524" i="3"/>
  <c r="T1124" i="3"/>
  <c r="BK1755" i="3"/>
  <c r="J1755" i="3" s="1"/>
  <c r="J106" i="3" s="1"/>
  <c r="T2041" i="3"/>
  <c r="P2403" i="3"/>
  <c r="T2447" i="3"/>
  <c r="R2454" i="3"/>
  <c r="R2479" i="3"/>
  <c r="T2479" i="3"/>
  <c r="BK2687" i="3"/>
  <c r="J2687" i="3"/>
  <c r="J121" i="3"/>
  <c r="T3456" i="3"/>
  <c r="R150" i="4"/>
  <c r="R149" i="4" s="1"/>
  <c r="T205" i="4"/>
  <c r="T204" i="4"/>
  <c r="P168" i="5"/>
  <c r="T178" i="5"/>
  <c r="BK224" i="5"/>
  <c r="J224" i="5" s="1"/>
  <c r="J107" i="5" s="1"/>
  <c r="P242" i="5"/>
  <c r="P276" i="5"/>
  <c r="T282" i="5"/>
  <c r="T296" i="5"/>
  <c r="T295" i="5" s="1"/>
  <c r="R127" i="6"/>
  <c r="T133" i="6"/>
  <c r="R243" i="6"/>
  <c r="BK349" i="7"/>
  <c r="BK348" i="7" s="1"/>
  <c r="J348" i="7" s="1"/>
  <c r="J100" i="7" s="1"/>
  <c r="P392" i="7"/>
  <c r="P391" i="7"/>
  <c r="P148" i="8"/>
  <c r="BK174" i="8"/>
  <c r="J174" i="8" s="1"/>
  <c r="J103" i="8" s="1"/>
  <c r="P221" i="8"/>
  <c r="P127" i="9"/>
  <c r="P126" i="9" s="1"/>
  <c r="P166" i="10"/>
  <c r="P165" i="10" s="1"/>
  <c r="T127" i="11"/>
  <c r="T126" i="11"/>
  <c r="T125" i="11" s="1"/>
  <c r="T170" i="11"/>
  <c r="T169" i="11" s="1"/>
  <c r="P127" i="12"/>
  <c r="P126" i="12" s="1"/>
  <c r="R135" i="15"/>
  <c r="R173" i="15"/>
  <c r="R172" i="15" s="1"/>
  <c r="R127" i="16"/>
  <c r="P173" i="18"/>
  <c r="BK126" i="19"/>
  <c r="J126" i="19"/>
  <c r="J100" i="19" s="1"/>
  <c r="P135" i="19"/>
  <c r="P134" i="19" s="1"/>
  <c r="P118" i="20"/>
  <c r="P117" i="20" s="1"/>
  <c r="AU116" i="1" s="1"/>
  <c r="BK125" i="21"/>
  <c r="J125" i="21" s="1"/>
  <c r="J97" i="21" s="1"/>
  <c r="BK137" i="21"/>
  <c r="J137" i="21" s="1"/>
  <c r="J98" i="21" s="1"/>
  <c r="R164" i="21"/>
  <c r="R170" i="21"/>
  <c r="T181" i="21"/>
  <c r="P187" i="22"/>
  <c r="R217" i="22"/>
  <c r="R231" i="22"/>
  <c r="P260" i="22"/>
  <c r="P259" i="22" s="1"/>
  <c r="BK170" i="23"/>
  <c r="J170" i="23" s="1"/>
  <c r="J101" i="23" s="1"/>
  <c r="R135" i="22"/>
  <c r="T223" i="22"/>
  <c r="R120" i="24"/>
  <c r="P161" i="24"/>
  <c r="R368" i="3"/>
  <c r="BK1008" i="3"/>
  <c r="J1008" i="3"/>
  <c r="J101" i="3"/>
  <c r="R1008" i="3"/>
  <c r="R524" i="3" s="1"/>
  <c r="T1008" i="3"/>
  <c r="T524" i="3"/>
  <c r="P1741" i="3"/>
  <c r="P1149" i="3"/>
  <c r="R2213" i="3"/>
  <c r="BK2454" i="3"/>
  <c r="J2454" i="3" s="1"/>
  <c r="J116" i="3" s="1"/>
  <c r="R2464" i="3"/>
  <c r="R2472" i="3"/>
  <c r="BK2557" i="3"/>
  <c r="J2557" i="3" s="1"/>
  <c r="J120" i="3" s="1"/>
  <c r="P2687" i="3"/>
  <c r="P3456" i="3"/>
  <c r="P3914" i="3"/>
  <c r="P3944" i="3"/>
  <c r="R138" i="4"/>
  <c r="R146" i="4"/>
  <c r="BK198" i="4"/>
  <c r="J198" i="4" s="1"/>
  <c r="J106" i="4" s="1"/>
  <c r="R193" i="5"/>
  <c r="T219" i="5"/>
  <c r="T242" i="5"/>
  <c r="R276" i="5"/>
  <c r="BK290" i="5"/>
  <c r="J290" i="5" s="1"/>
  <c r="J115" i="5" s="1"/>
  <c r="BK133" i="6"/>
  <c r="J133" i="6"/>
  <c r="J101" i="6" s="1"/>
  <c r="P243" i="6"/>
  <c r="R349" i="7"/>
  <c r="R348" i="7"/>
  <c r="BK148" i="8"/>
  <c r="J148" i="8"/>
  <c r="J100" i="8" s="1"/>
  <c r="T148" i="8"/>
  <c r="P174" i="8"/>
  <c r="BK194" i="8"/>
  <c r="J194" i="8"/>
  <c r="J106" i="8"/>
  <c r="R243" i="8"/>
  <c r="R166" i="10"/>
  <c r="R165" i="10" s="1"/>
  <c r="BK170" i="11"/>
  <c r="J170" i="11"/>
  <c r="J103" i="11"/>
  <c r="T127" i="12"/>
  <c r="T126" i="12" s="1"/>
  <c r="P126" i="13"/>
  <c r="P125" i="13"/>
  <c r="P124" i="13" s="1"/>
  <c r="AU108" i="1" s="1"/>
  <c r="BK239" i="14"/>
  <c r="J239" i="14" s="1"/>
  <c r="J103" i="14" s="1"/>
  <c r="BK136" i="16"/>
  <c r="J136" i="16"/>
  <c r="J101" i="16" s="1"/>
  <c r="T135" i="18"/>
  <c r="P150" i="18"/>
  <c r="P299" i="18"/>
  <c r="P298" i="18"/>
  <c r="P164" i="21"/>
  <c r="BK181" i="21"/>
  <c r="J181" i="21" s="1"/>
  <c r="J103" i="21" s="1"/>
  <c r="BK142" i="22"/>
  <c r="J142" i="22"/>
  <c r="J100" i="22" s="1"/>
  <c r="P231" i="22"/>
  <c r="R161" i="23"/>
  <c r="P261" i="23"/>
  <c r="P260" i="23"/>
  <c r="P120" i="24"/>
  <c r="T120" i="24"/>
  <c r="T119" i="24" s="1"/>
  <c r="T161" i="24"/>
  <c r="P1773" i="3"/>
  <c r="T2027" i="3"/>
  <c r="BK2926" i="3"/>
  <c r="J2926" i="3"/>
  <c r="J123" i="3" s="1"/>
  <c r="P3376" i="3"/>
  <c r="BK150" i="4"/>
  <c r="J150" i="4" s="1"/>
  <c r="J105" i="4"/>
  <c r="BK142" i="5"/>
  <c r="J142" i="5" s="1"/>
  <c r="J100" i="5" s="1"/>
  <c r="R168" i="5"/>
  <c r="BK127" i="6"/>
  <c r="J127" i="6"/>
  <c r="J100" i="6" s="1"/>
  <c r="P133" i="6"/>
  <c r="T243" i="6"/>
  <c r="BK127" i="7"/>
  <c r="R317" i="7"/>
  <c r="BK392" i="7"/>
  <c r="P140" i="8"/>
  <c r="P136" i="8" s="1"/>
  <c r="BK127" i="9"/>
  <c r="BK126" i="9"/>
  <c r="T127" i="10"/>
  <c r="T126" i="10"/>
  <c r="T125" i="10" s="1"/>
  <c r="R127" i="11"/>
  <c r="R126" i="11" s="1"/>
  <c r="R171" i="12"/>
  <c r="R170" i="12" s="1"/>
  <c r="T126" i="13"/>
  <c r="T125" i="13"/>
  <c r="T135" i="13"/>
  <c r="T134" i="13" s="1"/>
  <c r="BK127" i="14"/>
  <c r="P135" i="15"/>
  <c r="P173" i="15"/>
  <c r="P172" i="15"/>
  <c r="P136" i="16"/>
  <c r="BK165" i="16"/>
  <c r="J165" i="16"/>
  <c r="J103" i="16" s="1"/>
  <c r="R132" i="18"/>
  <c r="P135" i="18"/>
  <c r="R138" i="18"/>
  <c r="BK146" i="18"/>
  <c r="J146" i="18"/>
  <c r="J103" i="18" s="1"/>
  <c r="R146" i="18"/>
  <c r="T150" i="18"/>
  <c r="T299" i="18"/>
  <c r="T298" i="18" s="1"/>
  <c r="R118" i="20"/>
  <c r="R117" i="20" s="1"/>
  <c r="P125" i="21"/>
  <c r="T137" i="21"/>
  <c r="BK207" i="22"/>
  <c r="J207" i="22" s="1"/>
  <c r="J102" i="22" s="1"/>
  <c r="BK223" i="22"/>
  <c r="J223" i="22"/>
  <c r="J105" i="22"/>
  <c r="BK250" i="22"/>
  <c r="J250" i="22" s="1"/>
  <c r="J110" i="22" s="1"/>
  <c r="BK1773" i="3"/>
  <c r="J1773" i="3"/>
  <c r="J107" i="3" s="1"/>
  <c r="P2027" i="3"/>
  <c r="P2153" i="3"/>
  <c r="P2926" i="3"/>
  <c r="T3376" i="3"/>
  <c r="T150" i="4"/>
  <c r="T149" i="4" s="1"/>
  <c r="BK178" i="5"/>
  <c r="J178" i="5" s="1"/>
  <c r="J104" i="5" s="1"/>
  <c r="BK219" i="5"/>
  <c r="J219" i="5"/>
  <c r="J106" i="5"/>
  <c r="R232" i="5"/>
  <c r="BK268" i="5"/>
  <c r="J268" i="5"/>
  <c r="J112" i="5" s="1"/>
  <c r="R290" i="5"/>
  <c r="BK138" i="6"/>
  <c r="J138" i="6" s="1"/>
  <c r="J102" i="6" s="1"/>
  <c r="BK317" i="7"/>
  <c r="J317" i="7" s="1"/>
  <c r="J99" i="7" s="1"/>
  <c r="BK181" i="8"/>
  <c r="J181" i="8" s="1"/>
  <c r="J104" i="8" s="1"/>
  <c r="BK127" i="10"/>
  <c r="J127" i="10" s="1"/>
  <c r="J100" i="10"/>
  <c r="BK166" i="10"/>
  <c r="J166" i="10" s="1"/>
  <c r="J103" i="10" s="1"/>
  <c r="BK171" i="12"/>
  <c r="BK170" i="12" s="1"/>
  <c r="J170" i="12" s="1"/>
  <c r="J102" i="12" s="1"/>
  <c r="R126" i="13"/>
  <c r="R125" i="13" s="1"/>
  <c r="BK145" i="14"/>
  <c r="J145" i="14" s="1"/>
  <c r="J101" i="14"/>
  <c r="R127" i="15"/>
  <c r="T147" i="17"/>
  <c r="R135" i="18"/>
  <c r="T146" i="18"/>
  <c r="R125" i="21"/>
  <c r="T170" i="21"/>
  <c r="P207" i="22"/>
  <c r="R239" i="22"/>
  <c r="P127" i="25"/>
  <c r="BK140" i="25"/>
  <c r="J140" i="25" s="1"/>
  <c r="J100" i="25"/>
  <c r="BK169" i="25"/>
  <c r="J169" i="25" s="1"/>
  <c r="J103" i="25" s="1"/>
  <c r="P154" i="3"/>
  <c r="P1013" i="3"/>
  <c r="BK1741" i="3"/>
  <c r="J1741" i="3"/>
  <c r="J105" i="3" s="1"/>
  <c r="T2213" i="3"/>
  <c r="P2447" i="3"/>
  <c r="T2454" i="3"/>
  <c r="T2464" i="3"/>
  <c r="T2472" i="3"/>
  <c r="BK2741" i="3"/>
  <c r="J2741" i="3" s="1"/>
  <c r="J122" i="3" s="1"/>
  <c r="P3252" i="3"/>
  <c r="R3674" i="3"/>
  <c r="P3959" i="3"/>
  <c r="P3958" i="3" s="1"/>
  <c r="P142" i="5"/>
  <c r="BK168" i="5"/>
  <c r="J168" i="5" s="1"/>
  <c r="J102" i="5"/>
  <c r="P193" i="5"/>
  <c r="P224" i="5"/>
  <c r="BK242" i="5"/>
  <c r="J242" i="5"/>
  <c r="J111" i="5" s="1"/>
  <c r="BK276" i="5"/>
  <c r="J276" i="5"/>
  <c r="J113" i="5" s="1"/>
  <c r="P282" i="5"/>
  <c r="BK296" i="5"/>
  <c r="P127" i="6"/>
  <c r="P126" i="6"/>
  <c r="P125" i="6" s="1"/>
  <c r="AU100" i="1" s="1"/>
  <c r="R133" i="6"/>
  <c r="BK243" i="6"/>
  <c r="J243" i="6" s="1"/>
  <c r="J103" i="6"/>
  <c r="T153" i="8"/>
  <c r="T152" i="8" s="1"/>
  <c r="P181" i="8"/>
  <c r="P194" i="8"/>
  <c r="T221" i="8"/>
  <c r="T270" i="8"/>
  <c r="BK285" i="8"/>
  <c r="BK284" i="8" s="1"/>
  <c r="J284" i="8" s="1"/>
  <c r="J114" i="8" s="1"/>
  <c r="P202" i="9"/>
  <c r="P201" i="9"/>
  <c r="BK127" i="11"/>
  <c r="BK126" i="11" s="1"/>
  <c r="J126" i="11" s="1"/>
  <c r="J99" i="11" s="1"/>
  <c r="R170" i="11"/>
  <c r="R169" i="11"/>
  <c r="P171" i="12"/>
  <c r="P170" i="12" s="1"/>
  <c r="R135" i="13"/>
  <c r="R134" i="13"/>
  <c r="T145" i="14"/>
  <c r="BK135" i="15"/>
  <c r="BK126" i="15" s="1"/>
  <c r="T173" i="15"/>
  <c r="T172" i="15" s="1"/>
  <c r="R136" i="16"/>
  <c r="R126" i="16" s="1"/>
  <c r="R125" i="16" s="1"/>
  <c r="BK147" i="17"/>
  <c r="J147" i="17"/>
  <c r="J101" i="17" s="1"/>
  <c r="T173" i="18"/>
  <c r="T149" i="18"/>
  <c r="BK135" i="19"/>
  <c r="BK134" i="19" s="1"/>
  <c r="J134" i="19" s="1"/>
  <c r="J101" i="19" s="1"/>
  <c r="P144" i="21"/>
  <c r="P170" i="21"/>
  <c r="R187" i="21"/>
  <c r="R244" i="22"/>
  <c r="R136" i="24"/>
  <c r="T127" i="25"/>
  <c r="R140" i="25"/>
  <c r="R159" i="25"/>
  <c r="P176" i="25"/>
  <c r="T142" i="22"/>
  <c r="T244" i="22"/>
  <c r="R127" i="25"/>
  <c r="T140" i="25"/>
  <c r="T159" i="25"/>
  <c r="R165" i="25"/>
  <c r="P169" i="25"/>
  <c r="T169" i="25"/>
  <c r="T176" i="25"/>
  <c r="R182" i="25"/>
  <c r="R131" i="2"/>
  <c r="R354" i="2"/>
  <c r="R128" i="2" s="1"/>
  <c r="T388" i="2"/>
  <c r="P368" i="3"/>
  <c r="P1124" i="3"/>
  <c r="BK2213" i="3"/>
  <c r="J2213" i="3"/>
  <c r="J113" i="3" s="1"/>
  <c r="BK2447" i="3"/>
  <c r="J2447" i="3"/>
  <c r="J115" i="3" s="1"/>
  <c r="P2464" i="3"/>
  <c r="P2472" i="3"/>
  <c r="R2557" i="3"/>
  <c r="T2687" i="3"/>
  <c r="BK3456" i="3"/>
  <c r="J3456" i="3" s="1"/>
  <c r="J126" i="3"/>
  <c r="BK3759" i="3"/>
  <c r="J3759" i="3" s="1"/>
  <c r="J128" i="3" s="1"/>
  <c r="P3759" i="3"/>
  <c r="R3759" i="3"/>
  <c r="R3944" i="3"/>
  <c r="P127" i="14"/>
  <c r="P126" i="14" s="1"/>
  <c r="P125" i="14" s="1"/>
  <c r="AU110" i="1" s="1"/>
  <c r="T239" i="14"/>
  <c r="T238" i="14"/>
  <c r="P127" i="15"/>
  <c r="BK127" i="16"/>
  <c r="J127" i="16" s="1"/>
  <c r="J100" i="16" s="1"/>
  <c r="T165" i="16"/>
  <c r="T164" i="16"/>
  <c r="BK127" i="17"/>
  <c r="BK126" i="17" s="1"/>
  <c r="J126" i="17" s="1"/>
  <c r="J99" i="17" s="1"/>
  <c r="P174" i="17"/>
  <c r="P173" i="17"/>
  <c r="BK132" i="18"/>
  <c r="J132" i="18"/>
  <c r="J100" i="18"/>
  <c r="BK138" i="18"/>
  <c r="J138" i="18" s="1"/>
  <c r="J102" i="18" s="1"/>
  <c r="R150" i="18"/>
  <c r="BK118" i="20"/>
  <c r="BK117" i="20" s="1"/>
  <c r="J117" i="20" s="1"/>
  <c r="J118" i="20"/>
  <c r="J97" i="20" s="1"/>
  <c r="R144" i="21"/>
  <c r="P181" i="21"/>
  <c r="T135" i="22"/>
  <c r="R250" i="22"/>
  <c r="BK127" i="25"/>
  <c r="J127" i="25" s="1"/>
  <c r="J98" i="25" s="1"/>
  <c r="P140" i="25"/>
  <c r="BK159" i="25"/>
  <c r="J159" i="25"/>
  <c r="J101" i="25"/>
  <c r="P159" i="25"/>
  <c r="BK165" i="25"/>
  <c r="J165" i="25"/>
  <c r="J102" i="25" s="1"/>
  <c r="P165" i="25"/>
  <c r="T165" i="25"/>
  <c r="R169" i="25"/>
  <c r="BK176" i="25"/>
  <c r="J176" i="25"/>
  <c r="J104" i="25" s="1"/>
  <c r="R176" i="25"/>
  <c r="BK182" i="25"/>
  <c r="J182" i="25" s="1"/>
  <c r="J105" i="25" s="1"/>
  <c r="P182" i="25"/>
  <c r="T182" i="25"/>
  <c r="BK363" i="2"/>
  <c r="J363" i="2" s="1"/>
  <c r="J102" i="2" s="1"/>
  <c r="BK133" i="4"/>
  <c r="J133" i="4"/>
  <c r="J100" i="4" s="1"/>
  <c r="BK166" i="12"/>
  <c r="J166" i="12"/>
  <c r="J101" i="12" s="1"/>
  <c r="BK129" i="2"/>
  <c r="J129" i="2"/>
  <c r="J98" i="2" s="1"/>
  <c r="BK433" i="2"/>
  <c r="J433" i="2"/>
  <c r="J107" i="2" s="1"/>
  <c r="BK278" i="8"/>
  <c r="J278" i="8"/>
  <c r="J111" i="8" s="1"/>
  <c r="BK1149" i="3"/>
  <c r="J1149" i="3" s="1"/>
  <c r="J104" i="3" s="1"/>
  <c r="BK136" i="4"/>
  <c r="J136" i="4"/>
  <c r="J101" i="4" s="1"/>
  <c r="BK137" i="8"/>
  <c r="BK136" i="8"/>
  <c r="J136" i="8" s="1"/>
  <c r="J97" i="8" s="1"/>
  <c r="BK161" i="10"/>
  <c r="J161" i="10" s="1"/>
  <c r="J101" i="10" s="1"/>
  <c r="BK165" i="11"/>
  <c r="J165" i="11"/>
  <c r="J101" i="11"/>
  <c r="BK395" i="7"/>
  <c r="J395" i="7" s="1"/>
  <c r="J105" i="7" s="1"/>
  <c r="BK280" i="8"/>
  <c r="J280" i="8"/>
  <c r="J112" i="8" s="1"/>
  <c r="BK164" i="5"/>
  <c r="J164" i="5" s="1"/>
  <c r="J101" i="5" s="1"/>
  <c r="BK389" i="7"/>
  <c r="J389" i="7"/>
  <c r="J102" i="7"/>
  <c r="BK197" i="9"/>
  <c r="J197" i="9" s="1"/>
  <c r="J101" i="9" s="1"/>
  <c r="BK524" i="3"/>
  <c r="J524" i="3"/>
  <c r="J100" i="3"/>
  <c r="BK176" i="5"/>
  <c r="J176" i="5" s="1"/>
  <c r="J103" i="5" s="1"/>
  <c r="BK242" i="22"/>
  <c r="J242" i="22"/>
  <c r="J108" i="22" s="1"/>
  <c r="BK282" i="8"/>
  <c r="J282" i="8" s="1"/>
  <c r="J113" i="8" s="1"/>
  <c r="BK208" i="4"/>
  <c r="J208" i="4"/>
  <c r="J109" i="4"/>
  <c r="BK299" i="5"/>
  <c r="J299" i="5" s="1"/>
  <c r="J118" i="5" s="1"/>
  <c r="BK138" i="25"/>
  <c r="J138" i="25"/>
  <c r="J99" i="25"/>
  <c r="BK379" i="2"/>
  <c r="J379" i="2" s="1"/>
  <c r="J104" i="2" s="1"/>
  <c r="BK119" i="24"/>
  <c r="J119" i="24" s="1"/>
  <c r="J96" i="24" s="1"/>
  <c r="J92" i="25"/>
  <c r="F121" i="25"/>
  <c r="BE129" i="25"/>
  <c r="BE132" i="25"/>
  <c r="BE137" i="25"/>
  <c r="BE133" i="25"/>
  <c r="BE136" i="25"/>
  <c r="BE148" i="25"/>
  <c r="E85" i="25"/>
  <c r="J91" i="25"/>
  <c r="BE134" i="25"/>
  <c r="BE142" i="25"/>
  <c r="BE146" i="25"/>
  <c r="BE154" i="25"/>
  <c r="BE158" i="25"/>
  <c r="BE162" i="25"/>
  <c r="BE163" i="25"/>
  <c r="BE161" i="25"/>
  <c r="J119" i="25"/>
  <c r="BE131" i="25"/>
  <c r="BE135" i="25"/>
  <c r="BE145" i="25"/>
  <c r="BE147" i="25"/>
  <c r="BE149" i="25"/>
  <c r="BE151" i="25"/>
  <c r="BE152" i="25"/>
  <c r="BE153" i="25"/>
  <c r="BE160" i="25"/>
  <c r="BE164" i="25"/>
  <c r="BE167" i="25"/>
  <c r="F92" i="25"/>
  <c r="BE128" i="25"/>
  <c r="BE139" i="25"/>
  <c r="BE141" i="25"/>
  <c r="BE157" i="25"/>
  <c r="BE168" i="25"/>
  <c r="BE171" i="25"/>
  <c r="BE172" i="25"/>
  <c r="BE179" i="25"/>
  <c r="BE181" i="25"/>
  <c r="BE130" i="25"/>
  <c r="BE150" i="25"/>
  <c r="BE177" i="25"/>
  <c r="BE184" i="25"/>
  <c r="BE185" i="25"/>
  <c r="BE190" i="25"/>
  <c r="BE166" i="25"/>
  <c r="BE175" i="25"/>
  <c r="BE187" i="25"/>
  <c r="BE189" i="25"/>
  <c r="BE180" i="25"/>
  <c r="BE183" i="25"/>
  <c r="BE188" i="25"/>
  <c r="BE170" i="25"/>
  <c r="BE178" i="25"/>
  <c r="BE186" i="25"/>
  <c r="BK130" i="23"/>
  <c r="BK214" i="23"/>
  <c r="J214" i="23" s="1"/>
  <c r="J102" i="23" s="1"/>
  <c r="J250" i="23"/>
  <c r="J106" i="23" s="1"/>
  <c r="BK169" i="23"/>
  <c r="J169" i="23" s="1"/>
  <c r="J100" i="23" s="1"/>
  <c r="E85" i="24"/>
  <c r="J89" i="24"/>
  <c r="F92" i="24"/>
  <c r="J115" i="24"/>
  <c r="J116" i="24"/>
  <c r="BE122" i="24"/>
  <c r="F115" i="24"/>
  <c r="BE121" i="24"/>
  <c r="BE124" i="24"/>
  <c r="BE126" i="24"/>
  <c r="BE128" i="24"/>
  <c r="BE130" i="24"/>
  <c r="BE134" i="24"/>
  <c r="BE137" i="24"/>
  <c r="BE138" i="24"/>
  <c r="BE140" i="24"/>
  <c r="BE142" i="24"/>
  <c r="BE148" i="24"/>
  <c r="BE152" i="24"/>
  <c r="BE125" i="24"/>
  <c r="BE133" i="24"/>
  <c r="BE144" i="24"/>
  <c r="BE150" i="24"/>
  <c r="BE151" i="24"/>
  <c r="BE159" i="24"/>
  <c r="BE132" i="24"/>
  <c r="BE135" i="24"/>
  <c r="BE143" i="24"/>
  <c r="BE154" i="24"/>
  <c r="BE165" i="24"/>
  <c r="BE145" i="24"/>
  <c r="BE146" i="24"/>
  <c r="BE129" i="24"/>
  <c r="BE139" i="24"/>
  <c r="BE141" i="24"/>
  <c r="BE147" i="24"/>
  <c r="BE149" i="24"/>
  <c r="BE153" i="24"/>
  <c r="BE155" i="24"/>
  <c r="BE160" i="24"/>
  <c r="BE162" i="24"/>
  <c r="BE171" i="24"/>
  <c r="BE123" i="24"/>
  <c r="BE127" i="24"/>
  <c r="BE131" i="24"/>
  <c r="BE156" i="24"/>
  <c r="BE157" i="24"/>
  <c r="BE158" i="24"/>
  <c r="E85" i="23"/>
  <c r="J91" i="23"/>
  <c r="J126" i="23"/>
  <c r="F91" i="23"/>
  <c r="F92" i="23"/>
  <c r="BE145" i="23"/>
  <c r="BE149" i="23"/>
  <c r="BE152" i="23"/>
  <c r="BE153" i="23"/>
  <c r="BE173" i="23"/>
  <c r="BE177" i="23"/>
  <c r="BE135" i="23"/>
  <c r="BE138" i="23"/>
  <c r="BE144" i="23"/>
  <c r="BE156" i="23"/>
  <c r="BE157" i="23"/>
  <c r="BE167" i="23"/>
  <c r="BE134" i="23"/>
  <c r="BE140" i="23"/>
  <c r="BE143" i="23"/>
  <c r="BE146" i="23"/>
  <c r="BE148" i="23"/>
  <c r="BE151" i="23"/>
  <c r="BE158" i="23"/>
  <c r="BE160" i="23"/>
  <c r="BE165" i="23"/>
  <c r="BE180" i="23"/>
  <c r="BE181" i="23"/>
  <c r="BE183" i="23"/>
  <c r="BE192" i="23"/>
  <c r="BE194" i="23"/>
  <c r="BE163" i="23"/>
  <c r="BE168" i="23"/>
  <c r="BE176" i="23"/>
  <c r="BE179" i="23"/>
  <c r="BE223" i="23"/>
  <c r="BE185" i="23"/>
  <c r="BE188" i="23"/>
  <c r="BE196" i="23"/>
  <c r="BE206" i="23"/>
  <c r="BE208" i="23"/>
  <c r="BE209" i="23"/>
  <c r="BE211" i="23"/>
  <c r="BE222" i="23"/>
  <c r="J89" i="23"/>
  <c r="BE136" i="23"/>
  <c r="BE137" i="23"/>
  <c r="BE142" i="23"/>
  <c r="BE150" i="23"/>
  <c r="BE220" i="23"/>
  <c r="BE221" i="23"/>
  <c r="BE224" i="23"/>
  <c r="BE234" i="23"/>
  <c r="BE237" i="23"/>
  <c r="BE147" i="23"/>
  <c r="BE154" i="23"/>
  <c r="BE155" i="23"/>
  <c r="BE159" i="23"/>
  <c r="BE166" i="23"/>
  <c r="BE187" i="23"/>
  <c r="BE189" i="23"/>
  <c r="BE191" i="23"/>
  <c r="BE193" i="23"/>
  <c r="BE198" i="23"/>
  <c r="BE199" i="23"/>
  <c r="BE202" i="23"/>
  <c r="BE216" i="23"/>
  <c r="BE218" i="23"/>
  <c r="BE219" i="23"/>
  <c r="BE225" i="23"/>
  <c r="BE239" i="23"/>
  <c r="BE132" i="23"/>
  <c r="BE139" i="23"/>
  <c r="BE141" i="23"/>
  <c r="BE232" i="23"/>
  <c r="BE238" i="23"/>
  <c r="BE254" i="23"/>
  <c r="BE204" i="23"/>
  <c r="BE207" i="23"/>
  <c r="BE217" i="23"/>
  <c r="BE226" i="23"/>
  <c r="BE227" i="23"/>
  <c r="BE245" i="23"/>
  <c r="BE247" i="23"/>
  <c r="BE252" i="23"/>
  <c r="BE255" i="23"/>
  <c r="BE265" i="23"/>
  <c r="BE273" i="23"/>
  <c r="BE269" i="23"/>
  <c r="BE274" i="23"/>
  <c r="BE263" i="23"/>
  <c r="BE275" i="23"/>
  <c r="BE287" i="23"/>
  <c r="BE290" i="23"/>
  <c r="BE291" i="23"/>
  <c r="BE296" i="23"/>
  <c r="BE299" i="23"/>
  <c r="BE300" i="23"/>
  <c r="BE301" i="23"/>
  <c r="BE302" i="23"/>
  <c r="BE241" i="23"/>
  <c r="BE242" i="23"/>
  <c r="BE256" i="23"/>
  <c r="BE257" i="23"/>
  <c r="BE259" i="23"/>
  <c r="BE280" i="23"/>
  <c r="BE284" i="23"/>
  <c r="BE292" i="23"/>
  <c r="BE297" i="23"/>
  <c r="BE303" i="23"/>
  <c r="BE304" i="23"/>
  <c r="BE305" i="23"/>
  <c r="BE228" i="23"/>
  <c r="BE244" i="23"/>
  <c r="BE246" i="23"/>
  <c r="BE253" i="23"/>
  <c r="BE264" i="23"/>
  <c r="BE266" i="23"/>
  <c r="BE267" i="23"/>
  <c r="BE270" i="23"/>
  <c r="BE271" i="23"/>
  <c r="BE279" i="23"/>
  <c r="BE281" i="23"/>
  <c r="BE283" i="23"/>
  <c r="BE285" i="23"/>
  <c r="BE288" i="23"/>
  <c r="BE258" i="23"/>
  <c r="BE268" i="23"/>
  <c r="BE272" i="23"/>
  <c r="BE276" i="23"/>
  <c r="BE278" i="23"/>
  <c r="BE282" i="23"/>
  <c r="BE293" i="23"/>
  <c r="BE294" i="23"/>
  <c r="BE298" i="23"/>
  <c r="BE162" i="23"/>
  <c r="BE164" i="23"/>
  <c r="BE171" i="23"/>
  <c r="BE175" i="23"/>
  <c r="BE184" i="23"/>
  <c r="BE195" i="23"/>
  <c r="BE197" i="23"/>
  <c r="BE200" i="23"/>
  <c r="BE210" i="23"/>
  <c r="BE212" i="23"/>
  <c r="BE229" i="23"/>
  <c r="BE230" i="23"/>
  <c r="BE231" i="23"/>
  <c r="BE233" i="23"/>
  <c r="BE235" i="23"/>
  <c r="BE236" i="23"/>
  <c r="BE240" i="23"/>
  <c r="BE248" i="23"/>
  <c r="BE251" i="23"/>
  <c r="BE262" i="23"/>
  <c r="BE277" i="23"/>
  <c r="BE286" i="23"/>
  <c r="BE289" i="23"/>
  <c r="F91" i="22"/>
  <c r="J89" i="22"/>
  <c r="J128" i="22"/>
  <c r="BE139" i="22"/>
  <c r="E85" i="22"/>
  <c r="BE136" i="22"/>
  <c r="BE137" i="22"/>
  <c r="BE141" i="22"/>
  <c r="BE143" i="22"/>
  <c r="BE145" i="22"/>
  <c r="BE150" i="22"/>
  <c r="J92" i="22"/>
  <c r="BE138" i="22"/>
  <c r="BE148" i="22"/>
  <c r="BE151" i="22"/>
  <c r="F92" i="22"/>
  <c r="BE146" i="22"/>
  <c r="BE147" i="22"/>
  <c r="BE149" i="22"/>
  <c r="BE152" i="22"/>
  <c r="BE153" i="22"/>
  <c r="BE155" i="22"/>
  <c r="BE144" i="22"/>
  <c r="BE166" i="22"/>
  <c r="BE171" i="22"/>
  <c r="BE181" i="22"/>
  <c r="BE175" i="22"/>
  <c r="BE182" i="22"/>
  <c r="BE191" i="22"/>
  <c r="BE168" i="22"/>
  <c r="BE173" i="22"/>
  <c r="BE177" i="22"/>
  <c r="BE183" i="22"/>
  <c r="BE186" i="22"/>
  <c r="BE188" i="22"/>
  <c r="BE193" i="22"/>
  <c r="BE195" i="22"/>
  <c r="BE184" i="22"/>
  <c r="BE192" i="22"/>
  <c r="BE194" i="22"/>
  <c r="BE199" i="22"/>
  <c r="BE201" i="22"/>
  <c r="BE209" i="22"/>
  <c r="BE214" i="22"/>
  <c r="BE140" i="22"/>
  <c r="BE154" i="22"/>
  <c r="BE156" i="22"/>
  <c r="BE157" i="22"/>
  <c r="BE158" i="22"/>
  <c r="BE160" i="22"/>
  <c r="BE167" i="22"/>
  <c r="BE169" i="22"/>
  <c r="BE172" i="22"/>
  <c r="BE189" i="22"/>
  <c r="BE202" i="22"/>
  <c r="BE203" i="22"/>
  <c r="BE204" i="22"/>
  <c r="BE206" i="22"/>
  <c r="BE221" i="22"/>
  <c r="BE222" i="22"/>
  <c r="BE225" i="22"/>
  <c r="BE237" i="22"/>
  <c r="BE251" i="22"/>
  <c r="BE159" i="22"/>
  <c r="BE178" i="22"/>
  <c r="BE179" i="22"/>
  <c r="BE185" i="22"/>
  <c r="BE200" i="22"/>
  <c r="BE211" i="22"/>
  <c r="BE218" i="22"/>
  <c r="BE219" i="22"/>
  <c r="BE230" i="22"/>
  <c r="BE233" i="22"/>
  <c r="BE238" i="22"/>
  <c r="BE240" i="22"/>
  <c r="BE243" i="22"/>
  <c r="BE246" i="22"/>
  <c r="BE247" i="22"/>
  <c r="BE252" i="22"/>
  <c r="BE254" i="22"/>
  <c r="BE262" i="22"/>
  <c r="BE224" i="22"/>
  <c r="BE228" i="22"/>
  <c r="BE235" i="22"/>
  <c r="BE236" i="22"/>
  <c r="BE258" i="22"/>
  <c r="BE261" i="22"/>
  <c r="BE255" i="22"/>
  <c r="BE256" i="22"/>
  <c r="BE161" i="22"/>
  <c r="BE163" i="22"/>
  <c r="BE164" i="22"/>
  <c r="BE165" i="22"/>
  <c r="BE170" i="22"/>
  <c r="BE174" i="22"/>
  <c r="BE176" i="22"/>
  <c r="BE180" i="22"/>
  <c r="BE190" i="22"/>
  <c r="BE197" i="22"/>
  <c r="BE198" i="22"/>
  <c r="BE205" i="22"/>
  <c r="BE208" i="22"/>
  <c r="BE227" i="22"/>
  <c r="BE234" i="22"/>
  <c r="BE248" i="22"/>
  <c r="BE249" i="22"/>
  <c r="BE257" i="22"/>
  <c r="BE210" i="22"/>
  <c r="BE212" i="22"/>
  <c r="BE213" i="22"/>
  <c r="BE215" i="22"/>
  <c r="BE216" i="22"/>
  <c r="BE226" i="22"/>
  <c r="BE229" i="22"/>
  <c r="BE232" i="22"/>
  <c r="BE241" i="22"/>
  <c r="BE245" i="22"/>
  <c r="BE253" i="22"/>
  <c r="J92" i="21"/>
  <c r="J89" i="21"/>
  <c r="J91" i="21"/>
  <c r="F120" i="21"/>
  <c r="BE126" i="21"/>
  <c r="BE129" i="21"/>
  <c r="BE131" i="21"/>
  <c r="E85" i="21"/>
  <c r="BE128" i="21"/>
  <c r="BE130" i="21"/>
  <c r="BE145" i="21"/>
  <c r="BE155" i="21"/>
  <c r="BE162" i="21"/>
  <c r="BE146" i="21"/>
  <c r="BE152" i="21"/>
  <c r="BE166" i="21"/>
  <c r="BE172" i="21"/>
  <c r="BE175" i="21"/>
  <c r="BE158" i="21"/>
  <c r="BE160" i="21"/>
  <c r="BE168" i="21"/>
  <c r="BE178" i="21"/>
  <c r="BE183" i="21"/>
  <c r="BE186" i="21"/>
  <c r="BE188" i="21"/>
  <c r="BE191" i="21"/>
  <c r="F92" i="21"/>
  <c r="BE132" i="21"/>
  <c r="BE148" i="21"/>
  <c r="BE150" i="21"/>
  <c r="BE153" i="21"/>
  <c r="BE157" i="21"/>
  <c r="BE163" i="21"/>
  <c r="BE173" i="21"/>
  <c r="BE182" i="21"/>
  <c r="BE184" i="21"/>
  <c r="J96" i="20"/>
  <c r="BE127" i="21"/>
  <c r="BE133" i="21"/>
  <c r="BE138" i="21"/>
  <c r="BE142" i="21"/>
  <c r="BE154" i="21"/>
  <c r="BE159" i="21"/>
  <c r="BE161" i="21"/>
  <c r="BE165" i="21"/>
  <c r="BE179" i="21"/>
  <c r="BE189" i="21"/>
  <c r="BE192" i="21"/>
  <c r="BE194" i="21"/>
  <c r="BE134" i="21"/>
  <c r="BE135" i="21"/>
  <c r="BE136" i="21"/>
  <c r="BE140" i="21"/>
  <c r="BE147" i="21"/>
  <c r="BE149" i="21"/>
  <c r="BE151" i="21"/>
  <c r="BE156" i="21"/>
  <c r="BE169" i="21"/>
  <c r="BE171" i="21"/>
  <c r="BE174" i="21"/>
  <c r="BE177" i="21"/>
  <c r="BE180" i="21"/>
  <c r="BE190" i="21"/>
  <c r="BE196" i="21"/>
  <c r="BE176" i="21"/>
  <c r="BE185" i="21"/>
  <c r="BE193" i="21"/>
  <c r="BE195" i="21"/>
  <c r="BE197" i="21"/>
  <c r="J89" i="20"/>
  <c r="J114" i="20"/>
  <c r="J135" i="19"/>
  <c r="J102" i="19"/>
  <c r="J113" i="20"/>
  <c r="BE119" i="20"/>
  <c r="BE121" i="20"/>
  <c r="BE134" i="20"/>
  <c r="F91" i="20"/>
  <c r="BE122" i="20"/>
  <c r="BE135" i="20"/>
  <c r="BE137" i="20"/>
  <c r="BE128" i="20"/>
  <c r="BE136" i="20"/>
  <c r="BE139" i="20"/>
  <c r="E107" i="20"/>
  <c r="BE124" i="20"/>
  <c r="BE130" i="20"/>
  <c r="BE140" i="20"/>
  <c r="BE143" i="20"/>
  <c r="F114" i="20"/>
  <c r="BE141" i="20"/>
  <c r="BE142" i="20"/>
  <c r="BE144" i="20"/>
  <c r="BE120" i="20"/>
  <c r="BE126" i="20"/>
  <c r="BE132" i="20"/>
  <c r="BE145" i="20"/>
  <c r="BK149" i="18"/>
  <c r="J149" i="18" s="1"/>
  <c r="J104" i="18" s="1"/>
  <c r="BK131" i="18"/>
  <c r="J93" i="19"/>
  <c r="E85" i="19"/>
  <c r="F93" i="19"/>
  <c r="F121" i="19"/>
  <c r="BE131" i="19"/>
  <c r="BE136" i="19"/>
  <c r="BE138" i="19"/>
  <c r="J118" i="19"/>
  <c r="J121" i="19"/>
  <c r="BE133" i="19"/>
  <c r="BE127" i="19"/>
  <c r="BE128" i="19"/>
  <c r="BE130" i="19"/>
  <c r="BE140" i="19"/>
  <c r="E118" i="18"/>
  <c r="J94" i="18"/>
  <c r="F127" i="18"/>
  <c r="BE136" i="18"/>
  <c r="BE137" i="18"/>
  <c r="BE140" i="18"/>
  <c r="BE143" i="18"/>
  <c r="BE151" i="18"/>
  <c r="BE177" i="18"/>
  <c r="BE166" i="18"/>
  <c r="BE180" i="18"/>
  <c r="BE171" i="18"/>
  <c r="BE209" i="18"/>
  <c r="BK173" i="17"/>
  <c r="J173" i="17"/>
  <c r="J102" i="17"/>
  <c r="J91" i="18"/>
  <c r="BE147" i="18"/>
  <c r="BE183" i="18"/>
  <c r="J126" i="18"/>
  <c r="BE133" i="18"/>
  <c r="BE154" i="18"/>
  <c r="BE189" i="18"/>
  <c r="BE198" i="18"/>
  <c r="BE201" i="18"/>
  <c r="BE208" i="18"/>
  <c r="BE222" i="18"/>
  <c r="BE235" i="18"/>
  <c r="BE268" i="18"/>
  <c r="BE195" i="18"/>
  <c r="BE286" i="18"/>
  <c r="BE289" i="18"/>
  <c r="BE296" i="18"/>
  <c r="BE214" i="18"/>
  <c r="BE216" i="18"/>
  <c r="BE225" i="18"/>
  <c r="BE250" i="18"/>
  <c r="BE262" i="18"/>
  <c r="BE270" i="18"/>
  <c r="BE256" i="18"/>
  <c r="BE259" i="18"/>
  <c r="BE278" i="18"/>
  <c r="BE295" i="18"/>
  <c r="BE301" i="18"/>
  <c r="F93" i="18"/>
  <c r="BE142" i="18"/>
  <c r="BE148" i="18"/>
  <c r="BE174" i="18"/>
  <c r="BE188" i="18"/>
  <c r="BE192" i="18"/>
  <c r="BE134" i="18"/>
  <c r="BE139" i="18"/>
  <c r="BE145" i="18"/>
  <c r="BE156" i="18"/>
  <c r="BE170" i="18"/>
  <c r="BE204" i="18"/>
  <c r="BE212" i="18"/>
  <c r="BE229" i="18"/>
  <c r="BE241" i="18"/>
  <c r="BE247" i="18"/>
  <c r="BE253" i="18"/>
  <c r="BE292" i="18"/>
  <c r="BE300" i="18"/>
  <c r="F94" i="17"/>
  <c r="F121" i="17"/>
  <c r="E85" i="17"/>
  <c r="J91" i="17"/>
  <c r="J122" i="17"/>
  <c r="BE140" i="17"/>
  <c r="BE144" i="17"/>
  <c r="J121" i="17"/>
  <c r="BE142" i="17"/>
  <c r="BE158" i="17"/>
  <c r="BE145" i="17"/>
  <c r="BE152" i="17"/>
  <c r="BE156" i="17"/>
  <c r="BE160" i="17"/>
  <c r="BE148" i="17"/>
  <c r="BE150" i="17"/>
  <c r="BE154" i="17"/>
  <c r="BE161" i="17"/>
  <c r="BE164" i="17"/>
  <c r="BE166" i="17"/>
  <c r="BE175" i="17"/>
  <c r="BE133" i="17"/>
  <c r="BE162" i="17"/>
  <c r="BE168" i="17"/>
  <c r="BE171" i="17"/>
  <c r="BE176" i="17"/>
  <c r="BE128" i="17"/>
  <c r="BE136" i="17"/>
  <c r="BE170" i="17"/>
  <c r="J126" i="15"/>
  <c r="J99" i="15" s="1"/>
  <c r="J135" i="15"/>
  <c r="J101" i="15"/>
  <c r="J93" i="16"/>
  <c r="F94" i="16"/>
  <c r="E85" i="16"/>
  <c r="F93" i="16"/>
  <c r="BE130" i="16"/>
  <c r="BE138" i="16"/>
  <c r="BE149" i="16"/>
  <c r="BE137" i="16"/>
  <c r="BE141" i="16"/>
  <c r="BE143" i="16"/>
  <c r="BE145" i="16"/>
  <c r="BE153" i="16"/>
  <c r="J91" i="16"/>
  <c r="J122" i="16"/>
  <c r="BE128" i="16"/>
  <c r="BE139" i="16"/>
  <c r="BE147" i="16"/>
  <c r="BE150" i="16"/>
  <c r="BE151" i="16"/>
  <c r="BE155" i="16"/>
  <c r="BE134" i="16"/>
  <c r="BE159" i="16"/>
  <c r="BE166" i="16"/>
  <c r="BE157" i="16"/>
  <c r="BE162" i="16"/>
  <c r="BE161" i="16"/>
  <c r="BE133" i="16"/>
  <c r="BE167" i="16"/>
  <c r="J127" i="14"/>
  <c r="J100" i="14"/>
  <c r="BK238" i="14"/>
  <c r="J238" i="14"/>
  <c r="J102" i="14"/>
  <c r="J93" i="15"/>
  <c r="J119" i="15"/>
  <c r="BE128" i="15"/>
  <c r="J122" i="15"/>
  <c r="BE146" i="15"/>
  <c r="F94" i="15"/>
  <c r="BE132" i="15"/>
  <c r="BE148" i="15"/>
  <c r="BE159" i="15"/>
  <c r="BE161" i="15"/>
  <c r="BE169" i="15"/>
  <c r="E113" i="15"/>
  <c r="F121" i="15"/>
  <c r="BE136" i="15"/>
  <c r="BE150" i="15"/>
  <c r="BE155" i="15"/>
  <c r="BE130" i="15"/>
  <c r="BE140" i="15"/>
  <c r="BE144" i="15"/>
  <c r="BE151" i="15"/>
  <c r="BE153" i="15"/>
  <c r="BE157" i="15"/>
  <c r="BE165" i="15"/>
  <c r="BE174" i="15"/>
  <c r="BE175" i="15"/>
  <c r="BE133" i="15"/>
  <c r="BE138" i="15"/>
  <c r="BE142" i="15"/>
  <c r="BE167" i="15"/>
  <c r="BE170" i="15"/>
  <c r="T124" i="13"/>
  <c r="J93" i="14"/>
  <c r="F122" i="14"/>
  <c r="BE148" i="14"/>
  <c r="BK134" i="13"/>
  <c r="J134" i="13"/>
  <c r="J101" i="13" s="1"/>
  <c r="BE164" i="14"/>
  <c r="F93" i="14"/>
  <c r="BE152" i="14"/>
  <c r="BE154" i="14"/>
  <c r="BE158" i="14"/>
  <c r="BE171" i="14"/>
  <c r="BE139" i="14"/>
  <c r="BE169" i="14"/>
  <c r="BE174" i="14"/>
  <c r="BE146" i="14"/>
  <c r="E85" i="14"/>
  <c r="J94" i="14"/>
  <c r="BE128" i="14"/>
  <c r="BE142" i="14"/>
  <c r="BE143" i="14"/>
  <c r="BE188" i="14"/>
  <c r="BE198" i="14"/>
  <c r="BE200" i="14"/>
  <c r="J91" i="14"/>
  <c r="BE135" i="14"/>
  <c r="BE150" i="14"/>
  <c r="BE156" i="14"/>
  <c r="BE176" i="14"/>
  <c r="BE178" i="14"/>
  <c r="BE182" i="14"/>
  <c r="BE186" i="14"/>
  <c r="BE196" i="14"/>
  <c r="BE204" i="14"/>
  <c r="BE208" i="14"/>
  <c r="BE212" i="14"/>
  <c r="BE214" i="14"/>
  <c r="BE235" i="14"/>
  <c r="BE232" i="14"/>
  <c r="BE240" i="14"/>
  <c r="BE184" i="14"/>
  <c r="BE192" i="14"/>
  <c r="BE202" i="14"/>
  <c r="BE211" i="14"/>
  <c r="BE206" i="14"/>
  <c r="BE236" i="14"/>
  <c r="BE190" i="14"/>
  <c r="BE194" i="14"/>
  <c r="BE213" i="14"/>
  <c r="BE217" i="14"/>
  <c r="BE234" i="14"/>
  <c r="BE241" i="14"/>
  <c r="BE161" i="14"/>
  <c r="BE167" i="14"/>
  <c r="BE172" i="14"/>
  <c r="BE180" i="14"/>
  <c r="BE210" i="14"/>
  <c r="BE215" i="14"/>
  <c r="BE219" i="14"/>
  <c r="J171" i="12"/>
  <c r="J103" i="12" s="1"/>
  <c r="J91" i="13"/>
  <c r="J93" i="13"/>
  <c r="E112" i="13"/>
  <c r="F94" i="13"/>
  <c r="F120" i="13"/>
  <c r="BE128" i="13"/>
  <c r="BE130" i="13"/>
  <c r="BE140" i="13"/>
  <c r="BK126" i="12"/>
  <c r="BK125" i="12"/>
  <c r="J125" i="12" s="1"/>
  <c r="J98" i="12" s="1"/>
  <c r="J94" i="13"/>
  <c r="BE133" i="13"/>
  <c r="BE136" i="13"/>
  <c r="BE137" i="13"/>
  <c r="BE127" i="13"/>
  <c r="BE131" i="13"/>
  <c r="BE141" i="13"/>
  <c r="BE142" i="13"/>
  <c r="BE143" i="13"/>
  <c r="J127" i="11"/>
  <c r="J100" i="11" s="1"/>
  <c r="F93" i="12"/>
  <c r="F122" i="12"/>
  <c r="BE132" i="12"/>
  <c r="J119" i="12"/>
  <c r="J122" i="12"/>
  <c r="BE128" i="12"/>
  <c r="BE131" i="12"/>
  <c r="BE138" i="12"/>
  <c r="BE142" i="12"/>
  <c r="BE157" i="12"/>
  <c r="BE155" i="12"/>
  <c r="BE159" i="12"/>
  <c r="E85" i="12"/>
  <c r="J93" i="12"/>
  <c r="BE129" i="12"/>
  <c r="BE150" i="12"/>
  <c r="BE163" i="12"/>
  <c r="BE167" i="12"/>
  <c r="BE134" i="12"/>
  <c r="BE164" i="12"/>
  <c r="BE172" i="12"/>
  <c r="BE173" i="12"/>
  <c r="BE146" i="12"/>
  <c r="BE152" i="12"/>
  <c r="BE160" i="12"/>
  <c r="BE162" i="12"/>
  <c r="BD107" i="1"/>
  <c r="BK126" i="10"/>
  <c r="J126" i="10"/>
  <c r="J99" i="10" s="1"/>
  <c r="E85" i="11"/>
  <c r="J93" i="11"/>
  <c r="F121" i="11"/>
  <c r="BE129" i="11"/>
  <c r="BE146" i="11"/>
  <c r="BE142" i="11"/>
  <c r="BE161" i="11"/>
  <c r="BE171" i="11"/>
  <c r="BE172" i="11"/>
  <c r="BE162" i="11"/>
  <c r="F94" i="11"/>
  <c r="BE128" i="11"/>
  <c r="BE138" i="11"/>
  <c r="BE150" i="11"/>
  <c r="BE152" i="11"/>
  <c r="BE158" i="11"/>
  <c r="BE166" i="11"/>
  <c r="J91" i="11"/>
  <c r="J94" i="11"/>
  <c r="BE131" i="11"/>
  <c r="BE132" i="11"/>
  <c r="BE134" i="11"/>
  <c r="BE154" i="11"/>
  <c r="BE156" i="11"/>
  <c r="BE159" i="11"/>
  <c r="BE163" i="11"/>
  <c r="J127" i="9"/>
  <c r="J100" i="9"/>
  <c r="F93" i="10"/>
  <c r="BE128" i="10"/>
  <c r="BE129" i="10"/>
  <c r="E113" i="10"/>
  <c r="J121" i="10"/>
  <c r="BE134" i="10"/>
  <c r="BE135" i="10"/>
  <c r="J126" i="9"/>
  <c r="J99" i="9" s="1"/>
  <c r="BK201" i="9"/>
  <c r="J201" i="9"/>
  <c r="J102" i="9"/>
  <c r="J91" i="10"/>
  <c r="BE131" i="10"/>
  <c r="BE138" i="10"/>
  <c r="BE154" i="10"/>
  <c r="BE158" i="10"/>
  <c r="BE150" i="10"/>
  <c r="BE157" i="10"/>
  <c r="BE159" i="10"/>
  <c r="F122" i="10"/>
  <c r="BE132" i="10"/>
  <c r="BE146" i="10"/>
  <c r="BE155" i="10"/>
  <c r="BE168" i="10"/>
  <c r="J122" i="10"/>
  <c r="BE142" i="10"/>
  <c r="BE148" i="10"/>
  <c r="BE162" i="10"/>
  <c r="BE167" i="10"/>
  <c r="BE152" i="10"/>
  <c r="BK152" i="8"/>
  <c r="J152" i="8"/>
  <c r="J101" i="8"/>
  <c r="J137" i="8"/>
  <c r="J98" i="8" s="1"/>
  <c r="J91" i="9"/>
  <c r="J122" i="9"/>
  <c r="BE128" i="9"/>
  <c r="F94" i="9"/>
  <c r="J121" i="9"/>
  <c r="BE137" i="9"/>
  <c r="BE144" i="9"/>
  <c r="BE165" i="9"/>
  <c r="E85" i="9"/>
  <c r="BE135" i="9"/>
  <c r="BE151" i="9"/>
  <c r="BE168" i="9"/>
  <c r="BE178" i="9"/>
  <c r="BE175" i="9"/>
  <c r="F121" i="9"/>
  <c r="BE158" i="9"/>
  <c r="BE194" i="9"/>
  <c r="BE195" i="9"/>
  <c r="BE198" i="9"/>
  <c r="BE203" i="9"/>
  <c r="BE204" i="9"/>
  <c r="BE180" i="9"/>
  <c r="BE187" i="9"/>
  <c r="BE192" i="9"/>
  <c r="BE189" i="9"/>
  <c r="BE191" i="9"/>
  <c r="BE193" i="9"/>
  <c r="J91" i="8"/>
  <c r="F131" i="8"/>
  <c r="BE149" i="8"/>
  <c r="BE150" i="8"/>
  <c r="BE198" i="8"/>
  <c r="BE202" i="8"/>
  <c r="J127" i="7"/>
  <c r="J98" i="7" s="1"/>
  <c r="J392" i="7"/>
  <c r="J104" i="7"/>
  <c r="BE162" i="8"/>
  <c r="BE165" i="8"/>
  <c r="BE172" i="8"/>
  <c r="BE178" i="8"/>
  <c r="BE195" i="8"/>
  <c r="BE204" i="8"/>
  <c r="BE208" i="8"/>
  <c r="BE224" i="8"/>
  <c r="BE212" i="8"/>
  <c r="BE225" i="8"/>
  <c r="BE189" i="8"/>
  <c r="BE207" i="8"/>
  <c r="BE219" i="8"/>
  <c r="BE234" i="8"/>
  <c r="F92" i="8"/>
  <c r="BE138" i="8"/>
  <c r="BE141" i="8"/>
  <c r="BE144" i="8"/>
  <c r="BE145" i="8"/>
  <c r="BE147" i="8"/>
  <c r="BE211" i="8"/>
  <c r="BE226" i="8"/>
  <c r="BE228" i="8"/>
  <c r="BE229" i="8"/>
  <c r="BE231" i="8"/>
  <c r="BE156" i="8"/>
  <c r="BE159" i="8"/>
  <c r="BE176" i="8"/>
  <c r="BE177" i="8"/>
  <c r="BE188" i="8"/>
  <c r="BE213" i="8"/>
  <c r="BE232" i="8"/>
  <c r="BE235" i="8"/>
  <c r="BE236" i="8"/>
  <c r="BE237" i="8"/>
  <c r="BE241" i="8"/>
  <c r="BE251" i="8"/>
  <c r="BE252" i="8"/>
  <c r="J129" i="8"/>
  <c r="BE245" i="8"/>
  <c r="BE259" i="8"/>
  <c r="J349" i="7"/>
  <c r="J101" i="7"/>
  <c r="E85" i="8"/>
  <c r="BE175" i="8"/>
  <c r="BE256" i="8"/>
  <c r="BE154" i="8"/>
  <c r="BE238" i="8"/>
  <c r="BE244" i="8"/>
  <c r="BE171" i="8"/>
  <c r="BE263" i="8"/>
  <c r="J92" i="8"/>
  <c r="BE248" i="8"/>
  <c r="BE257" i="8"/>
  <c r="BE262" i="8"/>
  <c r="BE268" i="8"/>
  <c r="BE179" i="8"/>
  <c r="BE187" i="8"/>
  <c r="BE203" i="8"/>
  <c r="BE205" i="8"/>
  <c r="BE191" i="8"/>
  <c r="BE196" i="8"/>
  <c r="BE197" i="8"/>
  <c r="BE286" i="8"/>
  <c r="BE168" i="8"/>
  <c r="BE142" i="8"/>
  <c r="BE183" i="8"/>
  <c r="BE192" i="8"/>
  <c r="BE200" i="8"/>
  <c r="BE210" i="8"/>
  <c r="BE215" i="8"/>
  <c r="BE218" i="8"/>
  <c r="BE222" i="8"/>
  <c r="BE227" i="8"/>
  <c r="BE239" i="8"/>
  <c r="BE240" i="8"/>
  <c r="BE247" i="8"/>
  <c r="BE255" i="8"/>
  <c r="BE260" i="8"/>
  <c r="BE266" i="8"/>
  <c r="BE267" i="8"/>
  <c r="BE271" i="8"/>
  <c r="BE273" i="8"/>
  <c r="BE274" i="8"/>
  <c r="BE275" i="8"/>
  <c r="BE276" i="8"/>
  <c r="BE279" i="8"/>
  <c r="BE287" i="8"/>
  <c r="BE182" i="8"/>
  <c r="BE184" i="8"/>
  <c r="BE281" i="8"/>
  <c r="BE283" i="8"/>
  <c r="BE144" i="7"/>
  <c r="BE145" i="7"/>
  <c r="BE153" i="7"/>
  <c r="BE163" i="7"/>
  <c r="BE208" i="7"/>
  <c r="BE210" i="7"/>
  <c r="BE266" i="7"/>
  <c r="BE281" i="7"/>
  <c r="BE283" i="7"/>
  <c r="BE284" i="7"/>
  <c r="J91" i="7"/>
  <c r="BE143" i="7"/>
  <c r="BE147" i="7"/>
  <c r="BE269" i="7"/>
  <c r="BE282" i="7"/>
  <c r="BE129" i="7"/>
  <c r="BE130" i="7"/>
  <c r="BE221" i="7"/>
  <c r="BE276" i="7"/>
  <c r="BE278" i="7"/>
  <c r="BE280" i="7"/>
  <c r="BE286" i="7"/>
  <c r="BE215" i="7"/>
  <c r="F92" i="7"/>
  <c r="BE128" i="7"/>
  <c r="BE161" i="7"/>
  <c r="BE171" i="7"/>
  <c r="BE182" i="7"/>
  <c r="BE192" i="7"/>
  <c r="BE247" i="7"/>
  <c r="BE253" i="7"/>
  <c r="BE259" i="7"/>
  <c r="BE263" i="7"/>
  <c r="BE275" i="7"/>
  <c r="BE277" i="7"/>
  <c r="BE285" i="7"/>
  <c r="BE212" i="7"/>
  <c r="BE251" i="7"/>
  <c r="BE255" i="7"/>
  <c r="BE261" i="7"/>
  <c r="BE279" i="7"/>
  <c r="BE287" i="7"/>
  <c r="BE288" i="7"/>
  <c r="BE289" i="7"/>
  <c r="BE272" i="7"/>
  <c r="BE290" i="7"/>
  <c r="BE292" i="7"/>
  <c r="BE298" i="7"/>
  <c r="E115" i="7"/>
  <c r="BE294" i="7"/>
  <c r="BE299" i="7"/>
  <c r="BE303" i="7"/>
  <c r="BE204" i="7"/>
  <c r="BE217" i="7"/>
  <c r="BE301" i="7"/>
  <c r="BE304" i="7"/>
  <c r="BE308" i="7"/>
  <c r="BE133" i="7"/>
  <c r="BE136" i="7"/>
  <c r="BE148" i="7"/>
  <c r="BE149" i="7"/>
  <c r="BE233" i="7"/>
  <c r="BE235" i="7"/>
  <c r="BE245" i="7"/>
  <c r="BE293" i="7"/>
  <c r="BE295" i="7"/>
  <c r="BE300" i="7"/>
  <c r="BE302" i="7"/>
  <c r="BE306" i="7"/>
  <c r="BE309" i="7"/>
  <c r="BE310" i="7"/>
  <c r="BE311" i="7"/>
  <c r="BE313" i="7"/>
  <c r="BE139" i="7"/>
  <c r="BE146" i="7"/>
  <c r="BE196" i="7"/>
  <c r="BE219" i="7"/>
  <c r="BE225" i="7"/>
  <c r="BE239" i="7"/>
  <c r="BE243" i="7"/>
  <c r="BE291" i="7"/>
  <c r="BE296" i="7"/>
  <c r="BE320" i="7"/>
  <c r="BE326" i="7"/>
  <c r="BK126" i="6"/>
  <c r="J126" i="6" s="1"/>
  <c r="J99" i="6" s="1"/>
  <c r="F121" i="7"/>
  <c r="BE151" i="7"/>
  <c r="BE190" i="7"/>
  <c r="BE229" i="7"/>
  <c r="BE342" i="7"/>
  <c r="BE345" i="7"/>
  <c r="BE132" i="7"/>
  <c r="BE135" i="7"/>
  <c r="BE157" i="7"/>
  <c r="BE173" i="7"/>
  <c r="BE315" i="7"/>
  <c r="BE322" i="7"/>
  <c r="BE331" i="7"/>
  <c r="BE337" i="7"/>
  <c r="BE354" i="7"/>
  <c r="J92" i="7"/>
  <c r="BE180" i="7"/>
  <c r="BE227" i="7"/>
  <c r="BE241" i="7"/>
  <c r="BE363" i="7"/>
  <c r="BE141" i="7"/>
  <c r="BE231" i="7"/>
  <c r="BE237" i="7"/>
  <c r="BE257" i="7"/>
  <c r="BE138" i="7"/>
  <c r="BE155" i="7"/>
  <c r="BE168" i="7"/>
  <c r="BE177" i="7"/>
  <c r="BE187" i="7"/>
  <c r="BE199" i="7"/>
  <c r="BE201" i="7"/>
  <c r="BE223" i="7"/>
  <c r="BE329" i="7"/>
  <c r="BE341" i="7"/>
  <c r="BE343" i="7"/>
  <c r="BE350" i="7"/>
  <c r="BE379" i="7"/>
  <c r="BE388" i="7"/>
  <c r="BE137" i="7"/>
  <c r="BE140" i="7"/>
  <c r="BE159" i="7"/>
  <c r="BE214" i="7"/>
  <c r="BE357" i="7"/>
  <c r="BE361" i="7"/>
  <c r="BE367" i="7"/>
  <c r="BE386" i="7"/>
  <c r="BE185" i="7"/>
  <c r="BE249" i="7"/>
  <c r="BE297" i="7"/>
  <c r="BE305" i="7"/>
  <c r="BE307" i="7"/>
  <c r="BE312" i="7"/>
  <c r="BE314" i="7"/>
  <c r="BE318" i="7"/>
  <c r="BE346" i="7"/>
  <c r="BE351" i="7"/>
  <c r="BE375" i="7"/>
  <c r="BE381" i="7"/>
  <c r="BE385" i="7"/>
  <c r="BE393" i="7"/>
  <c r="BE396" i="7"/>
  <c r="J89" i="7"/>
  <c r="BE324" i="7"/>
  <c r="BE339" i="7"/>
  <c r="BE355" i="7"/>
  <c r="BE359" i="7"/>
  <c r="BE365" i="7"/>
  <c r="BE373" i="7"/>
  <c r="BE394" i="7"/>
  <c r="BE206" i="7"/>
  <c r="BE387" i="7"/>
  <c r="BE131" i="7"/>
  <c r="BE134" i="7"/>
  <c r="BE166" i="7"/>
  <c r="BE334" i="7"/>
  <c r="BE369" i="7"/>
  <c r="BE371" i="7"/>
  <c r="BE390" i="7"/>
  <c r="BK235" i="5"/>
  <c r="J235" i="5" s="1"/>
  <c r="J109" i="5" s="1"/>
  <c r="J94" i="6"/>
  <c r="BE130" i="6"/>
  <c r="BE136" i="6"/>
  <c r="J296" i="5"/>
  <c r="J117" i="5" s="1"/>
  <c r="E113" i="6"/>
  <c r="J121" i="6"/>
  <c r="BE140" i="6"/>
  <c r="F94" i="6"/>
  <c r="J119" i="6"/>
  <c r="BE128" i="6"/>
  <c r="BE129" i="6"/>
  <c r="BE135" i="6"/>
  <c r="BE141" i="6"/>
  <c r="BE147" i="6"/>
  <c r="BE150" i="6"/>
  <c r="BE156" i="6"/>
  <c r="BE182" i="6"/>
  <c r="F93" i="6"/>
  <c r="BE134" i="6"/>
  <c r="BE153" i="6"/>
  <c r="BE166" i="6"/>
  <c r="BE172" i="6"/>
  <c r="BE176" i="6"/>
  <c r="BE178" i="6"/>
  <c r="BE184" i="6"/>
  <c r="BE143" i="6"/>
  <c r="BE144" i="6"/>
  <c r="BE154" i="6"/>
  <c r="BE163" i="6"/>
  <c r="BE170" i="6"/>
  <c r="BE173" i="6"/>
  <c r="BE183" i="6"/>
  <c r="BE196" i="6"/>
  <c r="BE197" i="6"/>
  <c r="BE157" i="6"/>
  <c r="BE160" i="6"/>
  <c r="BE177" i="6"/>
  <c r="BE189" i="6"/>
  <c r="BE202" i="6"/>
  <c r="BE208" i="6"/>
  <c r="BE213" i="6"/>
  <c r="BE180" i="6"/>
  <c r="BE194" i="6"/>
  <c r="BE219" i="6"/>
  <c r="BE225" i="6"/>
  <c r="BE131" i="6"/>
  <c r="BE139" i="6"/>
  <c r="BE142" i="6"/>
  <c r="BE169" i="6"/>
  <c r="BE186" i="6"/>
  <c r="BE192" i="6"/>
  <c r="BE199" i="6"/>
  <c r="BE205" i="6"/>
  <c r="BE211" i="6"/>
  <c r="BE216" i="6"/>
  <c r="BE221" i="6"/>
  <c r="BE223" i="6"/>
  <c r="BE228" i="6"/>
  <c r="BE230" i="6"/>
  <c r="BE236" i="6"/>
  <c r="BE237" i="6"/>
  <c r="BE240" i="6"/>
  <c r="BE247" i="6"/>
  <c r="BE241" i="6"/>
  <c r="BE244" i="6"/>
  <c r="BE249" i="6"/>
  <c r="BE250" i="6"/>
  <c r="BE246" i="6"/>
  <c r="BC100" i="1"/>
  <c r="BK132" i="4"/>
  <c r="J132" i="4" s="1"/>
  <c r="J99" i="4" s="1"/>
  <c r="F93" i="5"/>
  <c r="J134" i="5"/>
  <c r="BK149" i="4"/>
  <c r="J149" i="4"/>
  <c r="J104" i="4"/>
  <c r="J93" i="5"/>
  <c r="BE173" i="5"/>
  <c r="BE177" i="5"/>
  <c r="F94" i="5"/>
  <c r="BE157" i="5"/>
  <c r="BE171" i="5"/>
  <c r="BE174" i="5"/>
  <c r="E85" i="5"/>
  <c r="BE162" i="5"/>
  <c r="BE143" i="5"/>
  <c r="BE149" i="5"/>
  <c r="BE161" i="5"/>
  <c r="BE175" i="5"/>
  <c r="BE213" i="5"/>
  <c r="BE165" i="5"/>
  <c r="BE187" i="5"/>
  <c r="BE197" i="5"/>
  <c r="BE202" i="5"/>
  <c r="BE209" i="5"/>
  <c r="BE211" i="5"/>
  <c r="BE220" i="5"/>
  <c r="BE239" i="5"/>
  <c r="BE246" i="5"/>
  <c r="BE247" i="5"/>
  <c r="BE223" i="5"/>
  <c r="BE226" i="5"/>
  <c r="BE233" i="5"/>
  <c r="BE234" i="5"/>
  <c r="BE147" i="5"/>
  <c r="BE238" i="5"/>
  <c r="BE249" i="5"/>
  <c r="BE257" i="5"/>
  <c r="BE260" i="5"/>
  <c r="J94" i="5"/>
  <c r="BE225" i="5"/>
  <c r="BE228" i="5"/>
  <c r="BE229" i="5"/>
  <c r="BE237" i="5"/>
  <c r="BE243" i="5"/>
  <c r="BE256" i="5"/>
  <c r="BE271" i="5"/>
  <c r="BE144" i="5"/>
  <c r="BE186" i="5"/>
  <c r="BE207" i="5"/>
  <c r="BE216" i="5"/>
  <c r="BE222" i="5"/>
  <c r="BE231" i="5"/>
  <c r="BE244" i="5"/>
  <c r="BE248" i="5"/>
  <c r="BE254" i="5"/>
  <c r="BE255" i="5"/>
  <c r="BE262" i="5"/>
  <c r="BE265" i="5"/>
  <c r="BE278" i="5"/>
  <c r="BE279" i="5"/>
  <c r="BE283" i="5"/>
  <c r="BE291" i="5"/>
  <c r="BE151" i="5"/>
  <c r="BE159" i="5"/>
  <c r="BE172" i="5"/>
  <c r="BE179" i="5"/>
  <c r="BE251" i="5"/>
  <c r="BE253" i="5"/>
  <c r="BE258" i="5"/>
  <c r="BE266" i="5"/>
  <c r="BE269" i="5"/>
  <c r="BE274" i="5"/>
  <c r="BE286" i="5"/>
  <c r="BE287" i="5"/>
  <c r="BE293" i="5"/>
  <c r="BE300" i="5"/>
  <c r="BE155" i="5"/>
  <c r="BE169" i="5"/>
  <c r="BE190" i="5"/>
  <c r="BE277" i="5"/>
  <c r="BE285" i="5"/>
  <c r="BE288" i="5"/>
  <c r="BE297" i="5"/>
  <c r="BE298" i="5"/>
  <c r="BE183" i="5"/>
  <c r="BE194" i="5"/>
  <c r="BE199" i="5"/>
  <c r="BE203" i="5"/>
  <c r="BE205" i="5"/>
  <c r="BE206" i="5"/>
  <c r="BE215" i="5"/>
  <c r="BE217" i="5"/>
  <c r="BE218" i="5"/>
  <c r="BE153" i="5"/>
  <c r="BE240" i="5"/>
  <c r="BE245" i="5"/>
  <c r="BE250" i="5"/>
  <c r="BE252" i="5"/>
  <c r="BE259" i="5"/>
  <c r="BE263" i="5"/>
  <c r="BE273" i="5"/>
  <c r="BE280" i="5"/>
  <c r="BE284" i="5"/>
  <c r="BE292" i="5"/>
  <c r="J93" i="4"/>
  <c r="F128" i="4"/>
  <c r="BE134" i="4"/>
  <c r="J91" i="4"/>
  <c r="J94" i="4"/>
  <c r="BE143" i="4"/>
  <c r="BE148" i="4"/>
  <c r="F93" i="4"/>
  <c r="E119" i="4"/>
  <c r="BE137" i="4"/>
  <c r="BE139" i="4"/>
  <c r="BE142" i="4"/>
  <c r="BE164" i="4"/>
  <c r="BE171" i="4"/>
  <c r="BE153" i="4"/>
  <c r="BE162" i="4"/>
  <c r="BE188" i="4"/>
  <c r="BE147" i="4"/>
  <c r="BE151" i="4"/>
  <c r="BE179" i="4"/>
  <c r="BE192" i="4"/>
  <c r="BE194" i="4"/>
  <c r="BE185" i="4"/>
  <c r="BE195" i="4"/>
  <c r="BE196" i="4"/>
  <c r="BE199" i="4"/>
  <c r="J154" i="3"/>
  <c r="J98" i="3"/>
  <c r="BK2040" i="3"/>
  <c r="J2040" i="3"/>
  <c r="J110" i="3" s="1"/>
  <c r="BE152" i="4"/>
  <c r="BE173" i="4"/>
  <c r="BE206" i="4"/>
  <c r="BE140" i="4"/>
  <c r="BE145" i="4"/>
  <c r="BE155" i="4"/>
  <c r="BE209" i="4"/>
  <c r="BE190" i="4"/>
  <c r="BE191" i="4"/>
  <c r="BE201" i="4"/>
  <c r="BE207" i="4"/>
  <c r="BE186" i="4"/>
  <c r="BE193" i="4"/>
  <c r="BE200" i="4"/>
  <c r="BE202" i="4"/>
  <c r="BE2477" i="3"/>
  <c r="BE2534" i="3"/>
  <c r="BE2690" i="3"/>
  <c r="BE2713" i="3"/>
  <c r="BE2765" i="3"/>
  <c r="BE2767" i="3"/>
  <c r="BE2839" i="3"/>
  <c r="BE2849" i="3"/>
  <c r="BE305" i="3"/>
  <c r="BE346" i="3"/>
  <c r="BE383" i="3"/>
  <c r="BE391" i="3"/>
  <c r="BE424" i="3"/>
  <c r="BE465" i="3"/>
  <c r="BE509" i="3"/>
  <c r="BE730" i="3"/>
  <c r="BE1089" i="3"/>
  <c r="BE1112" i="3"/>
  <c r="BE1141" i="3"/>
  <c r="BE1154" i="3"/>
  <c r="BE1575" i="3"/>
  <c r="BE1620" i="3"/>
  <c r="BE1726" i="3"/>
  <c r="BE1729" i="3"/>
  <c r="BE1745" i="3"/>
  <c r="BE1795" i="3"/>
  <c r="BE1819" i="3"/>
  <c r="BE1825" i="3"/>
  <c r="BE1827" i="3"/>
  <c r="BE1837" i="3"/>
  <c r="BE1872" i="3"/>
  <c r="BE1916" i="3"/>
  <c r="BE2015" i="3"/>
  <c r="BE2038" i="3"/>
  <c r="BE2101" i="3"/>
  <c r="BE2114" i="3"/>
  <c r="BE2172" i="3"/>
  <c r="BE2182" i="3"/>
  <c r="BE2324" i="3"/>
  <c r="BE2438" i="3"/>
  <c r="BE2451" i="3"/>
  <c r="BE2452" i="3"/>
  <c r="BE2462" i="3"/>
  <c r="BE2470" i="3"/>
  <c r="BE2510" i="3"/>
  <c r="BE2755" i="3"/>
  <c r="BE2783" i="3"/>
  <c r="BE2793" i="3"/>
  <c r="BE2818" i="3"/>
  <c r="BE2930" i="3"/>
  <c r="BE2949" i="3"/>
  <c r="BE3015" i="3"/>
  <c r="BE2803" i="3"/>
  <c r="BE3081" i="3"/>
  <c r="BE2929" i="3"/>
  <c r="BE2987" i="3"/>
  <c r="BE3099" i="3"/>
  <c r="BE2580" i="3"/>
  <c r="BE2603" i="3"/>
  <c r="BE2621" i="3"/>
  <c r="BE3117" i="3"/>
  <c r="BE3123" i="3"/>
  <c r="BE3128" i="3"/>
  <c r="J89" i="3"/>
  <c r="F148" i="3"/>
  <c r="BE179" i="3"/>
  <c r="BE319" i="3"/>
  <c r="BE350" i="3"/>
  <c r="BE377" i="3"/>
  <c r="BE436" i="3"/>
  <c r="BE457" i="3"/>
  <c r="BE515" i="3"/>
  <c r="BE533" i="3"/>
  <c r="BE806" i="3"/>
  <c r="BE997" i="3"/>
  <c r="BE1014" i="3"/>
  <c r="BE1120" i="3"/>
  <c r="BE1150" i="3"/>
  <c r="BE1558" i="3"/>
  <c r="BE1573" i="3"/>
  <c r="BE1580" i="3"/>
  <c r="BE1654" i="3"/>
  <c r="BE1732" i="3"/>
  <c r="BE1735" i="3"/>
  <c r="BE1764" i="3"/>
  <c r="BE1767" i="3"/>
  <c r="BE1811" i="3"/>
  <c r="BE1818" i="3"/>
  <c r="BE1840" i="3"/>
  <c r="BE2024" i="3"/>
  <c r="BE2305" i="3"/>
  <c r="BE2380" i="3"/>
  <c r="BE2401" i="3"/>
  <c r="BE2416" i="3"/>
  <c r="BE2473" i="3"/>
  <c r="BE2502" i="3"/>
  <c r="BE2636" i="3"/>
  <c r="BE2747" i="3"/>
  <c r="BE2769" i="3"/>
  <c r="BE2771" i="3"/>
  <c r="BE2868" i="3"/>
  <c r="BE2882" i="3"/>
  <c r="BE2884" i="3"/>
  <c r="BE2908" i="3"/>
  <c r="BE3074" i="3"/>
  <c r="BE840" i="3"/>
  <c r="BE901" i="3"/>
  <c r="BE1051" i="3"/>
  <c r="BE1077" i="3"/>
  <c r="BE1512" i="3"/>
  <c r="BE1596" i="3"/>
  <c r="BE1604" i="3"/>
  <c r="BE1629" i="3"/>
  <c r="BE1716" i="3"/>
  <c r="BE2115" i="3"/>
  <c r="BE2151" i="3"/>
  <c r="BE2174" i="3"/>
  <c r="BE2235" i="3"/>
  <c r="BE2259" i="3"/>
  <c r="BE2332" i="3"/>
  <c r="BE2345" i="3"/>
  <c r="BE2480" i="3"/>
  <c r="BE2591" i="3"/>
  <c r="BE2614" i="3"/>
  <c r="BE2743" i="3"/>
  <c r="BE2890" i="3"/>
  <c r="BE2899" i="3"/>
  <c r="BE2906" i="3"/>
  <c r="BE2933" i="3"/>
  <c r="BE2960" i="3"/>
  <c r="BE2969" i="3"/>
  <c r="BE2978" i="3"/>
  <c r="BE3034" i="3"/>
  <c r="BE3040" i="3"/>
  <c r="BE3065" i="3"/>
  <c r="BK128" i="2"/>
  <c r="J128" i="2" s="1"/>
  <c r="J97" i="2" s="1"/>
  <c r="BE164" i="3"/>
  <c r="BE334" i="3"/>
  <c r="BE379" i="3"/>
  <c r="BE380" i="3"/>
  <c r="BE452" i="3"/>
  <c r="BE480" i="3"/>
  <c r="BE484" i="3"/>
  <c r="BE761" i="3"/>
  <c r="BE834" i="3"/>
  <c r="BE917" i="3"/>
  <c r="BE1095" i="3"/>
  <c r="BE1144" i="3"/>
  <c r="BE1742" i="3"/>
  <c r="BE1756" i="3"/>
  <c r="BE1762" i="3"/>
  <c r="BE1763" i="3"/>
  <c r="BE1779" i="3"/>
  <c r="BE1805" i="3"/>
  <c r="BE1828" i="3"/>
  <c r="BE1829" i="3"/>
  <c r="BE1832" i="3"/>
  <c r="BE2282" i="3"/>
  <c r="BE2465" i="3"/>
  <c r="BE2469" i="3"/>
  <c r="BE2528" i="3"/>
  <c r="BE2555" i="3"/>
  <c r="BE2764" i="3"/>
  <c r="BE2781" i="3"/>
  <c r="BE2872" i="3"/>
  <c r="BE2883" i="3"/>
  <c r="BE3126" i="3"/>
  <c r="BE2924" i="3"/>
  <c r="BE3131" i="3"/>
  <c r="BE3134" i="3"/>
  <c r="BE3136" i="3"/>
  <c r="BE3147" i="3"/>
  <c r="BE3150" i="3"/>
  <c r="BE3159" i="3"/>
  <c r="BE2353" i="3"/>
  <c r="BE2368" i="3"/>
  <c r="BE2393" i="3"/>
  <c r="BE2521" i="3"/>
  <c r="BE2745" i="3"/>
  <c r="BE2757" i="3"/>
  <c r="BE2760" i="3"/>
  <c r="BE2887" i="3"/>
  <c r="J388" i="2"/>
  <c r="J106" i="2"/>
  <c r="J91" i="3"/>
  <c r="E142" i="3"/>
  <c r="J149" i="3"/>
  <c r="BE170" i="3"/>
  <c r="BE282" i="3"/>
  <c r="BE430" i="3"/>
  <c r="BE525" i="3"/>
  <c r="BE550" i="3"/>
  <c r="BE580" i="3"/>
  <c r="BE654" i="3"/>
  <c r="BE792" i="3"/>
  <c r="BE897" i="3"/>
  <c r="BE925" i="3"/>
  <c r="BE1125" i="3"/>
  <c r="BE1135" i="3"/>
  <c r="BE1586" i="3"/>
  <c r="BE1598" i="3"/>
  <c r="BE1670" i="3"/>
  <c r="BE1679" i="3"/>
  <c r="BE1723" i="3"/>
  <c r="BE1760" i="3"/>
  <c r="BE1789" i="3"/>
  <c r="BE1851" i="3"/>
  <c r="BE1860" i="3"/>
  <c r="BE2028" i="3"/>
  <c r="BE2034" i="3"/>
  <c r="BE2039" i="3"/>
  <c r="BE2042" i="3"/>
  <c r="BE2070" i="3"/>
  <c r="BE2141" i="3"/>
  <c r="BE2455" i="3"/>
  <c r="BE2458" i="3"/>
  <c r="BE2468" i="3"/>
  <c r="BE2513" i="3"/>
  <c r="BE2570" i="3"/>
  <c r="BE2654" i="3"/>
  <c r="BE2667" i="3"/>
  <c r="BE2728" i="3"/>
  <c r="BE2194" i="3"/>
  <c r="BE2208" i="3"/>
  <c r="BE2211" i="3"/>
  <c r="BE2406" i="3"/>
  <c r="BE2491" i="3"/>
  <c r="BE2515" i="3"/>
  <c r="BE2564" i="3"/>
  <c r="BE2762" i="3"/>
  <c r="BE2797" i="3"/>
  <c r="BE2805" i="3"/>
  <c r="BE2851" i="3"/>
  <c r="BE2871" i="3"/>
  <c r="BE2894" i="3"/>
  <c r="BE2921" i="3"/>
  <c r="BE2932" i="3"/>
  <c r="BE3166" i="3"/>
  <c r="BE167" i="3"/>
  <c r="BE265" i="3"/>
  <c r="BE280" i="3"/>
  <c r="BE292" i="3"/>
  <c r="BE330" i="3"/>
  <c r="BE361" i="3"/>
  <c r="BE366" i="3"/>
  <c r="BE490" i="3"/>
  <c r="BE505" i="3"/>
  <c r="BE590" i="3"/>
  <c r="BE905" i="3"/>
  <c r="BE909" i="3"/>
  <c r="BE930" i="3"/>
  <c r="BE1003" i="3"/>
  <c r="BE1100" i="3"/>
  <c r="BE1777" i="3"/>
  <c r="BE1817" i="3"/>
  <c r="BE1844" i="3"/>
  <c r="BE1848" i="3"/>
  <c r="BE1913" i="3"/>
  <c r="BE2021" i="3"/>
  <c r="BE2031" i="3"/>
  <c r="BE2032" i="3"/>
  <c r="BE2150" i="3"/>
  <c r="BE2162" i="3"/>
  <c r="BE2214" i="3"/>
  <c r="BE2340" i="3"/>
  <c r="BE2362" i="3"/>
  <c r="BE2365" i="3"/>
  <c r="BE2430" i="3"/>
  <c r="BE2444" i="3"/>
  <c r="BE2445" i="3"/>
  <c r="BE2448" i="3"/>
  <c r="BE2639" i="3"/>
  <c r="BE2651" i="3"/>
  <c r="BE2670" i="3"/>
  <c r="BE2935" i="3"/>
  <c r="BE3169" i="3"/>
  <c r="BE3184" i="3"/>
  <c r="BE3190" i="3"/>
  <c r="BE3193" i="3"/>
  <c r="BE3196" i="3"/>
  <c r="BE2408" i="3"/>
  <c r="BE2659" i="3"/>
  <c r="BE2770" i="3"/>
  <c r="BE2888" i="3"/>
  <c r="BE2889" i="3"/>
  <c r="BE2891" i="3"/>
  <c r="BE2920" i="3"/>
  <c r="BE2923" i="3"/>
  <c r="BE3037" i="3"/>
  <c r="BE3093" i="3"/>
  <c r="BE3108" i="3"/>
  <c r="BE3120" i="3"/>
  <c r="BE3153" i="3"/>
  <c r="BE3160" i="3"/>
  <c r="BE3163" i="3"/>
  <c r="BE3181" i="3"/>
  <c r="BE3199" i="3"/>
  <c r="BE3202" i="3"/>
  <c r="BE3227" i="3"/>
  <c r="F92" i="3"/>
  <c r="BE157" i="3"/>
  <c r="BE185" i="3"/>
  <c r="BE278" i="3"/>
  <c r="BE313" i="3"/>
  <c r="BE364" i="3"/>
  <c r="BE474" i="3"/>
  <c r="BE482" i="3"/>
  <c r="BE915" i="3"/>
  <c r="BE919" i="3"/>
  <c r="BE923" i="3"/>
  <c r="BE967" i="3"/>
  <c r="BE989" i="3"/>
  <c r="BE992" i="3"/>
  <c r="BE995" i="3"/>
  <c r="BE1001" i="3"/>
  <c r="BE1108" i="3"/>
  <c r="BE1743" i="3"/>
  <c r="BE1802" i="3"/>
  <c r="BE1823" i="3"/>
  <c r="BE1908" i="3"/>
  <c r="BE1924" i="3"/>
  <c r="BE2053" i="3"/>
  <c r="BE2326" i="3"/>
  <c r="BE2334" i="3"/>
  <c r="BE2558" i="3"/>
  <c r="BE2560" i="3"/>
  <c r="BE2562" i="3"/>
  <c r="BE2702" i="3"/>
  <c r="BE2725" i="3"/>
  <c r="BE2733" i="3"/>
  <c r="BE2756" i="3"/>
  <c r="BE2759" i="3"/>
  <c r="BE2799" i="3"/>
  <c r="BE2836" i="3"/>
  <c r="BE2873" i="3"/>
  <c r="BE3249" i="3"/>
  <c r="BE3271" i="3"/>
  <c r="BE155" i="3"/>
  <c r="BE159" i="3"/>
  <c r="BE274" i="3"/>
  <c r="BE386" i="3"/>
  <c r="BE405" i="3"/>
  <c r="BE445" i="3"/>
  <c r="BE468" i="3"/>
  <c r="BE499" i="3"/>
  <c r="BE521" i="3"/>
  <c r="BE530" i="3"/>
  <c r="BE537" i="3"/>
  <c r="BE585" i="3"/>
  <c r="BE692" i="3"/>
  <c r="BE802" i="3"/>
  <c r="BE837" i="3"/>
  <c r="BE851" i="3"/>
  <c r="BE953" i="3"/>
  <c r="BE982" i="3"/>
  <c r="BE984" i="3"/>
  <c r="BE999" i="3"/>
  <c r="BE1011" i="3"/>
  <c r="BE1064" i="3"/>
  <c r="BE1738" i="3"/>
  <c r="BE1751" i="3"/>
  <c r="BE1786" i="3"/>
  <c r="BE1799" i="3"/>
  <c r="BE1845" i="3"/>
  <c r="BE1859" i="3"/>
  <c r="BE2018" i="3"/>
  <c r="BE2035" i="3"/>
  <c r="BE2063" i="3"/>
  <c r="BE2126" i="3"/>
  <c r="BE2154" i="3"/>
  <c r="BE2476" i="3"/>
  <c r="BE2489" i="3"/>
  <c r="BE2494" i="3"/>
  <c r="BE2620" i="3"/>
  <c r="BE2664" i="3"/>
  <c r="BE2680" i="3"/>
  <c r="BE2688" i="3"/>
  <c r="BE2722" i="3"/>
  <c r="BE2758" i="3"/>
  <c r="BE2881" i="3"/>
  <c r="BE2902" i="3"/>
  <c r="BE2909" i="3"/>
  <c r="BE3051" i="3"/>
  <c r="BE3054" i="3"/>
  <c r="BE3058" i="3"/>
  <c r="BE3090" i="3"/>
  <c r="BE3139" i="3"/>
  <c r="BE3142" i="3"/>
  <c r="BE3178" i="3"/>
  <c r="BE3187" i="3"/>
  <c r="BE3216" i="3"/>
  <c r="BE3234" i="3"/>
  <c r="BE3253" i="3"/>
  <c r="BE3373" i="3"/>
  <c r="BE3395" i="3"/>
  <c r="BE3454" i="3"/>
  <c r="BE3494" i="3"/>
  <c r="BE191" i="3"/>
  <c r="BE198" i="3"/>
  <c r="BE222" i="3"/>
  <c r="BE238" i="3"/>
  <c r="BE256" i="3"/>
  <c r="BE348" i="3"/>
  <c r="BE388" i="3"/>
  <c r="BE395" i="3"/>
  <c r="BE399" i="3"/>
  <c r="BE418" i="3"/>
  <c r="BE494" i="3"/>
  <c r="BE496" i="3"/>
  <c r="BE528" i="3"/>
  <c r="BE1009" i="3"/>
  <c r="BE1130" i="3"/>
  <c r="BE1377" i="3"/>
  <c r="BE1437" i="3"/>
  <c r="BE1439" i="3"/>
  <c r="BE1485" i="3"/>
  <c r="BE1535" i="3"/>
  <c r="BE1567" i="3"/>
  <c r="BE1592" i="3"/>
  <c r="BE1594" i="3"/>
  <c r="BE1747" i="3"/>
  <c r="BE1753" i="3"/>
  <c r="BE1770" i="3"/>
  <c r="BE1797" i="3"/>
  <c r="BE1814" i="3"/>
  <c r="BE1856" i="3"/>
  <c r="BE1868" i="3"/>
  <c r="BE2007" i="3"/>
  <c r="BE2131" i="3"/>
  <c r="BE2192" i="3"/>
  <c r="BE2210" i="3"/>
  <c r="BE2288" i="3"/>
  <c r="BE2398" i="3"/>
  <c r="BE2424" i="3"/>
  <c r="BE2461" i="3"/>
  <c r="BE2544" i="3"/>
  <c r="BE2625" i="3"/>
  <c r="BE2661" i="3"/>
  <c r="BE2685" i="3"/>
  <c r="BE2739" i="3"/>
  <c r="BE2763" i="3"/>
  <c r="BE2927" i="3"/>
  <c r="BE3231" i="3"/>
  <c r="BE3238" i="3"/>
  <c r="BE3307" i="3"/>
  <c r="BE3343" i="3"/>
  <c r="BE3377" i="3"/>
  <c r="BE3564" i="3"/>
  <c r="BE3658" i="3"/>
  <c r="BE3757" i="3"/>
  <c r="BE3325" i="3"/>
  <c r="BE3360" i="3"/>
  <c r="BE3386" i="3"/>
  <c r="BE3422" i="3"/>
  <c r="BE3432" i="3"/>
  <c r="BE3453" i="3"/>
  <c r="BE3543" i="3"/>
  <c r="BE3582" i="3"/>
  <c r="BE3599" i="3"/>
  <c r="BE3671" i="3"/>
  <c r="BE3672" i="3"/>
  <c r="BE3675" i="3"/>
  <c r="BE3679" i="3"/>
  <c r="BE3745" i="3"/>
  <c r="BE3747" i="3"/>
  <c r="BE3760" i="3"/>
  <c r="BE3777" i="3"/>
  <c r="BE3809" i="3"/>
  <c r="BE3824" i="3"/>
  <c r="BE3863" i="3"/>
  <c r="BE3901" i="3"/>
  <c r="BE3920" i="3"/>
  <c r="BE161" i="3"/>
  <c r="BE173" i="3"/>
  <c r="BE187" i="3"/>
  <c r="BE196" i="3"/>
  <c r="BE200" i="3"/>
  <c r="BE208" i="3"/>
  <c r="BE252" i="3"/>
  <c r="BE262" i="3"/>
  <c r="BE322" i="3"/>
  <c r="BE340" i="3"/>
  <c r="BE353" i="3"/>
  <c r="BE369" i="3"/>
  <c r="BE462" i="3"/>
  <c r="BE501" i="3"/>
  <c r="BE876" i="3"/>
  <c r="BE885" i="3"/>
  <c r="BE891" i="3"/>
  <c r="BE1027" i="3"/>
  <c r="BE1039" i="3"/>
  <c r="BE1079" i="3"/>
  <c r="BE1081" i="3"/>
  <c r="BE1158" i="3"/>
  <c r="BE1283" i="3"/>
  <c r="BE1306" i="3"/>
  <c r="BE1749" i="3"/>
  <c r="BE1774" i="3"/>
  <c r="BE1782" i="3"/>
  <c r="BE2049" i="3"/>
  <c r="BE2072" i="3"/>
  <c r="BE2109" i="3"/>
  <c r="BE2133" i="3"/>
  <c r="BE2200" i="3"/>
  <c r="BE2248" i="3"/>
  <c r="BE2271" i="3"/>
  <c r="BE2400" i="3"/>
  <c r="BE2539" i="3"/>
  <c r="BE2596" i="3"/>
  <c r="BE2675" i="3"/>
  <c r="BE2683" i="3"/>
  <c r="BE2684" i="3"/>
  <c r="BE2697" i="3"/>
  <c r="BE2766" i="3"/>
  <c r="BE3374" i="3"/>
  <c r="BE3457" i="3"/>
  <c r="BE3499" i="3"/>
  <c r="BE3515" i="3"/>
  <c r="BE3524" i="3"/>
  <c r="BE3660" i="3"/>
  <c r="BE3666" i="3"/>
  <c r="BE3677" i="3"/>
  <c r="BE3713" i="3"/>
  <c r="BE3750" i="3"/>
  <c r="BE3773" i="3"/>
  <c r="BE3794" i="3"/>
  <c r="BE3915" i="3"/>
  <c r="BE3926" i="3"/>
  <c r="BE3929" i="3"/>
  <c r="BE3945" i="3"/>
  <c r="BE3955" i="3"/>
  <c r="BE3960" i="3"/>
  <c r="BE3962" i="3"/>
  <c r="BE3964" i="3"/>
  <c r="BE3965" i="3"/>
  <c r="BE3966" i="3"/>
  <c r="BE3967" i="3"/>
  <c r="BE3968" i="3"/>
  <c r="BE2877" i="3"/>
  <c r="BE3648" i="3"/>
  <c r="BE3653" i="3"/>
  <c r="BE3656" i="3"/>
  <c r="BE303" i="3"/>
  <c r="BE307" i="3"/>
  <c r="BE402" i="3"/>
  <c r="BE486" i="3"/>
  <c r="BE492" i="3"/>
  <c r="BE535" i="3"/>
  <c r="BE795" i="3"/>
  <c r="BE913" i="3"/>
  <c r="BE921" i="3"/>
  <c r="BE1105" i="3"/>
  <c r="BE1116" i="3"/>
  <c r="BE1152" i="3"/>
  <c r="BE1308" i="3"/>
  <c r="BE1489" i="3"/>
  <c r="BE1564" i="3"/>
  <c r="BE1645" i="3"/>
  <c r="BE1727" i="3"/>
  <c r="BE1900" i="3"/>
  <c r="BE2061" i="3"/>
  <c r="BE2091" i="3"/>
  <c r="BE2316" i="3"/>
  <c r="BE2404" i="3"/>
  <c r="BE2609" i="3"/>
  <c r="BE2738" i="3"/>
  <c r="BE2753" i="3"/>
  <c r="BE2844" i="3"/>
  <c r="BE2865" i="3"/>
  <c r="BE3635" i="3"/>
  <c r="BE1156" i="3"/>
  <c r="BE1462" i="3"/>
  <c r="BE1565" i="3"/>
  <c r="BE1703" i="3"/>
  <c r="BE1720" i="3"/>
  <c r="BE1759" i="3"/>
  <c r="BE1761" i="3"/>
  <c r="BE1792" i="3"/>
  <c r="BE1808" i="3"/>
  <c r="BE1821" i="3"/>
  <c r="BE1822" i="3"/>
  <c r="BE1826" i="3"/>
  <c r="BE1843" i="3"/>
  <c r="BE1904" i="3"/>
  <c r="BE2029" i="3"/>
  <c r="BE2081" i="3"/>
  <c r="BE2119" i="3"/>
  <c r="BE2164" i="3"/>
  <c r="BE2184" i="3"/>
  <c r="BE2202" i="3"/>
  <c r="BE2264" i="3"/>
  <c r="BE2299" i="3"/>
  <c r="BE2427" i="3"/>
  <c r="BE2433" i="3"/>
  <c r="BE2486" i="3"/>
  <c r="BE2554" i="3"/>
  <c r="BE2623" i="3"/>
  <c r="BE2721" i="3"/>
  <c r="BE2754" i="3"/>
  <c r="BE2761" i="3"/>
  <c r="BE2913" i="3"/>
  <c r="BE2922" i="3"/>
  <c r="BE3243" i="3"/>
  <c r="BE3250" i="3"/>
  <c r="BE3413" i="3"/>
  <c r="BE3473" i="3"/>
  <c r="BE3553" i="3"/>
  <c r="BE3625" i="3"/>
  <c r="BE3663" i="3"/>
  <c r="BE3752" i="3"/>
  <c r="BE3754" i="3"/>
  <c r="BE3769" i="3"/>
  <c r="BE3770" i="3"/>
  <c r="BE3774" i="3"/>
  <c r="BE3837" i="3"/>
  <c r="BE3877" i="3"/>
  <c r="BE3921" i="3"/>
  <c r="BE3923" i="3"/>
  <c r="BE3924" i="3"/>
  <c r="BE3939" i="3"/>
  <c r="BE3952" i="3"/>
  <c r="BE2692" i="3"/>
  <c r="BE2742" i="3"/>
  <c r="BE2938" i="3"/>
  <c r="BE2996" i="3"/>
  <c r="BE3045" i="3"/>
  <c r="BE3172" i="3"/>
  <c r="BE3175" i="3"/>
  <c r="BE3223" i="3"/>
  <c r="BE3289" i="3"/>
  <c r="BE3404" i="3"/>
  <c r="BE3442" i="3"/>
  <c r="BE3478" i="3"/>
  <c r="BE3572" i="3"/>
  <c r="BE3593" i="3"/>
  <c r="BE3606" i="3"/>
  <c r="BE3668" i="3"/>
  <c r="BE3711" i="3"/>
  <c r="BE3756" i="3"/>
  <c r="BE3771" i="3"/>
  <c r="BE3775" i="3"/>
  <c r="BE3776" i="3"/>
  <c r="BE3778" i="3"/>
  <c r="BE3779" i="3"/>
  <c r="BE3850" i="3"/>
  <c r="BE3891" i="3"/>
  <c r="BE3927" i="3"/>
  <c r="BE3934" i="3"/>
  <c r="BE3947" i="3"/>
  <c r="BE3949" i="3"/>
  <c r="BE3956" i="3"/>
  <c r="BE3963" i="3"/>
  <c r="E85" i="2"/>
  <c r="J92" i="2"/>
  <c r="F124" i="2"/>
  <c r="J89" i="2"/>
  <c r="F123" i="2"/>
  <c r="BE274" i="2"/>
  <c r="J91" i="2"/>
  <c r="BE310" i="2"/>
  <c r="BE130" i="2"/>
  <c r="BE225" i="2"/>
  <c r="BE240" i="2"/>
  <c r="BE136" i="2"/>
  <c r="BE251" i="2"/>
  <c r="BE252" i="2"/>
  <c r="BE264" i="2"/>
  <c r="BE434" i="2"/>
  <c r="BE132" i="2"/>
  <c r="BE219" i="2"/>
  <c r="BE397" i="2"/>
  <c r="BE179" i="2"/>
  <c r="BE236" i="2"/>
  <c r="BE260" i="2"/>
  <c r="BE278" i="2"/>
  <c r="BE284" i="2"/>
  <c r="BE358" i="2"/>
  <c r="BE249" i="2"/>
  <c r="BE304" i="2"/>
  <c r="BE361" i="2"/>
  <c r="BE408" i="2"/>
  <c r="BE359" i="2"/>
  <c r="BE376" i="2"/>
  <c r="BE401" i="2"/>
  <c r="BE418" i="2"/>
  <c r="BE214" i="2"/>
  <c r="BE229" i="2"/>
  <c r="BE243" i="2"/>
  <c r="BE246" i="2"/>
  <c r="BE250" i="2"/>
  <c r="BE288" i="2"/>
  <c r="BE316" i="2"/>
  <c r="BE329" i="2"/>
  <c r="BE333" i="2"/>
  <c r="BE338" i="2"/>
  <c r="BE344" i="2"/>
  <c r="BE355" i="2"/>
  <c r="BE356" i="2"/>
  <c r="BE389" i="2"/>
  <c r="BE370" i="2"/>
  <c r="BE380" i="2"/>
  <c r="BE383" i="2"/>
  <c r="BE384" i="2"/>
  <c r="BE392" i="2"/>
  <c r="BE154" i="2"/>
  <c r="BE193" i="2"/>
  <c r="BE364" i="2"/>
  <c r="BE413" i="2"/>
  <c r="F37" i="2"/>
  <c r="BD95" i="1" s="1"/>
  <c r="J36" i="5"/>
  <c r="AW99" i="1"/>
  <c r="F39" i="6"/>
  <c r="BD100" i="1"/>
  <c r="J34" i="7"/>
  <c r="AW101" i="1" s="1"/>
  <c r="F37" i="8"/>
  <c r="BD102" i="1"/>
  <c r="F39" i="9"/>
  <c r="BD104" i="1"/>
  <c r="F39" i="10"/>
  <c r="BD105" i="1" s="1"/>
  <c r="F39" i="11"/>
  <c r="BD106" i="1"/>
  <c r="F36" i="13"/>
  <c r="BA108" i="1"/>
  <c r="F38" i="13"/>
  <c r="BC108" i="1" s="1"/>
  <c r="F36" i="14"/>
  <c r="BA110" i="1"/>
  <c r="J36" i="16"/>
  <c r="AW112" i="1"/>
  <c r="F36" i="17"/>
  <c r="BA113" i="1" s="1"/>
  <c r="F38" i="18"/>
  <c r="BC114" i="1"/>
  <c r="F36" i="20"/>
  <c r="BC116" i="1"/>
  <c r="F36" i="21"/>
  <c r="BC117" i="1" s="1"/>
  <c r="F34" i="22"/>
  <c r="BA118" i="1"/>
  <c r="J34" i="23"/>
  <c r="AW119" i="1"/>
  <c r="J34" i="24"/>
  <c r="AW120" i="1" s="1"/>
  <c r="F34" i="25"/>
  <c r="BA121" i="1"/>
  <c r="F34" i="2"/>
  <c r="BA95" i="1"/>
  <c r="F37" i="4"/>
  <c r="BB98" i="1" s="1"/>
  <c r="F38" i="5"/>
  <c r="BC99" i="1"/>
  <c r="F34" i="7"/>
  <c r="BA101" i="1"/>
  <c r="F34" i="8"/>
  <c r="BA102" i="1" s="1"/>
  <c r="F36" i="8"/>
  <c r="BC102" i="1"/>
  <c r="F37" i="10"/>
  <c r="BB105" i="1"/>
  <c r="F38" i="11"/>
  <c r="BC106" i="1" s="1"/>
  <c r="F38" i="12"/>
  <c r="BC107" i="1"/>
  <c r="F37" i="14"/>
  <c r="BB110" i="1"/>
  <c r="F36" i="15"/>
  <c r="BA111" i="1" s="1"/>
  <c r="F36" i="16"/>
  <c r="BA112" i="1"/>
  <c r="J36" i="17"/>
  <c r="AW113" i="1"/>
  <c r="J36" i="18"/>
  <c r="AW114" i="1" s="1"/>
  <c r="F39" i="19"/>
  <c r="BD115" i="1"/>
  <c r="F37" i="20"/>
  <c r="BD116" i="1"/>
  <c r="J34" i="22"/>
  <c r="AW118" i="1" s="1"/>
  <c r="F36" i="23"/>
  <c r="BC119" i="1"/>
  <c r="F37" i="24"/>
  <c r="BD120" i="1"/>
  <c r="F36" i="25"/>
  <c r="BC121" i="1" s="1"/>
  <c r="F35" i="3"/>
  <c r="BB96" i="1"/>
  <c r="F37" i="3"/>
  <c r="BD96" i="1"/>
  <c r="F36" i="2"/>
  <c r="BC95" i="1" s="1"/>
  <c r="F37" i="5"/>
  <c r="BB99" i="1"/>
  <c r="J36" i="6"/>
  <c r="AW100" i="1"/>
  <c r="J34" i="8"/>
  <c r="AW102" i="1" s="1"/>
  <c r="F35" i="8"/>
  <c r="BB102" i="1"/>
  <c r="F36" i="9"/>
  <c r="BA104" i="1"/>
  <c r="J36" i="10"/>
  <c r="AW105" i="1" s="1"/>
  <c r="J36" i="11"/>
  <c r="AW106" i="1"/>
  <c r="J36" i="13"/>
  <c r="AW108" i="1"/>
  <c r="F39" i="13"/>
  <c r="BD108" i="1" s="1"/>
  <c r="F39" i="14"/>
  <c r="BD110" i="1"/>
  <c r="F37" i="15"/>
  <c r="BB111" i="1"/>
  <c r="F39" i="16"/>
  <c r="BD112" i="1" s="1"/>
  <c r="F38" i="17"/>
  <c r="BC113" i="1"/>
  <c r="F37" i="18"/>
  <c r="BB114" i="1"/>
  <c r="F35" i="20"/>
  <c r="BB116" i="1"/>
  <c r="F35" i="21"/>
  <c r="BB117" i="1"/>
  <c r="F36" i="22"/>
  <c r="BC118" i="1" s="1"/>
  <c r="F37" i="23"/>
  <c r="BD119" i="1"/>
  <c r="F35" i="25"/>
  <c r="BB121" i="1"/>
  <c r="F34" i="3"/>
  <c r="BA96" i="1" s="1"/>
  <c r="AS94" i="1"/>
  <c r="J36" i="4"/>
  <c r="AW98" i="1"/>
  <c r="F36" i="4"/>
  <c r="BA98" i="1"/>
  <c r="F38" i="4"/>
  <c r="BC98" i="1" s="1"/>
  <c r="F39" i="5"/>
  <c r="BD99" i="1"/>
  <c r="F36" i="7"/>
  <c r="BC101" i="1"/>
  <c r="F38" i="9"/>
  <c r="BC104" i="1" s="1"/>
  <c r="F36" i="10"/>
  <c r="BA105" i="1"/>
  <c r="F36" i="12"/>
  <c r="BA107" i="1"/>
  <c r="F37" i="13"/>
  <c r="BB108" i="1" s="1"/>
  <c r="J36" i="15"/>
  <c r="AW111" i="1"/>
  <c r="F38" i="15"/>
  <c r="BC111" i="1"/>
  <c r="F37" i="17"/>
  <c r="BB113" i="1" s="1"/>
  <c r="F39" i="18"/>
  <c r="BD114" i="1"/>
  <c r="F34" i="21"/>
  <c r="BA117" i="1"/>
  <c r="F37" i="22"/>
  <c r="BD118" i="1" s="1"/>
  <c r="F34" i="24"/>
  <c r="BA120" i="1"/>
  <c r="F36" i="24"/>
  <c r="BC120" i="1"/>
  <c r="F35" i="2"/>
  <c r="BB95" i="1" s="1"/>
  <c r="F36" i="5"/>
  <c r="BA99" i="1"/>
  <c r="F36" i="6"/>
  <c r="BA100" i="1"/>
  <c r="F37" i="7"/>
  <c r="BD101" i="1" s="1"/>
  <c r="F37" i="9"/>
  <c r="BB104" i="1"/>
  <c r="F38" i="10"/>
  <c r="BC105" i="1"/>
  <c r="F36" i="11"/>
  <c r="BA106" i="1" s="1"/>
  <c r="F37" i="12"/>
  <c r="BB107" i="1"/>
  <c r="F38" i="14"/>
  <c r="BC110" i="1"/>
  <c r="F39" i="15"/>
  <c r="BD111" i="1" s="1"/>
  <c r="F37" i="16"/>
  <c r="BB112" i="1"/>
  <c r="F36" i="18"/>
  <c r="BA114" i="1"/>
  <c r="J34" i="20"/>
  <c r="AW116" i="1" s="1"/>
  <c r="J34" i="21"/>
  <c r="AW117" i="1"/>
  <c r="F35" i="22"/>
  <c r="BB118" i="1"/>
  <c r="F34" i="23"/>
  <c r="BA119" i="1" s="1"/>
  <c r="F35" i="24"/>
  <c r="BB120" i="1"/>
  <c r="F37" i="25"/>
  <c r="BD121" i="1"/>
  <c r="J34" i="3"/>
  <c r="AW96" i="1" s="1"/>
  <c r="J34" i="2"/>
  <c r="AW95" i="1"/>
  <c r="F39" i="4"/>
  <c r="BD98" i="1"/>
  <c r="F37" i="6"/>
  <c r="BB100" i="1" s="1"/>
  <c r="F35" i="7"/>
  <c r="BB101" i="1"/>
  <c r="J36" i="9"/>
  <c r="AW104" i="1"/>
  <c r="F37" i="11"/>
  <c r="BB106" i="1" s="1"/>
  <c r="J36" i="12"/>
  <c r="AW107" i="1"/>
  <c r="J36" i="14"/>
  <c r="AW110" i="1"/>
  <c r="F38" i="16"/>
  <c r="BC112" i="1" s="1"/>
  <c r="F39" i="17"/>
  <c r="BD113" i="1"/>
  <c r="F36" i="19"/>
  <c r="BA115" i="1"/>
  <c r="J36" i="19"/>
  <c r="AW115" i="1" s="1"/>
  <c r="F37" i="19"/>
  <c r="BB115" i="1"/>
  <c r="F38" i="19"/>
  <c r="BC115" i="1"/>
  <c r="F34" i="20"/>
  <c r="BA116" i="1" s="1"/>
  <c r="F37" i="21"/>
  <c r="BD117" i="1"/>
  <c r="F35" i="23"/>
  <c r="BB119" i="1"/>
  <c r="J34" i="25"/>
  <c r="AW121" i="1"/>
  <c r="F36" i="3"/>
  <c r="BC96" i="1" s="1"/>
  <c r="BK3958" i="3" l="1"/>
  <c r="J3958" i="3" s="1"/>
  <c r="J131" i="3" s="1"/>
  <c r="BK204" i="4"/>
  <c r="J204" i="4" s="1"/>
  <c r="J107" i="4" s="1"/>
  <c r="BK298" i="18"/>
  <c r="J298" i="18" s="1"/>
  <c r="J107" i="18" s="1"/>
  <c r="J299" i="18"/>
  <c r="J108" i="18" s="1"/>
  <c r="BK141" i="5"/>
  <c r="J141" i="5" s="1"/>
  <c r="J99" i="5" s="1"/>
  <c r="J285" i="8"/>
  <c r="J115" i="8" s="1"/>
  <c r="BK134" i="22"/>
  <c r="J134" i="22" s="1"/>
  <c r="J98" i="22" s="1"/>
  <c r="T125" i="12"/>
  <c r="BK172" i="15"/>
  <c r="J172" i="15" s="1"/>
  <c r="J102" i="15" s="1"/>
  <c r="BK125" i="13"/>
  <c r="J125" i="13" s="1"/>
  <c r="J99" i="13" s="1"/>
  <c r="J126" i="13"/>
  <c r="J100" i="13" s="1"/>
  <c r="BK124" i="21"/>
  <c r="J124" i="21" s="1"/>
  <c r="J30" i="21" s="1"/>
  <c r="R132" i="4"/>
  <c r="R131" i="4" s="1"/>
  <c r="T131" i="4"/>
  <c r="T125" i="9"/>
  <c r="P126" i="7"/>
  <c r="T130" i="23"/>
  <c r="T129" i="23" s="1"/>
  <c r="J261" i="23"/>
  <c r="J108" i="23" s="1"/>
  <c r="T134" i="22"/>
  <c r="T133" i="22"/>
  <c r="T132" i="22" s="1"/>
  <c r="T135" i="8"/>
  <c r="BK295" i="5"/>
  <c r="J295" i="5" s="1"/>
  <c r="J116" i="5" s="1"/>
  <c r="R126" i="6"/>
  <c r="R125" i="6" s="1"/>
  <c r="T141" i="5"/>
  <c r="T140" i="5"/>
  <c r="R235" i="5"/>
  <c r="R152" i="8"/>
  <c r="R135" i="8"/>
  <c r="P126" i="17"/>
  <c r="P125" i="17"/>
  <c r="AU113" i="1"/>
  <c r="P131" i="4"/>
  <c r="AU98" i="1" s="1"/>
  <c r="P134" i="22"/>
  <c r="P133" i="22" s="1"/>
  <c r="P132" i="22" s="1"/>
  <c r="AU118" i="1" s="1"/>
  <c r="T126" i="25"/>
  <c r="T125" i="25" s="1"/>
  <c r="R149" i="18"/>
  <c r="P125" i="9"/>
  <c r="AU104" i="1"/>
  <c r="T124" i="21"/>
  <c r="T260" i="23"/>
  <c r="T153" i="3"/>
  <c r="BK153" i="3"/>
  <c r="J153" i="3"/>
  <c r="J97" i="3"/>
  <c r="P149" i="18"/>
  <c r="P127" i="2"/>
  <c r="AU95" i="1"/>
  <c r="P126" i="15"/>
  <c r="P125" i="15"/>
  <c r="AU111" i="1"/>
  <c r="T126" i="17"/>
  <c r="T125" i="17" s="1"/>
  <c r="R153" i="3"/>
  <c r="P126" i="25"/>
  <c r="P125" i="25"/>
  <c r="AU121" i="1"/>
  <c r="BK126" i="7"/>
  <c r="J126" i="7" s="1"/>
  <c r="J97" i="7" s="1"/>
  <c r="P119" i="24"/>
  <c r="AU120" i="1"/>
  <c r="P152" i="8"/>
  <c r="P135" i="8"/>
  <c r="AU102" i="1" s="1"/>
  <c r="P125" i="7"/>
  <c r="AU101" i="1" s="1"/>
  <c r="R126" i="7"/>
  <c r="R125" i="7"/>
  <c r="T126" i="7"/>
  <c r="T125" i="7" s="1"/>
  <c r="T124" i="19"/>
  <c r="P235" i="5"/>
  <c r="T126" i="6"/>
  <c r="T125" i="6"/>
  <c r="P141" i="5"/>
  <c r="P140" i="5" s="1"/>
  <c r="AU99" i="1" s="1"/>
  <c r="R124" i="21"/>
  <c r="P124" i="21"/>
  <c r="AU117" i="1"/>
  <c r="R125" i="11"/>
  <c r="T126" i="15"/>
  <c r="T125" i="15"/>
  <c r="R2040" i="3"/>
  <c r="R134" i="22"/>
  <c r="R133" i="22"/>
  <c r="R132" i="22"/>
  <c r="R260" i="23"/>
  <c r="P153" i="3"/>
  <c r="BK126" i="14"/>
  <c r="J126" i="14"/>
  <c r="J99" i="14"/>
  <c r="BK391" i="7"/>
  <c r="J391" i="7" s="1"/>
  <c r="J103" i="7" s="1"/>
  <c r="R126" i="15"/>
  <c r="R125" i="15"/>
  <c r="BK362" i="2"/>
  <c r="BK127" i="2" s="1"/>
  <c r="J127" i="2" s="1"/>
  <c r="J30" i="2" s="1"/>
  <c r="AG95" i="1" s="1"/>
  <c r="J362" i="2"/>
  <c r="J101" i="2" s="1"/>
  <c r="T2040" i="3"/>
  <c r="T152" i="3" s="1"/>
  <c r="T125" i="16"/>
  <c r="R141" i="5"/>
  <c r="R140" i="5"/>
  <c r="T128" i="2"/>
  <c r="T127" i="2" s="1"/>
  <c r="R131" i="18"/>
  <c r="P129" i="23"/>
  <c r="AU119" i="1"/>
  <c r="R362" i="2"/>
  <c r="R127" i="2"/>
  <c r="R124" i="13"/>
  <c r="P126" i="16"/>
  <c r="P125" i="16" s="1"/>
  <c r="AU112" i="1" s="1"/>
  <c r="P125" i="10"/>
  <c r="AU105" i="1"/>
  <c r="R125" i="10"/>
  <c r="P131" i="18"/>
  <c r="P130" i="18" s="1"/>
  <c r="AU114" i="1" s="1"/>
  <c r="R126" i="17"/>
  <c r="R125" i="17"/>
  <c r="R125" i="12"/>
  <c r="P124" i="19"/>
  <c r="AU115" i="1" s="1"/>
  <c r="P2040" i="3"/>
  <c r="P125" i="12"/>
  <c r="AU107" i="1"/>
  <c r="R126" i="25"/>
  <c r="R125" i="25"/>
  <c r="R119" i="24"/>
  <c r="R130" i="23"/>
  <c r="R129" i="23"/>
  <c r="T131" i="18"/>
  <c r="T130" i="18" s="1"/>
  <c r="BK169" i="11"/>
  <c r="J169" i="11"/>
  <c r="J102" i="11"/>
  <c r="BK165" i="10"/>
  <c r="J165" i="10" s="1"/>
  <c r="J102" i="10" s="1"/>
  <c r="BK126" i="16"/>
  <c r="J126" i="16"/>
  <c r="J99" i="16"/>
  <c r="J127" i="17"/>
  <c r="J100" i="17" s="1"/>
  <c r="BK277" i="8"/>
  <c r="J277" i="8" s="1"/>
  <c r="J110" i="8" s="1"/>
  <c r="BK164" i="16"/>
  <c r="J164" i="16"/>
  <c r="J102" i="16" s="1"/>
  <c r="BK259" i="22"/>
  <c r="J259" i="22" s="1"/>
  <c r="J111" i="22" s="1"/>
  <c r="BK125" i="19"/>
  <c r="J125" i="19"/>
  <c r="J99" i="19" s="1"/>
  <c r="BK126" i="25"/>
  <c r="BK125" i="25" s="1"/>
  <c r="J125" i="25" s="1"/>
  <c r="J96" i="25" s="1"/>
  <c r="BK129" i="23"/>
  <c r="J129" i="23" s="1"/>
  <c r="J96" i="23" s="1"/>
  <c r="J130" i="23"/>
  <c r="J97" i="23"/>
  <c r="BK133" i="22"/>
  <c r="BK132" i="22"/>
  <c r="J132" i="22" s="1"/>
  <c r="J96" i="22" s="1"/>
  <c r="AG117" i="1"/>
  <c r="J96" i="21"/>
  <c r="J131" i="18"/>
  <c r="J99" i="18"/>
  <c r="BK125" i="17"/>
  <c r="J125" i="17"/>
  <c r="J98" i="17"/>
  <c r="BK125" i="15"/>
  <c r="J125" i="15" s="1"/>
  <c r="J32" i="15" s="1"/>
  <c r="AG111" i="1" s="1"/>
  <c r="BK125" i="14"/>
  <c r="J125" i="14" s="1"/>
  <c r="J32" i="14" s="1"/>
  <c r="AG110" i="1" s="1"/>
  <c r="BK124" i="13"/>
  <c r="J124" i="13"/>
  <c r="J126" i="12"/>
  <c r="J99" i="12" s="1"/>
  <c r="BK125" i="9"/>
  <c r="J125" i="9"/>
  <c r="J32" i="9" s="1"/>
  <c r="AG104" i="1" s="1"/>
  <c r="BK135" i="8"/>
  <c r="J135" i="8" s="1"/>
  <c r="J96" i="8" s="1"/>
  <c r="BK125" i="6"/>
  <c r="J125" i="6"/>
  <c r="BK140" i="5"/>
  <c r="J140" i="5"/>
  <c r="J98" i="5" s="1"/>
  <c r="BK131" i="4"/>
  <c r="J131" i="4" s="1"/>
  <c r="J32" i="4" s="1"/>
  <c r="AG98" i="1" s="1"/>
  <c r="F35" i="10"/>
  <c r="AZ105" i="1" s="1"/>
  <c r="BA103" i="1"/>
  <c r="AW103" i="1" s="1"/>
  <c r="J35" i="18"/>
  <c r="AV114" i="1"/>
  <c r="AT114" i="1"/>
  <c r="J33" i="25"/>
  <c r="AV121" i="1" s="1"/>
  <c r="AT121" i="1" s="1"/>
  <c r="J33" i="2"/>
  <c r="AV95" i="1"/>
  <c r="AT95" i="1" s="1"/>
  <c r="F35" i="16"/>
  <c r="AZ112" i="1" s="1"/>
  <c r="J33" i="20"/>
  <c r="AV116" i="1"/>
  <c r="AT116" i="1"/>
  <c r="F33" i="7"/>
  <c r="AZ101" i="1"/>
  <c r="F35" i="19"/>
  <c r="AZ115" i="1"/>
  <c r="F33" i="2"/>
  <c r="AZ95" i="1"/>
  <c r="J35" i="17"/>
  <c r="AV113" i="1"/>
  <c r="AT113" i="1"/>
  <c r="J33" i="23"/>
  <c r="AV119" i="1" s="1"/>
  <c r="AT119" i="1" s="1"/>
  <c r="F35" i="11"/>
  <c r="AZ106" i="1"/>
  <c r="F35" i="15"/>
  <c r="AZ111" i="1"/>
  <c r="BC109" i="1"/>
  <c r="AY109" i="1"/>
  <c r="J33" i="24"/>
  <c r="AV120" i="1"/>
  <c r="AT120" i="1"/>
  <c r="J33" i="7"/>
  <c r="AV101" i="1" s="1"/>
  <c r="AT101" i="1" s="1"/>
  <c r="BA97" i="1"/>
  <c r="AW97" i="1"/>
  <c r="F35" i="9"/>
  <c r="AZ104" i="1"/>
  <c r="BD103" i="1"/>
  <c r="J35" i="14"/>
  <c r="AV110" i="1" s="1"/>
  <c r="AT110" i="1" s="1"/>
  <c r="J33" i="3"/>
  <c r="AV96" i="1" s="1"/>
  <c r="AT96" i="1" s="1"/>
  <c r="J32" i="6"/>
  <c r="AG100" i="1" s="1"/>
  <c r="J33" i="8"/>
  <c r="AV102" i="1"/>
  <c r="AT102" i="1"/>
  <c r="BC103" i="1"/>
  <c r="AY103" i="1"/>
  <c r="J35" i="19"/>
  <c r="AV115" i="1"/>
  <c r="AT115" i="1" s="1"/>
  <c r="BA109" i="1"/>
  <c r="AW109" i="1" s="1"/>
  <c r="F33" i="23"/>
  <c r="AZ119" i="1"/>
  <c r="F33" i="8"/>
  <c r="AZ102" i="1" s="1"/>
  <c r="J35" i="10"/>
  <c r="AV105" i="1" s="1"/>
  <c r="AT105" i="1" s="1"/>
  <c r="J32" i="13"/>
  <c r="AG108" i="1"/>
  <c r="J35" i="15"/>
  <c r="AV111" i="1"/>
  <c r="AT111" i="1" s="1"/>
  <c r="F33" i="20"/>
  <c r="AZ116" i="1"/>
  <c r="F35" i="4"/>
  <c r="AZ98" i="1" s="1"/>
  <c r="J35" i="12"/>
  <c r="AV107" i="1" s="1"/>
  <c r="AT107" i="1" s="1"/>
  <c r="F35" i="14"/>
  <c r="AZ110" i="1"/>
  <c r="F35" i="6"/>
  <c r="AZ100" i="1"/>
  <c r="F35" i="13"/>
  <c r="AZ108" i="1"/>
  <c r="J35" i="16"/>
  <c r="AV112" i="1"/>
  <c r="AT112" i="1" s="1"/>
  <c r="F33" i="21"/>
  <c r="AZ117" i="1" s="1"/>
  <c r="BB97" i="1"/>
  <c r="AX97" i="1" s="1"/>
  <c r="J35" i="9"/>
  <c r="AV104" i="1" s="1"/>
  <c r="AT104" i="1" s="1"/>
  <c r="BB103" i="1"/>
  <c r="AX103" i="1"/>
  <c r="BB109" i="1"/>
  <c r="AX109" i="1"/>
  <c r="J33" i="21"/>
  <c r="AV117" i="1"/>
  <c r="AT117" i="1"/>
  <c r="AN117" i="1"/>
  <c r="F35" i="5"/>
  <c r="AZ99" i="1"/>
  <c r="BC97" i="1"/>
  <c r="AY97" i="1"/>
  <c r="J32" i="12"/>
  <c r="AG107" i="1"/>
  <c r="J35" i="13"/>
  <c r="AV108" i="1"/>
  <c r="AT108" i="1"/>
  <c r="BD109" i="1"/>
  <c r="J33" i="22"/>
  <c r="AV118" i="1"/>
  <c r="AT118" i="1" s="1"/>
  <c r="J35" i="5"/>
  <c r="AV99" i="1"/>
  <c r="AT99" i="1"/>
  <c r="J30" i="20"/>
  <c r="AG116" i="1"/>
  <c r="F33" i="24"/>
  <c r="AZ120" i="1"/>
  <c r="J35" i="6"/>
  <c r="AV100" i="1"/>
  <c r="AT100" i="1" s="1"/>
  <c r="F35" i="18"/>
  <c r="AZ114" i="1" s="1"/>
  <c r="F33" i="3"/>
  <c r="AZ96" i="1" s="1"/>
  <c r="BD97" i="1"/>
  <c r="J35" i="11"/>
  <c r="AV106" i="1"/>
  <c r="AT106" i="1"/>
  <c r="J35" i="4"/>
  <c r="AV98" i="1" s="1"/>
  <c r="AT98" i="1" s="1"/>
  <c r="F35" i="12"/>
  <c r="AZ107" i="1"/>
  <c r="F35" i="17"/>
  <c r="AZ113" i="1"/>
  <c r="J30" i="24"/>
  <c r="AG120" i="1"/>
  <c r="F33" i="25"/>
  <c r="AZ121" i="1"/>
  <c r="F33" i="22"/>
  <c r="AZ118" i="1"/>
  <c r="BK125" i="10" l="1"/>
  <c r="J125" i="10" s="1"/>
  <c r="J32" i="10" s="1"/>
  <c r="AG105" i="1" s="1"/>
  <c r="BK130" i="18"/>
  <c r="J130" i="18" s="1"/>
  <c r="R152" i="3"/>
  <c r="R130" i="18"/>
  <c r="P152" i="3"/>
  <c r="AU96" i="1"/>
  <c r="BK152" i="3"/>
  <c r="J152" i="3"/>
  <c r="J96" i="3"/>
  <c r="BK125" i="7"/>
  <c r="J125" i="7"/>
  <c r="BK125" i="11"/>
  <c r="J125" i="11" s="1"/>
  <c r="J98" i="11" s="1"/>
  <c r="BK125" i="16"/>
  <c r="J125" i="16" s="1"/>
  <c r="J98" i="16" s="1"/>
  <c r="BK124" i="19"/>
  <c r="J124" i="19" s="1"/>
  <c r="J32" i="19" s="1"/>
  <c r="AG115" i="1" s="1"/>
  <c r="J126" i="25"/>
  <c r="J97" i="25"/>
  <c r="AN120" i="1"/>
  <c r="J39" i="24"/>
  <c r="J133" i="22"/>
  <c r="J97" i="22" s="1"/>
  <c r="AN116" i="1"/>
  <c r="J39" i="21"/>
  <c r="J39" i="20"/>
  <c r="AN111" i="1"/>
  <c r="J98" i="15"/>
  <c r="AN110" i="1"/>
  <c r="J98" i="14"/>
  <c r="J41" i="15"/>
  <c r="AN108" i="1"/>
  <c r="J98" i="13"/>
  <c r="J41" i="14"/>
  <c r="AN107" i="1"/>
  <c r="J41" i="13"/>
  <c r="J41" i="12"/>
  <c r="AN105" i="1"/>
  <c r="J98" i="10"/>
  <c r="AN104" i="1"/>
  <c r="J98" i="9"/>
  <c r="J41" i="10"/>
  <c r="J41" i="9"/>
  <c r="AN100" i="1"/>
  <c r="J98" i="6"/>
  <c r="J41" i="6"/>
  <c r="AN98" i="1"/>
  <c r="J98" i="4"/>
  <c r="J41" i="4"/>
  <c r="AN95" i="1"/>
  <c r="J96" i="2"/>
  <c r="J39" i="2"/>
  <c r="AU109" i="1"/>
  <c r="J32" i="17"/>
  <c r="AG113" i="1" s="1"/>
  <c r="AN113" i="1" s="1"/>
  <c r="AZ103" i="1"/>
  <c r="AV103" i="1"/>
  <c r="AT103" i="1" s="1"/>
  <c r="AU103" i="1"/>
  <c r="J30" i="7"/>
  <c r="AG101" i="1" s="1"/>
  <c r="J30" i="25"/>
  <c r="AG121" i="1"/>
  <c r="BC94" i="1"/>
  <c r="AY94" i="1"/>
  <c r="AU97" i="1"/>
  <c r="BB94" i="1"/>
  <c r="W31" i="1"/>
  <c r="AZ109" i="1"/>
  <c r="AV109" i="1" s="1"/>
  <c r="AT109" i="1" s="1"/>
  <c r="J30" i="8"/>
  <c r="AG102" i="1" s="1"/>
  <c r="AN102" i="1" s="1"/>
  <c r="AZ97" i="1"/>
  <c r="AV97" i="1" s="1"/>
  <c r="AT97" i="1" s="1"/>
  <c r="J30" i="22"/>
  <c r="AG118" i="1" s="1"/>
  <c r="AN118" i="1" s="1"/>
  <c r="J32" i="5"/>
  <c r="AG99" i="1" s="1"/>
  <c r="AG97" i="1" s="1"/>
  <c r="BA94" i="1"/>
  <c r="AW94" i="1" s="1"/>
  <c r="AK30" i="1" s="1"/>
  <c r="J30" i="3"/>
  <c r="AG96" i="1" s="1"/>
  <c r="BD94" i="1"/>
  <c r="W33" i="1"/>
  <c r="J30" i="23"/>
  <c r="AG119" i="1"/>
  <c r="AN119" i="1"/>
  <c r="J32" i="18" l="1"/>
  <c r="J98" i="18"/>
  <c r="J39" i="7"/>
  <c r="J39" i="25"/>
  <c r="J41" i="19"/>
  <c r="J98" i="19"/>
  <c r="J96" i="7"/>
  <c r="J39" i="23"/>
  <c r="J39" i="22"/>
  <c r="J41" i="17"/>
  <c r="J39" i="8"/>
  <c r="AN97" i="1"/>
  <c r="J41" i="5"/>
  <c r="AN99" i="1"/>
  <c r="J39" i="3"/>
  <c r="AN96" i="1"/>
  <c r="AN121" i="1"/>
  <c r="AN101" i="1"/>
  <c r="AN115" i="1"/>
  <c r="AU94" i="1"/>
  <c r="J32" i="11"/>
  <c r="AG106" i="1" s="1"/>
  <c r="AG103" i="1" s="1"/>
  <c r="AN103" i="1" s="1"/>
  <c r="AZ94" i="1"/>
  <c r="AV94" i="1"/>
  <c r="AK29" i="1"/>
  <c r="J32" i="16"/>
  <c r="AG112" i="1"/>
  <c r="AX94" i="1"/>
  <c r="W30" i="1"/>
  <c r="W32" i="1"/>
  <c r="AG114" i="1" l="1"/>
  <c r="J41" i="18"/>
  <c r="J41" i="16"/>
  <c r="AN106" i="1"/>
  <c r="J41" i="11"/>
  <c r="AN112" i="1"/>
  <c r="W29" i="1"/>
  <c r="AT94" i="1"/>
  <c r="AN114" i="1" l="1"/>
  <c r="AG109" i="1"/>
  <c r="AG94" i="1" l="1"/>
  <c r="AN109" i="1"/>
  <c r="AK26" i="1" l="1"/>
  <c r="AK35" i="1" s="1"/>
  <c r="AN94" i="1"/>
</calcChain>
</file>

<file path=xl/sharedStrings.xml><?xml version="1.0" encoding="utf-8"?>
<sst xmlns="http://schemas.openxmlformats.org/spreadsheetml/2006/main" count="67532" uniqueCount="7702">
  <si>
    <t>Export Komplet</t>
  </si>
  <si>
    <t/>
  </si>
  <si>
    <t>2.0</t>
  </si>
  <si>
    <t>ZAMOK</t>
  </si>
  <si>
    <t>False</t>
  </si>
  <si>
    <t>{2f33ca47-21f5-442b-b42a-a5f337cc375d}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</si>
  <si>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</si>
  <si>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</si>
  <si>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</si>
  <si>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</si>
  <si>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</si>
  <si>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</si>
  <si>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</si>
  <si>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</si>
  <si>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01a-04/2025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</si>
  <si>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</si>
  <si>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</si>
  <si>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Dejvické divadlo-Přístavba a stavební úpravy objektu č.p.1084, k.ú. Dejvice, Zelená 15a,Praha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</si>
  <si>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</si>
  <si>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</si>
  <si>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</si>
  <si>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</si>
  <si>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</si>
  <si>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</si>
  <si>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</si>
  <si>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</si>
  <si>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</si>
  <si>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</si>
  <si>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</si>
  <si>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</si>
  <si>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</si>
  <si>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</si>
  <si>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</si>
  <si>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</si>
  <si>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</si>
  <si>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</si>
  <si>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</si>
  <si>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</si>
  <si>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</si>
  <si>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</si>
  <si>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</si>
  <si>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</si>
  <si>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</si>
  <si>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</si>
  <si>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</si>
  <si>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</si>
  <si>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</si>
  <si>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</si>
  <si>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</si>
  <si>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</si>
  <si>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</si>
  <si>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</si>
  <si>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</si>
  <si>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</si>
  <si>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</si>
  <si>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</si>
  <si>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</si>
  <si>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</si>
  <si>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</si>
  <si>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</si>
  <si>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</si>
  <si>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</si>
  <si>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</si>
  <si>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</si>
  <si>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</si>
  <si>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</si>
  <si>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</si>
  <si>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</si>
  <si>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</si>
  <si>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</si>
  <si>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</si>
  <si>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</si>
  <si>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</si>
  <si>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</si>
  <si>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</si>
  <si>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</si>
  <si>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</si>
  <si>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</si>
  <si>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</si>
  <si>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</si>
  <si>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</si>
  <si>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{7cb3d391-5e64-4378-8318-bac0875d1f92}</t>
  </si>
  <si>
    <t>2</t>
  </si>
  <si>
    <t>02</t>
  </si>
  <si>
    <t>Stavební část</t>
  </si>
  <si>
    <t>{9f255004-03ac-4805-871e-77cd6dbc5437}</t>
  </si>
  <si>
    <t>03</t>
  </si>
  <si>
    <t>ZTI</t>
  </si>
  <si>
    <t>{986dbdfb-f776-42b1-b27e-6c0e6575292e}</t>
  </si>
  <si>
    <t>Vnitřní vodovod</t>
  </si>
  <si>
    <t>Soupis</t>
  </si>
  <si>
    <t>{6cbc43c8-5aca-4dbe-bdb4-14c45bc68dc5}</t>
  </si>
  <si>
    <t>Vnitřní kanalizace</t>
  </si>
  <si>
    <t>{c8e2d2b5-2304-4ef2-83a2-bd939edf6888}</t>
  </si>
  <si>
    <t>Zařizovací předměty</t>
  </si>
  <si>
    <t>{8fce745b-a7ab-45bb-909b-2d64de00efdd}</t>
  </si>
  <si>
    <t>04</t>
  </si>
  <si>
    <t>Elektro</t>
  </si>
  <si>
    <t>{bcaea617-a3db-41d5-afc4-e26dde72cbba}</t>
  </si>
  <si>
    <t>05</t>
  </si>
  <si>
    <t>Vytápění</t>
  </si>
  <si>
    <t>{2f654f10-f3ff-4fd1-9b39-c01b093de553}</t>
  </si>
  <si>
    <t>06</t>
  </si>
  <si>
    <t>Chlazení</t>
  </si>
  <si>
    <t>{4472d170-d5a5-4a78-8fd2-d09ef16af5c6}</t>
  </si>
  <si>
    <t>Zařízení č.1 - Větrání hlediště/jeviště</t>
  </si>
  <si>
    <t>{ca984609-8d2d-4ea5-9f42-088768e4d19e}</t>
  </si>
  <si>
    <t>Zařízení č.2 - Chlazení místnosti BN 1.03 (Technická kabina)</t>
  </si>
  <si>
    <t>{5d3aac2b-aecd-4868-8c3f-8ae50d57b5a6}</t>
  </si>
  <si>
    <t>Zařízení č.3 - Chlazení místnosti BN 1.01b (AV technika - racky)</t>
  </si>
  <si>
    <t>{84fc8dcb-70ca-48fd-8a4b-2126a8fe2f72}</t>
  </si>
  <si>
    <t>Zařízení č.4 - Chlazení místnosti B 02.33 ( Náhradní zdrojú RPO)</t>
  </si>
  <si>
    <t>{137b51ea-9372-4e58-90d8-1f974ea24dae}</t>
  </si>
  <si>
    <t>Demontáže</t>
  </si>
  <si>
    <t>{064aa96a-6cb8-4462-8dfb-776bdd7494ee}</t>
  </si>
  <si>
    <t>07</t>
  </si>
  <si>
    <t>Vzduchotechnika</t>
  </si>
  <si>
    <t>{3923279a-6f5d-4947-bc70-38b30d229020}</t>
  </si>
  <si>
    <t>Zařízení1 - Větrání hlediště/jeviště</t>
  </si>
  <si>
    <t>{d4df0432-0722-4285-96b5-f71d7ee2657b}</t>
  </si>
  <si>
    <t>Zařízení 2 - Větrání zázemí ve 2.PP</t>
  </si>
  <si>
    <t>{16696780-beb8-4fa9-ba12-609a7ce0685a}</t>
  </si>
  <si>
    <t>Zařízení 3 - Odvětrání dílny</t>
  </si>
  <si>
    <t>{e5095ca7-71c7-4acf-8729-59da544df17b}</t>
  </si>
  <si>
    <t>Zařízení 4 - Větrání místnosti s náhradním zdrojem</t>
  </si>
  <si>
    <t>{9114b123-2474-4ecd-8a7b-3a8dbbe9e5a9}</t>
  </si>
  <si>
    <t>Zařízení 5 - Úprava stávajících zařízení</t>
  </si>
  <si>
    <t>{db5670b9-1b27-4c4f-a817-9c9dbf3cd422}</t>
  </si>
  <si>
    <t>Demontáž a ekologická likvidace</t>
  </si>
  <si>
    <t>{f0249cff-0cd7-47e0-84b2-ca9233c91015}</t>
  </si>
  <si>
    <t>08</t>
  </si>
  <si>
    <t>ZOTK - Zařízení pro odvod kouře a tepla</t>
  </si>
  <si>
    <t>{c7b56d37-bc33-41fa-9162-e084539d1b46}</t>
  </si>
  <si>
    <t>09</t>
  </si>
  <si>
    <t>Měření a regulace</t>
  </si>
  <si>
    <t>{fc8f8fea-2c6a-4ef3-bb1a-48ed125e5d64}</t>
  </si>
  <si>
    <t>10</t>
  </si>
  <si>
    <t>EPS_EROP, ESL</t>
  </si>
  <si>
    <t>{f24ecc1b-eff8-44f3-b804-e5fd3a124631}</t>
  </si>
  <si>
    <t>11</t>
  </si>
  <si>
    <t>AV + jevištní technika</t>
  </si>
  <si>
    <t>{332e68c5-1c8b-431f-a313-dfe8bdad53cd}</t>
  </si>
  <si>
    <t>13</t>
  </si>
  <si>
    <t>Zahradní a krajinářské úpravy</t>
  </si>
  <si>
    <t>{58a2004d-e900-4df8-ad71-c076abdcd14e}</t>
  </si>
  <si>
    <t>14</t>
  </si>
  <si>
    <t>VRN</t>
  </si>
  <si>
    <t>{d52fef1e-ee09-4a0a-a23a-8d506af8e941}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</si>
  <si>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</si>
  <si>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</si>
  <si>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</si>
  <si>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</si>
  <si>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</si>
  <si>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</si>
  <si>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</si>
  <si>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</si>
  <si>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</si>
  <si>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</si>
  <si>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</si>
  <si>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</si>
  <si>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</si>
  <si>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761 - Konstrukce prosvětlovací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</si>
  <si>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</si>
  <si>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</si>
  <si>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</si>
  <si>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</si>
  <si>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</si>
  <si>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</si>
  <si>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</si>
  <si>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</si>
  <si>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</si>
  <si>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</si>
  <si>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</si>
  <si>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</si>
  <si>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</si>
  <si>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</si>
  <si>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</si>
  <si>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</si>
  <si>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</si>
  <si>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</si>
  <si>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</si>
  <si>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</si>
  <si>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</si>
  <si>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</si>
  <si>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</si>
  <si>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Odstanění skalky</t>
  </si>
  <si>
    <t>m3</t>
  </si>
  <si>
    <t>4</t>
  </si>
  <si>
    <t>741738648</t>
  </si>
  <si>
    <t>9</t>
  </si>
  <si>
    <t>Ostatní konstrukce a práce, bourání</t>
  </si>
  <si>
    <t>961055111</t>
  </si>
  <si>
    <t>Bourání základů ze ŽB</t>
  </si>
  <si>
    <t>-1778711864</t>
  </si>
  <si>
    <t>VV</t>
  </si>
  <si>
    <t>2.PP</t>
  </si>
  <si>
    <t>M.č. B 02.06 - vybourání základové desky pro novou plošinu</t>
  </si>
  <si>
    <t>(0,89+1,73+1,135)*(0,625+1,03+0,5)*0,3</t>
  </si>
  <si>
    <t>3</t>
  </si>
  <si>
    <t>962031132</t>
  </si>
  <si>
    <t>Bourání příček nebo přizdívek z cihel pálených tl do 100 mm</t>
  </si>
  <si>
    <t>m2</t>
  </si>
  <si>
    <t>-427566684</t>
  </si>
  <si>
    <t>B 02.16</t>
  </si>
  <si>
    <t>1,815*(2,48+0,15)-1,2</t>
  </si>
  <si>
    <t>B 02.11</t>
  </si>
  <si>
    <t>(2,935-0,565)*(2,48+0,15)-1,6</t>
  </si>
  <si>
    <t>1.PP</t>
  </si>
  <si>
    <t>Mezi A 01.07,9 a 10 a A 01.08</t>
  </si>
  <si>
    <t>2,604*3,05-1,2*2</t>
  </si>
  <si>
    <t>Mezi A 01.07,9 a 10</t>
  </si>
  <si>
    <t>0,904*2*3,05</t>
  </si>
  <si>
    <t>Mezi A 01.06 a A 01.02</t>
  </si>
  <si>
    <t>1,75*3,05-1,2</t>
  </si>
  <si>
    <t>Kóje A 01.06</t>
  </si>
  <si>
    <t>(2,6+1,1*2)*3,05-1,2*3</t>
  </si>
  <si>
    <t>Otvor mezi B 01.07 a B 01.02</t>
  </si>
  <si>
    <t>2,175*2,2-2*2,15</t>
  </si>
  <si>
    <t>Součet</t>
  </si>
  <si>
    <t>962031133</t>
  </si>
  <si>
    <t>Bourání příček nebo přizdívek z cihel pálených tl přes 100 do 150 mm</t>
  </si>
  <si>
    <t>-1715033150</t>
  </si>
  <si>
    <t>Půdorys 2.PP</t>
  </si>
  <si>
    <t>B 02.27</t>
  </si>
  <si>
    <t>(2,01+2,21*2)*(2,38+0,15)-1,2-1,6</t>
  </si>
  <si>
    <t>B 02.05</t>
  </si>
  <si>
    <t>1,9*(2,38+0,15)</t>
  </si>
  <si>
    <t>B 02.25</t>
  </si>
  <si>
    <t>(1,13+0,15+0,91)*(2,38+0,15)-1,2</t>
  </si>
  <si>
    <t>B 02.23</t>
  </si>
  <si>
    <t>1,13*(2,38+0,15)-1,6</t>
  </si>
  <si>
    <t>B 02.04</t>
  </si>
  <si>
    <t>(1,195)*(2,48+0,15)-1,6</t>
  </si>
  <si>
    <t>1,815*(2,48+0,15)</t>
  </si>
  <si>
    <t>Půdorys 1.PP</t>
  </si>
  <si>
    <t>Mezi B 01.04 a B 01.07</t>
  </si>
  <si>
    <t>3,741*(5,12+0,15)</t>
  </si>
  <si>
    <t>Mezi B 01.04 a B 01.03</t>
  </si>
  <si>
    <t>(1,1+1,1)*(4,72+0,15)-1,6</t>
  </si>
  <si>
    <t>Mezi B 01.02 a B 01.03</t>
  </si>
  <si>
    <t>(0,55+1,05)*(4,72+0,15)-1,6</t>
  </si>
  <si>
    <t>Mezi A 01.07,9 a 10 a A 01.06 a 02</t>
  </si>
  <si>
    <t>(1,15+0,1+2,6)*3,05-1,2</t>
  </si>
  <si>
    <t>5</t>
  </si>
  <si>
    <t>962032230</t>
  </si>
  <si>
    <t>Bourání zdiva z cihel pálených nebo vápenopískových na MV nebo MVC do 1 m3</t>
  </si>
  <si>
    <t>286193863</t>
  </si>
  <si>
    <t>0,315*0,92*2,315</t>
  </si>
  <si>
    <t>Mezi B 02.01 a B 02,25</t>
  </si>
  <si>
    <t>0,8*0,355*2,36</t>
  </si>
  <si>
    <t>Mezi B 02.051 a B 02.02</t>
  </si>
  <si>
    <t>Mezi B 02.03 a B 02.11</t>
  </si>
  <si>
    <t>0,2*1,06*2,04</t>
  </si>
  <si>
    <t>1.NP</t>
  </si>
  <si>
    <t>Vybourání otvoru pro ZOKT nad dveřmi</t>
  </si>
  <si>
    <t>1,6*1,6*0,387</t>
  </si>
  <si>
    <t>6</t>
  </si>
  <si>
    <t>962032231</t>
  </si>
  <si>
    <t>Bourání zdiva z cihel pálených nebo vápenopískových na MV nebo MVC přes 1 m3</t>
  </si>
  <si>
    <t>1452581256</t>
  </si>
  <si>
    <t>Otvor v B 02.26 a B 02.05</t>
  </si>
  <si>
    <t>2,175*0,53*(2,38+0,15)</t>
  </si>
  <si>
    <t>Otvor B 01.02</t>
  </si>
  <si>
    <t>7,4*( 0,84+4,895+0,23)*0,9</t>
  </si>
  <si>
    <t>B 01.03 - obvodová zeď</t>
  </si>
  <si>
    <t>0,94*3,78*0,9</t>
  </si>
  <si>
    <t>B 01.05 - obvodová zeď</t>
  </si>
  <si>
    <t>0,94*3,78*1,14</t>
  </si>
  <si>
    <t>Parapet A 01.11</t>
  </si>
  <si>
    <t>4,3*0,9*0,3</t>
  </si>
  <si>
    <t>Nadpraží dveří mezi jevištěm a skladem kulis, odpočet stávajícího otvoru pro VZT</t>
  </si>
  <si>
    <t>(5,25-2,2)*2,175*0,9-0,6*0,6*0,9</t>
  </si>
  <si>
    <t>Rozšíření stávajího prostupu VZT do BN 1.04</t>
  </si>
  <si>
    <t>1,3*0,6*1,1+1,3*0,5*0,55</t>
  </si>
  <si>
    <t>Rozšíření stávajího prostupu VZT do BN 1.01</t>
  </si>
  <si>
    <t>2,5*1,3*0,9</t>
  </si>
  <si>
    <t>7</t>
  </si>
  <si>
    <t>962032631</t>
  </si>
  <si>
    <t>Bourání zdiva komínového z cihel pálených, šamotových nebo vápenopískových na MV nebo MVC</t>
  </si>
  <si>
    <t>-624073001</t>
  </si>
  <si>
    <t>B 01.02</t>
  </si>
  <si>
    <t>(7,5-5,374)*0,9*4,9</t>
  </si>
  <si>
    <t>8</t>
  </si>
  <si>
    <t>962052211</t>
  </si>
  <si>
    <t>Bourání zdiva nadzákladového ze ŽB přes 1 m3</t>
  </si>
  <si>
    <t>-1994195816</t>
  </si>
  <si>
    <t>Anglické dvorky v místě přístavby</t>
  </si>
  <si>
    <t>(0,9*2+5,205+1,02*2+0,99*4+1,585+1,1)*0,3*4,5</t>
  </si>
  <si>
    <t>Podlaha</t>
  </si>
  <si>
    <t>9*0,2*1,1</t>
  </si>
  <si>
    <t>962071711</t>
  </si>
  <si>
    <t>Bourání kovových, litinových nebo nýtovaných sloupů s patkou a hlavicí</t>
  </si>
  <si>
    <t>t</t>
  </si>
  <si>
    <t>-532940008</t>
  </si>
  <si>
    <t>M.č. AN 1.01</t>
  </si>
  <si>
    <t>0,3</t>
  </si>
  <si>
    <t>962086111</t>
  </si>
  <si>
    <t>Bourání pórobetonových příček nebo přizdívek tl přes 100 do 150 mm</t>
  </si>
  <si>
    <t>-596495526</t>
  </si>
  <si>
    <t>PO 8 - obezdívka Ytong - horní část hlediště a sloupy</t>
  </si>
  <si>
    <t>(1,5+1,75+0,25+2+1,75+0,25+1,6+1,5)*5,5</t>
  </si>
  <si>
    <t>3,14*1,1*5,5*4</t>
  </si>
  <si>
    <t>(1,1+1+1,7+1,7+1+1,1)*5,5</t>
  </si>
  <si>
    <t>963051113</t>
  </si>
  <si>
    <t>Bourání ŽB stropů deskových tl přes 80 mm</t>
  </si>
  <si>
    <t>-17867691</t>
  </si>
  <si>
    <t>Strop anglických dvorků v místě přístavby</t>
  </si>
  <si>
    <t>(5,205+1,585+1,1)*0,2*1,1</t>
  </si>
  <si>
    <t>965042231</t>
  </si>
  <si>
    <t>Bourání podkladů pod dlažby nebo mazanin betonových nebo z litého asfaltu tl přes 100 mm pl do 4 m2</t>
  </si>
  <si>
    <t>1445031353</t>
  </si>
  <si>
    <t>Volně ložené stropní panely u B 01.07</t>
  </si>
  <si>
    <t>3*1,5*0,25</t>
  </si>
  <si>
    <t>965049112</t>
  </si>
  <si>
    <t>Příplatek k bourání betonových mazanin za bourání mazanin se svařovanou sítí tl přes 100 mm</t>
  </si>
  <si>
    <t>1899780877</t>
  </si>
  <si>
    <t>966008211</t>
  </si>
  <si>
    <t>Bourání odvodňovacího žlabu z betonových příkopových tvárnic š do 500 mm</t>
  </si>
  <si>
    <t>m</t>
  </si>
  <si>
    <t>865877975</t>
  </si>
  <si>
    <t>U anglických dvorků do zahrady</t>
  </si>
  <si>
    <t>15</t>
  </si>
  <si>
    <t>966071711</t>
  </si>
  <si>
    <t>Bourání sloupků a vzpěr plotových ocelových do 2,5 m zabetonovaných</t>
  </si>
  <si>
    <t>kus</t>
  </si>
  <si>
    <t>2064701677</t>
  </si>
  <si>
    <t>16</t>
  </si>
  <si>
    <t>966071821</t>
  </si>
  <si>
    <t>Rozebrání oplocení z drátěného pletiva se čtvercovými oky v do 1,6 m</t>
  </si>
  <si>
    <t>1839774383</t>
  </si>
  <si>
    <t>17</t>
  </si>
  <si>
    <t>966073811</t>
  </si>
  <si>
    <t>Rozebrání vrat a vrátek k oplocení pl přes 2 do 6 m2</t>
  </si>
  <si>
    <t>1774364694</t>
  </si>
  <si>
    <t>18</t>
  </si>
  <si>
    <t>966080113</t>
  </si>
  <si>
    <t>Bourání kontaktního zateplení z desek z minerální vlny tl přes 60 do 120 mm</t>
  </si>
  <si>
    <t>75853969</t>
  </si>
  <si>
    <t>M.č. B 02.04 a B 01.07</t>
  </si>
  <si>
    <t>(4,57*2+14,78)*5,5</t>
  </si>
  <si>
    <t>Zateplení fasády m.č. A 01.13 a A .1.11</t>
  </si>
  <si>
    <t>(1,8+1,902+3,1+1,554)*4-3,1*1,95</t>
  </si>
  <si>
    <t>19</t>
  </si>
  <si>
    <t>966083118</t>
  </si>
  <si>
    <t>Demontáž odvětrávané fasády stěn s hliníkovou obousměrnou konstrukcí</t>
  </si>
  <si>
    <t>-1236868720</t>
  </si>
  <si>
    <t>Fasáda B 01.04  a B 01.07</t>
  </si>
  <si>
    <t>(4,57*2+14,78)*5</t>
  </si>
  <si>
    <t>20</t>
  </si>
  <si>
    <t>967031132</t>
  </si>
  <si>
    <t>Přisekání rovných ostění v cihelném zdivu na MV nebo MVC</t>
  </si>
  <si>
    <t>1027041981</t>
  </si>
  <si>
    <t>B 02.01 a B 02.02</t>
  </si>
  <si>
    <t>(2,48+0,15)*0,53*4</t>
  </si>
  <si>
    <t>2*3,78*0,9</t>
  </si>
  <si>
    <t>2*3,78*1,14</t>
  </si>
  <si>
    <t>967031742</t>
  </si>
  <si>
    <t>Přisekání plošné zdiva z cihel pálených na MC tl do 100 mm</t>
  </si>
  <si>
    <t>-1435560130</t>
  </si>
  <si>
    <t>Sokl na venkovním schodišti</t>
  </si>
  <si>
    <t>7,5</t>
  </si>
  <si>
    <t>22</t>
  </si>
  <si>
    <t>968062376</t>
  </si>
  <si>
    <t>Vybourání dřevěných rámů oken zdvojených včetně křídel pl do 4 m2</t>
  </si>
  <si>
    <t>575481189</t>
  </si>
  <si>
    <t>M.č. B 01.04</t>
  </si>
  <si>
    <t>(1,2164+1,282+0,24)*0,8</t>
  </si>
  <si>
    <t>M.č. A 01.01</t>
  </si>
  <si>
    <t>1,5*3</t>
  </si>
  <si>
    <t>23</t>
  </si>
  <si>
    <t>968062377</t>
  </si>
  <si>
    <t>Vybourání dřevěných rámů oken zdvojených včetně křídel pl přes 4 m2</t>
  </si>
  <si>
    <t>1303435171</t>
  </si>
  <si>
    <t>M.č.  A 01.11</t>
  </si>
  <si>
    <t>3,1*1,95</t>
  </si>
  <si>
    <t>24</t>
  </si>
  <si>
    <t>968072455</t>
  </si>
  <si>
    <t>Vybourání kovových dveřních zárubní pl do 2 m2</t>
  </si>
  <si>
    <t>1144891707</t>
  </si>
  <si>
    <t>0,8*1,97*7</t>
  </si>
  <si>
    <t>0,6*1,97*3</t>
  </si>
  <si>
    <t>0,9*1,97*1</t>
  </si>
  <si>
    <t>0,8*1,97*6</t>
  </si>
  <si>
    <t>0,7*1,97*2</t>
  </si>
  <si>
    <t>0,6*1,97*6</t>
  </si>
  <si>
    <t>M.č. AN 1.04</t>
  </si>
  <si>
    <t>0,8*1,71</t>
  </si>
  <si>
    <t>0,8*2,2</t>
  </si>
  <si>
    <t>0,6*2,2</t>
  </si>
  <si>
    <t>1,14*(2,1+1,5)</t>
  </si>
  <si>
    <t>25</t>
  </si>
  <si>
    <t>968072456</t>
  </si>
  <si>
    <t>Vybourání kovových dveřních zárubní pl přes 2 m2</t>
  </si>
  <si>
    <t>-1517710647</t>
  </si>
  <si>
    <t>(1,2+0,5)*2,4</t>
  </si>
  <si>
    <t>2*2,15</t>
  </si>
  <si>
    <t>2*2,33</t>
  </si>
  <si>
    <t>26</t>
  </si>
  <si>
    <t>971033561</t>
  </si>
  <si>
    <t>Vybourání otvorů ve zdivu cihelném pl do 1 m2 na MVC nebo MV tl do 600 mm</t>
  </si>
  <si>
    <t>-2138383725</t>
  </si>
  <si>
    <t>(2,48+0,15)*0,53*0,3*2</t>
  </si>
  <si>
    <t>0,315*0,9*0,625</t>
  </si>
  <si>
    <t>27</t>
  </si>
  <si>
    <t>972054491</t>
  </si>
  <si>
    <t>Vybourání otvorů v ŽB stropech nebo klenbách pl do 1 m2 tl přes 80 mm</t>
  </si>
  <si>
    <t>278811475</t>
  </si>
  <si>
    <t>M.č. B 02.01 a B 02.25, B 02.06 a B 02.28</t>
  </si>
  <si>
    <t>2,25*0,75*0,25+2*0,75*0,25</t>
  </si>
  <si>
    <t>(0,89+1,73+1,135)</t>
  </si>
  <si>
    <t>2,25*2+0,75*2+2*2+0,75*2</t>
  </si>
  <si>
    <t>M.č. B 01.02 - nový otvor ve stropní desce</t>
  </si>
  <si>
    <t>1*1*0,25</t>
  </si>
  <si>
    <t>28</t>
  </si>
  <si>
    <t>973031514</t>
  </si>
  <si>
    <t>Vysekání kapes ve zdivu cihelném na MV nebo MVC pro upevňovací prvky hl přes 150 mm</t>
  </si>
  <si>
    <t>-1609519692</t>
  </si>
  <si>
    <t>Nika pro roletu AN 01.01</t>
  </si>
  <si>
    <t>29</t>
  </si>
  <si>
    <t>976082131</t>
  </si>
  <si>
    <t>Vybourání objímek, držáků nebo věšáků ze zdiva cihelného</t>
  </si>
  <si>
    <t>876258262</t>
  </si>
  <si>
    <t>M.č. AN 01.01 -stávající šatní tyče</t>
  </si>
  <si>
    <t>30</t>
  </si>
  <si>
    <t>976085411</t>
  </si>
  <si>
    <t>Vybourání kanalizačních rámů včetně poklopů nebo mříží pl přes 0,6 m2</t>
  </si>
  <si>
    <t>1898232316</t>
  </si>
  <si>
    <t>31</t>
  </si>
  <si>
    <t>977312114</t>
  </si>
  <si>
    <t>Řezání stávajících betonových mazanin vyztužených hl do 200 mm</t>
  </si>
  <si>
    <t>1547188</t>
  </si>
  <si>
    <t>1*4</t>
  </si>
  <si>
    <t>997</t>
  </si>
  <si>
    <t>Přesun sutě</t>
  </si>
  <si>
    <t>32</t>
  </si>
  <si>
    <t>997013212</t>
  </si>
  <si>
    <t>Vnitrostaveništní doprava suti a vybouraných hmot pro budovy v přes 6 do 9 m ručně</t>
  </si>
  <si>
    <t>304680925</t>
  </si>
  <si>
    <t>33</t>
  </si>
  <si>
    <t>997013219</t>
  </si>
  <si>
    <t>Příplatek k vnitrostaveništní dopravě suti a vybouraných hmot za zvětšenou dopravu suti ZKD 10 m</t>
  </si>
  <si>
    <t>-1939805113</t>
  </si>
  <si>
    <t>335,885*5 'Přepočtené koeficientem množství</t>
  </si>
  <si>
    <t>34</t>
  </si>
  <si>
    <t>997013501</t>
  </si>
  <si>
    <t>Odvoz suti a vybouraných hmot na skládku nebo meziskládku do 1 km se složením</t>
  </si>
  <si>
    <t>507313203</t>
  </si>
  <si>
    <t>35</t>
  </si>
  <si>
    <t>997013509</t>
  </si>
  <si>
    <t>Příplatek k odvozu suti a vybouraných hmot na skládku ZKD 1 km přes 1 km</t>
  </si>
  <si>
    <t>-1004393069</t>
  </si>
  <si>
    <t>335,885*19 'Přepočtené koeficientem množství</t>
  </si>
  <si>
    <t>36</t>
  </si>
  <si>
    <t>997013631</t>
  </si>
  <si>
    <t>Poplatek za uložení na skládce (skládkovné) stavebního odpadu směsného kód odpadu 17 09 04</t>
  </si>
  <si>
    <t>-2030005546</t>
  </si>
  <si>
    <t>PSV</t>
  </si>
  <si>
    <t>Práce a dodávky PSV</t>
  </si>
  <si>
    <t>761</t>
  </si>
  <si>
    <t>Konstrukce prosvětlovací</t>
  </si>
  <si>
    <t>37</t>
  </si>
  <si>
    <t>761661805</t>
  </si>
  <si>
    <t>Demontáž sklepního světlíku (anglického dvorku) hl přes 1,00 m</t>
  </si>
  <si>
    <t>1529402112</t>
  </si>
  <si>
    <t>M.č. B 02.04</t>
  </si>
  <si>
    <t>764</t>
  </si>
  <si>
    <t>Konstrukce klempířské</t>
  </si>
  <si>
    <t>38</t>
  </si>
  <si>
    <t>764002841</t>
  </si>
  <si>
    <t>Demontáž oplechování horních ploch zdí a nadezdívek do suti</t>
  </si>
  <si>
    <t>-1521339944</t>
  </si>
  <si>
    <t>4,57*2+14,78</t>
  </si>
  <si>
    <t>Fasáda A 01.10 a A 01.11</t>
  </si>
  <si>
    <t>9,5*2+5,25*2</t>
  </si>
  <si>
    <t>39</t>
  </si>
  <si>
    <t>764002871</t>
  </si>
  <si>
    <t>Demontáž lemování zdí do suti</t>
  </si>
  <si>
    <t>-1551519095</t>
  </si>
  <si>
    <t>14,78</t>
  </si>
  <si>
    <t>765</t>
  </si>
  <si>
    <t>Krytina skládaná</t>
  </si>
  <si>
    <t>40</t>
  </si>
  <si>
    <t>765231801</t>
  </si>
  <si>
    <t>Demontáž obkladu fasády</t>
  </si>
  <si>
    <t>-155122852</t>
  </si>
  <si>
    <t>135</t>
  </si>
  <si>
    <t>766</t>
  </si>
  <si>
    <t>Konstrukce truhlářské</t>
  </si>
  <si>
    <t>41</t>
  </si>
  <si>
    <t>766691812</t>
  </si>
  <si>
    <t>Demontáž parapetních desek dřevěných nebo plastových šířky přes 300 mm</t>
  </si>
  <si>
    <t>1819978802</t>
  </si>
  <si>
    <t>42</t>
  </si>
  <si>
    <t>766812840</t>
  </si>
  <si>
    <t>Demontáž kuchyňských linek dřevěných nebo kovových dl přes 1,8 do 2,1 m</t>
  </si>
  <si>
    <t>-1579949266</t>
  </si>
  <si>
    <t>Demontáž nábytku pokladny AN 01.01</t>
  </si>
  <si>
    <t>767</t>
  </si>
  <si>
    <t>Konstrukce zámečnické</t>
  </si>
  <si>
    <t>43</t>
  </si>
  <si>
    <t>767114813</t>
  </si>
  <si>
    <t>Demontáž stěn a příček rámových zasklených vnitřních plochy přes 9 do 12 m2</t>
  </si>
  <si>
    <t>422457197</t>
  </si>
  <si>
    <t>Zástěna pokladny AN 01.01</t>
  </si>
  <si>
    <t>44</t>
  </si>
  <si>
    <t>767161813</t>
  </si>
  <si>
    <t>Demontáž zábradlí rovného nerozebíratelného hmotnosti 1 m zábradlí do 20 kg do suti</t>
  </si>
  <si>
    <t>1073038214</t>
  </si>
  <si>
    <t>K BN 1.04</t>
  </si>
  <si>
    <t>2,5</t>
  </si>
  <si>
    <t>45</t>
  </si>
  <si>
    <t>767211801</t>
  </si>
  <si>
    <t>Demontáž sedadel</t>
  </si>
  <si>
    <t>1948850643</t>
  </si>
  <si>
    <t>Demontáž sedatel v hledišti</t>
  </si>
  <si>
    <t>143</t>
  </si>
  <si>
    <t>46</t>
  </si>
  <si>
    <t>767590840</t>
  </si>
  <si>
    <t>Demontáž podlah z podlahových roštů</t>
  </si>
  <si>
    <t>-2018677246</t>
  </si>
  <si>
    <t>0,75</t>
  </si>
  <si>
    <t>47</t>
  </si>
  <si>
    <t>767661811</t>
  </si>
  <si>
    <t>Demontáž mříží pevných nebo otevíravých</t>
  </si>
  <si>
    <t>1180651893</t>
  </si>
  <si>
    <t>M.č B 01.08, A 01.01</t>
  </si>
  <si>
    <t>0,54*0,5+1,46*1,5+1,4*2,4</t>
  </si>
  <si>
    <t>48</t>
  </si>
  <si>
    <t>767832802</t>
  </si>
  <si>
    <t>Demontáž venkovních požárních žebříků bez ochranného koše</t>
  </si>
  <si>
    <t>-162818553</t>
  </si>
  <si>
    <t>2,61</t>
  </si>
  <si>
    <t>49</t>
  </si>
  <si>
    <t>767996801</t>
  </si>
  <si>
    <t>Demontáž atypických zámečnických konstrukcí rozebráním hm jednotlivých dílů do 50 kg</t>
  </si>
  <si>
    <t>kg</t>
  </si>
  <si>
    <t>915318884</t>
  </si>
  <si>
    <t>1.PP-demontáž rampy a balkonu-2x</t>
  </si>
  <si>
    <t>M.č. B 01.03, B 01.05</t>
  </si>
  <si>
    <t>600</t>
  </si>
  <si>
    <t>1.PP-zkrácení stávající rampy</t>
  </si>
  <si>
    <t>M.č. B 01.02</t>
  </si>
  <si>
    <t>200</t>
  </si>
  <si>
    <t>BN 1.01, BN 1.02 - demontáž balkonů,zábradlí a schodiště</t>
  </si>
  <si>
    <t>1800</t>
  </si>
  <si>
    <t>Demontáž zdvíhacího zařízení</t>
  </si>
  <si>
    <t>250</t>
  </si>
  <si>
    <t>Hlediště</t>
  </si>
  <si>
    <t>3100</t>
  </si>
  <si>
    <t>772</t>
  </si>
  <si>
    <t>Podlahy z kamene</t>
  </si>
  <si>
    <t>50</t>
  </si>
  <si>
    <t>772522811</t>
  </si>
  <si>
    <t>Demontáž dlažby z kamene do suti z tvrdých kamenů kladených do malty</t>
  </si>
  <si>
    <t>-112184995</t>
  </si>
  <si>
    <t>M.č. AN 01.06</t>
  </si>
  <si>
    <t>10,5</t>
  </si>
  <si>
    <t>02 - Stavební část</t>
  </si>
  <si>
    <t xml:space="preserve">    2 - Zakládání</t>
  </si>
  <si>
    <t xml:space="preserve">    3 - Svislé a kompletní konstrukce</t>
  </si>
  <si>
    <t xml:space="preserve">      32 - Konstrukce přehrad a opěrné zdi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</si>
  <si>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</si>
  <si>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</si>
  <si>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</si>
  <si>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64 - Osazování výplní otvorů</t>
  </si>
  <si>
    <t xml:space="preserve">    89 - Ostatní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</si>
  <si>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</si>
  <si>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</si>
  <si>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</si>
  <si>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</si>
  <si>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</si>
  <si>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</si>
  <si>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</si>
  <si>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</si>
  <si>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</si>
  <si>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</si>
  <si>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</si>
  <si>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</si>
  <si>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</si>
  <si>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</si>
  <si>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</si>
  <si>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</si>
  <si>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</si>
  <si>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</si>
  <si>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</si>
  <si>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111211101</t>
  </si>
  <si>
    <t>Odstranění křovin a stromů průměru kmene do 100 mm i s kořeny sklonu terénu do 1:5 ručně</t>
  </si>
  <si>
    <t>659620530</t>
  </si>
  <si>
    <t>112101102</t>
  </si>
  <si>
    <t>Odstranění stromů listnatých průměru kmene přes 300 do 500 mm</t>
  </si>
  <si>
    <t>2139868737</t>
  </si>
  <si>
    <t>112251102</t>
  </si>
  <si>
    <t>Odstranění pařezů průměru přes 300 do 500 mm</t>
  </si>
  <si>
    <t>-41847540</t>
  </si>
  <si>
    <t>113106171</t>
  </si>
  <si>
    <t>Rozebrání dlažeb vozovek ze zámkové dlažby s ložem z kameniva ručně</t>
  </si>
  <si>
    <t>-93662471</t>
  </si>
  <si>
    <t>Plocha ve dvoře</t>
  </si>
  <si>
    <t>150</t>
  </si>
  <si>
    <t>113107012</t>
  </si>
  <si>
    <t>Odstranění podkladu z kameniva těženého tl přes 100 do 200 mm při překopech ručně</t>
  </si>
  <si>
    <t>-2067922270</t>
  </si>
  <si>
    <t>Podklad původní špalíkové dlažby průjezdu</t>
  </si>
  <si>
    <t>131212531</t>
  </si>
  <si>
    <t>Hloubení jamek objem do 0,5 m3 v soudržných horninách třídy těžitelnosti I skupiny 3 ručně</t>
  </si>
  <si>
    <t>-1309967512</t>
  </si>
  <si>
    <t>Pro sloupky oplocení</t>
  </si>
  <si>
    <t>14*0,45*0,45*0,9</t>
  </si>
  <si>
    <t>131213702</t>
  </si>
  <si>
    <t>Hloubení nezapažených jam v nesoudržných horninách třídy těžitelnosti I skupiny 3 ručně</t>
  </si>
  <si>
    <t>305021118</t>
  </si>
  <si>
    <t>ZD 03</t>
  </si>
  <si>
    <t>(0,3*2+1,73)*(0,3*2+1,03)*(0,45+0,155)</t>
  </si>
  <si>
    <t>131253204</t>
  </si>
  <si>
    <t>Hloubení jam zapažených v hornině třídy těžitelnosti I skupiny 3 objem přes 100 m3 strojně v omezeném prostoru</t>
  </si>
  <si>
    <t>-1945167085</t>
  </si>
  <si>
    <t>Výkop jámy</t>
  </si>
  <si>
    <t>((0,83+0,835+0,3)*4,3+(4,33+0,95)*(3,49+0,31+1,38)+1*0,95+(1,05+12+1,095+0,35+0,55)*(3,49+0,96))*5,67</t>
  </si>
  <si>
    <t>((0,4+6,35)*(3,49+0,96)+3*2,75)*3,59</t>
  </si>
  <si>
    <t>-(1,55*7,5+2*2,785)*(3,69-3,01)</t>
  </si>
  <si>
    <t>132212131</t>
  </si>
  <si>
    <t>Hloubení nezapažených rýh šířky do 800 mm v soudržných horninách třídy těžitelnosti I skupiny 3 ručně</t>
  </si>
  <si>
    <t>-574393705</t>
  </si>
  <si>
    <t>Železobetonové prahy na mikropilotách MP21,22,2327,28,29,33,34,35,36,37,38</t>
  </si>
  <si>
    <t>2*(0,8*1,8*1,1)+2*(0,8*2*1,1)</t>
  </si>
  <si>
    <t>Pro betonové obrubníky</t>
  </si>
  <si>
    <t>6,83*0,3*0,3</t>
  </si>
  <si>
    <t>139001101</t>
  </si>
  <si>
    <t>Příplatek za ztížení vykopávky v blízkosti podzemního vedení</t>
  </si>
  <si>
    <t>-1691015106</t>
  </si>
  <si>
    <t>139711111</t>
  </si>
  <si>
    <t>Vykopávky v uzavřených prostorech v hornině třídy těžitelnosti I skupiny 1 až 3 ručně</t>
  </si>
  <si>
    <t>-962709567</t>
  </si>
  <si>
    <t>Pro podezdění stávajících základů</t>
  </si>
  <si>
    <t>(1*13+1,05+1,095)*(5,865-5,615)*0,5</t>
  </si>
  <si>
    <t>139911121</t>
  </si>
  <si>
    <t>Bourání kcí v hloubených vykopávkách ze zdiva z betonu prostého ručně</t>
  </si>
  <si>
    <t>1141559705</t>
  </si>
  <si>
    <t>2*1*0,43*(6,75-6,05)</t>
  </si>
  <si>
    <t>2*1*0,6*(6,75-6,05)</t>
  </si>
  <si>
    <t>151711111</t>
  </si>
  <si>
    <t>Osazení zápor ocelových dl do 8 m</t>
  </si>
  <si>
    <t>-651190710</t>
  </si>
  <si>
    <t>7*8+5,1*4</t>
  </si>
  <si>
    <t>151711121</t>
  </si>
  <si>
    <t>Osazení zápor ocelových dl do 14 m</t>
  </si>
  <si>
    <t>-953953431</t>
  </si>
  <si>
    <t>8,7*30+8,2*3</t>
  </si>
  <si>
    <t>M</t>
  </si>
  <si>
    <t>13010974</t>
  </si>
  <si>
    <t>ocel profilová jakost S235JR (11 375) průřez HEB 140</t>
  </si>
  <si>
    <t>2021731916</t>
  </si>
  <si>
    <t>P</t>
  </si>
  <si>
    <t>Poznámka k položce:_x000D_
Hmotnost: 34,50 kg/m</t>
  </si>
  <si>
    <t>Délka x počet x hmotnost x ztratné</t>
  </si>
  <si>
    <t>8,7*30*34,5/1000*1,08</t>
  </si>
  <si>
    <t>5,1*4*34,5/1000*1,08</t>
  </si>
  <si>
    <t>7*8*2*34,5/1000*1,08</t>
  </si>
  <si>
    <t>8,2*3*34,5/1000*1,08</t>
  </si>
  <si>
    <t>151712111</t>
  </si>
  <si>
    <t>Převázka ocelová zdvojená pro kotvení záporového pažení</t>
  </si>
  <si>
    <t>-2128322766</t>
  </si>
  <si>
    <t>Převázka 18</t>
  </si>
  <si>
    <t>8*1,3/2</t>
  </si>
  <si>
    <t>Převázka 8</t>
  </si>
  <si>
    <t>4*0,83/2</t>
  </si>
  <si>
    <t>Převázka 5</t>
  </si>
  <si>
    <t>8*1,1/2</t>
  </si>
  <si>
    <t>Převázka 6</t>
  </si>
  <si>
    <t>8*0,9/2</t>
  </si>
  <si>
    <t>Převázka 7</t>
  </si>
  <si>
    <t>(8*4*1,2+4*2*1,2)/2</t>
  </si>
  <si>
    <t>Převázka 9</t>
  </si>
  <si>
    <t>2*2*0,55/2</t>
  </si>
  <si>
    <t>13010822</t>
  </si>
  <si>
    <t>ocel profilová jakost S235JR (11 375) průřez U (UPN) 160</t>
  </si>
  <si>
    <t>229812659</t>
  </si>
  <si>
    <t>Poznámka k položce:_x000D_
Hmotnost: 18,80 kg/m</t>
  </si>
  <si>
    <t>Počet x délka x hmotnost x ztratné</t>
  </si>
  <si>
    <t>8*1,3*18,8/1000*1,08</t>
  </si>
  <si>
    <t>4*0,83*18,8/1000*1,08</t>
  </si>
  <si>
    <t>8*1,1*18,8/1000*1,08</t>
  </si>
  <si>
    <t>8*0,9*18,8/1000*1,08</t>
  </si>
  <si>
    <t>(8*4*1,2+4*2*1,2)*18,8/1000*1,08</t>
  </si>
  <si>
    <t>2*2*0,55*18,8/1000*1,08</t>
  </si>
  <si>
    <t>151712121</t>
  </si>
  <si>
    <t>Odstranění ocelové převázky zdvojené pro kotvení záporového pažení</t>
  </si>
  <si>
    <t>-464305345</t>
  </si>
  <si>
    <t>151721111</t>
  </si>
  <si>
    <t>Zřízení pažení do ocelových zápor hl výkopu do 4 m s jeho následným odstraněním</t>
  </si>
  <si>
    <t>-476276595</t>
  </si>
  <si>
    <t>3*1,2*8</t>
  </si>
  <si>
    <t>2,1*1,1*4+2,1*0,565</t>
  </si>
  <si>
    <t>151721112</t>
  </si>
  <si>
    <t>Zřízení pažení do ocelových zápor hl výkopu do 10 m s jeho následným odstraněním</t>
  </si>
  <si>
    <t>646149777</t>
  </si>
  <si>
    <t>16*1,2*5,67+0,9*4*5,67</t>
  </si>
  <si>
    <t>1,05*5,67+1,1*2*5,67+1,06*5,67</t>
  </si>
  <si>
    <t>0,83*5,67+0,835*5,67</t>
  </si>
  <si>
    <t>1,3*2*5,67</t>
  </si>
  <si>
    <t>153891311</t>
  </si>
  <si>
    <t>Opěrné desky do 30x30 cm tl do 30 mm</t>
  </si>
  <si>
    <t>-1609179694</t>
  </si>
  <si>
    <t>Upevnění vzpěr na stávající budově</t>
  </si>
  <si>
    <t>161151103</t>
  </si>
  <si>
    <t>Svislé přemístění výkopku z horniny třídy těžitelnosti I skupiny 1 až 3 hl výkopu přes 4 do 8 m</t>
  </si>
  <si>
    <t>-1917488612</t>
  </si>
  <si>
    <t>Výkop jámy - kvůli složitosti výkopových prací ponecháno svislé přemístění ze 100%</t>
  </si>
  <si>
    <t>161151603</t>
  </si>
  <si>
    <t>Vytažení výkopku těženého z prostoru pod základy z hl přes 3 do 6 m v hornině třídy těžitelnosti I skupiny 1 až 3</t>
  </si>
  <si>
    <t>-1713312427</t>
  </si>
  <si>
    <t>162201402</t>
  </si>
  <si>
    <t>Vodorovné přemístění větví stromů listnatých do 1 km D kmene přes 300 do 500 mm</t>
  </si>
  <si>
    <t>104304300</t>
  </si>
  <si>
    <t>162201412</t>
  </si>
  <si>
    <t>Vodorovné přemístění kmenů stromů listnatých do 1 km D kmene přes 300 do 500 mm</t>
  </si>
  <si>
    <t>1492121193</t>
  </si>
  <si>
    <t>162211311</t>
  </si>
  <si>
    <t>Vodorovné přemístění výkopku z horniny třídy těžitelnosti I skupiny 1 až 3 stavebním kolečkem do 10 m</t>
  </si>
  <si>
    <t>512338842</t>
  </si>
  <si>
    <t>Vrtání zápor</t>
  </si>
  <si>
    <t>346,7*3,14*0,125*0,125</t>
  </si>
  <si>
    <t>Obsyp objektu</t>
  </si>
  <si>
    <t>141,988</t>
  </si>
  <si>
    <t>162211319</t>
  </si>
  <si>
    <t>Příplatek k vodorovnému přemístění výkopku z horniny třídy těžitelnosti I skupiny 1 až 3 stavebním kolečkem za každých dalších 10 m</t>
  </si>
  <si>
    <t>-875169339</t>
  </si>
  <si>
    <t>167,579*5 'Přepočtené koeficientem množství</t>
  </si>
  <si>
    <t>162301932</t>
  </si>
  <si>
    <t>Příplatek k vodorovnému přemístění větví stromů listnatých D kmene přes 300 do 500 mm ZKD 1 km</t>
  </si>
  <si>
    <t>-479763213</t>
  </si>
  <si>
    <t>162301952</t>
  </si>
  <si>
    <t>Příplatek k vodorovnému přemístění kmenů stromů listnatých D kmene přes 300 do 500 mm ZKD 1 km</t>
  </si>
  <si>
    <t>864794647</t>
  </si>
  <si>
    <t>162351103</t>
  </si>
  <si>
    <t>Vodorovné přemístění přes 50 do 500 m výkopku/sypaniny z horniny třídy těžitelnosti I skupiny 1 až 3</t>
  </si>
  <si>
    <t>-1738805732</t>
  </si>
  <si>
    <t>162704141</t>
  </si>
  <si>
    <t>Vodorovné přemístění znehodnocené suspenze přes 5000 do 6000 m</t>
  </si>
  <si>
    <t>1956818939</t>
  </si>
  <si>
    <t>Vrtání pilot</t>
  </si>
  <si>
    <t>38*6*3,14*0,1*0,1</t>
  </si>
  <si>
    <t>162704149</t>
  </si>
  <si>
    <t>Příplatek k vodorovnému přemístění znehodnocené suspenze ZKD 1000 m</t>
  </si>
  <si>
    <t>1890645190</t>
  </si>
  <si>
    <t>24,169</t>
  </si>
  <si>
    <t>24,169*14 'Přepočtené koeficientem množství</t>
  </si>
  <si>
    <t>162751117</t>
  </si>
  <si>
    <t>Vodorovné přemístění přes 9 000 do 10000 m výkopku/sypaniny z horniny třídy těžitelnosti I skupiny 1 až 3</t>
  </si>
  <si>
    <t>-843424051</t>
  </si>
  <si>
    <t>2,298+6,688+1,893+1,442</t>
  </si>
  <si>
    <t>-221,269*0,75</t>
  </si>
  <si>
    <t>162751119</t>
  </si>
  <si>
    <t>Příplatek k vodorovnému přemístění výkopku/sypaniny z horniny třídy těžitelnosti I skupiny 1 až 3 ZKD 1000 m přes 10000 m</t>
  </si>
  <si>
    <t>-1028037162</t>
  </si>
  <si>
    <t>560,108</t>
  </si>
  <si>
    <t>560,108*10 'Přepočtené koeficientem množství</t>
  </si>
  <si>
    <t>166151101</t>
  </si>
  <si>
    <t>Přehození neulehlého výkopku z horniny třídy těžitelnosti I skupiny 1 až 3 strojně</t>
  </si>
  <si>
    <t>369356606</t>
  </si>
  <si>
    <t>167151111</t>
  </si>
  <si>
    <t>Nakládání výkopku z hornin třídy těžitelnosti I skupiny 1 až 3 přes 100 m3</t>
  </si>
  <si>
    <t>529353073</t>
  </si>
  <si>
    <t>171201221</t>
  </si>
  <si>
    <t>Poplatek za uložení na skládce (skládkovné) zeminy a kamení kód odpadu 17 05 04</t>
  </si>
  <si>
    <t>741193119</t>
  </si>
  <si>
    <t>(560,108+24,169+28,637)*1,8</t>
  </si>
  <si>
    <t>174111102</t>
  </si>
  <si>
    <t>Zásyp v uzavřených prostorech sypaninou se zhutněním ručně</t>
  </si>
  <si>
    <t>772652358</t>
  </si>
  <si>
    <t>225</t>
  </si>
  <si>
    <t>10364100</t>
  </si>
  <si>
    <t>Nová zásypová zemina</t>
  </si>
  <si>
    <t>378438402</t>
  </si>
  <si>
    <t>Nový zásypový materiál v případě nevhodnosti původní zeminy na zásyp okolo přístavby</t>
  </si>
  <si>
    <t>225*1,8</t>
  </si>
  <si>
    <t>181911102</t>
  </si>
  <si>
    <t>Úprava pláně v hornině třídy těžitelnosti I skupiny 1 až 2 se zhutněním ručně</t>
  </si>
  <si>
    <t>1122809065</t>
  </si>
  <si>
    <t>((0,83+0,835+0,3)*4,3+(4,33+0,95)*(3,49+0,31+1,38)+1*0,95+(1,05+12+1,095+0,35+0,55)*(3,49+0,96))</t>
  </si>
  <si>
    <t>((0,4+6,35)*(3,49+0,96)+3*2,75)</t>
  </si>
  <si>
    <t>Parter pod zámkovou dlažbou</t>
  </si>
  <si>
    <t>(2,855+5,86)*0,81+1,865*2,67+1,8*(1,865-0,58)+(2,225*1,155+10,65)*1,1+2,21*2*0,5</t>
  </si>
  <si>
    <t>(1,81+2,045)*1,3</t>
  </si>
  <si>
    <t>182313101</t>
  </si>
  <si>
    <t>Vyplnění otvorů tvárnic nebo panelů ornicí</t>
  </si>
  <si>
    <t>-5589225</t>
  </si>
  <si>
    <t>Anglický dvorek za oknem divadelního klubu</t>
  </si>
  <si>
    <t>(3+1,75*2)*3</t>
  </si>
  <si>
    <t>10364101</t>
  </si>
  <si>
    <t>zemina pro terénní úpravy - ornice</t>
  </si>
  <si>
    <t>-154854668</t>
  </si>
  <si>
    <t>3,5</t>
  </si>
  <si>
    <t>184818242</t>
  </si>
  <si>
    <t>Ochrana kmene průměru přes 300 do 500 mm bedněním výšky přes 2 do 3 m</t>
  </si>
  <si>
    <t>692994051</t>
  </si>
  <si>
    <t>Zakládání</t>
  </si>
  <si>
    <t>153211002</t>
  </si>
  <si>
    <t>Zřízení stříkaného betonu tl přes 50 do 100 mm skalních a poloskalních ploch</t>
  </si>
  <si>
    <t>-1072595565</t>
  </si>
  <si>
    <t>58933331</t>
  </si>
  <si>
    <t>beton C 30/37 XF2-4 kamenivo frakce 0/8</t>
  </si>
  <si>
    <t>-2115278156</t>
  </si>
  <si>
    <t>217,124*0,115 'Přepočtené koeficientem množství</t>
  </si>
  <si>
    <t>153273113</t>
  </si>
  <si>
    <t>Výztuž stříkaného betonu ze svařovaných sítí jednovrstvá D drátu přes 6 do 8 mm skalních a poloskalních ploch</t>
  </si>
  <si>
    <t>-1315547465</t>
  </si>
  <si>
    <t>211571111</t>
  </si>
  <si>
    <t>Výplň odvodňovacích žeber nebo trativodů štěrkopískem tříděným</t>
  </si>
  <si>
    <t>-1476941957</t>
  </si>
  <si>
    <t>Parrter</t>
  </si>
  <si>
    <t>0,25*0,75*6</t>
  </si>
  <si>
    <t>211971121</t>
  </si>
  <si>
    <t>Zřízení opláštění žeber nebo trativodů geotextilií v rýze nebo zářezu sklonu přes 1:2 š do 2,5 m</t>
  </si>
  <si>
    <t>-309283356</t>
  </si>
  <si>
    <t>Parter</t>
  </si>
  <si>
    <t>6*2</t>
  </si>
  <si>
    <t>69311081</t>
  </si>
  <si>
    <t>geotextilie netkaná separační, ochranná, filtrační, drenážní PES 300g/m2</t>
  </si>
  <si>
    <t>-604108681</t>
  </si>
  <si>
    <t>12*1,1845 'Přepočtené koeficientem množství</t>
  </si>
  <si>
    <t>212755214</t>
  </si>
  <si>
    <t>Trativody z drenážních trubek plastových flexibilních DN 100 mm bez lože a obsypu</t>
  </si>
  <si>
    <t>-566211402</t>
  </si>
  <si>
    <t>51</t>
  </si>
  <si>
    <t>225511114</t>
  </si>
  <si>
    <t>Vrty maloprofilové jádrové D přes 195 do 245 mm úklon do 45° hl 0 až 25 m hornina III a IV</t>
  </si>
  <si>
    <t>1257376517</t>
  </si>
  <si>
    <t>Mikropiloty</t>
  </si>
  <si>
    <t>38*6</t>
  </si>
  <si>
    <t>52</t>
  </si>
  <si>
    <t>226211213</t>
  </si>
  <si>
    <t>Vrty velkoprofilové svislé zapažené D přes 400 do 450 mm hl od 0 do 10 m hornina III</t>
  </si>
  <si>
    <t>109532214</t>
  </si>
  <si>
    <t>Zápory</t>
  </si>
  <si>
    <t>(3+5,67)*30+(4+3)*8+(3+2,1)*6</t>
  </si>
  <si>
    <t>53</t>
  </si>
  <si>
    <t>231211311</t>
  </si>
  <si>
    <t>Zřízení pilot svislých zapažených D přes 245 do 450 mm hl od 0 do 30 m s vytažením pažnic z betonu prostého</t>
  </si>
  <si>
    <t>-1412871269</t>
  </si>
  <si>
    <t>Zabetonování zápor</t>
  </si>
  <si>
    <t>8*4+36*3</t>
  </si>
  <si>
    <t>54</t>
  </si>
  <si>
    <t>58932940</t>
  </si>
  <si>
    <t>beton C 25/30 XF2-3 kamenivo frakce 0/8</t>
  </si>
  <si>
    <t>-1726718326</t>
  </si>
  <si>
    <t>Výplň záporových vrtů x ztratné</t>
  </si>
  <si>
    <t>140*3,14*0,125*0,125*1,15</t>
  </si>
  <si>
    <t>55</t>
  </si>
  <si>
    <t>273322611</t>
  </si>
  <si>
    <t>Základové desky ze ŽB se zvýšenými nároky na prostředí tř. C 30/37</t>
  </si>
  <si>
    <t>-1493015457</t>
  </si>
  <si>
    <t>Základová deska</t>
  </si>
  <si>
    <t>18,025*(0,3+1,42+1,5+0,3)*0,35</t>
  </si>
  <si>
    <t>(0,31+1,65-0,3)*4,375*0,35</t>
  </si>
  <si>
    <t>(0,3*2+1,73)*(0,3*2+1,03)*0,3</t>
  </si>
  <si>
    <t>ZD 02</t>
  </si>
  <si>
    <t>2*6,35*0,25</t>
  </si>
  <si>
    <t>1.PP - řez F-F</t>
  </si>
  <si>
    <t>0,75*(2,26*2+5,32)*0,2</t>
  </si>
  <si>
    <t>(5,86+1,55*2)*0,75*0,25</t>
  </si>
  <si>
    <t>56</t>
  </si>
  <si>
    <t>273351121</t>
  </si>
  <si>
    <t>Zřízení bednění základových desek</t>
  </si>
  <si>
    <t>-1853306922</t>
  </si>
  <si>
    <t>(0,75*4+2,26*2+5,32*2+1,51*2)*0,2</t>
  </si>
  <si>
    <t>(5,86+1,55*2)*0,25</t>
  </si>
  <si>
    <t>57</t>
  </si>
  <si>
    <t>273351122</t>
  </si>
  <si>
    <t>Odstranění bednění základových desek</t>
  </si>
  <si>
    <t>1586105767</t>
  </si>
  <si>
    <t>58</t>
  </si>
  <si>
    <t>273361821</t>
  </si>
  <si>
    <t>Výztuž základových desek betonářskou ocelí 10 505 (R)</t>
  </si>
  <si>
    <t>293310521</t>
  </si>
  <si>
    <t>3,017</t>
  </si>
  <si>
    <t>ZD 021 - výztuž desky a stěn divadelní klubovny</t>
  </si>
  <si>
    <t>2,078</t>
  </si>
  <si>
    <t>59</t>
  </si>
  <si>
    <t>273325912</t>
  </si>
  <si>
    <t>Příplatek k ŽB základových desek za úpravu povrchů přehlazením</t>
  </si>
  <si>
    <t>1642812416</t>
  </si>
  <si>
    <t>18,025*(0,3+1,42+1,5+0,3)</t>
  </si>
  <si>
    <t>(0,31+1,65-0,3)*4,375</t>
  </si>
  <si>
    <t>1,73*1,03</t>
  </si>
  <si>
    <t>2*6,35</t>
  </si>
  <si>
    <t>60</t>
  </si>
  <si>
    <t>274322611</t>
  </si>
  <si>
    <t>Základové pasy ze ŽB se zvýšenými nároky na prostředí tř. C 30/37</t>
  </si>
  <si>
    <t>-1699510213</t>
  </si>
  <si>
    <t>(3+0,5*2)*0,25*0,75</t>
  </si>
  <si>
    <t>(5,86+1,55*2)*1*0,25</t>
  </si>
  <si>
    <t>61</t>
  </si>
  <si>
    <t>274351121</t>
  </si>
  <si>
    <t>Zřízení bednění základových pasů rovného</t>
  </si>
  <si>
    <t>-597362816</t>
  </si>
  <si>
    <t>(3+0,5*2)*2*0,75</t>
  </si>
  <si>
    <t>(5,86+1,55*2)*1*2</t>
  </si>
  <si>
    <t>62</t>
  </si>
  <si>
    <t>274351122</t>
  </si>
  <si>
    <t>Odstranění bednění základových pasů rovného</t>
  </si>
  <si>
    <t>-1483590855</t>
  </si>
  <si>
    <t>63</t>
  </si>
  <si>
    <t>278381136</t>
  </si>
  <si>
    <t>Základy pod technologická zařízení půdorysné plochy přes 0,09 do 0,25 m2 z betonu prostého tř. C 25/30</t>
  </si>
  <si>
    <t>476404184</t>
  </si>
  <si>
    <t>Pod sloupy</t>
  </si>
  <si>
    <t>1,5</t>
  </si>
  <si>
    <t>64</t>
  </si>
  <si>
    <t>279362021</t>
  </si>
  <si>
    <t>Výztuž základových zdí nosných svařovanými sítěmi Kari</t>
  </si>
  <si>
    <t>416064323</t>
  </si>
  <si>
    <t>Po sloupy</t>
  </si>
  <si>
    <t>0,2</t>
  </si>
  <si>
    <t>65</t>
  </si>
  <si>
    <t>279232513</t>
  </si>
  <si>
    <t>Postupná podezdívka základového zdiva cihlami betonovými na MC</t>
  </si>
  <si>
    <t>2111992459</t>
  </si>
  <si>
    <t>Podezdění základů</t>
  </si>
  <si>
    <t>(1*13+1,05+1,095)*(5,865-5,615-0,05)*0,5</t>
  </si>
  <si>
    <t>2*1*0,43*(6,75-6,05-0,05)</t>
  </si>
  <si>
    <t>2*1*0,6*(6,75-6,05-0,05)</t>
  </si>
  <si>
    <t>66</t>
  </si>
  <si>
    <t>279311126</t>
  </si>
  <si>
    <t>Postupné podbetonování základového zdiva prostým betonem se zvýšenými nároky na prostředí tř. C 25/30</t>
  </si>
  <si>
    <t>-1044406412</t>
  </si>
  <si>
    <t>Pro podezdění stávajících základů - podkladní beton</t>
  </si>
  <si>
    <t>(1*13+1,05+1,095)*0,05*0,5</t>
  </si>
  <si>
    <t>2*1*0,43*0,05</t>
  </si>
  <si>
    <t>2*1*0,6*0,05</t>
  </si>
  <si>
    <t>67</t>
  </si>
  <si>
    <t>279351411</t>
  </si>
  <si>
    <t>Bednění základového zdiva při podbetonování ploch rovinných zřízení</t>
  </si>
  <si>
    <t>1298586782</t>
  </si>
  <si>
    <t>68</t>
  </si>
  <si>
    <t>279351412</t>
  </si>
  <si>
    <t>Bednění základového zdiva při podbetonování ploch rovinných odstranění</t>
  </si>
  <si>
    <t>1403131797</t>
  </si>
  <si>
    <t>69</t>
  </si>
  <si>
    <t>282602113</t>
  </si>
  <si>
    <t>Injektování povrchové vysokotlaké s dvojitým obturátorem mikropilot a kotev tlakem přes 2 do 4,5 MPa</t>
  </si>
  <si>
    <t>hod</t>
  </si>
  <si>
    <t>771386136</t>
  </si>
  <si>
    <t>70</t>
  </si>
  <si>
    <t>58932940.1</t>
  </si>
  <si>
    <t>Směs na injektáž mikropilot</t>
  </si>
  <si>
    <t>-1558281891</t>
  </si>
  <si>
    <t>38*6*3,14*0,2*0,2</t>
  </si>
  <si>
    <t>71</t>
  </si>
  <si>
    <t>283111113</t>
  </si>
  <si>
    <t>Zřízení trubkových mikropilot svislých část hladká D přes 105 do 115 mm</t>
  </si>
  <si>
    <t>-431431434</t>
  </si>
  <si>
    <t>38*3</t>
  </si>
  <si>
    <t>72</t>
  </si>
  <si>
    <t>14011080</t>
  </si>
  <si>
    <t>trubka ocelová bezešvá hladká jakost 11 353 108x16mm</t>
  </si>
  <si>
    <t>1627365668</t>
  </si>
  <si>
    <t>114*1,1 'Přepočtené koeficientem množství</t>
  </si>
  <si>
    <t>73</t>
  </si>
  <si>
    <t>283111123</t>
  </si>
  <si>
    <t>Zřízení trubkových mikropilot svislých část manžetová D přes 105 do 115 mm</t>
  </si>
  <si>
    <t>-1513382558</t>
  </si>
  <si>
    <t>39*3</t>
  </si>
  <si>
    <t>74</t>
  </si>
  <si>
    <t>754925425</t>
  </si>
  <si>
    <t>75</t>
  </si>
  <si>
    <t>283131113</t>
  </si>
  <si>
    <t>Zřízení hlavy mikropilot namáhaných tlakem i tahem D přes 105 do 115 mm</t>
  </si>
  <si>
    <t>2028381591</t>
  </si>
  <si>
    <t>76</t>
  </si>
  <si>
    <t>13611264</t>
  </si>
  <si>
    <t>plech ocelový hladký jakost S235JR tl 30mm tabule</t>
  </si>
  <si>
    <t>-1558096200</t>
  </si>
  <si>
    <t>Poznámka k položce:_x000D_
Hmotnost 235,5 kg/m2</t>
  </si>
  <si>
    <t>Hlavy mikropilot</t>
  </si>
  <si>
    <t>38*0,3*0,3*235,5/1000*1,1</t>
  </si>
  <si>
    <t>77</t>
  </si>
  <si>
    <t>13611238</t>
  </si>
  <si>
    <t>plech ocelový hladký jakost S235JR tl 15mm tabule</t>
  </si>
  <si>
    <t>-1363100109</t>
  </si>
  <si>
    <t>Poznámka k položce:_x000D_
Hmotnost 117,75 kg/m2</t>
  </si>
  <si>
    <t>38*2*0,14*0,14*117,75/1000*1,1</t>
  </si>
  <si>
    <t>78</t>
  </si>
  <si>
    <t>292111111</t>
  </si>
  <si>
    <t>Montáž pomocné konstrukce ocelové pro zvláštní zakládání z terénu</t>
  </si>
  <si>
    <t>-1355139082</t>
  </si>
  <si>
    <t>Vzpěry zajištění stavební jámy</t>
  </si>
  <si>
    <t>2*1,05*35/1000</t>
  </si>
  <si>
    <t>(2*1,5+2*2*2,2+2*2,8)*35/1000</t>
  </si>
  <si>
    <t>(2*4,85+2*6,3+2*4,65+6*2*4,85+2*5)*35/1000</t>
  </si>
  <si>
    <t>79</t>
  </si>
  <si>
    <t>292111112</t>
  </si>
  <si>
    <t>Demontáž pomocné konstrukce ocelové pro zvláštní zakládání z terénu</t>
  </si>
  <si>
    <t>1975601000</t>
  </si>
  <si>
    <t>80</t>
  </si>
  <si>
    <t>55283924</t>
  </si>
  <si>
    <t>trubka ocelová bezešvá hladká jakost 11 353 152x10,0mm</t>
  </si>
  <si>
    <t>1476230577</t>
  </si>
  <si>
    <t>Délka x jednotková hmotnost x ztratné</t>
  </si>
  <si>
    <t>119,3*1,1</t>
  </si>
  <si>
    <t>Svislé a kompletní konstrukce</t>
  </si>
  <si>
    <t>81</t>
  </si>
  <si>
    <t>310001111</t>
  </si>
  <si>
    <t>Vytvoření prostupů průřezu přes 0,02 do 0,05 m2 v monolitických betonových zdech tl do 0,5 m osazením trub, dílců nebo tvarovek do bednění</t>
  </si>
  <si>
    <t>-413806437</t>
  </si>
  <si>
    <t>82</t>
  </si>
  <si>
    <t>28611106</t>
  </si>
  <si>
    <t>trubka kanalizační PVC-U plnostěnná jednovrstvá s rázovou odolností DN 160x6000mm SN12</t>
  </si>
  <si>
    <t>-1444624498</t>
  </si>
  <si>
    <t>5*0,2*1,1</t>
  </si>
  <si>
    <t>83</t>
  </si>
  <si>
    <t>310001121</t>
  </si>
  <si>
    <t>Vytvoření prostupů průřezu přes 0,05 do 0,1 m2 v monolitických betonových zdech tl do 0,5 m osazením trub, dílců nebo tvarovek do bednění</t>
  </si>
  <si>
    <t>1661617724</t>
  </si>
  <si>
    <t>84</t>
  </si>
  <si>
    <t>28611109</t>
  </si>
  <si>
    <t>trubka kanalizační PVC-U plnostěnná jednovrstvá s rázovou odolností DN 315x6000mm SN12</t>
  </si>
  <si>
    <t>-1318538999</t>
  </si>
  <si>
    <t>0,2*1,1</t>
  </si>
  <si>
    <t>85</t>
  </si>
  <si>
    <t>310001131</t>
  </si>
  <si>
    <t>Vytvoření prostupů průřezu přes 0,1 do 0,25 m2 v monolitických betonových zdech tl do 0,5 m osazením trub, dílců nebo tvarovek do bednění</t>
  </si>
  <si>
    <t>-1895222419</t>
  </si>
  <si>
    <t>86</t>
  </si>
  <si>
    <t>310271075</t>
  </si>
  <si>
    <t>Zazdívka otvorů ve zdivu nadzákladovém pl přes 1 do 4 m2 pórobetonovými tvárnicemi přes P2 do P4 na tenkovrstvou maltu tl 300 m</t>
  </si>
  <si>
    <t>1033531786</t>
  </si>
  <si>
    <t>M.č. B 02.06</t>
  </si>
  <si>
    <t>(0,8+0,9)*(5,09-2,61+0,21)</t>
  </si>
  <si>
    <t>M.č. B 02.28</t>
  </si>
  <si>
    <t>1,2*(5,09-2,61+0,21)-0,8*2,1</t>
  </si>
  <si>
    <t>M.č. B 01.07</t>
  </si>
  <si>
    <t>1,28*0,8+1,465*0,8</t>
  </si>
  <si>
    <t>1,5*2,5+0,75*1,375</t>
  </si>
  <si>
    <t>87</t>
  </si>
  <si>
    <t>310321111</t>
  </si>
  <si>
    <t>Zabetonování otvorů do pl 1 m2 ve zdivu nadzákladovém včetně bednění a výztuže</t>
  </si>
  <si>
    <t>724337529</t>
  </si>
  <si>
    <t>zabetonování komínových průduchů</t>
  </si>
  <si>
    <t>8*3,14*0,1*0,1*(3,7+5,08+0,21)</t>
  </si>
  <si>
    <t>Překlad 4xI200 - 2.PP pol.27 - obetonování zhlaví</t>
  </si>
  <si>
    <t>8*0,3*0,2*0,2</t>
  </si>
  <si>
    <t>Překlad 4xI160 - 2.PP pol.29</t>
  </si>
  <si>
    <t>Překlad 4xI180 - pol.18</t>
  </si>
  <si>
    <t>Překlad, rám a práh HEB 100 a HEB 120 - pol.20-24</t>
  </si>
  <si>
    <t>0,75*1,2*0,2</t>
  </si>
  <si>
    <t>Překlad 4xI140 - pol.19</t>
  </si>
  <si>
    <t>Překlad 4xI160 - pol.16</t>
  </si>
  <si>
    <t>Překlad 4xI180 - pol.17</t>
  </si>
  <si>
    <t>Překlad 4xI160 - pol.11</t>
  </si>
  <si>
    <t>Překlad 4xI160 - pol.12</t>
  </si>
  <si>
    <t>Překlad 4xI120 - pol.13</t>
  </si>
  <si>
    <t>Překlad 4xI160 - pol.14</t>
  </si>
  <si>
    <t>Překlad 4xI200 - pol.15</t>
  </si>
  <si>
    <t>88</t>
  </si>
  <si>
    <t>311272121</t>
  </si>
  <si>
    <t>Zdivo z pórobetonových tvárnic na pero a drážku do P2 do 450 kg/m3 na tenkovrstvou maltu tl 250 mm</t>
  </si>
  <si>
    <t>688877497</t>
  </si>
  <si>
    <t>(1+1,115)*(5,09-2,61+0,21)-1*2,1</t>
  </si>
  <si>
    <t>89</t>
  </si>
  <si>
    <t>311272241</t>
  </si>
  <si>
    <t>Zdivo z pórobetonových tvárnic na pero a drážku přes P2 do P4 přes 450 do 600 kg/m3 na tenkovrstvou maltu tl 300 mm</t>
  </si>
  <si>
    <t>-1200762096</t>
  </si>
  <si>
    <t>M.č. B 02.07</t>
  </si>
  <si>
    <t>3,065*(2,44+0,21)</t>
  </si>
  <si>
    <t>90</t>
  </si>
  <si>
    <t>311322611</t>
  </si>
  <si>
    <t>Nosná zeď ze ŽB odolného proti agresivnímu prostředí tř. C 30/37 bez výztuže</t>
  </si>
  <si>
    <t>1783447574</t>
  </si>
  <si>
    <t>ZD 03 - stěny po původní desku</t>
  </si>
  <si>
    <t>(0,3*2+1,73+1,03)*2*0,3*0,455</t>
  </si>
  <si>
    <t>Stěny 2.PP</t>
  </si>
  <si>
    <t>Stěna St 02.01</t>
  </si>
  <si>
    <t>(0,3+6,345+9,435+0,255+2,035+0,3)*(5,3-2,47)*0,3-1,9*0,7*0,3*2</t>
  </si>
  <si>
    <t>Stěna St 02.02</t>
  </si>
  <si>
    <t>2,99*(5,3-2,02)*0,3-(0,6*0,6+0,35*0,35)*0,3</t>
  </si>
  <si>
    <t>Stěna St 02.03</t>
  </si>
  <si>
    <t>(0,25+9,435)*0,2*(5,3-2,32)-2,165*2,47*0,2</t>
  </si>
  <si>
    <t>(6,345-0,25-3,81)*0,2*(5,3-2,47)-(0,665+0,25)*1,16*0,2-3,14*0,25*0,25*0,2</t>
  </si>
  <si>
    <t>(0,255+2,035+0,3)*0,2*(5,3-2,02)-1,15*(1,07+0,25)*0,2-3,14*0,25*0,25*0,2</t>
  </si>
  <si>
    <t>Stěna St 02.04</t>
  </si>
  <si>
    <t>(1,815-0,2)*2,47*0,2</t>
  </si>
  <si>
    <t>Stěna St 02.05</t>
  </si>
  <si>
    <t>4,84*2,347*0,3-(0,35*0,55+0,66*1+0,5*0,455+0,3*0,3)*0,3</t>
  </si>
  <si>
    <t>STĚNY 1.PP</t>
  </si>
  <si>
    <t>Stěna St 01.01</t>
  </si>
  <si>
    <t>(0,3+6,345+9,435+0,255+2,035+0,3)*(2,47-0,8)*0,3</t>
  </si>
  <si>
    <t>(0,2*2+17,725)*(2,47+0,51)*0,2</t>
  </si>
  <si>
    <t>Stěna St 01.02</t>
  </si>
  <si>
    <t>2,99*(2,02-1,3)*0,3</t>
  </si>
  <si>
    <t>2,99*(0,51+1,3)*0,2</t>
  </si>
  <si>
    <t>Stěna St 01.03</t>
  </si>
  <si>
    <t>1,825*(2,02-0,8)*0,3-1,15*1,2*0,3</t>
  </si>
  <si>
    <t>1,565*(2,32-0,8)*0,3</t>
  </si>
  <si>
    <t>1,825*(0,51+0,8)*0,2-1,15*0,12*0,2</t>
  </si>
  <si>
    <t>1,565*(0,51+0,8)*0,2</t>
  </si>
  <si>
    <t>Stěna St 01.04</t>
  </si>
  <si>
    <t>(1,29-0,15)*0,2*(2,32+0,51)</t>
  </si>
  <si>
    <t>(0,15+0,94+1,33)*0,2*(2,47+0,51)-0,94*2,75*0,2</t>
  </si>
  <si>
    <t>Stěna St 01.05</t>
  </si>
  <si>
    <t>(0,33+0,95+0,515-0,2)*0,2*(2,47+0,34)</t>
  </si>
  <si>
    <t>Stěna St 01.06</t>
  </si>
  <si>
    <t>(1,205+1,86+1,99-0,2)*0,2*(2,47+0,34)-1,86*0,75*0,2</t>
  </si>
  <si>
    <t>Stěna St 01.07</t>
  </si>
  <si>
    <t>(1,855+3,1+1,365)*0,2*(3,25+0,7)-3,1*1,95*0,2</t>
  </si>
  <si>
    <t>Stěna St 01.08 a 01.09</t>
  </si>
  <si>
    <t>2*1,8*(3,25+0,7)*0,2</t>
  </si>
  <si>
    <t>Nadpraží T 01.01</t>
  </si>
  <si>
    <t>(1,855+3,1+1,365-0,2*2)*(0,23+0,2+0,5)*0,2</t>
  </si>
  <si>
    <t>(1,51*2+0,2*2+5,32)*0,2*(1,14-0,2)</t>
  </si>
  <si>
    <t>STĚNY 1.NP</t>
  </si>
  <si>
    <t>Stěna St 1.01</t>
  </si>
  <si>
    <t>(0,2+17,725-3,6)*0,2*(3,68-0,51)-0,6*(2,87-0,77)*0,2</t>
  </si>
  <si>
    <t>(3,6+0,2)*0,2*(3,68-0,34)</t>
  </si>
  <si>
    <t>Stěna St 1.02</t>
  </si>
  <si>
    <t>2,99*(3,68-0,51)*0,2</t>
  </si>
  <si>
    <t>Stěna St 1.03</t>
  </si>
  <si>
    <t>(1,51+0,18+1,7+0,2)*(3,68-0,51)*0,2</t>
  </si>
  <si>
    <t>Nadpraží T 1.03</t>
  </si>
  <si>
    <t>(2,99)*(0,44+0,22)*0,2</t>
  </si>
  <si>
    <t>Nadpraží T 1.02</t>
  </si>
  <si>
    <t>6,8*(0,44+0,22+0,365)*0,2</t>
  </si>
  <si>
    <t>Stěna St 1.04</t>
  </si>
  <si>
    <t>3,71*(3,68-0,51)*0,2</t>
  </si>
  <si>
    <t>Stěna St 1.05</t>
  </si>
  <si>
    <t>(1,815-0,2)*(3,68-0,34)*0,2</t>
  </si>
  <si>
    <t>Stěna St 1.06</t>
  </si>
  <si>
    <t>(5,05-0,2)*(3,68-0,34)*0,2</t>
  </si>
  <si>
    <t>Nadpraží T 1.04</t>
  </si>
  <si>
    <t>3,8*(0,44+0,22)*0,2</t>
  </si>
  <si>
    <t>91</t>
  </si>
  <si>
    <t>311351121</t>
  </si>
  <si>
    <t>Zřízení oboustranného bednění nosných nadzákladových zdí</t>
  </si>
  <si>
    <t>-933757717</t>
  </si>
  <si>
    <t>(0,3+6,345+9,435+0,255+2,035+0,3)*(5,3-2,47)*2</t>
  </si>
  <si>
    <t>2,99*(5,3-2,02)*2</t>
  </si>
  <si>
    <t>4,84*2,347*2</t>
  </si>
  <si>
    <t>(0,3+6,345+9,435+0,255+2,035+0,3)*(2,47-0,8)*2</t>
  </si>
  <si>
    <t>(0,2*2+17,725)*(2,47+0,51)*2</t>
  </si>
  <si>
    <t>2,99*(2,02-1,3)*2</t>
  </si>
  <si>
    <t>2,99*(0,51+1,3)*2</t>
  </si>
  <si>
    <t>(1,205+1,86+1,99-0,2)*(2,47+0,34)*2</t>
  </si>
  <si>
    <t>((1,855+3,1+1,365)*(3,25+0,7)-3,1*1,95)*2+(3,1+1,95*2)*0,2</t>
  </si>
  <si>
    <t>2*1,8*(3,25+0,7)*2</t>
  </si>
  <si>
    <t>(1,51*2+0,2*2+5,32)*2*(1,14-0,2)</t>
  </si>
  <si>
    <t>(0,2+17,725-3,6)*(3,68-0,51)*2</t>
  </si>
  <si>
    <t>(3,6+0,2)*(3,68-0,34)*2</t>
  </si>
  <si>
    <t>2,99*(3,68-0,51)*2</t>
  </si>
  <si>
    <t>(2,99)*(0,44+0,22)</t>
  </si>
  <si>
    <t>6,8*(0,44+0,365)</t>
  </si>
  <si>
    <t>(5,05-0,2)*(3,68-0,34)*2</t>
  </si>
  <si>
    <t>Opěrná zeď u terénních schodů zámkové dlažby u parteru</t>
  </si>
  <si>
    <t>(0,64+2,045)*2*1,2</t>
  </si>
  <si>
    <t>92</t>
  </si>
  <si>
    <t>311351122</t>
  </si>
  <si>
    <t>Odstranění oboustranného bednění nosných nadzákladových zdí</t>
  </si>
  <si>
    <t>805050997</t>
  </si>
  <si>
    <t>93</t>
  </si>
  <si>
    <t>311351311</t>
  </si>
  <si>
    <t>Zřízení jednostranného bednění nosných nadzákladových zdí</t>
  </si>
  <si>
    <t>1529931655</t>
  </si>
  <si>
    <t>(1,73*2+1,03*2)*0,455</t>
  </si>
  <si>
    <t>(0,25+9,435)*(5,3-2,32)-2,165*2,47+2,165*0,2+2,47*2*0,2</t>
  </si>
  <si>
    <t>(6,345-0,25-3,81)*(5,3-2,47)</t>
  </si>
  <si>
    <t>(0,255+2,035+0,3)*(5,3-2,02)</t>
  </si>
  <si>
    <t>(1,815-0,2)*2,47</t>
  </si>
  <si>
    <t>1,825*(2,02-0,8)</t>
  </si>
  <si>
    <t>1,565*(2,32-0,8)</t>
  </si>
  <si>
    <t>1,825*(0,51+0,8)</t>
  </si>
  <si>
    <t>1,565*(0,51+0,8)+(1,15+2,75*2)*0,2+4,975*2*0,2</t>
  </si>
  <si>
    <t>(1,29-0,15)*(2,32+0,51)</t>
  </si>
  <si>
    <t>(0,15+0,94+1,33)*(2,47+0,51)</t>
  </si>
  <si>
    <t>(0,33+0,95+0,515-0,2)*(2,47+0,34)</t>
  </si>
  <si>
    <t>(1,855+3,1+1,365-0,2*2)*(0,23+0,5)</t>
  </si>
  <si>
    <t>(1,51+0,18+1,7+0,2)*(3,68-0,51)</t>
  </si>
  <si>
    <t>3,71*(3,68-0,51)</t>
  </si>
  <si>
    <t>(1,815-0,2)*(3,68-0,34)</t>
  </si>
  <si>
    <t>3,8*0,44</t>
  </si>
  <si>
    <t>94</t>
  </si>
  <si>
    <t>311351312</t>
  </si>
  <si>
    <t>Odstranění jednostranného bednění nosných nadzákladových zdí</t>
  </si>
  <si>
    <t>1224239462</t>
  </si>
  <si>
    <t>95</t>
  </si>
  <si>
    <t>311351911</t>
  </si>
  <si>
    <t>Příplatek k cenám bednění nosných nadzákladových zdí za pohledový beton</t>
  </si>
  <si>
    <t>506844745</t>
  </si>
  <si>
    <t>96</t>
  </si>
  <si>
    <t>311361821</t>
  </si>
  <si>
    <t>Výztuž nosných zdí betonářskou ocelí 10 505</t>
  </si>
  <si>
    <t>-700952312</t>
  </si>
  <si>
    <t>9,415438</t>
  </si>
  <si>
    <t>Výztuž Divadelní klubovna - strop + St 01.07. 01.08a St 01.09</t>
  </si>
  <si>
    <t>Výztuž  Opěrných stěn a prahu - výkres 1.PP - řez F-F</t>
  </si>
  <si>
    <t>0,577</t>
  </si>
  <si>
    <t>97</t>
  </si>
  <si>
    <t>311321815</t>
  </si>
  <si>
    <t>Nosná zeď ze ŽB pohledového tř. C 30/37 bez výztuže</t>
  </si>
  <si>
    <t>339513887</t>
  </si>
  <si>
    <t>(0,64+2,045)*0,2*1,2</t>
  </si>
  <si>
    <t>98</t>
  </si>
  <si>
    <t>317234410</t>
  </si>
  <si>
    <t>Vyzdívka mezi nosníky z cihel pálených na MC</t>
  </si>
  <si>
    <t>-1118676817</t>
  </si>
  <si>
    <t>Překlad 4xI200 - 2.PP pol.27(šířka zdi x délka vyzdívky x výška vyzdívky)</t>
  </si>
  <si>
    <t>0,75*3*0,2</t>
  </si>
  <si>
    <t>0,75*2,2*0,2</t>
  </si>
  <si>
    <t>0,75*1,8*0,2</t>
  </si>
  <si>
    <t>0,75*1,2*4*0,2</t>
  </si>
  <si>
    <t>1*2*0,2</t>
  </si>
  <si>
    <t>0,5*2,15*0,2</t>
  </si>
  <si>
    <t>0,75*1,6*0,2</t>
  </si>
  <si>
    <t>0,3*1,1*0,2</t>
  </si>
  <si>
    <t>0,3*2,9*0,2</t>
  </si>
  <si>
    <t>0,45*2,9*0,2</t>
  </si>
  <si>
    <t>99</t>
  </si>
  <si>
    <t>317941125</t>
  </si>
  <si>
    <t>Osazování ocelových válcovaných nosníků na zdivu I, IE, U, UE nebo L č 24 a vyšší nebo výšky přes 220 mm</t>
  </si>
  <si>
    <t>492574063</t>
  </si>
  <si>
    <t>Na základovém prahu - HEB 300-položka 10</t>
  </si>
  <si>
    <t>2*2,1*117/1000</t>
  </si>
  <si>
    <t>100</t>
  </si>
  <si>
    <t>13010990</t>
  </si>
  <si>
    <t>ocel profilová jakost S235JR (11 375) průřez HEB 300</t>
  </si>
  <si>
    <t>-2125906755</t>
  </si>
  <si>
    <t>2*2,1*117/1000*1,05</t>
  </si>
  <si>
    <t>101</t>
  </si>
  <si>
    <t>317944321</t>
  </si>
  <si>
    <t>Válcované nosníky do č.12 dodatečně osazované do připravených otvorů</t>
  </si>
  <si>
    <t>213497143</t>
  </si>
  <si>
    <t>8*0,96*20,4/1000</t>
  </si>
  <si>
    <t>2*1,115*26,7/1000</t>
  </si>
  <si>
    <t>2*1,075*26,7/1000</t>
  </si>
  <si>
    <t>2*0,93*26,7/1000</t>
  </si>
  <si>
    <t>4*0,9*11,1/1000</t>
  </si>
  <si>
    <t>102</t>
  </si>
  <si>
    <t>317944323</t>
  </si>
  <si>
    <t>Válcované nosníky č.14 až 22 dodatečně osazované do připravených otvorů</t>
  </si>
  <si>
    <t>-473109252</t>
  </si>
  <si>
    <t>Překlad 4xI200 - 2.PP pol.27</t>
  </si>
  <si>
    <t>4*2,57*26,2/1000</t>
  </si>
  <si>
    <t>4*1,6*21,9/1000</t>
  </si>
  <si>
    <t>4*1,35*21,9/1000</t>
  </si>
  <si>
    <t>4*1,6*14,4/1000</t>
  </si>
  <si>
    <t>4*1,75*17,9/1000</t>
  </si>
  <si>
    <t>4*1,55*21,9/1000</t>
  </si>
  <si>
    <t>4*1,5*17,9/1000</t>
  </si>
  <si>
    <t>4*1,4*17,9/1000</t>
  </si>
  <si>
    <t>4*2,7*17,9/1000</t>
  </si>
  <si>
    <t>4*2,7*26,2/1000</t>
  </si>
  <si>
    <t>103</t>
  </si>
  <si>
    <t>317944325</t>
  </si>
  <si>
    <t>Válcované nosníky č.24 a vyšší dodatečně osazované do připravených otvorů</t>
  </si>
  <si>
    <t>1316195899</t>
  </si>
  <si>
    <t>Průvlak I 550 -položka 6</t>
  </si>
  <si>
    <t>4*7,4*166,4/1000</t>
  </si>
  <si>
    <t>Průvlak HEB 300-položka 7</t>
  </si>
  <si>
    <t>2*0,83*117/1000</t>
  </si>
  <si>
    <t>Plech 12mm - položka 9</t>
  </si>
  <si>
    <t>105/1000</t>
  </si>
  <si>
    <t>104</t>
  </si>
  <si>
    <t>319202113</t>
  </si>
  <si>
    <t>Dodatečná izolace zdiva tl přes 300 do 450 mm nízkotlakou injektáží silikonovou mikroemulzí</t>
  </si>
  <si>
    <t>-1526470331</t>
  </si>
  <si>
    <t>0,4+2,67+0,9+0,34+0,26</t>
  </si>
  <si>
    <t>M.č. B 02.04 a B 02.06a</t>
  </si>
  <si>
    <t>4,275+0,15</t>
  </si>
  <si>
    <t>105</t>
  </si>
  <si>
    <t>319202115</t>
  </si>
  <si>
    <t>Dodatečná izolace zdiva tl přes 600 do 900 mm nízkotlakou injektáží silikonovou mikroemulzí</t>
  </si>
  <si>
    <t>-170753464</t>
  </si>
  <si>
    <t>M.č. B 02.07, B 02.23, B 02.25, B 02.33, B 02.02</t>
  </si>
  <si>
    <t>1,6+2,11+0,15+3,66+0,15+3,25+0,15+4,17+3,2</t>
  </si>
  <si>
    <t>M.č. B 02.18, B 02.11, B 02.08</t>
  </si>
  <si>
    <t>1,6+2,11+0,15+3,66+0,15+3,25+0,15+4,17</t>
  </si>
  <si>
    <t>106</t>
  </si>
  <si>
    <t>319202117</t>
  </si>
  <si>
    <t>Dodatečná izolace zdiva tl přes 1200 do 1500 mm nízkotlakou injektáží silikonovou mikroemulzí</t>
  </si>
  <si>
    <t>-2143417536</t>
  </si>
  <si>
    <t>M.č. B 02.27</t>
  </si>
  <si>
    <t>4,275</t>
  </si>
  <si>
    <t>107</t>
  </si>
  <si>
    <t>330311714</t>
  </si>
  <si>
    <t>Sloupy nebo pilíře z betonu tř. C 30/37</t>
  </si>
  <si>
    <t>358467818</t>
  </si>
  <si>
    <t>Obetonování I nosníků sloupů 8 vedle schodiště B 02.07 a B 02.02</t>
  </si>
  <si>
    <t>2*(3,3+5,8)*0,3*0,9</t>
  </si>
  <si>
    <t>108</t>
  </si>
  <si>
    <t>331351325</t>
  </si>
  <si>
    <t>Zřízení bednění čtyřúhelníkových sloupů v přes 4 do 6 m průřezu přes 0,16 do 0,36 m2</t>
  </si>
  <si>
    <t>2060534440</t>
  </si>
  <si>
    <t>0,3*2*(5,8-2,32)+(0,3*2+0,9)*(3,3+2,32)</t>
  </si>
  <si>
    <t>109</t>
  </si>
  <si>
    <t>331351326</t>
  </si>
  <si>
    <t>Odstranění bednění čtyřúhelníkových sloupů v přes 4 do 6 m průřezu přes 0,16 do 0,36 m2</t>
  </si>
  <si>
    <t>-429809438</t>
  </si>
  <si>
    <t>110</t>
  </si>
  <si>
    <t>331361821</t>
  </si>
  <si>
    <t>Výztuž sloupů hranatých betonářskou ocelí 10 505</t>
  </si>
  <si>
    <t>709548673</t>
  </si>
  <si>
    <t>0,85</t>
  </si>
  <si>
    <t>111</t>
  </si>
  <si>
    <t>338171113</t>
  </si>
  <si>
    <t>Osazování sloupků a vzpěr plotových ocelových v do 2 m se zabetonováním</t>
  </si>
  <si>
    <t>756441427</t>
  </si>
  <si>
    <t>14+8+4</t>
  </si>
  <si>
    <t>112</t>
  </si>
  <si>
    <t>55342151</t>
  </si>
  <si>
    <t>plotový sloupek pro svařované panely profilovaný oválný 50x70mm dl 1,0-1,5m povrchová úprava Pz a komaxit</t>
  </si>
  <si>
    <t>1556864773</t>
  </si>
  <si>
    <t>113</t>
  </si>
  <si>
    <t>55342188</t>
  </si>
  <si>
    <t>plotová profilovaná vzpěra D 30-40mm dl 1,5-2,0m bez hlavy a objímky pro svařované pletivo v návinu povrchová úprava Pz a komaxit</t>
  </si>
  <si>
    <t>266204092</t>
  </si>
  <si>
    <t>114</t>
  </si>
  <si>
    <t>55342202</t>
  </si>
  <si>
    <t>objímka pro uchycení vzpěry na sloupek D 40-50mm</t>
  </si>
  <si>
    <t>1342119603</t>
  </si>
  <si>
    <t>115</t>
  </si>
  <si>
    <t>55342196</t>
  </si>
  <si>
    <t>rozpěrná pomocná tyč pro fixaci bavoletu dl 2,0-2,5m D 30-40mm povrchová úprava Pz</t>
  </si>
  <si>
    <t>223720032</t>
  </si>
  <si>
    <t>116</t>
  </si>
  <si>
    <t>342272225</t>
  </si>
  <si>
    <t>Příčka z pórobetonových hladkých tvárnic na tenkovrstvou maltu tl 100 mm</t>
  </si>
  <si>
    <t>2111599873</t>
  </si>
  <si>
    <t>M.č. B 02.16 a B 02.18</t>
  </si>
  <si>
    <t>(1,235+0,965+1,333)*(2,44+0,21)-0,7*1,97</t>
  </si>
  <si>
    <t>117</t>
  </si>
  <si>
    <t>342272245</t>
  </si>
  <si>
    <t>Příčka z pórobetonových hladkých tvárnic na tenkovrstvou maltu tl 150 mm</t>
  </si>
  <si>
    <t>-992818668</t>
  </si>
  <si>
    <t>M.č. B 02.29</t>
  </si>
  <si>
    <t>(4,075+0,89-0,15+2,99)*(2,37+0,21)-0,8*2,1</t>
  </si>
  <si>
    <t>M.č. B 02.30,31,32</t>
  </si>
  <si>
    <t>(2,99*2+3,25)*(2,52+0,21)-0,8*2,1*3</t>
  </si>
  <si>
    <t>M.č. B 02.23,33 a B02.05</t>
  </si>
  <si>
    <t>(1,38+1,81+1,94+1,03-0,15+2,44+0,8+1,9)*(2,52+0,21)-0,8*1,97*2</t>
  </si>
  <si>
    <t xml:space="preserve">M.č. B 02.01 </t>
  </si>
  <si>
    <t>1,21*(2,37+0,21)-1*1,97</t>
  </si>
  <si>
    <t>1,205*(5,09-2,61+0,21)-0,8*1,97</t>
  </si>
  <si>
    <t>2,99*(2,44+0,15)-0,8*1,97</t>
  </si>
  <si>
    <t>1,74*2,64+2,99*2,64-1,2*2,15+(7*0,189)*(7*0,25)*0,5</t>
  </si>
  <si>
    <t>M.č. BN 01.01a</t>
  </si>
  <si>
    <t>3,91*2,51-1*2,1</t>
  </si>
  <si>
    <t>M.č. BN 01.01b</t>
  </si>
  <si>
    <t>(2,14+1,8+2,99)*2,5-0,7*1,97</t>
  </si>
  <si>
    <t>118</t>
  </si>
  <si>
    <t>342291112</t>
  </si>
  <si>
    <t>Ukotvení příček montážní polyuretanovou pěnou tl příčky přes 100 mm</t>
  </si>
  <si>
    <t>1631277518</t>
  </si>
  <si>
    <t>(4,075+0,89-0,15+2,99)</t>
  </si>
  <si>
    <t>(2,99*2+3,25)</t>
  </si>
  <si>
    <t>(1,38+1,81+1,94+1,03-0,15+2,44+0,8+1,9)</t>
  </si>
  <si>
    <t xml:space="preserve">M.č. B02.01 </t>
  </si>
  <si>
    <t>1,21</t>
  </si>
  <si>
    <t>1,205</t>
  </si>
  <si>
    <t>(1,235+0,965+1,333)</t>
  </si>
  <si>
    <t>119</t>
  </si>
  <si>
    <t>342291131</t>
  </si>
  <si>
    <t>Ukotvení příček k betonovým konstrukcím plochými kotvami</t>
  </si>
  <si>
    <t>1179085152</t>
  </si>
  <si>
    <t>4*(2,37+0,21)</t>
  </si>
  <si>
    <t>4*(2,52+0,21)</t>
  </si>
  <si>
    <t>(1,38+1,81+1,94+1,03-0,15+2,44+0,8+1,9)*6</t>
  </si>
  <si>
    <t>2*(2,37+0,21)</t>
  </si>
  <si>
    <t>2*(5,09-2,61+0,21)</t>
  </si>
  <si>
    <t>4*(2,44+0,21)</t>
  </si>
  <si>
    <t>120</t>
  </si>
  <si>
    <t>346244381</t>
  </si>
  <si>
    <t>Plentování jednostranné v do 200 mm válcovaných nosníků cihlami</t>
  </si>
  <si>
    <t>-2134455779</t>
  </si>
  <si>
    <t>121</t>
  </si>
  <si>
    <t>346272246</t>
  </si>
  <si>
    <t>Přizdívka z pórobetonových tvárnic tl 125 mm</t>
  </si>
  <si>
    <t>796981518</t>
  </si>
  <si>
    <t>1.PP +1 .NP</t>
  </si>
  <si>
    <t>(0,25+1,155+3,35-0,125+3,39-0,125+1,015)*(3,45+0,68+0,59)</t>
  </si>
  <si>
    <t>122</t>
  </si>
  <si>
    <t>348101210</t>
  </si>
  <si>
    <t>Osazení vrat nebo vrátek k oplocení na ocelové sloupky pl do 2 m2</t>
  </si>
  <si>
    <t>2026516316</t>
  </si>
  <si>
    <t>V rámovém oplocení</t>
  </si>
  <si>
    <t>123</t>
  </si>
  <si>
    <t>55342333</t>
  </si>
  <si>
    <t>branka plotová jednokřídlá Pz s PVC vrstvou 1000x1530mm</t>
  </si>
  <si>
    <t>-653287351</t>
  </si>
  <si>
    <t>Poznámka k položce:_x000D_
Příslušenství: stavitelné panty, klika, zámek, 3 klíče, zajišťovací kolík</t>
  </si>
  <si>
    <t>124</t>
  </si>
  <si>
    <t>348121211</t>
  </si>
  <si>
    <t>Osazení podhrabových desek dl do 2 m na ocelové plotové sloupky</t>
  </si>
  <si>
    <t>-836420090</t>
  </si>
  <si>
    <t>125</t>
  </si>
  <si>
    <t>59233119</t>
  </si>
  <si>
    <t>deska plotová betonová 2000x50x290mm</t>
  </si>
  <si>
    <t>-511695845</t>
  </si>
  <si>
    <t>126</t>
  </si>
  <si>
    <t>348941111</t>
  </si>
  <si>
    <t>Osazování rámového oplocení na MC v rámu do 1500 mm</t>
  </si>
  <si>
    <t>-586992951</t>
  </si>
  <si>
    <t>127</t>
  </si>
  <si>
    <t>55342415</t>
  </si>
  <si>
    <t>plotový panel svařovaný v 1,0-1,5m š do 2,5m průměru drátu 5mm oka 55x200mm s dvojitým horizontálním drátem 6mm povrchová úprava PZ komaxit</t>
  </si>
  <si>
    <t>-610000894</t>
  </si>
  <si>
    <t>128</t>
  </si>
  <si>
    <t>349231821</t>
  </si>
  <si>
    <t>Přizdívka ostění s ozubem z cihel tl přes 150 do 300 mm</t>
  </si>
  <si>
    <t>-1235011047</t>
  </si>
  <si>
    <t>M.č. B 01.05</t>
  </si>
  <si>
    <t>0,35*2,1*2</t>
  </si>
  <si>
    <t>Konstrukce přehrad a opěrné zdi</t>
  </si>
  <si>
    <t>129</t>
  </si>
  <si>
    <t>1190051.R03</t>
  </si>
  <si>
    <t>Betonové svahové moduly parteru - dodávka</t>
  </si>
  <si>
    <t>kpl</t>
  </si>
  <si>
    <t>-1589117938</t>
  </si>
  <si>
    <t>130</t>
  </si>
  <si>
    <t>1190051.R04</t>
  </si>
  <si>
    <t>Betonové svahové moduly parteru- montáž</t>
  </si>
  <si>
    <t>-330116907</t>
  </si>
  <si>
    <t>Vodorovné konstrukce</t>
  </si>
  <si>
    <t>131</t>
  </si>
  <si>
    <t>411321616</t>
  </si>
  <si>
    <t>Stropy deskové ze ŽB tř. C 30/37</t>
  </si>
  <si>
    <t>-1423663810</t>
  </si>
  <si>
    <t>Strop nad 2.PP</t>
  </si>
  <si>
    <t>2,99*(6,345+9,435+2,035)*0,25-1,16*(4*0,26)*0,25-1,15*(6*0,25)*0,25</t>
  </si>
  <si>
    <t>3,81*1,815*0,25</t>
  </si>
  <si>
    <t>(1,855+3,1+1,365-0,2*2)*(1,8-0,2)*0,2</t>
  </si>
  <si>
    <t>Strop nad 1.PP</t>
  </si>
  <si>
    <t>3,82*(0,33+0,95+0,515)*0,22+3,82*2,99*0,2+0,22*0,17*2,99+(2,22+0,2)*2,99*0,2</t>
  </si>
  <si>
    <t>1,825*2,99*0,2</t>
  </si>
  <si>
    <t>-(0,8*0,6+0,415*0,415)*0,2</t>
  </si>
  <si>
    <t>(1,855+3,1+1,365-0,2*2)*1,8*0,2</t>
  </si>
  <si>
    <t>Strop nad 1.NP</t>
  </si>
  <si>
    <t>(17,725-1,7)*2,99*0,22+3,8*1,815*0,22</t>
  </si>
  <si>
    <t>132</t>
  </si>
  <si>
    <t>411351011</t>
  </si>
  <si>
    <t>Zřízení bednění stropů deskových tl přes 5 do 25 cm bez podpěrné kce</t>
  </si>
  <si>
    <t>-948567884</t>
  </si>
  <si>
    <t>(6,345+9,435+2,035)-1,16*(4*0,26)-1,15*6*0,25+0,25*(1,16+2*4*0,26)+0,25*(1,15+2*6*0,25)</t>
  </si>
  <si>
    <t>3,81*1,815</t>
  </si>
  <si>
    <t>(1,855+3,1+1,365-0,2*2)*(1,8)</t>
  </si>
  <si>
    <t>3,82*(0,33+0,95+0,515)+3,82*2,99+(2,22+0,2)*2,99</t>
  </si>
  <si>
    <t>1,825*2,99+0,2*2,99+0,415*4*0,2+(0,6*2+0,8*2)*0,2</t>
  </si>
  <si>
    <t>(1,855+3,1+1,365-0,2*2)*1,8</t>
  </si>
  <si>
    <t>(17,725-1,7)*2,99+3,8*1,815+0,22*2,99+6,8*0,2</t>
  </si>
  <si>
    <t>133</t>
  </si>
  <si>
    <t>411351012</t>
  </si>
  <si>
    <t>Odstranění bednění stropů deskových tl přes 5 do 25 cm bez podpěrné kce</t>
  </si>
  <si>
    <t>1132663015</t>
  </si>
  <si>
    <t>134</t>
  </si>
  <si>
    <t>411354313</t>
  </si>
  <si>
    <t>Zřízení podpěrné konstrukce stropů výšky do 4 m tl přes 15 do 25 cm</t>
  </si>
  <si>
    <t>2063130285</t>
  </si>
  <si>
    <t>(6,345+9,435+2,035)-1,16*(4*0,26)-1,15*6*0,25</t>
  </si>
  <si>
    <t>-9,655*2,99</t>
  </si>
  <si>
    <t>411354314</t>
  </si>
  <si>
    <t>Odstranění podpěrné konstrukce stropů výšky do 4 m tl přes 15 do 25 cm</t>
  </si>
  <si>
    <t>70208918</t>
  </si>
  <si>
    <t>(6,345+9,435+2,035)-1,16*(4*0,26)-1,15*(6*0,25)</t>
  </si>
  <si>
    <t>136</t>
  </si>
  <si>
    <t>411354333</t>
  </si>
  <si>
    <t>Zřízení podpěrné konstrukce stropů výšky přes 4 do 6 m tl přes 15 do 25 cm</t>
  </si>
  <si>
    <t>-1131970927</t>
  </si>
  <si>
    <t>9,655*2,99</t>
  </si>
  <si>
    <t>137</t>
  </si>
  <si>
    <t>411354334</t>
  </si>
  <si>
    <t>Odstranění podpěrné konstrukce stropů výšky přes 4 do 6 m tl přes 15 do 25 cm</t>
  </si>
  <si>
    <t>992930978</t>
  </si>
  <si>
    <t>138</t>
  </si>
  <si>
    <t>411361821</t>
  </si>
  <si>
    <t>Výztuž stropů betonářskou ocelí 10 505</t>
  </si>
  <si>
    <t>1208642966</t>
  </si>
  <si>
    <t>Strop 2.PP</t>
  </si>
  <si>
    <t>1,94</t>
  </si>
  <si>
    <t>Strop 1.PP</t>
  </si>
  <si>
    <t>1,054</t>
  </si>
  <si>
    <t>Strop 1.NP</t>
  </si>
  <si>
    <t>1,739</t>
  </si>
  <si>
    <t>139</t>
  </si>
  <si>
    <t>430321616</t>
  </si>
  <si>
    <t>Schodišťová konstrukce a rampa ze ŽB tř. C 30/37</t>
  </si>
  <si>
    <t>457121210</t>
  </si>
  <si>
    <t>Schodiště řez D-D</t>
  </si>
  <si>
    <t>10*0,25*0,2*1,15</t>
  </si>
  <si>
    <t>Schodiště řez C-C</t>
  </si>
  <si>
    <t>8*0,26*0,2*1,16</t>
  </si>
  <si>
    <t>140</t>
  </si>
  <si>
    <t>431351121</t>
  </si>
  <si>
    <t>Zřízení bednění podest schodišť a ramp přímočarých v do 4 m</t>
  </si>
  <si>
    <t>384427320</t>
  </si>
  <si>
    <t>Strop nad 2.PP- schodiště řez D-D a C-C</t>
  </si>
  <si>
    <t>10*0,25*(1,15+0,4*2)</t>
  </si>
  <si>
    <t>8*0,26*(1,16+0,4*2)</t>
  </si>
  <si>
    <t>141</t>
  </si>
  <si>
    <t>431351122</t>
  </si>
  <si>
    <t>Odstranění bednění podest schodišť a ramp přímočarých v do 4 m</t>
  </si>
  <si>
    <t>801231989</t>
  </si>
  <si>
    <t>142</t>
  </si>
  <si>
    <t>434231111</t>
  </si>
  <si>
    <t xml:space="preserve">Schodišťové stupně přímé z cihel </t>
  </si>
  <si>
    <t>-69288517</t>
  </si>
  <si>
    <t>2,045+1,3*2</t>
  </si>
  <si>
    <t>4400871600</t>
  </si>
  <si>
    <t>Prvek schodišťový standard přírodní 300×370×170 mm</t>
  </si>
  <si>
    <t>-913362750</t>
  </si>
  <si>
    <t>Poznámka k položce:_x000D_
šířka: 300 mm , délka: 370 mm , výška: 170 mm , hmotnost: 21 kg , materiál: beton , barva: přírodní , povrch: standard , typ: CANTO nostní, zakryje betonový základ nebo starý schod, opatřený protiskluzovými drážkami, povrch standard, barva přírodní, spotřeba 3,3 ks/bm, 300×370×170 mm</t>
  </si>
  <si>
    <t>144</t>
  </si>
  <si>
    <t>434311115</t>
  </si>
  <si>
    <t>Schodišťové stupně dusané na terén z betonu tř. C 20/25 bez potěru</t>
  </si>
  <si>
    <t>-201255309</t>
  </si>
  <si>
    <t>10*1,15+8*1,16</t>
  </si>
  <si>
    <t>145</t>
  </si>
  <si>
    <t>434351141</t>
  </si>
  <si>
    <t>Zřízení bednění stupňů přímočarých schodišť</t>
  </si>
  <si>
    <t>171236118</t>
  </si>
  <si>
    <t>10*1,15*0,189+8*1,16*0,183</t>
  </si>
  <si>
    <t>146</t>
  </si>
  <si>
    <t>434351142</t>
  </si>
  <si>
    <t>Odstranění bednění stupňů přímočarých schodišť</t>
  </si>
  <si>
    <t>-1855915380</t>
  </si>
  <si>
    <t>Komunikace pozemní</t>
  </si>
  <si>
    <t>147</t>
  </si>
  <si>
    <t>564271011</t>
  </si>
  <si>
    <t>Podklad nebo podsyp ze štěrkopísku ŠP plochy do 100 m2 tl 250 mm</t>
  </si>
  <si>
    <t>-1545475236</t>
  </si>
  <si>
    <t>148</t>
  </si>
  <si>
    <t>596211120</t>
  </si>
  <si>
    <t>Kladení zámkové dlažby komunikací pro pěší ručně tl 60 mm skupiny B pl do 50 m2</t>
  </si>
  <si>
    <t>1982843070</t>
  </si>
  <si>
    <t>149</t>
  </si>
  <si>
    <t>PSB.11380286</t>
  </si>
  <si>
    <t>PRESBETON ALTERNO I MIX (Hladký Nuevo) 300/225/150x150/150/150x60</t>
  </si>
  <si>
    <t>256</t>
  </si>
  <si>
    <t>31632994</t>
  </si>
  <si>
    <t>36,116*1,03 'Přepočtené koeficientem množství</t>
  </si>
  <si>
    <t>596212212</t>
  </si>
  <si>
    <t>Kladení zámkové dlažby pozemních komunikací ručně tl 80 mm skupiny A pl přes 100 do 300 m2</t>
  </si>
  <si>
    <t>-989968749</t>
  </si>
  <si>
    <t>Zpětná montáž plocha ve dvoře</t>
  </si>
  <si>
    <t>151</t>
  </si>
  <si>
    <t>59245013</t>
  </si>
  <si>
    <t>dlažba zámková betonová tvaru I 200x165mm tl 80mm přírodní</t>
  </si>
  <si>
    <t>-433850646</t>
  </si>
  <si>
    <t>Poznámka k položce:_x000D_
Spotřeba: 36 kus/m2</t>
  </si>
  <si>
    <t>Doplnění poškozené dlažby plocha ve dvoře</t>
  </si>
  <si>
    <t>30*1,02 'Přepočtené koeficientem množství</t>
  </si>
  <si>
    <t>Úpravy povrchů, podlahy a osazování výplní</t>
  </si>
  <si>
    <t>152</t>
  </si>
  <si>
    <t>611131101</t>
  </si>
  <si>
    <t>Cementový postřik vnitřních stropů nanášený celoplošně ručně</t>
  </si>
  <si>
    <t>-623930543</t>
  </si>
  <si>
    <t>116,81+134,25+8,9*52</t>
  </si>
  <si>
    <t>153</t>
  </si>
  <si>
    <t>611142001</t>
  </si>
  <si>
    <t>Pletivo sklovláknité vnitřních stropů vtlačené do tmelu</t>
  </si>
  <si>
    <t>-39519930</t>
  </si>
  <si>
    <t>713,86</t>
  </si>
  <si>
    <t>154</t>
  </si>
  <si>
    <t>611321142</t>
  </si>
  <si>
    <t>Vápenocementová omítka štuková dvouvrstvá vnitřních stropů žebrových nanášená ručně</t>
  </si>
  <si>
    <t>-2044060103</t>
  </si>
  <si>
    <t>155</t>
  </si>
  <si>
    <t>611321191</t>
  </si>
  <si>
    <t>Příplatek k vápenocementové omítce vnitřních stropů za každých dalších 5 mm tloušťky ručně</t>
  </si>
  <si>
    <t>-1437208146</t>
  </si>
  <si>
    <t>156</t>
  </si>
  <si>
    <t>612131101</t>
  </si>
  <si>
    <t>Cementový postřik vnitřních stěn nanášený celoplošně ručně</t>
  </si>
  <si>
    <t>-1934889059</t>
  </si>
  <si>
    <t>M.č. B 02.32</t>
  </si>
  <si>
    <t>(4,17*2+2,99*2)*2,73-0,8*2,1-1,9*0,7+0,2*(1,9+0,7*2)</t>
  </si>
  <si>
    <t>M.č. B 02.31</t>
  </si>
  <si>
    <t>(3,25*2+1,84*2)*2,73-0,8*2,1-1,9*0,7+0,2*(1,9+0,7*2)</t>
  </si>
  <si>
    <t>M.č. B 02.25</t>
  </si>
  <si>
    <t>(3,25*2+1,2*2+0,8+0,15+1,38*2+1,81*2+1,03)*2,57-0,8*2,1*3-2,17*2,25-0,8*1,97</t>
  </si>
  <si>
    <t>M.č. B 02.03 a B 02.01</t>
  </si>
  <si>
    <t>(0,3+1,94+0,15+1*2)*2,58-1*1,97*2-0,8*1,97</t>
  </si>
  <si>
    <t>(3,065+0,15*2)*2,58</t>
  </si>
  <si>
    <t>M.č. B 02.23 a B 02.24</t>
  </si>
  <si>
    <t>(1,25*2+1,71*2+1,94*2+0,9*2)*2,57-0,7*1,97*2-0,8*1,97</t>
  </si>
  <si>
    <t>M.č. B 02.30</t>
  </si>
  <si>
    <t>(3,66*2+2,99*2)*2,73-0,8*2,1*2</t>
  </si>
  <si>
    <t>(6,195*2+2,99*2)*2,58-0,8*2,1</t>
  </si>
  <si>
    <t>(3,925+2,645*2)*2,58</t>
  </si>
  <si>
    <t>M.č. B 02.04 a B 02.27</t>
  </si>
  <si>
    <t>(1,115*2+1*2)*2,68-0,8*2,1*2</t>
  </si>
  <si>
    <t>(2,25*2+0,1+1,235*4+1,815*2+0,965*2+0,2)*2,7-0,7*1,97*2-0,9*2,7-1,44*2,7</t>
  </si>
  <si>
    <t>M.č. B 02.06a</t>
  </si>
  <si>
    <t>(1,49*4)*2,71-0,6*1,99*2</t>
  </si>
  <si>
    <t>(9,46*2+3,75*2)*2,69-0,8*1,97</t>
  </si>
  <si>
    <t>M.č. B 02.11</t>
  </si>
  <si>
    <t>(4,525+1,99*2+1,48*2)*2,7-0,8*1,97</t>
  </si>
  <si>
    <t>3,065*3*2,65</t>
  </si>
  <si>
    <t>M.č. B 02.23, B 02.25, B 02.33</t>
  </si>
  <si>
    <t>(1,9+3,065*2+2,44*2+0,99*2)*2,58-0,8*1,97*2</t>
  </si>
  <si>
    <t>M.č. B02.02, B 02.26</t>
  </si>
  <si>
    <t>3,065*4*2,65</t>
  </si>
  <si>
    <t>(3,93+1,785+1,86+0,83+1,265-0,475+1,24+0,9+1,42+0,915+0,415)*2,59-1,86*0,75-0,8*1,97</t>
  </si>
  <si>
    <t>0,2*(1,86+0,75*2)</t>
  </si>
  <si>
    <t>(2,01*2+2,99*2)*2,78-0,8*1,97-1,25*2,18-0,94*2,18+(1,69*2+0,15)*2,78</t>
  </si>
  <si>
    <t>(0,95+2,845+1,31+0,245+0,47+0,175+0,16+1,53+0,7+3,255+0,7+2,45+3,35)*2*4,87</t>
  </si>
  <si>
    <t>(0,91*2+1,56+0,45*2+1,22*2+1,245+0,3*2+1,155+6,09+1,015+2,36+0,45*2+1,205*2+1,18)*4,87</t>
  </si>
  <si>
    <t>(13,88*2+3,755*2)*5,27-1,24*3,6-1,2*2,15-2*2,33</t>
  </si>
  <si>
    <t>M.č. A 01.14</t>
  </si>
  <si>
    <t>(5,95*2+1,8*2)*3,01-3,1*1,95+0,2*(3,1+1,95*2)-4,3*2,8</t>
  </si>
  <si>
    <t>M.č. A 01.11</t>
  </si>
  <si>
    <t>(4,4*2+1,035*2+4,3*2+3,295*2)*3,07-4,3*2,8-1,2*2,4-0,6*2,1*2+0,3*(2,8*2+4,3)</t>
  </si>
  <si>
    <t>(0,905*2+0,2+3,245*2+0,155*2+0,9*2+0,11*2+0,78*2+0,4*2)*(2,19+3,59)+2,26*2*1,43*0,5</t>
  </si>
  <si>
    <t>M.č. B 01.03</t>
  </si>
  <si>
    <t>(0,985*2+0,6*2+2,455*2+1,13*2)*5,79+2,465*2*1,44*0,5</t>
  </si>
  <si>
    <t>(3,91+2,14+0,15+1,8+0,705)*2,68-0,7*1,97-1*2,1</t>
  </si>
  <si>
    <t>(1,8+2,14*2)*2,5-0,7*1,97</t>
  </si>
  <si>
    <t>M.č. A 01.02 a A 01.06</t>
  </si>
  <si>
    <t>Pohled B-B</t>
  </si>
  <si>
    <t>3,3*0,6*2</t>
  </si>
  <si>
    <t>Pohled C-C</t>
  </si>
  <si>
    <t>3,3*0,6*2-0,8*1</t>
  </si>
  <si>
    <t>Pohled D-D</t>
  </si>
  <si>
    <t>(2,35-1,265+0,92)*0,6*2</t>
  </si>
  <si>
    <t>Pohled G-G</t>
  </si>
  <si>
    <t>1,075*0,6*2</t>
  </si>
  <si>
    <t>Pohled E-E</t>
  </si>
  <si>
    <t>(1,075+2,375+0,095)*0,6*2</t>
  </si>
  <si>
    <t>Pohled H-H</t>
  </si>
  <si>
    <t>2,6*0,6*2</t>
  </si>
  <si>
    <t>M.č. A 01.08</t>
  </si>
  <si>
    <t>(0,86*4+1,505*2+1,055*2+0,2*2)*0,6*2-0,6*0,6*2</t>
  </si>
  <si>
    <t>M.č. A 01.03 a A01.05</t>
  </si>
  <si>
    <t>2*0,6*2</t>
  </si>
  <si>
    <t>ŠATNA ŽENY</t>
  </si>
  <si>
    <t>Pohled D</t>
  </si>
  <si>
    <t>1,44*(0,6+0,4)</t>
  </si>
  <si>
    <t>Pohled C</t>
  </si>
  <si>
    <t>(0,17+0,985)*(0,6+0,2)</t>
  </si>
  <si>
    <t>Pohled F</t>
  </si>
  <si>
    <t>(1,24+0,2)*1</t>
  </si>
  <si>
    <t>Pohled E</t>
  </si>
  <si>
    <t>(0,26+0,93)*0,8+0,87*1</t>
  </si>
  <si>
    <t>3,3*1,1</t>
  </si>
  <si>
    <t>3,3*0,6*2-0,8*1,1</t>
  </si>
  <si>
    <t>(2,35-1,265+0,92)*1,1</t>
  </si>
  <si>
    <t>(1,075+2,375+0,095)*1,1</t>
  </si>
  <si>
    <t>2,6*1,1</t>
  </si>
  <si>
    <t>(0,86*4+1,505*2+1,055*2+0,2*2)*1,1-0,6*1,1*2</t>
  </si>
  <si>
    <t>2*1,1</t>
  </si>
  <si>
    <t>INSPICE</t>
  </si>
  <si>
    <t>2,22*0,5+0,6*0,5+1,2*0,5</t>
  </si>
  <si>
    <t>Pohled A</t>
  </si>
  <si>
    <t>1,72*0,3</t>
  </si>
  <si>
    <t>1,44*1,1</t>
  </si>
  <si>
    <t>(0,17+0,985)*1,2</t>
  </si>
  <si>
    <t>(0,26+0,93)*1,2+0,87*1</t>
  </si>
  <si>
    <t>157</t>
  </si>
  <si>
    <t>612131151</t>
  </si>
  <si>
    <t>Sanační postřik vnitřních stěn nanášený celoplošně ručně</t>
  </si>
  <si>
    <t>663731775</t>
  </si>
  <si>
    <t>M.č. B 02.28 a B 02.04</t>
  </si>
  <si>
    <t>(2,305*2+0,3+2,635+0,525*2+1,6)*2,68</t>
  </si>
  <si>
    <t>1,49*4*2,71-0,6*1,99*2</t>
  </si>
  <si>
    <t>0,8*2,7</t>
  </si>
  <si>
    <t>(0,815+4,525)*2,7</t>
  </si>
  <si>
    <t>(0,3+0,965*2)*2,65</t>
  </si>
  <si>
    <t>(0,9+0,15+1,03+0,75*2+1,9)*2,58</t>
  </si>
  <si>
    <t>1,235*4*2,65</t>
  </si>
  <si>
    <t>M.č. B 02.10</t>
  </si>
  <si>
    <t>(0,75+1,235*2+0,3+0,59*2)*2,66</t>
  </si>
  <si>
    <t>M.č. B 02.01, B 02.03</t>
  </si>
  <si>
    <t>(1*2+1,815+4,525+1,8+0,75+1,235*2+0,3+0,4*2+0,6)*2,58</t>
  </si>
  <si>
    <t>158</t>
  </si>
  <si>
    <t>612142001</t>
  </si>
  <si>
    <t>Pletivo sklovláknité vnitřních stěn vtlačené do tmelu</t>
  </si>
  <si>
    <t>-1192909757</t>
  </si>
  <si>
    <t>1363,599</t>
  </si>
  <si>
    <t>159</t>
  </si>
  <si>
    <t>612321121</t>
  </si>
  <si>
    <t>Vápenocementová omítka hladká jednovrstvá vnitřních stěn nanášená ručně</t>
  </si>
  <si>
    <t>4093203</t>
  </si>
  <si>
    <t>(1,235*4+1,815+0,965+0,2)*2,7-0,7*1,97</t>
  </si>
  <si>
    <t>160</t>
  </si>
  <si>
    <t>612321141</t>
  </si>
  <si>
    <t>Vápenocementová omítka štuková dvouvrstvá vnitřních stěn nanášená ručně</t>
  </si>
  <si>
    <t>240054968</t>
  </si>
  <si>
    <t>(2,25*2+0,1+1,815+0,965)*2,7-0,7*1,97-0,9*2,7-1,44*2,7</t>
  </si>
  <si>
    <t>161</t>
  </si>
  <si>
    <t>612321191</t>
  </si>
  <si>
    <t>Příplatek k vápenocementové omítce vnitřních stěn za každých dalších 5 mm tloušťky ručně</t>
  </si>
  <si>
    <t>-368200164</t>
  </si>
  <si>
    <t>(1266,074+97,525)*3</t>
  </si>
  <si>
    <t>162</t>
  </si>
  <si>
    <t>612324111</t>
  </si>
  <si>
    <t>Sanační omítka podkladní vnitřních stěn nanášená ručně</t>
  </si>
  <si>
    <t>629774898</t>
  </si>
  <si>
    <t>163</t>
  </si>
  <si>
    <t>612324191</t>
  </si>
  <si>
    <t>Příplatek k sanační podkladní omítce vnitřních stěn za každých dalších 5 mm tloušťky přes 10 mm ručně</t>
  </si>
  <si>
    <t>1061608390</t>
  </si>
  <si>
    <t>164</t>
  </si>
  <si>
    <t>612325101</t>
  </si>
  <si>
    <t>Vápenocementová hrubá omítka rýh ve stěnách š do 150 mm</t>
  </si>
  <si>
    <t>729848110</t>
  </si>
  <si>
    <t>57*0,1</t>
  </si>
  <si>
    <t>165</t>
  </si>
  <si>
    <t>612325131</t>
  </si>
  <si>
    <t>Omítka sanační jádrová vnitřních stěn nanášená ručně</t>
  </si>
  <si>
    <t>-1849749627</t>
  </si>
  <si>
    <t>166</t>
  </si>
  <si>
    <t>612325191</t>
  </si>
  <si>
    <t>Příplatek k sanační jádrové omítce vnitřních stěn za každých dalších 5 mm tloušťky přes 15 mm ručně</t>
  </si>
  <si>
    <t>278241415</t>
  </si>
  <si>
    <t>167</t>
  </si>
  <si>
    <t>612328131</t>
  </si>
  <si>
    <t>Sanační štuk vnitřních stěn tloušťky do 3 mm</t>
  </si>
  <si>
    <t>132727407</t>
  </si>
  <si>
    <t>168</t>
  </si>
  <si>
    <t>619325131</t>
  </si>
  <si>
    <t>Vytažení vápenocementových fabionů, hran nebo koutů</t>
  </si>
  <si>
    <t>724108015</t>
  </si>
  <si>
    <t>Skladba PO1.6</t>
  </si>
  <si>
    <t>Styk podlaha a stěna</t>
  </si>
  <si>
    <t>13,5</t>
  </si>
  <si>
    <t>169</t>
  </si>
  <si>
    <t>619996117</t>
  </si>
  <si>
    <t>Ochrana podlahy obedněním z OSB desek</t>
  </si>
  <si>
    <t>165041258</t>
  </si>
  <si>
    <t>170</t>
  </si>
  <si>
    <t>619996147</t>
  </si>
  <si>
    <t>Ochrana podlahy zakrytím geotextilií</t>
  </si>
  <si>
    <t>-326048576</t>
  </si>
  <si>
    <t>1200</t>
  </si>
  <si>
    <t>171</t>
  </si>
  <si>
    <t>622221141</t>
  </si>
  <si>
    <t>Montáž kontaktního zateplení vnějších stěn lepením a mechanickým kotvením desek z minerální vlny s kolmou orientací do zdiva a betonu tl přes 160 do 200 mm</t>
  </si>
  <si>
    <t>1364105681</t>
  </si>
  <si>
    <t>Přístavba</t>
  </si>
  <si>
    <t>19,8*5,1+4,7*6,4+3,8*4,1+18,7*(4,1+4,4)/2</t>
  </si>
  <si>
    <t>Divadelní klub</t>
  </si>
  <si>
    <t>(1,8+0,2)*(0,85+0,3)+(5,95+0,2*2+0,2)*(0,85+0,3)</t>
  </si>
  <si>
    <t>172</t>
  </si>
  <si>
    <t>63151534</t>
  </si>
  <si>
    <t>deska tepelně izolační minerální kontaktních fasád kolmé vlákno λ=0,040-0,041 tl 180mm</t>
  </si>
  <si>
    <t>-514526951</t>
  </si>
  <si>
    <t>226,115*1,05 'Přepočtené koeficientem množství</t>
  </si>
  <si>
    <t>173</t>
  </si>
  <si>
    <t>63151533</t>
  </si>
  <si>
    <t>deska tepelně izolační minerální kontaktních fasád kolmé vlákno λ=0,040-0,041 tl 160mm</t>
  </si>
  <si>
    <t>-281853542</t>
  </si>
  <si>
    <t>9,833*1,05 'Přepočtené koeficientem množství</t>
  </si>
  <si>
    <t>174</t>
  </si>
  <si>
    <t>622151031</t>
  </si>
  <si>
    <t>Penetrační silikonový nátěr vnějších pastovitých tenkovrstvých omítek stěn</t>
  </si>
  <si>
    <t>-1785828395</t>
  </si>
  <si>
    <t>175</t>
  </si>
  <si>
    <t>622251105</t>
  </si>
  <si>
    <t>Příplatek k cenám kontaktního zateplení vnějších stěn za zápustnou montáž a použití tepelněizolačních zátek z minerální vlny</t>
  </si>
  <si>
    <t>-2120840729</t>
  </si>
  <si>
    <t>176</t>
  </si>
  <si>
    <t>622261538</t>
  </si>
  <si>
    <t>Dodávka a montáž opláštění tahokov Corten tl. 3mm</t>
  </si>
  <si>
    <t>-1726586896</t>
  </si>
  <si>
    <t>226,115</t>
  </si>
  <si>
    <t>177</t>
  </si>
  <si>
    <t>622261565</t>
  </si>
  <si>
    <t>Dodávka a montáž opláštění ostění plný plech Corten tl. 3mm</t>
  </si>
  <si>
    <t>499329535</t>
  </si>
  <si>
    <t>0,7*4+1,2*4</t>
  </si>
  <si>
    <t>178</t>
  </si>
  <si>
    <t>622261585</t>
  </si>
  <si>
    <t>Dodávka a montáž opláštění nadpraží plný plech Corten tl. 3mm</t>
  </si>
  <si>
    <t>592323654</t>
  </si>
  <si>
    <t>2,1+2,8+1,8+2,8</t>
  </si>
  <si>
    <t>179</t>
  </si>
  <si>
    <t>622531045</t>
  </si>
  <si>
    <t>Tenkovrstvá silikonová rýhovaná omítka zrnitost 1,5 mm vnějších stěn</t>
  </si>
  <si>
    <t>1813085479</t>
  </si>
  <si>
    <t>180</t>
  </si>
  <si>
    <t>631311115</t>
  </si>
  <si>
    <t>Mazanina tl přes 50 do 80 mm z betonu prostého bez zvýšených nároků na prostředí tř. C 20/25</t>
  </si>
  <si>
    <t>-886301523</t>
  </si>
  <si>
    <t>10,7*0,055</t>
  </si>
  <si>
    <t>Skladba PO 1.5</t>
  </si>
  <si>
    <t>M.č. B 02.29 a B 02.30</t>
  </si>
  <si>
    <t>(14,8+10,9)*0,055</t>
  </si>
  <si>
    <t>Skladba PO 1.12</t>
  </si>
  <si>
    <t>12*0,05</t>
  </si>
  <si>
    <t>Skladba PO 1.7</t>
  </si>
  <si>
    <t>19,4*0,055</t>
  </si>
  <si>
    <t>181</t>
  </si>
  <si>
    <t>631311124</t>
  </si>
  <si>
    <t>Mazanina tl přes 80 do 120 mm z betonu prostého bez zvýšených nároků na prostředí tř. C 16/20</t>
  </si>
  <si>
    <t>1093069945</t>
  </si>
  <si>
    <t>Podkladní beton</t>
  </si>
  <si>
    <t>18,025*(0,3+1,42+1,5+0,3+0,1)*0,1</t>
  </si>
  <si>
    <t>(0,31+1,65-0,3)*4,375*0,1</t>
  </si>
  <si>
    <t>Podkladní beton ZD 03</t>
  </si>
  <si>
    <t>(0,3*2+1,73+0,2)*(0,3*2+1,03+0,2)*0,1</t>
  </si>
  <si>
    <t>Podkladní beton ZD 02</t>
  </si>
  <si>
    <t>2,1*6,45*0,1</t>
  </si>
  <si>
    <t>182</t>
  </si>
  <si>
    <t>631319011</t>
  </si>
  <si>
    <t>Příplatek k mazanině tl přes 50 do 80 mm za přehlazení povrchu</t>
  </si>
  <si>
    <t>1563774377</t>
  </si>
  <si>
    <t>183</t>
  </si>
  <si>
    <t>631319012</t>
  </si>
  <si>
    <t>Příplatek k mazanině tl přes 80 do 120 mm za přehlazení povrchu</t>
  </si>
  <si>
    <t>-945590089</t>
  </si>
  <si>
    <t>184</t>
  </si>
  <si>
    <t>631319171</t>
  </si>
  <si>
    <t>Příplatek k mazanině tl přes 50 do 80 mm za stržení povrchu spodní vrstvy před vložením výztuže</t>
  </si>
  <si>
    <t>1609497076</t>
  </si>
  <si>
    <t>185</t>
  </si>
  <si>
    <t>631319173</t>
  </si>
  <si>
    <t>Příplatek k mazanině tl přes 80 do 120 mm za stržení povrchu spodní vrstvy před vložením výztuže</t>
  </si>
  <si>
    <t>-795506654</t>
  </si>
  <si>
    <t>186</t>
  </si>
  <si>
    <t>631362021</t>
  </si>
  <si>
    <t>Výztuž mazanin svařovanými sítěmi Kari</t>
  </si>
  <si>
    <t>2106658105</t>
  </si>
  <si>
    <t>Kari síť 8/100/100+ztratné</t>
  </si>
  <si>
    <t>Podkladní  beton</t>
  </si>
  <si>
    <t>18,025*(0,3+1,42+1,5+0,3+1,1)*0,00787*1,25</t>
  </si>
  <si>
    <t>(0,31+1,65-0,3)*4,375*0,00787*1,25</t>
  </si>
  <si>
    <t>(0,3*2+1,73+0,2)*(0,3*2+1,03+0,2)*0,00787*1,25</t>
  </si>
  <si>
    <t>2,1*6,45*0,1*0,00787*1,25</t>
  </si>
  <si>
    <t>10,7*0,00787*1,25</t>
  </si>
  <si>
    <t>(14,8+10,9)*0,00787*1,25</t>
  </si>
  <si>
    <t>12*0,00787*1,25</t>
  </si>
  <si>
    <t>19,4*0,00787*1,25</t>
  </si>
  <si>
    <t>187</t>
  </si>
  <si>
    <t>632450134</t>
  </si>
  <si>
    <t>Vyrovnávací cementový potěr tl přes 40 do 50 mm ze suchých směsí provedený v ploše</t>
  </si>
  <si>
    <t>-552185810</t>
  </si>
  <si>
    <t>Podkladní krycí beton</t>
  </si>
  <si>
    <t>(0,3*2+1,73)*(0,3*2+1,03)</t>
  </si>
  <si>
    <t>0,75*(2,26*2+5,32)</t>
  </si>
  <si>
    <t>1.NP - pod příčkou v BN 01.01a</t>
  </si>
  <si>
    <t>3,91*0,5</t>
  </si>
  <si>
    <t>188</t>
  </si>
  <si>
    <t>633831111</t>
  </si>
  <si>
    <t>Zdrsnění povrchu betonových podlah kartáčováním ručně</t>
  </si>
  <si>
    <t>-206340151</t>
  </si>
  <si>
    <t>189</t>
  </si>
  <si>
    <t>634113115</t>
  </si>
  <si>
    <t>Výplň dilatačních spár mazanin plastovým profilem v 80 mm</t>
  </si>
  <si>
    <t>412963428</t>
  </si>
  <si>
    <t>V 15 - dilatace v podlaze</t>
  </si>
  <si>
    <t>190</t>
  </si>
  <si>
    <t>634662114</t>
  </si>
  <si>
    <t>Výplň dilatačních spar šířky přes 20 do 30 mm v mazaninách akrylátovým tmelem</t>
  </si>
  <si>
    <t>103266167</t>
  </si>
  <si>
    <t>191</t>
  </si>
  <si>
    <t>636511121</t>
  </si>
  <si>
    <t>Dlažba z dřevěných špalíků do 100x100x100 mm z řeziva tvrdého do písku se zalitím spár</t>
  </si>
  <si>
    <t>-181767014</t>
  </si>
  <si>
    <t>192</t>
  </si>
  <si>
    <t>642945111</t>
  </si>
  <si>
    <t>Osazování protipožárních nebo protiplynových zárubní dveří jednokřídlových do 2,5 m2</t>
  </si>
  <si>
    <t>-351485539</t>
  </si>
  <si>
    <t>193</t>
  </si>
  <si>
    <t>55331566</t>
  </si>
  <si>
    <t>zárubeň jednokřídlá ocelová pro zdění s protipožární úpravou tl stěny 160-200mm rozměru 700/1970, 2100mm</t>
  </si>
  <si>
    <t>-2027691960</t>
  </si>
  <si>
    <t>Poznámka k položce:_x000D_
YZP s PP ochranou</t>
  </si>
  <si>
    <t>194</t>
  </si>
  <si>
    <t>55331567</t>
  </si>
  <si>
    <t>zárubeň jednokřídlá ocelová pro zdění s protipožární úpravou tl stěny 160-200mm rozměru 800/1970, 2100mm</t>
  </si>
  <si>
    <t>854304406</t>
  </si>
  <si>
    <t>195</t>
  </si>
  <si>
    <t>55331565</t>
  </si>
  <si>
    <t>zárubeň jednokřídlá ocelová pro zdění s protipožární úpravou tl stěny 160-200mm rozměru 600/1970, 2100mm</t>
  </si>
  <si>
    <t>1731632671</t>
  </si>
  <si>
    <t>196</t>
  </si>
  <si>
    <t>55331574</t>
  </si>
  <si>
    <t>zárubeň jednokřídlá ocelová pro zdění s protipožární úpravou tl stěny 210-250mm rozměru 1100/1970, 2100mm</t>
  </si>
  <si>
    <t>-1211282349</t>
  </si>
  <si>
    <t>Osazování výplní otvorů</t>
  </si>
  <si>
    <t>197</t>
  </si>
  <si>
    <t>O.0_PP</t>
  </si>
  <si>
    <t xml:space="preserve">Popisová položka: kompletní dodávka a montáž včetně rámu, zasklení, dveří, kování, zámků, prahů, těsnění, potřebných upevňovacích prvků, kotvícího materiálu, doplňků, pomocných prvků,  stavebních přípomocí spojených s instalací výrobků, případnou povrch. </t>
  </si>
  <si>
    <t>1995091583</t>
  </si>
  <si>
    <t>198</t>
  </si>
  <si>
    <t>O.1</t>
  </si>
  <si>
    <t>okno A 01.14 3100x1950mm, dřevěné a hliníkové atypické profily , izolační trojsklo, PO: ne</t>
  </si>
  <si>
    <t>ks</t>
  </si>
  <si>
    <t>-977517901</t>
  </si>
  <si>
    <t>Poznámka k položce:_x000D_
1.PP</t>
  </si>
  <si>
    <t>199</t>
  </si>
  <si>
    <t>O.2</t>
  </si>
  <si>
    <t>okno B 01.04 1860x750mm, ocel. typové profily s přerušeným tepelným mostem, izolační trojsklo, PO: ne</t>
  </si>
  <si>
    <t>848171072</t>
  </si>
  <si>
    <t>O.3</t>
  </si>
  <si>
    <t>požární okno B 01.04 670x1200mm, hliníkový profil , požární sklo, PO: EI60/DP1</t>
  </si>
  <si>
    <t>791264182</t>
  </si>
  <si>
    <t>201</t>
  </si>
  <si>
    <t>O.4</t>
  </si>
  <si>
    <t>okno B 02.04 900x700mm, plastový profil , izolační trojsklo, PO: ne</t>
  </si>
  <si>
    <t>960106601</t>
  </si>
  <si>
    <t>Poznámka k položce:_x000D_
2.PP</t>
  </si>
  <si>
    <t>202</t>
  </si>
  <si>
    <t>O.5</t>
  </si>
  <si>
    <t>okno B 02.31 1900x700mm, plastový profil , izolační trojsklo, PO: ne</t>
  </si>
  <si>
    <t>-557638133</t>
  </si>
  <si>
    <t>203</t>
  </si>
  <si>
    <t>O.6</t>
  </si>
  <si>
    <t>okno B02.32 1900x700mm, plastový profil , izolační trojsklo, PO: ne</t>
  </si>
  <si>
    <t>-1617222683</t>
  </si>
  <si>
    <t>Ostatní konstrukce</t>
  </si>
  <si>
    <t>204</t>
  </si>
  <si>
    <t>894215112</t>
  </si>
  <si>
    <t>Anglické dvorky se stěnami z betonu s poklopem</t>
  </si>
  <si>
    <t>1104157916</t>
  </si>
  <si>
    <t>Anglické dvorky V 1.1 - V 1.6</t>
  </si>
  <si>
    <t>1*2,6*0,5+1,25*2,6*0,5+1,25*3,1*0,5+2,05*3,7*0,5*2+1,25*4,6*0,5</t>
  </si>
  <si>
    <t>205</t>
  </si>
  <si>
    <t>899-1</t>
  </si>
  <si>
    <t>V 2.1 - Požární poklop 1000x1000mm včetně žebříku</t>
  </si>
  <si>
    <t>-252446120</t>
  </si>
  <si>
    <t>206</t>
  </si>
  <si>
    <t>899-2</t>
  </si>
  <si>
    <t>V 2.4-Divadelní propadliště</t>
  </si>
  <si>
    <t>2117987571</t>
  </si>
  <si>
    <t>207</t>
  </si>
  <si>
    <t>899-3</t>
  </si>
  <si>
    <t>V2.5-poklop úložného prostoru jeviště</t>
  </si>
  <si>
    <t>-1940092324</t>
  </si>
  <si>
    <t>208</t>
  </si>
  <si>
    <t>899-4</t>
  </si>
  <si>
    <t>V 2.6-protipožární poklop 600x800mm</t>
  </si>
  <si>
    <t>1431863177</t>
  </si>
  <si>
    <t>209</t>
  </si>
  <si>
    <t>899-5</t>
  </si>
  <si>
    <t>V 2.7-protipožární poklop 1030x1730mm</t>
  </si>
  <si>
    <t>-1635207072</t>
  </si>
  <si>
    <t>210</t>
  </si>
  <si>
    <t>899102112</t>
  </si>
  <si>
    <t>Osazení poklopů litinových, ocelových nebo železobetonových včetně rámů pro třídu zatížení A15, A50</t>
  </si>
  <si>
    <t>1809242188</t>
  </si>
  <si>
    <t>Poklop V 2.2 a V2.3</t>
  </si>
  <si>
    <t>2+1</t>
  </si>
  <si>
    <t>211</t>
  </si>
  <si>
    <t>55241047</t>
  </si>
  <si>
    <t>poklop ocelový v 50mm rám 573x573mm vstup 500x500mm</t>
  </si>
  <si>
    <t>-1782686131</t>
  </si>
  <si>
    <t>poklop V 2.2</t>
  </si>
  <si>
    <t>212</t>
  </si>
  <si>
    <t>55241048</t>
  </si>
  <si>
    <t>poklop ocelový  v=50mm rám 673x673mm vstup 600x600mm</t>
  </si>
  <si>
    <t>-555807893</t>
  </si>
  <si>
    <t>poklop V 2.3</t>
  </si>
  <si>
    <t>213</t>
  </si>
  <si>
    <t>916131213</t>
  </si>
  <si>
    <t>Osazení silničního obrubníku betonového stojatého s boční opěrou do lože z betonu prostého</t>
  </si>
  <si>
    <t>-875733541</t>
  </si>
  <si>
    <t>U stávající kominukace</t>
  </si>
  <si>
    <t>6,83</t>
  </si>
  <si>
    <t>214</t>
  </si>
  <si>
    <t>59217026</t>
  </si>
  <si>
    <t>obrubník silniční betonový 500x150x250mm</t>
  </si>
  <si>
    <t>-1616042293</t>
  </si>
  <si>
    <t>6,83*1,02 'Přepočtené koeficientem množství</t>
  </si>
  <si>
    <t>215</t>
  </si>
  <si>
    <t>916371212</t>
  </si>
  <si>
    <t>Osazení skrytého zahradního obrubníku kovového jednostranným odkopáním zeminy</t>
  </si>
  <si>
    <t>-1969075230</t>
  </si>
  <si>
    <t>2,865*2+0,28+1,8*2+5,86+0,65+1,8+9,35+1,125+18,485+4,495+1,81+0,64+10,56</t>
  </si>
  <si>
    <t>216</t>
  </si>
  <si>
    <t>13824001</t>
  </si>
  <si>
    <t>obrubník zahradní ocelový  P8, v=150mm</t>
  </si>
  <si>
    <t>-603064327</t>
  </si>
  <si>
    <t>64,385*1,02 'Přepočtené koeficientem množství</t>
  </si>
  <si>
    <t>217</t>
  </si>
  <si>
    <t>935932325</t>
  </si>
  <si>
    <t>Odvodňovací plastový žlab pro zatížení C250 vnitřní š 200 mm s roštem mřížkovým z nerez oceli</t>
  </si>
  <si>
    <t>1056350202</t>
  </si>
  <si>
    <t>V 16 - odvodňovací žlab u schodiště</t>
  </si>
  <si>
    <t>1,2</t>
  </si>
  <si>
    <t>218</t>
  </si>
  <si>
    <t>938908411</t>
  </si>
  <si>
    <t>Čištění vozovek splachováním vodou</t>
  </si>
  <si>
    <t>-1259634503</t>
  </si>
  <si>
    <t>Před vjezdem na veřejnou kominikaci - 20 m2 x počet dní</t>
  </si>
  <si>
    <t>20*270</t>
  </si>
  <si>
    <t>219</t>
  </si>
  <si>
    <t>941221111</t>
  </si>
  <si>
    <t>Montáž lešení řadového rámového těžkého zatížení do 300 kg/m2 š od 0,9 do 1,2 m v do 10 m</t>
  </si>
  <si>
    <t>-1988120877</t>
  </si>
  <si>
    <t>220</t>
  </si>
  <si>
    <t>941221211</t>
  </si>
  <si>
    <t>Příplatek k lešení řadovému rámovému těžkému do 300 kg/m2 š od 0,9 1,2 m v do 10 m za každý den použití</t>
  </si>
  <si>
    <t>1361566367</t>
  </si>
  <si>
    <t>250*200</t>
  </si>
  <si>
    <t>221</t>
  </si>
  <si>
    <t>941221811</t>
  </si>
  <si>
    <t>Demontáž lešení řadového rámového těžkého zatížení do 300 kg/m2 š od 0,9 do 1,2 m v do 10 m</t>
  </si>
  <si>
    <t>-1728111274</t>
  </si>
  <si>
    <t>222</t>
  </si>
  <si>
    <t>943311111</t>
  </si>
  <si>
    <t>Montáž lešení prostorového modulového lehkého bez podlah zatížení do 200 kg/m2 v do 10 m</t>
  </si>
  <si>
    <t>109924463</t>
  </si>
  <si>
    <t>Ochranné lešení na chodníku</t>
  </si>
  <si>
    <t>18*2</t>
  </si>
  <si>
    <t>223</t>
  </si>
  <si>
    <t>943311211</t>
  </si>
  <si>
    <t>Příplatek k lešení prostorovému modulovému lehkému bez podlah do 200 kg/m2 v do 10 m za každý den použití</t>
  </si>
  <si>
    <t>-1158315038</t>
  </si>
  <si>
    <t>Ochranné lešení na chodníku x počet dnů</t>
  </si>
  <si>
    <t>18*2*270</t>
  </si>
  <si>
    <t>224</t>
  </si>
  <si>
    <t>943311811</t>
  </si>
  <si>
    <t>Demontáž lešení prostorového modulového lehkého bez podlah zatížení do 200 kg/m2 v do 10 m</t>
  </si>
  <si>
    <t>-1339606154</t>
  </si>
  <si>
    <t>944711112</t>
  </si>
  <si>
    <t>Montáž záchytné stříšky š přes 1,5 do 2 m</t>
  </si>
  <si>
    <t>-510470398</t>
  </si>
  <si>
    <t>226</t>
  </si>
  <si>
    <t>944711212</t>
  </si>
  <si>
    <t>Příplatek k záchytné stříšce š do přes 1,5 do 2 m za každý den použití</t>
  </si>
  <si>
    <t>-1139752583</t>
  </si>
  <si>
    <t>18*270</t>
  </si>
  <si>
    <t>227</t>
  </si>
  <si>
    <t>944711812</t>
  </si>
  <si>
    <t>Demontáž záchytné stříšky š přes 1,5 do 2 m</t>
  </si>
  <si>
    <t>-1437397888</t>
  </si>
  <si>
    <t>228</t>
  </si>
  <si>
    <t>949101112</t>
  </si>
  <si>
    <t>Lešení pomocné pro objekty pozemních staveb s lešeňovou podlahou v přes 1,9 do 3,5 m zatížení do 150 kg/m2</t>
  </si>
  <si>
    <t>1938719552</t>
  </si>
  <si>
    <t>229</t>
  </si>
  <si>
    <t>952901114</t>
  </si>
  <si>
    <t>Vyčištění budov bytové a občanské výstavby při výšce podlaží přes 4 m</t>
  </si>
  <si>
    <t>1309750837</t>
  </si>
  <si>
    <t>230</t>
  </si>
  <si>
    <t>953312115</t>
  </si>
  <si>
    <t>Vložky do svislých dilatačních spár z fasádních polystyrénových desek tl. přes 30 do 50 mm</t>
  </si>
  <si>
    <t>554803904</t>
  </si>
  <si>
    <t>209,96</t>
  </si>
  <si>
    <t>231</t>
  </si>
  <si>
    <t>953334124</t>
  </si>
  <si>
    <t>Bobtnavý pásek do pracovních spar betonových kcí bentonitový 20x25 mm s prodlouženou dobou bobtnání</t>
  </si>
  <si>
    <t>308495070</t>
  </si>
  <si>
    <t>232</t>
  </si>
  <si>
    <t>953334315</t>
  </si>
  <si>
    <t>Kombinovaný těsnící PVC pás s bobtnavým profilem do pracovních spar betonových kcí š 150 mm</t>
  </si>
  <si>
    <t>2048472013</t>
  </si>
  <si>
    <t>233</t>
  </si>
  <si>
    <t>953943211</t>
  </si>
  <si>
    <t>Osazování hasicího přístroje</t>
  </si>
  <si>
    <t>1526241138</t>
  </si>
  <si>
    <t>234</t>
  </si>
  <si>
    <t>44932114</t>
  </si>
  <si>
    <t>přístroj hasicí ruční práškový PG 6 LE</t>
  </si>
  <si>
    <t>1953987425</t>
  </si>
  <si>
    <t>235</t>
  </si>
  <si>
    <t>44932211</t>
  </si>
  <si>
    <t>přístroj hasicí ruční sněhový KS 5 BG</t>
  </si>
  <si>
    <t>447376799</t>
  </si>
  <si>
    <t>236</t>
  </si>
  <si>
    <t>953943212</t>
  </si>
  <si>
    <t>Osazování skříně pro hasicí přístroj</t>
  </si>
  <si>
    <t>-42086298</t>
  </si>
  <si>
    <t>237</t>
  </si>
  <si>
    <t>44983131</t>
  </si>
  <si>
    <t>skříňka na RHP</t>
  </si>
  <si>
    <t>1369150413</t>
  </si>
  <si>
    <t>238</t>
  </si>
  <si>
    <t>953966122</t>
  </si>
  <si>
    <t>Montáž ochranného rohového profilu do zdravotnických zařízení na stěnu pomocí hmoždinek včetně ukončovacích systémových profilů, antibakteriální</t>
  </si>
  <si>
    <t>-1325085657</t>
  </si>
  <si>
    <t>Rohové lišty Z 9.2</t>
  </si>
  <si>
    <t>36*2</t>
  </si>
  <si>
    <t>239</t>
  </si>
  <si>
    <t>13011064</t>
  </si>
  <si>
    <t>úhelník ocelový rovnostranný jakost S235JR (11 375) 50x50x4mm</t>
  </si>
  <si>
    <t>-226826648</t>
  </si>
  <si>
    <t>Poznámka k položce:_x000D_
Hmotnost: 3,06 kg/m</t>
  </si>
  <si>
    <t>3,06*36*2/1000</t>
  </si>
  <si>
    <t>0,22*1,1 'Přepočtené koeficientem množství</t>
  </si>
  <si>
    <t>240</t>
  </si>
  <si>
    <t>953993321</t>
  </si>
  <si>
    <t>Osazení bezpečnostní, orientační nebo informační tabulky přilepením</t>
  </si>
  <si>
    <t>-854329851</t>
  </si>
  <si>
    <t>V10</t>
  </si>
  <si>
    <t>241</t>
  </si>
  <si>
    <t>73534516</t>
  </si>
  <si>
    <t>tabulka bezpečnostní plastová s tiskem 2 barvy A3 297x420mm</t>
  </si>
  <si>
    <t>-565483608</t>
  </si>
  <si>
    <t>242</t>
  </si>
  <si>
    <t>953993326</t>
  </si>
  <si>
    <t>Osazení bezpečnostní, orientační nebo informační tabulky přivrtáním na zdivo</t>
  </si>
  <si>
    <t>724002430</t>
  </si>
  <si>
    <t>243</t>
  </si>
  <si>
    <t>2018574</t>
  </si>
  <si>
    <t>X-LIGHT TABULKA PRO PIKTOGRAMY 660193</t>
  </si>
  <si>
    <t>1632666358</t>
  </si>
  <si>
    <t>244</t>
  </si>
  <si>
    <t>-1118758370</t>
  </si>
  <si>
    <t>Sloup AN 01.01</t>
  </si>
  <si>
    <t>245</t>
  </si>
  <si>
    <t>-757667356</t>
  </si>
  <si>
    <t>246</t>
  </si>
  <si>
    <t>965043341</t>
  </si>
  <si>
    <t>Bourání podkladů pod dlažby betonových s potěrem nebo teracem tl do 100 mm pl přes 4 m2</t>
  </si>
  <si>
    <t>-1864485503</t>
  </si>
  <si>
    <t>M.č. BN 1.04</t>
  </si>
  <si>
    <t>11,5*0,1</t>
  </si>
  <si>
    <t>247</t>
  </si>
  <si>
    <t>-596005666</t>
  </si>
  <si>
    <t>248</t>
  </si>
  <si>
    <t>965061631</t>
  </si>
  <si>
    <t>Bourání dlažeb z dřevěných špalíků osazených do písku pl přes 1 m2</t>
  </si>
  <si>
    <t>-1344095540</t>
  </si>
  <si>
    <t>249</t>
  </si>
  <si>
    <t>965081223</t>
  </si>
  <si>
    <t>Bourání podlah z dlaždic keramických nebo xylolitových tl přes 10 mm plochy přes 1 m2</t>
  </si>
  <si>
    <t>1777272453</t>
  </si>
  <si>
    <t>M.č. B 02.02, B 02.04, B 02.16, B 02.18, B 02.23, B 02.25-27, B 02.29</t>
  </si>
  <si>
    <t>11,9+9,2+1,1+6,1+2,31+1,5+1,5+2,31+1,8</t>
  </si>
  <si>
    <t>M.č. A. 01.02, A 01.06-A 01.11</t>
  </si>
  <si>
    <t>4,3+0,95+1,26+2,33+1,02+0,99</t>
  </si>
  <si>
    <t>974031142</t>
  </si>
  <si>
    <t>Vysekání rýh ve zdivu cihelném hl do 70 mm š do 70 mm</t>
  </si>
  <si>
    <t>-1533705949</t>
  </si>
  <si>
    <t>251</t>
  </si>
  <si>
    <t>974031668</t>
  </si>
  <si>
    <t>Vysekání rýh ve zdivu cihelném pro vtahování nosníků hl do 150 mm v do 350 mm</t>
  </si>
  <si>
    <t>1460759359</t>
  </si>
  <si>
    <t>4*3</t>
  </si>
  <si>
    <t>4*2,2</t>
  </si>
  <si>
    <t>4*1,8</t>
  </si>
  <si>
    <t>8*2,2</t>
  </si>
  <si>
    <t>4*1,6</t>
  </si>
  <si>
    <t>4*2,3</t>
  </si>
  <si>
    <t>4*1,7</t>
  </si>
  <si>
    <t>4*1,1</t>
  </si>
  <si>
    <t>4*2,9</t>
  </si>
  <si>
    <t>252</t>
  </si>
  <si>
    <t>975011451</t>
  </si>
  <si>
    <t>Podpěrné dřevení při podezdívání základů tl přes 600 do 900 mm vyzdívka v do 2 m dl podchycení přes 3 do 5 m</t>
  </si>
  <si>
    <t>-1761671517</t>
  </si>
  <si>
    <t>Průvlak 6</t>
  </si>
  <si>
    <t>6,8*2</t>
  </si>
  <si>
    <t>253</t>
  </si>
  <si>
    <t>975022461</t>
  </si>
  <si>
    <t>Podchycení nadzákladového zdiva tl přes 600 do 900 mm dřevěnou výztuhou v do 3 m dl podchycení přes 3 m</t>
  </si>
  <si>
    <t>180299203</t>
  </si>
  <si>
    <t>6,8</t>
  </si>
  <si>
    <t>254</t>
  </si>
  <si>
    <t>975022961</t>
  </si>
  <si>
    <t>Příplatek k podchycení dl přes 3 m nadzákladového zdiva tl přes 900 do 1200 mm dřevěnou výztuhou ZKD 1 m přes 3 m v</t>
  </si>
  <si>
    <t>385440575</t>
  </si>
  <si>
    <t>255</t>
  </si>
  <si>
    <t>1156781618</t>
  </si>
  <si>
    <t>0,3*2+1,73+0,3*2+1,03</t>
  </si>
  <si>
    <t>978011191</t>
  </si>
  <si>
    <t>Otlučení (osekání) vnitřní vápenné nebo vápenocementové omítky stropů v rozsahu přes 50 do 100 %</t>
  </si>
  <si>
    <t>-714958313</t>
  </si>
  <si>
    <t>M.č. B 02.01 , 02.02, 02.04,02.06, 02.11, 02.29, 02.16, 02.18</t>
  </si>
  <si>
    <t>4,2+4,3+9,2+35,91+14,5+1,8+1,1+6,1</t>
  </si>
  <si>
    <t>39,7</t>
  </si>
  <si>
    <t>257</t>
  </si>
  <si>
    <t>978013191</t>
  </si>
  <si>
    <t>Otlučení (osekání) vnitřní vápenné nebo vápenocementové omítky stěn v rozsahu přes 50 do 100 %</t>
  </si>
  <si>
    <t>-1912689553</t>
  </si>
  <si>
    <t>Pro infuzní clony</t>
  </si>
  <si>
    <t>(2,305*3+0,3+2,635+0,525*2+1,6)*2,68</t>
  </si>
  <si>
    <t>(2,405*2+1,49*4)*2,71-0,6*1,99*2</t>
  </si>
  <si>
    <t>(2,225+0,8)*2,7</t>
  </si>
  <si>
    <t>(0,815+4,525*2+1,99*2+1,48*2)*2,7-0,8*1,97</t>
  </si>
  <si>
    <t>(3,065*3+0,965*3)*2,65</t>
  </si>
  <si>
    <t>(0,9+0,15+1,03+0,75*2+1,9+3,065*2+2,44*2+0,99*2)*2,58-0,8*1,97</t>
  </si>
  <si>
    <t>(3,065*4+1,235*4)*2,65-0,8*1,99*2</t>
  </si>
  <si>
    <t>258</t>
  </si>
  <si>
    <t>978059541</t>
  </si>
  <si>
    <t>Odsekání a odebrání obkladů stěn z vnitřních obkládaček plochy přes 1 m2</t>
  </si>
  <si>
    <t>1951774870</t>
  </si>
  <si>
    <t>M.č. B 02.16, B 02.18, B 02.23-B 02.27</t>
  </si>
  <si>
    <t>2+10+14</t>
  </si>
  <si>
    <t>M.č. A 01.02,A 01.06 - A 01.10</t>
  </si>
  <si>
    <t>259</t>
  </si>
  <si>
    <t>985331213</t>
  </si>
  <si>
    <t>Dodatečné vlepování betonářské výztuže D 12 mm do chemické malty včetně vyvrtání otvoru</t>
  </si>
  <si>
    <t>-491813304</t>
  </si>
  <si>
    <t>0,4*20</t>
  </si>
  <si>
    <t>260</t>
  </si>
  <si>
    <t>13021013</t>
  </si>
  <si>
    <t>tyč ocelová kruhová žebírková DIN 488 jakost B500B (10 505) výztuž do betonu D 12mm</t>
  </si>
  <si>
    <t>1743807769</t>
  </si>
  <si>
    <t>Poznámka k položce:_x000D_
Hmotnost: 0,89 kg/m</t>
  </si>
  <si>
    <t>8*0,00091 'Přepočtené koeficientem množství</t>
  </si>
  <si>
    <t>261</t>
  </si>
  <si>
    <t>985331215</t>
  </si>
  <si>
    <t>Dodatečné vlepování betonářské výztuže D 16 mm do chemické malty včetně vyvrtání otvoru</t>
  </si>
  <si>
    <t>-1879979016</t>
  </si>
  <si>
    <t>Deska ZD 02</t>
  </si>
  <si>
    <t>0,7*23</t>
  </si>
  <si>
    <t>262</t>
  </si>
  <si>
    <t>13021015</t>
  </si>
  <si>
    <t>tyč ocelová kruhová žebírková DIN 488 jakost B500B (10 505) výztuž do betonu D 16mm</t>
  </si>
  <si>
    <t>658398422</t>
  </si>
  <si>
    <t>Poznámka k položce:_x000D_
Hmotnost: 1,58 kg/m</t>
  </si>
  <si>
    <t>16,1*0,00163 'Přepočtené koeficientem množství</t>
  </si>
  <si>
    <t>263</t>
  </si>
  <si>
    <t>-1596299893</t>
  </si>
  <si>
    <t>264</t>
  </si>
  <si>
    <t>-1690217378</t>
  </si>
  <si>
    <t>188,851*5 'Přepočtené koeficientem množství</t>
  </si>
  <si>
    <t>265</t>
  </si>
  <si>
    <t>1138814511</t>
  </si>
  <si>
    <t>266</t>
  </si>
  <si>
    <t>-974909757</t>
  </si>
  <si>
    <t>188,851*19 'Přepočtené koeficientem množství</t>
  </si>
  <si>
    <t>267</t>
  </si>
  <si>
    <t>1573194503</t>
  </si>
  <si>
    <t>268</t>
  </si>
  <si>
    <t>997013811</t>
  </si>
  <si>
    <t>Poplatek za uložení na skládce (skládkovné) stavebního odpadu dřevěného kód odpadu 17 02 01</t>
  </si>
  <si>
    <t>-1156744855</t>
  </si>
  <si>
    <t>998</t>
  </si>
  <si>
    <t>Přesun hmot</t>
  </si>
  <si>
    <t>269</t>
  </si>
  <si>
    <t>998018002</t>
  </si>
  <si>
    <t>Přesun hmot pro budovy ruční pro budovy v přes 6 do 12 m</t>
  </si>
  <si>
    <t>692277987</t>
  </si>
  <si>
    <t>270</t>
  </si>
  <si>
    <t>998018011</t>
  </si>
  <si>
    <t>Příplatek k ručnímu přesunu hmot pro budovy za zvětšený přesun ZKD 100 m</t>
  </si>
  <si>
    <t>1032869519</t>
  </si>
  <si>
    <t>711</t>
  </si>
  <si>
    <t>Izolace proti vodě, vlhkosti a plynům</t>
  </si>
  <si>
    <t>271</t>
  </si>
  <si>
    <t>711121131</t>
  </si>
  <si>
    <t>Provedení izolace proti zemní vlhkosti vodorovné za horka nátěrem asfaltovým</t>
  </si>
  <si>
    <t>588361206</t>
  </si>
  <si>
    <t>1,8*5,95</t>
  </si>
  <si>
    <t>(0,3+6,195+0,15+3,66+0,15+3,25+0,15+4,17+0,3)*(0,3+2,99+0,2+0,06)</t>
  </si>
  <si>
    <t>(0,3+0,2+3,925+0,06)*(1,895-0,2)</t>
  </si>
  <si>
    <t>272</t>
  </si>
  <si>
    <t>24617150</t>
  </si>
  <si>
    <t>nátěr hydroizolační na bázi asfaltu a plastu do spodní stavby</t>
  </si>
  <si>
    <t>2053425964</t>
  </si>
  <si>
    <t>Poznámka k položce:_x000D_
Spotřeba: min. 1,0–1,5 l/m²</t>
  </si>
  <si>
    <t>83,356</t>
  </si>
  <si>
    <t>83,356*1,58 'Přepočtené koeficientem množství</t>
  </si>
  <si>
    <t>273</t>
  </si>
  <si>
    <t>711122131</t>
  </si>
  <si>
    <t>Provedení izolace proti zemní vlhkosti svislé za horka nátěrem asfaltovým</t>
  </si>
  <si>
    <t>628705104</t>
  </si>
  <si>
    <t>(1,8+0,2+0,2)*(0,2+0,85+3,08+0,21+0,25)*2+(5,95+0,2*2)*(0,2+0,85+3,08+0,21+0,25)</t>
  </si>
  <si>
    <t>5,95*(0,21+0,25)</t>
  </si>
  <si>
    <t>(0,3+6,195+0,15+3,66+0,15+3,25+0,15+4,17+0,3)*(0,3+5,65)</t>
  </si>
  <si>
    <t>(0,3+2,99+0,2)*(0,3+5,65)+(0,3+2,1+0,15+2,645+0,315+0,9+0,21)*(0,3+5,65)</t>
  </si>
  <si>
    <t>274</t>
  </si>
  <si>
    <t>-848503805</t>
  </si>
  <si>
    <t>275</t>
  </si>
  <si>
    <t>711141559</t>
  </si>
  <si>
    <t>Provedení izolace proti zemní vlhkosti pásy přitavením vodorovné NAIP</t>
  </si>
  <si>
    <t>-615868826</t>
  </si>
  <si>
    <t>(1,8*5,95*2)*2</t>
  </si>
  <si>
    <t>((0,3+6,195+0,15+3,66+0,15+3,25+0,15+4,17+0,3)*(0,3+2,99+0,2+0,06))*2</t>
  </si>
  <si>
    <t>((0,3+0,2+3,925+0,06)*(1,895-0,2))*2</t>
  </si>
  <si>
    <t>276</t>
  </si>
  <si>
    <t>62855002</t>
  </si>
  <si>
    <t>pás asfaltový natavitelný modifikovaný SBS s vložkou z polyesterové rohože a spalitelnou PE fólií nebo jemnozrnným minerálním posypem na horním povrchu tl 5,0mm</t>
  </si>
  <si>
    <t>569534027</t>
  </si>
  <si>
    <t>188,152*1,1655 'Přepočtené koeficientem množství</t>
  </si>
  <si>
    <t>277</t>
  </si>
  <si>
    <t>711142559</t>
  </si>
  <si>
    <t>Provedení izolace proti zemní vlhkosti pásy přitavením svislé NAIP</t>
  </si>
  <si>
    <t>-134658708</t>
  </si>
  <si>
    <t>((1,8+0,2+0,2)*(0,2+0,85+3,08+0,21+0,25)*2+(5,95+0,2*2)*(0,2+0,85+3,08+0,21+0,25))*2</t>
  </si>
  <si>
    <t>(5,95*(0,21+0,25))*2</t>
  </si>
  <si>
    <t>-3,1*1,95*2</t>
  </si>
  <si>
    <t>(0,3+6,195+0,15+3,66+0,15+3,25+0,15+4,17+0,3)*(0,3+5,65)*2</t>
  </si>
  <si>
    <t>(0,3+2,99+0,2)*(0,3+5,65)*2+(0,3+2,1+0,15+2,645+0,315+0,9+0,21)*(0,3+5,65)*2</t>
  </si>
  <si>
    <t>278</t>
  </si>
  <si>
    <t>62855021</t>
  </si>
  <si>
    <t>pás asfaltový natavitelný modifikovaný SBS s vložkou z polyesterové rohože s odolností proti prorůstání kořínků a hrubozrnným břidličným posypem na horním povrchu tl 5,2mm</t>
  </si>
  <si>
    <t>-1356749780</t>
  </si>
  <si>
    <t>((1,8+0,2+0,2)*(0,2+0,85+3,08+0,21+0,25)*2+(5,95+0,2*2)*(0,2+0,85+3,08+0,21+0,25))</t>
  </si>
  <si>
    <t>(5,95*(0,21+0,25))</t>
  </si>
  <si>
    <t>-3,1*1,95</t>
  </si>
  <si>
    <t>215,224*1,221 'Přepočtené koeficientem množství</t>
  </si>
  <si>
    <t>279</t>
  </si>
  <si>
    <t>921881953</t>
  </si>
  <si>
    <t>280</t>
  </si>
  <si>
    <t>711161215</t>
  </si>
  <si>
    <t>Izolace proti zemní vlhkosti nopovou fólií svislá, nopek v 20,0 mm, tl do 1,0 mm</t>
  </si>
  <si>
    <t>-2037762523</t>
  </si>
  <si>
    <t>(1,8+0,2)*(0,1+0,16+3,08+0,21+0,25)+(5,95+0,2*2+0,2)*(0,1+0,16+3,08+0,21+0,25)</t>
  </si>
  <si>
    <t>281</t>
  </si>
  <si>
    <t>711192202</t>
  </si>
  <si>
    <t>Provedení izolace proti zemní vlhkosti hydroizolační stěrkou svislé na zdivu, 2 vrstvy</t>
  </si>
  <si>
    <t>114176910</t>
  </si>
  <si>
    <t>Přístavba - na obvodovém zdivu stávajícího objektu</t>
  </si>
  <si>
    <t>(0,3+6,195+0,15+3,66+0,15+3,25+0,15+4,17+0,3)*(5,65-3,68)</t>
  </si>
  <si>
    <t>(1,895-0,26+0,26)*(5,65-3,68)</t>
  </si>
  <si>
    <t>282</t>
  </si>
  <si>
    <t>11163001</t>
  </si>
  <si>
    <t>stěrka hydroizolační asfaltová dvousložková do spodní stavby</t>
  </si>
  <si>
    <t>1974706615</t>
  </si>
  <si>
    <t>283</t>
  </si>
  <si>
    <t>711413121</t>
  </si>
  <si>
    <t>Izolace proti vodě za studena svislá těsnicí hmotou dvousložkovou na bázi polymery modifikované živičné emulze</t>
  </si>
  <si>
    <t>-1350265169</t>
  </si>
  <si>
    <t>Přes infuzní clony</t>
  </si>
  <si>
    <t>284</t>
  </si>
  <si>
    <t>711462803</t>
  </si>
  <si>
    <t>Odstranění izolace proti vodě, vlhkosti a plynům z fólie kladené volně z plochy svislé</t>
  </si>
  <si>
    <t>-224716030</t>
  </si>
  <si>
    <t>285</t>
  </si>
  <si>
    <t>711491172</t>
  </si>
  <si>
    <t>Provedení doplňků izolace proti vodě na vodorovné ploše z textilií vrstva ochranná</t>
  </si>
  <si>
    <t>-27710552</t>
  </si>
  <si>
    <t>Přístavba - ochrana izolace na obvodovém zdivu stávajícího objektu</t>
  </si>
  <si>
    <t>(0,3+6,195+0,15+3,66+0,15+3,25+0,15+4,17+0,3)*(5,65-3,68)*0,2*2</t>
  </si>
  <si>
    <t>(1,895-0,26+0,26)*(5,65-3,68)*0,2*2</t>
  </si>
  <si>
    <t>286</t>
  </si>
  <si>
    <t>69311175</t>
  </si>
  <si>
    <t>geotextilie PP s ÚV stabilizací 500g/m2</t>
  </si>
  <si>
    <t>349137634</t>
  </si>
  <si>
    <t>15,933*1,05 'Přepočtené koeficientem množství</t>
  </si>
  <si>
    <t>287</t>
  </si>
  <si>
    <t>711491272</t>
  </si>
  <si>
    <t>Provedení doplňků izolace proti vodě na ploše svislé z textilií vrstva ochranná</t>
  </si>
  <si>
    <t>-936879649</t>
  </si>
  <si>
    <t>288</t>
  </si>
  <si>
    <t>2088712283</t>
  </si>
  <si>
    <t>195,634*1,05 'Přepočtené koeficientem množství</t>
  </si>
  <si>
    <t>289</t>
  </si>
  <si>
    <t>998711122</t>
  </si>
  <si>
    <t>Přesun hmot tonážní pro izolace proti vodě, vlhkosti a plynům ruční v objektech v přes 6 do 12 m</t>
  </si>
  <si>
    <t>913050750</t>
  </si>
  <si>
    <t>290</t>
  </si>
  <si>
    <t>998711129</t>
  </si>
  <si>
    <t>Příplatek k ručnímu přesunu hmot tonážnímu pro izolace proti vodě, vlhkosti a plynům za zvětšený přesun ZKD 50 m</t>
  </si>
  <si>
    <t>491891820</t>
  </si>
  <si>
    <t>5,705*3 'Přepočtené koeficientem množství</t>
  </si>
  <si>
    <t>712</t>
  </si>
  <si>
    <t>Povlakové krytiny</t>
  </si>
  <si>
    <t>291</t>
  </si>
  <si>
    <t>712321132</t>
  </si>
  <si>
    <t>Provedení povlakové krytiny střech do 10° za horka nátěrem asfaltovým</t>
  </si>
  <si>
    <t>1875707819</t>
  </si>
  <si>
    <t>ST 1 Střecha přístavba</t>
  </si>
  <si>
    <t>(3,91+0,21+0,15+1,8+0,15+1,29+6,8+1,56+0,4)*(2,99+0,4*2)+(3,91+0,4*2)*1,9</t>
  </si>
  <si>
    <t>(3,91+0,21+0,15+1,8+0,15+6,8+1,56)*(3,68-3,22)*2</t>
  </si>
  <si>
    <t>(2,99*2+1,9)*(3,68-3,22)</t>
  </si>
  <si>
    <t>ST 2 Střecha divadelní klub</t>
  </si>
  <si>
    <t>(5,95+0,4*2)*(1,8+0,4*2)</t>
  </si>
  <si>
    <t>292</t>
  </si>
  <si>
    <t>11163154</t>
  </si>
  <si>
    <t>nátěr hydroizolační asfaltový pro vrchní nátěr střešní</t>
  </si>
  <si>
    <t>305122203</t>
  </si>
  <si>
    <t>105,201*0,00158 'Přepočtené koeficientem množství</t>
  </si>
  <si>
    <t>293</t>
  </si>
  <si>
    <t>712341559</t>
  </si>
  <si>
    <t>Provedení povlakové krytiny střech do 10° pásy NAIP přitavením v plné ploše</t>
  </si>
  <si>
    <t>110970579</t>
  </si>
  <si>
    <t>294</t>
  </si>
  <si>
    <t>1362090951</t>
  </si>
  <si>
    <t>105,201*1,1655 'Přepočtené koeficientem množství</t>
  </si>
  <si>
    <t>295</t>
  </si>
  <si>
    <t>712361701</t>
  </si>
  <si>
    <t>Provedení povlakové krytiny střech do 10° fólií položenou volně s přilepením spojů</t>
  </si>
  <si>
    <t>-153818458</t>
  </si>
  <si>
    <t>296</t>
  </si>
  <si>
    <t>FTR.31115652</t>
  </si>
  <si>
    <t>FATRAFOL 818 2,00-2050 RAL7035</t>
  </si>
  <si>
    <t>-1084085300</t>
  </si>
  <si>
    <t>297</t>
  </si>
  <si>
    <t>712491172</t>
  </si>
  <si>
    <t>Provedení povlakové krytiny střech přes 10° do 30° ochranné textilní vrstvy</t>
  </si>
  <si>
    <t>-937213487</t>
  </si>
  <si>
    <t>298</t>
  </si>
  <si>
    <t>69311082</t>
  </si>
  <si>
    <t>geotextilie netkaná separační, ochranná, filtrační, drenážní PP 500g/m2</t>
  </si>
  <si>
    <t>-804363485</t>
  </si>
  <si>
    <t>105,201*1,155 'Přepočtené koeficientem množství</t>
  </si>
  <si>
    <t>299</t>
  </si>
  <si>
    <t>712771333</t>
  </si>
  <si>
    <t>Provedení hydroakumulační vrstvy z nopových fólií s přesahem vegetační střechy sklon do 5°</t>
  </si>
  <si>
    <t>1282766887</t>
  </si>
  <si>
    <t>(3,91+0,21+0,15+1,8+0,15+1,29+6,8+1,56)*2,99+3,91*1,9</t>
  </si>
  <si>
    <t>5,95*1,8</t>
  </si>
  <si>
    <t>300</t>
  </si>
  <si>
    <t>69334321</t>
  </si>
  <si>
    <t>fólie profilovaná (nopová) perforovaná HDPE s hydroakumulační a drenážní funkcí do vegetačních střech s výškou nopů 25mm</t>
  </si>
  <si>
    <t>1707189441</t>
  </si>
  <si>
    <t>65,59*1,1 'Přepočtené koeficientem množství</t>
  </si>
  <si>
    <t>301</t>
  </si>
  <si>
    <t>712771521</t>
  </si>
  <si>
    <t>Položení vegetační nebo trávníkové rohože vegetační střechy sklon do 5°</t>
  </si>
  <si>
    <t>-1463632378</t>
  </si>
  <si>
    <t>302</t>
  </si>
  <si>
    <t>69334504</t>
  </si>
  <si>
    <t>koberec rozchodníkový vegetačních střech</t>
  </si>
  <si>
    <t>-1187246051</t>
  </si>
  <si>
    <t>65,59*1,05 'Přepočtené koeficientem množství</t>
  </si>
  <si>
    <t>303</t>
  </si>
  <si>
    <t>998712122</t>
  </si>
  <si>
    <t>Přesun hmot tonážní pro krytiny povlakové ruční v objektech v přes 6 do 12 m</t>
  </si>
  <si>
    <t>-404289436</t>
  </si>
  <si>
    <t>304</t>
  </si>
  <si>
    <t>998712129</t>
  </si>
  <si>
    <t>Příplatek k ručnímu přesunu hmot tonážnímu pro krytiny povlakové za zvětšený přesun ZKD 50 m</t>
  </si>
  <si>
    <t>2004136420</t>
  </si>
  <si>
    <t>2,297*3 'Přepočtené koeficientem množství</t>
  </si>
  <si>
    <t>713</t>
  </si>
  <si>
    <t>Izolace tepelné</t>
  </si>
  <si>
    <t>305</t>
  </si>
  <si>
    <t>713121111</t>
  </si>
  <si>
    <t>Montáž izolace tepelné podlah volně kladenými rohožemi, pásy, dílci, deskami 1 vrstva</t>
  </si>
  <si>
    <t>-1311415237</t>
  </si>
  <si>
    <t>Deska 50mm</t>
  </si>
  <si>
    <t>10,7</t>
  </si>
  <si>
    <t>EPS 150</t>
  </si>
  <si>
    <t>(14,8+10,9)</t>
  </si>
  <si>
    <t>19,4</t>
  </si>
  <si>
    <t>306</t>
  </si>
  <si>
    <t>63150947</t>
  </si>
  <si>
    <t>deska tepelně izolační minerální plovoucích podlah λ=0,033-0,035 tl 50mm</t>
  </si>
  <si>
    <t>-2094846604</t>
  </si>
  <si>
    <t>55,8*1,05 'Přepočtené koeficientem množství</t>
  </si>
  <si>
    <t>307</t>
  </si>
  <si>
    <t>28375914</t>
  </si>
  <si>
    <t>deska EPS 150 pro konstrukce s vysokým zatížením λ=0,035 tl 100mm</t>
  </si>
  <si>
    <t>19983613</t>
  </si>
  <si>
    <t>36,4*1,05 'Přepočtené koeficientem množství</t>
  </si>
  <si>
    <t>308</t>
  </si>
  <si>
    <t>28375910</t>
  </si>
  <si>
    <t>deska EPS 150 pro konstrukce s vysokým zatížením λ=0,035 tl 60mm</t>
  </si>
  <si>
    <t>1539048465</t>
  </si>
  <si>
    <t>19,4*1,05 'Přepočtené koeficientem množství</t>
  </si>
  <si>
    <t>309</t>
  </si>
  <si>
    <t>713130841</t>
  </si>
  <si>
    <t>Odstranění tepelné izolace stěn lepené z vláknitých materiálů tl do 100 mm</t>
  </si>
  <si>
    <t>1461125837</t>
  </si>
  <si>
    <t>310</t>
  </si>
  <si>
    <t>713131141</t>
  </si>
  <si>
    <t>Montáž izolace tepelné stěn lepením celoplošně rohoží, pásů, dílců, desek</t>
  </si>
  <si>
    <t>1490274402</t>
  </si>
  <si>
    <t>(0,3+6,195+0,15+3,66+0,15+3,25+0,15+4,17+0,3)*(5,65-3,68)*2</t>
  </si>
  <si>
    <t>(1,895-0,26+0,26)*(5,65-3,68)*2</t>
  </si>
  <si>
    <t>311</t>
  </si>
  <si>
    <t>28376424</t>
  </si>
  <si>
    <t>deska XPS hrana polodrážková a hladký povrch 300kPA λ=0,035 tl 140mm</t>
  </si>
  <si>
    <t>-328245785</t>
  </si>
  <si>
    <t>26,445*1,05 'Přepočtené koeficientem množství</t>
  </si>
  <si>
    <t>312</t>
  </si>
  <si>
    <t>28376422</t>
  </si>
  <si>
    <t>deska XPS hrana polodrážková a hladký povrch 300kPA λ=0,035 tl 100mm</t>
  </si>
  <si>
    <t>-1476804144</t>
  </si>
  <si>
    <t>Odpočet tloušťky 160mm</t>
  </si>
  <si>
    <t>-(0,3+6,195+0,15+3,66+0,15+3,25+0,15+4,17+0,3)*(0,3+0,8)</t>
  </si>
  <si>
    <t>-(6,42*(4,75-0,3-0,8)-2*1,7*0,6)</t>
  </si>
  <si>
    <t>-((0,3+2,99+0,2)*(0,3+0,8)+(0,3+2,1+0,15+2,645+0,315+0,9+0,21)*(0,3+0,8))</t>
  </si>
  <si>
    <t>-(2,01*(0,3+4,7-0,3-0,8)+(0,3+2,1+0,15+2,645+0,315)*(0,3+4,9-0,3-0,8))</t>
  </si>
  <si>
    <t>86,087*1,05 'Přepočtené koeficientem množství</t>
  </si>
  <si>
    <t>313</t>
  </si>
  <si>
    <t>28376416</t>
  </si>
  <si>
    <t>deska XPS hrana polodrážková a hladký povrch 300kPA λ=0,035 tl 40mm</t>
  </si>
  <si>
    <t>136020168</t>
  </si>
  <si>
    <t>79,667*1,05 'Přepočtené koeficientem množství</t>
  </si>
  <si>
    <t>314</t>
  </si>
  <si>
    <t>28376425</t>
  </si>
  <si>
    <t>deska XPS hrana polodrážková a hladký povrch 300kPA λ=0,035 tl 160mm</t>
  </si>
  <si>
    <t>1993372470</t>
  </si>
  <si>
    <t>(0,3+6,195+0,15+3,66+0,15+3,25+0,15+4,17+0,3)*(0,3+0,8)</t>
  </si>
  <si>
    <t>6,42*(4,75-0,3-0,8)-2*1,7*0,6</t>
  </si>
  <si>
    <t>(0,3+2,99+0,2)*(0,3+0,8)+(0,3+2,1+0,15+2,645+0,315+0,9+0,21)*(0,3+0,8)</t>
  </si>
  <si>
    <t>2,01*(0,3+4,7-0,3-0,8)+(0,3+2,1+0,15+2,645+0,315)*(0,3+4,9-0,3-0,8)</t>
  </si>
  <si>
    <t>Přesah pod úrovní terénu</t>
  </si>
  <si>
    <t>(0,3+2,99+0,2)*0,3</t>
  </si>
  <si>
    <t>(0,3+2,1+0,15+2,645+0,315+0,9+0,21)*(0,8-0,16)</t>
  </si>
  <si>
    <t>88,386*1,05 'Přepočtené koeficientem množství</t>
  </si>
  <si>
    <t>315</t>
  </si>
  <si>
    <t>713131241</t>
  </si>
  <si>
    <t>Montáž izolace tepelné stěn lepením celoplošně v kombinaci s mechanickým kotvením rohoží, pásů, dílců, desek tl do 100mm</t>
  </si>
  <si>
    <t>-822080624</t>
  </si>
  <si>
    <t xml:space="preserve">Vnitřní strana atiky </t>
  </si>
  <si>
    <t>(3,91+0,21+0,15+1,8+0,15+1,29+6,8+1,56)*2*(3,68-3,24)</t>
  </si>
  <si>
    <t>(0,45+0,83+1,86+1,785-0,2)*2*(3,68-3,24)</t>
  </si>
  <si>
    <t>(5,95*2+1,8*2-0,1*2)*(0,89-0,2)</t>
  </si>
  <si>
    <t>316</t>
  </si>
  <si>
    <t>1803454461</t>
  </si>
  <si>
    <t>28,681*1,05 'Přepočtené koeficientem množství</t>
  </si>
  <si>
    <t>317</t>
  </si>
  <si>
    <t>713141131</t>
  </si>
  <si>
    <t>Montáž izolace tepelné střech plochých lepené za studena plně 1 vrstva rohoží, pásů, dílců, desek</t>
  </si>
  <si>
    <t>198052711</t>
  </si>
  <si>
    <t>318</t>
  </si>
  <si>
    <t>28372321</t>
  </si>
  <si>
    <t>deska EPS 100 pro konstrukce s běžným zatížením λ=0,037 tl 200mm</t>
  </si>
  <si>
    <t>-1924873503</t>
  </si>
  <si>
    <t>319</t>
  </si>
  <si>
    <t>713141331</t>
  </si>
  <si>
    <t>Montáž izolace tepelné střech plochých lepené za studena zplna, spádová vrstva</t>
  </si>
  <si>
    <t>1374496086</t>
  </si>
  <si>
    <t>320</t>
  </si>
  <si>
    <t>28376141</t>
  </si>
  <si>
    <t>klín izolační spád do 5% EPS 100</t>
  </si>
  <si>
    <t>-1308804695</t>
  </si>
  <si>
    <t>54,88*(0,2+0,05)/2</t>
  </si>
  <si>
    <t>5,95*1,8*(0,2+0,05)/2</t>
  </si>
  <si>
    <t>8,199*1,05 'Přepočtené koeficientem množství</t>
  </si>
  <si>
    <t>321</t>
  </si>
  <si>
    <t>713141358</t>
  </si>
  <si>
    <t>Montáž spádové izolace na zhlaví atiky š do 500 mm ukotvené šrouby</t>
  </si>
  <si>
    <t>-93935873</t>
  </si>
  <si>
    <t>ST 3 Střecha přístavba</t>
  </si>
  <si>
    <t>(0,5+3,91+0,21+0,15+1,8+0,15+1,29+6,8+1,56+1,83+0,5)*2*0,5</t>
  </si>
  <si>
    <t>(0,45+0,83+1,86+1,785)*2*0,5</t>
  </si>
  <si>
    <t>ST 3 Střecha divadelní klub</t>
  </si>
  <si>
    <t>((0,5+5,95+0,6)*2+1,8)*0,5</t>
  </si>
  <si>
    <t>1,8*0,6</t>
  </si>
  <si>
    <t>322</t>
  </si>
  <si>
    <t>155094070</t>
  </si>
  <si>
    <t>(0,5+3,91+0,21+0,15+1,8+0,15+1,29+6,8+1,56+1,83+0,5)*2*0,5*0,08</t>
  </si>
  <si>
    <t>(0,45+0,83+1,86+1,785)*2*0,5*0,08</t>
  </si>
  <si>
    <t>((0,5+5,95+0,6)*2+1,8)*0,5*0,08</t>
  </si>
  <si>
    <t>1,8*0,6*0,08</t>
  </si>
  <si>
    <t>2,612*1,05 'Přepočtené koeficientem množství</t>
  </si>
  <si>
    <t>323</t>
  </si>
  <si>
    <t>713141361</t>
  </si>
  <si>
    <t>Montáž spádové izolace na zhlaví atiky š přes 500 do 1000 mm lepené asfaltem zplna</t>
  </si>
  <si>
    <t>806544717</t>
  </si>
  <si>
    <t>ST 4 Detail atiky budníku</t>
  </si>
  <si>
    <t>2,99*0,5*2</t>
  </si>
  <si>
    <t>324</t>
  </si>
  <si>
    <t>28376106</t>
  </si>
  <si>
    <t>klín izolační z pěnoskla spádový</t>
  </si>
  <si>
    <t>-782801245</t>
  </si>
  <si>
    <t>2,99*0,5*2*0,2*0,6</t>
  </si>
  <si>
    <t>325</t>
  </si>
  <si>
    <t>713191133</t>
  </si>
  <si>
    <t>Montáž izolace tepelné podlah, stropů vrchem nebo střech překrytí fólií s přelepeným spojem</t>
  </si>
  <si>
    <t>1171186117</t>
  </si>
  <si>
    <t>2*10,7</t>
  </si>
  <si>
    <t>(14,8+10,9)*2</t>
  </si>
  <si>
    <t>19,4*2</t>
  </si>
  <si>
    <t>326</t>
  </si>
  <si>
    <t>28323068</t>
  </si>
  <si>
    <t>fólie LDPE (750 kg/m3) proti zemní vlhkosti nad úrovní terénu tl 0,6mm</t>
  </si>
  <si>
    <t>483086256</t>
  </si>
  <si>
    <t>111,6*1,1655 'Přepočtené koeficientem množství</t>
  </si>
  <si>
    <t>327</t>
  </si>
  <si>
    <t>713191232</t>
  </si>
  <si>
    <t>Montáž izolace tepelné stěn a sloupů překrytí separační fólií z PE</t>
  </si>
  <si>
    <t>-345017939</t>
  </si>
  <si>
    <t>328</t>
  </si>
  <si>
    <t>28323063</t>
  </si>
  <si>
    <t>fólie LDPE (650 kg/m3) proti zemní vlhkosti nad úrovní terénu tl 0,6mm</t>
  </si>
  <si>
    <t>-1696972170</t>
  </si>
  <si>
    <t>79,667*1,221 'Přepočtené koeficientem množství</t>
  </si>
  <si>
    <t>329</t>
  </si>
  <si>
    <t>998713122</t>
  </si>
  <si>
    <t>Přesun hmot tonážní pro izolace tepelné ruční v objektech v přes 6 do 12 m</t>
  </si>
  <si>
    <t>1967348019</t>
  </si>
  <si>
    <t>330</t>
  </si>
  <si>
    <t>998713129</t>
  </si>
  <si>
    <t>Příplatek k ručnímu přesunu hmot tonážnímu pro izolace tepelné za zvětšený přesun ZKD 50 m</t>
  </si>
  <si>
    <t>693000200</t>
  </si>
  <si>
    <t>4,1*3 'Přepočtené koeficientem množství</t>
  </si>
  <si>
    <t>714</t>
  </si>
  <si>
    <t>Akustická a protiotřesová opatření</t>
  </si>
  <si>
    <t>331</t>
  </si>
  <si>
    <t>6000000.R12</t>
  </si>
  <si>
    <t>Akustický obklad - Nízkofrekvenční blokový rezonátor - použít stávající akustický obklad</t>
  </si>
  <si>
    <t>-923780919</t>
  </si>
  <si>
    <t>Poznámka k položce:_x000D_
OB6</t>
  </si>
  <si>
    <t>332</t>
  </si>
  <si>
    <t>6000000.R13</t>
  </si>
  <si>
    <t>akustický obklad - Kmitající panel - použít stávající akustický obklad</t>
  </si>
  <si>
    <t>-1657382108</t>
  </si>
  <si>
    <t>Poznámka k položce:_x000D_
OB7</t>
  </si>
  <si>
    <t>333</t>
  </si>
  <si>
    <t>714120801</t>
  </si>
  <si>
    <t>Demontáž akustických minerálních podstropních zavěšených panelů</t>
  </si>
  <si>
    <t>1101067942</t>
  </si>
  <si>
    <t>M.č. A 01.11, B 01.01 - část,B 01.02</t>
  </si>
  <si>
    <t>27,33+24+38,75</t>
  </si>
  <si>
    <t>M.č BN 1.04</t>
  </si>
  <si>
    <t>11,5</t>
  </si>
  <si>
    <t>334</t>
  </si>
  <si>
    <t>714183002</t>
  </si>
  <si>
    <t>Montáž pohltivých desek na sraz volně stropů a stěn</t>
  </si>
  <si>
    <t>-1977242072</t>
  </si>
  <si>
    <t>4,72*5,39</t>
  </si>
  <si>
    <t>57,018</t>
  </si>
  <si>
    <t>Sloupy 3 - plech PL 20-položka 4+5</t>
  </si>
  <si>
    <t>8*0,42*0,84+8*0,48*0,96</t>
  </si>
  <si>
    <t>Plech PL 20 - položka 30 a 31</t>
  </si>
  <si>
    <t>5*1,76+5*2,22</t>
  </si>
  <si>
    <t>335</t>
  </si>
  <si>
    <t>ISV.4003973002626</t>
  </si>
  <si>
    <t>Isover AKUSTIC SSP2 40mm, λD = 0,037 (W·m-1·K-1), 1250x600x40mm, jednostranně kašírované desky černou netkanou textilií</t>
  </si>
  <si>
    <t>-689870959</t>
  </si>
  <si>
    <t>Poznámka k položce:_x000D_
Desky Isover AKUSTIC SSP2 jsou jednostranně kašírovány černou netkanou skelnou textilií. Používají se zejména jako pohltivé vložky děrovaných obkladových prvků pro akustické stěny, stropy a podhledy, pro tepelné a akustické izolace klimatizačních zařízení. Vhodné do rychlosti proudění vzduchu 30 m.s-1. Desky jsou v celém průřezu hydrofobizovány.</t>
  </si>
  <si>
    <t>108,868*1,1 'Přepočtené koeficientem množství</t>
  </si>
  <si>
    <t>336</t>
  </si>
  <si>
    <t>714451011</t>
  </si>
  <si>
    <t>Montáž antivibračních rohoží z recyklované pryže celoplošně lepených vodorovně</t>
  </si>
  <si>
    <t>1546820625</t>
  </si>
  <si>
    <t>Nášlapná vrstva</t>
  </si>
  <si>
    <t>47,5+17,5</t>
  </si>
  <si>
    <t>337</t>
  </si>
  <si>
    <t>27244009</t>
  </si>
  <si>
    <t>deska antivibrační polyuretanová tl 12mm</t>
  </si>
  <si>
    <t>1346924176</t>
  </si>
  <si>
    <t>65*1,05 'Přepočtené koeficientem množství</t>
  </si>
  <si>
    <t>338</t>
  </si>
  <si>
    <t>714551016</t>
  </si>
  <si>
    <t>Montáž desek pro akustické opatření plošně lepených na stěnu a strop</t>
  </si>
  <si>
    <t>-675825447</t>
  </si>
  <si>
    <t>(1,155+3,35-0,125+3,39-0,125)*(3,45+0,68+0,59)</t>
  </si>
  <si>
    <t>339</t>
  </si>
  <si>
    <t>GLP.DH165030050</t>
  </si>
  <si>
    <t>desky akustick výška 60mm</t>
  </si>
  <si>
    <t>693451717</t>
  </si>
  <si>
    <t>36,084*1,05 'Přepočtené koeficientem množství</t>
  </si>
  <si>
    <t>340</t>
  </si>
  <si>
    <t>998714122</t>
  </si>
  <si>
    <t>Přesun hmot tonážní pro akustická a protiotřesová opatření ruční v objektech v do 12 m</t>
  </si>
  <si>
    <t>-1257527223</t>
  </si>
  <si>
    <t>341</t>
  </si>
  <si>
    <t>998714129</t>
  </si>
  <si>
    <t>Příplatek k ručnímu přesunu hmot tonážnímu pro akustická a protiotřesová opatření za zvětšený přesun ZKD 50 m</t>
  </si>
  <si>
    <t>-351503873</t>
  </si>
  <si>
    <t>0,877*3 'Přepočtené koeficientem množství</t>
  </si>
  <si>
    <t>721</t>
  </si>
  <si>
    <t>Zdravotechnika - vnitřní kanalizace</t>
  </si>
  <si>
    <t>342</t>
  </si>
  <si>
    <t>721233102</t>
  </si>
  <si>
    <t>Střešní vtok polypropylen PP s asfaltovou manžetou nebo PVC přírubou pro ploché střechy svislý odtok DN 110</t>
  </si>
  <si>
    <t>103629078</t>
  </si>
  <si>
    <t>V 21</t>
  </si>
  <si>
    <t>343</t>
  </si>
  <si>
    <t>998721122</t>
  </si>
  <si>
    <t>Přesun hmot tonážní pro vnitřní kanalizaci ruční v objektech v přes 6 do 12 m</t>
  </si>
  <si>
    <t>-2059255108</t>
  </si>
  <si>
    <t>344</t>
  </si>
  <si>
    <t>998721129</t>
  </si>
  <si>
    <t>Příplatek k ručnímu přesunu hmot tonážnímu pro vnitřní kanalizaci za zvětšený přesun ZKD 50 m</t>
  </si>
  <si>
    <t>-1777805312</t>
  </si>
  <si>
    <t>0,021*3 'Přepočtené koeficientem množství</t>
  </si>
  <si>
    <t>727</t>
  </si>
  <si>
    <t>Zdravotechnika - požární ochrana</t>
  </si>
  <si>
    <t>345</t>
  </si>
  <si>
    <t>727222009.PMT</t>
  </si>
  <si>
    <t>Protipožární manžeta Promastop FC3 plastového potrubí bez izolace D 160 mm stěnou tl 100 mm požární odolnost EI 90</t>
  </si>
  <si>
    <t>-1626096894</t>
  </si>
  <si>
    <t>V 20.1</t>
  </si>
  <si>
    <t>346</t>
  </si>
  <si>
    <t>727223107</t>
  </si>
  <si>
    <t>Protipožární manžeta prostupu plastového potrubí bez izolace D 160 mm stropem tl 150 mm požární odolnost EI 90</t>
  </si>
  <si>
    <t>-507016173</t>
  </si>
  <si>
    <t>V 20.2</t>
  </si>
  <si>
    <t>347</t>
  </si>
  <si>
    <t>998727122</t>
  </si>
  <si>
    <t>Přesun hmot tonážní pro protipožární ochranu ruční v objektech v přes 6 do 12 m</t>
  </si>
  <si>
    <t>1997183847</t>
  </si>
  <si>
    <t>348</t>
  </si>
  <si>
    <t>998727129</t>
  </si>
  <si>
    <t>Příplatek k ručnímu přesunu hmot tonážnímu pro protipožární ochranu za zvětšený přesun ZKD 50 m</t>
  </si>
  <si>
    <t>1914899761</t>
  </si>
  <si>
    <t>0,015*3 'Přepočtené koeficientem množství</t>
  </si>
  <si>
    <t>742</t>
  </si>
  <si>
    <t>Elektroinstalace - slaboproud</t>
  </si>
  <si>
    <t>349</t>
  </si>
  <si>
    <t>742210261</t>
  </si>
  <si>
    <t>Montáž sirény, majáku nebo signalizace</t>
  </si>
  <si>
    <t>1932383902</t>
  </si>
  <si>
    <t>V8</t>
  </si>
  <si>
    <t>350</t>
  </si>
  <si>
    <t>SIE.ALB241OR</t>
  </si>
  <si>
    <t>ZÁBLESKOVÝ MAJÁK 24V ORANŽOVÝ</t>
  </si>
  <si>
    <t>-114181888</t>
  </si>
  <si>
    <t>351</t>
  </si>
  <si>
    <t>998742122</t>
  </si>
  <si>
    <t>Přesun hmot tonážní pro slaboproud ruční v objektech v do 12 m</t>
  </si>
  <si>
    <t>-1647332523</t>
  </si>
  <si>
    <t>352</t>
  </si>
  <si>
    <t>998742129</t>
  </si>
  <si>
    <t>Příplatek k ručnímu přesunu hmot tonážnímu pro slaboproud za zvětšený přesun ZKD 50 m</t>
  </si>
  <si>
    <t>-1203459271</t>
  </si>
  <si>
    <t>0,001*3 'Přepočtené koeficientem množství</t>
  </si>
  <si>
    <t>353</t>
  </si>
  <si>
    <t>761111114</t>
  </si>
  <si>
    <t>Stěna zděná ze skleněných tvárnic 190x190x80 mm bezbarvých lesklých dezén struktura</t>
  </si>
  <si>
    <t>204011842</t>
  </si>
  <si>
    <t>Foyer a šatna - PR 1.21</t>
  </si>
  <si>
    <t>3*1,5</t>
  </si>
  <si>
    <t>354</t>
  </si>
  <si>
    <t>998761122</t>
  </si>
  <si>
    <t>Přesun hmot tonážní pro konstrukce prosvětlovací ruční v objektech v přes 6 do 12 m</t>
  </si>
  <si>
    <t>-1191523171</t>
  </si>
  <si>
    <t>355</t>
  </si>
  <si>
    <t>998761129</t>
  </si>
  <si>
    <t>Příplatek k ručnímu přesunu hmot tonážnímu pro konstrukce prosvětlovací za zvětšený přesun ZKD 50 m</t>
  </si>
  <si>
    <t>224169200</t>
  </si>
  <si>
    <t>0,452*3 'Přepočtené koeficientem množství</t>
  </si>
  <si>
    <t>762</t>
  </si>
  <si>
    <t>Konstrukce tesařské</t>
  </si>
  <si>
    <t>356</t>
  </si>
  <si>
    <t>762083111</t>
  </si>
  <si>
    <t>Impregnace řeziva proti dřevokaznému hmyzu a houbám máčením třída ohrožení 1 a 2</t>
  </si>
  <si>
    <t>-603649781</t>
  </si>
  <si>
    <t>Fošny</t>
  </si>
  <si>
    <t>78*0,045</t>
  </si>
  <si>
    <t>Hranoly</t>
  </si>
  <si>
    <t>190*0,08*0,08</t>
  </si>
  <si>
    <t>357</t>
  </si>
  <si>
    <t>762332621</t>
  </si>
  <si>
    <t>Montáž vázaných kcí krovů pravidelných pomocí ocelových spojek z lepených hranolů pl přes 50 do 120 cm2</t>
  </si>
  <si>
    <t>28017128</t>
  </si>
  <si>
    <t>Jeviště</t>
  </si>
  <si>
    <t>358</t>
  </si>
  <si>
    <t>61223263</t>
  </si>
  <si>
    <t>hranol konstrukční KVH lepený průřezu 80x80-280mm nepohledový</t>
  </si>
  <si>
    <t>209012917</t>
  </si>
  <si>
    <t>190*0,08*0,08*1,05</t>
  </si>
  <si>
    <t>359</t>
  </si>
  <si>
    <t>762361331</t>
  </si>
  <si>
    <t>Konstrukční a vyrovnávací vrstva pod klempířské prvky (atiky) z vodovzdorné překližky tl 18 mm</t>
  </si>
  <si>
    <t>-807904012</t>
  </si>
  <si>
    <t>360</t>
  </si>
  <si>
    <t>762361332</t>
  </si>
  <si>
    <t>Konstrukční a vyrovnávací vrstva pod klempířské prvky (atiky) z vodovzdorné překližky tl 21 mm</t>
  </si>
  <si>
    <t>2034751437</t>
  </si>
  <si>
    <t>(0,5+3,91+0,21+0,15+1,8+0,15+1,29+6,8+1,56+1,83+0,5)*3*0,5+1,9*0,5</t>
  </si>
  <si>
    <t>361</t>
  </si>
  <si>
    <t>762521811</t>
  </si>
  <si>
    <t>Demontáž podlah bez polštářů z prken tloušťky do 32 mm</t>
  </si>
  <si>
    <t>1268701445</t>
  </si>
  <si>
    <t>M.č. A 01.11, B 01.01</t>
  </si>
  <si>
    <t>27,33+139,88</t>
  </si>
  <si>
    <t>362</t>
  </si>
  <si>
    <t>762524108</t>
  </si>
  <si>
    <t>Položení podlahy z hoblovaných fošen na pero a drážku</t>
  </si>
  <si>
    <t>489217470</t>
  </si>
  <si>
    <t>363</t>
  </si>
  <si>
    <t>60516101</t>
  </si>
  <si>
    <t>řezivo smrkové sušené tl 45mm</t>
  </si>
  <si>
    <t>-1908299916</t>
  </si>
  <si>
    <t>78*0,045*1,05</t>
  </si>
  <si>
    <t>364</t>
  </si>
  <si>
    <t>-1747523624</t>
  </si>
  <si>
    <t>Skladba PO 1.10</t>
  </si>
  <si>
    <t>365</t>
  </si>
  <si>
    <t>60556111</t>
  </si>
  <si>
    <t>řezivo olšové sušené tl 50mm</t>
  </si>
  <si>
    <t>-1531095397</t>
  </si>
  <si>
    <t>82*0,045</t>
  </si>
  <si>
    <t>3,69*1,15 'Přepočtené koeficientem množství</t>
  </si>
  <si>
    <t>366</t>
  </si>
  <si>
    <t>762526110</t>
  </si>
  <si>
    <t>Položení polštáře pod podlahy při osové vzdálenosti do 65 cm</t>
  </si>
  <si>
    <t>-206691382</t>
  </si>
  <si>
    <t>367</t>
  </si>
  <si>
    <t>60512126</t>
  </si>
  <si>
    <t>hranol stavební řezivo průřezu do 120cm2 dl 6-8m</t>
  </si>
  <si>
    <t>173603991</t>
  </si>
  <si>
    <t>0,8</t>
  </si>
  <si>
    <t>368</t>
  </si>
  <si>
    <t>762526811</t>
  </si>
  <si>
    <t>Demontáž podlah z dřevotřísky, překližky, sololitu tloušťky do 20 mm bez polštářů</t>
  </si>
  <si>
    <t>1576195616</t>
  </si>
  <si>
    <t>M.č.  B 01.01</t>
  </si>
  <si>
    <t>139,88</t>
  </si>
  <si>
    <t>369</t>
  </si>
  <si>
    <t>762810046</t>
  </si>
  <si>
    <t>Záklop stropů z desek OSB tl 22 mm na pero a drážku šroubovaných na rošt</t>
  </si>
  <si>
    <t>-1962525960</t>
  </si>
  <si>
    <t>Skladba PO 1.9</t>
  </si>
  <si>
    <t>M.č. B 01.01</t>
  </si>
  <si>
    <t>(129,3-4)*2</t>
  </si>
  <si>
    <t>Skladba PO 1.13</t>
  </si>
  <si>
    <t>M.č. BN 01.04 a BN 01.05</t>
  </si>
  <si>
    <t>(11,6+8,9)*2</t>
  </si>
  <si>
    <t>370</t>
  </si>
  <si>
    <t>998762122</t>
  </si>
  <si>
    <t>Přesun hmot tonážní pro kce tesařské ruční v objektech v přes 6 do 12 m</t>
  </si>
  <si>
    <t>853210993</t>
  </si>
  <si>
    <t>371</t>
  </si>
  <si>
    <t>998762129</t>
  </si>
  <si>
    <t>Příplatek k ručnímu přesunu hmot tonážnímu pro kce tesařské za zvětšený přesun ZKD 50 m</t>
  </si>
  <si>
    <t>-1176708737</t>
  </si>
  <si>
    <t>7,658*3 'Přepočtené koeficientem množství</t>
  </si>
  <si>
    <t>763</t>
  </si>
  <si>
    <t>Konstrukce suché výstavby</t>
  </si>
  <si>
    <t>372</t>
  </si>
  <si>
    <t>763-001</t>
  </si>
  <si>
    <t>zástěna levá strana hlediště vpředu -Z 10.1</t>
  </si>
  <si>
    <t>-457558655</t>
  </si>
  <si>
    <t>Poznámka k položce:_x000D_
pevná zástěna - oboustranně opláštěná - vysokopevnostní SDK deska tl.12,5mm + 2,5mm plech, v.2200mm</t>
  </si>
  <si>
    <t>373</t>
  </si>
  <si>
    <t>763-002</t>
  </si>
  <si>
    <t>zástěna levá strana hlediště únikový východ - Z10.2</t>
  </si>
  <si>
    <t>519445478</t>
  </si>
  <si>
    <t>374</t>
  </si>
  <si>
    <t>763-003</t>
  </si>
  <si>
    <t>zástěna pravá hlediště - Z10.3</t>
  </si>
  <si>
    <t>77863025</t>
  </si>
  <si>
    <t>375</t>
  </si>
  <si>
    <t>763111464</t>
  </si>
  <si>
    <t>SDK příčka tl 100 mm profil CW+UW 50 desky 2xDFRIH2 12,5 s izolací EI 90 Rw do 59 dB</t>
  </si>
  <si>
    <t>947636656</t>
  </si>
  <si>
    <t>M.č. A 01.06 a A 01.08</t>
  </si>
  <si>
    <t>(1,095+0,28+2,49+0,61+0,86)*2,92-0,6*2,1</t>
  </si>
  <si>
    <t>22,616</t>
  </si>
  <si>
    <t>376</t>
  </si>
  <si>
    <t>763113351</t>
  </si>
  <si>
    <t>SDK příčka instalační tl 155 - 650 mm zdvojený profil CW+UW 50 desky 2xDFRIH2 12,5 s izolací EI 90 Rw do 62 dB</t>
  </si>
  <si>
    <t>-2089975190</t>
  </si>
  <si>
    <t>M.č. B 02.18</t>
  </si>
  <si>
    <t>1,25*1,2</t>
  </si>
  <si>
    <t>(0,86+0,815)*2,92</t>
  </si>
  <si>
    <t>M.č. A 01.06</t>
  </si>
  <si>
    <t>0,895*2,92</t>
  </si>
  <si>
    <t>377</t>
  </si>
  <si>
    <t>763114246.KNF</t>
  </si>
  <si>
    <t>SDK příčka bezpečnostní RC3 W115 tl 255 mm s plechem zdvojený profil CW+UW100 desky 2x REDGREEN (H2DF) 12,5 TI 80+80 15 kg/m3 EI 90 Rw 65 dB</t>
  </si>
  <si>
    <t>1108446397</t>
  </si>
  <si>
    <t>M.č. B 02.01</t>
  </si>
  <si>
    <t>1*2,04+1*1,203</t>
  </si>
  <si>
    <t>2,175*4,92</t>
  </si>
  <si>
    <t>2,17*2,7+1,34*2,7</t>
  </si>
  <si>
    <t>378</t>
  </si>
  <si>
    <t>763121483</t>
  </si>
  <si>
    <t>SDK stěna předsazená tl 127,5 mm profil CW+UW 100 desky 2x akustická 12,5 s izolací EI 30 Rw do 28 dB</t>
  </si>
  <si>
    <t>553088389</t>
  </si>
  <si>
    <t xml:space="preserve">2.NP </t>
  </si>
  <si>
    <t>379</t>
  </si>
  <si>
    <t>763123321</t>
  </si>
  <si>
    <t>SDK stěna předsazená bezpečnostní RC3 profil CD+UD desky 4xDFRIEH2 12,5 s izolací EI 90 Rw do 51 dB</t>
  </si>
  <si>
    <t>-658632150</t>
  </si>
  <si>
    <t>M. č. B 01.04</t>
  </si>
  <si>
    <t>(0,45+0,4)*(2,44+0,15)</t>
  </si>
  <si>
    <t>(0,535+0,6-0,075)*(2,23+0,15)</t>
  </si>
  <si>
    <t>380</t>
  </si>
  <si>
    <t>763131412</t>
  </si>
  <si>
    <t>SDK podhled desky 1xA 12,5 s izolací dvouvrstvá spodní kce profil CD+UD</t>
  </si>
  <si>
    <t>1328963743</t>
  </si>
  <si>
    <t>PD 1.5</t>
  </si>
  <si>
    <t>M.4.  B 01.01 Divadelní sál</t>
  </si>
  <si>
    <t>6,09*1,2</t>
  </si>
  <si>
    <t>381</t>
  </si>
  <si>
    <t>763131452</t>
  </si>
  <si>
    <t>SDK podhled deska 1xH2 12,5 s izolací dvouvrstvá spodní kce profil CD+UD</t>
  </si>
  <si>
    <t>-1469789117</t>
  </si>
  <si>
    <t>Skladba PD 1.6</t>
  </si>
  <si>
    <t>M.č. A 01.02, A 01.06, A ,1.08</t>
  </si>
  <si>
    <t>3,2+8,4+2,3</t>
  </si>
  <si>
    <t>382</t>
  </si>
  <si>
    <t>763131491</t>
  </si>
  <si>
    <t>SDK podhled deska 1x akustická s izolací dvouvrstvá spodní kce profil CD+UD REI 90 Rw 60 dB</t>
  </si>
  <si>
    <t>489467123</t>
  </si>
  <si>
    <t>PD 1.2 - jedna vrtva</t>
  </si>
  <si>
    <t>M.č. B 1.02 Jeviště a B 01.03 Schodiště  a B 01.05 Schodiště</t>
  </si>
  <si>
    <t>82+14+14,7</t>
  </si>
  <si>
    <t>383</t>
  </si>
  <si>
    <t>763131712</t>
  </si>
  <si>
    <t>SDK podhled napojení na jiný druh podhledu</t>
  </si>
  <si>
    <t>1688697748</t>
  </si>
  <si>
    <t>384</t>
  </si>
  <si>
    <t>763131751</t>
  </si>
  <si>
    <t>Montáž parotěsné zábrany do SDK podhledu</t>
  </si>
  <si>
    <t>477216572</t>
  </si>
  <si>
    <t>7,308+13,9+67,571+110,7</t>
  </si>
  <si>
    <t>385</t>
  </si>
  <si>
    <t>28329089</t>
  </si>
  <si>
    <t>fólie PE vyztužená pro parotěsnou vrstvu (reakce na oheň - třída B) 210g/m2</t>
  </si>
  <si>
    <t>-1889335492</t>
  </si>
  <si>
    <t>199,479*1,1235 'Přepočtené koeficientem množství</t>
  </si>
  <si>
    <t>386</t>
  </si>
  <si>
    <t>763131832</t>
  </si>
  <si>
    <t>Demontáž SDK podhledu s jednovrstvou nosnou kcí z ocelových profilů opláštění dvojité</t>
  </si>
  <si>
    <t>-2019135514</t>
  </si>
  <si>
    <t>M.č. B 02.03, 02.05, 02.23-02.27</t>
  </si>
  <si>
    <t>11,9+7,5+2,31+1,8+1,5+1,5+2,31</t>
  </si>
  <si>
    <t>M.č. A 01.02, A 01.06-A 01.10, B 01.03-B 01.05</t>
  </si>
  <si>
    <t>4,3+0,95+1,26+2,33+1,02+0,99+9,47+12,5+10,5</t>
  </si>
  <si>
    <t>M.č. BN 1.01 a BN 1.02</t>
  </si>
  <si>
    <t>6,82+10,28</t>
  </si>
  <si>
    <t>387</t>
  </si>
  <si>
    <t>763132122</t>
  </si>
  <si>
    <t>SDK podhled samostatný požární předěl 2xDF 15 mm TI 60 mm 40 kg/m3 EI Z/S 60/60 dvouvrstvá spodní kce CD+UD</t>
  </si>
  <si>
    <t>-1438173837</t>
  </si>
  <si>
    <t>V 17.1, V 17.2</t>
  </si>
  <si>
    <t>388</t>
  </si>
  <si>
    <t>763135002</t>
  </si>
  <si>
    <t>Montáž SDK podhledu z desek perforovaných celoplošně s hranami speciálně tmelenými na dvouvrstvé kci z CD+UD</t>
  </si>
  <si>
    <t>-829136796</t>
  </si>
  <si>
    <t>PD 1.3</t>
  </si>
  <si>
    <t>M.č. A 01.11 Divadelní klub</t>
  </si>
  <si>
    <t>27,3</t>
  </si>
  <si>
    <t>PD 1.4</t>
  </si>
  <si>
    <t>M.č. A 01.14 Rozšířený divadelní klub</t>
  </si>
  <si>
    <t>PD 1.1</t>
  </si>
  <si>
    <t>M.č. B 01.01 Divadelní sál</t>
  </si>
  <si>
    <t>2,44*4+6,09*2,4+2,45*1,1+1,5*0,8</t>
  </si>
  <si>
    <t>389</t>
  </si>
  <si>
    <t>RGS.KB517243</t>
  </si>
  <si>
    <t>BIG Quattro42 Activ´Air  12,5 x 1200 x 2400 hr.B1 - 4T</t>
  </si>
  <si>
    <t>-1092097697</t>
  </si>
  <si>
    <t>Poznámka k položce:_x000D_
20 ks / 57,60 m2</t>
  </si>
  <si>
    <t>67,571*1,05 'Přepočtené koeficientem množství</t>
  </si>
  <si>
    <t>390</t>
  </si>
  <si>
    <t>763135601</t>
  </si>
  <si>
    <t>Montáž desek pro bezesparý SDK podhled se speciálním tmelením</t>
  </si>
  <si>
    <t>255290636</t>
  </si>
  <si>
    <t>M.č. B 1.02 Jeviště a B 01.03 Schodiště a B 01.05 Schodiště</t>
  </si>
  <si>
    <t>391</t>
  </si>
  <si>
    <t>59030536</t>
  </si>
  <si>
    <t>deska SDK akustická děrovaná 12x12mm bezesparé podhledy tl 12,5mm</t>
  </si>
  <si>
    <t>-1796413449</t>
  </si>
  <si>
    <t>110,7*1,05 'Přepočtené koeficientem množství</t>
  </si>
  <si>
    <t>392</t>
  </si>
  <si>
    <t>763172351</t>
  </si>
  <si>
    <t>Montáž dvířek revizních jednoplášťových SDK kcí vel. 200 x 200 mm pro podhledy</t>
  </si>
  <si>
    <t>1681592088</t>
  </si>
  <si>
    <t>V 18.1 a V 18.2</t>
  </si>
  <si>
    <t>1+1</t>
  </si>
  <si>
    <t>393</t>
  </si>
  <si>
    <t>3631102205</t>
  </si>
  <si>
    <t>Dvířka revizní do SDK RD GKB 25 US 200×200 mm</t>
  </si>
  <si>
    <t>-601422094</t>
  </si>
  <si>
    <t>Poznámka k položce:_x000D_
tloušťka: 25 mm , rozměry: 200×200 mm , barva: bílá , materiál: hliník , požární odolnost: NE , použití: běžný provoz , výrobce: DK Mont , materiál výplně: SDK deska_x000D_
pro kontrolu rozvodů a instalací, do sádrokartonových systémů, vnitřní rám osazen SDK deskou 25 mm, US zámek, hliník</t>
  </si>
  <si>
    <t>394</t>
  </si>
  <si>
    <t>3630802712</t>
  </si>
  <si>
    <t>Dvířka revizní protipožární  RD 15 US 200×200 mm EI 30 DP1</t>
  </si>
  <si>
    <t>1606110016</t>
  </si>
  <si>
    <t>Poznámka k položce:_x000D_
rozměry: 200×200 mm , barva: červená , materiál: hliník , požární odolnost: EI 30 DP1 , použití: protipožární  , materiál výplně: SDK deska , Typ výrobku: dvířka revizní protipožární_x000D_
ke kontrole rozvodů a instalací, do sádrokartonových systémů, vnitřní rám osazen protipožární SDK deskou 15 mm, US zámek, požární odolnost EI 30 DP1, protipožární, hliník, rozměry 200×200 mm</t>
  </si>
  <si>
    <t>395</t>
  </si>
  <si>
    <t>763411116</t>
  </si>
  <si>
    <t>Sanitární příčky do mokrého prostředí, kompaktní desky tl 13 mm</t>
  </si>
  <si>
    <t>-1037955045</t>
  </si>
  <si>
    <t>1,2*2*2,2+2,6*2,2+2,49*2,2+0,895*2,2-0,7*2,1*5</t>
  </si>
  <si>
    <t>396</t>
  </si>
  <si>
    <t>763411126</t>
  </si>
  <si>
    <t>Dveře sanitárních příček, kompaktní desky tl 13 mm, š do 800 mm, v do 2000 mm</t>
  </si>
  <si>
    <t>2122805983</t>
  </si>
  <si>
    <t>397</t>
  </si>
  <si>
    <t>763411126.1</t>
  </si>
  <si>
    <t>Příplatek za posuvné atypické dveře sanitárních příček</t>
  </si>
  <si>
    <t>1868850401</t>
  </si>
  <si>
    <t>N6</t>
  </si>
  <si>
    <t>398</t>
  </si>
  <si>
    <t>763431201</t>
  </si>
  <si>
    <t>Napojení minerálního podhledu na stěnu obvodovou lištou</t>
  </si>
  <si>
    <t>-1103380811</t>
  </si>
  <si>
    <t>399</t>
  </si>
  <si>
    <t>998763332</t>
  </si>
  <si>
    <t>Přesun hmot tonážní pro konstrukce montované z desek ruční v objektech v přes 6 do 12 m</t>
  </si>
  <si>
    <t>2077518683</t>
  </si>
  <si>
    <t>400</t>
  </si>
  <si>
    <t>998763339</t>
  </si>
  <si>
    <t>Příplatek k ručnímu přesunu hmot tonážnímu pro konstrukce montované z desek za zvětšený přesun ZKD 50 m</t>
  </si>
  <si>
    <t>-986357987</t>
  </si>
  <si>
    <t>9,744*3 'Přepočtené koeficientem množství</t>
  </si>
  <si>
    <t>401</t>
  </si>
  <si>
    <t>764002414</t>
  </si>
  <si>
    <t>Montáž strukturované oddělovací rohože jakékoliv rš</t>
  </si>
  <si>
    <t>-1444520566</t>
  </si>
  <si>
    <t>42,955+2,99</t>
  </si>
  <si>
    <t>402</t>
  </si>
  <si>
    <t>28329223</t>
  </si>
  <si>
    <t>fólie difuzně propustné s nakašírovanou strukturovanou rohoží pod hladkou plechovou krytinu</t>
  </si>
  <si>
    <t>1340505305</t>
  </si>
  <si>
    <t>45,945*1,15 'Přepočtené koeficientem množství</t>
  </si>
  <si>
    <t>403</t>
  </si>
  <si>
    <t>764244406</t>
  </si>
  <si>
    <t>Oplechování horních ploch a nadezdívek bez rohů z TiZn předzvětralého plechu kotvené rš 500 mm</t>
  </si>
  <si>
    <t>-2128441271</t>
  </si>
  <si>
    <t>Atika střechy přístavby jeviště</t>
  </si>
  <si>
    <t>K 3.8, K 3.9</t>
  </si>
  <si>
    <t>3+4</t>
  </si>
  <si>
    <t>404</t>
  </si>
  <si>
    <t>764244408</t>
  </si>
  <si>
    <t>Oplechování horních ploch a nadezdívek bez rohů z TiZn předzvětralého plechu kotvené rš 750 mm</t>
  </si>
  <si>
    <t>-834018428</t>
  </si>
  <si>
    <t>K 3.1, K 3.6</t>
  </si>
  <si>
    <t>4+3</t>
  </si>
  <si>
    <t>405</t>
  </si>
  <si>
    <t>764244409</t>
  </si>
  <si>
    <t>Oplechování horních ploch a nadezdívek bez rohů z TiZn předzvětralého plechu kotvené rš 800 mm</t>
  </si>
  <si>
    <t>1923084154</t>
  </si>
  <si>
    <t>Atika střechy přístavby baru</t>
  </si>
  <si>
    <t>K 2.1 - K2.3</t>
  </si>
  <si>
    <t>7+2,5+2,5</t>
  </si>
  <si>
    <t>K 3.10</t>
  </si>
  <si>
    <t>Atika dvůr stávající přístavba</t>
  </si>
  <si>
    <t>K 3.11</t>
  </si>
  <si>
    <t>406</t>
  </si>
  <si>
    <t>764244411</t>
  </si>
  <si>
    <t>Oplechování horních ploch a nadezdívek bez rohů z TiZn předzvětralého plechu kotvené rš přes 800 mm</t>
  </si>
  <si>
    <t>1932112112</t>
  </si>
  <si>
    <t>K 2.4</t>
  </si>
  <si>
    <t>7*0,9</t>
  </si>
  <si>
    <t>K 3.2, K 3.3, K 3.4</t>
  </si>
  <si>
    <t>17*0,9+6*0,9+1,2*5</t>
  </si>
  <si>
    <t>407</t>
  </si>
  <si>
    <t>764245446</t>
  </si>
  <si>
    <t>Příplatek za zvýšenou pracnost při oplechování rohů nadezdívek z TiZn předzvětralého plechu rš přes 400 mm</t>
  </si>
  <si>
    <t>485697041</t>
  </si>
  <si>
    <t>408</t>
  </si>
  <si>
    <t>764246442</t>
  </si>
  <si>
    <t>Oplechování parapetů rovných celoplošně lepené z TiZn předzvětralého plechu rš 200 mm</t>
  </si>
  <si>
    <t>-1796275879</t>
  </si>
  <si>
    <t>Parapet K 1.6</t>
  </si>
  <si>
    <t>2,75</t>
  </si>
  <si>
    <t>409</t>
  </si>
  <si>
    <t>764246443</t>
  </si>
  <si>
    <t>Oplechování parapetů rovných celoplošně lepené z TiZn předzvětralého plechu rš 250 mm</t>
  </si>
  <si>
    <t>-1146778538</t>
  </si>
  <si>
    <t>Parapety K 1.1 - K 1.5</t>
  </si>
  <si>
    <t>3,1+1,86+0,9+1,9+1,9</t>
  </si>
  <si>
    <t>410</t>
  </si>
  <si>
    <t>764244407</t>
  </si>
  <si>
    <t>Oplechování horních ploch a nadezdívek bez rohů z TiZn předzvětralého plechu kotvené rš 670 mm</t>
  </si>
  <si>
    <t>1467240344</t>
  </si>
  <si>
    <t>K 3.5, K 3.7</t>
  </si>
  <si>
    <t>2+3</t>
  </si>
  <si>
    <t>411</t>
  </si>
  <si>
    <t>764248426</t>
  </si>
  <si>
    <t>Oplechování římsy rovné celoplošně lepené z TiZn předzvětralého plechu rš 500 mm</t>
  </si>
  <si>
    <t>-873618152</t>
  </si>
  <si>
    <t>Oplechování soklu fasády u anglického vzorku</t>
  </si>
  <si>
    <t>K 4.1</t>
  </si>
  <si>
    <t>15,5</t>
  </si>
  <si>
    <t>412</t>
  </si>
  <si>
    <t>998764122</t>
  </si>
  <si>
    <t>Přesun hmot tonážní pro konstrukce klempířské ruční v objektech v přes 6 do 12 m</t>
  </si>
  <si>
    <t>-496507742</t>
  </si>
  <si>
    <t>413</t>
  </si>
  <si>
    <t>998764129</t>
  </si>
  <si>
    <t>Příplatek k ručnímu přesunu hmot tonážnímu pro konstrukce klempířské za zvětšený přesun ZKD 50 m</t>
  </si>
  <si>
    <t>761768104</t>
  </si>
  <si>
    <t>0,496*3 'Přepočtené koeficientem množství</t>
  </si>
  <si>
    <t>414</t>
  </si>
  <si>
    <t>766-001</t>
  </si>
  <si>
    <t>V 22.1 - doplnění sedaček hlediště</t>
  </si>
  <si>
    <t>-1368600868</t>
  </si>
  <si>
    <t>415</t>
  </si>
  <si>
    <t>766-002</t>
  </si>
  <si>
    <t>V 22.2 - Nové sedačky hlediště</t>
  </si>
  <si>
    <t>1845988572</t>
  </si>
  <si>
    <t>416</t>
  </si>
  <si>
    <t>766-003</t>
  </si>
  <si>
    <t>Sedačky balkony</t>
  </si>
  <si>
    <t>72064816</t>
  </si>
  <si>
    <t>417</t>
  </si>
  <si>
    <t>766-004</t>
  </si>
  <si>
    <t>Montáž sedaček hlediště a balkony</t>
  </si>
  <si>
    <t>1171589184</t>
  </si>
  <si>
    <t>hlediště</t>
  </si>
  <si>
    <t>143+27+22</t>
  </si>
  <si>
    <t>Balkony</t>
  </si>
  <si>
    <t>418</t>
  </si>
  <si>
    <t>766-005</t>
  </si>
  <si>
    <t>Úprava stávající lavice - Klub</t>
  </si>
  <si>
    <t>-978082032</t>
  </si>
  <si>
    <t>419</t>
  </si>
  <si>
    <t>766-006</t>
  </si>
  <si>
    <t>Vestavná lavice s topením - Klub</t>
  </si>
  <si>
    <t>146281450</t>
  </si>
  <si>
    <t>420</t>
  </si>
  <si>
    <t>766-007</t>
  </si>
  <si>
    <t>Stolová deska - Klub</t>
  </si>
  <si>
    <t>-667891091</t>
  </si>
  <si>
    <t>421</t>
  </si>
  <si>
    <t>766-008</t>
  </si>
  <si>
    <t>Úprava baru - Klub</t>
  </si>
  <si>
    <t>766896651</t>
  </si>
  <si>
    <t>422</t>
  </si>
  <si>
    <t>766-009</t>
  </si>
  <si>
    <t>Atypický parapet - Klub</t>
  </si>
  <si>
    <t>-778335139</t>
  </si>
  <si>
    <t>423</t>
  </si>
  <si>
    <t>766-010</t>
  </si>
  <si>
    <t>Doplnění a vyztužení police - Klub</t>
  </si>
  <si>
    <t>378554111</t>
  </si>
  <si>
    <t>424</t>
  </si>
  <si>
    <t>766-011</t>
  </si>
  <si>
    <t>Úprava soklu - Klub</t>
  </si>
  <si>
    <t>1757281663</t>
  </si>
  <si>
    <t>425</t>
  </si>
  <si>
    <t>766-012</t>
  </si>
  <si>
    <t>Obklad niky pro lednice, police</t>
  </si>
  <si>
    <t>316188953</t>
  </si>
  <si>
    <t>426</t>
  </si>
  <si>
    <t>766-013</t>
  </si>
  <si>
    <t>Inspice - kuchyňský kout - kompletní dodávka a montáž dle výkr.9.1.1</t>
  </si>
  <si>
    <t>222759654</t>
  </si>
  <si>
    <t>427</t>
  </si>
  <si>
    <t>766-014</t>
  </si>
  <si>
    <t>Šatna ženy - D+M kompletní výrobek N1 podle výkresu 10.5.1.2</t>
  </si>
  <si>
    <t>-1265760134</t>
  </si>
  <si>
    <t>428</t>
  </si>
  <si>
    <t>766-015</t>
  </si>
  <si>
    <t>Šatna ženy- D+M kompletní výrobek N2 podle výkresu 10.5.2</t>
  </si>
  <si>
    <t>1142314662</t>
  </si>
  <si>
    <t>429</t>
  </si>
  <si>
    <t>766-016</t>
  </si>
  <si>
    <t>Šatna ženy- D+M kompletní výrobek N3 podle výkresu 10.5.3</t>
  </si>
  <si>
    <t>864299083</t>
  </si>
  <si>
    <t>430</t>
  </si>
  <si>
    <t>766-017</t>
  </si>
  <si>
    <t>Šatna ženy- D+M kompletní výrobek N4 podle výkresu 10.5.4</t>
  </si>
  <si>
    <t>960082384</t>
  </si>
  <si>
    <t>431</t>
  </si>
  <si>
    <t>766-018</t>
  </si>
  <si>
    <t>Šatna ženy- D+M kompletní výrobek N5 podle výkresu 10.5.5</t>
  </si>
  <si>
    <t>1148146082</t>
  </si>
  <si>
    <t>432</t>
  </si>
  <si>
    <t>766-019</t>
  </si>
  <si>
    <t>D+M vstupní dveře D1- 1860x3170mm</t>
  </si>
  <si>
    <t>1104356895</t>
  </si>
  <si>
    <t>433</t>
  </si>
  <si>
    <t>766-020</t>
  </si>
  <si>
    <t>Sastém generálního klíče pro 24 dveří včetně výměny zámků</t>
  </si>
  <si>
    <t>1276638871</t>
  </si>
  <si>
    <t>434</t>
  </si>
  <si>
    <t>766-021</t>
  </si>
  <si>
    <t>D+M kruhového průzoru ve dveřích</t>
  </si>
  <si>
    <t>-1652575493</t>
  </si>
  <si>
    <t>435</t>
  </si>
  <si>
    <t>766414242</t>
  </si>
  <si>
    <t>Montáž obložení stěn pl do 5 m2 panely z aglomerovaných desek přes 0,60 do 1,50 m2</t>
  </si>
  <si>
    <t>1841868264</t>
  </si>
  <si>
    <t>Pohled A-A</t>
  </si>
  <si>
    <t>2,3*(0,615+0,92)</t>
  </si>
  <si>
    <t>Pohled F-F</t>
  </si>
  <si>
    <t>2,3*0,28</t>
  </si>
  <si>
    <t>2,3*0,88</t>
  </si>
  <si>
    <t>436</t>
  </si>
  <si>
    <t>62432057</t>
  </si>
  <si>
    <t>deska kompaktní laminátová jádro černé tl 13mm</t>
  </si>
  <si>
    <t>-1969815657</t>
  </si>
  <si>
    <t>8,237*1,3 'Přepočtené koeficientem množství</t>
  </si>
  <si>
    <t>437</t>
  </si>
  <si>
    <t>766417513</t>
  </si>
  <si>
    <t>Montáž podkladového roštu dvojitého pro montáž dřevěných svislých profilů provětrávané fasády</t>
  </si>
  <si>
    <t>-423578074</t>
  </si>
  <si>
    <t>Pohled východní</t>
  </si>
  <si>
    <t>32*5,1</t>
  </si>
  <si>
    <t>Pohled severní</t>
  </si>
  <si>
    <t>7*6,4</t>
  </si>
  <si>
    <t>Pohled západní</t>
  </si>
  <si>
    <t>6*4,1</t>
  </si>
  <si>
    <t>Pohled jižní</t>
  </si>
  <si>
    <t>25*(4,1+4,4)/2</t>
  </si>
  <si>
    <t>438</t>
  </si>
  <si>
    <t>60514107</t>
  </si>
  <si>
    <t>řezivo merbau, lať 60x40mm</t>
  </si>
  <si>
    <t>-1798848291</t>
  </si>
  <si>
    <t>1x rošt + 1x pohledová lať</t>
  </si>
  <si>
    <t>338,8*2</t>
  </si>
  <si>
    <t>677,6*1,1 'Přepočtené koeficientem množství</t>
  </si>
  <si>
    <t>439</t>
  </si>
  <si>
    <t>766660001</t>
  </si>
  <si>
    <t>Montáž dveřních křídel otvíravých jednokřídlových š do 0,8 m do ocelové zárubně</t>
  </si>
  <si>
    <t>1592595424</t>
  </si>
  <si>
    <t>440</t>
  </si>
  <si>
    <t>MSN.0027546.URS</t>
  </si>
  <si>
    <t>dveře interiérové jednokřídlé plné, HPL laminát, 600x2100mm</t>
  </si>
  <si>
    <t>1865082495</t>
  </si>
  <si>
    <t>D8</t>
  </si>
  <si>
    <t>441</t>
  </si>
  <si>
    <t>766660021</t>
  </si>
  <si>
    <t>Montáž dveřních křídel otvíravých jednokřídlových š do 0,8 m požárních do ocelové zárubně</t>
  </si>
  <si>
    <t>-796753834</t>
  </si>
  <si>
    <t>4+8+1+1</t>
  </si>
  <si>
    <t>442</t>
  </si>
  <si>
    <t>61162097</t>
  </si>
  <si>
    <t>dveře jednokřídlé dřevotřískové protipožární EI (EW) 30 D3 povrch laminátový plné 700x1970-2100mm</t>
  </si>
  <si>
    <t>-1810482472</t>
  </si>
  <si>
    <t>D5</t>
  </si>
  <si>
    <t>D24</t>
  </si>
  <si>
    <t>D32</t>
  </si>
  <si>
    <t>D41</t>
  </si>
  <si>
    <t>443</t>
  </si>
  <si>
    <t>61162098</t>
  </si>
  <si>
    <t>dveře jednokřídlé dřevotřískové protipožární EI (EW) 30 D3 povrch laminátový plné 800x1970-2100mm</t>
  </si>
  <si>
    <t>1016084244</t>
  </si>
  <si>
    <t>D15</t>
  </si>
  <si>
    <t>D29</t>
  </si>
  <si>
    <t>D31</t>
  </si>
  <si>
    <t>D34</t>
  </si>
  <si>
    <t>D36</t>
  </si>
  <si>
    <t>D37</t>
  </si>
  <si>
    <t>D38</t>
  </si>
  <si>
    <t>444</t>
  </si>
  <si>
    <t>61162096</t>
  </si>
  <si>
    <t>dveře jednokřídlé protipožární EW 60 DP1,C povrch laminátový plné 800x2100mm</t>
  </si>
  <si>
    <t>1460329117</t>
  </si>
  <si>
    <t>D35</t>
  </si>
  <si>
    <t>445</t>
  </si>
  <si>
    <t>55341322</t>
  </si>
  <si>
    <t>dveře jednokřídlé ocelové interierové plné, EW60,DP1,C3- 800x1970mm</t>
  </si>
  <si>
    <t>-1191203242</t>
  </si>
  <si>
    <t>D30</t>
  </si>
  <si>
    <t>446</t>
  </si>
  <si>
    <t>55341192</t>
  </si>
  <si>
    <t>dveře jednokřídlé ocelové interiérové plné hladké s polodrážkou EW 60, DP1,C3, 37dB- 800x2100mm</t>
  </si>
  <si>
    <t>-1010859413</t>
  </si>
  <si>
    <t>Poznámka k položce:_x000D_
rám/zárubeň, kování a zámek v ceně</t>
  </si>
  <si>
    <t>D28</t>
  </si>
  <si>
    <t>447</t>
  </si>
  <si>
    <t>766660022</t>
  </si>
  <si>
    <t>Montáž dveřních křídel otvíravých jednokřídlových š přes 0,8 m požárních do ocelové zárubně</t>
  </si>
  <si>
    <t>-611549099</t>
  </si>
  <si>
    <t>5+1</t>
  </si>
  <si>
    <t>448</t>
  </si>
  <si>
    <t>61162101</t>
  </si>
  <si>
    <t>dveře jednokřídlé dřevotřískové protipožární EI (EW) 30 D3 povrch laminátový plné 1100x1970-2100mm</t>
  </si>
  <si>
    <t>-792562164</t>
  </si>
  <si>
    <t>D10</t>
  </si>
  <si>
    <t>D14</t>
  </si>
  <si>
    <t>D18</t>
  </si>
  <si>
    <t>D21</t>
  </si>
  <si>
    <t>D33</t>
  </si>
  <si>
    <t>449</t>
  </si>
  <si>
    <t>61165314</t>
  </si>
  <si>
    <t>dveře jednokřídlé protipožární EW 60 DP1, S200 povrch laminátový plné 1100x2100mm</t>
  </si>
  <si>
    <t>1786601783</t>
  </si>
  <si>
    <t>D19</t>
  </si>
  <si>
    <t>450</t>
  </si>
  <si>
    <t>766660312</t>
  </si>
  <si>
    <t>Montáž posuvných dveří jednokřídlových průchozí š přes 800 do 1200 mm do pouzdra s jednou kapsou</t>
  </si>
  <si>
    <t>1715829593</t>
  </si>
  <si>
    <t>D42</t>
  </si>
  <si>
    <t>451</t>
  </si>
  <si>
    <t>MSN.0094280.URS</t>
  </si>
  <si>
    <t>B. POSUVNÝ KOMPLET (garnýž, kolejnice s pojezdy) jednokřídlé</t>
  </si>
  <si>
    <t>sada</t>
  </si>
  <si>
    <t>-591586268</t>
  </si>
  <si>
    <t>452</t>
  </si>
  <si>
    <t>MSN.0027538.URS</t>
  </si>
  <si>
    <t>dveře interiérové jednokřídlé plné, DTD, HPL laminát, 940 x 2000, posuvné</t>
  </si>
  <si>
    <t>-604457931</t>
  </si>
  <si>
    <t>453</t>
  </si>
  <si>
    <t>766660411</t>
  </si>
  <si>
    <t>Montáž vchodových dveří včetně rámu jednokřídlových bez nadsvětlíku do zdiva</t>
  </si>
  <si>
    <t>-1338994502</t>
  </si>
  <si>
    <t>1PP</t>
  </si>
  <si>
    <t>D12</t>
  </si>
  <si>
    <t>454</t>
  </si>
  <si>
    <t>55341324</t>
  </si>
  <si>
    <t>dveře jednokřídlé ocelové exerierové plné 1100x1970mm,1,2W/m2K</t>
  </si>
  <si>
    <t>-1241434444</t>
  </si>
  <si>
    <t>455</t>
  </si>
  <si>
    <t>766660717</t>
  </si>
  <si>
    <t>Montáž samozavírače na ocelovou zárubeň a dveřní křídlo</t>
  </si>
  <si>
    <t>1881424999</t>
  </si>
  <si>
    <t>456</t>
  </si>
  <si>
    <t>TS2000VBCSKL</t>
  </si>
  <si>
    <t>Samozavírač Naturel s kluznou lištou stříbrný TS2000VBCSKL</t>
  </si>
  <si>
    <t>1460867130</t>
  </si>
  <si>
    <t>457</t>
  </si>
  <si>
    <t>766660720</t>
  </si>
  <si>
    <t>Osazení větrací mřížky s vyříznutím otvoru</t>
  </si>
  <si>
    <t>-1607961187</t>
  </si>
  <si>
    <t>458</t>
  </si>
  <si>
    <t>766660720.1</t>
  </si>
  <si>
    <t>Mřížka dveřní větrací protipožární</t>
  </si>
  <si>
    <t>-1308711486</t>
  </si>
  <si>
    <t>Dveře D5</t>
  </si>
  <si>
    <t>459</t>
  </si>
  <si>
    <t>766660729</t>
  </si>
  <si>
    <t>Montáž dveřního interiérového kování - štítku s klikou</t>
  </si>
  <si>
    <t>-1665801708</t>
  </si>
  <si>
    <t>460</t>
  </si>
  <si>
    <t>54914140</t>
  </si>
  <si>
    <t>dveřní kování štítové klika/klika lakovaný nerez</t>
  </si>
  <si>
    <t>2091942965</t>
  </si>
  <si>
    <t>461</t>
  </si>
  <si>
    <t>766660734</t>
  </si>
  <si>
    <t>Montáž dveřního bezpečnostního kování - panikového</t>
  </si>
  <si>
    <t>-1846413090</t>
  </si>
  <si>
    <t>462</t>
  </si>
  <si>
    <t>54914135</t>
  </si>
  <si>
    <t>kování panikové klika/klika</t>
  </si>
  <si>
    <t>1022365322</t>
  </si>
  <si>
    <t>463</t>
  </si>
  <si>
    <t>766660909</t>
  </si>
  <si>
    <t>Výměna dveřních křídel otevíravých dvoukřídlových protipožárních v ocelové zárubni</t>
  </si>
  <si>
    <t>-1135814266</t>
  </si>
  <si>
    <t>D22</t>
  </si>
  <si>
    <t>464</t>
  </si>
  <si>
    <t>55341185</t>
  </si>
  <si>
    <t>dveře dvoukřídlé ocelové interierové protipožární EW 15, 30, 45 D1 včetně speciální zárubně 1180x1970mm</t>
  </si>
  <si>
    <t>-151631479</t>
  </si>
  <si>
    <t>465</t>
  </si>
  <si>
    <t>766682111</t>
  </si>
  <si>
    <t>Montáž zárubní obložkových pro dveře jednokřídlové tl stěny do 170 mm</t>
  </si>
  <si>
    <t>-910859609</t>
  </si>
  <si>
    <t>466</t>
  </si>
  <si>
    <t>55331469</t>
  </si>
  <si>
    <t>zárubeň jednokřídlá ocelová obložková šroubovací tl stěny 160-200mm rozměru 940/2000mm</t>
  </si>
  <si>
    <t>-1293388397</t>
  </si>
  <si>
    <t>Poznámka k položce:_x000D_
ZOPš</t>
  </si>
  <si>
    <t>467</t>
  </si>
  <si>
    <t>766694116</t>
  </si>
  <si>
    <t>Montáž parapetních desek dřevěných nebo plastových š do 30 cm</t>
  </si>
  <si>
    <t>309935678</t>
  </si>
  <si>
    <t>1,9+1,9+0,9+1,86+3,1</t>
  </si>
  <si>
    <t>468</t>
  </si>
  <si>
    <t>60794106</t>
  </si>
  <si>
    <t xml:space="preserve">parapet dřevěný vnitřní </t>
  </si>
  <si>
    <t>-2105805694</t>
  </si>
  <si>
    <t>469</t>
  </si>
  <si>
    <t>766821112</t>
  </si>
  <si>
    <t>Montáž korpusu vestavěné skříně policové dvoukřídlové</t>
  </si>
  <si>
    <t>1134656245</t>
  </si>
  <si>
    <t>Montáž nábytku pokladny AN 01.01</t>
  </si>
  <si>
    <t>470</t>
  </si>
  <si>
    <t>766821121</t>
  </si>
  <si>
    <t>Montáž korpusu vestavěné skříně šatní jednokřídlové</t>
  </si>
  <si>
    <t>815472633</t>
  </si>
  <si>
    <t>Foyer a šatna</t>
  </si>
  <si>
    <t>Vnitřní pokladní stůl, vnitřní kontejner</t>
  </si>
  <si>
    <t>Regál na batohy</t>
  </si>
  <si>
    <t>471</t>
  </si>
  <si>
    <t>766821121.1</t>
  </si>
  <si>
    <t>Vnitřní pokladní stůl</t>
  </si>
  <si>
    <t>684743154</t>
  </si>
  <si>
    <t>472</t>
  </si>
  <si>
    <t>766821121.2</t>
  </si>
  <si>
    <t>Vnitřní kontejner plechový, zamykací, obklad rohu kompaktní deskou</t>
  </si>
  <si>
    <t>-1034477223</t>
  </si>
  <si>
    <t>473</t>
  </si>
  <si>
    <t>766821121.3</t>
  </si>
  <si>
    <t>870217230</t>
  </si>
  <si>
    <t>474</t>
  </si>
  <si>
    <t>998766122</t>
  </si>
  <si>
    <t>Přesun hmot tonážní pro kce truhlářské ruční v objektech v přes 6 do 12 m</t>
  </si>
  <si>
    <t>992907535</t>
  </si>
  <si>
    <t>475</t>
  </si>
  <si>
    <t>998766129</t>
  </si>
  <si>
    <t>Příplatek k ručnímu přesunu hmot tonážnímu pro kce truhlářské za zvětšený přesun ZKD 50 m</t>
  </si>
  <si>
    <t>877247185</t>
  </si>
  <si>
    <t>1,301*3 'Přepočtené koeficientem množství</t>
  </si>
  <si>
    <t>476</t>
  </si>
  <si>
    <t>767-001</t>
  </si>
  <si>
    <t>Montáž trezoru</t>
  </si>
  <si>
    <t>-1436124125</t>
  </si>
  <si>
    <t>477</t>
  </si>
  <si>
    <t>ADI.0061397.URS</t>
  </si>
  <si>
    <t>Nerezový požární trezor s přípravou pro cylindrickou vložku, varianta 24 V</t>
  </si>
  <si>
    <t>212125945</t>
  </si>
  <si>
    <t>478</t>
  </si>
  <si>
    <t>767-002</t>
  </si>
  <si>
    <t>D+M pevný ocelový řebřík Z8</t>
  </si>
  <si>
    <t>-1693348944</t>
  </si>
  <si>
    <t>479</t>
  </si>
  <si>
    <t>767-003</t>
  </si>
  <si>
    <t>D+M ocelový žebřík Z11</t>
  </si>
  <si>
    <t>1902612471</t>
  </si>
  <si>
    <t>480</t>
  </si>
  <si>
    <t>767-004</t>
  </si>
  <si>
    <t>Posílení rohů jámy nůžkové plošiny - Z 9.1</t>
  </si>
  <si>
    <t>740008919</t>
  </si>
  <si>
    <t>481</t>
  </si>
  <si>
    <t>767114113</t>
  </si>
  <si>
    <t>Montáž stěn a příček rámových zasklených do celostěnových panelů nebo ocelové konstrukce bez požární odolnosti plochy přes 9 do 12 m2</t>
  </si>
  <si>
    <t>26842116</t>
  </si>
  <si>
    <t>482</t>
  </si>
  <si>
    <t>767163111</t>
  </si>
  <si>
    <t>Montáž přímého kovového zábradlí do ocelové konstrukce v rovině v interiéru</t>
  </si>
  <si>
    <t>746937462</t>
  </si>
  <si>
    <t>Tabulka zámečnických výrobků D 1.1.6.4</t>
  </si>
  <si>
    <t xml:space="preserve">Z 1.3 -zábradlí hlediště pravé schodiště </t>
  </si>
  <si>
    <t>2,66</t>
  </si>
  <si>
    <t>Z 1.4 -zábradlí hlediště pravé schodiště k balkonu</t>
  </si>
  <si>
    <t>2,1</t>
  </si>
  <si>
    <t>Z 3.1 - zábradlí balkon malý</t>
  </si>
  <si>
    <t>9,6</t>
  </si>
  <si>
    <t>Z 3.2 - zábradlí balkon velký</t>
  </si>
  <si>
    <t>10,2</t>
  </si>
  <si>
    <t>483</t>
  </si>
  <si>
    <t>55342284.1</t>
  </si>
  <si>
    <t>zábradlí s hranatým sloupkem a hranatými pruty s tahokovem</t>
  </si>
  <si>
    <t>1804957002</t>
  </si>
  <si>
    <t>484</t>
  </si>
  <si>
    <t>767163121</t>
  </si>
  <si>
    <t>Montáž přímého kovového zábradlí do betonu v rovině v interiéru</t>
  </si>
  <si>
    <t>740337867</t>
  </si>
  <si>
    <t>Z 1.1 -zábradlí schodiště u ústředny</t>
  </si>
  <si>
    <t>0,95</t>
  </si>
  <si>
    <t>Z 1.2 -zábradlí pod strojovnou ZOKT</t>
  </si>
  <si>
    <t>0,9</t>
  </si>
  <si>
    <t>Z 3.3 - zábradlí schodiště levé hlediště únikové schodiště</t>
  </si>
  <si>
    <t>1,75</t>
  </si>
  <si>
    <t>485</t>
  </si>
  <si>
    <t>55342284</t>
  </si>
  <si>
    <t>zábradlí s hranatým sloupkem a hranatými pruty</t>
  </si>
  <si>
    <t>-489291363</t>
  </si>
  <si>
    <t>486</t>
  </si>
  <si>
    <t>767163122</t>
  </si>
  <si>
    <t>Montáž přímého kovového zábradlí do betonu v rovině v exteriéru</t>
  </si>
  <si>
    <t>2116098681</t>
  </si>
  <si>
    <t>Z 4.1 - zábradlí exteriérové kolem svahu</t>
  </si>
  <si>
    <t>9,5</t>
  </si>
  <si>
    <t>Z 4.2 - zábradlí exteriérové schodiště</t>
  </si>
  <si>
    <t>2,4</t>
  </si>
  <si>
    <t>Z 4.3 -  zábradlí exteriérové schodiště B 01.08</t>
  </si>
  <si>
    <t>487</t>
  </si>
  <si>
    <t>55342285</t>
  </si>
  <si>
    <t>zábradlí exteriérové</t>
  </si>
  <si>
    <t>445182996</t>
  </si>
  <si>
    <t>488</t>
  </si>
  <si>
    <t>767165111</t>
  </si>
  <si>
    <t>Montáž madel šroubováním</t>
  </si>
  <si>
    <t>-429129805</t>
  </si>
  <si>
    <t>Z 2.1 -madlo schodiště hlavní levé 2.PP</t>
  </si>
  <si>
    <t>Z 2.2 -madlo schodiště hlavní pravé 2.PP</t>
  </si>
  <si>
    <t>2,3</t>
  </si>
  <si>
    <t>Z 2.3 -madlo schodiště hlavní levé 1.PP</t>
  </si>
  <si>
    <t>3,3</t>
  </si>
  <si>
    <t>Z 2.4 -madlo schodiště hlavní pravé 1.PP</t>
  </si>
  <si>
    <t>3,25</t>
  </si>
  <si>
    <t>Z 2.5 -madlo schodiště 1.PP ústředna EPS</t>
  </si>
  <si>
    <t>Z 2.6 -madlo schodiště 1.PP pod strojovnou ZOKT</t>
  </si>
  <si>
    <t>2,45</t>
  </si>
  <si>
    <t xml:space="preserve">Z 2.7 -madlo venkovní schodiště </t>
  </si>
  <si>
    <t>3,7</t>
  </si>
  <si>
    <t xml:space="preserve">Z 2.8 -madlo hlediště levé zadní schodiště </t>
  </si>
  <si>
    <t>489</t>
  </si>
  <si>
    <t>55342299</t>
  </si>
  <si>
    <t>madlo s uchycením na zeď</t>
  </si>
  <si>
    <t>1243509966</t>
  </si>
  <si>
    <t>490</t>
  </si>
  <si>
    <t>767490111</t>
  </si>
  <si>
    <t>Zpětná montáž nosného roštu  stěn dvousměrného kotveného do zdiva - OK jeviště a hlediště</t>
  </si>
  <si>
    <t>1388647957</t>
  </si>
  <si>
    <t>Ocelové konstrukce kolem jeviště a hlediště</t>
  </si>
  <si>
    <t>650</t>
  </si>
  <si>
    <t>491</t>
  </si>
  <si>
    <t>767492803</t>
  </si>
  <si>
    <t>Demontáž fasádního dvousměrného roštu - OK jeviště a hlediště</t>
  </si>
  <si>
    <t>1179645009</t>
  </si>
  <si>
    <t>492</t>
  </si>
  <si>
    <t>767531121</t>
  </si>
  <si>
    <t>Osazení zapuštěného rámu z L profilů k čisticím rohožím</t>
  </si>
  <si>
    <t>-209116885</t>
  </si>
  <si>
    <t>V 5.1 a V 5.2</t>
  </si>
  <si>
    <t>1,7*2+1*2</t>
  </si>
  <si>
    <t>3,31+3,4+1,01+0,42+1,58*2+1,5*2+1,6*2+1,435*2</t>
  </si>
  <si>
    <t>493</t>
  </si>
  <si>
    <t>69752160</t>
  </si>
  <si>
    <t>rám pro zapuštění profil L-30/30 25/25 20/30 15/30-Al</t>
  </si>
  <si>
    <t>2092894242</t>
  </si>
  <si>
    <t>25,77*1,1 'Přepočtené koeficientem množství</t>
  </si>
  <si>
    <t>494</t>
  </si>
  <si>
    <t>767531214</t>
  </si>
  <si>
    <t>Montáž vstupních kovových nebo plastových rohoží čisticích zón plochy přes 1,5 do 2 m2</t>
  </si>
  <si>
    <t>-2130017996</t>
  </si>
  <si>
    <t>čistící zóna u hlavního vstupu V 5.2</t>
  </si>
  <si>
    <t>1,7</t>
  </si>
  <si>
    <t>495</t>
  </si>
  <si>
    <t>69752003</t>
  </si>
  <si>
    <t>rohož vstupní provedení hliník super 27 mm</t>
  </si>
  <si>
    <t>90223196</t>
  </si>
  <si>
    <t>1,7*1,1 'Přepočtené koeficientem množství</t>
  </si>
  <si>
    <t>496</t>
  </si>
  <si>
    <t>767584702</t>
  </si>
  <si>
    <t>Montáž podhledů z tvarovaných plechů připevněných šroubováním</t>
  </si>
  <si>
    <t>781743451</t>
  </si>
  <si>
    <t>Foyer a šatna - plechový podhled a obklad</t>
  </si>
  <si>
    <t>5,5*2,275+5,5*0,37+2,275*0,37</t>
  </si>
  <si>
    <t>3*1+1,6*0,15*2</t>
  </si>
  <si>
    <t>Klub</t>
  </si>
  <si>
    <t>4,5*2</t>
  </si>
  <si>
    <t>497</t>
  </si>
  <si>
    <t>13611220</t>
  </si>
  <si>
    <t>plech ocelový hladký jakost S235JR tl 6mm tabule s voskovaným povrchem</t>
  </si>
  <si>
    <t>-1923927023</t>
  </si>
  <si>
    <t>Poznámka k položce:_x000D_
Hmotnost 47,1 kg/m2</t>
  </si>
  <si>
    <t>47,1*(5,5*2,275+5,5*0,37+2,275*0,37)/1000</t>
  </si>
  <si>
    <t>47,1*(3*1+1,6*0,15*2)/1000</t>
  </si>
  <si>
    <t>9,889*1,1 'Přepočtené koeficientem množství</t>
  </si>
  <si>
    <t>498</t>
  </si>
  <si>
    <t>767585102</t>
  </si>
  <si>
    <t>Montáž pomocné konstrukce šroubováním kovového podhledu</t>
  </si>
  <si>
    <t>-509980532</t>
  </si>
  <si>
    <t>Foyer a šatna - plechový podhled</t>
  </si>
  <si>
    <t>7*2,275*2+5,5*2</t>
  </si>
  <si>
    <t>0,37*28</t>
  </si>
  <si>
    <t>0,3*15+4,2*2+1,45*2</t>
  </si>
  <si>
    <t>499</t>
  </si>
  <si>
    <t>13314002</t>
  </si>
  <si>
    <t>tyč ocelová čtvercová jakost S235JR (11 375) 50x50mm</t>
  </si>
  <si>
    <t>1362453058</t>
  </si>
  <si>
    <t>Poznámka k položce:_x000D_
Hmotnost: 19,60 kg/m</t>
  </si>
  <si>
    <t>19,6*(7*2,275*2+5,5*2)/1000</t>
  </si>
  <si>
    <t>19,6*0,37*28/1000</t>
  </si>
  <si>
    <t>19,6*(0,3*15+4,2*2+1,45*2)/1000</t>
  </si>
  <si>
    <t>1,353*1,1 'Přepočtené koeficientem množství</t>
  </si>
  <si>
    <t>500</t>
  </si>
  <si>
    <t>767585113</t>
  </si>
  <si>
    <t>Montáž okrajové lišty kovového podhledu</t>
  </si>
  <si>
    <t>307764128</t>
  </si>
  <si>
    <t>2*2,275+5,5*2</t>
  </si>
  <si>
    <t>501</t>
  </si>
  <si>
    <t>767585121</t>
  </si>
  <si>
    <t>Zhotovení otvoru v kovovém podhledu plochy do 0,25 m2</t>
  </si>
  <si>
    <t>-53126068</t>
  </si>
  <si>
    <t>klub</t>
  </si>
  <si>
    <t>502</t>
  </si>
  <si>
    <t>767590124</t>
  </si>
  <si>
    <t>Montáž podlahového roštu šroubovaného</t>
  </si>
  <si>
    <t>1731081594</t>
  </si>
  <si>
    <t>Z6.1 - pochozí pororošt</t>
  </si>
  <si>
    <t>Z6.4 - pochozí rošt angl. dvorek VZT jednotky  š. 1000 v 1300mm</t>
  </si>
  <si>
    <t>5,2</t>
  </si>
  <si>
    <t>z6.5 - větrací mříž z pororoštu 2300 x 1100mm</t>
  </si>
  <si>
    <t>503</t>
  </si>
  <si>
    <t>55347062</t>
  </si>
  <si>
    <t>rošt podlahový svařovaný žárově zinkovaný protiskluzový</t>
  </si>
  <si>
    <t>-1423431746</t>
  </si>
  <si>
    <t>504</t>
  </si>
  <si>
    <t>767661510</t>
  </si>
  <si>
    <t>Montáž textilního roletového požárního uzávěru umístěného ve stropě plochy do 6 m2</t>
  </si>
  <si>
    <t>-200561994</t>
  </si>
  <si>
    <t>Roletový uzávěr V 3.2 a V3.3</t>
  </si>
  <si>
    <t>505</t>
  </si>
  <si>
    <t>59081013</t>
  </si>
  <si>
    <t>uzávěr požární textilní roletový EI 30 DP1 C</t>
  </si>
  <si>
    <t>-89749716</t>
  </si>
  <si>
    <t>506</t>
  </si>
  <si>
    <t>767661511</t>
  </si>
  <si>
    <t>Montáž textilního roletového požárního uzávěru umístěného ve stropě plochy přes 6 do 9 m2</t>
  </si>
  <si>
    <t>2029737998</t>
  </si>
  <si>
    <t>Roletový uzávěr V 3.4</t>
  </si>
  <si>
    <t>507</t>
  </si>
  <si>
    <t>59081030</t>
  </si>
  <si>
    <t>uzávěr požární textilní roletový EI 30 DP1 C3 3560x2490mm</t>
  </si>
  <si>
    <t>834973236</t>
  </si>
  <si>
    <t>508</t>
  </si>
  <si>
    <t>767661514</t>
  </si>
  <si>
    <t>Montáž textilního roletového požárního uzávěru umístěného ve stropě plochy přes 20 do 32 m2</t>
  </si>
  <si>
    <t>1976880219</t>
  </si>
  <si>
    <t>Roletový uzávěr V 3.1</t>
  </si>
  <si>
    <t>509</t>
  </si>
  <si>
    <t>59081014</t>
  </si>
  <si>
    <t>uzávěr požární kouřový roletový EI 15 DP1 C 7700x2300mm</t>
  </si>
  <si>
    <t>2050761483</t>
  </si>
  <si>
    <t>V 3.1</t>
  </si>
  <si>
    <t>510</t>
  </si>
  <si>
    <t>767881112</t>
  </si>
  <si>
    <t>Montáž bodů záchytného systému do železobetonu chemickou kotvou</t>
  </si>
  <si>
    <t>-1780588</t>
  </si>
  <si>
    <t>511</t>
  </si>
  <si>
    <t>70921317</t>
  </si>
  <si>
    <t>kotvicí bod pro betonové konstrukce do předvrtaného otvoru pomocí hmoždinky nebo chemické kotvy dl 200mm</t>
  </si>
  <si>
    <t>1656607358</t>
  </si>
  <si>
    <t>Poznámka k položce:_x000D_
beton min C20/25</t>
  </si>
  <si>
    <t>512</t>
  </si>
  <si>
    <t>767896110</t>
  </si>
  <si>
    <t>Montáž kovových lišt šroubováním</t>
  </si>
  <si>
    <t>-1564711504</t>
  </si>
  <si>
    <t>Čelo schodů hlediště</t>
  </si>
  <si>
    <t>513</t>
  </si>
  <si>
    <t>15945231</t>
  </si>
  <si>
    <t>plech děrovaný tahokov oko 16/8/1,8 tl 1mm tabule</t>
  </si>
  <si>
    <t>621737486</t>
  </si>
  <si>
    <t>Poznámka k položce:_x000D_
hmotnost: 3,6 kg/m2</t>
  </si>
  <si>
    <t>3,6*140*0,15/1000</t>
  </si>
  <si>
    <t>0,076*1,05 'Přepočtené koeficientem množství</t>
  </si>
  <si>
    <t>514</t>
  </si>
  <si>
    <t>767991911</t>
  </si>
  <si>
    <t>Opravy zámečnických konstrukcí ostatní - samostatné svařování</t>
  </si>
  <si>
    <t>1277481235</t>
  </si>
  <si>
    <t>Foyer a šatna - plechový podhled a obklad - nosný rošt</t>
  </si>
  <si>
    <t>515</t>
  </si>
  <si>
    <t>767995101</t>
  </si>
  <si>
    <t>Montáž atypických zámečnických konstrukcí hmotnosti do 1 kg</t>
  </si>
  <si>
    <t>-2128449942</t>
  </si>
  <si>
    <t>49+50+27+15,7</t>
  </si>
  <si>
    <t>516</t>
  </si>
  <si>
    <t>767995102</t>
  </si>
  <si>
    <t>Montáž atypických zámečnických konstrukcí hmotnosti přes 1 do 3 kg</t>
  </si>
  <si>
    <t>-1511393819</t>
  </si>
  <si>
    <t>65+20+130+372</t>
  </si>
  <si>
    <t>Šatní tyče 8 ks</t>
  </si>
  <si>
    <t>8*3</t>
  </si>
  <si>
    <t>517</t>
  </si>
  <si>
    <t>767995102.1</t>
  </si>
  <si>
    <t>Nová kovaná šatní tyč</t>
  </si>
  <si>
    <t>993747754</t>
  </si>
  <si>
    <t>518</t>
  </si>
  <si>
    <t>767995111</t>
  </si>
  <si>
    <t>Montáž atypických zámečnických konstrukcí hmotnosti přes 3 do 5 kg</t>
  </si>
  <si>
    <t>1937799709</t>
  </si>
  <si>
    <t>387+199+630+66-587-141,7</t>
  </si>
  <si>
    <t>519</t>
  </si>
  <si>
    <t>14550317</t>
  </si>
  <si>
    <t>profil ocelový svařovaný jakost S235 průřez čtvercový 80x80x4mm</t>
  </si>
  <si>
    <t>-1379759359</t>
  </si>
  <si>
    <t>Poznámka k položce:_x000D_
Hmotnost: 9,49 kg/m</t>
  </si>
  <si>
    <t>372*1,04/1000</t>
  </si>
  <si>
    <t>520</t>
  </si>
  <si>
    <t>13611218</t>
  </si>
  <si>
    <t>plech ocelový hladký jakost S235JR tl 5mm tabule</t>
  </si>
  <si>
    <t>34538005</t>
  </si>
  <si>
    <t>Poznámka k položce:_x000D_
Hmotnost 39,25 kg/m2</t>
  </si>
  <si>
    <t>(65+49+50+27)*1,04/1000</t>
  </si>
  <si>
    <t>521</t>
  </si>
  <si>
    <t>13611228</t>
  </si>
  <si>
    <t>plech ocelový hladký jakost S235JR tl 8mm tabule</t>
  </si>
  <si>
    <t>-1028713439</t>
  </si>
  <si>
    <t>Poznámka k položce:_x000D_
Hmotnost 78,5 kg/m2</t>
  </si>
  <si>
    <t>(228+130+20+228)*1,04/1000</t>
  </si>
  <si>
    <t>522</t>
  </si>
  <si>
    <t>13221003.</t>
  </si>
  <si>
    <t>tyč ocelová plochá jakost S235JR (11 375) 40x2mm</t>
  </si>
  <si>
    <t>451174956</t>
  </si>
  <si>
    <t>Poznámka k položce:_x000D_
Hmotnost: 0,63 kg/m</t>
  </si>
  <si>
    <t>100*0,63*1,04/1000</t>
  </si>
  <si>
    <t>523</t>
  </si>
  <si>
    <t>767995112</t>
  </si>
  <si>
    <t>Montáž atypických zámečnických konstrukcí hmotnosti přes 5 do 10 kg</t>
  </si>
  <si>
    <t>1555380744</t>
  </si>
  <si>
    <t>3823</t>
  </si>
  <si>
    <t>524</t>
  </si>
  <si>
    <t>14550318</t>
  </si>
  <si>
    <t>profil ocelový svařovaný jakost S235 průřez čtvercový 80x80x5mm</t>
  </si>
  <si>
    <t>-1657269832</t>
  </si>
  <si>
    <t>Poznámka k položce:_x000D_
Hmotnost: 10,96 kg/m</t>
  </si>
  <si>
    <t>45*1,05/1000</t>
  </si>
  <si>
    <t>525</t>
  </si>
  <si>
    <t>14550258</t>
  </si>
  <si>
    <t>profil ocelový svařovaný jakost S235 průřez čtvercový 60x60x5mm</t>
  </si>
  <si>
    <t>1195103244</t>
  </si>
  <si>
    <t>Poznámka k položce:_x000D_
Hmotnost: 8,31 kg/m</t>
  </si>
  <si>
    <t>986*1,05/1000</t>
  </si>
  <si>
    <t>526</t>
  </si>
  <si>
    <t>14550238</t>
  </si>
  <si>
    <t>profil ocelový svařovaný jakost S235 průřez čtvercový 40x40x4mm</t>
  </si>
  <si>
    <t>-760384053</t>
  </si>
  <si>
    <t>Poznámka k položce:_x000D_
Hmotnost: 4,45 kg/m</t>
  </si>
  <si>
    <t>341*1,05/1000</t>
  </si>
  <si>
    <t>527</t>
  </si>
  <si>
    <t>14550334</t>
  </si>
  <si>
    <t>profil ocelový svařovaný jakost S235 průřez obdelníkový 60x40x4mm</t>
  </si>
  <si>
    <t>-1716318166</t>
  </si>
  <si>
    <t>Poznámka k položce:_x000D_
Hmotnost: 5,62 kg/m</t>
  </si>
  <si>
    <t>1419*1,05/1000</t>
  </si>
  <si>
    <t>528</t>
  </si>
  <si>
    <t>13010710</t>
  </si>
  <si>
    <t>ocel profilová jakost S235JR (11 375) průřez I (IPN) 80</t>
  </si>
  <si>
    <t>1816599709</t>
  </si>
  <si>
    <t>Poznámka k položce:_x000D_
Hmotnost: 5,94 kg/m</t>
  </si>
  <si>
    <t>67*1,05/1000</t>
  </si>
  <si>
    <t>529</t>
  </si>
  <si>
    <t>14550325</t>
  </si>
  <si>
    <t>profil ocelový svařovaný jakost S235 průřez obdelníkový 100x60x5mm</t>
  </si>
  <si>
    <t>1317371404</t>
  </si>
  <si>
    <t>Poznámka k položce:_x000D_
Hmotnost:10,96 kg/m</t>
  </si>
  <si>
    <t>212*1,05/1000</t>
  </si>
  <si>
    <t>530</t>
  </si>
  <si>
    <t>14550434</t>
  </si>
  <si>
    <t>profil ocelový svařovaný jakost S235 průřez obdelníkový 120x60x8mm</t>
  </si>
  <si>
    <t>2064089619</t>
  </si>
  <si>
    <t>Poznámka k položce:_x000D_
Hmotnost: 18,335 kg/m</t>
  </si>
  <si>
    <t>650*1,05/1000</t>
  </si>
  <si>
    <t>531</t>
  </si>
  <si>
    <t>14550442</t>
  </si>
  <si>
    <t>profil ocelový svařovaný jakost S355 průřez obdelníkový 180x80x8mm</t>
  </si>
  <si>
    <t>569093275</t>
  </si>
  <si>
    <t>Poznámka k položce:_x000D_
Hmotnost: 30,14 kg/m</t>
  </si>
  <si>
    <t>101*1,05/1000</t>
  </si>
  <si>
    <t>532</t>
  </si>
  <si>
    <t>767995117</t>
  </si>
  <si>
    <t>Montáž atypických zámečnických konstrukcí hmotnosti přes 250 do 500 kg</t>
  </si>
  <si>
    <t>2094311016</t>
  </si>
  <si>
    <t>Sloupy 8 - HEB 200</t>
  </si>
  <si>
    <t>4*8,15*61,3</t>
  </si>
  <si>
    <t>Sloupy 3 - 740/20mm</t>
  </si>
  <si>
    <t>4*5,26*355,1</t>
  </si>
  <si>
    <t>8*0,42*0,84*157+8*0,48*0,96*157</t>
  </si>
  <si>
    <t>Sloup 1 -368/14mm</t>
  </si>
  <si>
    <t>5,09*122,2</t>
  </si>
  <si>
    <t>Sloup 1 - plechPL 50-položka 2</t>
  </si>
  <si>
    <t>4*0,48*0,53*392,5</t>
  </si>
  <si>
    <t>5*1,76*157+5*2,22*157</t>
  </si>
  <si>
    <t>533</t>
  </si>
  <si>
    <t>13611248</t>
  </si>
  <si>
    <t>plech ocelový hladký jakost S235JR tl 20mm tabule</t>
  </si>
  <si>
    <t>703355471</t>
  </si>
  <si>
    <t>Poznámka k položce:_x000D_
Hmotnost 157 kg/m2</t>
  </si>
  <si>
    <t>(8*0,42*0,84*157+8*0,48*0,96*157)/1000*1,05</t>
  </si>
  <si>
    <t>(5*1,76*157+5*2,22*157)/1000*1,05</t>
  </si>
  <si>
    <t>534</t>
  </si>
  <si>
    <t>13010980</t>
  </si>
  <si>
    <t>ocel profilová jakost S235JR (11 375) průřez HEB 200</t>
  </si>
  <si>
    <t>243735103</t>
  </si>
  <si>
    <t>Poznámka k položce:_x000D_
Hmotnost: 63,00 kg/m</t>
  </si>
  <si>
    <t>4*8,15*61,3/1000*1,05</t>
  </si>
  <si>
    <t>535</t>
  </si>
  <si>
    <t>14033244</t>
  </si>
  <si>
    <t>trubka ocelová 740/20mm</t>
  </si>
  <si>
    <t>-1060290542</t>
  </si>
  <si>
    <t>Sloupy 3</t>
  </si>
  <si>
    <t>4*5,26*1,05</t>
  </si>
  <si>
    <t>536</t>
  </si>
  <si>
    <t>14035915</t>
  </si>
  <si>
    <t>trubka ocelová368x14mm</t>
  </si>
  <si>
    <t>-1363691012</t>
  </si>
  <si>
    <t>Sloup 1</t>
  </si>
  <si>
    <t>2*5,09*1,05</t>
  </si>
  <si>
    <t>537</t>
  </si>
  <si>
    <t>13611265</t>
  </si>
  <si>
    <t>plech ocelový hladký jakost S235JR tl 50mm tabule</t>
  </si>
  <si>
    <t>1497114439</t>
  </si>
  <si>
    <t>Poznámka k položce:_x000D_
Hmotnost 392,5 kg/m2</t>
  </si>
  <si>
    <t>4*0,48*0,53*392,5/1000*1,05</t>
  </si>
  <si>
    <t>538</t>
  </si>
  <si>
    <t>847440990</t>
  </si>
  <si>
    <t>176,088</t>
  </si>
  <si>
    <t>Demontáž části poličky AN 01.01</t>
  </si>
  <si>
    <t>539</t>
  </si>
  <si>
    <t>R</t>
  </si>
  <si>
    <t>767A9003</t>
  </si>
  <si>
    <t>Montáž, výroba a osazení atypických zámečnických konstrukcí hmotnosti přes 10 do 20 kg</t>
  </si>
  <si>
    <t>-1098752771</t>
  </si>
  <si>
    <t>Balkon 1</t>
  </si>
  <si>
    <t>(102+47+31+30+122+42+33+22+108+15+75+94+37+73+17+8+7)*1,05</t>
  </si>
  <si>
    <t>Balkon 2</t>
  </si>
  <si>
    <t>(17+17+28+147+70+32+30+4+30+35+38+19+8+24+17+24+17+25+11+24+15)*1,05</t>
  </si>
  <si>
    <t>540</t>
  </si>
  <si>
    <t>998767122</t>
  </si>
  <si>
    <t>Přesun hmot tonážní pro zámečnické konstrukce ruční v objektech v přes 6 do 12 m</t>
  </si>
  <si>
    <t>-88096701</t>
  </si>
  <si>
    <t>541</t>
  </si>
  <si>
    <t>998767129</t>
  </si>
  <si>
    <t>Příplatek k ručnímu přesunu hmot tonážnímu pro zámečnické konstrukce za zvětšený přesun ZKD 50 m</t>
  </si>
  <si>
    <t>72184782</t>
  </si>
  <si>
    <t>35,398*3 'Přepočtené koeficientem množství</t>
  </si>
  <si>
    <t>771</t>
  </si>
  <si>
    <t>Podlahy z dlaždic</t>
  </si>
  <si>
    <t>542</t>
  </si>
  <si>
    <t>771111011</t>
  </si>
  <si>
    <t>Vysátí podkladu před pokládkou dlažby</t>
  </si>
  <si>
    <t>-2120867155</t>
  </si>
  <si>
    <t>Skladba P1.2</t>
  </si>
  <si>
    <t>M č. B 02.23 a 24</t>
  </si>
  <si>
    <t>3+1,1</t>
  </si>
  <si>
    <t>M č. B 02.18</t>
  </si>
  <si>
    <t>5,8</t>
  </si>
  <si>
    <t>Skladba PO 1.14</t>
  </si>
  <si>
    <t>M.č. A 01.02, A 01.06</t>
  </si>
  <si>
    <t>3,2+8,4</t>
  </si>
  <si>
    <t>Skladba PO 1.15</t>
  </si>
  <si>
    <t>Skladba PO 1.16</t>
  </si>
  <si>
    <t>53,8</t>
  </si>
  <si>
    <t>543</t>
  </si>
  <si>
    <t>771121011</t>
  </si>
  <si>
    <t>Nátěr penetrační na podlahu</t>
  </si>
  <si>
    <t>1785074309</t>
  </si>
  <si>
    <t>Skladba PO1.2</t>
  </si>
  <si>
    <t>544</t>
  </si>
  <si>
    <t>771121025</t>
  </si>
  <si>
    <t>Broušení stávajícího podkladu před litím stěrky před pokládkou dlažby</t>
  </si>
  <si>
    <t>769493014</t>
  </si>
  <si>
    <t>545</t>
  </si>
  <si>
    <t>771151021</t>
  </si>
  <si>
    <t>Samonivelační stěrka podlah pevnosti 30 MPa tl 3 mm</t>
  </si>
  <si>
    <t>995861506</t>
  </si>
  <si>
    <t>546</t>
  </si>
  <si>
    <t>771574413</t>
  </si>
  <si>
    <t>Montáž podlah keramických hladkých lepených cementovým flexibilním lepidlem přes 2 do 4 ks/m2</t>
  </si>
  <si>
    <t>-827522073</t>
  </si>
  <si>
    <t>547</t>
  </si>
  <si>
    <t>59761136</t>
  </si>
  <si>
    <t>dlažba keramická slinutá mrazuvzdorná povrch hladký/lesklý tl do 10mm přes 2 do 4ks/m2</t>
  </si>
  <si>
    <t>-298664659</t>
  </si>
  <si>
    <t>M.č. B 02.18,B 02.23,B 02.24</t>
  </si>
  <si>
    <t>5,8+3+1,1</t>
  </si>
  <si>
    <t>77,6*1,15 'Přepočtené koeficientem množství</t>
  </si>
  <si>
    <t>548</t>
  </si>
  <si>
    <t>771591112</t>
  </si>
  <si>
    <t>Izolace pod dlažbu nátěrem nebo stěrkou ve dvou vrstvách</t>
  </si>
  <si>
    <t>-462337155</t>
  </si>
  <si>
    <t>M č. B 02.23 a 24, M č. B 02.18</t>
  </si>
  <si>
    <t>7+9</t>
  </si>
  <si>
    <t>M.č. A 01.02, A 01.06+ soklík</t>
  </si>
  <si>
    <t>3,2+8,4+18,5*0,2</t>
  </si>
  <si>
    <t>M.č. A 01.08 + soklík</t>
  </si>
  <si>
    <t>2,3+7,2*0,2</t>
  </si>
  <si>
    <t>549</t>
  </si>
  <si>
    <t>998771122</t>
  </si>
  <si>
    <t>Přesun hmot tonážní pro podlahy z dlaždic ruční v objektech v přes 6 do 12 m</t>
  </si>
  <si>
    <t>-1827470380</t>
  </si>
  <si>
    <t>550</t>
  </si>
  <si>
    <t>998771129</t>
  </si>
  <si>
    <t>Příplatek k ručnímu přesunu hmot tonážnímu pro podlahy z dlaždic za zvětšený přesun ZKD 50 m</t>
  </si>
  <si>
    <t>-1656641560</t>
  </si>
  <si>
    <t>3,089*3 'Přepočtené koeficientem množství</t>
  </si>
  <si>
    <t>775</t>
  </si>
  <si>
    <t>Podlahy skládané</t>
  </si>
  <si>
    <t>551</t>
  </si>
  <si>
    <t>775111115</t>
  </si>
  <si>
    <t>Broušení podkladu skládaných podlah před litím stěrky</t>
  </si>
  <si>
    <t>324940902</t>
  </si>
  <si>
    <t>Skladba PO 1.11</t>
  </si>
  <si>
    <t>552</t>
  </si>
  <si>
    <t>775111311</t>
  </si>
  <si>
    <t>Vysátí podkladu skládaných podlah</t>
  </si>
  <si>
    <t>-1486181898</t>
  </si>
  <si>
    <t>553</t>
  </si>
  <si>
    <t>775121321</t>
  </si>
  <si>
    <t>Neředěná penetrace savého podkladu skládaných podlah</t>
  </si>
  <si>
    <t>1096509140</t>
  </si>
  <si>
    <t>554</t>
  </si>
  <si>
    <t>775141121</t>
  </si>
  <si>
    <t>Stěrka podlahová nivelační pro vyrovnání podkladu skládaných podlah pevnosti 30 MPa tl do 3 mm</t>
  </si>
  <si>
    <t>1545276872</t>
  </si>
  <si>
    <t>555</t>
  </si>
  <si>
    <t>775511439</t>
  </si>
  <si>
    <t>Montáž podlahy z vlysů lepených tl do 22 mm š přes 40 do 50 mm dl přes 240 do 300 mm z jakýchkoliv dřevin</t>
  </si>
  <si>
    <t>-1824988989</t>
  </si>
  <si>
    <t>556</t>
  </si>
  <si>
    <t>61151049</t>
  </si>
  <si>
    <t>podlaha dřevěná tl 10mm- brazilská třešeň</t>
  </si>
  <si>
    <t>-1109982691</t>
  </si>
  <si>
    <t>39,3*1,2 'Přepočtené koeficientem množství</t>
  </si>
  <si>
    <t>557</t>
  </si>
  <si>
    <t>775591191</t>
  </si>
  <si>
    <t>Montáž podložky vyrovnávací a tlumící pro plovoucí podlahy</t>
  </si>
  <si>
    <t>-763712815</t>
  </si>
  <si>
    <t>129,3-4</t>
  </si>
  <si>
    <t>(11,6+8,9)</t>
  </si>
  <si>
    <t>558</t>
  </si>
  <si>
    <t>28451113</t>
  </si>
  <si>
    <t>podložka pod plovoucí podlahu ze syntetické gumy, tl 3mm</t>
  </si>
  <si>
    <t>-435255413</t>
  </si>
  <si>
    <t>145,8*1,1 'Přepočtené koeficientem množství</t>
  </si>
  <si>
    <t>559</t>
  </si>
  <si>
    <t>998775122</t>
  </si>
  <si>
    <t>Přesun hmot tonážní pro podlahy skládané ruční v objektech v přes 6 do 12 m</t>
  </si>
  <si>
    <t>-1295796833</t>
  </si>
  <si>
    <t>560</t>
  </si>
  <si>
    <t>998775129</t>
  </si>
  <si>
    <t>Příplatek k ručnímu přesunu hmot tonážnímu pro podlahy skládané za zvětšený přesun ZKD 50 m</t>
  </si>
  <si>
    <t>-789158778</t>
  </si>
  <si>
    <t>0,966*3 'Přepočtené koeficientem množství</t>
  </si>
  <si>
    <t>776</t>
  </si>
  <si>
    <t>Podlahy povlakové</t>
  </si>
  <si>
    <t>561</t>
  </si>
  <si>
    <t>776111115</t>
  </si>
  <si>
    <t>Broušení podkladu povlakových podlah před litím stěrky</t>
  </si>
  <si>
    <t>-1164931447</t>
  </si>
  <si>
    <t>Skladba PO 1.1</t>
  </si>
  <si>
    <t>M.č. B 02.03-5, B 02.10-11,B 02.13,B 02.21-22,B 02.25, B 02.27, B 02.31-32</t>
  </si>
  <si>
    <t>7,5+6+2,4+11,6+14,2+13,6+15,8+8,6+11,2+5,7+6,1+12,6</t>
  </si>
  <si>
    <t>14,8+10,9</t>
  </si>
  <si>
    <t>Skladba PO 1.8</t>
  </si>
  <si>
    <t>562</t>
  </si>
  <si>
    <t>776111125</t>
  </si>
  <si>
    <t>Broušení podkladu povlakových podlah před litím stěrky schodišťových stupňů</t>
  </si>
  <si>
    <t>415070353</t>
  </si>
  <si>
    <t>M.č. B 02.01 a B 02.02</t>
  </si>
  <si>
    <t>9,3+6,1</t>
  </si>
  <si>
    <t>563</t>
  </si>
  <si>
    <t>776111311</t>
  </si>
  <si>
    <t>Vysátí podkladu povlakových podlah</t>
  </si>
  <si>
    <t>-1135221279</t>
  </si>
  <si>
    <t>Skladba P 1.1</t>
  </si>
  <si>
    <t>564</t>
  </si>
  <si>
    <t>776111323</t>
  </si>
  <si>
    <t>Vysátí podkladu povlakových podlah schodišťových stupňů</t>
  </si>
  <si>
    <t>-345080565</t>
  </si>
  <si>
    <t>565</t>
  </si>
  <si>
    <t>776121321</t>
  </si>
  <si>
    <t>Neředěná penetrace savého podkladu povlakových podlah</t>
  </si>
  <si>
    <t>1373599287</t>
  </si>
  <si>
    <t>566</t>
  </si>
  <si>
    <t>776121323</t>
  </si>
  <si>
    <t>Neředěná penetrace savého podkladu povlakových podlah schodišťových stupňů</t>
  </si>
  <si>
    <t>2031034170</t>
  </si>
  <si>
    <t>Skladba P 1.3</t>
  </si>
  <si>
    <t>M.č. B 02.03-5</t>
  </si>
  <si>
    <t>7,5+6+2,4</t>
  </si>
  <si>
    <t>567</t>
  </si>
  <si>
    <t>776141121</t>
  </si>
  <si>
    <t>Stěrka podlahová nivelační pro vyrovnání podkladu povlakových podlah pevnosti 30 MPa tl do 3 mm</t>
  </si>
  <si>
    <t>-1845454819</t>
  </si>
  <si>
    <t>568</t>
  </si>
  <si>
    <t>776145111</t>
  </si>
  <si>
    <t>Položení podložky pod koberec podlah</t>
  </si>
  <si>
    <t>-1170281416</t>
  </si>
  <si>
    <t>11,6+8,9</t>
  </si>
  <si>
    <t>569</t>
  </si>
  <si>
    <t>28451105</t>
  </si>
  <si>
    <t>podložka pod koberec z industriální pěny s vysokou hustotou, povrch polymerní film se stabilizační nylonovou mřížkou, tl 3mm</t>
  </si>
  <si>
    <t>1300007901</t>
  </si>
  <si>
    <t>570</t>
  </si>
  <si>
    <t>776201812</t>
  </si>
  <si>
    <t>Demontáž lepených povlakových podlah s podložkou ručně</t>
  </si>
  <si>
    <t>233873128</t>
  </si>
  <si>
    <t>M.č. B 02.10, B 02.11, B 02.13, B 02.21, B 02.22</t>
  </si>
  <si>
    <t>10,53+14,5+13,72+14,71+8,46</t>
  </si>
  <si>
    <t>571</t>
  </si>
  <si>
    <t>776211111</t>
  </si>
  <si>
    <t>Lepení textilních pásů</t>
  </si>
  <si>
    <t>1679305166</t>
  </si>
  <si>
    <t>572</t>
  </si>
  <si>
    <t>69751103</t>
  </si>
  <si>
    <t>koberec zátěžový všívaná smyčka vlákno 100% PA, třída zátěže 33, útlum 23dB, Cfl-S1</t>
  </si>
  <si>
    <t>-748098017</t>
  </si>
  <si>
    <t>573</t>
  </si>
  <si>
    <t>776212111</t>
  </si>
  <si>
    <t>Volné položení textilních pásů s podlepením spojů páskou</t>
  </si>
  <si>
    <t>-1103094830</t>
  </si>
  <si>
    <t>V 5.1-Vnitřní čistící zóna u pokladny</t>
  </si>
  <si>
    <t>2,8</t>
  </si>
  <si>
    <t>V 5.2-Vnitřní čistící zóna v hlavním vstupu</t>
  </si>
  <si>
    <t>1,5*1,6+1,6*1,5</t>
  </si>
  <si>
    <t>574</t>
  </si>
  <si>
    <t>69752122</t>
  </si>
  <si>
    <t>koberec čistící zóna</t>
  </si>
  <si>
    <t>-381273543</t>
  </si>
  <si>
    <t>7,6*1,1 'Přepočtené koeficientem množství</t>
  </si>
  <si>
    <t>575</t>
  </si>
  <si>
    <t>776221111</t>
  </si>
  <si>
    <t>Lepení pásů z PVC standardním lepidlem</t>
  </si>
  <si>
    <t>-1633457257</t>
  </si>
  <si>
    <t>576</t>
  </si>
  <si>
    <t>27111001</t>
  </si>
  <si>
    <t>kaučuk hladký třída zátěže 34/42, hořlavost Bfl-s1 tl 2,00 mm</t>
  </si>
  <si>
    <t>445352298</t>
  </si>
  <si>
    <t>19,4*1,1 'Přepočtené koeficientem množství</t>
  </si>
  <si>
    <t>577</t>
  </si>
  <si>
    <t>28411103</t>
  </si>
  <si>
    <t>podlahovina vinylová heterogenní akustická třída zátěže 34/43, hořlavost Cfl-s1, nášlapná vrstva &gt;1mm tl 2mm</t>
  </si>
  <si>
    <t>350507898</t>
  </si>
  <si>
    <t>160,4*1,1 'Přepočtené koeficientem množství</t>
  </si>
  <si>
    <t>578</t>
  </si>
  <si>
    <t>776301812</t>
  </si>
  <si>
    <t>Odstranění lepených podlahovin s podložkou ze schodišťových stupňů</t>
  </si>
  <si>
    <t>-1553907013</t>
  </si>
  <si>
    <t>M.č. B 02.01, B 02.02</t>
  </si>
  <si>
    <t>15+16</t>
  </si>
  <si>
    <t>579</t>
  </si>
  <si>
    <t>776311211</t>
  </si>
  <si>
    <t>Montáž textilních podlahovin na schodišťové stupně lepením podstupnice výšky do 200 mm</t>
  </si>
  <si>
    <t>1126716263</t>
  </si>
  <si>
    <t>Hrana schodů hlediště</t>
  </si>
  <si>
    <t>580</t>
  </si>
  <si>
    <t>-1503404966</t>
  </si>
  <si>
    <t>140*0,22 'Přepočtené koeficientem množství</t>
  </si>
  <si>
    <t>581</t>
  </si>
  <si>
    <t>776410811</t>
  </si>
  <si>
    <t>Odstranění soklíků a lišt pryžových nebo plastových</t>
  </si>
  <si>
    <t>-629321332</t>
  </si>
  <si>
    <t>582</t>
  </si>
  <si>
    <t>776421212</t>
  </si>
  <si>
    <t>Montáž schodišťových šroubovaných lišt</t>
  </si>
  <si>
    <t>-517663057</t>
  </si>
  <si>
    <t>583</t>
  </si>
  <si>
    <t>19416017</t>
  </si>
  <si>
    <t>lišta šikmá schodová nerez</t>
  </si>
  <si>
    <t>-673514976</t>
  </si>
  <si>
    <t>140*1,02 'Přepočtené koeficientem množství</t>
  </si>
  <si>
    <t>584</t>
  </si>
  <si>
    <t>776571112</t>
  </si>
  <si>
    <t>Lepení pásů z korku na stěnu výšky přes 2,0 m do 3,8 m</t>
  </si>
  <si>
    <t>1946083725</t>
  </si>
  <si>
    <t>585</t>
  </si>
  <si>
    <t>61721270</t>
  </si>
  <si>
    <t>deska antivibrační z lisovaného korku 1000x500x50mm</t>
  </si>
  <si>
    <t>-1036340504</t>
  </si>
  <si>
    <t>50*1,1 'Přepočtené koeficientem množství</t>
  </si>
  <si>
    <t>586</t>
  </si>
  <si>
    <t>998776122</t>
  </si>
  <si>
    <t>Přesun hmot tonážní pro podlahy povlakové ruční v objektech v přes 6 do 12 m</t>
  </si>
  <si>
    <t>774334484</t>
  </si>
  <si>
    <t>587</t>
  </si>
  <si>
    <t>998776129</t>
  </si>
  <si>
    <t>Příplatek k ručnímu přesunu hmot tonážnímu pro podlahy povlakové za zvětšený přesun ZKD 50 m</t>
  </si>
  <si>
    <t>-431518243</t>
  </si>
  <si>
    <t>2,417*3 'Přepočtené koeficientem množství</t>
  </si>
  <si>
    <t>781</t>
  </si>
  <si>
    <t>Dokončovací práce - obklady</t>
  </si>
  <si>
    <t>588</t>
  </si>
  <si>
    <t>781111011</t>
  </si>
  <si>
    <t>Ometení (oprášení) stěny při přípravě podkladu</t>
  </si>
  <si>
    <t>1851608767</t>
  </si>
  <si>
    <t>53,718+36,911</t>
  </si>
  <si>
    <t>589</t>
  </si>
  <si>
    <t>781121011</t>
  </si>
  <si>
    <t>Nátěr penetrační na stěnu</t>
  </si>
  <si>
    <t>-2012455923</t>
  </si>
  <si>
    <t>590</t>
  </si>
  <si>
    <t>781472222</t>
  </si>
  <si>
    <t>Montáž obkladů keramických hladkých lepených cementovým flexibilním lepidlem přes 45 do 50 ks/m2</t>
  </si>
  <si>
    <t>1598621942</t>
  </si>
  <si>
    <t>ŠATNA ŽENY- B 02.16, B 02.18</t>
  </si>
  <si>
    <t>PŘEDSÍŇ A WC - B02.23 a B02.24</t>
  </si>
  <si>
    <t>(1,94*2+1,71+1,25*2)*2</t>
  </si>
  <si>
    <t>591</t>
  </si>
  <si>
    <t>59761161</t>
  </si>
  <si>
    <t>dlažba keramická slinutá mrazuvzdorná povrch hladký/matný tl do 10mm přes 45 do 50ks/m2</t>
  </si>
  <si>
    <t>1850833019</t>
  </si>
  <si>
    <t>53,718*1,1 'Přepočtené koeficientem množství</t>
  </si>
  <si>
    <t>592</t>
  </si>
  <si>
    <t>781472224</t>
  </si>
  <si>
    <t>Montáž obkladů keramických hladkých lepených cementovým flexibilním lepidlem přes 85 do 100 ks/m2</t>
  </si>
  <si>
    <t>1974772448</t>
  </si>
  <si>
    <t>1,15*1,1</t>
  </si>
  <si>
    <t>ŠATNA ŽENY - B 02.16, B 02.18</t>
  </si>
  <si>
    <t>593</t>
  </si>
  <si>
    <t>59761157</t>
  </si>
  <si>
    <t>dlažba keramická slinutá mrazuvzdorná povrch hladký/matný tl do 10mm přes 85 do 100ks/m2</t>
  </si>
  <si>
    <t>1567248967</t>
  </si>
  <si>
    <t>35,6460000000001*1,1 'Přepočtené koeficientem množství</t>
  </si>
  <si>
    <t>594</t>
  </si>
  <si>
    <t>781491012</t>
  </si>
  <si>
    <t>Montáž zrcadel plochy přes 1 m2 lepených silikonovým tmelem na podkladní omítku - N6</t>
  </si>
  <si>
    <t>605682197</t>
  </si>
  <si>
    <t>0,6*2</t>
  </si>
  <si>
    <t>595</t>
  </si>
  <si>
    <t>63465126</t>
  </si>
  <si>
    <t>zrcadlo nemontované čiré tl 5mm max rozměr 3210x2250mm-šatna ženy N6</t>
  </si>
  <si>
    <t>-1724766187</t>
  </si>
  <si>
    <t>1,2*1,1 'Přepočtené koeficientem množství</t>
  </si>
  <si>
    <t>596</t>
  </si>
  <si>
    <t>781492211</t>
  </si>
  <si>
    <t>Montáž profilů rohových lepených flexibilním cementovým lepidlem</t>
  </si>
  <si>
    <t>-3006343</t>
  </si>
  <si>
    <t>597</t>
  </si>
  <si>
    <t>19416012</t>
  </si>
  <si>
    <t>lišta ukončovací nerezová 10mm</t>
  </si>
  <si>
    <t>50223020</t>
  </si>
  <si>
    <t>40*1,05 'Přepočtené koeficientem množství</t>
  </si>
  <si>
    <t>598</t>
  </si>
  <si>
    <t>998781122</t>
  </si>
  <si>
    <t>Přesun hmot tonážní pro obklady keramické ruční v objektech v přes 6 do 12 m</t>
  </si>
  <si>
    <t>-339184200</t>
  </si>
  <si>
    <t>599</t>
  </si>
  <si>
    <t>998781129</t>
  </si>
  <si>
    <t>Příplatek k ručnímu přesunu hmot tonážnímu pro obklady keramické za zvětšený přesun ZKD 50 m</t>
  </si>
  <si>
    <t>-1163771334</t>
  </si>
  <si>
    <t>2,733*3 'Přepočtené koeficientem množství</t>
  </si>
  <si>
    <t>783</t>
  </si>
  <si>
    <t>Dokončovací práce - nátěry</t>
  </si>
  <si>
    <t>783226101</t>
  </si>
  <si>
    <t>Protipožární akrylátový nátěr tesařských konstrukcí</t>
  </si>
  <si>
    <t>-1637990180</t>
  </si>
  <si>
    <t>Dřevěné podlahy</t>
  </si>
  <si>
    <t>82*0,08*4+82</t>
  </si>
  <si>
    <t>601</t>
  </si>
  <si>
    <t>783301303</t>
  </si>
  <si>
    <t>Bezoplachové odrezivění zámečnických konstrukcí</t>
  </si>
  <si>
    <t>297146089</t>
  </si>
  <si>
    <t>602</t>
  </si>
  <si>
    <t>783301313</t>
  </si>
  <si>
    <t>Odmaštění zámečnických konstrukcí ředidlovým odmašťovačem</t>
  </si>
  <si>
    <t>-1607242619</t>
  </si>
  <si>
    <t>603</t>
  </si>
  <si>
    <t>783301401</t>
  </si>
  <si>
    <t>Ometení zámečnických konstrukcí</t>
  </si>
  <si>
    <t>1486505850</t>
  </si>
  <si>
    <t>1050*3</t>
  </si>
  <si>
    <t>604</t>
  </si>
  <si>
    <t>783314101</t>
  </si>
  <si>
    <t>Základní jednonásobný syntetický nátěr zámečnických konstrukcí</t>
  </si>
  <si>
    <t>-2067625222</t>
  </si>
  <si>
    <t>605</t>
  </si>
  <si>
    <t>783314205</t>
  </si>
  <si>
    <t>Základní antikorozní jednonásobný syntetický samozákladující nátěr s obsahem železité slídy (kovářský) zámečnických konstrukcí</t>
  </si>
  <si>
    <t>-1393516936</t>
  </si>
  <si>
    <t>606</t>
  </si>
  <si>
    <t>783315101</t>
  </si>
  <si>
    <t>Mezinátěr jednonásobný syntetický standardní zámečnických konstrukcí</t>
  </si>
  <si>
    <t>-1782434961</t>
  </si>
  <si>
    <t>607</t>
  </si>
  <si>
    <t>783315105</t>
  </si>
  <si>
    <t>Mezinátěr jednonásobný syntetický samozákladující s obsahem železité slídy (kovářský) zámečnických konstrukcí</t>
  </si>
  <si>
    <t>-819421292</t>
  </si>
  <si>
    <t>608</t>
  </si>
  <si>
    <t>783317101</t>
  </si>
  <si>
    <t>Krycí jednonásobný syntetický standardní nátěr zámečnických konstrukcí</t>
  </si>
  <si>
    <t>-1381284310</t>
  </si>
  <si>
    <t>609</t>
  </si>
  <si>
    <t>783317107</t>
  </si>
  <si>
    <t>Krycí jednonásobný syntetický samozákladující s obsahem železité slídy (kovářský) nátěr zámečnických konstrukcí</t>
  </si>
  <si>
    <t>-1875233783</t>
  </si>
  <si>
    <t>610</t>
  </si>
  <si>
    <t>783801403</t>
  </si>
  <si>
    <t>Oprášení omítek před provedením nátěru</t>
  </si>
  <si>
    <t>-1763471407</t>
  </si>
  <si>
    <t>(9,655+0,15+1,675+0,535+1,565+0,2*3+1,29+2,99)*4,895</t>
  </si>
  <si>
    <t>(5,08+3,91+0,21+0,15+1,8+1,9+0,2)*2,68</t>
  </si>
  <si>
    <t>1,8*2,5</t>
  </si>
  <si>
    <t>611</t>
  </si>
  <si>
    <t>783827223</t>
  </si>
  <si>
    <t>Krycí jednonásobný silikátový nátěr hrubých betonových povrchů nebo hrubých omítek</t>
  </si>
  <si>
    <t>-936478304</t>
  </si>
  <si>
    <t>612</t>
  </si>
  <si>
    <t>783833153</t>
  </si>
  <si>
    <t>Penetrační silikátový nátěr hrubých betonových povrchů a hrubých, rýhovaných a škrábaných omítek</t>
  </si>
  <si>
    <t>931244828</t>
  </si>
  <si>
    <t>613</t>
  </si>
  <si>
    <t>783901453</t>
  </si>
  <si>
    <t>Vysátí betonových podlah před provedením nátěru</t>
  </si>
  <si>
    <t>1059465869</t>
  </si>
  <si>
    <t>Skladba PO 1.4</t>
  </si>
  <si>
    <t xml:space="preserve">B 02.33 </t>
  </si>
  <si>
    <t>4,8</t>
  </si>
  <si>
    <t>Skladba PO 1.17</t>
  </si>
  <si>
    <t>M.č. BN 01.01a, BN 01.01b,BN 01.02</t>
  </si>
  <si>
    <t>22+3,9+5,5</t>
  </si>
  <si>
    <t>614</t>
  </si>
  <si>
    <t>783913171</t>
  </si>
  <si>
    <t>Penetrační syntetický nátěr hrubých betonových podlah</t>
  </si>
  <si>
    <t>-1050410293</t>
  </si>
  <si>
    <t>615</t>
  </si>
  <si>
    <t>783932171</t>
  </si>
  <si>
    <t>Celoplošné vyrovnání betonové podlahy cementovou stěrkou tl do 3 mm</t>
  </si>
  <si>
    <t>1211981252</t>
  </si>
  <si>
    <t>616</t>
  </si>
  <si>
    <t>783933171</t>
  </si>
  <si>
    <t>Penetrační epoxidový nátěr hrubých betonových podlah</t>
  </si>
  <si>
    <t>179036187</t>
  </si>
  <si>
    <t>M.č. B 02.28+ soklík</t>
  </si>
  <si>
    <t>10,7+13,5*0,2</t>
  </si>
  <si>
    <t>B 02.33 + soklík</t>
  </si>
  <si>
    <t>4,8+9*0,2</t>
  </si>
  <si>
    <t>Skladba PO 1.17 + soklík</t>
  </si>
  <si>
    <t>(3,91*2+0,21*2+5,08*2+1,8*2+2,14*2+2,99*2+1,93*2)*0,2</t>
  </si>
  <si>
    <t>617</t>
  </si>
  <si>
    <t>783937163</t>
  </si>
  <si>
    <t>Krycí dvojnásobný epoxidový rozpouštědlový nátěr betonové podlahy</t>
  </si>
  <si>
    <t>1720930367</t>
  </si>
  <si>
    <t>618</t>
  </si>
  <si>
    <t>783952251</t>
  </si>
  <si>
    <t>Tmelení prasklin betonového podkladu polyesterovým tmelem</t>
  </si>
  <si>
    <t>-1704349879</t>
  </si>
  <si>
    <t>Styk podlaha a soklík</t>
  </si>
  <si>
    <t>B 02.33</t>
  </si>
  <si>
    <t>619</t>
  </si>
  <si>
    <t>783997151</t>
  </si>
  <si>
    <t>Příplatek k cenám krycího nátěru betonové podlahy za protiskluznou úpravu</t>
  </si>
  <si>
    <t>1839850746</t>
  </si>
  <si>
    <t>784</t>
  </si>
  <si>
    <t>Dokončovací práce - malby a tapety</t>
  </si>
  <si>
    <t>620</t>
  </si>
  <si>
    <t>784111001</t>
  </si>
  <si>
    <t>Oprášení (ometení ) podkladu v místnostech v do 3,80 m</t>
  </si>
  <si>
    <t>561721412</t>
  </si>
  <si>
    <t>1266,074+150,137</t>
  </si>
  <si>
    <t>199,479</t>
  </si>
  <si>
    <t>621</t>
  </si>
  <si>
    <t>784171101</t>
  </si>
  <si>
    <t>Zakrytí vnitřních podlah včetně pozdějšího odkrytí</t>
  </si>
  <si>
    <t>604682717</t>
  </si>
  <si>
    <t>622</t>
  </si>
  <si>
    <t>28323157</t>
  </si>
  <si>
    <t>fólie pro malířské potřeby zakrývací tl 14µ 4x5m</t>
  </si>
  <si>
    <t>1477746534</t>
  </si>
  <si>
    <t>1200*1,05 'Přepočtené koeficientem množství</t>
  </si>
  <si>
    <t>623</t>
  </si>
  <si>
    <t>784171113</t>
  </si>
  <si>
    <t>Zakrytí vnitřních ploch stěn v místnostech v přes 3,80 do 5,00 m</t>
  </si>
  <si>
    <t>207517636</t>
  </si>
  <si>
    <t>624</t>
  </si>
  <si>
    <t>58124842</t>
  </si>
  <si>
    <t>fólie pro malířské potřeby zakrývací tl 7µ 4x5m</t>
  </si>
  <si>
    <t>1000397779</t>
  </si>
  <si>
    <t>250*1,05 'Přepočtené koeficientem množství</t>
  </si>
  <si>
    <t>625</t>
  </si>
  <si>
    <t>784171123</t>
  </si>
  <si>
    <t>Zakrytí vnitřních ploch konstrukcí nebo prvků v místnostech v přes 3,80 do 5,00 m</t>
  </si>
  <si>
    <t>-1272417558</t>
  </si>
  <si>
    <t>626</t>
  </si>
  <si>
    <t>-201839948</t>
  </si>
  <si>
    <t>350*1,05 'Přepočtené koeficientem množství</t>
  </si>
  <si>
    <t>627</t>
  </si>
  <si>
    <t>784181112</t>
  </si>
  <si>
    <t>Základní silikátová jednonásobná pigmentovaná penetrace podkladu v místnostech v do 3,80 m</t>
  </si>
  <si>
    <t>1243707576</t>
  </si>
  <si>
    <t>628</t>
  </si>
  <si>
    <t>784211101</t>
  </si>
  <si>
    <t>Dvojnásobné bílé malby ze směsí za mokra výborně oděruvzdorných v místnostech v do 3,80 m</t>
  </si>
  <si>
    <t>-1205638660</t>
  </si>
  <si>
    <t>629</t>
  </si>
  <si>
    <t>784211167</t>
  </si>
  <si>
    <t>Příplatek k cenám 2x maleb ze směsí za mokra oděruvzdorných za barevnou malbu v náročném odstínu</t>
  </si>
  <si>
    <t>-169267817</t>
  </si>
  <si>
    <t>786</t>
  </si>
  <si>
    <t>Dokončovací práce - čalounické úpravy</t>
  </si>
  <si>
    <t>630</t>
  </si>
  <si>
    <t>786-001</t>
  </si>
  <si>
    <t>V 19 - motorový závěsový systém vč. závěsu</t>
  </si>
  <si>
    <t>819255904</t>
  </si>
  <si>
    <t>631</t>
  </si>
  <si>
    <t>786-002</t>
  </si>
  <si>
    <t>V 22.3 -Nášivky číslování sedaček</t>
  </si>
  <si>
    <t>-1970523412</t>
  </si>
  <si>
    <t>632</t>
  </si>
  <si>
    <t>786626111</t>
  </si>
  <si>
    <t>Montáž lamelové žaluzie vnitřní nebo do oken dvojitých dřevěných</t>
  </si>
  <si>
    <t>-842860880</t>
  </si>
  <si>
    <t>V 11 - vnitřní žaluzie</t>
  </si>
  <si>
    <t>1,86</t>
  </si>
  <si>
    <t>633</t>
  </si>
  <si>
    <t>55346200</t>
  </si>
  <si>
    <t>žaluzie horizontální interiérové</t>
  </si>
  <si>
    <t>2067186841</t>
  </si>
  <si>
    <t>634</t>
  </si>
  <si>
    <t>998786122</t>
  </si>
  <si>
    <t>Přesun hmot tonážní pro stínění a čalounické úpravy ruční v objektech v přes 6 do 12 m</t>
  </si>
  <si>
    <t>-1793794363</t>
  </si>
  <si>
    <t>635</t>
  </si>
  <si>
    <t>998786129</t>
  </si>
  <si>
    <t>Příplatek k ručnímu přesunu hmot tonážnímu pro stínění a čalounické úpravy za zvětšený přesun ZKD 50 m</t>
  </si>
  <si>
    <t>1255414993</t>
  </si>
  <si>
    <t>0,037*3 'Přepočtené koeficientem množství</t>
  </si>
  <si>
    <t>Práce a dodávky M</t>
  </si>
  <si>
    <t>33-M</t>
  </si>
  <si>
    <t>Montáže dopr.zaříz.,sklad. zař. a váh</t>
  </si>
  <si>
    <t>636</t>
  </si>
  <si>
    <t>V4 - Zvedací nůžková plošina 1000x1700mm, 2 stanice</t>
  </si>
  <si>
    <t>762351125</t>
  </si>
  <si>
    <t>637</t>
  </si>
  <si>
    <t>Dvoukřídlový poklop nadzvedávaný obloukem na plošině</t>
  </si>
  <si>
    <t>-953455922</t>
  </si>
  <si>
    <t>638</t>
  </si>
  <si>
    <t>Indikace přetížení v horní stanici</t>
  </si>
  <si>
    <t>1887751794</t>
  </si>
  <si>
    <t>639</t>
  </si>
  <si>
    <t>Zábradlí s brankou kolem jímky plošiny v dolní stanici</t>
  </si>
  <si>
    <t>-1743512688</t>
  </si>
  <si>
    <t>640</t>
  </si>
  <si>
    <t>Indikace zavření branky koncovými spínači</t>
  </si>
  <si>
    <t>671101793</t>
  </si>
  <si>
    <t>641</t>
  </si>
  <si>
    <t>2x optická a akustická výstraha jízdy plošiny</t>
  </si>
  <si>
    <t>1157013959</t>
  </si>
  <si>
    <t>642</t>
  </si>
  <si>
    <t>Automatické vyrovnání výšky v obou stanicích</t>
  </si>
  <si>
    <t>1670607057</t>
  </si>
  <si>
    <t>643</t>
  </si>
  <si>
    <t>Koordinační příplatek 10%</t>
  </si>
  <si>
    <t>1887835523</t>
  </si>
  <si>
    <t>03 - ZTI</t>
  </si>
  <si>
    <t>Soupis:</t>
  </si>
  <si>
    <t>01 - Vnitřní vodovod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</si>
  <si>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</si>
  <si>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</si>
  <si>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</si>
  <si>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</si>
  <si>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</si>
  <si>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ve stěnách maltou jakékoli šířky rýhy</t>
  </si>
  <si>
    <t>-1261630038</t>
  </si>
  <si>
    <t>35*0,15</t>
  </si>
  <si>
    <t>974031144</t>
  </si>
  <si>
    <t>Vysekání rýh ve zdivu cihelném hl do 70 mm š do 150 mm</t>
  </si>
  <si>
    <t>232348572</t>
  </si>
  <si>
    <t>-1693477365</t>
  </si>
  <si>
    <t>1490733488</t>
  </si>
  <si>
    <t>0,693*5 'Přepočtené koeficientem množství</t>
  </si>
  <si>
    <t>788755178</t>
  </si>
  <si>
    <t>-217562333</t>
  </si>
  <si>
    <t>0,693*19 'Přepočtené koeficientem množství</t>
  </si>
  <si>
    <t>1016236521</t>
  </si>
  <si>
    <t>701626616</t>
  </si>
  <si>
    <t>-1663352125</t>
  </si>
  <si>
    <t>722</t>
  </si>
  <si>
    <t>Zdravotechnika - vnitřní vodovod</t>
  </si>
  <si>
    <t>722170801</t>
  </si>
  <si>
    <t>Demontáž rozvodů vody z plastů D do 25</t>
  </si>
  <si>
    <t>1151175441</t>
  </si>
  <si>
    <t>722171912</t>
  </si>
  <si>
    <t>Potrubí plastové odříznutí trubky D přes 16 do 20 mm</t>
  </si>
  <si>
    <t>-1494320349</t>
  </si>
  <si>
    <t>722171913</t>
  </si>
  <si>
    <t>Potrubí plastové odříznutí trubky D přes 20 do 25 mm</t>
  </si>
  <si>
    <t>761821963</t>
  </si>
  <si>
    <t>722171932</t>
  </si>
  <si>
    <t>Potrubí plastové výměna trub nebo tvarovek D přes 16 do 20 mm</t>
  </si>
  <si>
    <t>652183819</t>
  </si>
  <si>
    <t>Poznámka k položce:_x000D_
Výměna trubky, tvarovky, vsazení odbočky na rozvodech vody z plastů D přes 16 do 20 mm</t>
  </si>
  <si>
    <t>2.NP</t>
  </si>
  <si>
    <t>28615133</t>
  </si>
  <si>
    <t>trubka vodovodní tlaková PPR řada PN 16 D 20mm</t>
  </si>
  <si>
    <t>1207441009</t>
  </si>
  <si>
    <t>4*1,03 'Přepočtené koeficientem množství</t>
  </si>
  <si>
    <t>722171933</t>
  </si>
  <si>
    <t>Potrubí plastové výměna trub nebo tvarovek D přes 20 do 25 mm</t>
  </si>
  <si>
    <t>298057363</t>
  </si>
  <si>
    <t>Poznámka k položce:_x000D_
Výměna trubky, tvarovky, vsazení odbočky na rozvodech vody z plastů D přes 20 do 25 mm</t>
  </si>
  <si>
    <t>28615135</t>
  </si>
  <si>
    <t>trubka vodovodní tlaková PPR řada PN 16 D 25mm</t>
  </si>
  <si>
    <t>535508238</t>
  </si>
  <si>
    <t>2*1,03 'Přepočtené koeficientem množství</t>
  </si>
  <si>
    <t>722174002</t>
  </si>
  <si>
    <t>Potrubí vodovodní plastové PPR svar polyfúze PN 16 D 20x2,8 mm</t>
  </si>
  <si>
    <t>1262849328</t>
  </si>
  <si>
    <t>Studená voda</t>
  </si>
  <si>
    <t>Teplá voda</t>
  </si>
  <si>
    <t>722174003</t>
  </si>
  <si>
    <t>Potrubí vodovodní plastové PPR svar polyfúze PN 16 D 25x3,5 mm</t>
  </si>
  <si>
    <t>-2104304984</t>
  </si>
  <si>
    <t>722179191</t>
  </si>
  <si>
    <t>Příplatek k rozvodu vody z plastů za malý rozsah prací na zakázce do 20 m</t>
  </si>
  <si>
    <t>soubor</t>
  </si>
  <si>
    <t>1334025830</t>
  </si>
  <si>
    <t>722181251</t>
  </si>
  <si>
    <t>Ochrana vodovodního potrubí přilepenými termoizolačními trubicemi z PE tl přes 20 do 25 mm DN do 22 mm</t>
  </si>
  <si>
    <t>1616987976</t>
  </si>
  <si>
    <t>31+3</t>
  </si>
  <si>
    <t>722181252</t>
  </si>
  <si>
    <t>Ochrana vodovodního potrubí přilepenými termoizolačními trubicemi z PE tl přes 25 do 30 mm DN přes 22 do 45 mm</t>
  </si>
  <si>
    <t>-1538894974</t>
  </si>
  <si>
    <t>26+2</t>
  </si>
  <si>
    <t>722181851</t>
  </si>
  <si>
    <t>Demontáž termoizolačních trubic z trub D do 45</t>
  </si>
  <si>
    <t>-1887278930</t>
  </si>
  <si>
    <t>722190401</t>
  </si>
  <si>
    <t>Vyvedení a upevnění výpustku DN do 25</t>
  </si>
  <si>
    <t>-1484347308</t>
  </si>
  <si>
    <t>722190901</t>
  </si>
  <si>
    <t>Uzavření nebo otevření vodovodního potrubí při opravách</t>
  </si>
  <si>
    <t>-904524272</t>
  </si>
  <si>
    <t>722290234</t>
  </si>
  <si>
    <t>Proplach a dezinfekce vodovodního potrubí DN do 80</t>
  </si>
  <si>
    <t>1690481736</t>
  </si>
  <si>
    <t>722290246</t>
  </si>
  <si>
    <t>Zkouška těsnosti vodovodního potrubí plastového DN do 40</t>
  </si>
  <si>
    <t>-218655721</t>
  </si>
  <si>
    <t>998722122</t>
  </si>
  <si>
    <t>Přesun hmot tonážní pro vnitřní vodovod ruční v objektech v přes 6 do 12 m</t>
  </si>
  <si>
    <t>424615625</t>
  </si>
  <si>
    <t>998722129</t>
  </si>
  <si>
    <t>Příplatek k ručnímu k přesunu hmot tonážnímu pro vnitřní vodovod za zvětšený přesun ZKD 50 m</t>
  </si>
  <si>
    <t>-432827832</t>
  </si>
  <si>
    <t>0,066*3 'Přepočtené koeficientem množství</t>
  </si>
  <si>
    <t>727111001</t>
  </si>
  <si>
    <t>Trubní ucpávka ocelového potrubí bez izolace DN 25 stěnou tl 100 mm požární odolnost EI 120</t>
  </si>
  <si>
    <t>-292495123</t>
  </si>
  <si>
    <t>727111041</t>
  </si>
  <si>
    <t>Trubní ucpávka ocelového potrubí bez izolace DN 25 stropem tl 150 mm požární odolnost EI 120</t>
  </si>
  <si>
    <t>44340103</t>
  </si>
  <si>
    <t>1532534753</t>
  </si>
  <si>
    <t>-1036278532</t>
  </si>
  <si>
    <t>0,029*3 'Přepočtené koeficientem množství</t>
  </si>
  <si>
    <t>Vedlejší rozpočtové náklady</t>
  </si>
  <si>
    <t>VRN1</t>
  </si>
  <si>
    <t>Průzkumné, geodetické a projektové práce</t>
  </si>
  <si>
    <t>013244000</t>
  </si>
  <si>
    <t>Výrobní dokumentace stavby</t>
  </si>
  <si>
    <t>1024</t>
  </si>
  <si>
    <t>1429234094</t>
  </si>
  <si>
    <t>013254000</t>
  </si>
  <si>
    <t>Dokumentace skutečného provedení stavby</t>
  </si>
  <si>
    <t>-1066076407</t>
  </si>
  <si>
    <t>VRN9</t>
  </si>
  <si>
    <t>Ostatní náklady</t>
  </si>
  <si>
    <t>092203000</t>
  </si>
  <si>
    <t>Náklady na zaškolení</t>
  </si>
  <si>
    <t>-696228789</t>
  </si>
  <si>
    <t>02 - Vnitřní kanalizace</t>
  </si>
  <si>
    <t xml:space="preserve">    8 - Trubní vedení</t>
  </si>
  <si>
    <t xml:space="preserve">    724 - Zdravotechnika - strojní vybavení</t>
  </si>
  <si>
    <t xml:space="preserve">    751 - Vzduchotechnika</t>
  </si>
  <si>
    <t>-365267112</t>
  </si>
  <si>
    <t>161111502</t>
  </si>
  <si>
    <t>Svislé přemístění výkopku z horniny třídy těžitelnosti I skupiny 1 až 3 hl výkopu přes 3 do 6 m nošením</t>
  </si>
  <si>
    <t>370259478</t>
  </si>
  <si>
    <t>-704964097</t>
  </si>
  <si>
    <t>1233115282</t>
  </si>
  <si>
    <t>18*9</t>
  </si>
  <si>
    <t>10831607</t>
  </si>
  <si>
    <t>917943836</t>
  </si>
  <si>
    <t>18*10</t>
  </si>
  <si>
    <t>167111101</t>
  </si>
  <si>
    <t>Nakládání výkopku z hornin třídy těžitelnosti I skupiny 1 až 3 ručně</t>
  </si>
  <si>
    <t>-638966499</t>
  </si>
  <si>
    <t>-1864792788</t>
  </si>
  <si>
    <t>18*1,8</t>
  </si>
  <si>
    <t>174111101</t>
  </si>
  <si>
    <t>Zásyp jam, šachet rýh nebo kolem objektů sypaninou se zhutněním ručně</t>
  </si>
  <si>
    <t>1661363703</t>
  </si>
  <si>
    <t>175111101</t>
  </si>
  <si>
    <t>Obsypání potrubí ručně sypaninou bez prohození, uloženou do 3 m</t>
  </si>
  <si>
    <t>-1460013602</t>
  </si>
  <si>
    <t>58337308</t>
  </si>
  <si>
    <t>štěrkopísek frakce 0/2</t>
  </si>
  <si>
    <t>13944122</t>
  </si>
  <si>
    <t>12*2 'Přepočtené koeficientem množství</t>
  </si>
  <si>
    <t>247571113</t>
  </si>
  <si>
    <t>Obsyp studny ze štěrkopísku tříděného</t>
  </si>
  <si>
    <t>-496306580</t>
  </si>
  <si>
    <t>Obsyp šachet</t>
  </si>
  <si>
    <t>4*0,5</t>
  </si>
  <si>
    <t>382121121</t>
  </si>
  <si>
    <t>Montáž skruže ŽB prefabrikovaných kruhových nádrží včetně těsnění DN přes 1000 do 2000</t>
  </si>
  <si>
    <t>-1269494653</t>
  </si>
  <si>
    <t>59226001</t>
  </si>
  <si>
    <t>dno kruhové nádrže DN 1500 stěna tl přes 100mm v 1640mm užitný objem 2,78m3</t>
  </si>
  <si>
    <t>346456866</t>
  </si>
  <si>
    <t>59226015</t>
  </si>
  <si>
    <t>skruž kruhové nádrže DN 1500 v 1000mm užitný objem 1,76m3</t>
  </si>
  <si>
    <t>-1750733581</t>
  </si>
  <si>
    <t>59224434</t>
  </si>
  <si>
    <t>deska betonová zákrytová šachty DN 1500 kanalizační 180/62,5x16,5cm</t>
  </si>
  <si>
    <t>-1383067101</t>
  </si>
  <si>
    <t>59226014</t>
  </si>
  <si>
    <t>skruž kruhové nádrže DN 1500 v 500mm užitný objem 0,88m3</t>
  </si>
  <si>
    <t>-1899840901</t>
  </si>
  <si>
    <t>59226072</t>
  </si>
  <si>
    <t>těsnění elastomerové samomazné pro kruhovou nádrž DN 2000</t>
  </si>
  <si>
    <t>-533289114</t>
  </si>
  <si>
    <t>451572111</t>
  </si>
  <si>
    <t>Lože pod potrubí otevřený výkop z kameniva drobného těženého</t>
  </si>
  <si>
    <t>1595948421</t>
  </si>
  <si>
    <t>-957956836</t>
  </si>
  <si>
    <t>35*0,1</t>
  </si>
  <si>
    <t>25*0,15</t>
  </si>
  <si>
    <t>-1009461749</t>
  </si>
  <si>
    <t>Podkladní beton šachet</t>
  </si>
  <si>
    <t>4*1*1*0,12</t>
  </si>
  <si>
    <t>-1898043846</t>
  </si>
  <si>
    <t>632481215</t>
  </si>
  <si>
    <t>Separační vrstva z geotextilie</t>
  </si>
  <si>
    <t>338520371</t>
  </si>
  <si>
    <t>Vsakovací pole</t>
  </si>
  <si>
    <t>635111115</t>
  </si>
  <si>
    <t>Násyp pod podlahy ze štěrkopísku s udusáním</t>
  </si>
  <si>
    <t>-1164677663</t>
  </si>
  <si>
    <t>0,23</t>
  </si>
  <si>
    <t>Trubní vedení</t>
  </si>
  <si>
    <t>871211211</t>
  </si>
  <si>
    <t>Montáž potrubí z PE100 RC SDR 11 otevřený výkop svařovaných elektrotvarovkou d 63 x 5,8 mm</t>
  </si>
  <si>
    <t>506008274</t>
  </si>
  <si>
    <t>Potrubí výtlaku</t>
  </si>
  <si>
    <t>28614946</t>
  </si>
  <si>
    <t>elektrokoleno 45° PE 100 PN16 D 63mm</t>
  </si>
  <si>
    <t>-241751295</t>
  </si>
  <si>
    <t>2*1,015 'Přepočtené koeficientem množství</t>
  </si>
  <si>
    <t>28613503</t>
  </si>
  <si>
    <t>potrubí vodovodní dvouvrstvé PE100 RC SDR11 63x5,8mm</t>
  </si>
  <si>
    <t>473438721</t>
  </si>
  <si>
    <t>16*1,015 'Přepočtené koeficientem množství</t>
  </si>
  <si>
    <t>894410304</t>
  </si>
  <si>
    <t>Osazení betonových dílců pro kanalizační šachty DN 1500 deska zákrytová</t>
  </si>
  <si>
    <t>-167618124</t>
  </si>
  <si>
    <t>59226034</t>
  </si>
  <si>
    <t>deska zákrytová kruhové nádrže DN 1500 se stěnou tl přes 100mm v 165mm otvor 1x d 625mm</t>
  </si>
  <si>
    <t>-1451556193</t>
  </si>
  <si>
    <t>Poznámka k položce:_x000D_
1800/625/165</t>
  </si>
  <si>
    <t>894812359</t>
  </si>
  <si>
    <t>Revizní a čistící šachta z PP DN 630 poklop litinový pro třídu zatížení B125 s plastovým konusem</t>
  </si>
  <si>
    <t>-1891460432</t>
  </si>
  <si>
    <t>894812541</t>
  </si>
  <si>
    <t>Revizní a čistící šachta z PP DN 800 poklop litinový pro třídu zatížení B125 na plastovém konusu</t>
  </si>
  <si>
    <t>-1760047137</t>
  </si>
  <si>
    <t>899103112</t>
  </si>
  <si>
    <t>Osazení poklopů litinových, ocelových nebo železobetonových včetně rámů pro třídu zatížení B125, C250</t>
  </si>
  <si>
    <t>1575813040</t>
  </si>
  <si>
    <t>KSI.KQ69ELV05CS</t>
  </si>
  <si>
    <t>P1-poklop, litina, vodotěsný, E600, EN 124, barva 600x900mm E600 Litinový rám L v. 100mm</t>
  </si>
  <si>
    <t>-180519369</t>
  </si>
  <si>
    <t>Poznámka k položce:_x000D_
P1-poklop, litina, vodotěsný, E600, EN 124, barva 600x900mm E600 Litinový rám L v. 100mm</t>
  </si>
  <si>
    <t>28661933.</t>
  </si>
  <si>
    <t>P2 -poklop šachtový litinový DN 600 pro třídu zatížení B125</t>
  </si>
  <si>
    <t>1464222985</t>
  </si>
  <si>
    <t>Poznámka k položce:_x000D_
P2 -poklop šachtový litinový DN 600 pro třídu zatížení B125</t>
  </si>
  <si>
    <t>899501221</t>
  </si>
  <si>
    <t>Stupadla do šachet ocelová s PE povlakem vidlicová pro přímé zabudování do hmoždinek</t>
  </si>
  <si>
    <t>-511753282</t>
  </si>
  <si>
    <t>55243818</t>
  </si>
  <si>
    <t>stupadlo ocelové s PE povlakem forma D - P162mm</t>
  </si>
  <si>
    <t>-1260810919</t>
  </si>
  <si>
    <t>55243834</t>
  </si>
  <si>
    <t>hmoždinka pro jednořadová šachtová stupadla pravá</t>
  </si>
  <si>
    <t>-919669337</t>
  </si>
  <si>
    <t>55243832</t>
  </si>
  <si>
    <t>hmoždinka pro jednořadová šachtová stupadla levá</t>
  </si>
  <si>
    <t>1222905171</t>
  </si>
  <si>
    <t>899722114</t>
  </si>
  <si>
    <t>Krytí potrubí z plastů výstražnou fólií z PVC přes 34 do 40 cm</t>
  </si>
  <si>
    <t>-1548051061</t>
  </si>
  <si>
    <t>9-1</t>
  </si>
  <si>
    <t>Žebřík: NEREZ, PROTISKLUZ, MADLO, s protiskluzovými nášlapy, vysouvací madlo pro pohodlný vstup do šachty</t>
  </si>
  <si>
    <t>2080777244</t>
  </si>
  <si>
    <t>Poznámka k položce:_x000D_
Žebřík: NEREZ, PROTISKLUZ, MADLO, s protiskluzovými nášlapy, vysouvací madlo pro pohodlný vstup do šachty</t>
  </si>
  <si>
    <t>974031153</t>
  </si>
  <si>
    <t>Vysekání rýh ve zdivu cihelném hl do 100 mm š do 100 mm</t>
  </si>
  <si>
    <t>255166191</t>
  </si>
  <si>
    <t>974031164</t>
  </si>
  <si>
    <t>Vysekání rýh ve zdivu cihelném hl do 150 mm š do 150 mm</t>
  </si>
  <si>
    <t>-1784903379</t>
  </si>
  <si>
    <t>66521401</t>
  </si>
  <si>
    <t>-1241046992</t>
  </si>
  <si>
    <t>1,729*5 'Přepočtené koeficientem množství</t>
  </si>
  <si>
    <t>-84224149</t>
  </si>
  <si>
    <t>-765885587</t>
  </si>
  <si>
    <t>1,729*19 'Přepočtené koeficientem množství</t>
  </si>
  <si>
    <t>702590056</t>
  </si>
  <si>
    <t>-1190094649</t>
  </si>
  <si>
    <t>1291513632</t>
  </si>
  <si>
    <t>712998004</t>
  </si>
  <si>
    <t>Montáž atikového chrliče z PVC DN 110</t>
  </si>
  <si>
    <t>-1785439966</t>
  </si>
  <si>
    <t>56231123</t>
  </si>
  <si>
    <t>chrlič vyhřívaný s manžetou pro PVC-P hydroizolaci plochých střech DN 50/75/110/125/160</t>
  </si>
  <si>
    <t>-1628058807</t>
  </si>
  <si>
    <t>1101924288</t>
  </si>
  <si>
    <t>843596902</t>
  </si>
  <si>
    <t>0,003*3 'Přepočtené koeficientem množství</t>
  </si>
  <si>
    <t>721170975</t>
  </si>
  <si>
    <t>Potrubí z PVC krácení trub DN 125</t>
  </si>
  <si>
    <t>1994204859</t>
  </si>
  <si>
    <t>721171808</t>
  </si>
  <si>
    <t>Demontáž potrubí z PVC D přes 75 do 114</t>
  </si>
  <si>
    <t>-271630617</t>
  </si>
  <si>
    <t>721171906</t>
  </si>
  <si>
    <t>Potrubí z PP vsazení odbočky do hrdla DN 125</t>
  </si>
  <si>
    <t>1734219531</t>
  </si>
  <si>
    <t>721171916</t>
  </si>
  <si>
    <t>Potrubí z PP propojení potrubí DN 125</t>
  </si>
  <si>
    <t>1006856928</t>
  </si>
  <si>
    <t>721173315</t>
  </si>
  <si>
    <t>Potrubí kanalizační z PVC SN 4 dešťové DN 110</t>
  </si>
  <si>
    <t>-1482877590</t>
  </si>
  <si>
    <t>721173316</t>
  </si>
  <si>
    <t>Potrubí kanalizační z PVC SN 4 dešťové DN 125</t>
  </si>
  <si>
    <t>-350379300</t>
  </si>
  <si>
    <t>721173317</t>
  </si>
  <si>
    <t>Potrubí kanalizační z PVC SN 4 dešťové DN 160</t>
  </si>
  <si>
    <t>-1578130966</t>
  </si>
  <si>
    <t>721173736</t>
  </si>
  <si>
    <t>Potrubí kanalizační z PE dešťové DN 100</t>
  </si>
  <si>
    <t>-1930297338</t>
  </si>
  <si>
    <t>721174041</t>
  </si>
  <si>
    <t>Potrubí kanalizační z PP připojovací DN 32</t>
  </si>
  <si>
    <t>-865107604</t>
  </si>
  <si>
    <t>721174042</t>
  </si>
  <si>
    <t>Potrubí kanalizační z PP připojovací DN 40</t>
  </si>
  <si>
    <t>1915791655</t>
  </si>
  <si>
    <t>721174043</t>
  </si>
  <si>
    <t>Potrubí kanalizační z PP připojovací DN 50</t>
  </si>
  <si>
    <t>87465055</t>
  </si>
  <si>
    <t>721174045</t>
  </si>
  <si>
    <t>Potrubí kanalizační z PP připojovací DN 110</t>
  </si>
  <si>
    <t>-575031596</t>
  </si>
  <si>
    <t>28615603</t>
  </si>
  <si>
    <t>čistící tvarovka odpadní pro vysoké teploty HTRE DN 110</t>
  </si>
  <si>
    <t>1234770624</t>
  </si>
  <si>
    <t>721194104</t>
  </si>
  <si>
    <t>Vyvedení a upevnění odpadních výpustek DN 40</t>
  </si>
  <si>
    <t>-2029565336</t>
  </si>
  <si>
    <t>721194105</t>
  </si>
  <si>
    <t>Vyvedení a upevnění odpadních výpustek DN 50</t>
  </si>
  <si>
    <t>1306505847</t>
  </si>
  <si>
    <t>721194109</t>
  </si>
  <si>
    <t>Vyvedení a upevnění odpadních výpustek DN 110</t>
  </si>
  <si>
    <t>-239741482</t>
  </si>
  <si>
    <t>721233132</t>
  </si>
  <si>
    <t>Střešní vtok polypropylen PP s vyhříváním a svěrnou přírubou pro ploché střechy svislý odtok DN 110</t>
  </si>
  <si>
    <t>-1228678514</t>
  </si>
  <si>
    <t>721263101</t>
  </si>
  <si>
    <t>Klapka zpětná polypropylen PP s automatickým uzávěrem DN 110</t>
  </si>
  <si>
    <t>-508151725</t>
  </si>
  <si>
    <t>721263102</t>
  </si>
  <si>
    <t>Klapka zpětná polypropylen PP s automatickým uzávěrem DN 125</t>
  </si>
  <si>
    <t>2025567420</t>
  </si>
  <si>
    <t>721290111</t>
  </si>
  <si>
    <t>Zkouška těsnosti potrubí kanalizace vodou DN do 125</t>
  </si>
  <si>
    <t>282891933</t>
  </si>
  <si>
    <t>31+24+31+35+9+10+12+20</t>
  </si>
  <si>
    <t>-1163996366</t>
  </si>
  <si>
    <t>772839247</t>
  </si>
  <si>
    <t>0,33*3 'Přepočtené koeficientem množství</t>
  </si>
  <si>
    <t>724</t>
  </si>
  <si>
    <t>Zdravotechnika - strojní vybavení</t>
  </si>
  <si>
    <t>724-1</t>
  </si>
  <si>
    <t>Rozvaděč RM 2 +GSM</t>
  </si>
  <si>
    <t>495746164</t>
  </si>
  <si>
    <t xml:space="preserve">Poznámka k položce:_x000D_
Elektrorozvaděč RM_RM2 + GSM, elektrorozvaděč pro dvě čerpadla, místní signalizace chodu a poruchových stavů ( porucha M1, porucha M2, Max hladina, výpadek napájení ), Střídání čerpadel při každém sepnutí, automatický záskok při poruše jednoho z čerpadel, možnost ručního čerpání kdykoliv mimo automatiku, zasílání SMS poruchových stavů ( SIM karta není součástí dodávky ), servisní zásuvka 230V+400V_Ovládací sestava_Sada snímacích prvků vyvázaných na tyči obsahuje 2x plovákový spínač a 2x elektrodový snímač._Umístění rozvaděče_celoplastový uzamykatelný pilíř_NN přípojka_Není součástí cenové nabídky ( dodávka stavby )_x000D_
</t>
  </si>
  <si>
    <t>42610403.</t>
  </si>
  <si>
    <t>Čerpací stanice -strojní část - dodávka a montáž</t>
  </si>
  <si>
    <t>-1081572667</t>
  </si>
  <si>
    <t xml:space="preserve">Poznámka k položce:_x000D_
Typ čerpadla, 2ks_kalové čerpadlo s vířívým oběžným kolem: HCP AL 05N se spouštěcím zařízením, nerez vodící tyče, nerez řetězy, parametry: Q 2 l/s, H = 6m, průchodnost 50  mm, 13kg, 400V_Délka kabelů_10 m_Materiál vystrojení_Nerez výtlačné potrubí od čerpadel DN 50, s napojením na výtlak uvnitř nádrže PE D 63 zakusovací přírubou_Dimenze výtlaku_PE D 63_Armatury_2x Přírubové uzavírací šoupě DN 50, 2x zpětná klapka DN 50, C koncovka pro feka vůz s nerez kulovým uzávěrem_Proplach_ANO s vypouštěním - koncovka typ C, uzavírací nerez ventil, včetně vypouštění mezi čerpadly s uzavíracím šoupětem_Průtokoměr, výrobce_Krohne mezipřírubový průtokoměr DN80 v oddělené verzi s ověřením, jako podklad pro fakturaci_Nátokové šoupě, typ_Nátokové vřetenové šoupě DN300, tvarované dle průměru nádrže_Montáž_Montáž vnitřního technologického vystrojení do osazené šachty. Před montáží je nutné zajistit vyčerpání nádrže a případné vyčištění dna _x000D_
_x000D_
</t>
  </si>
  <si>
    <t>998724122</t>
  </si>
  <si>
    <t>Přesun hmot tonážní pro strojní vybavení ruční v objektech v přes 6 do 12 m</t>
  </si>
  <si>
    <t>-202249830</t>
  </si>
  <si>
    <t>998724129</t>
  </si>
  <si>
    <t>Příplatek k ručnímu přesunu hmot tonážnímu pro strojní vybavení za zvětšený přesun ZKD 50 m</t>
  </si>
  <si>
    <t>-893122599</t>
  </si>
  <si>
    <t>0*3 'Přepočtené koeficientem množství</t>
  </si>
  <si>
    <t>727222007</t>
  </si>
  <si>
    <t>Protipožární manžeta prostupu plastového potrubí bez izolace D 110 mm stěnou tl 100 mm požární odolnost EI 90</t>
  </si>
  <si>
    <t>-481774437</t>
  </si>
  <si>
    <t>727222008</t>
  </si>
  <si>
    <t>Protipožární manžeta prostupu plastového potrubí bez izolace D 125 mm stěnou tl 100 mm požární odolnost EI 90</t>
  </si>
  <si>
    <t>-514926374</t>
  </si>
  <si>
    <t>-2124797918</t>
  </si>
  <si>
    <t>-1790391018</t>
  </si>
  <si>
    <t>0,002*3 'Přepočtené koeficientem množství</t>
  </si>
  <si>
    <t>751</t>
  </si>
  <si>
    <t>751613140</t>
  </si>
  <si>
    <t>Montáž sifonu pro odvod kondenzátu</t>
  </si>
  <si>
    <t>228912245</t>
  </si>
  <si>
    <t>28654742</t>
  </si>
  <si>
    <t>sifon pro odvod kondenzátu, zpětná klapka s koulí, DN 40</t>
  </si>
  <si>
    <t>-1534185060</t>
  </si>
  <si>
    <t>751792006</t>
  </si>
  <si>
    <t>Montáž čerpadla pro odvod kondenzátu klimatizace</t>
  </si>
  <si>
    <t>1924131262</t>
  </si>
  <si>
    <t>48481002</t>
  </si>
  <si>
    <t>přečerpávač kondenzátu</t>
  </si>
  <si>
    <t>-1271133670</t>
  </si>
  <si>
    <t>998751121</t>
  </si>
  <si>
    <t>Přesun hmot tonážní pro vzduchotechniku ruční v objektech v do 12 m</t>
  </si>
  <si>
    <t>-1004511662</t>
  </si>
  <si>
    <t>998751129</t>
  </si>
  <si>
    <t>Příplatek k ručnímu přesunu hmot tonážnímu pro vzduchotechniku za zvětšený přesun za ZKD 50 m</t>
  </si>
  <si>
    <t>2051124772</t>
  </si>
  <si>
    <t>771591421</t>
  </si>
  <si>
    <t>Liniové odvodnění v úrovni podlahy s H nebo V odtokem s rámem a roštem délky 1200 mm</t>
  </si>
  <si>
    <t>-1535101449</t>
  </si>
  <si>
    <t>-1166922098</t>
  </si>
  <si>
    <t>-247225760</t>
  </si>
  <si>
    <t>0,006*3 'Přepočtené koeficientem množství</t>
  </si>
  <si>
    <t>2004973594</t>
  </si>
  <si>
    <t>1181577537</t>
  </si>
  <si>
    <t>321599896</t>
  </si>
  <si>
    <t>03 - Zařizovací předměty</t>
  </si>
  <si>
    <t xml:space="preserve">    725 - Zdravotechnika - zařizovací předměty</t>
  </si>
  <si>
    <t xml:space="preserve">    726 - Zdravotechnika - předstěnové instalace</t>
  </si>
  <si>
    <t>721226511</t>
  </si>
  <si>
    <t>Zápachová uzávěrka podomítková pro pračku a myčku DN 40</t>
  </si>
  <si>
    <t>-117693866</t>
  </si>
  <si>
    <t>721226513</t>
  </si>
  <si>
    <t>Zápachová uzávěrka podomítková pro pračku a myčku DN 40/50 s přípojem vody a elektřiny</t>
  </si>
  <si>
    <t>-180912165</t>
  </si>
  <si>
    <t>668932443</t>
  </si>
  <si>
    <t>-346547220</t>
  </si>
  <si>
    <t>722232171</t>
  </si>
  <si>
    <t>Kohout kulový rohový G 1/2" PN 42 do 185°C plnoprůtokový s vnějším a vnitřním závitem</t>
  </si>
  <si>
    <t>1501736278</t>
  </si>
  <si>
    <t>-1130807617</t>
  </si>
  <si>
    <t>-1093177931</t>
  </si>
  <si>
    <t>725</t>
  </si>
  <si>
    <t>Zdravotechnika - zařizovací předměty</t>
  </si>
  <si>
    <t>725-001</t>
  </si>
  <si>
    <t>Atypická truhlářská skříňka nad umyvadlo - N3 WC hosté</t>
  </si>
  <si>
    <t>-1855060011</t>
  </si>
  <si>
    <t>725-002</t>
  </si>
  <si>
    <t>Atypické dveře zakrývající výlevku - N7 WC hosté</t>
  </si>
  <si>
    <t>1029131543</t>
  </si>
  <si>
    <t>725-003</t>
  </si>
  <si>
    <t>Atypická truzhlářská skříňka nad umyvadlem - N8 WC hosté</t>
  </si>
  <si>
    <t>1570625271</t>
  </si>
  <si>
    <t>725-004</t>
  </si>
  <si>
    <t>D+M -obklad kompaktní deska- N4 WC hosté</t>
  </si>
  <si>
    <t>-375210655</t>
  </si>
  <si>
    <t>725-005</t>
  </si>
  <si>
    <t>Atypická skříňka K9</t>
  </si>
  <si>
    <t>1193839917</t>
  </si>
  <si>
    <t>725112022.</t>
  </si>
  <si>
    <t xml:space="preserve">WC mísa, tvar oválný, zavěšená, rozměry 56x36 cm, výška 37,5 cm, hluboké splachování- specifikace arcitekotonické detaily  Z2 WC hosté a Z2 šatna ženy </t>
  </si>
  <si>
    <t>1598006947</t>
  </si>
  <si>
    <t>Poznámka k položce:_x000D_
WC mísa, tvar oválný, rozměry 56x36 cm,výška 37,5 cm,zavěšené na stěnu,technologie Rimfree, hluboké splachování se skrytým upevněním, sedátko s pomalým sklápěním, sanitární keramika,barva bílá, povrchová úprava lesk -Z2</t>
  </si>
  <si>
    <t>4+1</t>
  </si>
  <si>
    <t>725119125.</t>
  </si>
  <si>
    <t xml:space="preserve">Montáž klozetových mís závěsných na nosné stěny - pecifikace arcitekotonické detaily  Z5 WC hosté </t>
  </si>
  <si>
    <t>-1957085776</t>
  </si>
  <si>
    <t xml:space="preserve">Poznámka k položce:_x000D_
Montáž klozetových mís závěsných na nosné stěny - pecifikace arcitekotonické detaily  Z5 WC hosté </t>
  </si>
  <si>
    <t>500280017.</t>
  </si>
  <si>
    <t>WC mísa, tvar oválný, zavěšená, rozměry 49x35,5 cm, výška 38 cm, hluboké splachování- specifikace arcitekotonické detaily  Z5 WC hosté</t>
  </si>
  <si>
    <t>736814499</t>
  </si>
  <si>
    <t>Poznámka k položce:_x000D_
WC mísa, tvar oválný, rozměry 49x35,5 cm,výška 38 cm,zavěšené na stěnu,technologie Rimfree, hluboké splachování se skrytým upevněním, sedátko s pomalým sklápěním, sanitární keramika,barva bílá, povrchová úprava lesk - specifikace arcitekotonické detaily  Z5 WC hosté</t>
  </si>
  <si>
    <t>725119131.</t>
  </si>
  <si>
    <t>Montáž klozetových sedátek standardních</t>
  </si>
  <si>
    <t>-1430261968</t>
  </si>
  <si>
    <t>500605012.</t>
  </si>
  <si>
    <t>WC sedátko s pomalým sklápěním</t>
  </si>
  <si>
    <t>1332877967</t>
  </si>
  <si>
    <t>725211651.1</t>
  </si>
  <si>
    <t>D+M podumyvadlové desky N2, N7 včetně ocelové konstrukce - WC hosté</t>
  </si>
  <si>
    <t>2032673688</t>
  </si>
  <si>
    <t>725219101.</t>
  </si>
  <si>
    <t>Montáž umyvadla připevněného nalepením - specifikace Z1 WC hosté</t>
  </si>
  <si>
    <t>-255292943</t>
  </si>
  <si>
    <t>Poznámka k položce:_x000D_
Umyvadla montáž umyvadel nalepením na desku - specifikace Z1 WC hosté</t>
  </si>
  <si>
    <t>6000298292.</t>
  </si>
  <si>
    <t>Umyvadlo na desku průměr 400 mm, výška 144mm, mísa nezkosená, v pohledu tvar obdélníku, chromový sifon s click-clack, bílá keramika - specifikace arcitekotonické detaily Z1 WC hosté</t>
  </si>
  <si>
    <t>-240884001</t>
  </si>
  <si>
    <t>Poznámka k položce:_x000D_
Umyvadlo na desku (mísa) kulaté průměr 400 mm, výška 144mm, mísa nezkosená, v pohledu tvar obdélníku, chromový sifon s click-clack, bílá keramika</t>
  </si>
  <si>
    <t>725219102.</t>
  </si>
  <si>
    <t>Montáž umyvadla dodesky  - specifikace Z1 šatna ženy</t>
  </si>
  <si>
    <t>1446562514</t>
  </si>
  <si>
    <t>Poznámka k položce:_x000D_
Umyvadla montáž umyvadel do desky - specifikace Z1 šatna ženy</t>
  </si>
  <si>
    <t>500306011.</t>
  </si>
  <si>
    <t>Zápustné umyvadlo do desky, pravoúhlé, 55x45 cm otvor pro baterii uprostřed, vytupující na desce 50mm, bílá keramika,skříňkový chromový sifon, click-clack -specifikace arcitekotonické detaily Z1 šatna ženy</t>
  </si>
  <si>
    <t>1544304275</t>
  </si>
  <si>
    <t>Poznámka k položce:_x000D_
Zápustné umyvadlo do desky, pravoúhlé, 55x45 cm otvor pro baterii uprostřed, vytupující na desce 50mm, bílá keramika,skříňkový chromový sifon, click-clack -specifikace arcitekotonické detaily Z1 šatna ženy</t>
  </si>
  <si>
    <t>725241901.</t>
  </si>
  <si>
    <t>Montáž vaničky sprchové B2</t>
  </si>
  <si>
    <t>-866263469</t>
  </si>
  <si>
    <t>EF0107083.</t>
  </si>
  <si>
    <t>Sprchová vanička obdélníková  100x90x4 cm,kámen-pryskyřice, bílá matná- specifikace B2 šatna ženy</t>
  </si>
  <si>
    <t>331959346</t>
  </si>
  <si>
    <t>Poznámka k položce:_x000D_
Sprchová vanička obdélníková  100x90x4 cm,kámen-pryskyřice, bílá matná- specifikace B2 šatna ženy</t>
  </si>
  <si>
    <t>508055R91</t>
  </si>
  <si>
    <t>sifon s chromovou krytkou Huppe</t>
  </si>
  <si>
    <t>-335544492</t>
  </si>
  <si>
    <t>725244322.</t>
  </si>
  <si>
    <t>Zástěna sprchová do niky 900/1900mm,rám chrom, sprchové dveře otočné 600 mm, mléčné sklo -specifikace S1 šatna ženy</t>
  </si>
  <si>
    <t>1933887110</t>
  </si>
  <si>
    <t>Poznámka k položce:_x000D_
Zástěna sprchová do niky 900/1900mm,rám chrom, sprchové dveře otočné 600 mm, mléčné sklo -specifikace S1 šatna ženy</t>
  </si>
  <si>
    <t>725291652</t>
  </si>
  <si>
    <t>Montáž dávkovače tekutého mýdla</t>
  </si>
  <si>
    <t>263101168</t>
  </si>
  <si>
    <t>55431096</t>
  </si>
  <si>
    <t>dávkovač tekutého mýdla elektronický 2,6L</t>
  </si>
  <si>
    <t>-1808756803</t>
  </si>
  <si>
    <t>725291653</t>
  </si>
  <si>
    <t>Montáž zásobníku toaletních papírů</t>
  </si>
  <si>
    <t>785858253</t>
  </si>
  <si>
    <t>6000220845</t>
  </si>
  <si>
    <t>Držák toaletního papíru - K3 aK7 wc hosté a K4 a K5 šatna ženy</t>
  </si>
  <si>
    <t>-1856308081</t>
  </si>
  <si>
    <t>725291654</t>
  </si>
  <si>
    <t>Montáž zásobníku papírových ručníků</t>
  </si>
  <si>
    <t>-575717581</t>
  </si>
  <si>
    <t>55431084</t>
  </si>
  <si>
    <t>zásobník papírových ručníků skládaných nerezové provedení</t>
  </si>
  <si>
    <t>-780259910</t>
  </si>
  <si>
    <t>725291664</t>
  </si>
  <si>
    <t>Montáž štětky závěsné</t>
  </si>
  <si>
    <t>-348160601</t>
  </si>
  <si>
    <t>LA19094KU65</t>
  </si>
  <si>
    <t>Wc štětka keramická nádobka, mosaz.rukojeť</t>
  </si>
  <si>
    <t>-71845075</t>
  </si>
  <si>
    <t>K4, K1</t>
  </si>
  <si>
    <t>SLZN24</t>
  </si>
  <si>
    <t>Odpadkový koš závěsný bílý, 5 ltr, tiché zavírání</t>
  </si>
  <si>
    <t>37346605</t>
  </si>
  <si>
    <t>N5 a K5</t>
  </si>
  <si>
    <t>725291666</t>
  </si>
  <si>
    <t>Montáž háčku</t>
  </si>
  <si>
    <t>1567315037</t>
  </si>
  <si>
    <t>55441011</t>
  </si>
  <si>
    <t>háček koupelnový</t>
  </si>
  <si>
    <t>53609190</t>
  </si>
  <si>
    <t>725311121</t>
  </si>
  <si>
    <t>Dřez jednoduchý nerezový se zápachovou uzávěrkou s odkapávací plochou 560x480 mm a miskou</t>
  </si>
  <si>
    <t>418345765</t>
  </si>
  <si>
    <t>725331111.</t>
  </si>
  <si>
    <t>Výlevka stojící s plastovou mřížkou ,tvar oválný se zůžením směrem ke stěně,rozměr 36,3x52x40 cm. bílá keramika - specifikace arcitekotonické detaily Z6 WC hosté</t>
  </si>
  <si>
    <t>899157068</t>
  </si>
  <si>
    <t>Poznámka k položce:_x000D_
Výlevka stojící s plastovou mřížkou ,tvar oválný se zůžením směrem ke stěně,rozměr 36,3x52x40 cm. bílá keramika, koordinovat rozměr se skutečnými rozměry pro úklidovou místnost - specifikace arcitekotonické detaily Z6 WC hosté</t>
  </si>
  <si>
    <t>725331112.</t>
  </si>
  <si>
    <t>Výlevka závěsná s plastovou mřížkou,obdélníkový tvar 55x34cm, bílý plast- specifikace arcitektonické detaily Z5 šatna ženy</t>
  </si>
  <si>
    <t>-701948887</t>
  </si>
  <si>
    <t>Poznámka k položce:_x000D_
Výlevka závěsná s plastovou mřížkou,obdélníkový tvar 55x34cm, bílý plast- specifikace arcitekotonické detaily Z5 šatna ženy</t>
  </si>
  <si>
    <t>725813111</t>
  </si>
  <si>
    <t>Ventil rohový bez připojovací trubičky nebo flexi hadičky G 1/2"</t>
  </si>
  <si>
    <t>-1926830391</t>
  </si>
  <si>
    <t>Dřez</t>
  </si>
  <si>
    <t>725821325.</t>
  </si>
  <si>
    <t>Baterie umyvadlová stojánková páková,tvar kruhový  42mm,délka výtoku 168mm,délka 235mm,výška baterie 318mm,délka páky 101mm,chrom-specifikace B3 WC hosté</t>
  </si>
  <si>
    <t>2142312874</t>
  </si>
  <si>
    <t>Poznámka k položce:_x000D_
Baterie umyvadlová stojánková páková,tvar kruhový  42mm,délka výtoku 168mm,délka 235mm,výška baterie 318mm,délka páky 101mm,chrom-specifikace B3 WC hosté</t>
  </si>
  <si>
    <t>725822611.</t>
  </si>
  <si>
    <t>Baterie umyvadlová stojánková páková průměr 48mm,délka výtoku 128mm výška 180mm,páčka tenká,obdélník. průřez,chrom- specifikace arcitektonické detaily B1 šatna ženy</t>
  </si>
  <si>
    <t>340668617</t>
  </si>
  <si>
    <t>Poznámka k položce:_x000D_
Baterie umyvadlová stojánková páková průměr 48mm,délka výtoku 128mm výška 180mm,páčka tenká,obdélník. průřez,chrom- specifikace B1 šatna ženy</t>
  </si>
  <si>
    <t>725829121.</t>
  </si>
  <si>
    <t xml:space="preserve">Montáž baterie umyvadlové nástěnné pákové pro výlevku - specifikace arcitekotonické detaily  B2 WC hosté a B5 šatna ženy </t>
  </si>
  <si>
    <t>973213087</t>
  </si>
  <si>
    <t xml:space="preserve">Poznámka k položce:_x000D_
Montáž baterie umyvadlové nástěnné pákové pro výlevku - specifikace arcitekotonické detaily  B2 WC hosté a B5 šatna ženy </t>
  </si>
  <si>
    <t>55143169</t>
  </si>
  <si>
    <t xml:space="preserve">Páková nástěnná umyvadlová baterie  - specifikace arcitekotonické detaily  B2 WC hosté a B5 šatna ženy </t>
  </si>
  <si>
    <t>916986830</t>
  </si>
  <si>
    <t xml:space="preserve">Poznámka k položce:_x000D_
Páková nástěnná umyvadlová baterie,délka výtoku 222mm,délka 257mm,délka páky 170mm,upevnitelná, otočná o 90 st. výpusť,chrom  - specifikace arcitekotonické detaily  B2 WC hosté a B5 šatna ženy </t>
  </si>
  <si>
    <t>725822642</t>
  </si>
  <si>
    <t>Baterie umyvadlová automatická senzorová s přívodem teplé a studené vody B1 WC hosté-specifikace</t>
  </si>
  <si>
    <t>1976600732</t>
  </si>
  <si>
    <t>Poznámka k položce:_x000D_
Nástěnná senzorová umyvadlová baterie, napájení z baterie, rozeta stěně 8cm,v rozetě infračervený senzor na ruce a výpusť délka výtoku 17cm, celková délka 18,3cm, polochromovaná lesklá, s termostatickým směšovačem včetně všech podomítkových modulů a prvků (funkční box)</t>
  </si>
  <si>
    <t>725839202</t>
  </si>
  <si>
    <t>Montáž baterie  podomítkové pro sprchu pákové - B4</t>
  </si>
  <si>
    <t>-408678748</t>
  </si>
  <si>
    <t>G29078001.</t>
  </si>
  <si>
    <t>Sprchová baterie páková  včetně podomítkového tělesa chrom - specifikace arcitektonické detaily B4 šatna ženy</t>
  </si>
  <si>
    <t>-277368806</t>
  </si>
  <si>
    <t>Poznámka k položce:_x000D_
Páková podomítková sprchová baterie,rozeta na stěně 158mm,ovládání teplé/studené vody,pohyb pákou vklevo/vpravo, chrom, včetně všech podomítkových modulů a prvků- specifikace B4 šatna ženy</t>
  </si>
  <si>
    <t>725849411</t>
  </si>
  <si>
    <t>Montáž sprchového kompletu s nastavitelnou výškou sprchy B3</t>
  </si>
  <si>
    <t>-761632686</t>
  </si>
  <si>
    <t>55145003.</t>
  </si>
  <si>
    <t>souprava sprchová komplet - specifikace B3 šatna ženy</t>
  </si>
  <si>
    <t>-1883655146</t>
  </si>
  <si>
    <t>Poznámka k položce:_x000D_
Sprchový set umístěný na stěnu, chrom, nástěnné kolínko,,ruční sprcha, hlavice kruhová, sprchová tyč 900mm s nástěnnými kovovými držáky,tvar kruhová,sprchová hadice 1750mm - specifikace B3 šatna ženy</t>
  </si>
  <si>
    <t>725851315</t>
  </si>
  <si>
    <t>Ventil odpadní dřezový s přepadem G 6/4"</t>
  </si>
  <si>
    <t>1079051186</t>
  </si>
  <si>
    <t>725869218</t>
  </si>
  <si>
    <t>Montáž zápachových uzávěrek U-sifonů</t>
  </si>
  <si>
    <t>228233615</t>
  </si>
  <si>
    <t xml:space="preserve">Umyvadla </t>
  </si>
  <si>
    <t>Výlevka</t>
  </si>
  <si>
    <t>151120111</t>
  </si>
  <si>
    <t>Sada zápachové uzávěrky s Click-Clack pro umyvadlo</t>
  </si>
  <si>
    <t>1521187249</t>
  </si>
  <si>
    <t>55161322</t>
  </si>
  <si>
    <t>uzávěrka zápachová umyvadlová s krycí růžicí odtoku DN 40</t>
  </si>
  <si>
    <t>-1410911980</t>
  </si>
  <si>
    <t>998725122</t>
  </si>
  <si>
    <t>Přesun hmot tonážní pro zařizovací předměty ruční v objektech v přes 6 do 12 m</t>
  </si>
  <si>
    <t>1000679262</t>
  </si>
  <si>
    <t>998725129</t>
  </si>
  <si>
    <t>Příplatek k ručnímu přesunu hmot tonážnímu pro zařizovací předměty za zvětšený přesun ZKD 50 m</t>
  </si>
  <si>
    <t>-828325810</t>
  </si>
  <si>
    <t>0,43*3 'Přepočtené koeficientem množství</t>
  </si>
  <si>
    <t>726</t>
  </si>
  <si>
    <t>Zdravotechnika - předstěnové instalace</t>
  </si>
  <si>
    <t>726111041</t>
  </si>
  <si>
    <t>Instalační předstěna pro klozet s ovládáním shora v 820 mm závěsný do masivní zděné kce-specifikace  Z4</t>
  </si>
  <si>
    <t>-732083524</t>
  </si>
  <si>
    <t>726191011</t>
  </si>
  <si>
    <t>Ovládací tlačítko WC pro montáž do předstěnových konstrukcí</t>
  </si>
  <si>
    <t>-215014348</t>
  </si>
  <si>
    <t>55281795</t>
  </si>
  <si>
    <t xml:space="preserve">tlačítko pro ovládání WC plast dvě množství vody  - specifikace arcitekotonické detaily Z3 WC hosté a Z3 šatna ženy </t>
  </si>
  <si>
    <t>1093837540</t>
  </si>
  <si>
    <t>998726132</t>
  </si>
  <si>
    <t>Přesun hmot tonážní pro instalační prefabrikáty ruční v objektech v přes 6 do 12 m</t>
  </si>
  <si>
    <t>-1846679587</t>
  </si>
  <si>
    <t>998726139</t>
  </si>
  <si>
    <t>Příplatek k ručnímu přesunu hmot tonážnímu pro instalační prefabrikáty za zvětšený přesun ZKD 50 m</t>
  </si>
  <si>
    <t>1423695275</t>
  </si>
  <si>
    <t>0,054*3 'Přepočtené koeficientem množství</t>
  </si>
  <si>
    <t>04 - Elektro</t>
  </si>
  <si>
    <t xml:space="preserve">    741 - Elektroinstalace - silnoproud</t>
  </si>
  <si>
    <t xml:space="preserve">    21-M - Elektromontáže</t>
  </si>
  <si>
    <t>HZS - Hodinové zúčtovací sazby</t>
  </si>
  <si>
    <t>741</t>
  </si>
  <si>
    <t>Elektroinstalace - silnoproud</t>
  </si>
  <si>
    <t>741-1</t>
  </si>
  <si>
    <t>Rozvaděč RH - Stávající rozvaděč - úpravy a doplnění,revize,kusová zkouška</t>
  </si>
  <si>
    <t>799159487</t>
  </si>
  <si>
    <t>741-2</t>
  </si>
  <si>
    <t>Rozvaděč RMS1 - Stávající rozvaděč - úpravy a doplnění,revize,kusová zkouška</t>
  </si>
  <si>
    <t>1979191645</t>
  </si>
  <si>
    <t>741-3</t>
  </si>
  <si>
    <t>Rozvaděč RSA - Stávající rozvaděč - úpravy a doplnění,revize,kusová zkouška</t>
  </si>
  <si>
    <t>1530547567</t>
  </si>
  <si>
    <t>741-4</t>
  </si>
  <si>
    <t>REP - Nový rozvaděč</t>
  </si>
  <si>
    <t>2067136590</t>
  </si>
  <si>
    <t>741-5</t>
  </si>
  <si>
    <t>RSA 3.1 - Nový rozvaděč</t>
  </si>
  <si>
    <t>1680509315</t>
  </si>
  <si>
    <t>741-6</t>
  </si>
  <si>
    <t>RSA 3.2 - Nový rozvaděč</t>
  </si>
  <si>
    <t>226563403</t>
  </si>
  <si>
    <t>741-7</t>
  </si>
  <si>
    <t>RPO - Bateriový zdroj UPFD 403-460-030(46kW/400V/ 30 minut záloha</t>
  </si>
  <si>
    <t>-1013959811</t>
  </si>
  <si>
    <t>741-8</t>
  </si>
  <si>
    <t>Odborné stanovisko TIČR</t>
  </si>
  <si>
    <t>-361051447</t>
  </si>
  <si>
    <t>741410002</t>
  </si>
  <si>
    <t>Montáž pásku uzemňovacího průřezu do 300 mm2 na povrchu</t>
  </si>
  <si>
    <t>-1330819953</t>
  </si>
  <si>
    <t>35442062</t>
  </si>
  <si>
    <t>pás zemnící 30x4mm FeZn</t>
  </si>
  <si>
    <t>656471516</t>
  </si>
  <si>
    <t>741410003</t>
  </si>
  <si>
    <t>Montáž drátu nebo lana uzemňovacího průměru do 10 mm na povrchu</t>
  </si>
  <si>
    <t>-249726092</t>
  </si>
  <si>
    <t>35441077</t>
  </si>
  <si>
    <t>drát D 8mm AlMgSi</t>
  </si>
  <si>
    <t>-1462804870</t>
  </si>
  <si>
    <t>741420020</t>
  </si>
  <si>
    <t>Montáž svorka hromosvodná s jedním šroubem</t>
  </si>
  <si>
    <t>-644543398</t>
  </si>
  <si>
    <t>35431015</t>
  </si>
  <si>
    <t>svorka uzemnění FeZn zkušební, spoj hromosvod/uzemnění</t>
  </si>
  <si>
    <t>1363481922</t>
  </si>
  <si>
    <t>Poznámka k položce:_x000D_
SZb</t>
  </si>
  <si>
    <t>35442233</t>
  </si>
  <si>
    <t>krabice pro zkušební svorku do země - se zakulacenými rohy šedá</t>
  </si>
  <si>
    <t>1904034134</t>
  </si>
  <si>
    <t>741420022</t>
  </si>
  <si>
    <t>Montáž svorka hromosvodná se 3 a více šrouby</t>
  </si>
  <si>
    <t>-815711920</t>
  </si>
  <si>
    <t>35441996</t>
  </si>
  <si>
    <t>svorka odbočovací a spojovací pro spojování kruhových a páskových vodičů, FeZn</t>
  </si>
  <si>
    <t>-1410220430</t>
  </si>
  <si>
    <t>1386889</t>
  </si>
  <si>
    <t>LITINOVA SKRIN SE SVORKOU 5700 SP</t>
  </si>
  <si>
    <t>-1032628112</t>
  </si>
  <si>
    <t>35441832</t>
  </si>
  <si>
    <t>trubka ochranná na ochranu svodu - 1700mm, FeZn</t>
  </si>
  <si>
    <t>1969713068</t>
  </si>
  <si>
    <t>741420051</t>
  </si>
  <si>
    <t>Montáž vedení hromosvodné-úhelník nebo trubka s držáky do zdiva</t>
  </si>
  <si>
    <t>1431929858</t>
  </si>
  <si>
    <t>741112001</t>
  </si>
  <si>
    <t>Montáž krabice zapuštěná plastová kruhová</t>
  </si>
  <si>
    <t>1871375699</t>
  </si>
  <si>
    <t>34571521</t>
  </si>
  <si>
    <t>krabice pod omítku PVC odbočná kruhová D 70mm s víčkem a svorkovnicí</t>
  </si>
  <si>
    <t>-2057189670</t>
  </si>
  <si>
    <t>741112021</t>
  </si>
  <si>
    <t>Montáž krabice nástěnná plastová čtyřhranná do 100x100 mm</t>
  </si>
  <si>
    <t>1522432103</t>
  </si>
  <si>
    <t>34571507</t>
  </si>
  <si>
    <t>krabice v uzavřeném provedení PVC s krytím IP 55 čtvercová 80x80mm</t>
  </si>
  <si>
    <t>-1532200788</t>
  </si>
  <si>
    <t>741112061</t>
  </si>
  <si>
    <t>Montáž krabice přístrojová zapuštěná plastová kruhová</t>
  </si>
  <si>
    <t>1886465564</t>
  </si>
  <si>
    <t>34571451</t>
  </si>
  <si>
    <t>krabice pod omítku PVC přístrojová kruhová D 70mm hluboká</t>
  </si>
  <si>
    <t>313038636</t>
  </si>
  <si>
    <t>741122011</t>
  </si>
  <si>
    <t>Montáž kabel Cu bez ukončení uložený pod omítku plný kulatý 2x1,5 až 2,5 mm2 (např. CYKY)</t>
  </si>
  <si>
    <t>-2092980810</t>
  </si>
  <si>
    <t>34111005</t>
  </si>
  <si>
    <t>kabel instalační jádro Cu plné izolace PVC plášť PVC 450/750V (CYKY) 2x1,5mm2</t>
  </si>
  <si>
    <t>-2004403227</t>
  </si>
  <si>
    <t>Poznámka k položce:_x000D_
CYKY, průměr kabelu 8,1mm</t>
  </si>
  <si>
    <t>160*1,15 'Přepočtené koeficientem množství</t>
  </si>
  <si>
    <t>741122015</t>
  </si>
  <si>
    <t>Montáž kabel Cu bez ukončení uložený pod omítku plný kulatý 3x1,5 mm2 (např. CYKY)</t>
  </si>
  <si>
    <t>1807585996</t>
  </si>
  <si>
    <t>6100</t>
  </si>
  <si>
    <t>34111030</t>
  </si>
  <si>
    <t>kabel instalační jádro Cu plné izolace PVC plášť PVC 450/750V (CYKY) 3x1,5mm2</t>
  </si>
  <si>
    <t>1828790251</t>
  </si>
  <si>
    <t>Poznámka k položce:_x000D_
CYKY, průměr kabelu 8,6mm</t>
  </si>
  <si>
    <t>6000*1,15 'Přepočtené koeficientem množství</t>
  </si>
  <si>
    <t>741122016</t>
  </si>
  <si>
    <t>Montáž kabel Cu bez ukončení uložený pod omítku plný kulatý 3x2,5 až 6 mm2 (např. CYKY)</t>
  </si>
  <si>
    <t>-2076024952</t>
  </si>
  <si>
    <t>1600+60</t>
  </si>
  <si>
    <t>34111048</t>
  </si>
  <si>
    <t>kabel instalační jádro Cu plné izolace PVC plášť PVC 450/750V (CYKY) 3x6mm2</t>
  </si>
  <si>
    <t>1836588650</t>
  </si>
  <si>
    <t>Poznámka k položce:_x000D_
CYKY, průměr kabelu 12,3mm</t>
  </si>
  <si>
    <t>60*1,15 'Přepočtené koeficientem množství</t>
  </si>
  <si>
    <t>34111036</t>
  </si>
  <si>
    <t>kabel instalační jádro Cu plné izolace PVC plášť PVC 450/750V (CYKY) 3x2,5mm2</t>
  </si>
  <si>
    <t>-571863166</t>
  </si>
  <si>
    <t>Poznámka k položce:_x000D_
CYKY, průměr kabelu 9,5mm</t>
  </si>
  <si>
    <t>1600*1,15 'Přepočtené koeficientem množství</t>
  </si>
  <si>
    <t>741122031</t>
  </si>
  <si>
    <t>Montáž kabel Cu bez ukončení uložený pod omítku plný kulatý 5x1,5 až 2,5 mm2 (např. CYKY)</t>
  </si>
  <si>
    <t>-1124274605</t>
  </si>
  <si>
    <t>34111094</t>
  </si>
  <si>
    <t>kabel instalační jádro Cu plné izolace PVC plášť PVC 450/750V (CYKY) 5x2,5mm2</t>
  </si>
  <si>
    <t>528036715</t>
  </si>
  <si>
    <t>Poznámka k položce:_x000D_
CYKY, průměr kabelu 11,2mm</t>
  </si>
  <si>
    <t>350*1,15 'Přepočtené koeficientem množství</t>
  </si>
  <si>
    <t>741122032</t>
  </si>
  <si>
    <t>Montáž kabel Cu bez ukončení uložený pod omítku plný kulatý 5x4 až 6 mm2 (např. CYKY)</t>
  </si>
  <si>
    <t>865824281</t>
  </si>
  <si>
    <t>34111100</t>
  </si>
  <si>
    <t>kabel instalační jádro Cu plné izolace PVC plášť PVC 450/750V (CYKY) 5x6mm2</t>
  </si>
  <si>
    <t>-508595515</t>
  </si>
  <si>
    <t>Poznámka k položce:_x000D_
CYKY, průměr kabelu 15,1mm</t>
  </si>
  <si>
    <t>80*1,15 'Přepočtené koeficientem množství</t>
  </si>
  <si>
    <t>741122034</t>
  </si>
  <si>
    <t>Montáž kabel Cu bez ukončení uložený pod omítku plný kulatý 5x25 až 35 mm2 (např. CYKY)</t>
  </si>
  <si>
    <t>1941034606</t>
  </si>
  <si>
    <t>120+15</t>
  </si>
  <si>
    <t>34113135</t>
  </si>
  <si>
    <t>kabel silový jádro Cu izolace PVC plášť PVC 0,6/1kV (1-CYKY) 5x35mm2</t>
  </si>
  <si>
    <t>-1558790122</t>
  </si>
  <si>
    <t>Poznámka k položce:_x000D_
1-CYKY, průměr kabelu 30mm</t>
  </si>
  <si>
    <t>15*1,15 'Přepočtené koeficientem množství</t>
  </si>
  <si>
    <t>34113134</t>
  </si>
  <si>
    <t>kabel silový jádro Cu izolace PVC plášť PVC 0,6/1kV (1-CYKY) 5x25mm2</t>
  </si>
  <si>
    <t>924201279</t>
  </si>
  <si>
    <t>Poznámka k položce:_x000D_
1-CYKY, průměr kabelu 27mm</t>
  </si>
  <si>
    <t>120*1,15 'Přepočtené koeficientem množství</t>
  </si>
  <si>
    <t>741122201</t>
  </si>
  <si>
    <t>Montáž kabel Cu plný kulatý žíla 2x1,5 až 6 mm2 uložený volně (např. CYKY)</t>
  </si>
  <si>
    <t>1442695917</t>
  </si>
  <si>
    <t>-1622423562</t>
  </si>
  <si>
    <t>300*1,15 'Přepočtené koeficientem množství</t>
  </si>
  <si>
    <t>741310001</t>
  </si>
  <si>
    <t>Montáž spínač nástěnný 1-jednopólový prostředí normální se zapojením vodičů</t>
  </si>
  <si>
    <t>-353336415</t>
  </si>
  <si>
    <t>13+5</t>
  </si>
  <si>
    <t>34535000</t>
  </si>
  <si>
    <t>spínač kompletní, zapuštěný, jednopólový, řazení 1, šroubové svorky</t>
  </si>
  <si>
    <t>937039892</t>
  </si>
  <si>
    <t>34539059</t>
  </si>
  <si>
    <t>rámeček jednonásobný</t>
  </si>
  <si>
    <t>1544263862</t>
  </si>
  <si>
    <t>13+5+4+8+80</t>
  </si>
  <si>
    <t>34535015</t>
  </si>
  <si>
    <t>spínač nástěnný jednopólový, řazení 1, IP44, šroubové svorky</t>
  </si>
  <si>
    <t>1032728455</t>
  </si>
  <si>
    <t>741310041</t>
  </si>
  <si>
    <t>Montáž přepínač nástěnný 5-sériový prostředí venkovní/mokré se zapojením vodičů</t>
  </si>
  <si>
    <t>480141688</t>
  </si>
  <si>
    <t>34535017</t>
  </si>
  <si>
    <t>přepínač nástěnný sériový, řazení 5, IP44, šroubové svorky</t>
  </si>
  <si>
    <t>1366303003</t>
  </si>
  <si>
    <t>741310203</t>
  </si>
  <si>
    <t>Montáž spínač (polo)zapuštěný šroubové připojení 1-jednopólový s plynulou regulací se zapojením vodičů</t>
  </si>
  <si>
    <t>1420202342</t>
  </si>
  <si>
    <t>34539043</t>
  </si>
  <si>
    <t>přístroj stmívače univerzálního, pro krátkocestné ovládání (6593 U-500), šroubové svorky</t>
  </si>
  <si>
    <t>96242187</t>
  </si>
  <si>
    <t>34539056</t>
  </si>
  <si>
    <t>kryt stmívače s krátkocestným ovládáním</t>
  </si>
  <si>
    <t>-1260404798</t>
  </si>
  <si>
    <t>741310231</t>
  </si>
  <si>
    <t>Montáž přepínač (polo)zapuštěný šroubové připojení 5-sériový se zapojením vodičů</t>
  </si>
  <si>
    <t>998302714</t>
  </si>
  <si>
    <t>34535002</t>
  </si>
  <si>
    <t>přepínač sériový kompletní, zapuštěný, řazení 5, šroubové svorky</t>
  </si>
  <si>
    <t>-242750510</t>
  </si>
  <si>
    <t>741310237</t>
  </si>
  <si>
    <t>Montáž přepínač (polo)zapuštěný šroubové připojení 6+1-sériový střídavý se zapojením vodičů</t>
  </si>
  <si>
    <t>2116368947</t>
  </si>
  <si>
    <t>34535007</t>
  </si>
  <si>
    <t>přepínač střídavý dvojitý kompletní, zapuštěný, řazení 6+6(6+1), šroubové svorky</t>
  </si>
  <si>
    <t>1994561848</t>
  </si>
  <si>
    <t>34539060</t>
  </si>
  <si>
    <t>rámeček dvojnásobný</t>
  </si>
  <si>
    <t>892242587</t>
  </si>
  <si>
    <t>741310239</t>
  </si>
  <si>
    <t>Montáž přepínač (polo)zapuštěný šroubové připojení 7-křížový se zapojením vodičů</t>
  </si>
  <si>
    <t>-263371161</t>
  </si>
  <si>
    <t>34535004</t>
  </si>
  <si>
    <t>přepínač křížový kompletní, zapuštěný, řazení 7, šroubové svorky</t>
  </si>
  <si>
    <t>1374058316</t>
  </si>
  <si>
    <t>741310412</t>
  </si>
  <si>
    <t>Montáž spínač tří/čtyřpólový nástěnný do 25 A venkovní nebo mokré se zapojením vodičů</t>
  </si>
  <si>
    <t>663540244</t>
  </si>
  <si>
    <t>34535099</t>
  </si>
  <si>
    <t>spínač nástěnný trojpólový stiskací, řazení 3, 25 A, 400 V, IP55, šroubové svorky</t>
  </si>
  <si>
    <t>1057646850</t>
  </si>
  <si>
    <t>741313041</t>
  </si>
  <si>
    <t>Montáž zásuvka (polo)zapuštěná šroubové připojení 2P+PE se zapojením vodičů</t>
  </si>
  <si>
    <t>-1003857084</t>
  </si>
  <si>
    <t>66+14</t>
  </si>
  <si>
    <t>34555202</t>
  </si>
  <si>
    <t>zásuvka zapuštěná jednonásobná chráněná, šroubové svorky</t>
  </si>
  <si>
    <t>589409236</t>
  </si>
  <si>
    <t>34555204</t>
  </si>
  <si>
    <t>zásuvka zapuštěná jednonásobná, s optickou přepěťovou ochranou, šroubové svorky</t>
  </si>
  <si>
    <t>1551980152</t>
  </si>
  <si>
    <t>741313082</t>
  </si>
  <si>
    <t>Montáž zásuvka chráněná v krabici šroubové připojení 2P+PE prostředí venkovní, mokré se zapojením vodičů</t>
  </si>
  <si>
    <t>118877470</t>
  </si>
  <si>
    <t>34555229</t>
  </si>
  <si>
    <t>zásuvka nástěnná jednonásobná s víčkem, IP44, šroubové svorky</t>
  </si>
  <si>
    <t>-1437311435</t>
  </si>
  <si>
    <t>741313212</t>
  </si>
  <si>
    <t>Montáž zásuvek průmyslových nástěnných provedení IP 67 3P+PE 32 A se zapojením vodičů</t>
  </si>
  <si>
    <t>2087896512</t>
  </si>
  <si>
    <t>35811313</t>
  </si>
  <si>
    <t>zásuvka nástěnná 32A - 4pól, řazení 3P+PE IP67, šroubové svorky</t>
  </si>
  <si>
    <t>64861574</t>
  </si>
  <si>
    <t>741313213</t>
  </si>
  <si>
    <t>Montáž zásuvek průmyslových nástěnných provedení IP 67 3P+PE 63 A se zapojením vodičů</t>
  </si>
  <si>
    <t>-1011615135</t>
  </si>
  <si>
    <t>35811388</t>
  </si>
  <si>
    <t>zásuvka nástěnná 63A - 3pól, řazení 2P+PE IP67, šroubové svorky</t>
  </si>
  <si>
    <t>1150510251</t>
  </si>
  <si>
    <t>741313221</t>
  </si>
  <si>
    <t>Montáž zásuvek průmyslových nástěnných provedení IP 67 3P+N+PE 16 A se zapojením vodičů</t>
  </si>
  <si>
    <t>-320443874</t>
  </si>
  <si>
    <t>35811381</t>
  </si>
  <si>
    <t>zásuvka nástěnná 16A - 5pól, řazení 3P+N+PE IP67, šroubové svorky</t>
  </si>
  <si>
    <t>27463101</t>
  </si>
  <si>
    <t>741330302</t>
  </si>
  <si>
    <t>Montáž ovladač tlačítkový vestavný s aretací se zapojením vodičů</t>
  </si>
  <si>
    <t>-1966000918</t>
  </si>
  <si>
    <t>11.290.530</t>
  </si>
  <si>
    <t>SIEMENS Tlačítko 3SU1801-0NB00-2AC2 total STOP</t>
  </si>
  <si>
    <t>-329146735</t>
  </si>
  <si>
    <t>Poznámka k položce:_x000D_
Pouzdro pro příkazová zařízení 22 mm, kulaté, materiál pouzdra - plast, horní část pouzdra - žlutá barva, s ochrannou objímkou, 1 ří dicí bod, plast, A = hřibové tlačítko NOUZOVÉHO ZASTAVENÍ, červené, 40 mm, odblokovat otočením, 1NC, 1NC, šroubová sv</t>
  </si>
  <si>
    <t>11.038.617</t>
  </si>
  <si>
    <t>Skříňka 3SB3801-0EF3 total STOP</t>
  </si>
  <si>
    <t>519770248</t>
  </si>
  <si>
    <t>Poznámka k položce:_x000D_
POUZDRO PRO PŘÍKAZOVÁ ZAŘÍZENÍ 22 MM, KULATÉ, MATERIÁL POUZDRA - PLAST, ŽLUTÁ BARVA, HORNÍ ČÁST, S OCHRANNOU OBJÍMKOU, 1 PŘÍKAZOVÁ P OLOHA, A = HŘIBOVÉ TLAČÍTKO NOUZOVÉHO ZASTAVENÍ, ČERVENÁ BARVA, 40 mm, ODBLOKOVAT OTOČENÍM MECHANIZMUS, 1NC, 1NC, ŠRO</t>
  </si>
  <si>
    <t>741370022</t>
  </si>
  <si>
    <t>Montáž svítidlo žárovkové bytové stropní vestavné 2 zdroje</t>
  </si>
  <si>
    <t>-1806372821</t>
  </si>
  <si>
    <t>Přemístění stávajících svítidel</t>
  </si>
  <si>
    <t>741371863</t>
  </si>
  <si>
    <t>Demontáž svítidla interiérového se standardní paticí zavěšeného přes 0,09 do 0,36 m2 bez zachování funkčnosti</t>
  </si>
  <si>
    <t>495999785</t>
  </si>
  <si>
    <t>ESI_048</t>
  </si>
  <si>
    <t>B1 - LED SVÍTIDLO DLE VÝBĚRU ARCHITEKTA - NÁHRADA STÁVAJÍCÍHO</t>
  </si>
  <si>
    <t>-1621897111</t>
  </si>
  <si>
    <t>ESI_049</t>
  </si>
  <si>
    <t>B2 - LED SVÍTIDLO ZAVĚŠENÉ PRSTENCOVÉ DLE VÝBĚRU ARCHITEKTA - CENTRÁLNÍ</t>
  </si>
  <si>
    <t>-194075910</t>
  </si>
  <si>
    <t>ESI_050</t>
  </si>
  <si>
    <t>B3 - LED SVÍTIDLO STROPNÍ DLE VÝBĚRU ARCHITEKTA - ROZŠÍŘENÍ BARU</t>
  </si>
  <si>
    <t>167364687</t>
  </si>
  <si>
    <t>ESI_051</t>
  </si>
  <si>
    <t>B4 - DTTO B3, ASYMETRICKÉ</t>
  </si>
  <si>
    <t>-1170830641</t>
  </si>
  <si>
    <t>ESI_052</t>
  </si>
  <si>
    <t>B5 - LED PÁSEK NAD LEM PODHLEDU DLE VÝBĚRU ARCHITEKTA (8700 mm) - ROZŠÍŘENÍ BARU</t>
  </si>
  <si>
    <t>-1494668809</t>
  </si>
  <si>
    <t>ESI_053</t>
  </si>
  <si>
    <t>B6 - VENKOVNÍ LED REFLEKTOR DLE VÝBĚRU ARCHITEKTA - ROZŠÍŘENÍ BARU</t>
  </si>
  <si>
    <t>-1704617347</t>
  </si>
  <si>
    <t>ESI_054</t>
  </si>
  <si>
    <t>C1 - NÁSTĚNNÉ DLE VÝBĚRU ARCHITEKTA LED - SCHODIŠTĚ</t>
  </si>
  <si>
    <t>-616005791</t>
  </si>
  <si>
    <t>ESI_055</t>
  </si>
  <si>
    <t>C2 - STROPNÍ DLE VÝBĚRU ARCHITEKTA LED - CHODBA</t>
  </si>
  <si>
    <t>182938488</t>
  </si>
  <si>
    <t>ESI_056</t>
  </si>
  <si>
    <t>C3 - LED BODOVÉ DO PODHLEDU DLE VÝBĚRU ARCHITEKTA - FOYER</t>
  </si>
  <si>
    <t>956469859</t>
  </si>
  <si>
    <t>ESI_057</t>
  </si>
  <si>
    <t>C4 - LED PÁSEK NAD LEM PODHLEDU DLE VÝBĚRU ARCHITEKTA (5300 mm) - FOYER</t>
  </si>
  <si>
    <t>1359737779</t>
  </si>
  <si>
    <t>ESI_058</t>
  </si>
  <si>
    <t>EX1 - STROPNÍ/NÁSTĚNNÉ NOUZOVÉ STÁLE SVÍTÍCÍ, BEZ BATERIE, S PIKTOGRAMEM - VE STÁVAJÍCÍM DESIGNU</t>
  </si>
  <si>
    <t>1867183237</t>
  </si>
  <si>
    <t>ESI_059</t>
  </si>
  <si>
    <t>EX2 - STROPNÍ/NÁSTĚNNÉ NOUZOVÉ BATERIOVÉ (1 HOD) BEZ PIKTOGRAMU - TECHNICKÉ PROSTORY</t>
  </si>
  <si>
    <t>651040946</t>
  </si>
  <si>
    <t>ESI_060</t>
  </si>
  <si>
    <t>EX3 - STROPNÍ/NÁSTĚNNÉ NOUZOVÉ BATERIOVÉ (1 HOD) S PIKTOGRAMEM, VYHŘÍVANÉ - VENKOVNÍ</t>
  </si>
  <si>
    <t>1711920133</t>
  </si>
  <si>
    <t>ESI_061</t>
  </si>
  <si>
    <t>F1 - NÁSTĚNNÉ DLE VÝBĚRU ARCHITEKTA LED</t>
  </si>
  <si>
    <t>901279408</t>
  </si>
  <si>
    <t>ESI_062</t>
  </si>
  <si>
    <t>F2 - STROPNÍ DLE VÝBĚRU ARCHITEKTA LED</t>
  </si>
  <si>
    <t>166494949</t>
  </si>
  <si>
    <t>ESI_063</t>
  </si>
  <si>
    <t>K1 - STROPNÍ DLE VÝBĚRU ARCHITEKTA LED</t>
  </si>
  <si>
    <t>-222777760</t>
  </si>
  <si>
    <t>ESI_064</t>
  </si>
  <si>
    <t>O1 - STROPNÍ DLE VÝBĚRU ARCHITEKTA LED</t>
  </si>
  <si>
    <t>-1552418784</t>
  </si>
  <si>
    <t>ESI_065</t>
  </si>
  <si>
    <t>R1 - STROPNÍ DLE VÝBĚRU ARCHITEKTA LED</t>
  </si>
  <si>
    <t>-606345275</t>
  </si>
  <si>
    <t>ESI_066</t>
  </si>
  <si>
    <t>T0 - STROPNÍ PRACHOTĚSNÉ KRUHOVÉ (LED 1200 lm) - DÍLNA (NAD PONK)</t>
  </si>
  <si>
    <t>-1629807582</t>
  </si>
  <si>
    <t>ESI_067</t>
  </si>
  <si>
    <t>T3 - STROPNÍ PRACHOTĚSNÉ LINIOVÉ (LED 5000 lm) - TECHNICKÉ PROSTORY</t>
  </si>
  <si>
    <t>1608146105</t>
  </si>
  <si>
    <t>ESI_068</t>
  </si>
  <si>
    <t>T4 - STROPNÍ PRACHOTĚSNÉ LINIOVÉ (LED 10000 lm) - TECHNICKÉ PROSTORY</t>
  </si>
  <si>
    <t>-584031956</t>
  </si>
  <si>
    <t>ESI_069</t>
  </si>
  <si>
    <t>W1 - STROPNÍ LED DLE VÝBĚRU ARCHITEKTA - ŠATNA DÁMY (WC, SPRCHA)</t>
  </si>
  <si>
    <t>1390137496</t>
  </si>
  <si>
    <t>ESI_070</t>
  </si>
  <si>
    <t>W3.1 - STROPNÍ LED PÁSEK DLE VÝBĚRU ARCHITEKTA (1770 mm) - ŠATNA DÁMY</t>
  </si>
  <si>
    <t>-1584642151</t>
  </si>
  <si>
    <t>ESI_071</t>
  </si>
  <si>
    <t>W3.2 - STROPNÍ LED PÁSEK DLE VÝBĚRU ARCHITEKTA (2500 mm) - ŠATNA DÁMY</t>
  </si>
  <si>
    <t>1239212191</t>
  </si>
  <si>
    <t>ESI_072</t>
  </si>
  <si>
    <t>W3.3 - STROPNÍ LED PÁSEK DLE VÝBĚRU ARCHITEKTA (4540 mm) - ŠATNA DÁMY</t>
  </si>
  <si>
    <t>460776409</t>
  </si>
  <si>
    <t>ESI_073</t>
  </si>
  <si>
    <t>W4 - ZAPUŠTĚNÉ BODOVÉ LED DLE VÝBĚRU ARCHITEKTA - WC NÁVŠTĚVNÍCI (NAD UMÝVADLA)</t>
  </si>
  <si>
    <t>499140058</t>
  </si>
  <si>
    <t>ESI_074</t>
  </si>
  <si>
    <t>W5 - ZAPUŠTĚNÉ BODOVÉ LED DLE VÝBĚRU ARCHITEKTA - WC NÁVŠTĚVNÍCI (PŘEDSÍŇ, KABINY)</t>
  </si>
  <si>
    <t>1234115638</t>
  </si>
  <si>
    <t>ESI_075</t>
  </si>
  <si>
    <t>W6 - ZAPUŠTĚNÉ BODOVÉ LED DLE VÝBĚRU ARCHITEKTA - WC BAR</t>
  </si>
  <si>
    <t>-904757840</t>
  </si>
  <si>
    <t>ESI_076</t>
  </si>
  <si>
    <t>P - DOPLNĚNÉ STÁVAJÍCÍ ŽÁROVKOVÉ STROPNÍ S OPÁLOVÝM KRYTEM (1x 100 W) - CHODBA</t>
  </si>
  <si>
    <t>899795877</t>
  </si>
  <si>
    <t>ESI_077</t>
  </si>
  <si>
    <t>Y1 - DOPLNĚNÉ STÁVAJÍCÍ ŽÁROVKOVÉ ZAVĚŠENÉ ČERNÉ (1x 100 W) - HLEDIŠTĚ</t>
  </si>
  <si>
    <t>1470452776</t>
  </si>
  <si>
    <t>ESI_078</t>
  </si>
  <si>
    <t>Y3 - DOPLNĚNÉ STÁVAJÍCÍ ŽÁROVKOVÉ STROPNÍ S OPÁLOVÝM KRYTEM (1x 100 W) - HLEDIŠTĚ (BALKON A POD BALKONEM)</t>
  </si>
  <si>
    <t>-12272941</t>
  </si>
  <si>
    <t>ESI_079</t>
  </si>
  <si>
    <t>Y6 - NÁSTĚNNÉ LED ČERNÉ DLE VÝBĚRU ARCHITEKTA - BALKONY</t>
  </si>
  <si>
    <t>1920079096</t>
  </si>
  <si>
    <t>ESI_080</t>
  </si>
  <si>
    <t>Y7 - PODSTUPNICOVÉ LED ČERNÉ DLE VÝBĚRU ARCHITEKTA - STUPNĚ HLEDIŠTĚ A SCHODIŠTĚ</t>
  </si>
  <si>
    <t>1157126679</t>
  </si>
  <si>
    <t>ESI_081</t>
  </si>
  <si>
    <t>Stávající svítidla - demontáž a opětovná montáž (přemístění)</t>
  </si>
  <si>
    <t>1388497908</t>
  </si>
  <si>
    <t>ESI_082</t>
  </si>
  <si>
    <t>T1 - STROPNÍ PRACHOTĚSNÉ LINIOVÉ (LED 3000 lm) - TECHNICKÉ PROSTORY</t>
  </si>
  <si>
    <t>1526710098</t>
  </si>
  <si>
    <t>ESI_083</t>
  </si>
  <si>
    <t>Fotoluminiscenční tabulky - výměna stávajících za nové (nejsou zakresleny ve výkresech)</t>
  </si>
  <si>
    <t>1482495293</t>
  </si>
  <si>
    <t>741810003</t>
  </si>
  <si>
    <t>Celková prohlídka elektrického rozvodu a zařízení přes 0,5 do 1 milionu Kč</t>
  </si>
  <si>
    <t>-656621566</t>
  </si>
  <si>
    <t>741810011</t>
  </si>
  <si>
    <t>Příplatek k celkové prohlídce za každých dalších 500 000,- Kč</t>
  </si>
  <si>
    <t>1685452061</t>
  </si>
  <si>
    <t>741920303</t>
  </si>
  <si>
    <t>Ucpávka prostupu kabelového svazku povlakem stěna tl 100 mm zaplnění prostupu z 20% plocha otvoru 0,3 m2 požární odolnost EI 60</t>
  </si>
  <si>
    <t>-802589817</t>
  </si>
  <si>
    <t>998741122</t>
  </si>
  <si>
    <t>Přesun hmot tonážní pro silnoproud ruční v objektech v přes 6 do 12 m</t>
  </si>
  <si>
    <t>-1094859154</t>
  </si>
  <si>
    <t>998741129</t>
  </si>
  <si>
    <t>Příplatek k ručnímu přesunu hmot tonážnímu pro silnoproud za zvětšený přesun ZKD 50 m</t>
  </si>
  <si>
    <t>-633157624</t>
  </si>
  <si>
    <t>1,883*3 'Přepočtené koeficientem množství</t>
  </si>
  <si>
    <t>742110011</t>
  </si>
  <si>
    <t>Montáž trubek pro slaboproud plastových tuhých pro vnitřní rozvody uložených volně na příchytky</t>
  </si>
  <si>
    <t>-1021774</t>
  </si>
  <si>
    <t>120+60</t>
  </si>
  <si>
    <t>34571410</t>
  </si>
  <si>
    <t>trubka elektroinstalační plastová bezhalogenová tuhá středně odolná D 13/16mm</t>
  </si>
  <si>
    <t>20154051</t>
  </si>
  <si>
    <t>120*1,05 'Přepočtené koeficientem množství</t>
  </si>
  <si>
    <t>34571412</t>
  </si>
  <si>
    <t>trubka elektroinstalační plastová bezhalogenová tuhá středně odolná D 21,5/25mm</t>
  </si>
  <si>
    <t>-1066099675</t>
  </si>
  <si>
    <t>34571114</t>
  </si>
  <si>
    <t>příchytka plastová pro tuhé a ohebné plastové trubky 16x25x27mm</t>
  </si>
  <si>
    <t>-789148894</t>
  </si>
  <si>
    <t>34571115</t>
  </si>
  <si>
    <t>příchytka plastová pro tuhé a ohebné plastové trubky 16x29x31mm</t>
  </si>
  <si>
    <t>-2064249854</t>
  </si>
  <si>
    <t>60*1,05 'Přepočtené koeficientem množství</t>
  </si>
  <si>
    <t>742110102</t>
  </si>
  <si>
    <t>Montáž kabelového žlabu pro slaboproud šířky do 150 mm</t>
  </si>
  <si>
    <t>2036950971</t>
  </si>
  <si>
    <t>60+40+120</t>
  </si>
  <si>
    <t>10.663.954</t>
  </si>
  <si>
    <t>KOPOS Žlab DZ 60X60  drátěný žár.pozink, délka 3m</t>
  </si>
  <si>
    <t>-774488481</t>
  </si>
  <si>
    <t>Poznámka k položce:_x000D_
Drátěný žlab rozměru 60x60 v povrchové úpravě žárový zinek. Velikost sítě 100x50 mm. Profilované dráty zajišťují vyšší nosnost drátě ných žlabů.</t>
  </si>
  <si>
    <t>11.124.988</t>
  </si>
  <si>
    <t>KOPOS Žlab DZI 60x100 drátěný ZNCR, délka 3m</t>
  </si>
  <si>
    <t>124831673</t>
  </si>
  <si>
    <t>Poznámka k položce:_x000D_
Drátěný žlab rozměru 60x100 v povrchové úpravě zinkochromát. Velikost sítě 100x50 mm. Profilované dráty zajišťují vyšší nosnost drát ěných žlabů.</t>
  </si>
  <si>
    <t>34575209</t>
  </si>
  <si>
    <t>žlab kabelový ocelový děrovaný ŽZ protipožární P90-R 100x60x1,50mm</t>
  </si>
  <si>
    <t>-399626010</t>
  </si>
  <si>
    <t>742110122</t>
  </si>
  <si>
    <t>Montáž nosníku s konzolami nebo závitovými tyčemi pro slaboproud šířky do 150 mm</t>
  </si>
  <si>
    <t>-1989674275</t>
  </si>
  <si>
    <t>34575387</t>
  </si>
  <si>
    <t>nosník kabelového žlabu drátěného žárově zinkovaný 150mm</t>
  </si>
  <si>
    <t>-1221323401</t>
  </si>
  <si>
    <t>34575345</t>
  </si>
  <si>
    <t>tyč závitová pro kabelové trasy protipožární P-90R M6</t>
  </si>
  <si>
    <t>512091117</t>
  </si>
  <si>
    <t>504592877</t>
  </si>
  <si>
    <t>1898794488</t>
  </si>
  <si>
    <t>55283103</t>
  </si>
  <si>
    <t>0,429*3 'Přepočtené koeficientem množství</t>
  </si>
  <si>
    <t>21-M</t>
  </si>
  <si>
    <t>Elektromontáže</t>
  </si>
  <si>
    <t>210801311</t>
  </si>
  <si>
    <t>Montáž vodiče Cu izolovaného plného nebo laněného s PVC pláštěm do 1 kV žíla 1,5 až 16 mm2 uloženého volně (např. CY, CHAH-V)</t>
  </si>
  <si>
    <t>-1083481967</t>
  </si>
  <si>
    <t>34140826</t>
  </si>
  <si>
    <t>vodič propojovací jádro Cu plné izolace PVC 450/750V (H07V-U) 1x6mm2</t>
  </si>
  <si>
    <t>-1827504577</t>
  </si>
  <si>
    <t>Poznámka k položce:_x000D_
H07V-U CY, průměr vodiče 4,1mm</t>
  </si>
  <si>
    <t>210812001</t>
  </si>
  <si>
    <t>Montáž kabelu Cu plného nebo laněného do 1 kV žíly 2x1,5 až 6 mm2 (např. CYKY) bez ukončení uloženého volně nebo v liště</t>
  </si>
  <si>
    <t>-1580878941</t>
  </si>
  <si>
    <t>1284185</t>
  </si>
  <si>
    <t>KABEL 1-CHKE-V-O 2X2,5 FE180/P60-R B2CAS</t>
  </si>
  <si>
    <t>-1549187836</t>
  </si>
  <si>
    <t>320*1,15 'Přepočtené koeficientem množství</t>
  </si>
  <si>
    <t>210812011</t>
  </si>
  <si>
    <t>Montáž kabelu Cu plného nebo laněného do 1 kV žíly 3x1,5 až 6 mm2 (např. CYKY) bez ukončení uloženého volně nebo v liště</t>
  </si>
  <si>
    <t>-1542426601</t>
  </si>
  <si>
    <t>300+50+50</t>
  </si>
  <si>
    <t>1241593</t>
  </si>
  <si>
    <t>KABEL 1-CHKE-V-J 3X1,5 FE180/P60-R B2CAS</t>
  </si>
  <si>
    <t>-1726574662</t>
  </si>
  <si>
    <t>1001622</t>
  </si>
  <si>
    <t>KABEL 1-CHKE-V-J 3X4 FE180/P60-R B2CAS1D</t>
  </si>
  <si>
    <t>1242318342</t>
  </si>
  <si>
    <t>50*1,15 'Přepočtené koeficientem množství</t>
  </si>
  <si>
    <t>1285054</t>
  </si>
  <si>
    <t>KABEL 1-CHKE-V-J 3X6 FE180/P60-R B2CAS1D</t>
  </si>
  <si>
    <t>472932362</t>
  </si>
  <si>
    <t>210812061</t>
  </si>
  <si>
    <t>Montáž kabelu Cu plného nebo laněného do 1 kV žíly 5x1,5 až 2,5 mm2 (např. CYKY) bez ukončení uloženého volně nebo v liště</t>
  </si>
  <si>
    <t>598363304</t>
  </si>
  <si>
    <t>1991850</t>
  </si>
  <si>
    <t>KAB 1-CHKE-V-J 5X1,5FE180/P60-RB2CAS BUB</t>
  </si>
  <si>
    <t>857448801</t>
  </si>
  <si>
    <t>100*1,15 'Přepočtené koeficientem množství</t>
  </si>
  <si>
    <t>210812065</t>
  </si>
  <si>
    <t>Montáž kabelu Cu plného nebo laněného do 1 kV žíly 5x10 až 16 mm2 (např. CYKY) bez ukončení uloženého volně nebo v liště</t>
  </si>
  <si>
    <t>117493100</t>
  </si>
  <si>
    <t>1215884</t>
  </si>
  <si>
    <t>KABEL 1-CHKE-V-J 5X10 FE180/P60-R B2CAS1</t>
  </si>
  <si>
    <t>281765237</t>
  </si>
  <si>
    <t>150*1,15 'Přepočtené koeficientem množství</t>
  </si>
  <si>
    <t>210812071</t>
  </si>
  <si>
    <t>Montáž kabelu Cu plného nebo laněného do 1 kV žíly 7x1,5až 2,5 mm2 (např. CYKY) bez ukončení uloženého volně nebo v liště</t>
  </si>
  <si>
    <t>537390569</t>
  </si>
  <si>
    <t>34111301</t>
  </si>
  <si>
    <t>kabel silový oheň retardující bezhalogenový bez funkční schopnosti při požáru jádro Cu 0,6/1kV (N2XH) 7x1,5mm2</t>
  </si>
  <si>
    <t>1051134683</t>
  </si>
  <si>
    <t>Poznámka k položce:_x000D_
N2XH, průměr kabelu 14mm</t>
  </si>
  <si>
    <t>210813043</t>
  </si>
  <si>
    <t>Montáž kabelu Cu plného nebo laněného do 1 kV žíly 4x70 mm2 (např. CYKY) bez ukončení uloženého pevně</t>
  </si>
  <si>
    <t>-1580512637</t>
  </si>
  <si>
    <t>34111289</t>
  </si>
  <si>
    <t>kabel silový oheň retardující bezhalogenový bez funkční schopnosti při požáru jádro Cu 0,6/1kV (N2XH) 4x70mm2</t>
  </si>
  <si>
    <t>2051491181</t>
  </si>
  <si>
    <t>Poznámka k položce:_x000D_
N2XH, průměr kabelu 37,8mm</t>
  </si>
  <si>
    <t>21-1</t>
  </si>
  <si>
    <t>Demontáž stávajících rozvodů elektro</t>
  </si>
  <si>
    <t>1738829908</t>
  </si>
  <si>
    <t>21-2</t>
  </si>
  <si>
    <t>Likvidace a případné uskladnění</t>
  </si>
  <si>
    <t>-312971653</t>
  </si>
  <si>
    <t>21-3</t>
  </si>
  <si>
    <t>Přepojení stávající instalace po dobu rekonstrukce</t>
  </si>
  <si>
    <t>-1957556277</t>
  </si>
  <si>
    <t>21-4</t>
  </si>
  <si>
    <t>Stavební přípomoc ( drážkování, úpravy povrchů apod.)</t>
  </si>
  <si>
    <t>496473559</t>
  </si>
  <si>
    <t>HZS</t>
  </si>
  <si>
    <t>Hodinové zúčtovací sazby</t>
  </si>
  <si>
    <t>HZS4212</t>
  </si>
  <si>
    <t>Hodinová zúčtovací sazba revizní technik specialista - revize hromosvod</t>
  </si>
  <si>
    <t>742668275</t>
  </si>
  <si>
    <t>478494703</t>
  </si>
  <si>
    <t>-445851145</t>
  </si>
  <si>
    <t>256309807</t>
  </si>
  <si>
    <t>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</si>
  <si>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</si>
  <si>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</si>
  <si>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</si>
  <si>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</si>
  <si>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</si>
  <si>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23-M - Montáže potrubí</t>
  </si>
  <si>
    <t xml:space="preserve">    58-M - Revize vyhrazených technických zařízení</t>
  </si>
  <si>
    <t>619996145</t>
  </si>
  <si>
    <t>Ochrana samostatných konstrukcí a prvků obalením geotextilií</t>
  </si>
  <si>
    <t>1806059742</t>
  </si>
  <si>
    <t>776677065</t>
  </si>
  <si>
    <t>532587000</t>
  </si>
  <si>
    <t>0,699*5 'Přepočtené koeficientem množství</t>
  </si>
  <si>
    <t>374163806</t>
  </si>
  <si>
    <t>-1687355786</t>
  </si>
  <si>
    <t>0,699*19 'Přepočtené koeficientem množství</t>
  </si>
  <si>
    <t>-1022269504</t>
  </si>
  <si>
    <t>998018003</t>
  </si>
  <si>
    <t>Přesun hmot ruční pro budovy v přes 12 do 24 m</t>
  </si>
  <si>
    <t>-1438338892</t>
  </si>
  <si>
    <t>1516646655</t>
  </si>
  <si>
    <t>0,009*2 'Přepočtené koeficientem množství</t>
  </si>
  <si>
    <t>713463211</t>
  </si>
  <si>
    <t>Montáž izolace tepelné potrubí potrubními pouzdry s Al fólií staženými Al páskou 1x D do 50 mm</t>
  </si>
  <si>
    <t>1050288510</t>
  </si>
  <si>
    <t>16+24+12+12+32</t>
  </si>
  <si>
    <t>63154002</t>
  </si>
  <si>
    <t>pouzdro izolační potrubní z minerální vlny s Al fólií max. 250/100°C 15/20mm</t>
  </si>
  <si>
    <t>-916936983</t>
  </si>
  <si>
    <t>12*1,02 'Přepočtené koeficientem množství</t>
  </si>
  <si>
    <t>63154003</t>
  </si>
  <si>
    <t>pouzdro izolační potrubní z minerální vlny s Al fólií max. 250/100°C 18/20mm</t>
  </si>
  <si>
    <t>-328698660</t>
  </si>
  <si>
    <t>32*1,02 'Přepočtené koeficientem množství</t>
  </si>
  <si>
    <t>63154530</t>
  </si>
  <si>
    <t>pouzdro izolační potrubní z minerální vlny s Al fólií max. 250/100°C 22/30mm</t>
  </si>
  <si>
    <t>1851435528</t>
  </si>
  <si>
    <t>63154531</t>
  </si>
  <si>
    <t>pouzdro izolační potrubní z minerální vlny s Al fólií max. 250/100°C 28/30mm</t>
  </si>
  <si>
    <t>-2103803148</t>
  </si>
  <si>
    <t>16*1,02 'Přepočtené koeficientem množství</t>
  </si>
  <si>
    <t>63154018</t>
  </si>
  <si>
    <t>pouzdro izolační potrubní z minerální vlny s Al fólií max. 250/100°C 54/40mm</t>
  </si>
  <si>
    <t>-1547132671</t>
  </si>
  <si>
    <t>24*1,02 'Přepočtené koeficientem množství</t>
  </si>
  <si>
    <t>-4037581</t>
  </si>
  <si>
    <t>883963406</t>
  </si>
  <si>
    <t>0,058*3 'Přepočtené koeficientem množství</t>
  </si>
  <si>
    <t>722232074</t>
  </si>
  <si>
    <t>Kohout kulový přímý G 1" PN 42 do 185°C 2x vnější závit</t>
  </si>
  <si>
    <t>-522531604</t>
  </si>
  <si>
    <t>722239101</t>
  </si>
  <si>
    <t>Montáž armatur vodovodních se dvěma závity G 1/2"</t>
  </si>
  <si>
    <t>-843720290</t>
  </si>
  <si>
    <t>55190003</t>
  </si>
  <si>
    <t>flexi hadice ohebná sanitární D 9x13mm FF 1/2" 500mm</t>
  </si>
  <si>
    <t>1628663787</t>
  </si>
  <si>
    <t>641002038</t>
  </si>
  <si>
    <t>25675642</t>
  </si>
  <si>
    <t>731</t>
  </si>
  <si>
    <t>Ústřední vytápění - kotelny</t>
  </si>
  <si>
    <t>731191942</t>
  </si>
  <si>
    <t>Napuštění kotle po opravě pl kotle přes 5 do 10 m2</t>
  </si>
  <si>
    <t>70153364</t>
  </si>
  <si>
    <t>998731122</t>
  </si>
  <si>
    <t>Přesun hmot tonážní pro kotelny ruční v objektech v přes 6 do 12 m</t>
  </si>
  <si>
    <t>-424596088</t>
  </si>
  <si>
    <t>998731129</t>
  </si>
  <si>
    <t>Příplatek k ručnímu přesunu hmot tonážnímu pro kotelny za zvětšený přesun ZKD 50 m</t>
  </si>
  <si>
    <t>1534304435</t>
  </si>
  <si>
    <t>0,02*3 'Přepočtené koeficientem množství</t>
  </si>
  <si>
    <t>732</t>
  </si>
  <si>
    <t>Ústřední vytápění - strojovny</t>
  </si>
  <si>
    <t>732221942</t>
  </si>
  <si>
    <t>Mechanické vyčištění výměníku tepla a topné vložky obsahu přes 250 do 1000 l</t>
  </si>
  <si>
    <t>1257223625</t>
  </si>
  <si>
    <t>732291915</t>
  </si>
  <si>
    <t>Napuštění ohříváku a výměníku vodou obsahu do 1000 litrů</t>
  </si>
  <si>
    <t>-2124041012</t>
  </si>
  <si>
    <t>732421401</t>
  </si>
  <si>
    <t xml:space="preserve">Čerpadlo teplovodní mokroběžné závitové oběhové  - 0,76m3/h, 35kPa, 0,02kW/230V/50Hz  </t>
  </si>
  <si>
    <t>134462337</t>
  </si>
  <si>
    <t xml:space="preserve">Poznámka k položce:_x000D_
 Oběhové mokroběžné čerpadlo - 0,76m3/h, 35kPa, 0,02kW/230V/50Hz   _x000D_
</t>
  </si>
  <si>
    <t>998732122</t>
  </si>
  <si>
    <t>Přesun hmot tonážní pro strojovny ruční v objektech v přes 6 do 12 m</t>
  </si>
  <si>
    <t>-1895728873</t>
  </si>
  <si>
    <t>998732129</t>
  </si>
  <si>
    <t>Příplatek k ručnímu přesunu hmot tonážnímu pro strojovny za zvětšený přesun ZKD 50 m</t>
  </si>
  <si>
    <t>-777578846</t>
  </si>
  <si>
    <t>0,023*3 'Přepočtené koeficientem množství</t>
  </si>
  <si>
    <t>733</t>
  </si>
  <si>
    <t>Ústřední vytápění - rozvodné potrubí</t>
  </si>
  <si>
    <t>733120819</t>
  </si>
  <si>
    <t>Demontáž potrubí ocelového hladkého D přes 38 do 60,3</t>
  </si>
  <si>
    <t>-1889164643</t>
  </si>
  <si>
    <t>733121152</t>
  </si>
  <si>
    <t>Potrubí ocelové hladké bezešvé středotlaké spojované svařováním D 28x2,6 mm</t>
  </si>
  <si>
    <t>-861084908</t>
  </si>
  <si>
    <t>733121158</t>
  </si>
  <si>
    <t>Potrubí ocelové hladké bezešvé středotlaké spojované svařováním D 57x3,2 mm</t>
  </si>
  <si>
    <t>274346013</t>
  </si>
  <si>
    <t>733190217</t>
  </si>
  <si>
    <t>Zkouška těsnosti potrubí ocelové hladké D do 51x2,6</t>
  </si>
  <si>
    <t>944983985</t>
  </si>
  <si>
    <t>733191113</t>
  </si>
  <si>
    <t>Manžeta prostupová pro ocelové potrubí DN přes 32 do 50</t>
  </si>
  <si>
    <t>-1818879220</t>
  </si>
  <si>
    <t>733222302</t>
  </si>
  <si>
    <t>Potrubí měděné polotvrdé spojované lisováním D 15x1 mm</t>
  </si>
  <si>
    <t>869653391</t>
  </si>
  <si>
    <t>733222303</t>
  </si>
  <si>
    <t>Potrubí měděné polotvrdé spojované lisováním D 18x1 mm</t>
  </si>
  <si>
    <t>-1684095386</t>
  </si>
  <si>
    <t>733222304</t>
  </si>
  <si>
    <t>Potrubí měděné polotvrdé spojované lisováním D 22x1 mm</t>
  </si>
  <si>
    <t>610977524</t>
  </si>
  <si>
    <t>733224203</t>
  </si>
  <si>
    <t>Příplatek k potrubí měděnému za potrubí vedené v kotelnách nebo strojovnách D 18x1 mm</t>
  </si>
  <si>
    <t>1535424423</t>
  </si>
  <si>
    <t>733231112</t>
  </si>
  <si>
    <t>Kompenzátor pro měděné potrubí D 18 tvaru U s hladkými ohyby s konci na vnitřní pájen</t>
  </si>
  <si>
    <t>1970399805</t>
  </si>
  <si>
    <t>733291101</t>
  </si>
  <si>
    <t>Zkouška těsnosti potrubí měděné D do 35x1,5</t>
  </si>
  <si>
    <t>-1252614421</t>
  </si>
  <si>
    <t>79+38+12</t>
  </si>
  <si>
    <t>733291903</t>
  </si>
  <si>
    <t>Propojení potrubí měděného při opravě D 18x1 mm</t>
  </si>
  <si>
    <t>-79710470</t>
  </si>
  <si>
    <t>733293903</t>
  </si>
  <si>
    <t>Vsazení odbočky na potrubí měděné o rozměru D 18x1 mm</t>
  </si>
  <si>
    <t>-1791269274</t>
  </si>
  <si>
    <t>733194917</t>
  </si>
  <si>
    <t>Navaření odbočky na potrubí ocelové hladké D 51x2,6 mm</t>
  </si>
  <si>
    <t>-837642549</t>
  </si>
  <si>
    <t>733390305</t>
  </si>
  <si>
    <t>Napuštění potrubí nemrznoucí směsí</t>
  </si>
  <si>
    <t>1565469721</t>
  </si>
  <si>
    <t>733811241</t>
  </si>
  <si>
    <t>Ochrana potrubí ústředního vytápění termoizolačními trubicemi z PE tl přes 13 do 20 mm DN do 22 mm</t>
  </si>
  <si>
    <t>-1107134221</t>
  </si>
  <si>
    <t>Část měděného potrubí</t>
  </si>
  <si>
    <t>67+6</t>
  </si>
  <si>
    <t>998733122</t>
  </si>
  <si>
    <t>Přesun hmot tonážní pro rozvody potrubí ruční v objektech v přes 6 do 12 m</t>
  </si>
  <si>
    <t>1550600692</t>
  </si>
  <si>
    <t>998733129</t>
  </si>
  <si>
    <t>Příplatek k ručnímu přesunu hmot tonážnímu pro rozvody potrubí za zvětšený přesun ZKD 50 m</t>
  </si>
  <si>
    <t>-1196736515</t>
  </si>
  <si>
    <t>0,351*3 'Přepočtené koeficientem množství</t>
  </si>
  <si>
    <t>734</t>
  </si>
  <si>
    <t>Ústřední vytápění - armatury</t>
  </si>
  <si>
    <t>734209115</t>
  </si>
  <si>
    <t>Montáž armatury závitové s dvěma závity G 1</t>
  </si>
  <si>
    <t>-1018513981</t>
  </si>
  <si>
    <t>IMI.52164020.</t>
  </si>
  <si>
    <t>Tlakově nezávislý regulační ventil, DN20 , 0,76 m3/hod, kvs 2,7</t>
  </si>
  <si>
    <t>-1821699008</t>
  </si>
  <si>
    <t>IMI.52164010.</t>
  </si>
  <si>
    <t>Tlakově nezávislý regulační ventil DN10 pro funkci přepouštění ( nastaven na 30l/h),kvs=0,5</t>
  </si>
  <si>
    <t>-926105749</t>
  </si>
  <si>
    <t>IVR.1920752.</t>
  </si>
  <si>
    <t>Servopohon 24V (spojité 0-10V), plynulá regulace</t>
  </si>
  <si>
    <t>-1038335481</t>
  </si>
  <si>
    <t>734211120</t>
  </si>
  <si>
    <t>Ventil závitový odvzdušňovací G 1/2 PN 14 do 120°C automatický</t>
  </si>
  <si>
    <t>1733110748</t>
  </si>
  <si>
    <t>734221111</t>
  </si>
  <si>
    <t>Ventil závitový termostatický přímý G 3/8 PN 10 do 120°C Q 15-200 l/h s automatickým omezením průtoku bez hlavice ovládání</t>
  </si>
  <si>
    <t>1169512577</t>
  </si>
  <si>
    <t>734221682</t>
  </si>
  <si>
    <t>Termostatická hlavice kapalinová PN 10 do 110°C otopných těles VK</t>
  </si>
  <si>
    <t>-1587083986</t>
  </si>
  <si>
    <t>734242414</t>
  </si>
  <si>
    <t>Ventil závitový zpětný přímý G 1 PN 16 do 110°C</t>
  </si>
  <si>
    <t>-1903094793</t>
  </si>
  <si>
    <t>734261402</t>
  </si>
  <si>
    <t>Armatura připojovací rohová G 1/2x18 PN 10 do 110°C radiátorů typu VK</t>
  </si>
  <si>
    <t>-481903991</t>
  </si>
  <si>
    <t>734291123</t>
  </si>
  <si>
    <t>Kohout plnící a vypouštěcí G 1/2 PN 16 závitový</t>
  </si>
  <si>
    <t>-1810996232</t>
  </si>
  <si>
    <t>734291255</t>
  </si>
  <si>
    <t>Filtr závitový pro topné a chladicí systémy přímý G 1 PN 16 do 160°C s vnitřními závity</t>
  </si>
  <si>
    <t>354898710</t>
  </si>
  <si>
    <t>734411129</t>
  </si>
  <si>
    <t>Teploměr technický s pevným stonkem a jímkou zadní připojení průměr 100 mm délky 200 mm</t>
  </si>
  <si>
    <t>1112975051</t>
  </si>
  <si>
    <t>734421102</t>
  </si>
  <si>
    <t>Tlakoměr s pevným stonkem a zpětnou klapkou tlak 0-16 bar průměr 63 mm spodní připojení</t>
  </si>
  <si>
    <t>-1059408128</t>
  </si>
  <si>
    <t>734449113</t>
  </si>
  <si>
    <t>Montáž regulátoru teploty přímého proporcionálního DN 25 se snímačem a ventilem</t>
  </si>
  <si>
    <t>933052160</t>
  </si>
  <si>
    <t>GCM747100.</t>
  </si>
  <si>
    <t>Vyvažovací ventil se vstupem pro kapiláru PV, DN 25, kvs6,4, 0,76 m3/h</t>
  </si>
  <si>
    <t>-1735957031</t>
  </si>
  <si>
    <t>998734122</t>
  </si>
  <si>
    <t>Přesun hmot tonážní pro armatury ruční v objektech v přes 6 do 12 m</t>
  </si>
  <si>
    <t>-1567194935</t>
  </si>
  <si>
    <t>998734129</t>
  </si>
  <si>
    <t>Příplatek k ručnímu přesunu hmot tonážnímu pro armatury za zvětšený přesun ZKD 50 m</t>
  </si>
  <si>
    <t>-36096283</t>
  </si>
  <si>
    <t>0,017*3 'Přepočtené koeficientem množství</t>
  </si>
  <si>
    <t>735</t>
  </si>
  <si>
    <t>Ústřední vytápění - otopná tělesa</t>
  </si>
  <si>
    <t>735000912</t>
  </si>
  <si>
    <t>Vyregulování ventilu nebo kohoutu dvojregulačního s termostatickým ovládáním</t>
  </si>
  <si>
    <t>491855676</t>
  </si>
  <si>
    <t>735151831</t>
  </si>
  <si>
    <t>Demontáž otopného tělesa panelového třířadého dl do 1500 mm</t>
  </si>
  <si>
    <t>-1672179123</t>
  </si>
  <si>
    <t>735151832</t>
  </si>
  <si>
    <t>Demontáž otopného tělesa panelového třířadého dl přes 1500 do 2820 mm</t>
  </si>
  <si>
    <t>2106793604</t>
  </si>
  <si>
    <t>735152162.KRD</t>
  </si>
  <si>
    <t xml:space="preserve">Designové vertikální těleso s hladkou čelní deskou a středovým připojením 10-1800 x 400mm, RAL upřesní architekt) </t>
  </si>
  <si>
    <t>1914257691</t>
  </si>
  <si>
    <t xml:space="preserve">Poznámka k položce:_x000D_
 Designové vertikální těleso s hladkou čelní deskou a středovým připojením, vč. kombinované připojovací armatury s vestavenou termostatickou hlavicí, vč. krytky, (RAL upřesní architekt) _x000D_
</t>
  </si>
  <si>
    <t>735152273</t>
  </si>
  <si>
    <t xml:space="preserve">Otopné těleso panelové VK jednodeskové  výška/délka 600/600 mm,  (RAL upřesní architekt před objednáním) </t>
  </si>
  <si>
    <t>-1842899749</t>
  </si>
  <si>
    <t>735152362.KRD</t>
  </si>
  <si>
    <t xml:space="preserve">Designové vertikální těleso s hladkou čelní deskou 20-1800 x 400mm, (RAL upřesní architekt) </t>
  </si>
  <si>
    <t>-1019880339</t>
  </si>
  <si>
    <t>735152473</t>
  </si>
  <si>
    <t xml:space="preserve">Otopné těleso panelové VK dvoudeskové 1 přídavná přestupní plocha výška/délka 600/600 mm , (RAL upřesní architekt před objednáním) </t>
  </si>
  <si>
    <t>861046692</t>
  </si>
  <si>
    <t>735152475</t>
  </si>
  <si>
    <t xml:space="preserve">Otopné těleso panelové VK dvoudeskové 600/800 mm, (RAL upřesní architekt před objednáním) </t>
  </si>
  <si>
    <t>1031011425</t>
  </si>
  <si>
    <t>735152475.1</t>
  </si>
  <si>
    <t xml:space="preserve">Deskové těleso typ VK s hladkou čelní deskou 21- 600 x 800mm, (RAL upřesní architekt před objednáním) </t>
  </si>
  <si>
    <t>628897190</t>
  </si>
  <si>
    <t xml:space="preserve">Poznámka k položce:_x000D_
Deskové těleso typ VK s hladkou čelní deskou 21- 600 x 800mm, (RAL upřesní architekt před objednáním) </t>
  </si>
  <si>
    <t>735191901</t>
  </si>
  <si>
    <t>Vyzkoušení otopných těles ocelových po opravě tlakem</t>
  </si>
  <si>
    <t>-455017019</t>
  </si>
  <si>
    <t>735191903</t>
  </si>
  <si>
    <t>Vyčištění otopných těles ocelových nebo hliníkových proplachem vodou</t>
  </si>
  <si>
    <t>1007133422</t>
  </si>
  <si>
    <t>735191910</t>
  </si>
  <si>
    <t>Napuštění vody do otopných těles</t>
  </si>
  <si>
    <t>935205237</t>
  </si>
  <si>
    <t>735411212</t>
  </si>
  <si>
    <t xml:space="preserve">Lavicový otopný výměník (konvektor) z měděných trubek a hliníkových lamel  </t>
  </si>
  <si>
    <t>-404716243</t>
  </si>
  <si>
    <t xml:space="preserve">Poznámka k položce:_x000D_
 Lavicový otopný výměník (konvektor) z měděných trubek a hliníkových lamel vč. termostatického ventilu a regulačního šroubení. Termopohon M30x1,5 (dodávka MaR), napojeno na prostorový termostat (dodávka MaR) _x000D_
</t>
  </si>
  <si>
    <t>735494811</t>
  </si>
  <si>
    <t>Vypuštění vody z otopných těles</t>
  </si>
  <si>
    <t>-979608058</t>
  </si>
  <si>
    <t>998735122</t>
  </si>
  <si>
    <t>Přesun hmot tonážní pro otopná tělesa ruční v objektech v přes 6 do 12 m</t>
  </si>
  <si>
    <t>-1302109334</t>
  </si>
  <si>
    <t>998735129</t>
  </si>
  <si>
    <t>Příplatek k ručnímu přesunu hmot tonážnímu pro otopná tělesa za zvětšený přesun ZKD 50 m</t>
  </si>
  <si>
    <t>1363903056</t>
  </si>
  <si>
    <t>0,262*3 'Přepočtené koeficientem množství</t>
  </si>
  <si>
    <t>783601711</t>
  </si>
  <si>
    <t>Bezoplachové odrezivění potrubí DN do 50 mm</t>
  </si>
  <si>
    <t>962478445</t>
  </si>
  <si>
    <t>16+24</t>
  </si>
  <si>
    <t>783601715</t>
  </si>
  <si>
    <t>Odmaštění ředidlovým odmašťovačem potrubí DN do 50 mm</t>
  </si>
  <si>
    <t>1723602217</t>
  </si>
  <si>
    <t>783614551</t>
  </si>
  <si>
    <t>Základní jednonásobný syntetický nátěr potrubí DN do 50 mm</t>
  </si>
  <si>
    <t>27552924</t>
  </si>
  <si>
    <t>783615551</t>
  </si>
  <si>
    <t>Mezinátěr jednonásobný syntetický nátěr potrubí DN do 50 mm</t>
  </si>
  <si>
    <t>1263318658</t>
  </si>
  <si>
    <t>783617601</t>
  </si>
  <si>
    <t>Krycí jednonásobný syntetický nátěr potrubí DN do 50 mm</t>
  </si>
  <si>
    <t>1249771995</t>
  </si>
  <si>
    <t>23-M</t>
  </si>
  <si>
    <t>Montáže potrubí</t>
  </si>
  <si>
    <t>230120043</t>
  </si>
  <si>
    <t>Čištění potrubí profukováním nebo proplachováním DN 50</t>
  </si>
  <si>
    <t>-433353918</t>
  </si>
  <si>
    <t>58-M</t>
  </si>
  <si>
    <t>Revize vyhrazených technických zařízení</t>
  </si>
  <si>
    <t>580507217</t>
  </si>
  <si>
    <t>Kontrola funkce hoření hlavního hořáku plynového kotle do 50 kW</t>
  </si>
  <si>
    <t>1109324084</t>
  </si>
  <si>
    <t>HZS2222</t>
  </si>
  <si>
    <t>Hodinová zúčtovací sazba topenář odborný</t>
  </si>
  <si>
    <t>1041812694</t>
  </si>
  <si>
    <t>698606927</t>
  </si>
  <si>
    <t>-792074920</t>
  </si>
  <si>
    <t>06 - Chlazení</t>
  </si>
  <si>
    <t>01 - Zařízení č.1 - Větrání hlediště/jeviště</t>
  </si>
  <si>
    <t>751721121</t>
  </si>
  <si>
    <t>Montáž klimatizační jednotky venkovní s trojfázovým napájením do 7 vnitřních jednotek</t>
  </si>
  <si>
    <t>-130939028</t>
  </si>
  <si>
    <t>Zařízení č.1</t>
  </si>
  <si>
    <t>č. 1.01</t>
  </si>
  <si>
    <t>č.1.02</t>
  </si>
  <si>
    <t>1090000876</t>
  </si>
  <si>
    <t>Venkovní kondenzační VRV jednotka, Qch=22,4 kW, SW omezení na 90%,LW(A)=71dB(A),chladivo R32,400V/50Hz,6,22kW.940x1430x340mm, 134kg,vč. komunikace, napájení,konzol</t>
  </si>
  <si>
    <t>1240044379</t>
  </si>
  <si>
    <t>Poznámka k položce:_x000D_
Venkovní kondenzační VRV jednotka, Qch=22,4 kW, SW omezení na 90%,LW(A)=71dB(A),chladivo R32,400V/50Hz,6,22kW.940x1430x340mm, 134kg,vč. komunikace, napájení,konzol</t>
  </si>
  <si>
    <t>1090000876.1</t>
  </si>
  <si>
    <t>Řídící skříňka s výstupem do MaR 0-10V/24V, napájení 230V/50Hz1</t>
  </si>
  <si>
    <t>1264815595</t>
  </si>
  <si>
    <t>1090000876.2</t>
  </si>
  <si>
    <t>Sada s expanzním ventilem</t>
  </si>
  <si>
    <t>-1309769907</t>
  </si>
  <si>
    <t>1090000876.3</t>
  </si>
  <si>
    <t>Kabelový ovladač bílý - umístit na zeď</t>
  </si>
  <si>
    <t>1402517229</t>
  </si>
  <si>
    <t>751791112</t>
  </si>
  <si>
    <t>Montáž napojovacího měděného potrubí předizolovaného 10 (3/8" x 0,8)</t>
  </si>
  <si>
    <t>2051301170</t>
  </si>
  <si>
    <t>6000998011</t>
  </si>
  <si>
    <t>Trubka měděná opláštěná ARC SINGLE 3/8"×0,8 mm (9,52 mm) 25 m</t>
  </si>
  <si>
    <t>-88713053</t>
  </si>
  <si>
    <t>Poznámka k položce:_x000D_
délka: 25 m , tloušťka stěny: 0,8 mm , balení: 25 m , předizolované: ANO , průměr×tloušťka stěny: 3/8×0,8 mm_x000D_
bezešvá měděná trubka pro chladící a klimatizační zařízení s polyethylenovou izolací, konce trubek jsou uzavřeny, přípustná chladiva R410A, R407, R32, průměr× tloušťka stěny 3/8"×0,8 mm, délka 25 m</t>
  </si>
  <si>
    <t>44*1,03 'Přepočtené koeficientem množství</t>
  </si>
  <si>
    <t>751791115</t>
  </si>
  <si>
    <t>Montáž napojovacího měděného potrubí předizolovaného 18 (3/4" x 1,0)</t>
  </si>
  <si>
    <t>1902062769</t>
  </si>
  <si>
    <t>6000998013</t>
  </si>
  <si>
    <t>Trubka měděná opláštěná ARC SINGLE 3/4"×1,0 mm (19,05 mm) 25 m</t>
  </si>
  <si>
    <t>-1434512103</t>
  </si>
  <si>
    <t>Poznámka k položce:_x000D_
délka: 25 m , tloušťka stěny: 1 mm , balení: 25 m , předizolované: ANO , průměr×tloušťka stěny: 3/4×1,0 mm_x000D_
bezešvá měděná trubka pro chladící a klimatizační zařízení s polyethylenovou izolací, konce trubek jsou uzavřeny, přípustná chladiva R410A, R407, R32, průměr× tloušťka stěny 3/4"×1,0 mm, délka 25 m</t>
  </si>
  <si>
    <t>751791301</t>
  </si>
  <si>
    <t>Zkouška těsnosti potrubí</t>
  </si>
  <si>
    <t>-619980369</t>
  </si>
  <si>
    <t>751792004</t>
  </si>
  <si>
    <t>Montáž konzol (2 ks) pro uložení klimatizační jednotky na stěnu</t>
  </si>
  <si>
    <t>436313481</t>
  </si>
  <si>
    <t>42990006</t>
  </si>
  <si>
    <t>konzole pevná nástěnná pro klimatizační jednotku, délka podpěry 620mm, nosnost konzoly 80kg</t>
  </si>
  <si>
    <t>-496290077</t>
  </si>
  <si>
    <t>2*2 'Přepočtené koeficientem množství</t>
  </si>
  <si>
    <t>42990007</t>
  </si>
  <si>
    <t>kotevní sada pro upevnění konzol pro klimatizační jednotku</t>
  </si>
  <si>
    <t>466249338</t>
  </si>
  <si>
    <t>751792906</t>
  </si>
  <si>
    <t>Kontrola a nastavení klimatizační sestavy přes 2 do 4 vnitřních jednotek</t>
  </si>
  <si>
    <t>1128023847</t>
  </si>
  <si>
    <t>751793001</t>
  </si>
  <si>
    <t>Doplnění chladiva do systému</t>
  </si>
  <si>
    <t>1974424291</t>
  </si>
  <si>
    <t>10892004</t>
  </si>
  <si>
    <t>chladivo R32 9kg</t>
  </si>
  <si>
    <t>1638638646</t>
  </si>
  <si>
    <t>1347938642</t>
  </si>
  <si>
    <t>-399877494</t>
  </si>
  <si>
    <t>0,046*3 'Přepočtené koeficientem množství</t>
  </si>
  <si>
    <t>HZS3212</t>
  </si>
  <si>
    <t>Hodinová zúčtovací sazba montér vzduchotechniky a chlazení odborný</t>
  </si>
  <si>
    <t>899904992</t>
  </si>
  <si>
    <t>Uvedení do provozu, zaškolení obsluhy</t>
  </si>
  <si>
    <t>831850580</t>
  </si>
  <si>
    <t>1606670513</t>
  </si>
  <si>
    <t>02 - Zařízení č.2 - Chlazení místnosti BN 1.03 (Technická kabina)</t>
  </si>
  <si>
    <t>751711111</t>
  </si>
  <si>
    <t>Montáž klimatizační jednotky vnitřní nástěnné o výkonu do 3,5 kW</t>
  </si>
  <si>
    <t>1719949290</t>
  </si>
  <si>
    <t>42952001</t>
  </si>
  <si>
    <t>jednotka klimatizační nástěnná (vnitřní a venkovní) o výkonu do 3,5kW</t>
  </si>
  <si>
    <t>1085259787</t>
  </si>
  <si>
    <t>Poznámka k položce:_x000D_
Vnitřní nástěnná opláštěná jednotka. Qch = 2,5kW, Lp v 1m 19-41 dB(A), rozměry 798x272x295mm, hmotnost 10kg, včetně IR ovladače, vč. kabelu a adaptéru pro výstup pro signalizace poruchy MaR</t>
  </si>
  <si>
    <t>751721111</t>
  </si>
  <si>
    <t>Montáž klimatizační jednotky venkovní s jednofázovým napájením do 2 vnitřních jednotek</t>
  </si>
  <si>
    <t>1222850297</t>
  </si>
  <si>
    <t>42952015</t>
  </si>
  <si>
    <t>jednotka klimatizační venkovní jednofázové napájení do 2 vnitřních jednotek o výkonu do 5,5kW</t>
  </si>
  <si>
    <t>86921040</t>
  </si>
  <si>
    <t>Poznámka k položce:_x000D_
Venkovní kondenzační splitová jednotka, Qch = 2,5kW, LW(A)=59dB(A), Chladivo R32, Elektro:230V/50Hz/1,45kW, rozměry 765x550x285mm, hmotnost 32kg, včetně komunikace a napájení, vč. ocelových konzol</t>
  </si>
  <si>
    <t>751791111</t>
  </si>
  <si>
    <t>Montáž napojovacího měděného potrubí předizolovaného 6 (1/4" x 0,8)</t>
  </si>
  <si>
    <t>-1571942886</t>
  </si>
  <si>
    <t>6000998000</t>
  </si>
  <si>
    <t>Trubka měděná opláštěná ARC SINGLE 1/4"×0,8 mm (6,35 mm) 25 m</t>
  </si>
  <si>
    <t>-2009782544</t>
  </si>
  <si>
    <t>Poznámka k položce:_x000D_
délka: 25 m , tloušťka stěny: 0,8 mm , balení: 25 m , předizolované: ANO , průměr×tloušťka stěny: 1/4×0,8 mm_x000D_
bezešvá měděná trubka pro chladící a klimatizační zařízení s polyethylenovou izolací, konce trubek jsou uzavřeny, přípustná chladiva R410A, R407, R32, průměr× tloušťka stěny 1/4"×0,8 mm, délka 25 m</t>
  </si>
  <si>
    <t>7*1,03 'Přepočtené koeficientem množství</t>
  </si>
  <si>
    <t>-818754364</t>
  </si>
  <si>
    <t>Zařízení č.2</t>
  </si>
  <si>
    <t>-714114680</t>
  </si>
  <si>
    <t>1866117459</t>
  </si>
  <si>
    <t>1335090925</t>
  </si>
  <si>
    <t>1955950529</t>
  </si>
  <si>
    <t>42990005</t>
  </si>
  <si>
    <t>konzole pevná nástěnná pro klimatizační jednotku, délka podpěry 420mm, nosnost konzoly 70kg</t>
  </si>
  <si>
    <t>2120547588</t>
  </si>
  <si>
    <t>751792905</t>
  </si>
  <si>
    <t>Kontrola a nastavení klimatizační sestavy do 2 vnitřních jednotek</t>
  </si>
  <si>
    <t>-1345593679</t>
  </si>
  <si>
    <t>144666582</t>
  </si>
  <si>
    <t>-1191950222</t>
  </si>
  <si>
    <t>131539923</t>
  </si>
  <si>
    <t>-147394701</t>
  </si>
  <si>
    <t>0,085*3 'Přepočtené koeficientem množství</t>
  </si>
  <si>
    <t>-774095985</t>
  </si>
  <si>
    <t>180543206</t>
  </si>
  <si>
    <t>1853330883</t>
  </si>
  <si>
    <t>03 - Zařízení č.3 - Chlazení místnosti BN 1.01b (AV technika - racky)</t>
  </si>
  <si>
    <t>1639787128</t>
  </si>
  <si>
    <t>-821584562</t>
  </si>
  <si>
    <t>-1390872410</t>
  </si>
  <si>
    <t>-1100046306</t>
  </si>
  <si>
    <t>1834538763</t>
  </si>
  <si>
    <t>Zařízení č.3</t>
  </si>
  <si>
    <t>-439464801</t>
  </si>
  <si>
    <t>23*1,03 'Přepočtené koeficientem množství</t>
  </si>
  <si>
    <t>-2125494926</t>
  </si>
  <si>
    <t>1533108046</t>
  </si>
  <si>
    <t>1551113338</t>
  </si>
  <si>
    <t>530675991</t>
  </si>
  <si>
    <t>82841617</t>
  </si>
  <si>
    <t>-1314322291</t>
  </si>
  <si>
    <t>1300802075</t>
  </si>
  <si>
    <t>1019744664</t>
  </si>
  <si>
    <t>279690035</t>
  </si>
  <si>
    <t>1466726487</t>
  </si>
  <si>
    <t>1566461209</t>
  </si>
  <si>
    <t>0,095*3 'Přepočtené koeficientem množství</t>
  </si>
  <si>
    <t>531723050</t>
  </si>
  <si>
    <t>-1311770081</t>
  </si>
  <si>
    <t>-725415770</t>
  </si>
  <si>
    <t>04 - Zařízení č.4 - Chlazení místnosti B 02.33 ( Náhradní zdrojú RPO)</t>
  </si>
  <si>
    <t>-1765485930</t>
  </si>
  <si>
    <t>1420686265</t>
  </si>
  <si>
    <t>1134664376</t>
  </si>
  <si>
    <t>-307304619</t>
  </si>
  <si>
    <t>147379237</t>
  </si>
  <si>
    <t>Zařízení č.4</t>
  </si>
  <si>
    <t>-761523437</t>
  </si>
  <si>
    <t>16*1,03 'Přepočtené koeficientem množství</t>
  </si>
  <si>
    <t>-56768816</t>
  </si>
  <si>
    <t>-291709621</t>
  </si>
  <si>
    <t>-2099848030</t>
  </si>
  <si>
    <t>1918695935</t>
  </si>
  <si>
    <t>1435674987</t>
  </si>
  <si>
    <t>-1750553957</t>
  </si>
  <si>
    <t>-2085234510</t>
  </si>
  <si>
    <t>-996080908</t>
  </si>
  <si>
    <t>460840057</t>
  </si>
  <si>
    <t>-228098446</t>
  </si>
  <si>
    <t>-1185044254</t>
  </si>
  <si>
    <t>0,09*3 'Přepočtené koeficientem množství</t>
  </si>
  <si>
    <t>9144113</t>
  </si>
  <si>
    <t>148844693</t>
  </si>
  <si>
    <t>-2067240956</t>
  </si>
  <si>
    <t>05 - Demontáže</t>
  </si>
  <si>
    <t>214755744</t>
  </si>
  <si>
    <t>429314001</t>
  </si>
  <si>
    <t>4,792*5 'Přepočtené koeficientem množství</t>
  </si>
  <si>
    <t>609119194</t>
  </si>
  <si>
    <t>-162975220</t>
  </si>
  <si>
    <t>4,792*19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</si>
  <si>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</si>
  <si>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</si>
  <si>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-1881075807</t>
  </si>
  <si>
    <t>751510864</t>
  </si>
  <si>
    <t>Demontáž vzduchotechnického potrubí plechového čtyřhranného s přírubou do suti průřezu přes 1,13 do 2,01 m2</t>
  </si>
  <si>
    <t>-1149434359</t>
  </si>
  <si>
    <t>751741812</t>
  </si>
  <si>
    <t>Demontáž kompaktního chladiče - trojfázové napájení</t>
  </si>
  <si>
    <t>-1654257656</t>
  </si>
  <si>
    <t>Demontáž stávajícího chladiče</t>
  </si>
  <si>
    <t>751791823</t>
  </si>
  <si>
    <t>Demontáž dvojice napojovacího měděného potrubí předizolovaného 10-16 (3/8" x 5/8")</t>
  </si>
  <si>
    <t>-104136164</t>
  </si>
  <si>
    <t>751792806</t>
  </si>
  <si>
    <t>Demontáž čerpadla pro odvod kondenzátu klimatizace</t>
  </si>
  <si>
    <t>-398183329</t>
  </si>
  <si>
    <t>751792807</t>
  </si>
  <si>
    <t>Demontáž sifonu pro odvod kondenzátu klimatizace</t>
  </si>
  <si>
    <t>1800887591</t>
  </si>
  <si>
    <t>751792808</t>
  </si>
  <si>
    <t>Demontáž hadice pro odvod kondenzátu klimatizace</t>
  </si>
  <si>
    <t>1253217752</t>
  </si>
  <si>
    <t>07 - Vzduchotechnika</t>
  </si>
  <si>
    <t>01 - Zařízení1 - Větrání hlediště/jeviště</t>
  </si>
  <si>
    <t>713411121</t>
  </si>
  <si>
    <t>Montáž izolace tepelné potrubí pásy nebo rohožemi s Al fólií staženými drátem 1x</t>
  </si>
  <si>
    <t>1984869226</t>
  </si>
  <si>
    <t>Kamenná vlna</t>
  </si>
  <si>
    <t>Minerální vata</t>
  </si>
  <si>
    <t>75*1,05 'Přepočtené koeficientem množství</t>
  </si>
  <si>
    <t>ISV.0097010.URS</t>
  </si>
  <si>
    <t>U Protect Wired Mat 4.0 Alu1 - 50mm, MST: 400°C, 2x600x5000x60mm,Rohož na pletivu s černou hliníkovou fólií U Protect Wired Mat 4.0 Alu1 je součástí certifikovaného protipožárního systému ULTIMATE Protect pro požárně VZT odolná potrubí.</t>
  </si>
  <si>
    <t>921884058</t>
  </si>
  <si>
    <t>Poznámka k položce:_x000D_
Rohož na pletivu s černou hliníkovou fólií U Protect Wired Mat 4.0 Alu1 je certifikovaná jako součást protipožárního systému ULTIMATE Protect pro požárně odolná potrubí dle normy ČSN EN 1366-1 (požární odolnost 30, 45, 60, 90 a 120 minut).</t>
  </si>
  <si>
    <t>18*1,05 'Přepočtené koeficientem množství</t>
  </si>
  <si>
    <t>63141784</t>
  </si>
  <si>
    <t>rohož izolační z minerální vlny lamelová s Al fólií 50-60kg/m3 tl 50mm</t>
  </si>
  <si>
    <t>-2128840597</t>
  </si>
  <si>
    <t>57*1,05 'Přepočtené koeficientem množství</t>
  </si>
  <si>
    <t>442270342</t>
  </si>
  <si>
    <t>-1371510306</t>
  </si>
  <si>
    <t>0,229*3 'Přepočtené koeficientem množství</t>
  </si>
  <si>
    <t>751-1</t>
  </si>
  <si>
    <t>D+M- Přívodně-odvodní jednotka s deskovým rekuperátorem, vodním ohřívačem a dvouokruhovým výparníkem, fitrací, vnitřní horizontální provedení (hrdla dle výkresové dokumentace), přívodní a odvodní ventilátor EC (+7050/-6050m3/h;400Pa), filtrace F7/G4</t>
  </si>
  <si>
    <t>-419655162</t>
  </si>
  <si>
    <t xml:space="preserve">Poznámka k položce:_x000D_
Přívodně-odvodní jednotka s deskovým rekuperátorem, vodním ohřívačem a dvouokruhovým výparníkem, fitrací, vnitřní horizontální provedení (hrdla dle výkresové dokumentace), přívodní a odvodní ventilátor EC (+7050/-6050m3/h;400Pa), filtrace F7/G4, el.příkon 5kW/400V, ak.výkon 68dB(A), vodní dohřívač - 17kW (80/60°C), přímý výparník - 2x18kW (R32) vč.napojovacích pružných manžet, uzavíracích klapek s pohonem, regulace v dodávce MaR, směšovací okruh v dodávce UT _x000D_
</t>
  </si>
  <si>
    <t>751311091</t>
  </si>
  <si>
    <t>Montáž vyústi čtyřhranné do čtyřhranného potrubí do 0,040 m2</t>
  </si>
  <si>
    <t>-1685069771</t>
  </si>
  <si>
    <t>42972661</t>
  </si>
  <si>
    <t>výústka komfortní jednořadá Al 225x75mm</t>
  </si>
  <si>
    <t>-927660550</t>
  </si>
  <si>
    <t>751311096</t>
  </si>
  <si>
    <t>Montáž vyústi čtyřhranné do čtyřhranného potrubí přes 0,250 m2</t>
  </si>
  <si>
    <t>-2018311940</t>
  </si>
  <si>
    <t>42972741</t>
  </si>
  <si>
    <t>výústka komfortní dvouřadá Al 1200x150mm</t>
  </si>
  <si>
    <t>-2081156049</t>
  </si>
  <si>
    <t>751344121</t>
  </si>
  <si>
    <t>Montáž tlumiče hluku pro čtyřhranné potrubí do 0,150 m2</t>
  </si>
  <si>
    <t>1670314117</t>
  </si>
  <si>
    <t>42976030</t>
  </si>
  <si>
    <t>tlumič hluku čtyřhranný Pz 500x250x1000mm</t>
  </si>
  <si>
    <t>1652731617</t>
  </si>
  <si>
    <t>Poznámka k položce:_x000D_
Buňkový tlumič hluku s náběhy</t>
  </si>
  <si>
    <t>42976030.1</t>
  </si>
  <si>
    <t>tlumič hluku čtyřhranný Pz 500x250x1500mm</t>
  </si>
  <si>
    <t>-421027747</t>
  </si>
  <si>
    <t>8+8+8+8</t>
  </si>
  <si>
    <t>42976030.2</t>
  </si>
  <si>
    <t>tlumič hluku čtyřhranný Pz 500x250x2000mm</t>
  </si>
  <si>
    <t>-2081319708</t>
  </si>
  <si>
    <t>6+8+8+8</t>
  </si>
  <si>
    <t>751398025</t>
  </si>
  <si>
    <t>Montáž větrací mřížky stěnové přes 0,200 m2</t>
  </si>
  <si>
    <t>-1366712061</t>
  </si>
  <si>
    <t>42972324</t>
  </si>
  <si>
    <t>mřížka stěnová otevřená jednořadá kovová úhel lamel 0° 1000x300mm</t>
  </si>
  <si>
    <t>1325388809</t>
  </si>
  <si>
    <t>751510011</t>
  </si>
  <si>
    <t>Vzduchotechnické potrubí z pozinkovaného plechu čtyřhranné s přírubou průřezu přes 0,01 do 0,03 m2</t>
  </si>
  <si>
    <t>67331534</t>
  </si>
  <si>
    <t>751510012</t>
  </si>
  <si>
    <t>Vzduchotechnické potrubí z pozinkovaného plechu čtyřhranné s přírubou průřezu přes 0,03 do 0,07 m2</t>
  </si>
  <si>
    <t>-1328489536</t>
  </si>
  <si>
    <t>751510014</t>
  </si>
  <si>
    <t>Vzduchotechnické potrubí z pozinkovaného plechu čtyřhranné s přírubou průřezu přes 0,13 do 0,28 m2</t>
  </si>
  <si>
    <t>-1480609892</t>
  </si>
  <si>
    <t>8+5</t>
  </si>
  <si>
    <t>751510016</t>
  </si>
  <si>
    <t>Vzduchotechnické potrubí z pozinkovaného plechu čtyřhranné s přírubou průřezu přes 0,50 do 0,79 m2</t>
  </si>
  <si>
    <t>-875734797</t>
  </si>
  <si>
    <t>751510017</t>
  </si>
  <si>
    <t>Vzduchotechnické potrubí z pozinkovaného plechu čtyřhranné s přírubou průřezu přes 0,79 do 1,13 m2</t>
  </si>
  <si>
    <t>242036059</t>
  </si>
  <si>
    <t>6+6+2,5</t>
  </si>
  <si>
    <t>751510041</t>
  </si>
  <si>
    <t>Vzduchotechnické potrubí z pozinkovaného plechu kruhové spirálně vinutá trouba bez příruby D do 100 mm</t>
  </si>
  <si>
    <t>1180115542</t>
  </si>
  <si>
    <t>751514612</t>
  </si>
  <si>
    <t>Montáž škrtící klapky nebo zpětné klapky do plechového potrubí čtyřhranné s přírubou přes 0,035 do 0,070 m2</t>
  </si>
  <si>
    <t>-284859792</t>
  </si>
  <si>
    <t>42982457</t>
  </si>
  <si>
    <t>klapka čtyřhranná regulační Pz 315x200mm</t>
  </si>
  <si>
    <t>-1527320082</t>
  </si>
  <si>
    <t>751514613</t>
  </si>
  <si>
    <t>Montáž škrtící klapky nebo zpětné klapky do plechového potrubí čtyřhranné s přírubou přes 0,070 do 0,140 m2</t>
  </si>
  <si>
    <t>-1374758844</t>
  </si>
  <si>
    <t>42982459</t>
  </si>
  <si>
    <t>klapka čtyřhranná regulační Pz 400x250mm</t>
  </si>
  <si>
    <t>-2109230654</t>
  </si>
  <si>
    <t>751514615</t>
  </si>
  <si>
    <t>Montáž škrtící klapky nebo zpětné klapky do plechového potrubí čtyřhranné s přírubou přes 0,210 do 0,280 m2</t>
  </si>
  <si>
    <t>-2101860232</t>
  </si>
  <si>
    <t>42982464</t>
  </si>
  <si>
    <t>klapka čtyřhranná regulační Pz 500x500mm</t>
  </si>
  <si>
    <t>918755061</t>
  </si>
  <si>
    <t>751514616</t>
  </si>
  <si>
    <t>Montáž škrtící klapky nebo zpětné klapky do plechového potrubí čtyřhranné s přírubou přes 0,280 do 0,350 m2</t>
  </si>
  <si>
    <t>218906200</t>
  </si>
  <si>
    <t>42982468</t>
  </si>
  <si>
    <t>klapka čtyřhranná regulační Pz 630x500mm</t>
  </si>
  <si>
    <t>-1702208460</t>
  </si>
  <si>
    <t>751514661</t>
  </si>
  <si>
    <t>Montáž škrtící klapky nebo zpětné klapky do plechového potrubí kruhové s přírubou D do 100 mm</t>
  </si>
  <si>
    <t>631849917</t>
  </si>
  <si>
    <t>42981300</t>
  </si>
  <si>
    <t>klapka kruhová regulační Pz D 100mm</t>
  </si>
  <si>
    <t>731070317</t>
  </si>
  <si>
    <t>751514663</t>
  </si>
  <si>
    <t>Montáž škrtící klapky nebo zpětné klapky do plechového potrubí kruhové s přírubou D přes 200 do 300 mm</t>
  </si>
  <si>
    <t>-2070867423</t>
  </si>
  <si>
    <t>42981007</t>
  </si>
  <si>
    <t>klapka kruhová regulační Pz D 250mm</t>
  </si>
  <si>
    <t>855211757</t>
  </si>
  <si>
    <t>751515013</t>
  </si>
  <si>
    <t>Montáž protipožární klapky čtyřhranné s přírubou do potrubí do stěny přes 0,070 do 0,140 m2</t>
  </si>
  <si>
    <t>1426960191</t>
  </si>
  <si>
    <t>1+1+1</t>
  </si>
  <si>
    <t>42971157</t>
  </si>
  <si>
    <t>klapka čtyřhranná protipožární uzavírací, tepelná pojistka 72°C, proudění do 10m/s, Pz 315x200mm</t>
  </si>
  <si>
    <t>532499645</t>
  </si>
  <si>
    <t>42971175</t>
  </si>
  <si>
    <t>klapka čtyřhranná protipožární uzavírací, tepelná pojistka 72°C, proudění do 10m/s, Pz 400x250mm</t>
  </si>
  <si>
    <t>1729415313</t>
  </si>
  <si>
    <t>751515015</t>
  </si>
  <si>
    <t>Montáž protipožární klapky čtyřhranné s přírubou do potrubí do stěny přes 0,210 do 0,280 m2</t>
  </si>
  <si>
    <t>-548388655</t>
  </si>
  <si>
    <t>42971198</t>
  </si>
  <si>
    <t>klapka čtyřhranná protipožární uzavírací, tepelná pojistka 72°C, proudění do 10m/s, Pz 500x500mm</t>
  </si>
  <si>
    <t>-201126026</t>
  </si>
  <si>
    <t>751515016</t>
  </si>
  <si>
    <t>Montáž protipožární klapky čtyřhranné s přírubou do potrubí do stěny přes 0,280 do 0,350 m2</t>
  </si>
  <si>
    <t>-1143751929</t>
  </si>
  <si>
    <t>42971217</t>
  </si>
  <si>
    <t>klapka čtyřhranná protipožární uzavírací, tepelná pojistka 72°C, proudění do 10m/s, Pz 630x500mm</t>
  </si>
  <si>
    <t>-437082355</t>
  </si>
  <si>
    <t>751515021</t>
  </si>
  <si>
    <t>Montáž protipožární klapky čtyřhranné s přírubou do potrubí do stěny přes 0,630 do 0,700 m2</t>
  </si>
  <si>
    <t>1182923193</t>
  </si>
  <si>
    <t>42971474</t>
  </si>
  <si>
    <t>klapka čtyřhranná protipožární uzavírací, tepelná pojistka 72°C, s uzavírací pružinou, proudění do 10m/s, Pz 900x710mm</t>
  </si>
  <si>
    <t>-209134574</t>
  </si>
  <si>
    <t>751581111</t>
  </si>
  <si>
    <t>Vzduchotechnické potrubí čtyřhranné přímé z protipožárních desek EI 30</t>
  </si>
  <si>
    <t>1153677895</t>
  </si>
  <si>
    <t>(0,5+0,71)*2*(1+2,25+1+1)</t>
  </si>
  <si>
    <t>(0,315+0,2)*2*15</t>
  </si>
  <si>
    <t>(0,4+0,25)*2*7</t>
  </si>
  <si>
    <t>(0,9+0,71)*2*5</t>
  </si>
  <si>
    <t>(0,8+0,5)*2*1,5</t>
  </si>
  <si>
    <t>(0,63+0,5)*2*4,5</t>
  </si>
  <si>
    <t>(1+1)*2*(2,5+1,25+0,5)</t>
  </si>
  <si>
    <t>((0,8+0,5)/2*0,5)*2*1</t>
  </si>
  <si>
    <t>(0,5+0,5)*2*3</t>
  </si>
  <si>
    <t>Tvarovky 10%</t>
  </si>
  <si>
    <t>91,075*0,1</t>
  </si>
  <si>
    <t>751614110</t>
  </si>
  <si>
    <t>Montáž servopohonu</t>
  </si>
  <si>
    <t>-332619086</t>
  </si>
  <si>
    <t>42900072</t>
  </si>
  <si>
    <t>servopohon klapkový IP54 kroutící moment 10Nm</t>
  </si>
  <si>
    <t>1741542877</t>
  </si>
  <si>
    <t>1083537902</t>
  </si>
  <si>
    <t>-2072619140</t>
  </si>
  <si>
    <t>2,986*3 'Přepočtené koeficientem množství</t>
  </si>
  <si>
    <t>148026319</t>
  </si>
  <si>
    <t>1998003654</t>
  </si>
  <si>
    <t>02 - Zařízení 2 - Větrání zázemí ve 2.PP</t>
  </si>
  <si>
    <t>-1672932185</t>
  </si>
  <si>
    <t>13,3333333333333*1,05 'Přepočtené koeficientem množství</t>
  </si>
  <si>
    <t>-1334004928</t>
  </si>
  <si>
    <t>14*1,05 'Přepočtené koeficientem množství</t>
  </si>
  <si>
    <t>-157625335</t>
  </si>
  <si>
    <t>-219230619</t>
  </si>
  <si>
    <t>0,04*3 'Přepočtené koeficientem množství</t>
  </si>
  <si>
    <t>751311111</t>
  </si>
  <si>
    <t>Montáž vyústi čtyřhranné do kruhového potrubí do 0,040 m2</t>
  </si>
  <si>
    <t>328955212</t>
  </si>
  <si>
    <t>42973010</t>
  </si>
  <si>
    <t>výusť jednořadá do kruhového potrubí SPIRO Pz 225x75mm</t>
  </si>
  <si>
    <t>-1700470474</t>
  </si>
  <si>
    <t>42973018</t>
  </si>
  <si>
    <t>výusť jednořadá do kruhového potrubí SPIRO Pz 525x75mm</t>
  </si>
  <si>
    <t>-1796024209</t>
  </si>
  <si>
    <t>42973043</t>
  </si>
  <si>
    <t>výusť jednořadá do kruhového potrubí SPIRO Pz 825x75mm</t>
  </si>
  <si>
    <t>701581000</t>
  </si>
  <si>
    <t>751344112</t>
  </si>
  <si>
    <t>Montáž tlumiče hluku pro kruhové potrubí D přes 100 do 200 mm</t>
  </si>
  <si>
    <t>-200664723</t>
  </si>
  <si>
    <t>42976006</t>
  </si>
  <si>
    <t>tlumič hluku kruhový Pz, D 200mm, l=1000mm</t>
  </si>
  <si>
    <t>375692823</t>
  </si>
  <si>
    <t>42976020</t>
  </si>
  <si>
    <t>tlumič hluku kruhový Pz, D 200mm, l=1500mm</t>
  </si>
  <si>
    <t>29603451</t>
  </si>
  <si>
    <t>751398041</t>
  </si>
  <si>
    <t>Montáž protidešťové žaluzie nebo žaluziové klapky na kruhové potrubí D do 300 mm</t>
  </si>
  <si>
    <t>-1140041950</t>
  </si>
  <si>
    <t>42972919</t>
  </si>
  <si>
    <t>žaluzie protidešťová, hliník, s ochranným sítem a montážním rámem 400x355mm</t>
  </si>
  <si>
    <t>77441398</t>
  </si>
  <si>
    <t>42972917</t>
  </si>
  <si>
    <t>žaluzie protidešťová, hliník, s ochranným sítem a montážním rámem 250x450mm</t>
  </si>
  <si>
    <t>53640196</t>
  </si>
  <si>
    <t>1193913929</t>
  </si>
  <si>
    <t>751510042</t>
  </si>
  <si>
    <t>Vzduchotechnické potrubí z pozinkovaného plechu kruhové spirálně vinutá trouba bez příruby D přes 100 do 200 mm</t>
  </si>
  <si>
    <t>1327855346</t>
  </si>
  <si>
    <t>7+34</t>
  </si>
  <si>
    <t>751537113</t>
  </si>
  <si>
    <t>Montáž potrubí kruhového ohebného izolovaného minerální vatou z Al laminátu D přes 200 do 300 mm</t>
  </si>
  <si>
    <t>188483373</t>
  </si>
  <si>
    <t>ELD.SX150100070</t>
  </si>
  <si>
    <t>SONOFLEX MI 203</t>
  </si>
  <si>
    <t>-1141530906</t>
  </si>
  <si>
    <t>Poznámka k položce:_x000D_
Al ohebná hadice, balení 10 m</t>
  </si>
  <si>
    <t>4*1,2 'Přepočtené koeficientem množství</t>
  </si>
  <si>
    <t>751611111</t>
  </si>
  <si>
    <t>Montáž centrální vzduchotechnické jednotky s rekuperací tepla nástěnné s výměnou vzduchu přes 300 do 500 m3/h</t>
  </si>
  <si>
    <t>-1965194347</t>
  </si>
  <si>
    <t>42944014</t>
  </si>
  <si>
    <t>jednotka VZT nástěnná s rekuperací tepla s předehřevem, dohřevem a ovládací jednotkou do 500m3/hod</t>
  </si>
  <si>
    <t>-881608162</t>
  </si>
  <si>
    <t xml:space="preserve">Poznámka k položce:_x000D_
Malá nástěnná rekuperační jednotka s rotačním regeneračním výměníkem, ventilátory s EC motory, zabudovaným elektrickým dohřívačem, filtrací. přívodní a odvodní ventilátor EC (+500/-450m3/h;200Pa), filtrace F7/M5, el.příkon 0,6kW/230V, ak.výkon 51dB(A), elektrický dohřívač - 1,67kW (230V), dodávka vč.regulace  _x000D_
</t>
  </si>
  <si>
    <t>441907748</t>
  </si>
  <si>
    <t>-1087387346</t>
  </si>
  <si>
    <t>0,315*3 'Přepočtené koeficientem množství</t>
  </si>
  <si>
    <t>-1771154895</t>
  </si>
  <si>
    <t>-435902023</t>
  </si>
  <si>
    <t>03 - Zařízení 3 - Odvětrání dílny</t>
  </si>
  <si>
    <t>-673006584</t>
  </si>
  <si>
    <t>0,952380952380952*1,05 'Přepočtené koeficientem množství</t>
  </si>
  <si>
    <t>887590865</t>
  </si>
  <si>
    <t>1*1,05 'Přepočtené koeficientem množství</t>
  </si>
  <si>
    <t>-1762330075</t>
  </si>
  <si>
    <t>-2042173168</t>
  </si>
  <si>
    <t>751111131</t>
  </si>
  <si>
    <t>Montáž ventilátoru axiálního nízkotlakého potrubního základního D do 200 mm</t>
  </si>
  <si>
    <t>-468005060</t>
  </si>
  <si>
    <t>42914101</t>
  </si>
  <si>
    <t>ventilátor axiální potrubní skříň z plastu průtok 100m3/h IP44 13W D 100mm,  s EC motorem</t>
  </si>
  <si>
    <t>-517383812</t>
  </si>
  <si>
    <t>1348844444</t>
  </si>
  <si>
    <t>42973012</t>
  </si>
  <si>
    <t>výusť jednořadá do kruhového potrubí SPIRO Pz 325x75mm</t>
  </si>
  <si>
    <t>-717994377</t>
  </si>
  <si>
    <t>751344111</t>
  </si>
  <si>
    <t>Montáž tlumiče hluku pro kruhové potrubí D do 100 mm</t>
  </si>
  <si>
    <t>2113457614</t>
  </si>
  <si>
    <t>42976201</t>
  </si>
  <si>
    <t>tlumič hluku kruhový Pz, D 100mm, l=500mm</t>
  </si>
  <si>
    <t>1094383658</t>
  </si>
  <si>
    <t>42976001</t>
  </si>
  <si>
    <t>tlumič hluku kruhový Pz, D 100mm, l=1000mm</t>
  </si>
  <si>
    <t>888997963</t>
  </si>
  <si>
    <t>751366011</t>
  </si>
  <si>
    <t>Montáž filtru kazetového na potrubí D do 100 mm</t>
  </si>
  <si>
    <t>-654876253</t>
  </si>
  <si>
    <t>42922020</t>
  </si>
  <si>
    <t>filtr kazetový pro kruhové potrubí Pz D 100mm</t>
  </si>
  <si>
    <t>335661447</t>
  </si>
  <si>
    <t>751398051</t>
  </si>
  <si>
    <t>Montáž protidešťové žaluzie nebo žaluziové klapky na čtyřhranné potrubí do 0,150 m2</t>
  </si>
  <si>
    <t>473680412</t>
  </si>
  <si>
    <t>42972964</t>
  </si>
  <si>
    <t>žaluzie přetlaková samočinná UV odolný plast šedá, pro potrubí 200x200mm</t>
  </si>
  <si>
    <t>938318623</t>
  </si>
  <si>
    <t>1019345081</t>
  </si>
  <si>
    <t>751511003</t>
  </si>
  <si>
    <t>Montáž potrubí plechového skupiny I čtyřhranného s přírubou tloušťky plechu 0,6 mm přes 0,03 do 0,07 m2</t>
  </si>
  <si>
    <t>-647537074</t>
  </si>
  <si>
    <t>42982104</t>
  </si>
  <si>
    <t>trouba čtyřhranná Pz průřez do 0,07m2</t>
  </si>
  <si>
    <t>-467795318</t>
  </si>
  <si>
    <t>1*1,2 'Přepočtené koeficientem množství</t>
  </si>
  <si>
    <t>2125678162</t>
  </si>
  <si>
    <t>977005730</t>
  </si>
  <si>
    <t>0,033*3 'Přepočtené koeficientem množství</t>
  </si>
  <si>
    <t>-2007318519</t>
  </si>
  <si>
    <t>-1584210753</t>
  </si>
  <si>
    <t>04 - Zařízení 4 - Větrání místnosti s náhradním zdrojem</t>
  </si>
  <si>
    <t>-984549533</t>
  </si>
  <si>
    <t>16*3,14*0,125</t>
  </si>
  <si>
    <t>(4+2)*3,14*0,125</t>
  </si>
  <si>
    <t>8,635*1,05 'Přepočtené koeficientem množství</t>
  </si>
  <si>
    <t>579583009</t>
  </si>
  <si>
    <t>6,594</t>
  </si>
  <si>
    <t>6,594*1,05 'Přepočtené koeficientem množství</t>
  </si>
  <si>
    <t>605798375</t>
  </si>
  <si>
    <t>2,355</t>
  </si>
  <si>
    <t>2,355*1,05 'Přepočtené koeficientem množství</t>
  </si>
  <si>
    <t>713491111</t>
  </si>
  <si>
    <t>Montáž tepelné izolace oplechování pevné potrubí vnějšího obvodu do 500 mm</t>
  </si>
  <si>
    <t>-1582976439</t>
  </si>
  <si>
    <t>2*3,14*0,125</t>
  </si>
  <si>
    <t>19420835</t>
  </si>
  <si>
    <t>plech Al hladký polotvrdý tl 1,00mm tabule</t>
  </si>
  <si>
    <t>1738261418</t>
  </si>
  <si>
    <t>0,785*1,2 'Přepočtené koeficientem množství</t>
  </si>
  <si>
    <t>-666012912</t>
  </si>
  <si>
    <t>-571955219</t>
  </si>
  <si>
    <t>0,028*3 'Přepočtené koeficientem množství</t>
  </si>
  <si>
    <t>-674747240</t>
  </si>
  <si>
    <t>-276115989</t>
  </si>
  <si>
    <t>-179460677</t>
  </si>
  <si>
    <t>-902363913</t>
  </si>
  <si>
    <t>561374388</t>
  </si>
  <si>
    <t>42976002</t>
  </si>
  <si>
    <t>tlumič hluku kruhový Pz, D 125mm, l=1000mm</t>
  </si>
  <si>
    <t>690680424</t>
  </si>
  <si>
    <t>751366012</t>
  </si>
  <si>
    <t>Montáž filtru kazetového na potrubí D přes 100 do 300 mm</t>
  </si>
  <si>
    <t>1792637665</t>
  </si>
  <si>
    <t>42922021</t>
  </si>
  <si>
    <t>filtr kazetový pro kruhové potrubí Pz D 125mm</t>
  </si>
  <si>
    <t>-1365670993</t>
  </si>
  <si>
    <t>1699477028</t>
  </si>
  <si>
    <t>-777785474</t>
  </si>
  <si>
    <t>42972916</t>
  </si>
  <si>
    <t>žaluzie protidešťová s pevnými lamelami, pozink, pro potrubí 250x250mm</t>
  </si>
  <si>
    <t>-628541607</t>
  </si>
  <si>
    <t>1557729792</t>
  </si>
  <si>
    <t>1763762310</t>
  </si>
  <si>
    <t>-1439692838</t>
  </si>
  <si>
    <t>0,119*3 'Přepočtené koeficientem množství</t>
  </si>
  <si>
    <t>Dokumentace pro provádění stavby</t>
  </si>
  <si>
    <t>1624693697</t>
  </si>
  <si>
    <t>-1031319270</t>
  </si>
  <si>
    <t>05 - Zařízení 5 - Úprava stávajících zařízení</t>
  </si>
  <si>
    <t>310238211</t>
  </si>
  <si>
    <t>Zazdívka otvorů pl přes 0,25 do 1 m2 ve zdivu nadzákladovém cihlami pálenými na MVC</t>
  </si>
  <si>
    <t>-914384240</t>
  </si>
  <si>
    <t>340238212</t>
  </si>
  <si>
    <t>Zazdívka otvorů v příčkách nebo stěnách pl přes 0,25 do 1 m2 cihlami plnými tl přes 100 mm</t>
  </si>
  <si>
    <t>1647619619</t>
  </si>
  <si>
    <t>971033531</t>
  </si>
  <si>
    <t>Vybourání otvorů ve zdivu cihelném pl do 1 m2 na MVC nebo MV tl do 150 mm</t>
  </si>
  <si>
    <t>-1711103739</t>
  </si>
  <si>
    <t>971033581</t>
  </si>
  <si>
    <t>Vybourání otvorů ve zdivu cihelném pl do 1 m2 na MVC nebo MV tl do 900 mm</t>
  </si>
  <si>
    <t>-2081960749</t>
  </si>
  <si>
    <t>1778623600</t>
  </si>
  <si>
    <t>2020064135</t>
  </si>
  <si>
    <t>16,457*5 'Přepočtené koeficientem množství</t>
  </si>
  <si>
    <t>444788644</t>
  </si>
  <si>
    <t>-797278139</t>
  </si>
  <si>
    <t>16,457*19 'Přepočtené koeficientem množství</t>
  </si>
  <si>
    <t>997013843</t>
  </si>
  <si>
    <t>Poplatek za uložení na skládce (skládkovné) - nebezpečný odpad</t>
  </si>
  <si>
    <t>-1355309177</t>
  </si>
  <si>
    <t>-1861403424</t>
  </si>
  <si>
    <t>56763788</t>
  </si>
  <si>
    <t>713410843</t>
  </si>
  <si>
    <t>Odstranění izolace tepelné ohybů pásy nebo rohožemi s AL fólií staženými drátem tl přes 50 mm</t>
  </si>
  <si>
    <t>-2082418177</t>
  </si>
  <si>
    <t>Podle 5c tech. zprávy</t>
  </si>
  <si>
    <t>582818264</t>
  </si>
  <si>
    <t>22,7095238095238*1,05 'Přepočtené koeficientem množství</t>
  </si>
  <si>
    <t>-1114710031</t>
  </si>
  <si>
    <t>Podle 5d tech. zprávy</t>
  </si>
  <si>
    <t>12*3,14*0,355</t>
  </si>
  <si>
    <t>Podle 5e tech. zprávy</t>
  </si>
  <si>
    <t>5*3,14*0,355</t>
  </si>
  <si>
    <t>Podle 5f tech. zprávy</t>
  </si>
  <si>
    <t>1*3,14*0,355</t>
  </si>
  <si>
    <t>20,065*1,05 'Přepočtené koeficientem množství</t>
  </si>
  <si>
    <t>-224743665</t>
  </si>
  <si>
    <t>Podle 5i tech. zprávy</t>
  </si>
  <si>
    <t>0,315*4*3</t>
  </si>
  <si>
    <t>3,78*1,05 'Přepočtené koeficientem množství</t>
  </si>
  <si>
    <t>-2112568465</t>
  </si>
  <si>
    <t>-305864661</t>
  </si>
  <si>
    <t>751111901</t>
  </si>
  <si>
    <t>Vizuální prohlídka a kontrola stavu ventilátoru</t>
  </si>
  <si>
    <t>2143876327</t>
  </si>
  <si>
    <t>Stávající ventilátor pro větrání CHUC</t>
  </si>
  <si>
    <t>751111902</t>
  </si>
  <si>
    <t>Čištění ventilátoru</t>
  </si>
  <si>
    <t>-307354936</t>
  </si>
  <si>
    <t>751111903</t>
  </si>
  <si>
    <t>Měření průtoku vzduchu ventilátorem, zaregulování</t>
  </si>
  <si>
    <t>-240281864</t>
  </si>
  <si>
    <t>751322011</t>
  </si>
  <si>
    <t>Montáž talířového ventilu D do 100 mm</t>
  </si>
  <si>
    <t>2106525729</t>
  </si>
  <si>
    <t>42972212</t>
  </si>
  <si>
    <t>ventil talířový pro odvod vzduchu kovový D 100mm</t>
  </si>
  <si>
    <t>30458671</t>
  </si>
  <si>
    <t>751322811</t>
  </si>
  <si>
    <t>Demontáž talířového ventilu D do 200 mm</t>
  </si>
  <si>
    <t>-1505726083</t>
  </si>
  <si>
    <t>Hygienické zázemí 2PP</t>
  </si>
  <si>
    <t>751344114</t>
  </si>
  <si>
    <t>Montáž tlumiče hluku pro kruhové potrubí D přes 300 do 400 mm</t>
  </si>
  <si>
    <t>-1257988777</t>
  </si>
  <si>
    <t>Podle 5h tech. zprávy</t>
  </si>
  <si>
    <t>42976211</t>
  </si>
  <si>
    <t>tlumič hluku kruhový Pz, D 355mm, l=500mm</t>
  </si>
  <si>
    <t>756274248</t>
  </si>
  <si>
    <t>312210616</t>
  </si>
  <si>
    <t>žaluzie přetlaková samočinná UV odolný plast šedá, pro potrubí 300x300mm</t>
  </si>
  <si>
    <t>273546042</t>
  </si>
  <si>
    <t>751398052</t>
  </si>
  <si>
    <t>Montáž protidešťové žaluzie nebo žaluziové klapky na čtyřhranné potrubí přes 0,150 do 0,300 m2</t>
  </si>
  <si>
    <t>932875065</t>
  </si>
  <si>
    <t>42972921</t>
  </si>
  <si>
    <t>žaluzie protidešťová s pevnými lamelami, hliník, pro potrubí 500x500mm</t>
  </si>
  <si>
    <t>537623848</t>
  </si>
  <si>
    <t>751398054</t>
  </si>
  <si>
    <t>Montáž protidešťové žaluzie nebo žaluziové klapky na čtyřhranné potrubí přes 0,450 do 0,600 m2</t>
  </si>
  <si>
    <t>-5940516</t>
  </si>
  <si>
    <t>42972924</t>
  </si>
  <si>
    <t>žaluzie protidešťová s pevnými lamelami, hliník, pro potrubí 560x900mm</t>
  </si>
  <si>
    <t>-238162897</t>
  </si>
  <si>
    <t>1392201836</t>
  </si>
  <si>
    <t>3+3+1</t>
  </si>
  <si>
    <t>751510044</t>
  </si>
  <si>
    <t>Vzduchotechnické potrubí z pozinkovaného plechu kruhové spirálně vinutá trouba bez příruby D přes 300 do 400 mm</t>
  </si>
  <si>
    <t>-919414176</t>
  </si>
  <si>
    <t>751511025</t>
  </si>
  <si>
    <t>Montáž potrubí plechového skupiny I čtyřhranného s přírubou tloušťky plechu 0,8 mm přes 0,79 do 1,13 m2</t>
  </si>
  <si>
    <t>-498484935</t>
  </si>
  <si>
    <t>42982118</t>
  </si>
  <si>
    <t>trouba čtyřhranná Pz průřez do 1,13m2</t>
  </si>
  <si>
    <t>977862142</t>
  </si>
  <si>
    <t>3*1,2 'Přepočtené koeficientem množství</t>
  </si>
  <si>
    <t>751511816</t>
  </si>
  <si>
    <t>Demontáž potrubí plechového skupiny I kruhového s přírubou nebo bez příruby tloušťky plechu 0,6 mm D přes 200 do 300 mm</t>
  </si>
  <si>
    <t>1691742205</t>
  </si>
  <si>
    <t>Podle 5g tech. zprávy</t>
  </si>
  <si>
    <t>751511817</t>
  </si>
  <si>
    <t>Demontáž potrubí plechového skupiny I kruhového s přírubou nebo bez příruby tloušťky plechu 0,6 mm D přes 300 do 400 mm</t>
  </si>
  <si>
    <t>-1314892341</t>
  </si>
  <si>
    <t>-1134910195</t>
  </si>
  <si>
    <t>Podle 5j tech. zprávy</t>
  </si>
  <si>
    <t>42971165</t>
  </si>
  <si>
    <t>klapka čtyřhranná protipožární uzavírací, tepelná pojistka 72°C, proudění do 10m/s, Pz 355x200mm</t>
  </si>
  <si>
    <t>102917259</t>
  </si>
  <si>
    <t>42971166</t>
  </si>
  <si>
    <t>klapka čtyřhranná protipožární uzavírací, tepelná pojistka 72°C, proudění do 10m/s, Pz 315x315mm</t>
  </si>
  <si>
    <t>-1005253924</t>
  </si>
  <si>
    <t>751515064</t>
  </si>
  <si>
    <t>Montáž protipožární klapky kruhové bez příruby do potrubí do stěny D přes 300 do 400 mm</t>
  </si>
  <si>
    <t>2017637832</t>
  </si>
  <si>
    <t>42971505</t>
  </si>
  <si>
    <t>klapka kruhová protipožární uzavírací pro přívod nebo odvod, dvoulistá klapka, tepelná pojistka 72°C, lakovaný plech D 355mm</t>
  </si>
  <si>
    <t>-1829997048</t>
  </si>
  <si>
    <t>42900077</t>
  </si>
  <si>
    <t>servopohon klapkový s pružinovým zpětným chodem IP54 kroutící moment 10Nm</t>
  </si>
  <si>
    <t>-790876728</t>
  </si>
  <si>
    <t>751537052</t>
  </si>
  <si>
    <t>Montáž potrubí ohebného kruhového neizolovaného z vrstvy PVC s polyamidovou nebo polyethylenovou tkaninou a Al laminátem D přes 100 do 200 mm</t>
  </si>
  <si>
    <t>216620776</t>
  </si>
  <si>
    <t>Podle 5a tech. zprávy</t>
  </si>
  <si>
    <t>42981815</t>
  </si>
  <si>
    <t>hadice ohebná neizolovaná z PVC vrstvy Al laminátu a PA tkaniny vyztužena drátem, délka 10m D 102mm</t>
  </si>
  <si>
    <t>-1051182668</t>
  </si>
  <si>
    <t>10538186</t>
  </si>
  <si>
    <t>1077370530</t>
  </si>
  <si>
    <t>751792909</t>
  </si>
  <si>
    <t>Vystavení protokolu o servisní prohlídce klimatizace</t>
  </si>
  <si>
    <t>1875043697</t>
  </si>
  <si>
    <t>Pro všechna VZT zařízení</t>
  </si>
  <si>
    <t>751991901</t>
  </si>
  <si>
    <t>Zápis do provozní knihy</t>
  </si>
  <si>
    <t>161276217</t>
  </si>
  <si>
    <t>751991902</t>
  </si>
  <si>
    <t>Předání zařízení uživateli</t>
  </si>
  <si>
    <t>-1141400281</t>
  </si>
  <si>
    <t>360170284</t>
  </si>
  <si>
    <t>2093415100</t>
  </si>
  <si>
    <t>0,343*3 'Přepočtené koeficientem množství</t>
  </si>
  <si>
    <t>-960770178</t>
  </si>
  <si>
    <t>-199998497</t>
  </si>
  <si>
    <t>06 - Demontáž a ekologická likvidace</t>
  </si>
  <si>
    <t>1306690882</t>
  </si>
  <si>
    <t>1760263276</t>
  </si>
  <si>
    <t>1,75*5 'Přepočtené koeficientem množství</t>
  </si>
  <si>
    <t>-502588498</t>
  </si>
  <si>
    <t>-1155383733</t>
  </si>
  <si>
    <t>1,75*19 'Přepočtené koeficientem množství</t>
  </si>
  <si>
    <t>-274858512</t>
  </si>
  <si>
    <t>751511807</t>
  </si>
  <si>
    <t>Demontáž potrubí plechového skupiny I čtyřhranného s přírubou nebo bez příruby tloušťky plechu 0,8 mm průřezu přes 0,50 do 1,13 m2</t>
  </si>
  <si>
    <t>-1306226796</t>
  </si>
  <si>
    <t>-645691069</t>
  </si>
  <si>
    <t>751611818</t>
  </si>
  <si>
    <t>Demontáž centrální vzduchotechnické jednotky s rekuperací tepla stojaté s výměnou vzduchu přes 9000 do 13000 m3/h</t>
  </si>
  <si>
    <t>-1074675107</t>
  </si>
  <si>
    <t>08 - ZOTK - Zařízení pro odvod kouře a tepla</t>
  </si>
  <si>
    <t>D306 - ZOTK_01.: ZOKT</t>
  </si>
  <si>
    <t>D306</t>
  </si>
  <si>
    <t>ZOTK_01.: ZOKT</t>
  </si>
  <si>
    <t>Pol40</t>
  </si>
  <si>
    <t>EF-1 a EF-2 Ax. ventilátor pro odvod tepla a kouře; DN 1250 - 300°C/60min. - 87.000m3/h - 200Pa - 400V / 15kW / 28A;  - směr proudění A</t>
  </si>
  <si>
    <t>926627631</t>
  </si>
  <si>
    <t>Pol41</t>
  </si>
  <si>
    <t>SF-1 Ax. ventilátor pro přívod vzduchu; DN 1120  - 62.000m3/h - 300Pa - 400V / 15kW / 29A;</t>
  </si>
  <si>
    <t>1070428654</t>
  </si>
  <si>
    <t>Pol42</t>
  </si>
  <si>
    <t>Montážní deska pro instalaci ventilátorů do horizontální polohy 1500x1700mm</t>
  </si>
  <si>
    <t>-2043314994</t>
  </si>
  <si>
    <t>Pol43</t>
  </si>
  <si>
    <t>Podsada výšky1400 mm, světlých rozměrů 1700x3000 mm,  pozinkovaný plech tl. 2,0 mm, nezateplená, instalace na výměny ve střeš. plášti. Doporučená tloušťka tepelné izolace 100 mm - dodávka střecha.  - konkrétní  RAL není požadována.</t>
  </si>
  <si>
    <t>1244730767</t>
  </si>
  <si>
    <t>Poznámka k položce:_x000D_
složeno ze 2 kusů výšky 700mm</t>
  </si>
  <si>
    <t>Pol61</t>
  </si>
  <si>
    <t>AIR-1 Lamelová krycí klapka ventilátoru    Rám a lamely klapky se skládají z hliníkových profilů Provedení lamel: - sendvičový panel - lamely jsou uloženy v horizontální ose, pohyb zajišťuje ovládací mechanika klapky;  maximální úhel otevření lamel je 90s</t>
  </si>
  <si>
    <t>-1386382274</t>
  </si>
  <si>
    <t>Poznámka k položce:_x000D_
AIR/1E/1700/3000/I/IA24/M2B230/FX/S/S/N5/WM/X</t>
  </si>
  <si>
    <t>Pol62</t>
  </si>
  <si>
    <t>CLT-P-1 Lamelová klapka pro přívod vzduchu pro osazení  do stěny  Rám a lamely okna se skládají z hliníkových profilů  s přerušenými tepelnými mosty. Provedení lamel: - sendvičový panel U = 1,59W/m2K lamely jsou uloženy v horizontální ose, pohyb zajišťuje</t>
  </si>
  <si>
    <t>400501234</t>
  </si>
  <si>
    <t>Poznámka k položce:_x000D_
CLT/E/1390/1390/4/X/IA/M230/PS/X/</t>
  </si>
  <si>
    <t>Pol63</t>
  </si>
  <si>
    <t>CLT-P-2 Lamelová klapka pro přívod vzduchu pro osazení  do stěny   Rám a lamely okna se skládají z hliníkových profilů  s přerušenými tepelnými mosty. Provedení lamel: - sendvičový panel U = 1,55W/m2K lamely jsou uloženy v horizontální ose, pohyb zajišťuj</t>
  </si>
  <si>
    <t>-1448060044</t>
  </si>
  <si>
    <t>Poznámka k položce:_x000D_
CLT/E/2000/2200/7/X/IA/M230/PS/X/</t>
  </si>
  <si>
    <t>Pol64</t>
  </si>
  <si>
    <t>CLT-P-3 Lamelová klapka pro přívod vzduchu pro osazení  do stěny  Rám a lamely okna se skládají z hliníkových profilů  s přerušenými tepelnými mosty. Provedení lamel: - sendvičový panel U = 1,86W/m2K lamely jsou uloženy v horizontální ose, pohyb zajišťuje</t>
  </si>
  <si>
    <t>-845014722</t>
  </si>
  <si>
    <t>Poznámka k položce:_x000D_
CLT/E/1700/450/2/X/IA/M230/PS/X/</t>
  </si>
  <si>
    <t>Pol65</t>
  </si>
  <si>
    <t>CLT-O-1 a 2 Lamelová klapka na sání ZOKT pro osazení do stěny  Rám a lamely okna se skládají z hliníkových profilů  s přerušenými tepelnými mosty. Provedení lamel: - sendvičový panel U = 1,57W/m2K lamely jsou uloženy v horizontální ose, pohyb zajišťuje ov</t>
  </si>
  <si>
    <t>-1271924311</t>
  </si>
  <si>
    <t>Poznámka k položce:_x000D_
CLT/E/1400/2100/6/X/IA/M230/PS/X/</t>
  </si>
  <si>
    <t>Pol66</t>
  </si>
  <si>
    <t>Potrubí z ocelového pozinkovaného potrubí  s výztuhami, třídy EImulti30,(ho, ve) S1500multi  certifikované pro požární odolnost 600°C / 120min., vč. teplotně odolného těsnění a přírub. Stejná požární odolnost (E60) musí být zajištěna u potrubních závěsů k</t>
  </si>
  <si>
    <t>-564375958</t>
  </si>
  <si>
    <t>Pol50</t>
  </si>
  <si>
    <t>Systém požární izolace ocelového vzduchotechnického potrubí pro požární odolnost 90minut, izolace z desek tloušťky 60mm v jedné vrstvě. Min. požadovaná odolnost Izolace (dle projektu PBŘ) EImulti30.</t>
  </si>
  <si>
    <t>154853664</t>
  </si>
  <si>
    <t>Pol67</t>
  </si>
  <si>
    <t>Gravitační kouřová zástěna zkoušena a certifikována podle ČSN EN 12 101-1, požární odolnost D30. - Tkanina ze skelných vláken pokrytá PU tloušťky 0,4mm, specifická hmotnost     445g/m2 se stehy z kevlarové příze.  - Max. délka jedné navíjecí hřídele- 5.00</t>
  </si>
  <si>
    <t>183740974</t>
  </si>
  <si>
    <t>Pol68</t>
  </si>
  <si>
    <t xml:space="preserve">Řídící centrála ZOKT  k ventilátorům pro odvod kouře,tepla,  . požárně odolné provedení -  napojení na EPS.  • napájení ovládacího panelu – 3x400V -  požárně odolný kabe • napojeno na náhradní zdroj -  požárně odolný kabel • doba zálohování -  min.30min  </t>
  </si>
  <si>
    <t>-876444570</t>
  </si>
  <si>
    <t>Poznámka k položce:_x000D_
cena bez záložního zdroje</t>
  </si>
  <si>
    <t>Pol53</t>
  </si>
  <si>
    <t>Ovládací panel OP-2 – pro ovládání kouřových zástěn • napájení ovládacího panelu – 230V • počet kontaktů od EPS – 1x (rozpínací kontakt) – požárně odolný kabel</t>
  </si>
  <si>
    <t>-1987705965</t>
  </si>
  <si>
    <t>Pol54</t>
  </si>
  <si>
    <t>Nouzová tlačítka</t>
  </si>
  <si>
    <t>-1709411695</t>
  </si>
  <si>
    <t>Pol55</t>
  </si>
  <si>
    <t>Zapojení, uvedení do provozu, funkční zkoušky</t>
  </si>
  <si>
    <t>1264174021</t>
  </si>
  <si>
    <t>Pol56</t>
  </si>
  <si>
    <t>Dokladová část, výchozí revizní zprávy</t>
  </si>
  <si>
    <t>439590544</t>
  </si>
  <si>
    <t>Pol57</t>
  </si>
  <si>
    <t>Projekt skutečného provedení a výrobní dokumentace</t>
  </si>
  <si>
    <t>1632223990</t>
  </si>
  <si>
    <t>Pol58</t>
  </si>
  <si>
    <t>-484400872</t>
  </si>
  <si>
    <t>Pol59</t>
  </si>
  <si>
    <t>Zaškolení obsluhy</t>
  </si>
  <si>
    <t>773782410</t>
  </si>
  <si>
    <t>09 - Měření a regulace</t>
  </si>
  <si>
    <t>D3 - MaR_02: ŘÍDICÍ SYSTÉM</t>
  </si>
  <si>
    <t>D4 - MaR_03: ROZVADĚČE</t>
  </si>
  <si>
    <t>D5 - MaR_04: VZDUCHOTECHNIKA</t>
  </si>
  <si>
    <t>D6 - MaR_05: PROTIPOŽÁRNÍ KLAPKY</t>
  </si>
  <si>
    <t>D7 - MaR_06: ZÓNOVÁ REGULACE</t>
  </si>
  <si>
    <t>D8 - MaR_07: KABELY</t>
  </si>
  <si>
    <t>D9 - MaR_08: MONTÁŽNÍ MATERIÁL</t>
  </si>
  <si>
    <t>D10 - MaR_09: OSTATNÍ</t>
  </si>
  <si>
    <t>D3</t>
  </si>
  <si>
    <t>MaR_02: ŘÍDICÍ SYSTÉM</t>
  </si>
  <si>
    <t>MaR_001</t>
  </si>
  <si>
    <t>Řídící systém volně programovatelný, web server, zobrazovací panel (tablet pro základní  vizualizaci systému)</t>
  </si>
  <si>
    <t>MaR_002</t>
  </si>
  <si>
    <t>pro cca 75 I/O (6xUI, 42xDI, 2xAO, 18xDO)</t>
  </si>
  <si>
    <t>MaR_003</t>
  </si>
  <si>
    <t>Řídící systém volně programovatelný, web server, zobrazovací panel</t>
  </si>
  <si>
    <t>MaR_004</t>
  </si>
  <si>
    <t>pro cca 52 I/O (3xUI, 34xDI, 1xAO, 9xDO)</t>
  </si>
  <si>
    <t>MaR_005</t>
  </si>
  <si>
    <t>MaR_006</t>
  </si>
  <si>
    <t>pro cca 68 I/O (12xUI, 36xDI, 5xAO, 8xDO)</t>
  </si>
  <si>
    <t>MaR_007</t>
  </si>
  <si>
    <t>Programové vybavení pro automatizační stanice</t>
  </si>
  <si>
    <t>MaR_008</t>
  </si>
  <si>
    <t>Programové vybavení pro cizí integraci modbus zařízení (cca 35 datových bodů)</t>
  </si>
  <si>
    <t>MaR_009</t>
  </si>
  <si>
    <t>Programové vybavení pro vizualizaci systému</t>
  </si>
  <si>
    <t>MaR_010</t>
  </si>
  <si>
    <t>switch 8 port</t>
  </si>
  <si>
    <t>MaR_011</t>
  </si>
  <si>
    <t>GSM modem pro dálkovou signalizaci poruchových stavů, vč příslušenství</t>
  </si>
  <si>
    <t>D4</t>
  </si>
  <si>
    <t>MaR_03: ROZVADĚČE</t>
  </si>
  <si>
    <t>MaR_012</t>
  </si>
  <si>
    <t>nástěnný rozvaděč:  800x1200x300 (šxvxh), krytí: min. IP 44/20</t>
  </si>
  <si>
    <t>Poznámka k položce:_x000D_
vč. základní výbavy: hl.vypínač, přepěťové ochrany, jistící prvky, svorky řadové, servisní zásuvka, přímé a stykačové vývody</t>
  </si>
  <si>
    <t>MaR_013</t>
  </si>
  <si>
    <t>MaR_014</t>
  </si>
  <si>
    <t>skříňový rozvaděč:  600x2000x300 (šxvxh), krytí: min. IP 44/20</t>
  </si>
  <si>
    <t>MaR_04: VZDUCHOTECHNIKA</t>
  </si>
  <si>
    <t>MaR_015</t>
  </si>
  <si>
    <t>tlačítko, na povrch, spínací konatkt, vč. příslušenství</t>
  </si>
  <si>
    <t>MaR_016</t>
  </si>
  <si>
    <t>přepínač v prostoru (1-2-0-automat) vč. příslušenství</t>
  </si>
  <si>
    <t>MaR_017</t>
  </si>
  <si>
    <t>snímač teploty venkovní, min. rozsah -30°C až 50°C, (PT, Ni, NTC), min. IP 43</t>
  </si>
  <si>
    <t>MaR_018</t>
  </si>
  <si>
    <t>snímač teploty příložní, vč. příslušenství, min. rozsah -10°C až 90°C, (PT, Ni, NTC)</t>
  </si>
  <si>
    <t>MaR_019</t>
  </si>
  <si>
    <t>snímač teploty do VZT potrubí, vč. příslušenství, min. rozsah -10°C až 70°C, (PT, Ni, NTC)</t>
  </si>
  <si>
    <t>MaR_020</t>
  </si>
  <si>
    <t>snímač tlakové diference, výstup kontakt, rozsah 500 Pa</t>
  </si>
  <si>
    <t>MaR_021</t>
  </si>
  <si>
    <t>snímač tlakové diference, výstup 0-10V, rozsah 1000 Pa</t>
  </si>
  <si>
    <t>MaR_022</t>
  </si>
  <si>
    <t>snímač kvality vzduchu (VOC) do VZT potrubí, výstup 0-10V</t>
  </si>
  <si>
    <t>MaR_023</t>
  </si>
  <si>
    <t>snímač prostorový kvality (CO2) a teploty (0..50°C) vzduchu, výstup 2x 0-10V</t>
  </si>
  <si>
    <t>MaR_024</t>
  </si>
  <si>
    <t>kapilárový termostat protimrazové ochrany, výstup kontakt, délka kapiláry do 6m</t>
  </si>
  <si>
    <t>MaR_025</t>
  </si>
  <si>
    <t>klapkový servopohon, 24VAC, ovládaní 0-10V, signalizace polohy</t>
  </si>
  <si>
    <t>MaR_026</t>
  </si>
  <si>
    <t>klapkový servopohon, 24VAC, ovládání 2P, 10Nm, signalizace koncových poloh</t>
  </si>
  <si>
    <t>MaR_027</t>
  </si>
  <si>
    <t>elektroinstalační krabice na povrch, vč. svorek, IP54</t>
  </si>
  <si>
    <t>MaR_028</t>
  </si>
  <si>
    <t>čerpadlo dodávka cizí; MaR řěší: připojení napájení, ovládání, monitoring</t>
  </si>
  <si>
    <t>MaR_029</t>
  </si>
  <si>
    <t>ventilátor dodávka cizí; MaR řěší: připojení napájení, ovládání, monitoring</t>
  </si>
  <si>
    <t>MaR_030</t>
  </si>
  <si>
    <t>ventilátor s EC motorem dodávka cizí; MaR řěší: připojení napájení, ovládání, monitoring</t>
  </si>
  <si>
    <t>MaR_031</t>
  </si>
  <si>
    <t>regulační uzel ohřev/chlazení dodávka cizí; MaR řěší: připojení napájení, ovládání;24VAC, 0-10V</t>
  </si>
  <si>
    <t>MaR_032</t>
  </si>
  <si>
    <t>chladící systém (přímý výparník) dodávka cizí; MaR řěší: připojení napájení, ovládání, monitoring</t>
  </si>
  <si>
    <t>MaR_033</t>
  </si>
  <si>
    <t>kompaktní jednotka VZT dodávka cizí;  MaR řeší: datovou integraci, komunikační protokol ;- modbus-RTU</t>
  </si>
  <si>
    <t>D6</t>
  </si>
  <si>
    <t>MaR_05: PROTIPOŽÁRNÍ KLAPKY</t>
  </si>
  <si>
    <t>MaR_034</t>
  </si>
  <si>
    <t>protipožární klapka dodávka cizí; MaR řěší: připojení napájení, ovládání (EPS), monitoring</t>
  </si>
  <si>
    <t>MaR_035</t>
  </si>
  <si>
    <t>D7</t>
  </si>
  <si>
    <t>MaR_06: ZÓNOVÁ REGULACE</t>
  </si>
  <si>
    <t>MaR_036</t>
  </si>
  <si>
    <t>prostorový termostat, napájení 230V, komunikace modbus/RTU, výstup kontakt spínací</t>
  </si>
  <si>
    <t>MaR_037</t>
  </si>
  <si>
    <t>termopohony topení, 230V</t>
  </si>
  <si>
    <t>MaR_07: KABELY</t>
  </si>
  <si>
    <t>MaR_038</t>
  </si>
  <si>
    <t>kabel   JYTY 2x1</t>
  </si>
  <si>
    <t>MaR_039</t>
  </si>
  <si>
    <t>kabel   JYTY 4x1</t>
  </si>
  <si>
    <t>MaR_040</t>
  </si>
  <si>
    <t>kabel   JYTY 7x1</t>
  </si>
  <si>
    <t>MaR_041</t>
  </si>
  <si>
    <t>kabel   J-Y(St)Y 2x2x0,8</t>
  </si>
  <si>
    <t>MaR_042</t>
  </si>
  <si>
    <t>kabel   UTP cat5</t>
  </si>
  <si>
    <t>MaR_043</t>
  </si>
  <si>
    <t>kabel   CYKY-J 3x1,5</t>
  </si>
  <si>
    <t>MaR_044</t>
  </si>
  <si>
    <t>kabel   CYKY-J 5x1,5</t>
  </si>
  <si>
    <t>MaR_045</t>
  </si>
  <si>
    <t>kabel   JXFE-R 2x2x0,8 - B2 ca s1d0</t>
  </si>
  <si>
    <t>MaR_046</t>
  </si>
  <si>
    <t>kabel   JXFE-R 3x2x0,8 - B2 ca s1d0</t>
  </si>
  <si>
    <t>MaR_047</t>
  </si>
  <si>
    <t>kabel   1-CXKH-R 3x1,5 - B2 ca s1d0</t>
  </si>
  <si>
    <t>D9</t>
  </si>
  <si>
    <t>MaR_08: MONTÁŽNÍ MATERIÁL</t>
  </si>
  <si>
    <t>MaR_048</t>
  </si>
  <si>
    <t>žlab 62x50, pozinkovaný plech  (vč.víka,kolen,T-kusů,spojek,nosníků, závěsů)</t>
  </si>
  <si>
    <t>MaR_049</t>
  </si>
  <si>
    <t>žlab 125x50, pozinkovaný plech  (vč.víka,kolen,T-kusů,spojek,nosníků, závěsů)</t>
  </si>
  <si>
    <t>MaR_050</t>
  </si>
  <si>
    <t>elektroinstalační trubka tuhá, PVC, vnitřní průměr od 17mm vč.příchytek a příslušenství</t>
  </si>
  <si>
    <t>MaR_051</t>
  </si>
  <si>
    <t>elektroinstalační trubka ohebná vnitřní průměr od 10mm vč.příchytek a příslušenství</t>
  </si>
  <si>
    <t>MaR_052</t>
  </si>
  <si>
    <t>ostatní podružný materiál</t>
  </si>
  <si>
    <t>MaR_09: OSTATNÍ</t>
  </si>
  <si>
    <t>MaR_053</t>
  </si>
  <si>
    <t>Dokumentace zhotovitele (dílenská dokumentace)</t>
  </si>
  <si>
    <t>MaR_054</t>
  </si>
  <si>
    <t>Dokumentace skutečného stavu</t>
  </si>
  <si>
    <t>MaR_055</t>
  </si>
  <si>
    <t>Obhlídka stavby, zjištění skutečného stavu MaR pro rozvaděče RA 1, RA 2</t>
  </si>
  <si>
    <t>MaR_056</t>
  </si>
  <si>
    <t>Odladění SW s technologií</t>
  </si>
  <si>
    <t>MaR_057</t>
  </si>
  <si>
    <t>Demontáž stávajících rozvaděčů a likvidace odpadu</t>
  </si>
  <si>
    <t>MaR_058</t>
  </si>
  <si>
    <t>MaR_059</t>
  </si>
  <si>
    <t>Komplexní zkoušky (72 hod)</t>
  </si>
  <si>
    <t>MaR_060</t>
  </si>
  <si>
    <t>Revize</t>
  </si>
  <si>
    <t>MaR_061</t>
  </si>
  <si>
    <t>Požární ucpávky</t>
  </si>
  <si>
    <t>MaR_062</t>
  </si>
  <si>
    <t>Doprava, zařízení staveniště</t>
  </si>
  <si>
    <t>10 - EPS_EROP, ESL</t>
  </si>
  <si>
    <t>D254 - DD_0404: ESL</t>
  </si>
  <si>
    <t xml:space="preserve">    D255 - SLP_01: Slaboproud</t>
  </si>
  <si>
    <t xml:space="preserve">      D256 - SLP_01: Popis</t>
  </si>
  <si>
    <t xml:space="preserve">      D257 - SLP_02: EPS</t>
  </si>
  <si>
    <t xml:space="preserve">      D258 - SLP_03: Evakuační rozhlas</t>
  </si>
  <si>
    <t xml:space="preserve">      D259 - SLP_04: Strukturovaná kabeláž</t>
  </si>
  <si>
    <t xml:space="preserve">      D260 - SLP_05: příprava pro kamery</t>
  </si>
  <si>
    <t xml:space="preserve">      D261 - SLP_06: příprava pro WIFI</t>
  </si>
  <si>
    <t xml:space="preserve">      D262 - SLP_07: příprava pro TV - monitor</t>
  </si>
  <si>
    <t xml:space="preserve">      D263 - SLP_08: inspicient RTS</t>
  </si>
  <si>
    <t xml:space="preserve">      D264 - SLP_09: Intercom</t>
  </si>
  <si>
    <t xml:space="preserve">      D265 - SLP_10: GSM</t>
  </si>
  <si>
    <t xml:space="preserve">      D266 - SLP_11: autonomní systém signalizace WC invalida</t>
  </si>
  <si>
    <t xml:space="preserve">      D267 - SLP_12: Společné</t>
  </si>
  <si>
    <t>D254</t>
  </si>
  <si>
    <t>DD_0404: ESL</t>
  </si>
  <si>
    <t>D255</t>
  </si>
  <si>
    <t>SLP_01: Slaboproud</t>
  </si>
  <si>
    <t>D256</t>
  </si>
  <si>
    <t>SLP_01: Popis</t>
  </si>
  <si>
    <t>SLP_001</t>
  </si>
  <si>
    <t>Specifikace určuje rozsah a technický standard pro ocenění- neslouží k objednávání materiálu</t>
  </si>
  <si>
    <t>-1001250288</t>
  </si>
  <si>
    <t>SLP_002</t>
  </si>
  <si>
    <t>Ceny obsahují dodávku, materiál, montáž, veškeré přesuny, pomocná lešení a montážní prostředky.</t>
  </si>
  <si>
    <t>1343946565</t>
  </si>
  <si>
    <t>SLP_003</t>
  </si>
  <si>
    <t>Ceny obsahují veškeré kotevní a spojovací prvky, povrchové úpravy, pokud nejsou uvedeny zvlášť.</t>
  </si>
  <si>
    <t>-719078100</t>
  </si>
  <si>
    <t>SLP_004</t>
  </si>
  <si>
    <t>Ceny obsahují veškeré atesty, nutné zkoušky, štítky, zkušební provozy, dílenskou dokumentaci i náklady na vyvzorkování.</t>
  </si>
  <si>
    <t>-904151467</t>
  </si>
  <si>
    <t>SLP_005</t>
  </si>
  <si>
    <t>Podrobná specifikace položek je uvedena v příslušných částech projektové dokumentace.</t>
  </si>
  <si>
    <t>-1787964626</t>
  </si>
  <si>
    <t>SLP_006</t>
  </si>
  <si>
    <t>Ceny obsahují též veškeré systémové detaily jako systémové lišty, napojení na okolní konstrukce, úpravy u prostupů, výplní otvorů,opatření proti nadměrné prašnosti apod.</t>
  </si>
  <si>
    <t>-387455916</t>
  </si>
  <si>
    <t>D257</t>
  </si>
  <si>
    <t>SLP_02: EPS</t>
  </si>
  <si>
    <t>SLP_007</t>
  </si>
  <si>
    <t>Ústředna EPS pro 2 kruhové linky_(analogové vyhodnocení)  - kompetní se zdojem, čelním panelem</t>
  </si>
  <si>
    <t>534905398</t>
  </si>
  <si>
    <t>SLP_008</t>
  </si>
  <si>
    <t>Akku 12 V / 24 Ah</t>
  </si>
  <si>
    <t>-1499815122</t>
  </si>
  <si>
    <t>SLP_009</t>
  </si>
  <si>
    <t>ram-s-dvermi-s-protipozarni-upravou EI45/EW60 š/v/h 1026, 2160, 250</t>
  </si>
  <si>
    <t>1083217916</t>
  </si>
  <si>
    <t>SLP_010</t>
  </si>
  <si>
    <t>tmel pro nástěnné protipožární rámy</t>
  </si>
  <si>
    <t>-1487038775</t>
  </si>
  <si>
    <t>SLP_011</t>
  </si>
  <si>
    <t>Spínaný zálohovaný zdroj v krytu24V10A, CPD certifikát</t>
  </si>
  <si>
    <t>2035853389</t>
  </si>
  <si>
    <t>SLP_012</t>
  </si>
  <si>
    <t>104510563</t>
  </si>
  <si>
    <t>SLP_013</t>
  </si>
  <si>
    <t>klíčový trezor KTPO</t>
  </si>
  <si>
    <t>1909432520</t>
  </si>
  <si>
    <t>SLP_014</t>
  </si>
  <si>
    <t>maják se sirénou</t>
  </si>
  <si>
    <t>-1620911965</t>
  </si>
  <si>
    <t>SLP_015</t>
  </si>
  <si>
    <t>panel OPPO</t>
  </si>
  <si>
    <t>-930922372</t>
  </si>
  <si>
    <t>SLP_016</t>
  </si>
  <si>
    <t>paralelní zobracovací panel</t>
  </si>
  <si>
    <t>-477459646</t>
  </si>
  <si>
    <t>SLP_017</t>
  </si>
  <si>
    <t>Opticko kouřový hlásič požáru</t>
  </si>
  <si>
    <t>-1468210815</t>
  </si>
  <si>
    <t>SLP_018</t>
  </si>
  <si>
    <t>Tepelný hlásič požáru</t>
  </si>
  <si>
    <t>-274474535</t>
  </si>
  <si>
    <t>SLP_019</t>
  </si>
  <si>
    <t>Patice hlásiče</t>
  </si>
  <si>
    <t>875371649</t>
  </si>
  <si>
    <t>SLP_020</t>
  </si>
  <si>
    <t>Tlačítkový hlásič požáru vnitřní</t>
  </si>
  <si>
    <t>1352321828</t>
  </si>
  <si>
    <t>SLP_021</t>
  </si>
  <si>
    <t>Vstupně/výstupní prvek 2xvstup/2xvýstup</t>
  </si>
  <si>
    <t>-1782295107</t>
  </si>
  <si>
    <t>SLP_022</t>
  </si>
  <si>
    <t>Krabice pro v/v moduly + víčko</t>
  </si>
  <si>
    <t>281774006</t>
  </si>
  <si>
    <t>SLP_023</t>
  </si>
  <si>
    <t>Přídržný magnet 100 kg, 24V , s vypínacím tlačítkem, IP52, kotva s kloubem</t>
  </si>
  <si>
    <t>895283070</t>
  </si>
  <si>
    <t>SLP_024</t>
  </si>
  <si>
    <t>1x2x0,8 bezhalogenový, komunikační kabel s omezenu tvorbou kouře a šířením ohně, s klasifikací B2cas1d1dle CPR, ČSN EN 50575: 2014 + A1: 2016</t>
  </si>
  <si>
    <t>-266270218</t>
  </si>
  <si>
    <t>SLP_025</t>
  </si>
  <si>
    <t>kabel s požární integritou 10x2x0,8</t>
  </si>
  <si>
    <t>-876248970</t>
  </si>
  <si>
    <t>Poznámka k položce:_x000D_
Praflaguard</t>
  </si>
  <si>
    <t>SLP_026</t>
  </si>
  <si>
    <t>Kabel ohniodolný E30 1x2x0,8 s Cu žílami dle vyhl.č.23/2008Sb.</t>
  </si>
  <si>
    <t>-612634371</t>
  </si>
  <si>
    <t>SLP_027</t>
  </si>
  <si>
    <t>Kabel ohniodolný E30 2x2x0,8 s Cu žílami dle vyhl.č.23/2008Sb.</t>
  </si>
  <si>
    <t>348383030</t>
  </si>
  <si>
    <t>SLP_028</t>
  </si>
  <si>
    <t>kabel 2x1.5 ČSN EN 60332-3-22.</t>
  </si>
  <si>
    <t>-1243146332</t>
  </si>
  <si>
    <t>SLP_029</t>
  </si>
  <si>
    <t>Vodič uzemňovací CY10</t>
  </si>
  <si>
    <t>1270434692</t>
  </si>
  <si>
    <t>SLP_030</t>
  </si>
  <si>
    <t>Vodič uzemňovací CY 4</t>
  </si>
  <si>
    <t>-280155944</t>
  </si>
  <si>
    <t>SLP_031</t>
  </si>
  <si>
    <t>krabice s odolnostíí a keramickou svorkovnicí</t>
  </si>
  <si>
    <t>1106239002</t>
  </si>
  <si>
    <t>SLP_032</t>
  </si>
  <si>
    <t>Svorkovnice, šrouby, hmoždinky,drobný mat.</t>
  </si>
  <si>
    <t>1820948850</t>
  </si>
  <si>
    <t>SLP_033</t>
  </si>
  <si>
    <t>Trubka instalační pevná bezhalogen s příchytkami a ostatním příslušenstvím</t>
  </si>
  <si>
    <t>1431283424</t>
  </si>
  <si>
    <t>SLP_034</t>
  </si>
  <si>
    <t>Příchyka pro ohniodolný kabel + hmoždinka + šroub</t>
  </si>
  <si>
    <t>-699635895</t>
  </si>
  <si>
    <t>SLP_035</t>
  </si>
  <si>
    <t>příchytka sdružená s požární integritou</t>
  </si>
  <si>
    <t>-539215499</t>
  </si>
  <si>
    <t>SLP_036</t>
  </si>
  <si>
    <t>Dvojitá příchytka s požární odolností + hmoždinka + šroub</t>
  </si>
  <si>
    <t>-1261339202</t>
  </si>
  <si>
    <t>SLP_037</t>
  </si>
  <si>
    <t>žlab 100x60 normová trasa včetně konzol, odbočení ap.</t>
  </si>
  <si>
    <t>1622172048</t>
  </si>
  <si>
    <t>SLP_038</t>
  </si>
  <si>
    <t>-348658023</t>
  </si>
  <si>
    <t>SLP_039</t>
  </si>
  <si>
    <t>Měření po úsecích na jeden detektor, výstup</t>
  </si>
  <si>
    <t>-1696474295</t>
  </si>
  <si>
    <t>SLP_040</t>
  </si>
  <si>
    <t>Koordinace na stavbě s ostatními profesemi</t>
  </si>
  <si>
    <t>-1290354690</t>
  </si>
  <si>
    <t>SLP_041</t>
  </si>
  <si>
    <t>Zákaznický text</t>
  </si>
  <si>
    <t>-2057515057</t>
  </si>
  <si>
    <t>SLP_042</t>
  </si>
  <si>
    <t>Programování, testování, zprovoznění systému</t>
  </si>
  <si>
    <t>1743035167</t>
  </si>
  <si>
    <t>SLP_043</t>
  </si>
  <si>
    <t>Ostatní drobný instalační materiál</t>
  </si>
  <si>
    <t>234933868</t>
  </si>
  <si>
    <t>SLP_044</t>
  </si>
  <si>
    <t>Revize zařízení</t>
  </si>
  <si>
    <t>-1890270577</t>
  </si>
  <si>
    <t>SLP_045</t>
  </si>
  <si>
    <t>Provozní kniha EPS</t>
  </si>
  <si>
    <t>-1433354516</t>
  </si>
  <si>
    <t>SLP_046</t>
  </si>
  <si>
    <t>provedení koordinační funkční zkoušky systému EPS a návazných zařízení, vyhotovení protokolu - nutná součinnsot investora, dodavatelů ostatních ovládaných zařízení</t>
  </si>
  <si>
    <t>-553655521</t>
  </si>
  <si>
    <t>SLP_047</t>
  </si>
  <si>
    <t>školení obsluhy</t>
  </si>
  <si>
    <t>-213137421</t>
  </si>
  <si>
    <t>SLP_048</t>
  </si>
  <si>
    <t>ZDP - bude řešeno na základě smlouvy mezi investorem a HZS pověřenou organizavcí</t>
  </si>
  <si>
    <t>2025559132</t>
  </si>
  <si>
    <t>SLP_049</t>
  </si>
  <si>
    <t>40913530</t>
  </si>
  <si>
    <t>D258</t>
  </si>
  <si>
    <t>SLP_03: Evakuační rozhlas</t>
  </si>
  <si>
    <t>SLP_050</t>
  </si>
  <si>
    <t xml:space="preserve">EN54-16 certifikovaná systémová řídicí jednotka 240W, 6 zón s individuální regulací hlasitosti, 4 audio vstupy, 2 porty pro mikrofonní stanice, 1 ruční evakuační mikrofon, provozní i evakuační logické vstupy a výstupy, Ethernet port, digitální zpracování </t>
  </si>
  <si>
    <t>1299335288</t>
  </si>
  <si>
    <t>SLP_051</t>
  </si>
  <si>
    <t>zálohovaný zdroj dle EN54 včetně akumulátorů</t>
  </si>
  <si>
    <t>784957923</t>
  </si>
  <si>
    <t>SLP_052</t>
  </si>
  <si>
    <t>mikrofonní panel</t>
  </si>
  <si>
    <t>-501929534</t>
  </si>
  <si>
    <t>SLP_053</t>
  </si>
  <si>
    <t>Montážní sada</t>
  </si>
  <si>
    <t>-219264069</t>
  </si>
  <si>
    <t>SLP_054</t>
  </si>
  <si>
    <t>Svorkovnice pro přívodní linky</t>
  </si>
  <si>
    <t>-1867478900</t>
  </si>
  <si>
    <t>SLP_055</t>
  </si>
  <si>
    <t>cert. reproduktor nástěnný/vestavný 6W/100V EN54-24</t>
  </si>
  <si>
    <t>1930136037</t>
  </si>
  <si>
    <t>SLP_056</t>
  </si>
  <si>
    <t>reproduktor stropni podhledový EN54-24, 6W RMS</t>
  </si>
  <si>
    <t>1722806790</t>
  </si>
  <si>
    <t>SLP_057</t>
  </si>
  <si>
    <t>kabel s požární integritou 2x1,5</t>
  </si>
  <si>
    <t>-709406184</t>
  </si>
  <si>
    <t>Poznámka k položce:_x000D_
Prafladur (EUROFIRE180)</t>
  </si>
  <si>
    <t>SLP_058</t>
  </si>
  <si>
    <t>kabel s požární integritou pro mikrofonní stanici</t>
  </si>
  <si>
    <t>-974117839</t>
  </si>
  <si>
    <t>SLP_059</t>
  </si>
  <si>
    <t>-447678484</t>
  </si>
  <si>
    <t>SLP_060</t>
  </si>
  <si>
    <t>kabelový žebřík 200x60 včetně SONAP</t>
  </si>
  <si>
    <t>677233030</t>
  </si>
  <si>
    <t>SLP_061</t>
  </si>
  <si>
    <t>žlab 150x60 normová trasa včetně konzol, odbočení ap.</t>
  </si>
  <si>
    <t>-1109210808</t>
  </si>
  <si>
    <t>SLP_062</t>
  </si>
  <si>
    <t>Programování, nastavení, oživení,  revize</t>
  </si>
  <si>
    <t>-492728934</t>
  </si>
  <si>
    <t>SLP_063</t>
  </si>
  <si>
    <t>581721 Zalozni sit. zdroj PSU EN54-4,</t>
  </si>
  <si>
    <t>-1361753635</t>
  </si>
  <si>
    <t>SLP_064</t>
  </si>
  <si>
    <t>581730 Akumulator 12V / 105 Ah pro PSU</t>
  </si>
  <si>
    <t>1823491494</t>
  </si>
  <si>
    <t>SLP_065</t>
  </si>
  <si>
    <t>měření impedance rozhlasové ústředny</t>
  </si>
  <si>
    <t>-477095755</t>
  </si>
  <si>
    <t>SLP_066</t>
  </si>
  <si>
    <t>srozumitelnosti systému</t>
  </si>
  <si>
    <t>-1997526796</t>
  </si>
  <si>
    <t>SLP_067</t>
  </si>
  <si>
    <t>h</t>
  </si>
  <si>
    <t>-206448930</t>
  </si>
  <si>
    <t>D259</t>
  </si>
  <si>
    <t>SLP_04: Strukturovaná kabeláž</t>
  </si>
  <si>
    <t>SLP_068</t>
  </si>
  <si>
    <t>RACK 42U 600x600 (S_1NP) plechový dveře</t>
  </si>
  <si>
    <t>-702205672</t>
  </si>
  <si>
    <t>SLP_069</t>
  </si>
  <si>
    <t>Ventilátorová jednotka</t>
  </si>
  <si>
    <t>15450581</t>
  </si>
  <si>
    <t>SLP_070</t>
  </si>
  <si>
    <t>19" rozvodný panel 5x220V, 3m 1,5U - včetně vaničky a přepěťové ochrany</t>
  </si>
  <si>
    <t>2039537476</t>
  </si>
  <si>
    <t>SLP_071</t>
  </si>
  <si>
    <t>police</t>
  </si>
  <si>
    <t>627617135</t>
  </si>
  <si>
    <t>SLP_072</t>
  </si>
  <si>
    <t>organizér</t>
  </si>
  <si>
    <t>918010427</t>
  </si>
  <si>
    <t>SLP_073</t>
  </si>
  <si>
    <t>patch panel 24yRJ45 cat6 FTP  do RD_H</t>
  </si>
  <si>
    <t>146177084</t>
  </si>
  <si>
    <t>SLP_074</t>
  </si>
  <si>
    <t>kabel FTP cat.6 vnější, gelový propoj do Zelená 15</t>
  </si>
  <si>
    <t>-1036535112</t>
  </si>
  <si>
    <t>SLP_075</t>
  </si>
  <si>
    <t>kabel FTP cat.6A LSOH propoj do R_S B01.01B</t>
  </si>
  <si>
    <t>2114755915</t>
  </si>
  <si>
    <t>SLP_076</t>
  </si>
  <si>
    <t>patch panel 24yRJ45 cat6 FTP  do RD_S</t>
  </si>
  <si>
    <t>-915870402</t>
  </si>
  <si>
    <t>D260</t>
  </si>
  <si>
    <t>SLP_05: příprava pro kamery</t>
  </si>
  <si>
    <t>SLP_077</t>
  </si>
  <si>
    <t>zásuvka kompletní včetně RJ cat 6FTP</t>
  </si>
  <si>
    <t>944626532</t>
  </si>
  <si>
    <t>SLP_078</t>
  </si>
  <si>
    <t>kabel FTP cat.6A LSOH propoj</t>
  </si>
  <si>
    <t>-281820625</t>
  </si>
  <si>
    <t>D261</t>
  </si>
  <si>
    <t>SLP_06: příprava pro WIFI</t>
  </si>
  <si>
    <t>SLP_079</t>
  </si>
  <si>
    <t>951924235</t>
  </si>
  <si>
    <t>SLP_080</t>
  </si>
  <si>
    <t>kabel FTP cat.6A LSOH</t>
  </si>
  <si>
    <t>-1328549531</t>
  </si>
  <si>
    <t>D262</t>
  </si>
  <si>
    <t>SLP_07: příprava pro TV - monitor</t>
  </si>
  <si>
    <t>SLP_081</t>
  </si>
  <si>
    <t>1972406747</t>
  </si>
  <si>
    <t>SLP_082</t>
  </si>
  <si>
    <t>-764906489</t>
  </si>
  <si>
    <t>SLP_083</t>
  </si>
  <si>
    <t>popis portu zásuvky</t>
  </si>
  <si>
    <t>1159670238</t>
  </si>
  <si>
    <t>SLP_084</t>
  </si>
  <si>
    <t>popis portu patch panelu</t>
  </si>
  <si>
    <t>-1940464670</t>
  </si>
  <si>
    <t>SLP_085</t>
  </si>
  <si>
    <t>značení  kabelů</t>
  </si>
  <si>
    <t>904591851</t>
  </si>
  <si>
    <t>SLP_086</t>
  </si>
  <si>
    <t>měřeni segmentu metalického s vyhotovenim protokolu</t>
  </si>
  <si>
    <t>-718942239</t>
  </si>
  <si>
    <t>SLP_087</t>
  </si>
  <si>
    <t>vyvazováni kabeláže ve žlabech</t>
  </si>
  <si>
    <t>366277684</t>
  </si>
  <si>
    <t>D263</t>
  </si>
  <si>
    <t>SLP_08: inspicient RTS</t>
  </si>
  <si>
    <t>SLP_089</t>
  </si>
  <si>
    <t>reproduktor nástěnný 100V6W</t>
  </si>
  <si>
    <t>-18368739</t>
  </si>
  <si>
    <t>SLP_090</t>
  </si>
  <si>
    <t>regulátor</t>
  </si>
  <si>
    <t>90062684</t>
  </si>
  <si>
    <t>SLP_091</t>
  </si>
  <si>
    <t>282751040</t>
  </si>
  <si>
    <t>SLP_092</t>
  </si>
  <si>
    <t>mikrofonní panel s tlačítky</t>
  </si>
  <si>
    <t>-979887589</t>
  </si>
  <si>
    <t>SLP_093</t>
  </si>
  <si>
    <t>RTS MATRIX se zesilovačem pouze montáž a nastavení</t>
  </si>
  <si>
    <t>314308137</t>
  </si>
  <si>
    <t>SLP_094</t>
  </si>
  <si>
    <t>indukční smyčka</t>
  </si>
  <si>
    <t>-275451630</t>
  </si>
  <si>
    <t>SLP_095</t>
  </si>
  <si>
    <t>Plochá Cu páska s izolací pro indukční smyčku, 25x0,1mm</t>
  </si>
  <si>
    <t>-1193773995</t>
  </si>
  <si>
    <t>D264</t>
  </si>
  <si>
    <t>SLP_09: Intercom</t>
  </si>
  <si>
    <t>SLP_096</t>
  </si>
  <si>
    <t>Audio kit pro 1 účastníka s panelem , telefonem  a s napájecím zdrojem.</t>
  </si>
  <si>
    <t>1053618810</t>
  </si>
  <si>
    <t>SLP_097</t>
  </si>
  <si>
    <t>systémový kabel</t>
  </si>
  <si>
    <t>-262693043</t>
  </si>
  <si>
    <t>D265</t>
  </si>
  <si>
    <t>SLP_10: GSM</t>
  </si>
  <si>
    <t>SLP_098</t>
  </si>
  <si>
    <t>-2065683566</t>
  </si>
  <si>
    <t>D266</t>
  </si>
  <si>
    <t>SLP_11: autonomní systém signalizace WC invalida</t>
  </si>
  <si>
    <t>SLP_099</t>
  </si>
  <si>
    <t>volacího tlačítka do vyšky 900 mm a táhla do vyšky 150mm</t>
  </si>
  <si>
    <t>84131885</t>
  </si>
  <si>
    <t>SLP_100</t>
  </si>
  <si>
    <t>AT - vybavovací - potvrzovací tlačítko</t>
  </si>
  <si>
    <t>987466202</t>
  </si>
  <si>
    <t>SLP_101</t>
  </si>
  <si>
    <t>signalizační svétlo s akustickcu signalizaci</t>
  </si>
  <si>
    <t>-696227676</t>
  </si>
  <si>
    <t>SLP_102</t>
  </si>
  <si>
    <t>zdroj k WC signalizaci</t>
  </si>
  <si>
    <t>586639330</t>
  </si>
  <si>
    <t>SLP_103</t>
  </si>
  <si>
    <t>-1784781660</t>
  </si>
  <si>
    <t>D267</t>
  </si>
  <si>
    <t>SLP_12: Společné</t>
  </si>
  <si>
    <t>SLP_105</t>
  </si>
  <si>
    <t>žlab drátový 150x50</t>
  </si>
  <si>
    <t>931068913</t>
  </si>
  <si>
    <t>SLP_106</t>
  </si>
  <si>
    <t>trubka ohebná pod omítku průměr 29</t>
  </si>
  <si>
    <t>-708815323</t>
  </si>
  <si>
    <t>SLP_107</t>
  </si>
  <si>
    <t>trubka ohebná pod omítku průměr 16</t>
  </si>
  <si>
    <t>1175034887</t>
  </si>
  <si>
    <t>SLP_108</t>
  </si>
  <si>
    <t>krabicce protahovací 150x150x77</t>
  </si>
  <si>
    <t>-464721256</t>
  </si>
  <si>
    <t>SLP_109</t>
  </si>
  <si>
    <t>krabicce univerzální KU68</t>
  </si>
  <si>
    <t>934383507</t>
  </si>
  <si>
    <t>SLP_110</t>
  </si>
  <si>
    <t>dílenská dokumentace dodavatele</t>
  </si>
  <si>
    <t>-1864434244</t>
  </si>
  <si>
    <t>SLP_111</t>
  </si>
  <si>
    <t>1843281344</t>
  </si>
  <si>
    <t>SLP_112</t>
  </si>
  <si>
    <t>ostatní práce neobsažené v ceníku celkem (viz záhlaví)</t>
  </si>
  <si>
    <t>696703274</t>
  </si>
  <si>
    <t>742210501</t>
  </si>
  <si>
    <t>Provedení zkoušky TIČR pro EPS</t>
  </si>
  <si>
    <t>-1166560037</t>
  </si>
  <si>
    <t>742210503</t>
  </si>
  <si>
    <t>Provedení koordinační funkční zkoušky EPS</t>
  </si>
  <si>
    <t>784725568</t>
  </si>
  <si>
    <t>11 - AV + jevištní technika</t>
  </si>
  <si>
    <t>D291 - DT_01: Osvětlovací technika</t>
  </si>
  <si>
    <t xml:space="preserve">    D292 - DT_02: Zařízení</t>
  </si>
  <si>
    <t xml:space="preserve">    D293 - DT_03: Řídící kontrolní  a Datová technika pro osvětlovací techniku</t>
  </si>
  <si>
    <t>D294 - DT_04: Audio</t>
  </si>
  <si>
    <t xml:space="preserve">    D295 - DT_05: Ozvučovací technika</t>
  </si>
  <si>
    <t>D296 - DT_06: AV Technika</t>
  </si>
  <si>
    <t xml:space="preserve">    D297 - DT_07: Řídící, kontrolní , datová technika pro zvukovou a video techniku techniku</t>
  </si>
  <si>
    <t xml:space="preserve">    D298 - DT_08: Kabelové  trasy AV technika</t>
  </si>
  <si>
    <t>D299 - DT_09: Video technika</t>
  </si>
  <si>
    <t xml:space="preserve">    D300 - DT_10: Video technika</t>
  </si>
  <si>
    <t>D301 - DT_11: Rošt, opona</t>
  </si>
  <si>
    <t xml:space="preserve">    D302 - DT_12: Zařízení</t>
  </si>
  <si>
    <t xml:space="preserve">    D303 - DT_13: Instalace</t>
  </si>
  <si>
    <t>D291</t>
  </si>
  <si>
    <t>DT_01: Osvětlovací technika</t>
  </si>
  <si>
    <t>D292</t>
  </si>
  <si>
    <t>DT_02: Zařízení</t>
  </si>
  <si>
    <t>DT_001</t>
  </si>
  <si>
    <t>Nástěnný stmívač / spínač výkonnů v provedení reálného přemostění stmívací jednotky. 24 kanálů x 10A + SP/RCD4. Funkce spínání a/nebo stmívání pomocí RDM a nebo na ovládácím LCD panelu.  Pasivní provedení bez větráku. Nastavení funkcí adresování a softpac</t>
  </si>
  <si>
    <t>165843838</t>
  </si>
  <si>
    <t xml:space="preserve">Poznámka k položce:_x000D_
Nástěnný stmívač / spínač výkonnů v provedení reálného přemostění stmívací jednotky. 24 kanálů x 10A + SP/RCD4. Funkce spínání a/nebo stmívání pomocí RDM a nebo na ovládácím LCD panelu.  Pasivní provedení bez větráku. Nastavení funkcí adresování a softpactch pomocí RDM. Soulad s normami EN 61439-1, EN 55015 a EN61000-6-1. Rozměry: Výška max 1010, šířka max 700, hloubka max 155cm_x000D_
</t>
  </si>
  <si>
    <t>DT_002</t>
  </si>
  <si>
    <t>Kabel přívodní H07RN-F 4G10 (CGTG)</t>
  </si>
  <si>
    <t>-382416644</t>
  </si>
  <si>
    <t>DT_003</t>
  </si>
  <si>
    <t>Příslušenství pro pro připojení nástěnných stmívačů/spínačů  do rozvodny</t>
  </si>
  <si>
    <t>inst set</t>
  </si>
  <si>
    <t>983779555</t>
  </si>
  <si>
    <t>DT_004</t>
  </si>
  <si>
    <t>Kabelový žlab  pozink 50x250x0,75</t>
  </si>
  <si>
    <t>-770809039</t>
  </si>
  <si>
    <t>DT_005</t>
  </si>
  <si>
    <t>Víko kabelového žlabu 50 x 250</t>
  </si>
  <si>
    <t>-1163688715</t>
  </si>
  <si>
    <t>DT_006</t>
  </si>
  <si>
    <t>Kabelový žlab  pozink 50x125x0,75</t>
  </si>
  <si>
    <t>1477732060</t>
  </si>
  <si>
    <t>DT_007</t>
  </si>
  <si>
    <t>Víko kabelového žlabu 50 x 125 x 0,75</t>
  </si>
  <si>
    <t>122189192</t>
  </si>
  <si>
    <t>DT_008</t>
  </si>
  <si>
    <t>Roh 90°kabelového žlabu  50x250</t>
  </si>
  <si>
    <t>7308751</t>
  </si>
  <si>
    <t>DT_009</t>
  </si>
  <si>
    <t>Roh 90°kabelového žlabu  50x150</t>
  </si>
  <si>
    <t>2063548828</t>
  </si>
  <si>
    <t>DT_010</t>
  </si>
  <si>
    <t>Podpěra   kabelového žlabu NPR 125F</t>
  </si>
  <si>
    <t>-2100388790</t>
  </si>
  <si>
    <t>DT_011</t>
  </si>
  <si>
    <t>Závěs Kabelového žlabu</t>
  </si>
  <si>
    <t>-854676347</t>
  </si>
  <si>
    <t>DT_012</t>
  </si>
  <si>
    <t>T kus kabelového žlabu  50x125</t>
  </si>
  <si>
    <t>1331281100</t>
  </si>
  <si>
    <t>DT_013</t>
  </si>
  <si>
    <t>Spojovací šroub 6x10 pozink</t>
  </si>
  <si>
    <t>-2007623123</t>
  </si>
  <si>
    <t>DT_014</t>
  </si>
  <si>
    <t>Kotevní  materiál -Kotva / Matka M6</t>
  </si>
  <si>
    <t>1662487157</t>
  </si>
  <si>
    <t>DT_015</t>
  </si>
  <si>
    <t>Svorky pro kabelový žlab a víko</t>
  </si>
  <si>
    <t>990279389</t>
  </si>
  <si>
    <t>DT_016</t>
  </si>
  <si>
    <t>Montážní deska MDS125 x 125 na  kabelový žlab- Určeno pro montáž kovových zásuvek.</t>
  </si>
  <si>
    <t>1919379327</t>
  </si>
  <si>
    <t>DT_017</t>
  </si>
  <si>
    <t>Kovová zásuvka s víčkem  IP 55, provedení CSN</t>
  </si>
  <si>
    <t>989770972</t>
  </si>
  <si>
    <t>DT_018</t>
  </si>
  <si>
    <t>Ochranná trubka 40mm- Určeno pro instalaci kabelů</t>
  </si>
  <si>
    <t>-1190629285</t>
  </si>
  <si>
    <t>DT_019</t>
  </si>
  <si>
    <t>Rozvodnice RSO1 700x700 pro 96 okruhů /  16 x panelový HAN s pákami a vložkou 16HAN  Female. Černé provedení</t>
  </si>
  <si>
    <t>-209795283</t>
  </si>
  <si>
    <t>DT_020</t>
  </si>
  <si>
    <t>Rozvodnice RSO2 700x700 pro 96 okruhů /  16 x panelový HAN s pákami a vložkou 16HAN  Female. Černé provedení</t>
  </si>
  <si>
    <t>1156933277</t>
  </si>
  <si>
    <t>DT_021</t>
  </si>
  <si>
    <t>Multikabel JZ600 18 x 1,5mm osazený konektory HDC 16HAN.Černé provední. Kompletně osazený. 2m</t>
  </si>
  <si>
    <t>výr</t>
  </si>
  <si>
    <t>886373620</t>
  </si>
  <si>
    <t>DT_022</t>
  </si>
  <si>
    <t>Instalační kabel 1-CXKH-R-J B2CAS1D0 3x2,5  stmívané /  spínané okruhy</t>
  </si>
  <si>
    <t>-2091203965</t>
  </si>
  <si>
    <t>DT_023</t>
  </si>
  <si>
    <t>Kabel pro pohyblivý přívod JZ-600 black 18 x G 1.5 mm²</t>
  </si>
  <si>
    <t>-959685914</t>
  </si>
  <si>
    <t>DT_024</t>
  </si>
  <si>
    <t>Datový kabel stíněný  CAT6A. konstrukce U/FTP, typ pláště LSOH, třída reakce na oheň B2ca-s1,d1,a1</t>
  </si>
  <si>
    <t>355083343</t>
  </si>
  <si>
    <t>DT_025</t>
  </si>
  <si>
    <t>Datový kabe DMX, AES/EBU Cable | 0.34 mm² AWG22</t>
  </si>
  <si>
    <t>29391925</t>
  </si>
  <si>
    <t>DT_026</t>
  </si>
  <si>
    <t>Power Box L1 neprůchozí í typ. 1 x HDC 16HAN In/Out /  3 x 230V. Zatížitelnost 3200W na 1 kanál.  1 x DMX  panelový  Female, 1 x DMX panelová male</t>
  </si>
  <si>
    <t>2004324444</t>
  </si>
  <si>
    <t>DT_027</t>
  </si>
  <si>
    <t>Power Box L 2 neprůchozí í typ. 1 x HDC 16HAN In/Out /  6 x 230V. Zatížitelnost 3200W na 1 kanál.</t>
  </si>
  <si>
    <t>-13020918</t>
  </si>
  <si>
    <t>DT_028</t>
  </si>
  <si>
    <t>Instalační materiál kabelových tras</t>
  </si>
  <si>
    <t>-2072553659</t>
  </si>
  <si>
    <t>D293</t>
  </si>
  <si>
    <t>DT_03: Řídící kontrolní  a Datová technika pro osvětlovací techniku</t>
  </si>
  <si>
    <t>DT_029</t>
  </si>
  <si>
    <t>Rack 1HE 1Gb 8-Port Switch, 120W POE 1/2 Rack</t>
  </si>
  <si>
    <t>-989808269</t>
  </si>
  <si>
    <t>DT_030</t>
  </si>
  <si>
    <t>Rack 1HE  datové zařízení umožňující převod sACN na DMX, DMX na sACN,  ArtNET na DMX, DMX na ArtNET pomocí RDM. 2xLAN  / 12 x DMX OUT</t>
  </si>
  <si>
    <t>-2001513868</t>
  </si>
  <si>
    <t>DT_031</t>
  </si>
  <si>
    <t>Rack 1HE datové zařízení umožňující převod sACN na DMX, DMX na sACN,  ArtNET na DMX, DMX na ArtNET pomocí RDM. 2x RJ 45LAN  / 12 x LAN RJ 45</t>
  </si>
  <si>
    <t>258047872</t>
  </si>
  <si>
    <t>DT_032</t>
  </si>
  <si>
    <t>Napájecí rackový modul 1 HE  230V 16A / 4 x 230V 10A.</t>
  </si>
  <si>
    <t>-1798369099</t>
  </si>
  <si>
    <t>DT_033</t>
  </si>
  <si>
    <t>Instalační rack 12HE</t>
  </si>
  <si>
    <t>48281226</t>
  </si>
  <si>
    <t>DT_034</t>
  </si>
  <si>
    <t>-2007095262</t>
  </si>
  <si>
    <t>DT_035</t>
  </si>
  <si>
    <t>Instalační materiál</t>
  </si>
  <si>
    <t>-230361471</t>
  </si>
  <si>
    <t>D294</t>
  </si>
  <si>
    <t>DT_04: Audio</t>
  </si>
  <si>
    <t>D295</t>
  </si>
  <si>
    <t>DT_05: Ozvučovací technika</t>
  </si>
  <si>
    <t>DT_036</t>
  </si>
  <si>
    <t>1 x 12„ (300 mm) LF driver a 3 x 1,4" (35 mm) HF drivery Pasivní bedna s pevným úhlem 15° pro úzký vertikální rozptylový vzor Ručně nastavitelná dynamická klapka Horn Flare™ (mezi 60°, 90° nebo 75° asymetrická) pro flexibilní horizontální pattern Fázová z</t>
  </si>
  <si>
    <t>-1959851393</t>
  </si>
  <si>
    <t>Poznámka k položce:_x000D_
1 x 12„ (300 mm) LF driver a 3 x 1,4" (35 mm) HF drivery Pasivní bedna s pevným úhlem 15° pro úzký vertikální rozptylový vzor Ručně nastavitelná dynamická klapka Horn Flare™ (mezi 60°, 90° nebo 75° asymetrická) pro flexibilní horizontální pattern Fázová zástrčka pro zvětšení citlivosti ve středním pásmu Optimalizované pokrytí prostřednictvím DISPLAY 3 a napájení ze zesilovačů iKON Systém plug-and-play, rychlé nastavení a snadné upevnění</t>
  </si>
  <si>
    <t>DT_037</t>
  </si>
  <si>
    <t>1 x 12„ (300 mm) a 3 x 1,4“ (35 mm) HF drivers Pasivní bedna s pevnou úhlovou soustavou s 30° vertikálním rozptylovým diagramem Ručně nastavitelná dynamická klapka Horn Flare™ (mezi 60°, 90° nebo 75° asymetrická) pro flexibilní horizontální obrazce Fázová</t>
  </si>
  <si>
    <t>111787907</t>
  </si>
  <si>
    <t>Poznámka k položce:_x000D_
1 x 12„ (300 mm) a 3 x 1,4“ (35 mm) HF drivers Pasivní bedna s pevnou úhlovou soustavou s 30° vertikálním rozptylovým diagramem Ručně nastavitelná dynamická klapka Horn Flare™ (mezi 60°, 90° nebo 75° asymetrická) pro flexibilní horizontální obrazce Fázová zástrčka pro zvýšení citlivosti ve středním pásmu Optimalizované pokrytí prostřednictvím DISPLAY 3 a napájení ze zesilovačů iKON Systém plug-and-play, rychlé nastavení a snadné upevnění</t>
  </si>
  <si>
    <t>DT_038</t>
  </si>
  <si>
    <t>Závesný rám  - Rám pro Vertical Arrays (vertikální pole)  2bodové zavěšení  1 nebo 2bodové zvedání  Hmotnost 12,0 kg (26,5 lb) Materiál Polyesterová práškově lakovaná ocel odolná proti povětrnostním vlivům - Kompatibilní s položkami č. 55 a 56.</t>
  </si>
  <si>
    <t>-1476360386</t>
  </si>
  <si>
    <t>DT_039</t>
  </si>
  <si>
    <t>Pomocná instalační konstrukce pro montáž reproduktoru na místo</t>
  </si>
  <si>
    <t>-1276532798</t>
  </si>
  <si>
    <t>DT_040</t>
  </si>
  <si>
    <t>Pasivní dvoupásmový reproduktor. Vysoký výstupní výkon vzhledem k velikosti 6" Koaxiální konfigurace bodového zdroje 73 Hz - 20 kHz ± 3 dB , -10 dB @ 57 Hz s předvolbami 150W výstup AES Rozptyl 100°V x 80°V Hmotnost 5,5 kg Rozměry 321 mm x 220 mm x 197 mm</t>
  </si>
  <si>
    <t>291841776</t>
  </si>
  <si>
    <t>Poznámka k položce:_x000D_
Pasivní dvoupásmový reproduktor. Vysoký výstupní výkon vzhledem k velikosti 6" Koaxiální konfigurace bodového zdroje 73 Hz - 20 kHz ± 3 dB , -10 dB @ 57 Hz s předvolbami 150W výstup AES Rozptyl 100°V x 80°V Hmotnost 5,5 kg Rozměry 321 mm x 220 mm x 197 mm 3D software [DISPLAY 3]</t>
  </si>
  <si>
    <t>DT_041</t>
  </si>
  <si>
    <t>Třmen (yoke) Stojanový držák při použití s adaptérem pro montáž na sloup.  Hmotnost: 1,99 kg 4,39 lb Materiál: Polyesterová ocel s práškovým nástřikem odolná proti povětrnostním vlivům - Kompatibilní s položkou č.58</t>
  </si>
  <si>
    <t>-406579334</t>
  </si>
  <si>
    <t>DT_042</t>
  </si>
  <si>
    <t>562193636</t>
  </si>
  <si>
    <t>DT_043</t>
  </si>
  <si>
    <t>Kompaktní pasivní dvoupásmový reproduktor. 8“ Flexibilní možnosti montáže Koaxiální bodová konfigurace zdroje 63Hz - 18kHz ± 3dB , -10dB @ 50Hz s přednastavenými hodnotami Výkon 250 W AES 90°V x 70°V Rychloupínací ocelová mřížka Hmotnost 9,3 kg Rozměry 32</t>
  </si>
  <si>
    <t>1916570334</t>
  </si>
  <si>
    <t>Poznámka k položce:_x000D_
Kompaktní pasivní dvoupásmový reproduktor. 8“ Flexibilní možnosti montáže Koaxiální bodová konfigurace zdroje 63Hz - 18kHz ± 3dB , -10dB @ 50Hz s přednastavenými hodnotami Výkon 250 W AES 90°V x 70°V Rychloupínací ocelová mřížka Hmotnost 9,3 kg Rozměry 321 mm x 220 mm x 197 mm 3D software [DISPLAY 3]</t>
  </si>
  <si>
    <t>DT_044</t>
  </si>
  <si>
    <t>Třmen (yoke) Stojanový držák při použití s adaptérem pro montáž na sloup.  Hmotnost: 2.5 kg 5.5116 lb Materiál: Polyesterová ocel s práškovým nástřikem odolná proti povětrnostním vlivům - Kompatibilní s položkou č.</t>
  </si>
  <si>
    <t>-1609812667</t>
  </si>
  <si>
    <t>DT_045</t>
  </si>
  <si>
    <t>801037084</t>
  </si>
  <si>
    <t>DT_046</t>
  </si>
  <si>
    <t>-1780005380</t>
  </si>
  <si>
    <t>DT_047</t>
  </si>
  <si>
    <t>Třmen (yoke) Stojanový držák při použití s adaptérem pro montáž na sloup.  Hmotnost: 2.5 kg 5.5116 lb Materiál: Polyesterová ocel s práškovým nástřikem odolná proti povětrnostním vlivům - Kompatibilní s položkou č. 61</t>
  </si>
  <si>
    <t>1769570044</t>
  </si>
  <si>
    <t>DT_048</t>
  </si>
  <si>
    <t>2081342803</t>
  </si>
  <si>
    <t>DT_049</t>
  </si>
  <si>
    <t>Osm kanálů účinného zesílení třídy D Velmi vysoká hustota výkonu ve výšce 2U racku Celkový výkon 10 000 W Vysoce výkonný 96kHz DSP na všech vstupech a výstupech (48kHz na výstupech při implementaci filtrů FIR) Spínaný napájecí zdroj Globální síťový provoz</t>
  </si>
  <si>
    <t>1717556514</t>
  </si>
  <si>
    <t>Poznámka k položce:_x000D_
Osm kanálů účinného zesílení třídy D Velmi vysoká hustota výkonu ve výšce 2U racku Celkový výkon 10 000 W Vysoce výkonný 96kHz DSP na všech vstupech a výstupech (48kHz na výstupech při implementaci filtrů FIR) Spínaný napájecí zdroj Globální síťový provoz, automatická detekce 85V až 240V Intuitivní, uživatelsky přívětivé rozhraní na předním panelu Analogové vstupy, vstupy AES3 a digitální zvukové sítě Dante™ Ethernetová síť pro ovládání a monitorování systému prostřednictvím softwarové aplikace  Komplexní funkce ochrany a monitorování</t>
  </si>
  <si>
    <t>DT_050</t>
  </si>
  <si>
    <t>Nosný rám 22U s kabeláží a kompletní NFa AES67 kabeláž na 19“ rackových lištách</t>
  </si>
  <si>
    <t>set</t>
  </si>
  <si>
    <t>1912455723</t>
  </si>
  <si>
    <t>DT_051</t>
  </si>
  <si>
    <t>vzdálený přístup Mikrotec a AES67 netgear hub</t>
  </si>
  <si>
    <t>-55787381</t>
  </si>
  <si>
    <t>DT_052</t>
  </si>
  <si>
    <t>Reproduktorový kabel  4 x 2,5 mm² vnější průměr 12 mm odpor 0,6 Ohm/100 m</t>
  </si>
  <si>
    <t>-675904850</t>
  </si>
  <si>
    <t>DT_053</t>
  </si>
  <si>
    <t>Reproduktorový kabel  2 x 2,5 mm² vnější průměr 8,5 mm odpor 0,6 Ohm/100 m</t>
  </si>
  <si>
    <t>-2021625151</t>
  </si>
  <si>
    <t>DT_054</t>
  </si>
  <si>
    <t>krabice, spojovací materiál, pomocný montážní materiál</t>
  </si>
  <si>
    <t>1604421361</t>
  </si>
  <si>
    <t>DT_055</t>
  </si>
  <si>
    <t>AES67 kabelový rámový nosný kabel Cat6a iK81/Netgear</t>
  </si>
  <si>
    <t>680005934</t>
  </si>
  <si>
    <t>DT_056</t>
  </si>
  <si>
    <t>sada konektorů kromě nosného rámu</t>
  </si>
  <si>
    <t>1636373187</t>
  </si>
  <si>
    <t>DT_057</t>
  </si>
  <si>
    <t>Programování VU Net, optimalizace reproduktorů</t>
  </si>
  <si>
    <t>práce</t>
  </si>
  <si>
    <t>1218059712</t>
  </si>
  <si>
    <t>DT_058</t>
  </si>
  <si>
    <t>Programování prostorového procesoru a maticového procesoru</t>
  </si>
  <si>
    <t>428448519</t>
  </si>
  <si>
    <t>DT_059</t>
  </si>
  <si>
    <t>Digitální mixážní pult.  24 motorizovaných  faderů  Plně konfigurovatelné rozvržení: 144 channel stripů  Uživatelské rozhraní Harmony integruje ovládací prvky rozmístěné okolo a uvnitř obrazovky 2x 12” kapacitní obrazovka: Ovládání gesty: dotekem, posunut</t>
  </si>
  <si>
    <t>-1176483651</t>
  </si>
  <si>
    <t>Poznámka k položce:_x000D_
Digitální mixážní pult.  24 motorizovaných  faderů  Plně konfigurovatelné rozvržení: 144 channel stripů  Uživatelské rozhraní Harmony integruje ovládací prvky rozmístěné okolo a uvnitř obrazovky 2x 12” kapacitní obrazovka: Ovládání gesty: dotekem, posunutím, roztažením (multi-dotek), přetažením&amp;puštěním  Zobrazení multi-mode EQ  Konfigurovatelné „widgety“ --&gt; Konfigurovatelné ovládací sekce obrazovky  19 přiřaditelných SoftKeys  Fader stripy určené pro odposlech zvukaře a in ear monitoring viditelnost ovládacích prvků za denního světla Stereo nahrávání a přehrávání pomocí integrovaného USB portu• 6x XLR mic/line vstup, 6x XLR line výstup  1x digitální stereo vstup AES3, 1x digitální stereo výstup Rozšiřující porty GigaACE: gigabitové propojení s MixRackem  DX link rozšíření vstupů a výstupů for  Kapacitu port pro vstupy a výstupy – 128 kanálů o vzorkovací frekvenci 96 kHz</t>
  </si>
  <si>
    <t>DT_060</t>
  </si>
  <si>
    <t>Digitální rackový  MixRack pro systém hlavní mixážní pult s DANTE 64x IN, 32x OUT XCVI 160×64 FPGA jádro  vzorkovací frekvence 96 kHz  kapacita 128 vstupů a 64 výstupů konfigurovatelné sběrnice  16x RackExtra FX  16x DCA  vestavěný generátor signálu  přeh</t>
  </si>
  <si>
    <t>-738609841</t>
  </si>
  <si>
    <t>Poznámka k položce:_x000D_
Digitální rackový  MixRack pro systém hlavní mixážní pult s DANTE 64x IN, 32x OUT XCVI 160×64 FPGA jádro  vzorkovací frekvence 96 kHz  kapacita 128 vstupů a 64 výstupů konfigurovatelné sběrnice  16x RackExtra FX  16x DCA  vestavěný generátor signálu  přehrávání a nahrávání přímo přes USB port (pouze .wav)  redundantní GigaAce gigabit link  2x redundantní DX link pro rozšíření vstupů a výstupů  2x sítový port</t>
  </si>
  <si>
    <t>DT_061</t>
  </si>
  <si>
    <t>Digitální Stagebox  16 mikrofonních předzesilovačů s fantomovým napájení s LED indikací  8 linkových XLR výstupů Kompatibilita s dLive S Class a C Class, Avantis, SQ a AHM-64  Možnost připojení až 6ti expandérů DX168 pro 96 vstupů a 48 výstupů  „Cascade m</t>
  </si>
  <si>
    <t>213719177</t>
  </si>
  <si>
    <t>Poznámka k položce:_x000D_
Digitální Stagebox  16 mikrofonních předzesilovačů s fantomovým napájení s LED indikací  8 linkových XLR výstupů Kompatibilita s dLive S Class a C Class, Avantis, SQ a AHM-64  Možnost připojení až 6ti expandérů DX168 pro 96 vstupů a 48 výstupů  „Cascade mode“ umožňuje řetězení dvou DX168 (firmware 1.60 nebo vyšší) Redundantní DX propojení s produkty S Class  Volitelná 19‘‘ sada pro rackovou montáž Plug and Play – bez nutnosti IP adresace  Kompatibilní s kabely CAT5e (nebo vyšší) s maximální délkou 100 m  Gumové bočnice  Ergonomické madlo</t>
  </si>
  <si>
    <t>DT_062</t>
  </si>
  <si>
    <t>Tour - Case kompatibilní s položkou č.: 83</t>
  </si>
  <si>
    <t>-1704796337</t>
  </si>
  <si>
    <t>DT_063</t>
  </si>
  <si>
    <t>Tour - Case kompatibilní s položkou č.: 84</t>
  </si>
  <si>
    <t>-1353023100</t>
  </si>
  <si>
    <t>DT_064</t>
  </si>
  <si>
    <t>Tour - Case kompatibilní s položkou č.: 85</t>
  </si>
  <si>
    <t>-1701269239</t>
  </si>
  <si>
    <t>DT_065</t>
  </si>
  <si>
    <t>Reproduktor pro odposlechy  60 W rms / 100 V nebo 8 Ω, 90 dB, 45 – 20 000 Hz, přepínač výkonu, 8″ basový reproduktor, 50 mm kalotový výškový reproduktor, instalační konzola.</t>
  </si>
  <si>
    <t>-707825855</t>
  </si>
  <si>
    <t>DT_066</t>
  </si>
  <si>
    <t>Zónový zesilovač  pro odposlechy 1 mic + 3 mic/line + 2 line + 1 emg vstupy, 6 zón, 500 W</t>
  </si>
  <si>
    <t>1717895802</t>
  </si>
  <si>
    <t>DT_067</t>
  </si>
  <si>
    <t>Kondenzátorový mikrofon pro odposlech jeviště a hlediště, Kardioda, 145 dB, Phantom 48V</t>
  </si>
  <si>
    <t>396027414</t>
  </si>
  <si>
    <t>DT_068</t>
  </si>
  <si>
    <t>Set nahrávacích mikrofonnů DPA. 10x  4099, 10x Microdot adaptér, 10x  miniaturní mikrofonní kabel  s, 8x Klip pro housle , 3x Klip cello, 2x klip pro piáno , 4x Klip pro kytaru, 2x klip pro dechy, 2x univerzální klip , 2x klip pro basu, 2x klip pro bicí ,</t>
  </si>
  <si>
    <t>-1418575247</t>
  </si>
  <si>
    <t>Poznámka k položce:_x000D_
Set nahrávacích mikrofonnů DPA. 10x  4099, 10x Microdot adaptér, 10x  miniaturní mikrofonní kabel  s, 8x Klip pro housle , 3x Klip cello, 2x klip pro piáno , 4x Klip pro kytaru, 2x klip pro dechy, 2x univerzální klip , 2x klip pro basu, 2x klip pro bicí , 1x Peli Case</t>
  </si>
  <si>
    <t>D296</t>
  </si>
  <si>
    <t>DT_06: AV Technika</t>
  </si>
  <si>
    <t>D297</t>
  </si>
  <si>
    <t>DT_07: Řídící, kontrolní , datová technika pro zvukovou a video techniku techniku</t>
  </si>
  <si>
    <t>DT_069</t>
  </si>
  <si>
    <t>Rozvaděč /Racková skříň  32 HE, skleněné dveře 1552×600×800 mm, včetně vnitřního systému pro uspořádání kabelů</t>
  </si>
  <si>
    <t>-1711929068</t>
  </si>
  <si>
    <t>DT_070</t>
  </si>
  <si>
    <t>Panel 1U 12 x XLR</t>
  </si>
  <si>
    <t>541260374</t>
  </si>
  <si>
    <t>DT_071</t>
  </si>
  <si>
    <t>Panel 1U 16 x XLR /</t>
  </si>
  <si>
    <t>1139404728</t>
  </si>
  <si>
    <t>DT_072</t>
  </si>
  <si>
    <t>Panel 1U 1Gb Switch  16 portů  POE++</t>
  </si>
  <si>
    <t>-2142523211</t>
  </si>
  <si>
    <t>DT_073</t>
  </si>
  <si>
    <t>Panelový reproduktorový , čtyřpolový Twist konektor</t>
  </si>
  <si>
    <t>1087954422</t>
  </si>
  <si>
    <t>DT_074</t>
  </si>
  <si>
    <t>Panelový linkový XLT konektor Female</t>
  </si>
  <si>
    <t>-925200689</t>
  </si>
  <si>
    <t>DT_075</t>
  </si>
  <si>
    <t>Panelový datový BNC 75Ohm konektor</t>
  </si>
  <si>
    <t>327675753</t>
  </si>
  <si>
    <t>DT_076</t>
  </si>
  <si>
    <t>Panelový napájecí modul 230V  / 4x 230V</t>
  </si>
  <si>
    <t>-673417155</t>
  </si>
  <si>
    <t>DT_077</t>
  </si>
  <si>
    <t>Profesionální Patch kabel XLR /XLR Female/Male 0,9m</t>
  </si>
  <si>
    <t>-1952598453</t>
  </si>
  <si>
    <t>DT_078</t>
  </si>
  <si>
    <t>Profesionální síťový kabel CAT 6A SFTP Patch kabel 0,5m</t>
  </si>
  <si>
    <t>1076986376</t>
  </si>
  <si>
    <t>DT_079</t>
  </si>
  <si>
    <t>Instalační rack 9HE</t>
  </si>
  <si>
    <t>95090530</t>
  </si>
  <si>
    <t>DT_080</t>
  </si>
  <si>
    <t>Panel 1U 16 x XLR / Panelový konektor XLR3</t>
  </si>
  <si>
    <t>-548625326</t>
  </si>
  <si>
    <t>DT_081</t>
  </si>
  <si>
    <t>-379974993</t>
  </si>
  <si>
    <t>DT_082</t>
  </si>
  <si>
    <t>-1292766249</t>
  </si>
  <si>
    <t>DT_083</t>
  </si>
  <si>
    <t>Panelový datový RJ45 konektor</t>
  </si>
  <si>
    <t>98003401</t>
  </si>
  <si>
    <t>DT_084</t>
  </si>
  <si>
    <t>Profesionální Patch kabel BNC 0,5m</t>
  </si>
  <si>
    <t>-1047865113</t>
  </si>
  <si>
    <t>DT_085</t>
  </si>
  <si>
    <t>1090122524</t>
  </si>
  <si>
    <t>DT_086</t>
  </si>
  <si>
    <t>Instalační rack 6HE</t>
  </si>
  <si>
    <t>1657716744</t>
  </si>
  <si>
    <t>DT_087</t>
  </si>
  <si>
    <t>-791050551</t>
  </si>
  <si>
    <t>DT_088</t>
  </si>
  <si>
    <t>1872244620</t>
  </si>
  <si>
    <t>DT_089</t>
  </si>
  <si>
    <t>1164428219</t>
  </si>
  <si>
    <t>DT_090</t>
  </si>
  <si>
    <t>Panelový TV HDMI konektor 2.0</t>
  </si>
  <si>
    <t>1685484963</t>
  </si>
  <si>
    <t>DT_091</t>
  </si>
  <si>
    <t>14242172</t>
  </si>
  <si>
    <t>DT_092</t>
  </si>
  <si>
    <t>Přípojná audio periférie S1. 2 x 230V , 2x RJ 45</t>
  </si>
  <si>
    <t>-1835177908</t>
  </si>
  <si>
    <t>DT_093</t>
  </si>
  <si>
    <t>Přípojná audio periférie S3.  1 x 230V, 2 x panelový RJ 45, 2x panelový BNC</t>
  </si>
  <si>
    <t>1385101553</t>
  </si>
  <si>
    <t>DT_094</t>
  </si>
  <si>
    <t>Přípojná video periférie V1-V6. 1 x 230V, 1x panelový BNC, 1x panelový  HDMI, 1x panelový RJ 45</t>
  </si>
  <si>
    <t>-757781077</t>
  </si>
  <si>
    <t>DT_095</t>
  </si>
  <si>
    <t>Live post  4 x 230V, 4xRJ45. úprava pro zabudování  do elevace</t>
  </si>
  <si>
    <t>1839616259</t>
  </si>
  <si>
    <t>D298</t>
  </si>
  <si>
    <t>DT_08: Kabelové  trasy AV technika</t>
  </si>
  <si>
    <t>DT_096</t>
  </si>
  <si>
    <t>Kabel coaxiální H121 AL PE</t>
  </si>
  <si>
    <t>-675084047</t>
  </si>
  <si>
    <t>DT_097</t>
  </si>
  <si>
    <t>-414404874</t>
  </si>
  <si>
    <t>DT_098</t>
  </si>
  <si>
    <t>Datový kabel DMX, AES/EBU Cable | 0.34 mm² AWG22</t>
  </si>
  <si>
    <t>-663418697</t>
  </si>
  <si>
    <t>DT_099</t>
  </si>
  <si>
    <t>Linkový kabel mikrofonní  0.22 mm² AWG24</t>
  </si>
  <si>
    <t>-1096273169</t>
  </si>
  <si>
    <t>DT_100</t>
  </si>
  <si>
    <t>Instalační kabel 1-CXKH-R-J B2CAS1D0 3x2,5</t>
  </si>
  <si>
    <t>-1311250009</t>
  </si>
  <si>
    <t>D299</t>
  </si>
  <si>
    <t>DT_09: Video technika</t>
  </si>
  <si>
    <t>D300</t>
  </si>
  <si>
    <t>DT_10: Video technika</t>
  </si>
  <si>
    <t>DT_101</t>
  </si>
  <si>
    <t>TX a Rx bezdrátový -vysílač a přijímač  HDMI signálu. Duální HDMI výstupy na přijímači.Bateriový provoz nebo napájení USB C</t>
  </si>
  <si>
    <t>481992973</t>
  </si>
  <si>
    <t>DT_102</t>
  </si>
  <si>
    <t>Kamera pro sledování  jeviště 4K, 50xZoom ve Full HD. Pohyb Pan/Tilt, CMOS Sensor, 60fps.RTSP, RTMP, ONVIF, SRT, Multicast, Unicast</t>
  </si>
  <si>
    <t>-1011560993</t>
  </si>
  <si>
    <t>DT_103</t>
  </si>
  <si>
    <t>Kamera pro sledování  jeviště v  Black out režimu  4K, 50xZoom ve Full HD. Pohyb Pan/Tilt, CMOS Sensor, 60fps.RTSP, RTMP, ONVIF, SRT, Multicast, Unicast</t>
  </si>
  <si>
    <t>223820302</t>
  </si>
  <si>
    <t>DT_104</t>
  </si>
  <si>
    <t>Kamera pro sledování  hlediště 4K, 50xZoom ve Full HD. Pohyb Pan/Tilt, CMOS Sensor, 60fps.RTSP, RTMP, ONVIF, SRT, Multicast, Unicast</t>
  </si>
  <si>
    <t>1482556441</t>
  </si>
  <si>
    <t>DT_105</t>
  </si>
  <si>
    <t>Instalační kit pro kamery</t>
  </si>
  <si>
    <t>1036644936</t>
  </si>
  <si>
    <t>DT_106</t>
  </si>
  <si>
    <t>Network rozhraní pro videokamery  2x 1GbE RJ45 (Control &amp; AV)</t>
  </si>
  <si>
    <t>397189699</t>
  </si>
  <si>
    <t>DT_107</t>
  </si>
  <si>
    <t>Enkodér a dekodér pro videokamery POE++  2x 1GbE RJ45 (Control &amp; AV)</t>
  </si>
  <si>
    <t>1830243590</t>
  </si>
  <si>
    <t>DT_108</t>
  </si>
  <si>
    <t>PC pro video techniku  M90a Pro Gen 4 AiO 27" QHD IPS/i7-13700/16GB/1TB SSD/DVD- RW/1yPremier/Win11 Pro.</t>
  </si>
  <si>
    <t>-1707325956</t>
  </si>
  <si>
    <t>DT_109</t>
  </si>
  <si>
    <t>Videomatrix  I/O DSP s 32 obousměrnými kanály digitálního zvuku Dante™, 12 analogovými vstupy, 8 analogových výstupů a obsahuje až 8 kanálů konfigurovatelného USB, 4 x GIO, 2 Gibabit Ethernet. Dante protokol</t>
  </si>
  <si>
    <t>2125118328</t>
  </si>
  <si>
    <t>D301</t>
  </si>
  <si>
    <t>DT_11: Rošt, opona</t>
  </si>
  <si>
    <t>D302</t>
  </si>
  <si>
    <t>DT_12: Zařízení</t>
  </si>
  <si>
    <t>DT_110</t>
  </si>
  <si>
    <t>Demontáž stávajícího roštu</t>
  </si>
  <si>
    <t>-865921652</t>
  </si>
  <si>
    <t>DT_111</t>
  </si>
  <si>
    <t>Trubka podélně svařovaná hladká.  EN 10219 průměr 48,3x3,2</t>
  </si>
  <si>
    <t>1411459035</t>
  </si>
  <si>
    <t>DT_112</t>
  </si>
  <si>
    <t>Výroba konstrukce</t>
  </si>
  <si>
    <t>917839449</t>
  </si>
  <si>
    <t>DT_113</t>
  </si>
  <si>
    <t>Kotvící technologie</t>
  </si>
  <si>
    <t>622618082</t>
  </si>
  <si>
    <t>DT_114</t>
  </si>
  <si>
    <t>Sestava pro portálovou tyč s dvěma rameny</t>
  </si>
  <si>
    <t>-379399443</t>
  </si>
  <si>
    <t>DT_115</t>
  </si>
  <si>
    <t>Vertikální portálová tyč 48x3,2mm EN 10219</t>
  </si>
  <si>
    <t>1120236145</t>
  </si>
  <si>
    <t>DT_116</t>
  </si>
  <si>
    <t>Doprava</t>
  </si>
  <si>
    <t>-1712224896</t>
  </si>
  <si>
    <t>DT_117</t>
  </si>
  <si>
    <t>-2058351801</t>
  </si>
  <si>
    <t>DT_118</t>
  </si>
  <si>
    <t>Jednofázové zdvihací zařízení s proměnnou rychlostí.  Nostnost 240 kg. Rozměry: 400x370x260.</t>
  </si>
  <si>
    <t>-402956797</t>
  </si>
  <si>
    <t>DT_119</t>
  </si>
  <si>
    <t>Zdvihací motorové zařízení s pevnou rychlostí. Nostnost 250Kg. Rozměry 410x380x320. Bezpečnostní norma BGV D8+ pro provoz  nad hledištěm</t>
  </si>
  <si>
    <t>343691204</t>
  </si>
  <si>
    <t>DT_120</t>
  </si>
  <si>
    <t>Nosná trubka Trubka podélně svařovaná hladká, EN 10219, 51 x 5mm</t>
  </si>
  <si>
    <t>-18090968</t>
  </si>
  <si>
    <t>DT_121</t>
  </si>
  <si>
    <t>Závěs na  mototorový zdvih. Nostnost 750Kg</t>
  </si>
  <si>
    <t>-957923230</t>
  </si>
  <si>
    <t>DT_122</t>
  </si>
  <si>
    <t>Závěsný hák  s okem. Nostnost 750Kg</t>
  </si>
  <si>
    <t>-610116392</t>
  </si>
  <si>
    <t>DT_123</t>
  </si>
  <si>
    <t>Dráha opony, kolejnice typu TT</t>
  </si>
  <si>
    <t>-12002412</t>
  </si>
  <si>
    <t>DT_124</t>
  </si>
  <si>
    <t>Spojka kolejnice opony TT</t>
  </si>
  <si>
    <t>1455355971</t>
  </si>
  <si>
    <t>DT_125</t>
  </si>
  <si>
    <t>Stropní úchyt kolejnice TT</t>
  </si>
  <si>
    <t>1656861708</t>
  </si>
  <si>
    <t>DT_126</t>
  </si>
  <si>
    <t>Základní jezdec opony TT</t>
  </si>
  <si>
    <t>1514665797</t>
  </si>
  <si>
    <t>DT_127</t>
  </si>
  <si>
    <t>Jezdec opony TT určený pro překrytí opony s motorovým pohonem</t>
  </si>
  <si>
    <t>-826806386</t>
  </si>
  <si>
    <t>DT_128</t>
  </si>
  <si>
    <t>Závitová tyč M10 určená pro kolejnici TT / stropní uchycení</t>
  </si>
  <si>
    <t>2114781490</t>
  </si>
  <si>
    <t>DT_129</t>
  </si>
  <si>
    <t>Koncový bod  kolejnice opony  TT</t>
  </si>
  <si>
    <t>3806737</t>
  </si>
  <si>
    <t>DT_130</t>
  </si>
  <si>
    <t>Hlavní kladka kolejnice TT</t>
  </si>
  <si>
    <t>10258326</t>
  </si>
  <si>
    <t>DT_131</t>
  </si>
  <si>
    <t>Nosný provaz opony</t>
  </si>
  <si>
    <t>615654476</t>
  </si>
  <si>
    <t>DT_132</t>
  </si>
  <si>
    <t>Držák provazu opony</t>
  </si>
  <si>
    <t>1408631600</t>
  </si>
  <si>
    <t>DT_133</t>
  </si>
  <si>
    <t>Převodovka pro provaz opony/motorový pohon</t>
  </si>
  <si>
    <t>84531294</t>
  </si>
  <si>
    <t>DT_134</t>
  </si>
  <si>
    <t>Motorový pohon opony TT.1x230V /6A  /120W. Tichý chod, nastavitelné rychlosti 12/24/54 Nm</t>
  </si>
  <si>
    <t>-1482757634</t>
  </si>
  <si>
    <t>DT_135</t>
  </si>
  <si>
    <t>Kontrolní jednoka  pro motorový pohon</t>
  </si>
  <si>
    <t>-1485285877</t>
  </si>
  <si>
    <t>DT_136</t>
  </si>
  <si>
    <t>Ovládání opony s možností ovládání DMX : Start , Stop, Rychlost</t>
  </si>
  <si>
    <t>2062297226</t>
  </si>
  <si>
    <t>DT_137</t>
  </si>
  <si>
    <t>Sametová  opona ze dvou kusů. Samet 520g/1m, řasení 50%, Překryt 70cm</t>
  </si>
  <si>
    <t>-2072027783</t>
  </si>
  <si>
    <t>DT_138</t>
  </si>
  <si>
    <t>426829672</t>
  </si>
  <si>
    <t>DT_139</t>
  </si>
  <si>
    <t>768055000</t>
  </si>
  <si>
    <t>DT_140</t>
  </si>
  <si>
    <t>923621190</t>
  </si>
  <si>
    <t>DT_141</t>
  </si>
  <si>
    <t>572009060</t>
  </si>
  <si>
    <t>DT_142</t>
  </si>
  <si>
    <t>Horizont. Samet 500kg/1m. Jednodílný</t>
  </si>
  <si>
    <t>1763197588</t>
  </si>
  <si>
    <t>D303</t>
  </si>
  <si>
    <t>DT_13: Instalace</t>
  </si>
  <si>
    <t>DT_143</t>
  </si>
  <si>
    <t>Instalace stmívačů a racku pro stmívače.</t>
  </si>
  <si>
    <t>1572775768</t>
  </si>
  <si>
    <t>DT_144</t>
  </si>
  <si>
    <t>Instalace kabelových tras</t>
  </si>
  <si>
    <t>-591696925</t>
  </si>
  <si>
    <t>DT_145</t>
  </si>
  <si>
    <t>Instalace  divadelní nosného roštu</t>
  </si>
  <si>
    <t>-1285793732</t>
  </si>
  <si>
    <t>DT_146</t>
  </si>
  <si>
    <t>Instalace zvukové techniky a videotechniky</t>
  </si>
  <si>
    <t>210537997</t>
  </si>
  <si>
    <t>DT_147</t>
  </si>
  <si>
    <t>Instalace jevištních technologií</t>
  </si>
  <si>
    <t>1808438616</t>
  </si>
  <si>
    <t>DT_148</t>
  </si>
  <si>
    <t>Veškeré stavební přípomoci</t>
  </si>
  <si>
    <t>-173803078</t>
  </si>
  <si>
    <t>DT_149</t>
  </si>
  <si>
    <t>komplet</t>
  </si>
  <si>
    <t>-1654228218</t>
  </si>
  <si>
    <t>DT_150</t>
  </si>
  <si>
    <t>Dílenská dokumentace</t>
  </si>
  <si>
    <t>1654227286</t>
  </si>
  <si>
    <t>DT_151</t>
  </si>
  <si>
    <t>Dokumentace skutečného provedení</t>
  </si>
  <si>
    <t>1311594772</t>
  </si>
  <si>
    <t>DT_152</t>
  </si>
  <si>
    <t>Revize elektroinstalací</t>
  </si>
  <si>
    <t>-2073239087</t>
  </si>
  <si>
    <t>13 - Zahradní a krajinářské úpravy</t>
  </si>
  <si>
    <t>D313 - SAD_01: montáž</t>
  </si>
  <si>
    <t>D314 - SAD_02: dodávky</t>
  </si>
  <si>
    <t>D309 - 0021: Úprava podloží a základové spáry</t>
  </si>
  <si>
    <t>D313</t>
  </si>
  <si>
    <t>SAD_01: montáž</t>
  </si>
  <si>
    <t>SAD_001</t>
  </si>
  <si>
    <t>Obdělání půdy hrabáním, v rovině</t>
  </si>
  <si>
    <t>-420832190</t>
  </si>
  <si>
    <t>SAD_002</t>
  </si>
  <si>
    <t>Hloub. jamek bez výměny půdy do 0,05 m3</t>
  </si>
  <si>
    <t>-2060170539</t>
  </si>
  <si>
    <t>SAD_003</t>
  </si>
  <si>
    <t>Výsadba dřevin s balem D do 20 cm, v rovině</t>
  </si>
  <si>
    <t>-506431688</t>
  </si>
  <si>
    <t>SAD_004</t>
  </si>
  <si>
    <t>Výsadba květin hrnkovaných – záhony parter</t>
  </si>
  <si>
    <t>-1397844583</t>
  </si>
  <si>
    <t>SAD_005</t>
  </si>
  <si>
    <t>založení záhonu, rov., hornina 4</t>
  </si>
  <si>
    <t>-1729731258</t>
  </si>
  <si>
    <t>SAD_006</t>
  </si>
  <si>
    <t>Položení separační fólie  vč. dodání - střecha</t>
  </si>
  <si>
    <t>611655360</t>
  </si>
  <si>
    <t>SAD_007</t>
  </si>
  <si>
    <t>Drenážní rohož AquaDrain HB položená na sucho vč. dodání – střechy</t>
  </si>
  <si>
    <t>-1082723269</t>
  </si>
  <si>
    <t>SAD_008</t>
  </si>
  <si>
    <t>Položení vrstvy z geotextilie, vč. dodání – středcha</t>
  </si>
  <si>
    <t>1948120593</t>
  </si>
  <si>
    <t>SAD_009</t>
  </si>
  <si>
    <t>Uložení výkopku bez zhutnění – spodní substrát  20 cm</t>
  </si>
  <si>
    <t>-1580636136</t>
  </si>
  <si>
    <t>SAD_010</t>
  </si>
  <si>
    <t>dtto, záhonový substrát 30 cm</t>
  </si>
  <si>
    <t>-1570561910</t>
  </si>
  <si>
    <t>SAD_011</t>
  </si>
  <si>
    <t>dtto, extenzivní, substrát – střecha</t>
  </si>
  <si>
    <t>501047066</t>
  </si>
  <si>
    <t>SAD_012</t>
  </si>
  <si>
    <t>dtto, prokořenitelný substrát po dlažbu</t>
  </si>
  <si>
    <t>970761677</t>
  </si>
  <si>
    <t>SAD_013</t>
  </si>
  <si>
    <t>Položení travního koberce – rozchodníků</t>
  </si>
  <si>
    <t>738774848</t>
  </si>
  <si>
    <t>SAD_014</t>
  </si>
  <si>
    <t>Příprava nádob na výsadbu do 0,3 m2 – skalka</t>
  </si>
  <si>
    <t>-1893477120</t>
  </si>
  <si>
    <t>SAD_015</t>
  </si>
  <si>
    <t>Výsadba květin hrnkovaných  - skalka</t>
  </si>
  <si>
    <t>1753690104</t>
  </si>
  <si>
    <t>D314</t>
  </si>
  <si>
    <t>SAD_02: dodávky</t>
  </si>
  <si>
    <t>SAD_016</t>
  </si>
  <si>
    <t>střešní substrát extenzivní</t>
  </si>
  <si>
    <t>-391059500</t>
  </si>
  <si>
    <t>SAD_017</t>
  </si>
  <si>
    <t>spodní substrát</t>
  </si>
  <si>
    <t>1243538336</t>
  </si>
  <si>
    <t>SAD_018</t>
  </si>
  <si>
    <t>záhonový substrát</t>
  </si>
  <si>
    <t>-574647068</t>
  </si>
  <si>
    <t>SAD_019</t>
  </si>
  <si>
    <t>prokořenitelný substrát pod chodník</t>
  </si>
  <si>
    <t>1256521793</t>
  </si>
  <si>
    <t>SAD_020</t>
  </si>
  <si>
    <t>substrátr do tvarovek skalky 117x0.04</t>
  </si>
  <si>
    <t>-337049622</t>
  </si>
  <si>
    <t>SAD_021</t>
  </si>
  <si>
    <t>rozchodníkový koberec</t>
  </si>
  <si>
    <t>-452112875</t>
  </si>
  <si>
    <t>SAD_022</t>
  </si>
  <si>
    <t>Hedera helix Goldheart kont 2,5 i.</t>
  </si>
  <si>
    <t>-1521646066</t>
  </si>
  <si>
    <t>SAD_023</t>
  </si>
  <si>
    <t>Clematis montana kont 2,5 i.</t>
  </si>
  <si>
    <t>-529256773</t>
  </si>
  <si>
    <t>SAD_024</t>
  </si>
  <si>
    <t>Clematis viticella kont 2,5 i.</t>
  </si>
  <si>
    <t>264168824</t>
  </si>
  <si>
    <t>SAD_025</t>
  </si>
  <si>
    <t>Clematis tangutica kont 2,5 i.</t>
  </si>
  <si>
    <t>1514056731</t>
  </si>
  <si>
    <t>SAD_026</t>
  </si>
  <si>
    <t>Cotoneaster dammerii Cardinal kont 2,5 i.</t>
  </si>
  <si>
    <t>-1600228865</t>
  </si>
  <si>
    <t>SAD_027</t>
  </si>
  <si>
    <t>Euonymus fortunei radicans  kont 2,5 i.</t>
  </si>
  <si>
    <t>1519378940</t>
  </si>
  <si>
    <t>SAD_028</t>
  </si>
  <si>
    <t>Hosta sp.</t>
  </si>
  <si>
    <t>-866423106</t>
  </si>
  <si>
    <t>SAD_029</t>
  </si>
  <si>
    <t>Heuchera hybrida</t>
  </si>
  <si>
    <t>-1084951224</t>
  </si>
  <si>
    <t>SAD_030</t>
  </si>
  <si>
    <t>Aster novae-angliae</t>
  </si>
  <si>
    <t>-752151693</t>
  </si>
  <si>
    <t>SAD_031</t>
  </si>
  <si>
    <t>Sedum spectabile</t>
  </si>
  <si>
    <t>-297581128</t>
  </si>
  <si>
    <t>SAD_032</t>
  </si>
  <si>
    <t>Panicum virgatum Warior</t>
  </si>
  <si>
    <t>1206915633</t>
  </si>
  <si>
    <t>SAD_033</t>
  </si>
  <si>
    <t>Miscanthus sinensis</t>
  </si>
  <si>
    <t>-1223137781</t>
  </si>
  <si>
    <t>SAD_034</t>
  </si>
  <si>
    <t>Matteucia struthiopteris</t>
  </si>
  <si>
    <t>87255623</t>
  </si>
  <si>
    <t>SAD_035</t>
  </si>
  <si>
    <t>Bergenia cordifolia</t>
  </si>
  <si>
    <t>811223509</t>
  </si>
  <si>
    <t>SAD_036</t>
  </si>
  <si>
    <t>Anemone hupehensis</t>
  </si>
  <si>
    <t>396221593</t>
  </si>
  <si>
    <t>SAD_037</t>
  </si>
  <si>
    <t>Carex morrovii</t>
  </si>
  <si>
    <t>-2056060678</t>
  </si>
  <si>
    <t>SAD_038</t>
  </si>
  <si>
    <t>Carex plantaginea</t>
  </si>
  <si>
    <t>kd</t>
  </si>
  <si>
    <t>1834424296</t>
  </si>
  <si>
    <t>SAD_040</t>
  </si>
  <si>
    <t>Přesun hmot pro sadovnické a krajin. úpravy do 5km</t>
  </si>
  <si>
    <t>707524605</t>
  </si>
  <si>
    <t>D309</t>
  </si>
  <si>
    <t>0021: Úprava podloží a základové spáry</t>
  </si>
  <si>
    <t>212341111</t>
  </si>
  <si>
    <t>Obetonování drenážních trub mezerovitým betonem</t>
  </si>
  <si>
    <t>-68557536</t>
  </si>
  <si>
    <t>20,2*0,24</t>
  </si>
  <si>
    <t>212750101</t>
  </si>
  <si>
    <t>Trativod z drenážních trubek PVC-U SN 4 perforace 360° včetně lože otevřený výkop DN 100 pro budovy plocha pro vtékání vody min. 80 cm2/m</t>
  </si>
  <si>
    <t>685202960</t>
  </si>
  <si>
    <t>Poznámka k položce:_x000D_
podélný sklon 0,5%</t>
  </si>
  <si>
    <t>napojení</t>
  </si>
  <si>
    <t>212972112</t>
  </si>
  <si>
    <t>Opláštění drenážních trub filtrační textilií DN 100</t>
  </si>
  <si>
    <t>1942097713</t>
  </si>
  <si>
    <t>Poznámka k položce:_x000D_
včetně geotextilie</t>
  </si>
  <si>
    <t>14 -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</si>
  <si>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</si>
  <si>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</si>
  <si>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</si>
  <si>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</si>
  <si>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</si>
  <si>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</si>
  <si>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011002000</t>
  </si>
  <si>
    <t>Průzkumné práce</t>
  </si>
  <si>
    <t>-419911518</t>
  </si>
  <si>
    <t>011314000</t>
  </si>
  <si>
    <t>Archeologický dohled</t>
  </si>
  <si>
    <t>175747560</t>
  </si>
  <si>
    <t>011434000</t>
  </si>
  <si>
    <t>Měření hluku</t>
  </si>
  <si>
    <t>1545697840</t>
  </si>
  <si>
    <t>012414000</t>
  </si>
  <si>
    <t>Geometrický plán</t>
  </si>
  <si>
    <t>991649765</t>
  </si>
  <si>
    <t>012434000</t>
  </si>
  <si>
    <t>Geodetická aktualizační dokumentace (GAD DTM)</t>
  </si>
  <si>
    <t>340298187</t>
  </si>
  <si>
    <t>012444000</t>
  </si>
  <si>
    <t>Geodetické měření skutečného provedení stavby</t>
  </si>
  <si>
    <t>-425401977</t>
  </si>
  <si>
    <t>Výrobní dokumentace stavby - stavební část</t>
  </si>
  <si>
    <t>109908110</t>
  </si>
  <si>
    <t>Dokumentace skutečného provedení stavby-stavební část</t>
  </si>
  <si>
    <t>1383543593</t>
  </si>
  <si>
    <t>013274000</t>
  </si>
  <si>
    <t>Pasportizace objektu před započetím prací</t>
  </si>
  <si>
    <t>-1387814494</t>
  </si>
  <si>
    <t>013284000</t>
  </si>
  <si>
    <t>Pasportizace objektu po provedení prací</t>
  </si>
  <si>
    <t>1390496153</t>
  </si>
  <si>
    <t>VRN2</t>
  </si>
  <si>
    <t>Příprava staveniště</t>
  </si>
  <si>
    <t>023103000</t>
  </si>
  <si>
    <t>Neočekávané vyklizení objektů</t>
  </si>
  <si>
    <t>1750288776</t>
  </si>
  <si>
    <t>VRN3</t>
  </si>
  <si>
    <t>Zařízení staveniště</t>
  </si>
  <si>
    <t>031002000</t>
  </si>
  <si>
    <t>Související (přípravné) práce pro zařízení staveniště</t>
  </si>
  <si>
    <t>343934298</t>
  </si>
  <si>
    <t>031303000</t>
  </si>
  <si>
    <t>Náklady na zábor</t>
  </si>
  <si>
    <t>den</t>
  </si>
  <si>
    <t>381486088</t>
  </si>
  <si>
    <t>Počet dnů</t>
  </si>
  <si>
    <t>032103000</t>
  </si>
  <si>
    <t>Náklady na stavební buňky, úpravu stávajících objektů</t>
  </si>
  <si>
    <t>165455601</t>
  </si>
  <si>
    <t>032503000</t>
  </si>
  <si>
    <t>Skládky na staveništi</t>
  </si>
  <si>
    <t>-956841325</t>
  </si>
  <si>
    <t>032803000</t>
  </si>
  <si>
    <t>Ostatní vybavení staveniště</t>
  </si>
  <si>
    <t>1179893088</t>
  </si>
  <si>
    <t>032903000</t>
  </si>
  <si>
    <t>Náklady na provoz a údržbu vybavení staveniště</t>
  </si>
  <si>
    <t>1497353158</t>
  </si>
  <si>
    <t>033103000</t>
  </si>
  <si>
    <t>Připojení energií pro zařízení staveniště</t>
  </si>
  <si>
    <t>1498202638</t>
  </si>
  <si>
    <t>034103000</t>
  </si>
  <si>
    <t>Oplocení staveniště</t>
  </si>
  <si>
    <t>1040341035</t>
  </si>
  <si>
    <t>034303000</t>
  </si>
  <si>
    <t>Dopravní značení na staveništi</t>
  </si>
  <si>
    <t>10959872</t>
  </si>
  <si>
    <t>034403000</t>
  </si>
  <si>
    <t>Osvětlení staveniště</t>
  </si>
  <si>
    <t>-88194047</t>
  </si>
  <si>
    <t>034503000</t>
  </si>
  <si>
    <t>Informační tabule na staveništi</t>
  </si>
  <si>
    <t>-1397258704</t>
  </si>
  <si>
    <t>034703000</t>
  </si>
  <si>
    <t>Ochranné konstrukce</t>
  </si>
  <si>
    <t>1892078173</t>
  </si>
  <si>
    <t>Ocelová konstrukce pod staveništní nuňky podle ZOV</t>
  </si>
  <si>
    <t>035103000</t>
  </si>
  <si>
    <t>Pronájem ploch</t>
  </si>
  <si>
    <t>1332365352</t>
  </si>
  <si>
    <t>039103000</t>
  </si>
  <si>
    <t>Rozebrání, bourání a odvoz zařízení staveniště</t>
  </si>
  <si>
    <t>1869721328</t>
  </si>
  <si>
    <t>VRN4</t>
  </si>
  <si>
    <t>Inženýrská činnost</t>
  </si>
  <si>
    <t>041414000</t>
  </si>
  <si>
    <t>Plán BOZP</t>
  </si>
  <si>
    <t>-59188918</t>
  </si>
  <si>
    <t>043154000</t>
  </si>
  <si>
    <t>Zkoušky hutnicí</t>
  </si>
  <si>
    <t>kp</t>
  </si>
  <si>
    <t>-1000546637</t>
  </si>
  <si>
    <t>043224000</t>
  </si>
  <si>
    <t>Monitoring celkem</t>
  </si>
  <si>
    <t>-1153767361</t>
  </si>
  <si>
    <t>045203000</t>
  </si>
  <si>
    <t>Kompletační činnost</t>
  </si>
  <si>
    <t>-474064934</t>
  </si>
  <si>
    <t>045303000</t>
  </si>
  <si>
    <t>Koordinační činnost</t>
  </si>
  <si>
    <t>kpl…</t>
  </si>
  <si>
    <t>-1383775675</t>
  </si>
  <si>
    <t>VRN5</t>
  </si>
  <si>
    <t>Finanční náklady</t>
  </si>
  <si>
    <t>051103000</t>
  </si>
  <si>
    <t>Pojištění proti vlivu vyšší moci</t>
  </si>
  <si>
    <t>-369395744</t>
  </si>
  <si>
    <t>053002000</t>
  </si>
  <si>
    <t>Poplatky</t>
  </si>
  <si>
    <t>-1659830629</t>
  </si>
  <si>
    <t>056002000</t>
  </si>
  <si>
    <t>Bankovní záruka</t>
  </si>
  <si>
    <t>293084323</t>
  </si>
  <si>
    <t>VRN6</t>
  </si>
  <si>
    <t>Územní vlivy</t>
  </si>
  <si>
    <t>061002000</t>
  </si>
  <si>
    <t>Vliv klimatických podmínek</t>
  </si>
  <si>
    <t>135221165</t>
  </si>
  <si>
    <t>062103000</t>
  </si>
  <si>
    <t>Překládání nákladu</t>
  </si>
  <si>
    <t>2075827693</t>
  </si>
  <si>
    <t>062303000</t>
  </si>
  <si>
    <t>Použití nezvyklých dopravních prostředků pro všechny práce  na staveništi</t>
  </si>
  <si>
    <t>-1445824103</t>
  </si>
  <si>
    <t>Vozidla s nízkou tonáží kvůli omezeným možnostem skládání materiálu na staveništi a kvůli úzkému stávajícímu průjezdu k přístavbě</t>
  </si>
  <si>
    <t>063603000</t>
  </si>
  <si>
    <t>Omezený přístup těžké techniky</t>
  </si>
  <si>
    <t>207107946</t>
  </si>
  <si>
    <t>VRN7</t>
  </si>
  <si>
    <t>Provozní vlivy</t>
  </si>
  <si>
    <t>072103000</t>
  </si>
  <si>
    <t>Silniční provoz - projednání DIO a zajištění DIR</t>
  </si>
  <si>
    <t>2136866358</t>
  </si>
  <si>
    <t>072203000</t>
  </si>
  <si>
    <t>Silniční provoz - zajištění DIO (dopravní značení)</t>
  </si>
  <si>
    <t>857634584</t>
  </si>
  <si>
    <t>072303000</t>
  </si>
  <si>
    <t>Rušení stavby silničním provozem</t>
  </si>
  <si>
    <t>-1419731874</t>
  </si>
  <si>
    <t>073002000</t>
  </si>
  <si>
    <t>Ztížený pohyb vozidel v centrech měst</t>
  </si>
  <si>
    <t>ks…</t>
  </si>
  <si>
    <t>-1363041920</t>
  </si>
  <si>
    <t>079002000</t>
  </si>
  <si>
    <t>Ostatní provozní vlivy</t>
  </si>
  <si>
    <t>2013636140</t>
  </si>
  <si>
    <t>091002000</t>
  </si>
  <si>
    <t>Základ pro věžový jeřáb</t>
  </si>
  <si>
    <t>836405029</t>
  </si>
  <si>
    <t>091103000</t>
  </si>
  <si>
    <t>Stroje a zařízení nevyžadující montáž - manipulátor</t>
  </si>
  <si>
    <t>1076153298</t>
  </si>
  <si>
    <t>091803000</t>
  </si>
  <si>
    <t>Vybavení BOZP objektu</t>
  </si>
  <si>
    <t>1655431598</t>
  </si>
  <si>
    <t>092002000</t>
  </si>
  <si>
    <t>Ostatní náklady související s provozem</t>
  </si>
  <si>
    <t>1869904961</t>
  </si>
  <si>
    <t>092103000</t>
  </si>
  <si>
    <t>Náklady na zkušební provoz všech instalovaných zařízení a technologií</t>
  </si>
  <si>
    <t>145442057</t>
  </si>
  <si>
    <t>094002000</t>
  </si>
  <si>
    <t>Ostatní náklady související s výstavbou - mtž,dmtž,nájem věžového jeřábu</t>
  </si>
  <si>
    <t>-2020007413</t>
  </si>
  <si>
    <t>094203000</t>
  </si>
  <si>
    <t>Zimní opatření na stavbě</t>
  </si>
  <si>
    <t>měsíc</t>
  </si>
  <si>
    <t>1639430940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</si>
</sst>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AI20" sqref="AI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2"/>
      <c r="AL5" s="22"/>
      <c r="AM5" s="22"/>
      <c r="AN5" s="22"/>
      <c r="AO5" s="22"/>
      <c r="AP5" s="22"/>
      <c r="AQ5" s="22"/>
      <c r="AR5" s="20"/>
      <c r="BE5" s="29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2"/>
      <c r="AL6" s="22"/>
      <c r="AM6" s="22"/>
      <c r="AN6" s="22"/>
      <c r="AO6" s="22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23">
        <v>45771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27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94"/>
      <c r="BS17" s="17" t="s">
        <v>29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94"/>
      <c r="BS20" s="17" t="s">
        <v>29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16.5" customHeight="1">
      <c r="B23" s="21"/>
      <c r="C23" s="22"/>
      <c r="D23" s="22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ROUND(AG94,2)</f>
        <v>0</v>
      </c>
      <c r="AL26" s="303"/>
      <c r="AM26" s="303"/>
      <c r="AN26" s="303"/>
      <c r="AO26" s="303"/>
      <c r="AP26" s="36"/>
      <c r="AQ26" s="36"/>
      <c r="AR26" s="39"/>
      <c r="BE26" s="29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33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34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35</v>
      </c>
      <c r="AL28" s="304"/>
      <c r="AM28" s="304"/>
      <c r="AN28" s="304"/>
      <c r="AO28" s="304"/>
      <c r="AP28" s="36"/>
      <c r="AQ28" s="36"/>
      <c r="AR28" s="39"/>
      <c r="BE28" s="294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307">
        <v>0.21</v>
      </c>
      <c r="M29" s="306"/>
      <c r="N29" s="306"/>
      <c r="O29" s="306"/>
      <c r="P29" s="306"/>
      <c r="Q29" s="41"/>
      <c r="R29" s="41"/>
      <c r="S29" s="41"/>
      <c r="T29" s="41"/>
      <c r="U29" s="41"/>
      <c r="V29" s="41"/>
      <c r="W29" s="305">
        <f>ROUND(AZ94,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1"/>
      <c r="AG29" s="41"/>
      <c r="AH29" s="41"/>
      <c r="AI29" s="41"/>
      <c r="AJ29" s="41"/>
      <c r="AK29" s="305">
        <f>ROUND(AV94, 2)</f>
        <v>0</v>
      </c>
      <c r="AL29" s="306"/>
      <c r="AM29" s="306"/>
      <c r="AN29" s="306"/>
      <c r="AO29" s="306"/>
      <c r="AP29" s="41"/>
      <c r="AQ29" s="41"/>
      <c r="AR29" s="42"/>
      <c r="BE29" s="295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307">
        <v>0.12</v>
      </c>
      <c r="M30" s="306"/>
      <c r="N30" s="306"/>
      <c r="O30" s="306"/>
      <c r="P30" s="306"/>
      <c r="Q30" s="41"/>
      <c r="R30" s="41"/>
      <c r="S30" s="41"/>
      <c r="T30" s="41"/>
      <c r="U30" s="41"/>
      <c r="V30" s="41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1"/>
      <c r="AG30" s="41"/>
      <c r="AH30" s="41"/>
      <c r="AI30" s="41"/>
      <c r="AJ30" s="41"/>
      <c r="AK30" s="305">
        <f>ROUND(AW94, 2)</f>
        <v>0</v>
      </c>
      <c r="AL30" s="306"/>
      <c r="AM30" s="306"/>
      <c r="AN30" s="306"/>
      <c r="AO30" s="306"/>
      <c r="AP30" s="41"/>
      <c r="AQ30" s="41"/>
      <c r="AR30" s="42"/>
      <c r="BE30" s="295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307">
        <v>0.21</v>
      </c>
      <c r="M31" s="306"/>
      <c r="N31" s="306"/>
      <c r="O31" s="306"/>
      <c r="P31" s="306"/>
      <c r="Q31" s="41"/>
      <c r="R31" s="41"/>
      <c r="S31" s="41"/>
      <c r="T31" s="41"/>
      <c r="U31" s="41"/>
      <c r="V31" s="41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1"/>
      <c r="AG31" s="41"/>
      <c r="AH31" s="41"/>
      <c r="AI31" s="41"/>
      <c r="AJ31" s="41"/>
      <c r="AK31" s="305">
        <v>0</v>
      </c>
      <c r="AL31" s="306"/>
      <c r="AM31" s="306"/>
      <c r="AN31" s="306"/>
      <c r="AO31" s="306"/>
      <c r="AP31" s="41"/>
      <c r="AQ31" s="41"/>
      <c r="AR31" s="42"/>
      <c r="BE31" s="295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307">
        <v>0.12</v>
      </c>
      <c r="M32" s="306"/>
      <c r="N32" s="306"/>
      <c r="O32" s="306"/>
      <c r="P32" s="306"/>
      <c r="Q32" s="41"/>
      <c r="R32" s="41"/>
      <c r="S32" s="41"/>
      <c r="T32" s="41"/>
      <c r="U32" s="41"/>
      <c r="V32" s="41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1"/>
      <c r="AG32" s="41"/>
      <c r="AH32" s="41"/>
      <c r="AI32" s="41"/>
      <c r="AJ32" s="41"/>
      <c r="AK32" s="305">
        <v>0</v>
      </c>
      <c r="AL32" s="306"/>
      <c r="AM32" s="306"/>
      <c r="AN32" s="306"/>
      <c r="AO32" s="306"/>
      <c r="AP32" s="41"/>
      <c r="AQ32" s="41"/>
      <c r="AR32" s="42"/>
      <c r="BE32" s="295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307">
        <v>0</v>
      </c>
      <c r="M33" s="306"/>
      <c r="N33" s="306"/>
      <c r="O33" s="306"/>
      <c r="P33" s="306"/>
      <c r="Q33" s="41"/>
      <c r="R33" s="41"/>
      <c r="S33" s="41"/>
      <c r="T33" s="41"/>
      <c r="U33" s="41"/>
      <c r="V33" s="41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1"/>
      <c r="AG33" s="41"/>
      <c r="AH33" s="41"/>
      <c r="AI33" s="41"/>
      <c r="AJ33" s="41"/>
      <c r="AK33" s="305">
        <v>0</v>
      </c>
      <c r="AL33" s="306"/>
      <c r="AM33" s="306"/>
      <c r="AN33" s="306"/>
      <c r="AO33" s="306"/>
      <c r="AP33" s="41"/>
      <c r="AQ33" s="41"/>
      <c r="AR33" s="42"/>
      <c r="BE33" s="29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4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311" t="s">
        <v>44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08">
        <f>SUM(AK26:AK33)</f>
        <v>0</v>
      </c>
      <c r="AL35" s="309"/>
      <c r="AM35" s="309"/>
      <c r="AN35" s="309"/>
      <c r="AO35" s="31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01a-04/2025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5" t="str">
        <f>K6</f>
        <v>Dejvické divadlo-Přístavba a stavební úpravy objektu č.p.1084, k.ú. Dejvice, Zelená 15a,Praha 6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0">
        <f>IF(AN8= "","",AN8)</f>
        <v>45771</v>
      </c>
      <c r="AN87" s="28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81" t="str">
        <f>IF(E17="","",E17)</f>
        <v xml:space="preserve"> </v>
      </c>
      <c r="AN89" s="282"/>
      <c r="AO89" s="282"/>
      <c r="AP89" s="282"/>
      <c r="AQ89" s="36"/>
      <c r="AR89" s="39"/>
      <c r="AS89" s="283" t="s">
        <v>52</v>
      </c>
      <c r="AT89" s="28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81" t="str">
        <f>IF(E20="","",E20)</f>
        <v xml:space="preserve"> </v>
      </c>
      <c r="AN90" s="282"/>
      <c r="AO90" s="282"/>
      <c r="AP90" s="282"/>
      <c r="AQ90" s="36"/>
      <c r="AR90" s="39"/>
      <c r="AS90" s="285"/>
      <c r="AT90" s="28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7"/>
      <c r="AT91" s="28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9" t="s">
        <v>53</v>
      </c>
      <c r="D92" s="278"/>
      <c r="E92" s="278"/>
      <c r="F92" s="278"/>
      <c r="G92" s="278"/>
      <c r="H92" s="73"/>
      <c r="I92" s="277" t="s">
        <v>54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9" t="s">
        <v>55</v>
      </c>
      <c r="AH92" s="278"/>
      <c r="AI92" s="278"/>
      <c r="AJ92" s="278"/>
      <c r="AK92" s="278"/>
      <c r="AL92" s="278"/>
      <c r="AM92" s="278"/>
      <c r="AN92" s="277" t="s">
        <v>56</v>
      </c>
      <c r="AO92" s="278"/>
      <c r="AP92" s="290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ROUND(AG95+AG96+AG97+SUM(AG101:AG103)+AG109+SUM(AG116:AG121),2)</f>
        <v>0</v>
      </c>
      <c r="AH94" s="291"/>
      <c r="AI94" s="291"/>
      <c r="AJ94" s="291"/>
      <c r="AK94" s="291"/>
      <c r="AL94" s="291"/>
      <c r="AM94" s="291"/>
      <c r="AN94" s="292">
        <f t="shared" ref="AN94:AN121" si="0">SUM(AG94,AT94)</f>
        <v>0</v>
      </c>
      <c r="AO94" s="292"/>
      <c r="AP94" s="292"/>
      <c r="AQ94" s="85" t="s">
        <v>1</v>
      </c>
      <c r="AR94" s="86"/>
      <c r="AS94" s="87">
        <f>ROUND(AS95+AS96+AS97+SUM(AS101:AS103)+AS109+SUM(AS116:AS121),2)</f>
        <v>0</v>
      </c>
      <c r="AT94" s="88">
        <f t="shared" ref="AT94:AT121" si="1">ROUND(SUM(AV94:AW94),2)</f>
        <v>0</v>
      </c>
      <c r="AU94" s="89">
        <f>ROUND(AU95+AU96+AU97+SUM(AU101:AU103)+AU109+SUM(AU116:AU121),5)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ROUND(AZ95+AZ96+AZ97+SUM(AZ101:AZ103)+AZ109+SUM(AZ116:AZ121),2)</f>
        <v>0</v>
      </c>
      <c r="BA94" s="88">
        <f>ROUND(BA95+BA96+BA97+SUM(BA101:BA103)+BA109+SUM(BA116:BA121),2)</f>
        <v>0</v>
      </c>
      <c r="BB94" s="88">
        <f>ROUND(BB95+BB96+BB97+SUM(BB101:BB103)+BB109+SUM(BB116:BB121),2)</f>
        <v>0</v>
      </c>
      <c r="BC94" s="88">
        <f>ROUND(BC95+BC96+BC97+SUM(BC101:BC103)+BC109+SUM(BC116:BC121),2)</f>
        <v>0</v>
      </c>
      <c r="BD94" s="90">
        <f>ROUND(BD95+BD96+BD97+SUM(BD101:BD103)+BD109+SUM(BD116:BD121),2)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16.5" customHeight="1">
      <c r="A95" s="93" t="s">
        <v>76</v>
      </c>
      <c r="B95" s="94"/>
      <c r="C95" s="95"/>
      <c r="D95" s="269" t="s">
        <v>77</v>
      </c>
      <c r="E95" s="269"/>
      <c r="F95" s="269"/>
      <c r="G95" s="269"/>
      <c r="H95" s="269"/>
      <c r="I95" s="96"/>
      <c r="J95" s="269" t="s">
        <v>78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>
        <f>'01 - Bourací práce'!J30</f>
        <v>0</v>
      </c>
      <c r="AH95" s="271"/>
      <c r="AI95" s="271"/>
      <c r="AJ95" s="271"/>
      <c r="AK95" s="271"/>
      <c r="AL95" s="271"/>
      <c r="AM95" s="271"/>
      <c r="AN95" s="270">
        <f t="shared" si="0"/>
        <v>0</v>
      </c>
      <c r="AO95" s="271"/>
      <c r="AP95" s="271"/>
      <c r="AQ95" s="97" t="s">
        <v>79</v>
      </c>
      <c r="AR95" s="98"/>
      <c r="AS95" s="99">
        <v>0</v>
      </c>
      <c r="AT95" s="100">
        <f t="shared" si="1"/>
        <v>0</v>
      </c>
      <c r="AU95" s="101">
        <f>'01 - Bourací práce'!P127</f>
        <v>0</v>
      </c>
      <c r="AV95" s="100">
        <f>'01 - Bourací práce'!J33</f>
        <v>0</v>
      </c>
      <c r="AW95" s="100">
        <f>'01 - Bourací práce'!J34</f>
        <v>0</v>
      </c>
      <c r="AX95" s="100">
        <f>'01 - Bourací práce'!J35</f>
        <v>0</v>
      </c>
      <c r="AY95" s="100">
        <f>'01 - Bourací práce'!J36</f>
        <v>0</v>
      </c>
      <c r="AZ95" s="100">
        <f>'01 - Bourací práce'!F33</f>
        <v>0</v>
      </c>
      <c r="BA95" s="100">
        <f>'01 - Bourací práce'!F34</f>
        <v>0</v>
      </c>
      <c r="BB95" s="100">
        <f>'01 - Bourací práce'!F35</f>
        <v>0</v>
      </c>
      <c r="BC95" s="100">
        <f>'01 - Bourací práce'!F36</f>
        <v>0</v>
      </c>
      <c r="BD95" s="102">
        <f>'01 - Bourací práce'!F37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16.5" customHeight="1">
      <c r="A96" s="93" t="s">
        <v>76</v>
      </c>
      <c r="B96" s="94"/>
      <c r="C96" s="95"/>
      <c r="D96" s="269" t="s">
        <v>83</v>
      </c>
      <c r="E96" s="269"/>
      <c r="F96" s="269"/>
      <c r="G96" s="269"/>
      <c r="H96" s="269"/>
      <c r="I96" s="96"/>
      <c r="J96" s="269" t="s">
        <v>84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70">
        <f>'02 - Stavební část'!J30</f>
        <v>0</v>
      </c>
      <c r="AH96" s="271"/>
      <c r="AI96" s="271"/>
      <c r="AJ96" s="271"/>
      <c r="AK96" s="271"/>
      <c r="AL96" s="271"/>
      <c r="AM96" s="271"/>
      <c r="AN96" s="270">
        <f t="shared" si="0"/>
        <v>0</v>
      </c>
      <c r="AO96" s="271"/>
      <c r="AP96" s="271"/>
      <c r="AQ96" s="97" t="s">
        <v>79</v>
      </c>
      <c r="AR96" s="98"/>
      <c r="AS96" s="99">
        <v>0</v>
      </c>
      <c r="AT96" s="100">
        <f t="shared" si="1"/>
        <v>0</v>
      </c>
      <c r="AU96" s="101">
        <f>'02 - Stavební část'!P152</f>
        <v>0</v>
      </c>
      <c r="AV96" s="100">
        <f>'02 - Stavební část'!J33</f>
        <v>0</v>
      </c>
      <c r="AW96" s="100">
        <f>'02 - Stavební část'!J34</f>
        <v>0</v>
      </c>
      <c r="AX96" s="100">
        <f>'02 - Stavební část'!J35</f>
        <v>0</v>
      </c>
      <c r="AY96" s="100">
        <f>'02 - Stavební část'!J36</f>
        <v>0</v>
      </c>
      <c r="AZ96" s="100">
        <f>'02 - Stavební část'!F33</f>
        <v>0</v>
      </c>
      <c r="BA96" s="100">
        <f>'02 - Stavební část'!F34</f>
        <v>0</v>
      </c>
      <c r="BB96" s="100">
        <f>'02 - Stavební část'!F35</f>
        <v>0</v>
      </c>
      <c r="BC96" s="100">
        <f>'02 - Stavební část'!F36</f>
        <v>0</v>
      </c>
      <c r="BD96" s="102">
        <f>'02 - Stavební část'!F37</f>
        <v>0</v>
      </c>
      <c r="BT96" s="103" t="s">
        <v>80</v>
      </c>
      <c r="BV96" s="103" t="s">
        <v>74</v>
      </c>
      <c r="BW96" s="103" t="s">
        <v>85</v>
      </c>
      <c r="BX96" s="103" t="s">
        <v>5</v>
      </c>
      <c r="CL96" s="103" t="s">
        <v>1</v>
      </c>
      <c r="CM96" s="103" t="s">
        <v>82</v>
      </c>
    </row>
    <row r="97" spans="1:91" s="7" customFormat="1" ht="16.5" customHeight="1">
      <c r="B97" s="94"/>
      <c r="C97" s="95"/>
      <c r="D97" s="269" t="s">
        <v>86</v>
      </c>
      <c r="E97" s="269"/>
      <c r="F97" s="269"/>
      <c r="G97" s="269"/>
      <c r="H97" s="269"/>
      <c r="I97" s="96"/>
      <c r="J97" s="269" t="s">
        <v>87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72">
        <f>ROUND(SUM(AG98:AG100),2)</f>
        <v>0</v>
      </c>
      <c r="AH97" s="271"/>
      <c r="AI97" s="271"/>
      <c r="AJ97" s="271"/>
      <c r="AK97" s="271"/>
      <c r="AL97" s="271"/>
      <c r="AM97" s="271"/>
      <c r="AN97" s="270">
        <f t="shared" si="0"/>
        <v>0</v>
      </c>
      <c r="AO97" s="271"/>
      <c r="AP97" s="271"/>
      <c r="AQ97" s="97" t="s">
        <v>79</v>
      </c>
      <c r="AR97" s="98"/>
      <c r="AS97" s="99">
        <f>ROUND(SUM(AS98:AS100),2)</f>
        <v>0</v>
      </c>
      <c r="AT97" s="100">
        <f t="shared" si="1"/>
        <v>0</v>
      </c>
      <c r="AU97" s="101">
        <f>ROUND(SUM(AU98:AU100),5)</f>
        <v>0</v>
      </c>
      <c r="AV97" s="100">
        <f>ROUND(AZ97*L29,2)</f>
        <v>0</v>
      </c>
      <c r="AW97" s="100">
        <f>ROUND(BA97*L30,2)</f>
        <v>0</v>
      </c>
      <c r="AX97" s="100">
        <f>ROUND(BB97*L29,2)</f>
        <v>0</v>
      </c>
      <c r="AY97" s="100">
        <f>ROUND(BC97*L30,2)</f>
        <v>0</v>
      </c>
      <c r="AZ97" s="100">
        <f>ROUND(SUM(AZ98:AZ100),2)</f>
        <v>0</v>
      </c>
      <c r="BA97" s="100">
        <f>ROUND(SUM(BA98:BA100),2)</f>
        <v>0</v>
      </c>
      <c r="BB97" s="100">
        <f>ROUND(SUM(BB98:BB100),2)</f>
        <v>0</v>
      </c>
      <c r="BC97" s="100">
        <f>ROUND(SUM(BC98:BC100),2)</f>
        <v>0</v>
      </c>
      <c r="BD97" s="102">
        <f>ROUND(SUM(BD98:BD100),2)</f>
        <v>0</v>
      </c>
      <c r="BS97" s="103" t="s">
        <v>71</v>
      </c>
      <c r="BT97" s="103" t="s">
        <v>80</v>
      </c>
      <c r="BU97" s="103" t="s">
        <v>73</v>
      </c>
      <c r="BV97" s="103" t="s">
        <v>74</v>
      </c>
      <c r="BW97" s="103" t="s">
        <v>88</v>
      </c>
      <c r="BX97" s="103" t="s">
        <v>5</v>
      </c>
      <c r="CL97" s="103" t="s">
        <v>1</v>
      </c>
      <c r="CM97" s="103" t="s">
        <v>82</v>
      </c>
    </row>
    <row r="98" spans="1:91" s="4" customFormat="1" ht="16.5" customHeight="1">
      <c r="A98" s="93" t="s">
        <v>76</v>
      </c>
      <c r="B98" s="58"/>
      <c r="C98" s="104"/>
      <c r="D98" s="104"/>
      <c r="E98" s="268" t="s">
        <v>77</v>
      </c>
      <c r="F98" s="268"/>
      <c r="G98" s="268"/>
      <c r="H98" s="268"/>
      <c r="I98" s="268"/>
      <c r="J98" s="104"/>
      <c r="K98" s="268" t="s">
        <v>89</v>
      </c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73">
        <f>'01 - Vnitřní vodovod'!J32</f>
        <v>0</v>
      </c>
      <c r="AH98" s="274"/>
      <c r="AI98" s="274"/>
      <c r="AJ98" s="274"/>
      <c r="AK98" s="274"/>
      <c r="AL98" s="274"/>
      <c r="AM98" s="274"/>
      <c r="AN98" s="273">
        <f t="shared" si="0"/>
        <v>0</v>
      </c>
      <c r="AO98" s="274"/>
      <c r="AP98" s="274"/>
      <c r="AQ98" s="105" t="s">
        <v>90</v>
      </c>
      <c r="AR98" s="60"/>
      <c r="AS98" s="106">
        <v>0</v>
      </c>
      <c r="AT98" s="107">
        <f t="shared" si="1"/>
        <v>0</v>
      </c>
      <c r="AU98" s="108">
        <f>'01 - Vnitřní vodovod'!P131</f>
        <v>0</v>
      </c>
      <c r="AV98" s="107">
        <f>'01 - Vnitřní vodovod'!J35</f>
        <v>0</v>
      </c>
      <c r="AW98" s="107">
        <f>'01 - Vnitřní vodovod'!J36</f>
        <v>0</v>
      </c>
      <c r="AX98" s="107">
        <f>'01 - Vnitřní vodovod'!J37</f>
        <v>0</v>
      </c>
      <c r="AY98" s="107">
        <f>'01 - Vnitřní vodovod'!J38</f>
        <v>0</v>
      </c>
      <c r="AZ98" s="107">
        <f>'01 - Vnitřní vodovod'!F35</f>
        <v>0</v>
      </c>
      <c r="BA98" s="107">
        <f>'01 - Vnitřní vodovod'!F36</f>
        <v>0</v>
      </c>
      <c r="BB98" s="107">
        <f>'01 - Vnitřní vodovod'!F37</f>
        <v>0</v>
      </c>
      <c r="BC98" s="107">
        <f>'01 - Vnitřní vodovod'!F38</f>
        <v>0</v>
      </c>
      <c r="BD98" s="109">
        <f>'01 - Vnitřní vodovod'!F39</f>
        <v>0</v>
      </c>
      <c r="BT98" s="110" t="s">
        <v>82</v>
      </c>
      <c r="BV98" s="110" t="s">
        <v>74</v>
      </c>
      <c r="BW98" s="110" t="s">
        <v>91</v>
      </c>
      <c r="BX98" s="110" t="s">
        <v>88</v>
      </c>
      <c r="CL98" s="110" t="s">
        <v>1</v>
      </c>
    </row>
    <row r="99" spans="1:91" s="4" customFormat="1" ht="16.5" customHeight="1">
      <c r="A99" s="93" t="s">
        <v>76</v>
      </c>
      <c r="B99" s="58"/>
      <c r="C99" s="104"/>
      <c r="D99" s="104"/>
      <c r="E99" s="268" t="s">
        <v>83</v>
      </c>
      <c r="F99" s="268"/>
      <c r="G99" s="268"/>
      <c r="H99" s="268"/>
      <c r="I99" s="268"/>
      <c r="J99" s="104"/>
      <c r="K99" s="268" t="s">
        <v>92</v>
      </c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73">
        <f>'02 - Vnitřní kanalizace'!J32</f>
        <v>0</v>
      </c>
      <c r="AH99" s="274"/>
      <c r="AI99" s="274"/>
      <c r="AJ99" s="274"/>
      <c r="AK99" s="274"/>
      <c r="AL99" s="274"/>
      <c r="AM99" s="274"/>
      <c r="AN99" s="273">
        <f t="shared" si="0"/>
        <v>0</v>
      </c>
      <c r="AO99" s="274"/>
      <c r="AP99" s="274"/>
      <c r="AQ99" s="105" t="s">
        <v>90</v>
      </c>
      <c r="AR99" s="60"/>
      <c r="AS99" s="106">
        <v>0</v>
      </c>
      <c r="AT99" s="107">
        <f t="shared" si="1"/>
        <v>0</v>
      </c>
      <c r="AU99" s="108">
        <f>'02 - Vnitřní kanalizace'!P140</f>
        <v>0</v>
      </c>
      <c r="AV99" s="107">
        <f>'02 - Vnitřní kanalizace'!J35</f>
        <v>0</v>
      </c>
      <c r="AW99" s="107">
        <f>'02 - Vnitřní kanalizace'!J36</f>
        <v>0</v>
      </c>
      <c r="AX99" s="107">
        <f>'02 - Vnitřní kanalizace'!J37</f>
        <v>0</v>
      </c>
      <c r="AY99" s="107">
        <f>'02 - Vnitřní kanalizace'!J38</f>
        <v>0</v>
      </c>
      <c r="AZ99" s="107">
        <f>'02 - Vnitřní kanalizace'!F35</f>
        <v>0</v>
      </c>
      <c r="BA99" s="107">
        <f>'02 - Vnitřní kanalizace'!F36</f>
        <v>0</v>
      </c>
      <c r="BB99" s="107">
        <f>'02 - Vnitřní kanalizace'!F37</f>
        <v>0</v>
      </c>
      <c r="BC99" s="107">
        <f>'02 - Vnitřní kanalizace'!F38</f>
        <v>0</v>
      </c>
      <c r="BD99" s="109">
        <f>'02 - Vnitřní kanalizace'!F39</f>
        <v>0</v>
      </c>
      <c r="BT99" s="110" t="s">
        <v>82</v>
      </c>
      <c r="BV99" s="110" t="s">
        <v>74</v>
      </c>
      <c r="BW99" s="110" t="s">
        <v>93</v>
      </c>
      <c r="BX99" s="110" t="s">
        <v>88</v>
      </c>
      <c r="CL99" s="110" t="s">
        <v>1</v>
      </c>
    </row>
    <row r="100" spans="1:91" s="4" customFormat="1" ht="16.5" customHeight="1">
      <c r="A100" s="93" t="s">
        <v>76</v>
      </c>
      <c r="B100" s="58"/>
      <c r="C100" s="104"/>
      <c r="D100" s="104"/>
      <c r="E100" s="268" t="s">
        <v>86</v>
      </c>
      <c r="F100" s="268"/>
      <c r="G100" s="268"/>
      <c r="H100" s="268"/>
      <c r="I100" s="268"/>
      <c r="J100" s="104"/>
      <c r="K100" s="268" t="s">
        <v>94</v>
      </c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73">
        <f>'03 - Zařizovací předměty'!J32</f>
        <v>0</v>
      </c>
      <c r="AH100" s="274"/>
      <c r="AI100" s="274"/>
      <c r="AJ100" s="274"/>
      <c r="AK100" s="274"/>
      <c r="AL100" s="274"/>
      <c r="AM100" s="274"/>
      <c r="AN100" s="273">
        <f t="shared" si="0"/>
        <v>0</v>
      </c>
      <c r="AO100" s="274"/>
      <c r="AP100" s="274"/>
      <c r="AQ100" s="105" t="s">
        <v>90</v>
      </c>
      <c r="AR100" s="60"/>
      <c r="AS100" s="106">
        <v>0</v>
      </c>
      <c r="AT100" s="107">
        <f t="shared" si="1"/>
        <v>0</v>
      </c>
      <c r="AU100" s="108">
        <f>'03 - Zařizovací předměty'!P125</f>
        <v>0</v>
      </c>
      <c r="AV100" s="107">
        <f>'03 - Zařizovací předměty'!J35</f>
        <v>0</v>
      </c>
      <c r="AW100" s="107">
        <f>'03 - Zařizovací předměty'!J36</f>
        <v>0</v>
      </c>
      <c r="AX100" s="107">
        <f>'03 - Zařizovací předměty'!J37</f>
        <v>0</v>
      </c>
      <c r="AY100" s="107">
        <f>'03 - Zařizovací předměty'!J38</f>
        <v>0</v>
      </c>
      <c r="AZ100" s="107">
        <f>'03 - Zařizovací předměty'!F35</f>
        <v>0</v>
      </c>
      <c r="BA100" s="107">
        <f>'03 - Zařizovací předměty'!F36</f>
        <v>0</v>
      </c>
      <c r="BB100" s="107">
        <f>'03 - Zařizovací předměty'!F37</f>
        <v>0</v>
      </c>
      <c r="BC100" s="107">
        <f>'03 - Zařizovací předměty'!F38</f>
        <v>0</v>
      </c>
      <c r="BD100" s="109">
        <f>'03 - Zařizovací předměty'!F39</f>
        <v>0</v>
      </c>
      <c r="BT100" s="110" t="s">
        <v>82</v>
      </c>
      <c r="BV100" s="110" t="s">
        <v>74</v>
      </c>
      <c r="BW100" s="110" t="s">
        <v>95</v>
      </c>
      <c r="BX100" s="110" t="s">
        <v>88</v>
      </c>
      <c r="CL100" s="110" t="s">
        <v>1</v>
      </c>
    </row>
    <row r="101" spans="1:91" s="7" customFormat="1" ht="16.5" customHeight="1">
      <c r="A101" s="93" t="s">
        <v>76</v>
      </c>
      <c r="B101" s="94"/>
      <c r="C101" s="95"/>
      <c r="D101" s="269" t="s">
        <v>96</v>
      </c>
      <c r="E101" s="269"/>
      <c r="F101" s="269"/>
      <c r="G101" s="269"/>
      <c r="H101" s="269"/>
      <c r="I101" s="96"/>
      <c r="J101" s="269" t="s">
        <v>97</v>
      </c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70">
        <f>'04 - Elektro'!J30</f>
        <v>0</v>
      </c>
      <c r="AH101" s="271"/>
      <c r="AI101" s="271"/>
      <c r="AJ101" s="271"/>
      <c r="AK101" s="271"/>
      <c r="AL101" s="271"/>
      <c r="AM101" s="271"/>
      <c r="AN101" s="270">
        <f t="shared" si="0"/>
        <v>0</v>
      </c>
      <c r="AO101" s="271"/>
      <c r="AP101" s="271"/>
      <c r="AQ101" s="97" t="s">
        <v>79</v>
      </c>
      <c r="AR101" s="98"/>
      <c r="AS101" s="99">
        <v>0</v>
      </c>
      <c r="AT101" s="100">
        <f t="shared" si="1"/>
        <v>0</v>
      </c>
      <c r="AU101" s="101">
        <f>'04 - Elektro'!P125</f>
        <v>0</v>
      </c>
      <c r="AV101" s="100">
        <f>'04 - Elektro'!J33</f>
        <v>0</v>
      </c>
      <c r="AW101" s="100">
        <f>'04 - Elektro'!J34</f>
        <v>0</v>
      </c>
      <c r="AX101" s="100">
        <f>'04 - Elektro'!J35</f>
        <v>0</v>
      </c>
      <c r="AY101" s="100">
        <f>'04 - Elektro'!J36</f>
        <v>0</v>
      </c>
      <c r="AZ101" s="100">
        <f>'04 - Elektro'!F33</f>
        <v>0</v>
      </c>
      <c r="BA101" s="100">
        <f>'04 - Elektro'!F34</f>
        <v>0</v>
      </c>
      <c r="BB101" s="100">
        <f>'04 - Elektro'!F35</f>
        <v>0</v>
      </c>
      <c r="BC101" s="100">
        <f>'04 - Elektro'!F36</f>
        <v>0</v>
      </c>
      <c r="BD101" s="102">
        <f>'04 - Elektro'!F37</f>
        <v>0</v>
      </c>
      <c r="BT101" s="103" t="s">
        <v>80</v>
      </c>
      <c r="BV101" s="103" t="s">
        <v>74</v>
      </c>
      <c r="BW101" s="103" t="s">
        <v>98</v>
      </c>
      <c r="BX101" s="103" t="s">
        <v>5</v>
      </c>
      <c r="CL101" s="103" t="s">
        <v>1</v>
      </c>
      <c r="CM101" s="103" t="s">
        <v>82</v>
      </c>
    </row>
    <row r="102" spans="1:91" s="7" customFormat="1" ht="16.5" customHeight="1">
      <c r="A102" s="93" t="s">
        <v>76</v>
      </c>
      <c r="B102" s="94"/>
      <c r="C102" s="95"/>
      <c r="D102" s="269" t="s">
        <v>99</v>
      </c>
      <c r="E102" s="269"/>
      <c r="F102" s="269"/>
      <c r="G102" s="269"/>
      <c r="H102" s="269"/>
      <c r="I102" s="96"/>
      <c r="J102" s="269" t="s">
        <v>100</v>
      </c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70">
        <f>'05 - Vytápění'!J30</f>
        <v>0</v>
      </c>
      <c r="AH102" s="271"/>
      <c r="AI102" s="271"/>
      <c r="AJ102" s="271"/>
      <c r="AK102" s="271"/>
      <c r="AL102" s="271"/>
      <c r="AM102" s="271"/>
      <c r="AN102" s="270">
        <f t="shared" si="0"/>
        <v>0</v>
      </c>
      <c r="AO102" s="271"/>
      <c r="AP102" s="271"/>
      <c r="AQ102" s="97" t="s">
        <v>79</v>
      </c>
      <c r="AR102" s="98"/>
      <c r="AS102" s="99">
        <v>0</v>
      </c>
      <c r="AT102" s="100">
        <f t="shared" si="1"/>
        <v>0</v>
      </c>
      <c r="AU102" s="101">
        <f>'05 - Vytápění'!P135</f>
        <v>0</v>
      </c>
      <c r="AV102" s="100">
        <f>'05 - Vytápění'!J33</f>
        <v>0</v>
      </c>
      <c r="AW102" s="100">
        <f>'05 - Vytápění'!J34</f>
        <v>0</v>
      </c>
      <c r="AX102" s="100">
        <f>'05 - Vytápění'!J35</f>
        <v>0</v>
      </c>
      <c r="AY102" s="100">
        <f>'05 - Vytápění'!J36</f>
        <v>0</v>
      </c>
      <c r="AZ102" s="100">
        <f>'05 - Vytápění'!F33</f>
        <v>0</v>
      </c>
      <c r="BA102" s="100">
        <f>'05 - Vytápění'!F34</f>
        <v>0</v>
      </c>
      <c r="BB102" s="100">
        <f>'05 - Vytápění'!F35</f>
        <v>0</v>
      </c>
      <c r="BC102" s="100">
        <f>'05 - Vytápění'!F36</f>
        <v>0</v>
      </c>
      <c r="BD102" s="102">
        <f>'05 - Vytápění'!F37</f>
        <v>0</v>
      </c>
      <c r="BT102" s="103" t="s">
        <v>80</v>
      </c>
      <c r="BV102" s="103" t="s">
        <v>74</v>
      </c>
      <c r="BW102" s="103" t="s">
        <v>101</v>
      </c>
      <c r="BX102" s="103" t="s">
        <v>5</v>
      </c>
      <c r="CL102" s="103" t="s">
        <v>1</v>
      </c>
      <c r="CM102" s="103" t="s">
        <v>82</v>
      </c>
    </row>
    <row r="103" spans="1:91" s="7" customFormat="1" ht="16.5" customHeight="1">
      <c r="B103" s="94"/>
      <c r="C103" s="95"/>
      <c r="D103" s="269" t="s">
        <v>102</v>
      </c>
      <c r="E103" s="269"/>
      <c r="F103" s="269"/>
      <c r="G103" s="269"/>
      <c r="H103" s="269"/>
      <c r="I103" s="96"/>
      <c r="J103" s="269" t="s">
        <v>103</v>
      </c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72">
        <f>ROUND(SUM(AG104:AG108),2)</f>
        <v>0</v>
      </c>
      <c r="AH103" s="271"/>
      <c r="AI103" s="271"/>
      <c r="AJ103" s="271"/>
      <c r="AK103" s="271"/>
      <c r="AL103" s="271"/>
      <c r="AM103" s="271"/>
      <c r="AN103" s="270">
        <f t="shared" si="0"/>
        <v>0</v>
      </c>
      <c r="AO103" s="271"/>
      <c r="AP103" s="271"/>
      <c r="AQ103" s="97" t="s">
        <v>79</v>
      </c>
      <c r="AR103" s="98"/>
      <c r="AS103" s="99">
        <f>ROUND(SUM(AS104:AS108),2)</f>
        <v>0</v>
      </c>
      <c r="AT103" s="100">
        <f t="shared" si="1"/>
        <v>0</v>
      </c>
      <c r="AU103" s="101">
        <f>ROUND(SUM(AU104:AU108),5)</f>
        <v>0</v>
      </c>
      <c r="AV103" s="100">
        <f>ROUND(AZ103*L29,2)</f>
        <v>0</v>
      </c>
      <c r="AW103" s="100">
        <f>ROUND(BA103*L30,2)</f>
        <v>0</v>
      </c>
      <c r="AX103" s="100">
        <f>ROUND(BB103*L29,2)</f>
        <v>0</v>
      </c>
      <c r="AY103" s="100">
        <f>ROUND(BC103*L30,2)</f>
        <v>0</v>
      </c>
      <c r="AZ103" s="100">
        <f>ROUND(SUM(AZ104:AZ108),2)</f>
        <v>0</v>
      </c>
      <c r="BA103" s="100">
        <f>ROUND(SUM(BA104:BA108),2)</f>
        <v>0</v>
      </c>
      <c r="BB103" s="100">
        <f>ROUND(SUM(BB104:BB108),2)</f>
        <v>0</v>
      </c>
      <c r="BC103" s="100">
        <f>ROUND(SUM(BC104:BC108),2)</f>
        <v>0</v>
      </c>
      <c r="BD103" s="102">
        <f>ROUND(SUM(BD104:BD108),2)</f>
        <v>0</v>
      </c>
      <c r="BS103" s="103" t="s">
        <v>71</v>
      </c>
      <c r="BT103" s="103" t="s">
        <v>80</v>
      </c>
      <c r="BU103" s="103" t="s">
        <v>73</v>
      </c>
      <c r="BV103" s="103" t="s">
        <v>74</v>
      </c>
      <c r="BW103" s="103" t="s">
        <v>104</v>
      </c>
      <c r="BX103" s="103" t="s">
        <v>5</v>
      </c>
      <c r="CL103" s="103" t="s">
        <v>1</v>
      </c>
      <c r="CM103" s="103" t="s">
        <v>82</v>
      </c>
    </row>
    <row r="104" spans="1:91" s="4" customFormat="1" ht="16.5" customHeight="1">
      <c r="A104" s="93" t="s">
        <v>76</v>
      </c>
      <c r="B104" s="58"/>
      <c r="C104" s="104"/>
      <c r="D104" s="104"/>
      <c r="E104" s="268" t="s">
        <v>77</v>
      </c>
      <c r="F104" s="268"/>
      <c r="G104" s="268"/>
      <c r="H104" s="268"/>
      <c r="I104" s="268"/>
      <c r="J104" s="104"/>
      <c r="K104" s="268" t="s">
        <v>105</v>
      </c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73">
        <f>'01 - Zařízení č.1 - Větrá...'!J32</f>
        <v>0</v>
      </c>
      <c r="AH104" s="274"/>
      <c r="AI104" s="274"/>
      <c r="AJ104" s="274"/>
      <c r="AK104" s="274"/>
      <c r="AL104" s="274"/>
      <c r="AM104" s="274"/>
      <c r="AN104" s="273">
        <f t="shared" si="0"/>
        <v>0</v>
      </c>
      <c r="AO104" s="274"/>
      <c r="AP104" s="274"/>
      <c r="AQ104" s="105" t="s">
        <v>90</v>
      </c>
      <c r="AR104" s="60"/>
      <c r="AS104" s="106">
        <v>0</v>
      </c>
      <c r="AT104" s="107">
        <f t="shared" si="1"/>
        <v>0</v>
      </c>
      <c r="AU104" s="108">
        <f>'01 - Zařízení č.1 - Větrá...'!P125</f>
        <v>0</v>
      </c>
      <c r="AV104" s="107">
        <f>'01 - Zařízení č.1 - Větrá...'!J35</f>
        <v>0</v>
      </c>
      <c r="AW104" s="107">
        <f>'01 - Zařízení č.1 - Větrá...'!J36</f>
        <v>0</v>
      </c>
      <c r="AX104" s="107">
        <f>'01 - Zařízení č.1 - Větrá...'!J37</f>
        <v>0</v>
      </c>
      <c r="AY104" s="107">
        <f>'01 - Zařízení č.1 - Větrá...'!J38</f>
        <v>0</v>
      </c>
      <c r="AZ104" s="107">
        <f>'01 - Zařízení č.1 - Větrá...'!F35</f>
        <v>0</v>
      </c>
      <c r="BA104" s="107">
        <f>'01 - Zařízení č.1 - Větrá...'!F36</f>
        <v>0</v>
      </c>
      <c r="BB104" s="107">
        <f>'01 - Zařízení č.1 - Větrá...'!F37</f>
        <v>0</v>
      </c>
      <c r="BC104" s="107">
        <f>'01 - Zařízení č.1 - Větrá...'!F38</f>
        <v>0</v>
      </c>
      <c r="BD104" s="109">
        <f>'01 - Zařízení č.1 - Větrá...'!F39</f>
        <v>0</v>
      </c>
      <c r="BT104" s="110" t="s">
        <v>82</v>
      </c>
      <c r="BV104" s="110" t="s">
        <v>74</v>
      </c>
      <c r="BW104" s="110" t="s">
        <v>106</v>
      </c>
      <c r="BX104" s="110" t="s">
        <v>104</v>
      </c>
      <c r="CL104" s="110" t="s">
        <v>1</v>
      </c>
    </row>
    <row r="105" spans="1:91" s="4" customFormat="1" ht="23.25" customHeight="1">
      <c r="A105" s="93" t="s">
        <v>76</v>
      </c>
      <c r="B105" s="58"/>
      <c r="C105" s="104"/>
      <c r="D105" s="104"/>
      <c r="E105" s="268" t="s">
        <v>83</v>
      </c>
      <c r="F105" s="268"/>
      <c r="G105" s="268"/>
      <c r="H105" s="268"/>
      <c r="I105" s="268"/>
      <c r="J105" s="104"/>
      <c r="K105" s="268" t="s">
        <v>107</v>
      </c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73">
        <f>'02 - Zařízení č.2 - Chlaz...'!J32</f>
        <v>0</v>
      </c>
      <c r="AH105" s="274"/>
      <c r="AI105" s="274"/>
      <c r="AJ105" s="274"/>
      <c r="AK105" s="274"/>
      <c r="AL105" s="274"/>
      <c r="AM105" s="274"/>
      <c r="AN105" s="273">
        <f t="shared" si="0"/>
        <v>0</v>
      </c>
      <c r="AO105" s="274"/>
      <c r="AP105" s="274"/>
      <c r="AQ105" s="105" t="s">
        <v>90</v>
      </c>
      <c r="AR105" s="60"/>
      <c r="AS105" s="106">
        <v>0</v>
      </c>
      <c r="AT105" s="107">
        <f t="shared" si="1"/>
        <v>0</v>
      </c>
      <c r="AU105" s="108">
        <f>'02 - Zařízení č.2 - Chlaz...'!P125</f>
        <v>0</v>
      </c>
      <c r="AV105" s="107">
        <f>'02 - Zařízení č.2 - Chlaz...'!J35</f>
        <v>0</v>
      </c>
      <c r="AW105" s="107">
        <f>'02 - Zařízení č.2 - Chlaz...'!J36</f>
        <v>0</v>
      </c>
      <c r="AX105" s="107">
        <f>'02 - Zařízení č.2 - Chlaz...'!J37</f>
        <v>0</v>
      </c>
      <c r="AY105" s="107">
        <f>'02 - Zařízení č.2 - Chlaz...'!J38</f>
        <v>0</v>
      </c>
      <c r="AZ105" s="107">
        <f>'02 - Zařízení č.2 - Chlaz...'!F35</f>
        <v>0</v>
      </c>
      <c r="BA105" s="107">
        <f>'02 - Zařízení č.2 - Chlaz...'!F36</f>
        <v>0</v>
      </c>
      <c r="BB105" s="107">
        <f>'02 - Zařízení č.2 - Chlaz...'!F37</f>
        <v>0</v>
      </c>
      <c r="BC105" s="107">
        <f>'02 - Zařízení č.2 - Chlaz...'!F38</f>
        <v>0</v>
      </c>
      <c r="BD105" s="109">
        <f>'02 - Zařízení č.2 - Chlaz...'!F39</f>
        <v>0</v>
      </c>
      <c r="BT105" s="110" t="s">
        <v>82</v>
      </c>
      <c r="BV105" s="110" t="s">
        <v>74</v>
      </c>
      <c r="BW105" s="110" t="s">
        <v>108</v>
      </c>
      <c r="BX105" s="110" t="s">
        <v>104</v>
      </c>
      <c r="CL105" s="110" t="s">
        <v>1</v>
      </c>
    </row>
    <row r="106" spans="1:91" s="4" customFormat="1" ht="23.25" customHeight="1">
      <c r="A106" s="93" t="s">
        <v>76</v>
      </c>
      <c r="B106" s="58"/>
      <c r="C106" s="104"/>
      <c r="D106" s="104"/>
      <c r="E106" s="268" t="s">
        <v>86</v>
      </c>
      <c r="F106" s="268"/>
      <c r="G106" s="268"/>
      <c r="H106" s="268"/>
      <c r="I106" s="268"/>
      <c r="J106" s="104"/>
      <c r="K106" s="268" t="s">
        <v>109</v>
      </c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73">
        <f>'03 - Zařízení č.3 - Chlaz...'!J32</f>
        <v>0</v>
      </c>
      <c r="AH106" s="274"/>
      <c r="AI106" s="274"/>
      <c r="AJ106" s="274"/>
      <c r="AK106" s="274"/>
      <c r="AL106" s="274"/>
      <c r="AM106" s="274"/>
      <c r="AN106" s="273">
        <f t="shared" si="0"/>
        <v>0</v>
      </c>
      <c r="AO106" s="274"/>
      <c r="AP106" s="274"/>
      <c r="AQ106" s="105" t="s">
        <v>90</v>
      </c>
      <c r="AR106" s="60"/>
      <c r="AS106" s="106">
        <v>0</v>
      </c>
      <c r="AT106" s="107">
        <f t="shared" si="1"/>
        <v>0</v>
      </c>
      <c r="AU106" s="108">
        <f>'03 - Zařízení č.3 - Chlaz...'!P125</f>
        <v>0</v>
      </c>
      <c r="AV106" s="107">
        <f>'03 - Zařízení č.3 - Chlaz...'!J35</f>
        <v>0</v>
      </c>
      <c r="AW106" s="107">
        <f>'03 - Zařízení č.3 - Chlaz...'!J36</f>
        <v>0</v>
      </c>
      <c r="AX106" s="107">
        <f>'03 - Zařízení č.3 - Chlaz...'!J37</f>
        <v>0</v>
      </c>
      <c r="AY106" s="107">
        <f>'03 - Zařízení č.3 - Chlaz...'!J38</f>
        <v>0</v>
      </c>
      <c r="AZ106" s="107">
        <f>'03 - Zařízení č.3 - Chlaz...'!F35</f>
        <v>0</v>
      </c>
      <c r="BA106" s="107">
        <f>'03 - Zařízení č.3 - Chlaz...'!F36</f>
        <v>0</v>
      </c>
      <c r="BB106" s="107">
        <f>'03 - Zařízení č.3 - Chlaz...'!F37</f>
        <v>0</v>
      </c>
      <c r="BC106" s="107">
        <f>'03 - Zařízení č.3 - Chlaz...'!F38</f>
        <v>0</v>
      </c>
      <c r="BD106" s="109">
        <f>'03 - Zařízení č.3 - Chlaz...'!F39</f>
        <v>0</v>
      </c>
      <c r="BT106" s="110" t="s">
        <v>82</v>
      </c>
      <c r="BV106" s="110" t="s">
        <v>74</v>
      </c>
      <c r="BW106" s="110" t="s">
        <v>110</v>
      </c>
      <c r="BX106" s="110" t="s">
        <v>104</v>
      </c>
      <c r="CL106" s="110" t="s">
        <v>1</v>
      </c>
    </row>
    <row r="107" spans="1:91" s="4" customFormat="1" ht="23.25" customHeight="1">
      <c r="A107" s="93" t="s">
        <v>76</v>
      </c>
      <c r="B107" s="58"/>
      <c r="C107" s="104"/>
      <c r="D107" s="104"/>
      <c r="E107" s="268" t="s">
        <v>96</v>
      </c>
      <c r="F107" s="268"/>
      <c r="G107" s="268"/>
      <c r="H107" s="268"/>
      <c r="I107" s="268"/>
      <c r="J107" s="104"/>
      <c r="K107" s="268" t="s">
        <v>111</v>
      </c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73">
        <f>'04 - Zařízení č.4 - Chlaz...'!J32</f>
        <v>0</v>
      </c>
      <c r="AH107" s="274"/>
      <c r="AI107" s="274"/>
      <c r="AJ107" s="274"/>
      <c r="AK107" s="274"/>
      <c r="AL107" s="274"/>
      <c r="AM107" s="274"/>
      <c r="AN107" s="273">
        <f t="shared" si="0"/>
        <v>0</v>
      </c>
      <c r="AO107" s="274"/>
      <c r="AP107" s="274"/>
      <c r="AQ107" s="105" t="s">
        <v>90</v>
      </c>
      <c r="AR107" s="60"/>
      <c r="AS107" s="106">
        <v>0</v>
      </c>
      <c r="AT107" s="107">
        <f t="shared" si="1"/>
        <v>0</v>
      </c>
      <c r="AU107" s="108">
        <f>'04 - Zařízení č.4 - Chlaz...'!P125</f>
        <v>0</v>
      </c>
      <c r="AV107" s="107">
        <f>'04 - Zařízení č.4 - Chlaz...'!J35</f>
        <v>0</v>
      </c>
      <c r="AW107" s="107">
        <f>'04 - Zařízení č.4 - Chlaz...'!J36</f>
        <v>0</v>
      </c>
      <c r="AX107" s="107">
        <f>'04 - Zařízení č.4 - Chlaz...'!J37</f>
        <v>0</v>
      </c>
      <c r="AY107" s="107">
        <f>'04 - Zařízení č.4 - Chlaz...'!J38</f>
        <v>0</v>
      </c>
      <c r="AZ107" s="107">
        <f>'04 - Zařízení č.4 - Chlaz...'!F35</f>
        <v>0</v>
      </c>
      <c r="BA107" s="107">
        <f>'04 - Zařízení č.4 - Chlaz...'!F36</f>
        <v>0</v>
      </c>
      <c r="BB107" s="107">
        <f>'04 - Zařízení č.4 - Chlaz...'!F37</f>
        <v>0</v>
      </c>
      <c r="BC107" s="107">
        <f>'04 - Zařízení č.4 - Chlaz...'!F38</f>
        <v>0</v>
      </c>
      <c r="BD107" s="109">
        <f>'04 - Zařízení č.4 - Chlaz...'!F39</f>
        <v>0</v>
      </c>
      <c r="BT107" s="110" t="s">
        <v>82</v>
      </c>
      <c r="BV107" s="110" t="s">
        <v>74</v>
      </c>
      <c r="BW107" s="110" t="s">
        <v>112</v>
      </c>
      <c r="BX107" s="110" t="s">
        <v>104</v>
      </c>
      <c r="CL107" s="110" t="s">
        <v>1</v>
      </c>
    </row>
    <row r="108" spans="1:91" s="4" customFormat="1" ht="16.5" customHeight="1">
      <c r="A108" s="93" t="s">
        <v>76</v>
      </c>
      <c r="B108" s="58"/>
      <c r="C108" s="104"/>
      <c r="D108" s="104"/>
      <c r="E108" s="268" t="s">
        <v>99</v>
      </c>
      <c r="F108" s="268"/>
      <c r="G108" s="268"/>
      <c r="H108" s="268"/>
      <c r="I108" s="268"/>
      <c r="J108" s="104"/>
      <c r="K108" s="268" t="s">
        <v>113</v>
      </c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73">
        <f>'05 - Demontáže'!J32</f>
        <v>0</v>
      </c>
      <c r="AH108" s="274"/>
      <c r="AI108" s="274"/>
      <c r="AJ108" s="274"/>
      <c r="AK108" s="274"/>
      <c r="AL108" s="274"/>
      <c r="AM108" s="274"/>
      <c r="AN108" s="273">
        <f t="shared" si="0"/>
        <v>0</v>
      </c>
      <c r="AO108" s="274"/>
      <c r="AP108" s="274"/>
      <c r="AQ108" s="105" t="s">
        <v>90</v>
      </c>
      <c r="AR108" s="60"/>
      <c r="AS108" s="106">
        <v>0</v>
      </c>
      <c r="AT108" s="107">
        <f t="shared" si="1"/>
        <v>0</v>
      </c>
      <c r="AU108" s="108">
        <f>'05 - Demontáže'!P124</f>
        <v>0</v>
      </c>
      <c r="AV108" s="107">
        <f>'05 - Demontáže'!J35</f>
        <v>0</v>
      </c>
      <c r="AW108" s="107">
        <f>'05 - Demontáže'!J36</f>
        <v>0</v>
      </c>
      <c r="AX108" s="107">
        <f>'05 - Demontáže'!J37</f>
        <v>0</v>
      </c>
      <c r="AY108" s="107">
        <f>'05 - Demontáže'!J38</f>
        <v>0</v>
      </c>
      <c r="AZ108" s="107">
        <f>'05 - Demontáže'!F35</f>
        <v>0</v>
      </c>
      <c r="BA108" s="107">
        <f>'05 - Demontáže'!F36</f>
        <v>0</v>
      </c>
      <c r="BB108" s="107">
        <f>'05 - Demontáže'!F37</f>
        <v>0</v>
      </c>
      <c r="BC108" s="107">
        <f>'05 - Demontáže'!F38</f>
        <v>0</v>
      </c>
      <c r="BD108" s="109">
        <f>'05 - Demontáže'!F39</f>
        <v>0</v>
      </c>
      <c r="BT108" s="110" t="s">
        <v>82</v>
      </c>
      <c r="BV108" s="110" t="s">
        <v>74</v>
      </c>
      <c r="BW108" s="110" t="s">
        <v>114</v>
      </c>
      <c r="BX108" s="110" t="s">
        <v>104</v>
      </c>
      <c r="CL108" s="110" t="s">
        <v>1</v>
      </c>
    </row>
    <row r="109" spans="1:91" s="7" customFormat="1" ht="16.5" customHeight="1">
      <c r="B109" s="94"/>
      <c r="C109" s="95"/>
      <c r="D109" s="269" t="s">
        <v>115</v>
      </c>
      <c r="E109" s="269"/>
      <c r="F109" s="269"/>
      <c r="G109" s="269"/>
      <c r="H109" s="269"/>
      <c r="I109" s="96"/>
      <c r="J109" s="269" t="s">
        <v>116</v>
      </c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72">
        <f>ROUND(SUM(AG110:AG115),2)</f>
        <v>0</v>
      </c>
      <c r="AH109" s="271"/>
      <c r="AI109" s="271"/>
      <c r="AJ109" s="271"/>
      <c r="AK109" s="271"/>
      <c r="AL109" s="271"/>
      <c r="AM109" s="271"/>
      <c r="AN109" s="270">
        <f t="shared" si="0"/>
        <v>0</v>
      </c>
      <c r="AO109" s="271"/>
      <c r="AP109" s="271"/>
      <c r="AQ109" s="97" t="s">
        <v>79</v>
      </c>
      <c r="AR109" s="98"/>
      <c r="AS109" s="99">
        <f>ROUND(SUM(AS110:AS115),2)</f>
        <v>0</v>
      </c>
      <c r="AT109" s="100">
        <f t="shared" si="1"/>
        <v>0</v>
      </c>
      <c r="AU109" s="101">
        <f>ROUND(SUM(AU110:AU115),5)</f>
        <v>0</v>
      </c>
      <c r="AV109" s="100">
        <f>ROUND(AZ109*L29,2)</f>
        <v>0</v>
      </c>
      <c r="AW109" s="100">
        <f>ROUND(BA109*L30,2)</f>
        <v>0</v>
      </c>
      <c r="AX109" s="100">
        <f>ROUND(BB109*L29,2)</f>
        <v>0</v>
      </c>
      <c r="AY109" s="100">
        <f>ROUND(BC109*L30,2)</f>
        <v>0</v>
      </c>
      <c r="AZ109" s="100">
        <f>ROUND(SUM(AZ110:AZ115),2)</f>
        <v>0</v>
      </c>
      <c r="BA109" s="100">
        <f>ROUND(SUM(BA110:BA115),2)</f>
        <v>0</v>
      </c>
      <c r="BB109" s="100">
        <f>ROUND(SUM(BB110:BB115),2)</f>
        <v>0</v>
      </c>
      <c r="BC109" s="100">
        <f>ROUND(SUM(BC110:BC115),2)</f>
        <v>0</v>
      </c>
      <c r="BD109" s="102">
        <f>ROUND(SUM(BD110:BD115),2)</f>
        <v>0</v>
      </c>
      <c r="BS109" s="103" t="s">
        <v>71</v>
      </c>
      <c r="BT109" s="103" t="s">
        <v>80</v>
      </c>
      <c r="BU109" s="103" t="s">
        <v>73</v>
      </c>
      <c r="BV109" s="103" t="s">
        <v>74</v>
      </c>
      <c r="BW109" s="103" t="s">
        <v>117</v>
      </c>
      <c r="BX109" s="103" t="s">
        <v>5</v>
      </c>
      <c r="CL109" s="103" t="s">
        <v>1</v>
      </c>
      <c r="CM109" s="103" t="s">
        <v>82</v>
      </c>
    </row>
    <row r="110" spans="1:91" s="4" customFormat="1" ht="16.5" customHeight="1">
      <c r="A110" s="93" t="s">
        <v>76</v>
      </c>
      <c r="B110" s="58"/>
      <c r="C110" s="104"/>
      <c r="D110" s="104"/>
      <c r="E110" s="268" t="s">
        <v>77</v>
      </c>
      <c r="F110" s="268"/>
      <c r="G110" s="268"/>
      <c r="H110" s="268"/>
      <c r="I110" s="268"/>
      <c r="J110" s="104"/>
      <c r="K110" s="268" t="s">
        <v>118</v>
      </c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73">
        <f>'01 - Zařízení1 - Větrání ...'!J32</f>
        <v>0</v>
      </c>
      <c r="AH110" s="274"/>
      <c r="AI110" s="274"/>
      <c r="AJ110" s="274"/>
      <c r="AK110" s="274"/>
      <c r="AL110" s="274"/>
      <c r="AM110" s="274"/>
      <c r="AN110" s="273">
        <f t="shared" si="0"/>
        <v>0</v>
      </c>
      <c r="AO110" s="274"/>
      <c r="AP110" s="274"/>
      <c r="AQ110" s="105" t="s">
        <v>90</v>
      </c>
      <c r="AR110" s="60"/>
      <c r="AS110" s="106">
        <v>0</v>
      </c>
      <c r="AT110" s="107">
        <f t="shared" si="1"/>
        <v>0</v>
      </c>
      <c r="AU110" s="108">
        <f>'01 - Zařízení1 - Větrání ...'!P125</f>
        <v>0</v>
      </c>
      <c r="AV110" s="107">
        <f>'01 - Zařízení1 - Větrání ...'!J35</f>
        <v>0</v>
      </c>
      <c r="AW110" s="107">
        <f>'01 - Zařízení1 - Větrání ...'!J36</f>
        <v>0</v>
      </c>
      <c r="AX110" s="107">
        <f>'01 - Zařízení1 - Větrání ...'!J37</f>
        <v>0</v>
      </c>
      <c r="AY110" s="107">
        <f>'01 - Zařízení1 - Větrání ...'!J38</f>
        <v>0</v>
      </c>
      <c r="AZ110" s="107">
        <f>'01 - Zařízení1 - Větrání ...'!F35</f>
        <v>0</v>
      </c>
      <c r="BA110" s="107">
        <f>'01 - Zařízení1 - Větrání ...'!F36</f>
        <v>0</v>
      </c>
      <c r="BB110" s="107">
        <f>'01 - Zařízení1 - Větrání ...'!F37</f>
        <v>0</v>
      </c>
      <c r="BC110" s="107">
        <f>'01 - Zařízení1 - Větrání ...'!F38</f>
        <v>0</v>
      </c>
      <c r="BD110" s="109">
        <f>'01 - Zařízení1 - Větrání ...'!F39</f>
        <v>0</v>
      </c>
      <c r="BT110" s="110" t="s">
        <v>82</v>
      </c>
      <c r="BV110" s="110" t="s">
        <v>74</v>
      </c>
      <c r="BW110" s="110" t="s">
        <v>119</v>
      </c>
      <c r="BX110" s="110" t="s">
        <v>117</v>
      </c>
      <c r="CL110" s="110" t="s">
        <v>1</v>
      </c>
    </row>
    <row r="111" spans="1:91" s="4" customFormat="1" ht="16.5" customHeight="1">
      <c r="A111" s="93" t="s">
        <v>76</v>
      </c>
      <c r="B111" s="58"/>
      <c r="C111" s="104"/>
      <c r="D111" s="104"/>
      <c r="E111" s="268" t="s">
        <v>83</v>
      </c>
      <c r="F111" s="268"/>
      <c r="G111" s="268"/>
      <c r="H111" s="268"/>
      <c r="I111" s="268"/>
      <c r="J111" s="104"/>
      <c r="K111" s="268" t="s">
        <v>120</v>
      </c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73">
        <f>'02 - Zařízení 2 - Větrání...'!J32</f>
        <v>0</v>
      </c>
      <c r="AH111" s="274"/>
      <c r="AI111" s="274"/>
      <c r="AJ111" s="274"/>
      <c r="AK111" s="274"/>
      <c r="AL111" s="274"/>
      <c r="AM111" s="274"/>
      <c r="AN111" s="273">
        <f t="shared" si="0"/>
        <v>0</v>
      </c>
      <c r="AO111" s="274"/>
      <c r="AP111" s="274"/>
      <c r="AQ111" s="105" t="s">
        <v>90</v>
      </c>
      <c r="AR111" s="60"/>
      <c r="AS111" s="106">
        <v>0</v>
      </c>
      <c r="AT111" s="107">
        <f t="shared" si="1"/>
        <v>0</v>
      </c>
      <c r="AU111" s="108">
        <f>'02 - Zařízení 2 - Větrání...'!P125</f>
        <v>0</v>
      </c>
      <c r="AV111" s="107">
        <f>'02 - Zařízení 2 - Větrání...'!J35</f>
        <v>0</v>
      </c>
      <c r="AW111" s="107">
        <f>'02 - Zařízení 2 - Větrání...'!J36</f>
        <v>0</v>
      </c>
      <c r="AX111" s="107">
        <f>'02 - Zařízení 2 - Větrání...'!J37</f>
        <v>0</v>
      </c>
      <c r="AY111" s="107">
        <f>'02 - Zařízení 2 - Větrání...'!J38</f>
        <v>0</v>
      </c>
      <c r="AZ111" s="107">
        <f>'02 - Zařízení 2 - Větrání...'!F35</f>
        <v>0</v>
      </c>
      <c r="BA111" s="107">
        <f>'02 - Zařízení 2 - Větrání...'!F36</f>
        <v>0</v>
      </c>
      <c r="BB111" s="107">
        <f>'02 - Zařízení 2 - Větrání...'!F37</f>
        <v>0</v>
      </c>
      <c r="BC111" s="107">
        <f>'02 - Zařízení 2 - Větrání...'!F38</f>
        <v>0</v>
      </c>
      <c r="BD111" s="109">
        <f>'02 - Zařízení 2 - Větrání...'!F39</f>
        <v>0</v>
      </c>
      <c r="BT111" s="110" t="s">
        <v>82</v>
      </c>
      <c r="BV111" s="110" t="s">
        <v>74</v>
      </c>
      <c r="BW111" s="110" t="s">
        <v>121</v>
      </c>
      <c r="BX111" s="110" t="s">
        <v>117</v>
      </c>
      <c r="CL111" s="110" t="s">
        <v>1</v>
      </c>
    </row>
    <row r="112" spans="1:91" s="4" customFormat="1" ht="16.5" customHeight="1">
      <c r="A112" s="93" t="s">
        <v>76</v>
      </c>
      <c r="B112" s="58"/>
      <c r="C112" s="104"/>
      <c r="D112" s="104"/>
      <c r="E112" s="268" t="s">
        <v>86</v>
      </c>
      <c r="F112" s="268"/>
      <c r="G112" s="268"/>
      <c r="H112" s="268"/>
      <c r="I112" s="268"/>
      <c r="J112" s="104"/>
      <c r="K112" s="268" t="s">
        <v>122</v>
      </c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73">
        <f>'03 - Zařízení 3 - Odvětrá...'!J32</f>
        <v>0</v>
      </c>
      <c r="AH112" s="274"/>
      <c r="AI112" s="274"/>
      <c r="AJ112" s="274"/>
      <c r="AK112" s="274"/>
      <c r="AL112" s="274"/>
      <c r="AM112" s="274"/>
      <c r="AN112" s="273">
        <f t="shared" si="0"/>
        <v>0</v>
      </c>
      <c r="AO112" s="274"/>
      <c r="AP112" s="274"/>
      <c r="AQ112" s="105" t="s">
        <v>90</v>
      </c>
      <c r="AR112" s="60"/>
      <c r="AS112" s="106">
        <v>0</v>
      </c>
      <c r="AT112" s="107">
        <f t="shared" si="1"/>
        <v>0</v>
      </c>
      <c r="AU112" s="108">
        <f>'03 - Zařízení 3 - Odvětrá...'!P125</f>
        <v>0</v>
      </c>
      <c r="AV112" s="107">
        <f>'03 - Zařízení 3 - Odvětrá...'!J35</f>
        <v>0</v>
      </c>
      <c r="AW112" s="107">
        <f>'03 - Zařízení 3 - Odvětrá...'!J36</f>
        <v>0</v>
      </c>
      <c r="AX112" s="107">
        <f>'03 - Zařízení 3 - Odvětrá...'!J37</f>
        <v>0</v>
      </c>
      <c r="AY112" s="107">
        <f>'03 - Zařízení 3 - Odvětrá...'!J38</f>
        <v>0</v>
      </c>
      <c r="AZ112" s="107">
        <f>'03 - Zařízení 3 - Odvětrá...'!F35</f>
        <v>0</v>
      </c>
      <c r="BA112" s="107">
        <f>'03 - Zařízení 3 - Odvětrá...'!F36</f>
        <v>0</v>
      </c>
      <c r="BB112" s="107">
        <f>'03 - Zařízení 3 - Odvětrá...'!F37</f>
        <v>0</v>
      </c>
      <c r="BC112" s="107">
        <f>'03 - Zařízení 3 - Odvětrá...'!F38</f>
        <v>0</v>
      </c>
      <c r="BD112" s="109">
        <f>'03 - Zařízení 3 - Odvětrá...'!F39</f>
        <v>0</v>
      </c>
      <c r="BT112" s="110" t="s">
        <v>82</v>
      </c>
      <c r="BV112" s="110" t="s">
        <v>74</v>
      </c>
      <c r="BW112" s="110" t="s">
        <v>123</v>
      </c>
      <c r="BX112" s="110" t="s">
        <v>117</v>
      </c>
      <c r="CL112" s="110" t="s">
        <v>1</v>
      </c>
    </row>
    <row r="113" spans="1:91" s="4" customFormat="1" ht="23.25" customHeight="1">
      <c r="A113" s="93" t="s">
        <v>76</v>
      </c>
      <c r="B113" s="58"/>
      <c r="C113" s="104"/>
      <c r="D113" s="104"/>
      <c r="E113" s="268" t="s">
        <v>96</v>
      </c>
      <c r="F113" s="268"/>
      <c r="G113" s="268"/>
      <c r="H113" s="268"/>
      <c r="I113" s="268"/>
      <c r="J113" s="104"/>
      <c r="K113" s="268" t="s">
        <v>124</v>
      </c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73">
        <f>'04 - Zařízení 4 - Větrání...'!J32</f>
        <v>0</v>
      </c>
      <c r="AH113" s="274"/>
      <c r="AI113" s="274"/>
      <c r="AJ113" s="274"/>
      <c r="AK113" s="274"/>
      <c r="AL113" s="274"/>
      <c r="AM113" s="274"/>
      <c r="AN113" s="273">
        <f t="shared" si="0"/>
        <v>0</v>
      </c>
      <c r="AO113" s="274"/>
      <c r="AP113" s="274"/>
      <c r="AQ113" s="105" t="s">
        <v>90</v>
      </c>
      <c r="AR113" s="60"/>
      <c r="AS113" s="106">
        <v>0</v>
      </c>
      <c r="AT113" s="107">
        <f t="shared" si="1"/>
        <v>0</v>
      </c>
      <c r="AU113" s="108">
        <f>'04 - Zařízení 4 - Větrání...'!P125</f>
        <v>0</v>
      </c>
      <c r="AV113" s="107">
        <f>'04 - Zařízení 4 - Větrání...'!J35</f>
        <v>0</v>
      </c>
      <c r="AW113" s="107">
        <f>'04 - Zařízení 4 - Větrání...'!J36</f>
        <v>0</v>
      </c>
      <c r="AX113" s="107">
        <f>'04 - Zařízení 4 - Větrání...'!J37</f>
        <v>0</v>
      </c>
      <c r="AY113" s="107">
        <f>'04 - Zařízení 4 - Větrání...'!J38</f>
        <v>0</v>
      </c>
      <c r="AZ113" s="107">
        <f>'04 - Zařízení 4 - Větrání...'!F35</f>
        <v>0</v>
      </c>
      <c r="BA113" s="107">
        <f>'04 - Zařízení 4 - Větrání...'!F36</f>
        <v>0</v>
      </c>
      <c r="BB113" s="107">
        <f>'04 - Zařízení 4 - Větrání...'!F37</f>
        <v>0</v>
      </c>
      <c r="BC113" s="107">
        <f>'04 - Zařízení 4 - Větrání...'!F38</f>
        <v>0</v>
      </c>
      <c r="BD113" s="109">
        <f>'04 - Zařízení 4 - Větrání...'!F39</f>
        <v>0</v>
      </c>
      <c r="BT113" s="110" t="s">
        <v>82</v>
      </c>
      <c r="BV113" s="110" t="s">
        <v>74</v>
      </c>
      <c r="BW113" s="110" t="s">
        <v>125</v>
      </c>
      <c r="BX113" s="110" t="s">
        <v>117</v>
      </c>
      <c r="CL113" s="110" t="s">
        <v>1</v>
      </c>
    </row>
    <row r="114" spans="1:91" s="4" customFormat="1" ht="16.5" customHeight="1">
      <c r="A114" s="93" t="s">
        <v>76</v>
      </c>
      <c r="B114" s="58"/>
      <c r="C114" s="104"/>
      <c r="D114" s="104"/>
      <c r="E114" s="268" t="s">
        <v>99</v>
      </c>
      <c r="F114" s="268"/>
      <c r="G114" s="268"/>
      <c r="H114" s="268"/>
      <c r="I114" s="268"/>
      <c r="J114" s="104"/>
      <c r="K114" s="268" t="s">
        <v>126</v>
      </c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73">
        <f>'05 - Zařízení 5 - Úprava ...'!J32</f>
        <v>0</v>
      </c>
      <c r="AH114" s="274"/>
      <c r="AI114" s="274"/>
      <c r="AJ114" s="274"/>
      <c r="AK114" s="274"/>
      <c r="AL114" s="274"/>
      <c r="AM114" s="274"/>
      <c r="AN114" s="273">
        <f t="shared" si="0"/>
        <v>0</v>
      </c>
      <c r="AO114" s="274"/>
      <c r="AP114" s="274"/>
      <c r="AQ114" s="105" t="s">
        <v>90</v>
      </c>
      <c r="AR114" s="60"/>
      <c r="AS114" s="106">
        <v>0</v>
      </c>
      <c r="AT114" s="107">
        <f t="shared" si="1"/>
        <v>0</v>
      </c>
      <c r="AU114" s="108">
        <f>'05 - Zařízení 5 - Úprava ...'!P130</f>
        <v>0</v>
      </c>
      <c r="AV114" s="107">
        <f>'05 - Zařízení 5 - Úprava ...'!J35</f>
        <v>0</v>
      </c>
      <c r="AW114" s="107">
        <f>'05 - Zařízení 5 - Úprava ...'!J36</f>
        <v>0</v>
      </c>
      <c r="AX114" s="107">
        <f>'05 - Zařízení 5 - Úprava ...'!J37</f>
        <v>0</v>
      </c>
      <c r="AY114" s="107">
        <f>'05 - Zařízení 5 - Úprava ...'!J38</f>
        <v>0</v>
      </c>
      <c r="AZ114" s="107">
        <f>'05 - Zařízení 5 - Úprava ...'!F35</f>
        <v>0</v>
      </c>
      <c r="BA114" s="107">
        <f>'05 - Zařízení 5 - Úprava ...'!F36</f>
        <v>0</v>
      </c>
      <c r="BB114" s="107">
        <f>'05 - Zařízení 5 - Úprava ...'!F37</f>
        <v>0</v>
      </c>
      <c r="BC114" s="107">
        <f>'05 - Zařízení 5 - Úprava ...'!F38</f>
        <v>0</v>
      </c>
      <c r="BD114" s="109">
        <f>'05 - Zařízení 5 - Úprava ...'!F39</f>
        <v>0</v>
      </c>
      <c r="BT114" s="110" t="s">
        <v>82</v>
      </c>
      <c r="BV114" s="110" t="s">
        <v>74</v>
      </c>
      <c r="BW114" s="110" t="s">
        <v>127</v>
      </c>
      <c r="BX114" s="110" t="s">
        <v>117</v>
      </c>
      <c r="CL114" s="110" t="s">
        <v>1</v>
      </c>
    </row>
    <row r="115" spans="1:91" s="4" customFormat="1" ht="16.5" customHeight="1">
      <c r="A115" s="93" t="s">
        <v>76</v>
      </c>
      <c r="B115" s="58"/>
      <c r="C115" s="104"/>
      <c r="D115" s="104"/>
      <c r="E115" s="268" t="s">
        <v>102</v>
      </c>
      <c r="F115" s="268"/>
      <c r="G115" s="268"/>
      <c r="H115" s="268"/>
      <c r="I115" s="268"/>
      <c r="J115" s="104"/>
      <c r="K115" s="268" t="s">
        <v>128</v>
      </c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73">
        <f>'06 - Demontáž a ekologick...'!J32</f>
        <v>0</v>
      </c>
      <c r="AH115" s="274"/>
      <c r="AI115" s="274"/>
      <c r="AJ115" s="274"/>
      <c r="AK115" s="274"/>
      <c r="AL115" s="274"/>
      <c r="AM115" s="274"/>
      <c r="AN115" s="273">
        <f t="shared" si="0"/>
        <v>0</v>
      </c>
      <c r="AO115" s="274"/>
      <c r="AP115" s="274"/>
      <c r="AQ115" s="105" t="s">
        <v>90</v>
      </c>
      <c r="AR115" s="60"/>
      <c r="AS115" s="106">
        <v>0</v>
      </c>
      <c r="AT115" s="107">
        <f t="shared" si="1"/>
        <v>0</v>
      </c>
      <c r="AU115" s="108">
        <f>'06 - Demontáž a ekologick...'!P124</f>
        <v>0</v>
      </c>
      <c r="AV115" s="107">
        <f>'06 - Demontáž a ekologick...'!J35</f>
        <v>0</v>
      </c>
      <c r="AW115" s="107">
        <f>'06 - Demontáž a ekologick...'!J36</f>
        <v>0</v>
      </c>
      <c r="AX115" s="107">
        <f>'06 - Demontáž a ekologick...'!J37</f>
        <v>0</v>
      </c>
      <c r="AY115" s="107">
        <f>'06 - Demontáž a ekologick...'!J38</f>
        <v>0</v>
      </c>
      <c r="AZ115" s="107">
        <f>'06 - Demontáž a ekologick...'!F35</f>
        <v>0</v>
      </c>
      <c r="BA115" s="107">
        <f>'06 - Demontáž a ekologick...'!F36</f>
        <v>0</v>
      </c>
      <c r="BB115" s="107">
        <f>'06 - Demontáž a ekologick...'!F37</f>
        <v>0</v>
      </c>
      <c r="BC115" s="107">
        <f>'06 - Demontáž a ekologick...'!F38</f>
        <v>0</v>
      </c>
      <c r="BD115" s="109">
        <f>'06 - Demontáž a ekologick...'!F39</f>
        <v>0</v>
      </c>
      <c r="BT115" s="110" t="s">
        <v>82</v>
      </c>
      <c r="BV115" s="110" t="s">
        <v>74</v>
      </c>
      <c r="BW115" s="110" t="s">
        <v>129</v>
      </c>
      <c r="BX115" s="110" t="s">
        <v>117</v>
      </c>
      <c r="CL115" s="110" t="s">
        <v>1</v>
      </c>
    </row>
    <row r="116" spans="1:91" s="7" customFormat="1" ht="24.75" customHeight="1">
      <c r="A116" s="93" t="s">
        <v>76</v>
      </c>
      <c r="B116" s="94"/>
      <c r="C116" s="95"/>
      <c r="D116" s="269" t="s">
        <v>130</v>
      </c>
      <c r="E116" s="269"/>
      <c r="F116" s="269"/>
      <c r="G116" s="269"/>
      <c r="H116" s="269"/>
      <c r="I116" s="96"/>
      <c r="J116" s="269" t="s">
        <v>131</v>
      </c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70">
        <f>'08 - ZOTK - Zařízení pro ...'!J30</f>
        <v>0</v>
      </c>
      <c r="AH116" s="271"/>
      <c r="AI116" s="271"/>
      <c r="AJ116" s="271"/>
      <c r="AK116" s="271"/>
      <c r="AL116" s="271"/>
      <c r="AM116" s="271"/>
      <c r="AN116" s="270">
        <f t="shared" si="0"/>
        <v>0</v>
      </c>
      <c r="AO116" s="271"/>
      <c r="AP116" s="271"/>
      <c r="AQ116" s="97" t="s">
        <v>79</v>
      </c>
      <c r="AR116" s="98"/>
      <c r="AS116" s="99">
        <v>0</v>
      </c>
      <c r="AT116" s="100">
        <f t="shared" si="1"/>
        <v>0</v>
      </c>
      <c r="AU116" s="101">
        <f>'08 - ZOTK - Zařízení pro ...'!P117</f>
        <v>0</v>
      </c>
      <c r="AV116" s="100">
        <f>'08 - ZOTK - Zařízení pro ...'!J33</f>
        <v>0</v>
      </c>
      <c r="AW116" s="100">
        <f>'08 - ZOTK - Zařízení pro ...'!J34</f>
        <v>0</v>
      </c>
      <c r="AX116" s="100">
        <f>'08 - ZOTK - Zařízení pro ...'!J35</f>
        <v>0</v>
      </c>
      <c r="AY116" s="100">
        <f>'08 - ZOTK - Zařízení pro ...'!J36</f>
        <v>0</v>
      </c>
      <c r="AZ116" s="100">
        <f>'08 - ZOTK - Zařízení pro ...'!F33</f>
        <v>0</v>
      </c>
      <c r="BA116" s="100">
        <f>'08 - ZOTK - Zařízení pro ...'!F34</f>
        <v>0</v>
      </c>
      <c r="BB116" s="100">
        <f>'08 - ZOTK - Zařízení pro ...'!F35</f>
        <v>0</v>
      </c>
      <c r="BC116" s="100">
        <f>'08 - ZOTK - Zařízení pro ...'!F36</f>
        <v>0</v>
      </c>
      <c r="BD116" s="102">
        <f>'08 - ZOTK - Zařízení pro ...'!F37</f>
        <v>0</v>
      </c>
      <c r="BT116" s="103" t="s">
        <v>80</v>
      </c>
      <c r="BV116" s="103" t="s">
        <v>74</v>
      </c>
      <c r="BW116" s="103" t="s">
        <v>132</v>
      </c>
      <c r="BX116" s="103" t="s">
        <v>5</v>
      </c>
      <c r="CL116" s="103" t="s">
        <v>1</v>
      </c>
      <c r="CM116" s="103" t="s">
        <v>82</v>
      </c>
    </row>
    <row r="117" spans="1:91" s="7" customFormat="1" ht="16.5" customHeight="1">
      <c r="A117" s="93" t="s">
        <v>76</v>
      </c>
      <c r="B117" s="94"/>
      <c r="C117" s="95"/>
      <c r="D117" s="269" t="s">
        <v>133</v>
      </c>
      <c r="E117" s="269"/>
      <c r="F117" s="269"/>
      <c r="G117" s="269"/>
      <c r="H117" s="269"/>
      <c r="I117" s="96"/>
      <c r="J117" s="269" t="s">
        <v>134</v>
      </c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70">
        <f>'09 - Měření a regulace'!J30</f>
        <v>0</v>
      </c>
      <c r="AH117" s="271"/>
      <c r="AI117" s="271"/>
      <c r="AJ117" s="271"/>
      <c r="AK117" s="271"/>
      <c r="AL117" s="271"/>
      <c r="AM117" s="271"/>
      <c r="AN117" s="270">
        <f t="shared" si="0"/>
        <v>0</v>
      </c>
      <c r="AO117" s="271"/>
      <c r="AP117" s="271"/>
      <c r="AQ117" s="97" t="s">
        <v>79</v>
      </c>
      <c r="AR117" s="98"/>
      <c r="AS117" s="99">
        <v>0</v>
      </c>
      <c r="AT117" s="100">
        <f t="shared" si="1"/>
        <v>0</v>
      </c>
      <c r="AU117" s="101">
        <f>'09 - Měření a regulace'!P124</f>
        <v>0</v>
      </c>
      <c r="AV117" s="100">
        <f>'09 - Měření a regulace'!J33</f>
        <v>0</v>
      </c>
      <c r="AW117" s="100">
        <f>'09 - Měření a regulace'!J34</f>
        <v>0</v>
      </c>
      <c r="AX117" s="100">
        <f>'09 - Měření a regulace'!J35</f>
        <v>0</v>
      </c>
      <c r="AY117" s="100">
        <f>'09 - Měření a regulace'!J36</f>
        <v>0</v>
      </c>
      <c r="AZ117" s="100">
        <f>'09 - Měření a regulace'!F33</f>
        <v>0</v>
      </c>
      <c r="BA117" s="100">
        <f>'09 - Měření a regulace'!F34</f>
        <v>0</v>
      </c>
      <c r="BB117" s="100">
        <f>'09 - Měření a regulace'!F35</f>
        <v>0</v>
      </c>
      <c r="BC117" s="100">
        <f>'09 - Měření a regulace'!F36</f>
        <v>0</v>
      </c>
      <c r="BD117" s="102">
        <f>'09 - Měření a regulace'!F37</f>
        <v>0</v>
      </c>
      <c r="BT117" s="103" t="s">
        <v>80</v>
      </c>
      <c r="BV117" s="103" t="s">
        <v>74</v>
      </c>
      <c r="BW117" s="103" t="s">
        <v>135</v>
      </c>
      <c r="BX117" s="103" t="s">
        <v>5</v>
      </c>
      <c r="CL117" s="103" t="s">
        <v>1</v>
      </c>
      <c r="CM117" s="103" t="s">
        <v>82</v>
      </c>
    </row>
    <row r="118" spans="1:91" s="7" customFormat="1" ht="16.5" customHeight="1">
      <c r="A118" s="93" t="s">
        <v>76</v>
      </c>
      <c r="B118" s="94"/>
      <c r="C118" s="95"/>
      <c r="D118" s="269" t="s">
        <v>136</v>
      </c>
      <c r="E118" s="269"/>
      <c r="F118" s="269"/>
      <c r="G118" s="269"/>
      <c r="H118" s="269"/>
      <c r="I118" s="96"/>
      <c r="J118" s="269" t="s">
        <v>137</v>
      </c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70">
        <f>'10 - EPS_EROP, ESL'!J30</f>
        <v>0</v>
      </c>
      <c r="AH118" s="271"/>
      <c r="AI118" s="271"/>
      <c r="AJ118" s="271"/>
      <c r="AK118" s="271"/>
      <c r="AL118" s="271"/>
      <c r="AM118" s="271"/>
      <c r="AN118" s="270">
        <f t="shared" si="0"/>
        <v>0</v>
      </c>
      <c r="AO118" s="271"/>
      <c r="AP118" s="271"/>
      <c r="AQ118" s="97" t="s">
        <v>79</v>
      </c>
      <c r="AR118" s="98"/>
      <c r="AS118" s="99">
        <v>0</v>
      </c>
      <c r="AT118" s="100">
        <f t="shared" si="1"/>
        <v>0</v>
      </c>
      <c r="AU118" s="101">
        <f>'10 - EPS_EROP, ESL'!P132</f>
        <v>0</v>
      </c>
      <c r="AV118" s="100">
        <f>'10 - EPS_EROP, ESL'!J33</f>
        <v>0</v>
      </c>
      <c r="AW118" s="100">
        <f>'10 - EPS_EROP, ESL'!J34</f>
        <v>0</v>
      </c>
      <c r="AX118" s="100">
        <f>'10 - EPS_EROP, ESL'!J35</f>
        <v>0</v>
      </c>
      <c r="AY118" s="100">
        <f>'10 - EPS_EROP, ESL'!J36</f>
        <v>0</v>
      </c>
      <c r="AZ118" s="100">
        <f>'10 - EPS_EROP, ESL'!F33</f>
        <v>0</v>
      </c>
      <c r="BA118" s="100">
        <f>'10 - EPS_EROP, ESL'!F34</f>
        <v>0</v>
      </c>
      <c r="BB118" s="100">
        <f>'10 - EPS_EROP, ESL'!F35</f>
        <v>0</v>
      </c>
      <c r="BC118" s="100">
        <f>'10 - EPS_EROP, ESL'!F36</f>
        <v>0</v>
      </c>
      <c r="BD118" s="102">
        <f>'10 - EPS_EROP, ESL'!F37</f>
        <v>0</v>
      </c>
      <c r="BT118" s="103" t="s">
        <v>80</v>
      </c>
      <c r="BV118" s="103" t="s">
        <v>74</v>
      </c>
      <c r="BW118" s="103" t="s">
        <v>138</v>
      </c>
      <c r="BX118" s="103" t="s">
        <v>5</v>
      </c>
      <c r="CL118" s="103" t="s">
        <v>1</v>
      </c>
      <c r="CM118" s="103" t="s">
        <v>82</v>
      </c>
    </row>
    <row r="119" spans="1:91" s="7" customFormat="1" ht="16.5" customHeight="1">
      <c r="A119" s="93" t="s">
        <v>76</v>
      </c>
      <c r="B119" s="94"/>
      <c r="C119" s="95"/>
      <c r="D119" s="269" t="s">
        <v>139</v>
      </c>
      <c r="E119" s="269"/>
      <c r="F119" s="269"/>
      <c r="G119" s="269"/>
      <c r="H119" s="269"/>
      <c r="I119" s="96"/>
      <c r="J119" s="269" t="s">
        <v>140</v>
      </c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70">
        <f>'11 - AV + jevištní technika'!J30</f>
        <v>0</v>
      </c>
      <c r="AH119" s="271"/>
      <c r="AI119" s="271"/>
      <c r="AJ119" s="271"/>
      <c r="AK119" s="271"/>
      <c r="AL119" s="271"/>
      <c r="AM119" s="271"/>
      <c r="AN119" s="270">
        <f t="shared" si="0"/>
        <v>0</v>
      </c>
      <c r="AO119" s="271"/>
      <c r="AP119" s="271"/>
      <c r="AQ119" s="97" t="s">
        <v>79</v>
      </c>
      <c r="AR119" s="98"/>
      <c r="AS119" s="99">
        <v>0</v>
      </c>
      <c r="AT119" s="100">
        <f t="shared" si="1"/>
        <v>0</v>
      </c>
      <c r="AU119" s="101">
        <f>'11 - AV + jevištní technika'!P129</f>
        <v>0</v>
      </c>
      <c r="AV119" s="100">
        <f>'11 - AV + jevištní technika'!J33</f>
        <v>0</v>
      </c>
      <c r="AW119" s="100">
        <f>'11 - AV + jevištní technika'!J34</f>
        <v>0</v>
      </c>
      <c r="AX119" s="100">
        <f>'11 - AV + jevištní technika'!J35</f>
        <v>0</v>
      </c>
      <c r="AY119" s="100">
        <f>'11 - AV + jevištní technika'!J36</f>
        <v>0</v>
      </c>
      <c r="AZ119" s="100">
        <f>'11 - AV + jevištní technika'!F33</f>
        <v>0</v>
      </c>
      <c r="BA119" s="100">
        <f>'11 - AV + jevištní technika'!F34</f>
        <v>0</v>
      </c>
      <c r="BB119" s="100">
        <f>'11 - AV + jevištní technika'!F35</f>
        <v>0</v>
      </c>
      <c r="BC119" s="100">
        <f>'11 - AV + jevištní technika'!F36</f>
        <v>0</v>
      </c>
      <c r="BD119" s="102">
        <f>'11 - AV + jevištní technika'!F37</f>
        <v>0</v>
      </c>
      <c r="BT119" s="103" t="s">
        <v>80</v>
      </c>
      <c r="BV119" s="103" t="s">
        <v>74</v>
      </c>
      <c r="BW119" s="103" t="s">
        <v>141</v>
      </c>
      <c r="BX119" s="103" t="s">
        <v>5</v>
      </c>
      <c r="CL119" s="103" t="s">
        <v>1</v>
      </c>
      <c r="CM119" s="103" t="s">
        <v>82</v>
      </c>
    </row>
    <row r="120" spans="1:91" s="7" customFormat="1" ht="16.5" customHeight="1">
      <c r="A120" s="93" t="s">
        <v>76</v>
      </c>
      <c r="B120" s="94"/>
      <c r="C120" s="95"/>
      <c r="D120" s="269" t="s">
        <v>142</v>
      </c>
      <c r="E120" s="269"/>
      <c r="F120" s="269"/>
      <c r="G120" s="269"/>
      <c r="H120" s="269"/>
      <c r="I120" s="96"/>
      <c r="J120" s="269" t="s">
        <v>143</v>
      </c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70">
        <f>'13 - Zahradní a krajinářs...'!J30</f>
        <v>0</v>
      </c>
      <c r="AH120" s="271"/>
      <c r="AI120" s="271"/>
      <c r="AJ120" s="271"/>
      <c r="AK120" s="271"/>
      <c r="AL120" s="271"/>
      <c r="AM120" s="271"/>
      <c r="AN120" s="270">
        <f t="shared" si="0"/>
        <v>0</v>
      </c>
      <c r="AO120" s="271"/>
      <c r="AP120" s="271"/>
      <c r="AQ120" s="97" t="s">
        <v>79</v>
      </c>
      <c r="AR120" s="98"/>
      <c r="AS120" s="99">
        <v>0</v>
      </c>
      <c r="AT120" s="100">
        <f t="shared" si="1"/>
        <v>0</v>
      </c>
      <c r="AU120" s="101">
        <f>'13 - Zahradní a krajinářs...'!P119</f>
        <v>0</v>
      </c>
      <c r="AV120" s="100">
        <f>'13 - Zahradní a krajinářs...'!J33</f>
        <v>0</v>
      </c>
      <c r="AW120" s="100">
        <f>'13 - Zahradní a krajinářs...'!J34</f>
        <v>0</v>
      </c>
      <c r="AX120" s="100">
        <f>'13 - Zahradní a krajinářs...'!J35</f>
        <v>0</v>
      </c>
      <c r="AY120" s="100">
        <f>'13 - Zahradní a krajinářs...'!J36</f>
        <v>0</v>
      </c>
      <c r="AZ120" s="100">
        <f>'13 - Zahradní a krajinářs...'!F33</f>
        <v>0</v>
      </c>
      <c r="BA120" s="100">
        <f>'13 - Zahradní a krajinářs...'!F34</f>
        <v>0</v>
      </c>
      <c r="BB120" s="100">
        <f>'13 - Zahradní a krajinářs...'!F35</f>
        <v>0</v>
      </c>
      <c r="BC120" s="100">
        <f>'13 - Zahradní a krajinářs...'!F36</f>
        <v>0</v>
      </c>
      <c r="BD120" s="102">
        <f>'13 - Zahradní a krajinářs...'!F37</f>
        <v>0</v>
      </c>
      <c r="BT120" s="103" t="s">
        <v>80</v>
      </c>
      <c r="BV120" s="103" t="s">
        <v>74</v>
      </c>
      <c r="BW120" s="103" t="s">
        <v>144</v>
      </c>
      <c r="BX120" s="103" t="s">
        <v>5</v>
      </c>
      <c r="CL120" s="103" t="s">
        <v>1</v>
      </c>
      <c r="CM120" s="103" t="s">
        <v>82</v>
      </c>
    </row>
    <row r="121" spans="1:91" s="7" customFormat="1" ht="16.5" customHeight="1">
      <c r="A121" s="93" t="s">
        <v>76</v>
      </c>
      <c r="B121" s="94"/>
      <c r="C121" s="95"/>
      <c r="D121" s="269" t="s">
        <v>145</v>
      </c>
      <c r="E121" s="269"/>
      <c r="F121" s="269"/>
      <c r="G121" s="269"/>
      <c r="H121" s="269"/>
      <c r="I121" s="96"/>
      <c r="J121" s="269" t="s">
        <v>146</v>
      </c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70">
        <f>'14 - VRN'!J30</f>
        <v>0</v>
      </c>
      <c r="AH121" s="271"/>
      <c r="AI121" s="271"/>
      <c r="AJ121" s="271"/>
      <c r="AK121" s="271"/>
      <c r="AL121" s="271"/>
      <c r="AM121" s="271"/>
      <c r="AN121" s="270">
        <f t="shared" si="0"/>
        <v>0</v>
      </c>
      <c r="AO121" s="271"/>
      <c r="AP121" s="271"/>
      <c r="AQ121" s="97" t="s">
        <v>79</v>
      </c>
      <c r="AR121" s="98"/>
      <c r="AS121" s="111">
        <v>0</v>
      </c>
      <c r="AT121" s="112">
        <f t="shared" si="1"/>
        <v>0</v>
      </c>
      <c r="AU121" s="113">
        <f>'14 - VRN'!P125</f>
        <v>0</v>
      </c>
      <c r="AV121" s="112">
        <f>'14 - VRN'!J33</f>
        <v>0</v>
      </c>
      <c r="AW121" s="112">
        <f>'14 - VRN'!J34</f>
        <v>0</v>
      </c>
      <c r="AX121" s="112">
        <f>'14 - VRN'!J35</f>
        <v>0</v>
      </c>
      <c r="AY121" s="112">
        <f>'14 - VRN'!J36</f>
        <v>0</v>
      </c>
      <c r="AZ121" s="112">
        <f>'14 - VRN'!F33</f>
        <v>0</v>
      </c>
      <c r="BA121" s="112">
        <f>'14 - VRN'!F34</f>
        <v>0</v>
      </c>
      <c r="BB121" s="112">
        <f>'14 - VRN'!F35</f>
        <v>0</v>
      </c>
      <c r="BC121" s="112">
        <f>'14 - VRN'!F36</f>
        <v>0</v>
      </c>
      <c r="BD121" s="114">
        <f>'14 - VRN'!F37</f>
        <v>0</v>
      </c>
      <c r="BT121" s="103" t="s">
        <v>80</v>
      </c>
      <c r="BV121" s="103" t="s">
        <v>74</v>
      </c>
      <c r="BW121" s="103" t="s">
        <v>147</v>
      </c>
      <c r="BX121" s="103" t="s">
        <v>5</v>
      </c>
      <c r="CL121" s="103" t="s">
        <v>1</v>
      </c>
      <c r="CM121" s="103" t="s">
        <v>82</v>
      </c>
    </row>
    <row r="122" spans="1:91" s="2" customFormat="1" ht="30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9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91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39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</sheetData>
  <sheetProtection algorithmName="SHA-512" hashValue="V9CuoxDarBxo0VPez8o12GL8YWEbddMwxlzxx+425s+WZeZhdCtQPeZ+FRiRSMxoJn8Lcv35MAwvWWHubq/8AA==" saltValue="c6hDqywocL7RmH85Apqcho8SMJhln15RSu6kVCkhhnTif4inrpARc7Svhcqmu9zXT8hZX8jKf703wnD8JfflyA==" spinCount="100000" sheet="1" objects="1" scenarios="1" formatColumns="0" formatRows="0"/>
  <mergeCells count="146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3:H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D96:H96"/>
    <mergeCell ref="J96:AF96"/>
    <mergeCell ref="D97:H97"/>
    <mergeCell ref="J97:AF97"/>
    <mergeCell ref="K98:AF98"/>
    <mergeCell ref="E98:I98"/>
    <mergeCell ref="K99:AF99"/>
    <mergeCell ref="E99:I99"/>
    <mergeCell ref="K100:AF100"/>
    <mergeCell ref="E100:I100"/>
    <mergeCell ref="J101:AF101"/>
    <mergeCell ref="D101:H101"/>
    <mergeCell ref="J102:AF102"/>
    <mergeCell ref="D102:H102"/>
    <mergeCell ref="J103:AF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D119:H119"/>
    <mergeCell ref="J119:AF119"/>
    <mergeCell ref="D120:H120"/>
    <mergeCell ref="J120:AF120"/>
    <mergeCell ref="D121:H121"/>
    <mergeCell ref="J121:AF121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K114:AF114"/>
    <mergeCell ref="E114:I114"/>
    <mergeCell ref="E115:I115"/>
    <mergeCell ref="K115:AF115"/>
    <mergeCell ref="D116:H116"/>
    <mergeCell ref="J116:AF116"/>
    <mergeCell ref="D117:H117"/>
    <mergeCell ref="J117:AF117"/>
    <mergeCell ref="D118:H118"/>
    <mergeCell ref="J118:AF118"/>
    <mergeCell ref="J109:AF109"/>
    <mergeCell ref="D109:H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E104:I104"/>
    <mergeCell ref="K104:AF104"/>
    <mergeCell ref="K105:AF105"/>
    <mergeCell ref="E105:I105"/>
    <mergeCell ref="E106:I106"/>
    <mergeCell ref="K106:AF106"/>
    <mergeCell ref="E107:I107"/>
    <mergeCell ref="K107:AF107"/>
    <mergeCell ref="E108:I108"/>
    <mergeCell ref="K108:AF108"/>
  </mergeCells>
  <hyperlinks>
    <hyperlink ref="A95" location="'01 - Bourací práce'!C2" display="/"/>
    <hyperlink ref="A96" location="'02 - Stavební část'!C2" display="/"/>
    <hyperlink ref="A98" location="'01 - Vnitřní vodovod'!C2" display="/"/>
    <hyperlink ref="A99" location="'02 - Vnitřní kanalizace'!C2" display="/"/>
    <hyperlink ref="A100" location="'03 - Zařizovací předměty'!C2" display="/"/>
    <hyperlink ref="A101" location="'04 - Elektro'!C2" display="/"/>
    <hyperlink ref="A102" location="'05 - Vytápění'!C2" display="/"/>
    <hyperlink ref="A104" location="'01 - Zařízení č.1 - Větrá...'!C2" display="/"/>
    <hyperlink ref="A105" location="'02 - Zařízení č.2 - Chlaz...'!C2" display="/"/>
    <hyperlink ref="A106" location="'03 - Zařízení č.3 - Chlaz...'!C2" display="/"/>
    <hyperlink ref="A107" location="'04 - Zařízení č.4 - Chlaz...'!C2" display="/"/>
    <hyperlink ref="A108" location="'05 - Demontáže'!C2" display="/"/>
    <hyperlink ref="A110" location="'01 - Zařízení1 - Větrání ...'!C2" display="/"/>
    <hyperlink ref="A111" location="'02 - Zařízení 2 - Větrání...'!C2" display="/"/>
    <hyperlink ref="A112" location="'03 - Zařízení 3 - Odvětrá...'!C2" display="/"/>
    <hyperlink ref="A113" location="'04 - Zařízení 4 - Větrání...'!C2" display="/"/>
    <hyperlink ref="A114" location="'05 - Zařízení 5 - Úprava ...'!C2" display="/"/>
    <hyperlink ref="A115" location="'06 - Demontáž a ekologick...'!C2" display="/"/>
    <hyperlink ref="A116" location="'08 - ZOTK - Zařízení pro ...'!C2" display="/"/>
    <hyperlink ref="A117" location="'09 - Měření a regulace'!C2" display="/"/>
    <hyperlink ref="A118" location="'10 - EPS_EROP, ESL'!C2" display="/"/>
    <hyperlink ref="A119" location="'11 - AV + jevištní technika'!C2" display="/"/>
    <hyperlink ref="A120" location="'13 - Zahradní a krajinářs...'!C2" display="/"/>
    <hyperlink ref="A121" location="'14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150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ROUND((SUM(BE127:BE438)),  2)</f>
        <v>0</v>
      </c>
      <c r="G33" s="34"/>
      <c r="H33" s="34"/>
      <c r="I33" s="130">
        <v>0.21</v>
      </c>
      <c r="J33" s="129">
        <f>ROUND(((SUM(BE127:BE438))*I33),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ROUND((SUM(BF127:BF438)),  2)</f>
        <v>0</v>
      </c>
      <c r="G34" s="34"/>
      <c r="H34" s="34"/>
      <c r="I34" s="130">
        <v>0.12</v>
      </c>
      <c r="J34" s="129">
        <f>ROUND(((SUM(BF127:BF438))*I34),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ROUND((SUM(BG127:BG438)),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ROUND((SUM(BH127:BH438)),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ROUND((SUM(BI127:BI438)),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01 - Bourací práce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156</v>
      </c>
      <c r="E97" s="156"/>
      <c r="F97" s="156"/>
      <c r="G97" s="156"/>
      <c r="H97" s="156"/>
      <c r="I97" s="156"/>
      <c r="J97" s="157">
        <f>J128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157</v>
      </c>
      <c r="E98" s="161"/>
      <c r="F98" s="161"/>
      <c r="G98" s="161"/>
      <c r="H98" s="161"/>
      <c r="I98" s="161"/>
      <c r="J98" s="162">
        <f>J129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158</v>
      </c>
      <c r="E99" s="161"/>
      <c r="F99" s="161"/>
      <c r="G99" s="161"/>
      <c r="H99" s="161"/>
      <c r="I99" s="161"/>
      <c r="J99" s="162">
        <f>J131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159</v>
      </c>
      <c r="E100" s="161"/>
      <c r="F100" s="161"/>
      <c r="G100" s="161"/>
      <c r="H100" s="161"/>
      <c r="I100" s="161"/>
      <c r="J100" s="162">
        <f>J354</f>
        <v>0</v>
      </c>
      <c r="K100" s="104"/>
      <c r="L100" s="163"/>
    </row>
    <row r="101" spans="1:31" s="9" customFormat="1" ht="24.95" customHeight="1">
      <c r="B101" s="153"/>
      <c r="C101" s="154"/>
      <c r="D101" s="155" t="s">
        <v>160</v>
      </c>
      <c r="E101" s="156"/>
      <c r="F101" s="156"/>
      <c r="G101" s="156"/>
      <c r="H101" s="156"/>
      <c r="I101" s="156"/>
      <c r="J101" s="157">
        <f>J362</f>
        <v>0</v>
      </c>
      <c r="K101" s="154"/>
      <c r="L101" s="158"/>
    </row>
    <row r="102" spans="1:31" s="10" customFormat="1" ht="19.899999999999999" customHeight="1">
      <c r="B102" s="159"/>
      <c r="C102" s="104"/>
      <c r="D102" s="160" t="s">
        <v>161</v>
      </c>
      <c r="E102" s="161"/>
      <c r="F102" s="161"/>
      <c r="G102" s="161"/>
      <c r="H102" s="161"/>
      <c r="I102" s="161"/>
      <c r="J102" s="162">
        <f>J363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162</v>
      </c>
      <c r="E103" s="161"/>
      <c r="F103" s="161"/>
      <c r="G103" s="161"/>
      <c r="H103" s="161"/>
      <c r="I103" s="161"/>
      <c r="J103" s="162">
        <f>J369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163</v>
      </c>
      <c r="E104" s="161"/>
      <c r="F104" s="161"/>
      <c r="G104" s="161"/>
      <c r="H104" s="161"/>
      <c r="I104" s="161"/>
      <c r="J104" s="162">
        <f>J379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164</v>
      </c>
      <c r="E105" s="161"/>
      <c r="F105" s="161"/>
      <c r="G105" s="161"/>
      <c r="H105" s="161"/>
      <c r="I105" s="161"/>
      <c r="J105" s="162">
        <f>J382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165</v>
      </c>
      <c r="E106" s="161"/>
      <c r="F106" s="161"/>
      <c r="G106" s="161"/>
      <c r="H106" s="161"/>
      <c r="I106" s="161"/>
      <c r="J106" s="162">
        <f>J388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166</v>
      </c>
      <c r="E107" s="161"/>
      <c r="F107" s="161"/>
      <c r="G107" s="161"/>
      <c r="H107" s="161"/>
      <c r="I107" s="161"/>
      <c r="J107" s="162">
        <f>J433</f>
        <v>0</v>
      </c>
      <c r="K107" s="104"/>
      <c r="L107" s="163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167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6.25" customHeight="1">
      <c r="A117" s="34"/>
      <c r="B117" s="35"/>
      <c r="C117" s="36"/>
      <c r="D117" s="36"/>
      <c r="E117" s="320" t="str">
        <f>E7</f>
        <v>Dejvické divadlo-Přístavba a stavební úpravy objektu č.p.1084, k.ú. Dejvice, Zelená 15a,Praha 6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149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5" t="str">
        <f>E9</f>
        <v>01 - Bourací práce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>
        <f>IF(J12="","",J12)</f>
        <v>45771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23</v>
      </c>
      <c r="D123" s="36"/>
      <c r="E123" s="36"/>
      <c r="F123" s="27" t="str">
        <f>E15</f>
        <v xml:space="preserve"> </v>
      </c>
      <c r="G123" s="36"/>
      <c r="H123" s="36"/>
      <c r="I123" s="29" t="s">
        <v>28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26</v>
      </c>
      <c r="D124" s="36"/>
      <c r="E124" s="36"/>
      <c r="F124" s="27" t="str">
        <f>IF(E18="","",E18)</f>
        <v>Vyplň údaj</v>
      </c>
      <c r="G124" s="36"/>
      <c r="H124" s="36"/>
      <c r="I124" s="29" t="s">
        <v>30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168</v>
      </c>
      <c r="D126" s="167" t="s">
        <v>57</v>
      </c>
      <c r="E126" s="167" t="s">
        <v>53</v>
      </c>
      <c r="F126" s="167" t="s">
        <v>54</v>
      </c>
      <c r="G126" s="167" t="s">
        <v>169</v>
      </c>
      <c r="H126" s="167" t="s">
        <v>170</v>
      </c>
      <c r="I126" s="167" t="s">
        <v>171</v>
      </c>
      <c r="J126" s="168" t="s">
        <v>153</v>
      </c>
      <c r="K126" s="169" t="s">
        <v>172</v>
      </c>
      <c r="L126" s="170"/>
      <c r="M126" s="75" t="s">
        <v>1</v>
      </c>
      <c r="N126" s="76" t="s">
        <v>36</v>
      </c>
      <c r="O126" s="76" t="s">
        <v>173</v>
      </c>
      <c r="P126" s="76" t="s">
        <v>174</v>
      </c>
      <c r="Q126" s="76" t="s">
        <v>175</v>
      </c>
      <c r="R126" s="76" t="s">
        <v>176</v>
      </c>
      <c r="S126" s="76" t="s">
        <v>177</v>
      </c>
      <c r="T126" s="77" t="s">
        <v>178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9" customHeight="1">
      <c r="A127" s="34"/>
      <c r="B127" s="35"/>
      <c r="C127" s="82" t="s">
        <v>179</v>
      </c>
      <c r="D127" s="36"/>
      <c r="E127" s="36"/>
      <c r="F127" s="36"/>
      <c r="G127" s="36"/>
      <c r="H127" s="36"/>
      <c r="I127" s="36"/>
      <c r="J127" s="171">
        <f>BK127</f>
        <v>0</v>
      </c>
      <c r="K127" s="36"/>
      <c r="L127" s="39"/>
      <c r="M127" s="78"/>
      <c r="N127" s="172"/>
      <c r="O127" s="79"/>
      <c r="P127" s="173">
        <f>P128+P362</f>
        <v>0</v>
      </c>
      <c r="Q127" s="79"/>
      <c r="R127" s="173">
        <f>R128+R362</f>
        <v>1.9255000000000002E-4</v>
      </c>
      <c r="S127" s="79"/>
      <c r="T127" s="174">
        <f>T128+T362</f>
        <v>335.88450020000005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71</v>
      </c>
      <c r="AU127" s="17" t="s">
        <v>155</v>
      </c>
      <c r="BK127" s="175">
        <f>BK128+BK362</f>
        <v>0</v>
      </c>
    </row>
    <row r="128" spans="1:63" s="12" customFormat="1" ht="25.9" customHeight="1">
      <c r="B128" s="176"/>
      <c r="C128" s="177"/>
      <c r="D128" s="178" t="s">
        <v>71</v>
      </c>
      <c r="E128" s="179" t="s">
        <v>180</v>
      </c>
      <c r="F128" s="179" t="s">
        <v>181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P129+P131+P354</f>
        <v>0</v>
      </c>
      <c r="Q128" s="184"/>
      <c r="R128" s="185">
        <f>R129+R131+R354</f>
        <v>1.9255000000000002E-4</v>
      </c>
      <c r="S128" s="184"/>
      <c r="T128" s="186">
        <f>T129+T131+T354</f>
        <v>323.26600300000007</v>
      </c>
      <c r="AR128" s="187" t="s">
        <v>80</v>
      </c>
      <c r="AT128" s="188" t="s">
        <v>71</v>
      </c>
      <c r="AU128" s="188" t="s">
        <v>72</v>
      </c>
      <c r="AY128" s="187" t="s">
        <v>182</v>
      </c>
      <c r="BK128" s="189">
        <f>BK129+BK131+BK354</f>
        <v>0</v>
      </c>
    </row>
    <row r="129" spans="1:65" s="12" customFormat="1" ht="22.9" customHeight="1">
      <c r="B129" s="176"/>
      <c r="C129" s="177"/>
      <c r="D129" s="178" t="s">
        <v>71</v>
      </c>
      <c r="E129" s="190" t="s">
        <v>80</v>
      </c>
      <c r="F129" s="190" t="s">
        <v>183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</v>
      </c>
      <c r="S129" s="184"/>
      <c r="T129" s="186">
        <f>T130</f>
        <v>10.8</v>
      </c>
      <c r="AR129" s="187" t="s">
        <v>80</v>
      </c>
      <c r="AT129" s="188" t="s">
        <v>71</v>
      </c>
      <c r="AU129" s="188" t="s">
        <v>80</v>
      </c>
      <c r="AY129" s="187" t="s">
        <v>182</v>
      </c>
      <c r="BK129" s="189">
        <f>BK130</f>
        <v>0</v>
      </c>
    </row>
    <row r="130" spans="1:65" s="2" customFormat="1" ht="16.5" customHeight="1">
      <c r="A130" s="34"/>
      <c r="B130" s="35"/>
      <c r="C130" s="192" t="s">
        <v>80</v>
      </c>
      <c r="D130" s="192" t="s">
        <v>184</v>
      </c>
      <c r="E130" s="193" t="s">
        <v>80</v>
      </c>
      <c r="F130" s="194" t="s">
        <v>185</v>
      </c>
      <c r="G130" s="195" t="s">
        <v>186</v>
      </c>
      <c r="H130" s="196">
        <v>6</v>
      </c>
      <c r="I130" s="197"/>
      <c r="J130" s="198">
        <f>ROUND(I130*H130,2)</f>
        <v>0</v>
      </c>
      <c r="K130" s="199"/>
      <c r="L130" s="39"/>
      <c r="M130" s="200" t="s">
        <v>1</v>
      </c>
      <c r="N130" s="201" t="s">
        <v>37</v>
      </c>
      <c r="O130" s="71"/>
      <c r="P130" s="202">
        <f>O130*H130</f>
        <v>0</v>
      </c>
      <c r="Q130" s="202">
        <v>0</v>
      </c>
      <c r="R130" s="202">
        <f>Q130*H130</f>
        <v>0</v>
      </c>
      <c r="S130" s="202">
        <v>1.8</v>
      </c>
      <c r="T130" s="203">
        <f>S130*H130</f>
        <v>10.8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187</v>
      </c>
      <c r="BM130" s="204" t="s">
        <v>188</v>
      </c>
    </row>
    <row r="131" spans="1:65" s="12" customFormat="1" ht="22.9" customHeight="1">
      <c r="B131" s="176"/>
      <c r="C131" s="177"/>
      <c r="D131" s="178" t="s">
        <v>71</v>
      </c>
      <c r="E131" s="190" t="s">
        <v>189</v>
      </c>
      <c r="F131" s="190" t="s">
        <v>190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SUM(P132:P353)</f>
        <v>0</v>
      </c>
      <c r="Q131" s="184"/>
      <c r="R131" s="185">
        <f>SUM(R132:R353)</f>
        <v>1.9255000000000002E-4</v>
      </c>
      <c r="S131" s="184"/>
      <c r="T131" s="186">
        <f>SUM(T132:T353)</f>
        <v>312.46600300000006</v>
      </c>
      <c r="AR131" s="187" t="s">
        <v>80</v>
      </c>
      <c r="AT131" s="188" t="s">
        <v>71</v>
      </c>
      <c r="AU131" s="188" t="s">
        <v>80</v>
      </c>
      <c r="AY131" s="187" t="s">
        <v>182</v>
      </c>
      <c r="BK131" s="189">
        <f>SUM(BK132:BK353)</f>
        <v>0</v>
      </c>
    </row>
    <row r="132" spans="1:65" s="2" customFormat="1" ht="16.5" customHeight="1">
      <c r="A132" s="34"/>
      <c r="B132" s="35"/>
      <c r="C132" s="192" t="s">
        <v>82</v>
      </c>
      <c r="D132" s="192" t="s">
        <v>184</v>
      </c>
      <c r="E132" s="193" t="s">
        <v>191</v>
      </c>
      <c r="F132" s="194" t="s">
        <v>192</v>
      </c>
      <c r="G132" s="195" t="s">
        <v>186</v>
      </c>
      <c r="H132" s="196">
        <v>2.4279999999999999</v>
      </c>
      <c r="I132" s="197"/>
      <c r="J132" s="198">
        <f>ROUND(I132*H132,2)</f>
        <v>0</v>
      </c>
      <c r="K132" s="199"/>
      <c r="L132" s="39"/>
      <c r="M132" s="200" t="s">
        <v>1</v>
      </c>
      <c r="N132" s="201" t="s">
        <v>37</v>
      </c>
      <c r="O132" s="71"/>
      <c r="P132" s="202">
        <f>O132*H132</f>
        <v>0</v>
      </c>
      <c r="Q132" s="202">
        <v>0</v>
      </c>
      <c r="R132" s="202">
        <f>Q132*H132</f>
        <v>0</v>
      </c>
      <c r="S132" s="202">
        <v>2.4</v>
      </c>
      <c r="T132" s="203">
        <f>S132*H132</f>
        <v>5.8271999999999995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187</v>
      </c>
      <c r="AT132" s="204" t="s">
        <v>184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187</v>
      </c>
      <c r="BM132" s="204" t="s">
        <v>193</v>
      </c>
    </row>
    <row r="133" spans="1:65" s="13" customFormat="1" ht="11.25">
      <c r="B133" s="206"/>
      <c r="C133" s="207"/>
      <c r="D133" s="208" t="s">
        <v>194</v>
      </c>
      <c r="E133" s="209" t="s">
        <v>1</v>
      </c>
      <c r="F133" s="210" t="s">
        <v>195</v>
      </c>
      <c r="G133" s="207"/>
      <c r="H133" s="209" t="s">
        <v>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194</v>
      </c>
      <c r="AU133" s="216" t="s">
        <v>82</v>
      </c>
      <c r="AV133" s="13" t="s">
        <v>80</v>
      </c>
      <c r="AW133" s="13" t="s">
        <v>29</v>
      </c>
      <c r="AX133" s="13" t="s">
        <v>72</v>
      </c>
      <c r="AY133" s="216" t="s">
        <v>182</v>
      </c>
    </row>
    <row r="134" spans="1:65" s="13" customFormat="1" ht="22.5">
      <c r="B134" s="206"/>
      <c r="C134" s="207"/>
      <c r="D134" s="208" t="s">
        <v>194</v>
      </c>
      <c r="E134" s="209" t="s">
        <v>1</v>
      </c>
      <c r="F134" s="210" t="s">
        <v>196</v>
      </c>
      <c r="G134" s="207"/>
      <c r="H134" s="209" t="s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194</v>
      </c>
      <c r="AU134" s="216" t="s">
        <v>82</v>
      </c>
      <c r="AV134" s="13" t="s">
        <v>80</v>
      </c>
      <c r="AW134" s="13" t="s">
        <v>29</v>
      </c>
      <c r="AX134" s="13" t="s">
        <v>72</v>
      </c>
      <c r="AY134" s="216" t="s">
        <v>182</v>
      </c>
    </row>
    <row r="135" spans="1:65" s="14" customFormat="1" ht="11.25">
      <c r="B135" s="217"/>
      <c r="C135" s="218"/>
      <c r="D135" s="208" t="s">
        <v>194</v>
      </c>
      <c r="E135" s="219" t="s">
        <v>1</v>
      </c>
      <c r="F135" s="220" t="s">
        <v>197</v>
      </c>
      <c r="G135" s="218"/>
      <c r="H135" s="221">
        <v>2.4279999999999999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194</v>
      </c>
      <c r="AU135" s="227" t="s">
        <v>82</v>
      </c>
      <c r="AV135" s="14" t="s">
        <v>82</v>
      </c>
      <c r="AW135" s="14" t="s">
        <v>29</v>
      </c>
      <c r="AX135" s="14" t="s">
        <v>80</v>
      </c>
      <c r="AY135" s="227" t="s">
        <v>182</v>
      </c>
    </row>
    <row r="136" spans="1:65" s="2" customFormat="1" ht="24.2" customHeight="1">
      <c r="A136" s="34"/>
      <c r="B136" s="35"/>
      <c r="C136" s="192" t="s">
        <v>198</v>
      </c>
      <c r="D136" s="192" t="s">
        <v>184</v>
      </c>
      <c r="E136" s="193" t="s">
        <v>199</v>
      </c>
      <c r="F136" s="194" t="s">
        <v>200</v>
      </c>
      <c r="G136" s="195" t="s">
        <v>201</v>
      </c>
      <c r="H136" s="196">
        <v>34.924999999999997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0.20799999999999999</v>
      </c>
      <c r="T136" s="203">
        <f>S136*H136</f>
        <v>7.2643999999999993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187</v>
      </c>
      <c r="BM136" s="204" t="s">
        <v>202</v>
      </c>
    </row>
    <row r="137" spans="1:65" s="13" customFormat="1" ht="11.25">
      <c r="B137" s="206"/>
      <c r="C137" s="207"/>
      <c r="D137" s="208" t="s">
        <v>194</v>
      </c>
      <c r="E137" s="209" t="s">
        <v>1</v>
      </c>
      <c r="F137" s="210" t="s">
        <v>195</v>
      </c>
      <c r="G137" s="207"/>
      <c r="H137" s="209" t="s">
        <v>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194</v>
      </c>
      <c r="AU137" s="216" t="s">
        <v>82</v>
      </c>
      <c r="AV137" s="13" t="s">
        <v>80</v>
      </c>
      <c r="AW137" s="13" t="s">
        <v>29</v>
      </c>
      <c r="AX137" s="13" t="s">
        <v>72</v>
      </c>
      <c r="AY137" s="216" t="s">
        <v>182</v>
      </c>
    </row>
    <row r="138" spans="1:65" s="13" customFormat="1" ht="11.25">
      <c r="B138" s="206"/>
      <c r="C138" s="207"/>
      <c r="D138" s="208" t="s">
        <v>194</v>
      </c>
      <c r="E138" s="209" t="s">
        <v>1</v>
      </c>
      <c r="F138" s="210" t="s">
        <v>203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194</v>
      </c>
      <c r="AU138" s="216" t="s">
        <v>82</v>
      </c>
      <c r="AV138" s="13" t="s">
        <v>80</v>
      </c>
      <c r="AW138" s="13" t="s">
        <v>29</v>
      </c>
      <c r="AX138" s="13" t="s">
        <v>72</v>
      </c>
      <c r="AY138" s="216" t="s">
        <v>182</v>
      </c>
    </row>
    <row r="139" spans="1:65" s="14" customFormat="1" ht="11.25">
      <c r="B139" s="217"/>
      <c r="C139" s="218"/>
      <c r="D139" s="208" t="s">
        <v>194</v>
      </c>
      <c r="E139" s="219" t="s">
        <v>1</v>
      </c>
      <c r="F139" s="220" t="s">
        <v>204</v>
      </c>
      <c r="G139" s="218"/>
      <c r="H139" s="221">
        <v>3.573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29</v>
      </c>
      <c r="AX139" s="14" t="s">
        <v>72</v>
      </c>
      <c r="AY139" s="227" t="s">
        <v>182</v>
      </c>
    </row>
    <row r="140" spans="1:65" s="13" customFormat="1" ht="11.25">
      <c r="B140" s="206"/>
      <c r="C140" s="207"/>
      <c r="D140" s="208" t="s">
        <v>194</v>
      </c>
      <c r="E140" s="209" t="s">
        <v>1</v>
      </c>
      <c r="F140" s="210" t="s">
        <v>205</v>
      </c>
      <c r="G140" s="207"/>
      <c r="H140" s="209" t="s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194</v>
      </c>
      <c r="AU140" s="216" t="s">
        <v>82</v>
      </c>
      <c r="AV140" s="13" t="s">
        <v>80</v>
      </c>
      <c r="AW140" s="13" t="s">
        <v>29</v>
      </c>
      <c r="AX140" s="13" t="s">
        <v>72</v>
      </c>
      <c r="AY140" s="216" t="s">
        <v>182</v>
      </c>
    </row>
    <row r="141" spans="1:65" s="14" customFormat="1" ht="11.25">
      <c r="B141" s="217"/>
      <c r="C141" s="218"/>
      <c r="D141" s="208" t="s">
        <v>194</v>
      </c>
      <c r="E141" s="219" t="s">
        <v>1</v>
      </c>
      <c r="F141" s="220" t="s">
        <v>206</v>
      </c>
      <c r="G141" s="218"/>
      <c r="H141" s="221">
        <v>4.633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29</v>
      </c>
      <c r="AX141" s="14" t="s">
        <v>72</v>
      </c>
      <c r="AY141" s="227" t="s">
        <v>182</v>
      </c>
    </row>
    <row r="142" spans="1:65" s="13" customFormat="1" ht="11.25">
      <c r="B142" s="206"/>
      <c r="C142" s="207"/>
      <c r="D142" s="208" t="s">
        <v>194</v>
      </c>
      <c r="E142" s="209" t="s">
        <v>1</v>
      </c>
      <c r="F142" s="210" t="s">
        <v>207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194</v>
      </c>
      <c r="AU142" s="216" t="s">
        <v>82</v>
      </c>
      <c r="AV142" s="13" t="s">
        <v>80</v>
      </c>
      <c r="AW142" s="13" t="s">
        <v>29</v>
      </c>
      <c r="AX142" s="13" t="s">
        <v>72</v>
      </c>
      <c r="AY142" s="216" t="s">
        <v>182</v>
      </c>
    </row>
    <row r="143" spans="1:65" s="13" customFormat="1" ht="11.25">
      <c r="B143" s="206"/>
      <c r="C143" s="207"/>
      <c r="D143" s="208" t="s">
        <v>194</v>
      </c>
      <c r="E143" s="209" t="s">
        <v>1</v>
      </c>
      <c r="F143" s="210" t="s">
        <v>208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194</v>
      </c>
      <c r="AU143" s="216" t="s">
        <v>82</v>
      </c>
      <c r="AV143" s="13" t="s">
        <v>80</v>
      </c>
      <c r="AW143" s="13" t="s">
        <v>29</v>
      </c>
      <c r="AX143" s="13" t="s">
        <v>72</v>
      </c>
      <c r="AY143" s="216" t="s">
        <v>182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209</v>
      </c>
      <c r="G144" s="218"/>
      <c r="H144" s="221">
        <v>5.5419999999999998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72</v>
      </c>
      <c r="AY144" s="227" t="s">
        <v>182</v>
      </c>
    </row>
    <row r="145" spans="1:65" s="13" customFormat="1" ht="11.25">
      <c r="B145" s="206"/>
      <c r="C145" s="207"/>
      <c r="D145" s="208" t="s">
        <v>194</v>
      </c>
      <c r="E145" s="209" t="s">
        <v>1</v>
      </c>
      <c r="F145" s="210" t="s">
        <v>210</v>
      </c>
      <c r="G145" s="207"/>
      <c r="H145" s="209" t="s">
        <v>1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194</v>
      </c>
      <c r="AU145" s="216" t="s">
        <v>82</v>
      </c>
      <c r="AV145" s="13" t="s">
        <v>80</v>
      </c>
      <c r="AW145" s="13" t="s">
        <v>29</v>
      </c>
      <c r="AX145" s="13" t="s">
        <v>72</v>
      </c>
      <c r="AY145" s="216" t="s">
        <v>182</v>
      </c>
    </row>
    <row r="146" spans="1:65" s="14" customFormat="1" ht="11.25">
      <c r="B146" s="217"/>
      <c r="C146" s="218"/>
      <c r="D146" s="208" t="s">
        <v>194</v>
      </c>
      <c r="E146" s="219" t="s">
        <v>1</v>
      </c>
      <c r="F146" s="220" t="s">
        <v>211</v>
      </c>
      <c r="G146" s="218"/>
      <c r="H146" s="221">
        <v>5.5140000000000002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194</v>
      </c>
      <c r="AU146" s="227" t="s">
        <v>82</v>
      </c>
      <c r="AV146" s="14" t="s">
        <v>82</v>
      </c>
      <c r="AW146" s="14" t="s">
        <v>29</v>
      </c>
      <c r="AX146" s="14" t="s">
        <v>72</v>
      </c>
      <c r="AY146" s="227" t="s">
        <v>182</v>
      </c>
    </row>
    <row r="147" spans="1:65" s="13" customFormat="1" ht="11.25">
      <c r="B147" s="206"/>
      <c r="C147" s="207"/>
      <c r="D147" s="208" t="s">
        <v>194</v>
      </c>
      <c r="E147" s="209" t="s">
        <v>1</v>
      </c>
      <c r="F147" s="210" t="s">
        <v>212</v>
      </c>
      <c r="G147" s="207"/>
      <c r="H147" s="209" t="s">
        <v>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194</v>
      </c>
      <c r="AU147" s="216" t="s">
        <v>82</v>
      </c>
      <c r="AV147" s="13" t="s">
        <v>80</v>
      </c>
      <c r="AW147" s="13" t="s">
        <v>29</v>
      </c>
      <c r="AX147" s="13" t="s">
        <v>72</v>
      </c>
      <c r="AY147" s="216" t="s">
        <v>182</v>
      </c>
    </row>
    <row r="148" spans="1:65" s="14" customFormat="1" ht="11.25">
      <c r="B148" s="217"/>
      <c r="C148" s="218"/>
      <c r="D148" s="208" t="s">
        <v>194</v>
      </c>
      <c r="E148" s="219" t="s">
        <v>1</v>
      </c>
      <c r="F148" s="220" t="s">
        <v>213</v>
      </c>
      <c r="G148" s="218"/>
      <c r="H148" s="221">
        <v>4.1379999999999999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194</v>
      </c>
      <c r="AU148" s="227" t="s">
        <v>82</v>
      </c>
      <c r="AV148" s="14" t="s">
        <v>82</v>
      </c>
      <c r="AW148" s="14" t="s">
        <v>29</v>
      </c>
      <c r="AX148" s="14" t="s">
        <v>72</v>
      </c>
      <c r="AY148" s="227" t="s">
        <v>182</v>
      </c>
    </row>
    <row r="149" spans="1:65" s="13" customFormat="1" ht="11.25">
      <c r="B149" s="206"/>
      <c r="C149" s="207"/>
      <c r="D149" s="208" t="s">
        <v>194</v>
      </c>
      <c r="E149" s="209" t="s">
        <v>1</v>
      </c>
      <c r="F149" s="210" t="s">
        <v>214</v>
      </c>
      <c r="G149" s="207"/>
      <c r="H149" s="209" t="s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194</v>
      </c>
      <c r="AU149" s="216" t="s">
        <v>82</v>
      </c>
      <c r="AV149" s="13" t="s">
        <v>80</v>
      </c>
      <c r="AW149" s="13" t="s">
        <v>29</v>
      </c>
      <c r="AX149" s="13" t="s">
        <v>72</v>
      </c>
      <c r="AY149" s="216" t="s">
        <v>182</v>
      </c>
    </row>
    <row r="150" spans="1:65" s="14" customFormat="1" ht="11.25">
      <c r="B150" s="217"/>
      <c r="C150" s="218"/>
      <c r="D150" s="208" t="s">
        <v>194</v>
      </c>
      <c r="E150" s="219" t="s">
        <v>1</v>
      </c>
      <c r="F150" s="220" t="s">
        <v>215</v>
      </c>
      <c r="G150" s="218"/>
      <c r="H150" s="221">
        <v>11.04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194</v>
      </c>
      <c r="AU150" s="227" t="s">
        <v>82</v>
      </c>
      <c r="AV150" s="14" t="s">
        <v>82</v>
      </c>
      <c r="AW150" s="14" t="s">
        <v>29</v>
      </c>
      <c r="AX150" s="14" t="s">
        <v>72</v>
      </c>
      <c r="AY150" s="227" t="s">
        <v>182</v>
      </c>
    </row>
    <row r="151" spans="1:65" s="13" customFormat="1" ht="11.25">
      <c r="B151" s="206"/>
      <c r="C151" s="207"/>
      <c r="D151" s="208" t="s">
        <v>194</v>
      </c>
      <c r="E151" s="209" t="s">
        <v>1</v>
      </c>
      <c r="F151" s="210" t="s">
        <v>216</v>
      </c>
      <c r="G151" s="207"/>
      <c r="H151" s="209" t="s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194</v>
      </c>
      <c r="AU151" s="216" t="s">
        <v>82</v>
      </c>
      <c r="AV151" s="13" t="s">
        <v>80</v>
      </c>
      <c r="AW151" s="13" t="s">
        <v>29</v>
      </c>
      <c r="AX151" s="13" t="s">
        <v>72</v>
      </c>
      <c r="AY151" s="216" t="s">
        <v>182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217</v>
      </c>
      <c r="G152" s="218"/>
      <c r="H152" s="221">
        <v>0.48499999999999999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72</v>
      </c>
      <c r="AY152" s="227" t="s">
        <v>182</v>
      </c>
    </row>
    <row r="153" spans="1:65" s="15" customFormat="1" ht="11.25">
      <c r="B153" s="228"/>
      <c r="C153" s="229"/>
      <c r="D153" s="208" t="s">
        <v>194</v>
      </c>
      <c r="E153" s="230" t="s">
        <v>1</v>
      </c>
      <c r="F153" s="231" t="s">
        <v>218</v>
      </c>
      <c r="G153" s="229"/>
      <c r="H153" s="232">
        <v>34.924999999999997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194</v>
      </c>
      <c r="AU153" s="238" t="s">
        <v>82</v>
      </c>
      <c r="AV153" s="15" t="s">
        <v>187</v>
      </c>
      <c r="AW153" s="15" t="s">
        <v>29</v>
      </c>
      <c r="AX153" s="15" t="s">
        <v>80</v>
      </c>
      <c r="AY153" s="238" t="s">
        <v>182</v>
      </c>
    </row>
    <row r="154" spans="1:65" s="2" customFormat="1" ht="24.2" customHeight="1">
      <c r="A154" s="34"/>
      <c r="B154" s="35"/>
      <c r="C154" s="192" t="s">
        <v>187</v>
      </c>
      <c r="D154" s="192" t="s">
        <v>184</v>
      </c>
      <c r="E154" s="193" t="s">
        <v>219</v>
      </c>
      <c r="F154" s="194" t="s">
        <v>220</v>
      </c>
      <c r="G154" s="195" t="s">
        <v>201</v>
      </c>
      <c r="H154" s="196">
        <v>75.754999999999995</v>
      </c>
      <c r="I154" s="197"/>
      <c r="J154" s="198">
        <f>ROUND(I154*H154,2)</f>
        <v>0</v>
      </c>
      <c r="K154" s="199"/>
      <c r="L154" s="39"/>
      <c r="M154" s="200" t="s">
        <v>1</v>
      </c>
      <c r="N154" s="201" t="s">
        <v>37</v>
      </c>
      <c r="O154" s="71"/>
      <c r="P154" s="202">
        <f>O154*H154</f>
        <v>0</v>
      </c>
      <c r="Q154" s="202">
        <v>0</v>
      </c>
      <c r="R154" s="202">
        <f>Q154*H154</f>
        <v>0</v>
      </c>
      <c r="S154" s="202">
        <v>0.308</v>
      </c>
      <c r="T154" s="203">
        <f>S154*H154</f>
        <v>23.332539999999998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187</v>
      </c>
      <c r="AT154" s="204" t="s">
        <v>184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187</v>
      </c>
      <c r="BM154" s="204" t="s">
        <v>221</v>
      </c>
    </row>
    <row r="155" spans="1:65" s="13" customFormat="1" ht="11.25">
      <c r="B155" s="206"/>
      <c r="C155" s="207"/>
      <c r="D155" s="208" t="s">
        <v>194</v>
      </c>
      <c r="E155" s="209" t="s">
        <v>1</v>
      </c>
      <c r="F155" s="210" t="s">
        <v>222</v>
      </c>
      <c r="G155" s="207"/>
      <c r="H155" s="209" t="s">
        <v>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194</v>
      </c>
      <c r="AU155" s="216" t="s">
        <v>82</v>
      </c>
      <c r="AV155" s="13" t="s">
        <v>80</v>
      </c>
      <c r="AW155" s="13" t="s">
        <v>29</v>
      </c>
      <c r="AX155" s="13" t="s">
        <v>72</v>
      </c>
      <c r="AY155" s="216" t="s">
        <v>182</v>
      </c>
    </row>
    <row r="156" spans="1:65" s="13" customFormat="1" ht="11.25">
      <c r="B156" s="206"/>
      <c r="C156" s="207"/>
      <c r="D156" s="208" t="s">
        <v>194</v>
      </c>
      <c r="E156" s="209" t="s">
        <v>1</v>
      </c>
      <c r="F156" s="210" t="s">
        <v>223</v>
      </c>
      <c r="G156" s="207"/>
      <c r="H156" s="209" t="s">
        <v>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194</v>
      </c>
      <c r="AU156" s="216" t="s">
        <v>82</v>
      </c>
      <c r="AV156" s="13" t="s">
        <v>80</v>
      </c>
      <c r="AW156" s="13" t="s">
        <v>29</v>
      </c>
      <c r="AX156" s="13" t="s">
        <v>72</v>
      </c>
      <c r="AY156" s="216" t="s">
        <v>182</v>
      </c>
    </row>
    <row r="157" spans="1:65" s="14" customFormat="1" ht="11.25">
      <c r="B157" s="217"/>
      <c r="C157" s="218"/>
      <c r="D157" s="208" t="s">
        <v>194</v>
      </c>
      <c r="E157" s="219" t="s">
        <v>1</v>
      </c>
      <c r="F157" s="220" t="s">
        <v>224</v>
      </c>
      <c r="G157" s="218"/>
      <c r="H157" s="221">
        <v>13.468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194</v>
      </c>
      <c r="AU157" s="227" t="s">
        <v>82</v>
      </c>
      <c r="AV157" s="14" t="s">
        <v>82</v>
      </c>
      <c r="AW157" s="14" t="s">
        <v>29</v>
      </c>
      <c r="AX157" s="14" t="s">
        <v>72</v>
      </c>
      <c r="AY157" s="227" t="s">
        <v>182</v>
      </c>
    </row>
    <row r="158" spans="1:65" s="13" customFormat="1" ht="11.25">
      <c r="B158" s="206"/>
      <c r="C158" s="207"/>
      <c r="D158" s="208" t="s">
        <v>194</v>
      </c>
      <c r="E158" s="209" t="s">
        <v>1</v>
      </c>
      <c r="F158" s="210" t="s">
        <v>225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194</v>
      </c>
      <c r="AU158" s="216" t="s">
        <v>82</v>
      </c>
      <c r="AV158" s="13" t="s">
        <v>80</v>
      </c>
      <c r="AW158" s="13" t="s">
        <v>29</v>
      </c>
      <c r="AX158" s="13" t="s">
        <v>72</v>
      </c>
      <c r="AY158" s="216" t="s">
        <v>182</v>
      </c>
    </row>
    <row r="159" spans="1:65" s="14" customFormat="1" ht="11.25">
      <c r="B159" s="217"/>
      <c r="C159" s="218"/>
      <c r="D159" s="208" t="s">
        <v>194</v>
      </c>
      <c r="E159" s="219" t="s">
        <v>1</v>
      </c>
      <c r="F159" s="220" t="s">
        <v>226</v>
      </c>
      <c r="G159" s="218"/>
      <c r="H159" s="221">
        <v>4.8070000000000004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194</v>
      </c>
      <c r="AU159" s="227" t="s">
        <v>82</v>
      </c>
      <c r="AV159" s="14" t="s">
        <v>82</v>
      </c>
      <c r="AW159" s="14" t="s">
        <v>29</v>
      </c>
      <c r="AX159" s="14" t="s">
        <v>72</v>
      </c>
      <c r="AY159" s="227" t="s">
        <v>182</v>
      </c>
    </row>
    <row r="160" spans="1:65" s="13" customFormat="1" ht="11.25">
      <c r="B160" s="206"/>
      <c r="C160" s="207"/>
      <c r="D160" s="208" t="s">
        <v>194</v>
      </c>
      <c r="E160" s="209" t="s">
        <v>1</v>
      </c>
      <c r="F160" s="210" t="s">
        <v>227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194</v>
      </c>
      <c r="AU160" s="216" t="s">
        <v>82</v>
      </c>
      <c r="AV160" s="13" t="s">
        <v>80</v>
      </c>
      <c r="AW160" s="13" t="s">
        <v>29</v>
      </c>
      <c r="AX160" s="13" t="s">
        <v>72</v>
      </c>
      <c r="AY160" s="216" t="s">
        <v>182</v>
      </c>
    </row>
    <row r="161" spans="2:51" s="14" customFormat="1" ht="11.25">
      <c r="B161" s="217"/>
      <c r="C161" s="218"/>
      <c r="D161" s="208" t="s">
        <v>194</v>
      </c>
      <c r="E161" s="219" t="s">
        <v>1</v>
      </c>
      <c r="F161" s="220" t="s">
        <v>228</v>
      </c>
      <c r="G161" s="218"/>
      <c r="H161" s="221">
        <v>4.3410000000000002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194</v>
      </c>
      <c r="AU161" s="227" t="s">
        <v>82</v>
      </c>
      <c r="AV161" s="14" t="s">
        <v>82</v>
      </c>
      <c r="AW161" s="14" t="s">
        <v>29</v>
      </c>
      <c r="AX161" s="14" t="s">
        <v>72</v>
      </c>
      <c r="AY161" s="227" t="s">
        <v>182</v>
      </c>
    </row>
    <row r="162" spans="2:51" s="13" customFormat="1" ht="11.25">
      <c r="B162" s="206"/>
      <c r="C162" s="207"/>
      <c r="D162" s="208" t="s">
        <v>194</v>
      </c>
      <c r="E162" s="209" t="s">
        <v>1</v>
      </c>
      <c r="F162" s="210" t="s">
        <v>229</v>
      </c>
      <c r="G162" s="207"/>
      <c r="H162" s="209" t="s">
        <v>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194</v>
      </c>
      <c r="AU162" s="216" t="s">
        <v>82</v>
      </c>
      <c r="AV162" s="13" t="s">
        <v>80</v>
      </c>
      <c r="AW162" s="13" t="s">
        <v>29</v>
      </c>
      <c r="AX162" s="13" t="s">
        <v>72</v>
      </c>
      <c r="AY162" s="216" t="s">
        <v>182</v>
      </c>
    </row>
    <row r="163" spans="2:51" s="13" customFormat="1" ht="11.25">
      <c r="B163" s="206"/>
      <c r="C163" s="207"/>
      <c r="D163" s="208" t="s">
        <v>194</v>
      </c>
      <c r="E163" s="209" t="s">
        <v>1</v>
      </c>
      <c r="F163" s="210" t="s">
        <v>229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194</v>
      </c>
      <c r="AU163" s="216" t="s">
        <v>82</v>
      </c>
      <c r="AV163" s="13" t="s">
        <v>80</v>
      </c>
      <c r="AW163" s="13" t="s">
        <v>29</v>
      </c>
      <c r="AX163" s="13" t="s">
        <v>72</v>
      </c>
      <c r="AY163" s="216" t="s">
        <v>182</v>
      </c>
    </row>
    <row r="164" spans="2:51" s="14" customFormat="1" ht="11.25">
      <c r="B164" s="217"/>
      <c r="C164" s="218"/>
      <c r="D164" s="208" t="s">
        <v>194</v>
      </c>
      <c r="E164" s="219" t="s">
        <v>1</v>
      </c>
      <c r="F164" s="220" t="s">
        <v>230</v>
      </c>
      <c r="G164" s="218"/>
      <c r="H164" s="221">
        <v>1.2589999999999999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194</v>
      </c>
      <c r="AU164" s="227" t="s">
        <v>82</v>
      </c>
      <c r="AV164" s="14" t="s">
        <v>82</v>
      </c>
      <c r="AW164" s="14" t="s">
        <v>29</v>
      </c>
      <c r="AX164" s="14" t="s">
        <v>72</v>
      </c>
      <c r="AY164" s="227" t="s">
        <v>182</v>
      </c>
    </row>
    <row r="165" spans="2:51" s="13" customFormat="1" ht="11.25">
      <c r="B165" s="206"/>
      <c r="C165" s="207"/>
      <c r="D165" s="208" t="s">
        <v>194</v>
      </c>
      <c r="E165" s="209" t="s">
        <v>1</v>
      </c>
      <c r="F165" s="210" t="s">
        <v>231</v>
      </c>
      <c r="G165" s="207"/>
      <c r="H165" s="209" t="s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194</v>
      </c>
      <c r="AU165" s="216" t="s">
        <v>82</v>
      </c>
      <c r="AV165" s="13" t="s">
        <v>80</v>
      </c>
      <c r="AW165" s="13" t="s">
        <v>29</v>
      </c>
      <c r="AX165" s="13" t="s">
        <v>72</v>
      </c>
      <c r="AY165" s="216" t="s">
        <v>182</v>
      </c>
    </row>
    <row r="166" spans="2:51" s="14" customFormat="1" ht="11.25">
      <c r="B166" s="217"/>
      <c r="C166" s="218"/>
      <c r="D166" s="208" t="s">
        <v>194</v>
      </c>
      <c r="E166" s="219" t="s">
        <v>1</v>
      </c>
      <c r="F166" s="220" t="s">
        <v>232</v>
      </c>
      <c r="G166" s="218"/>
      <c r="H166" s="221">
        <v>1.5429999999999999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194</v>
      </c>
      <c r="AU166" s="227" t="s">
        <v>82</v>
      </c>
      <c r="AV166" s="14" t="s">
        <v>82</v>
      </c>
      <c r="AW166" s="14" t="s">
        <v>29</v>
      </c>
      <c r="AX166" s="14" t="s">
        <v>72</v>
      </c>
      <c r="AY166" s="227" t="s">
        <v>182</v>
      </c>
    </row>
    <row r="167" spans="2:51" s="13" customFormat="1" ht="11.25">
      <c r="B167" s="206"/>
      <c r="C167" s="207"/>
      <c r="D167" s="208" t="s">
        <v>194</v>
      </c>
      <c r="E167" s="209" t="s">
        <v>1</v>
      </c>
      <c r="F167" s="210" t="s">
        <v>203</v>
      </c>
      <c r="G167" s="207"/>
      <c r="H167" s="209" t="s">
        <v>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194</v>
      </c>
      <c r="AU167" s="216" t="s">
        <v>82</v>
      </c>
      <c r="AV167" s="13" t="s">
        <v>80</v>
      </c>
      <c r="AW167" s="13" t="s">
        <v>29</v>
      </c>
      <c r="AX167" s="13" t="s">
        <v>72</v>
      </c>
      <c r="AY167" s="216" t="s">
        <v>182</v>
      </c>
    </row>
    <row r="168" spans="2:51" s="14" customFormat="1" ht="11.25">
      <c r="B168" s="217"/>
      <c r="C168" s="218"/>
      <c r="D168" s="208" t="s">
        <v>194</v>
      </c>
      <c r="E168" s="219" t="s">
        <v>1</v>
      </c>
      <c r="F168" s="220" t="s">
        <v>233</v>
      </c>
      <c r="G168" s="218"/>
      <c r="H168" s="221">
        <v>4.7729999999999997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194</v>
      </c>
      <c r="AU168" s="227" t="s">
        <v>82</v>
      </c>
      <c r="AV168" s="14" t="s">
        <v>82</v>
      </c>
      <c r="AW168" s="14" t="s">
        <v>29</v>
      </c>
      <c r="AX168" s="14" t="s">
        <v>72</v>
      </c>
      <c r="AY168" s="227" t="s">
        <v>182</v>
      </c>
    </row>
    <row r="169" spans="2:51" s="13" customFormat="1" ht="11.25">
      <c r="B169" s="206"/>
      <c r="C169" s="207"/>
      <c r="D169" s="208" t="s">
        <v>194</v>
      </c>
      <c r="E169" s="209" t="s">
        <v>1</v>
      </c>
      <c r="F169" s="210" t="s">
        <v>234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194</v>
      </c>
      <c r="AU169" s="216" t="s">
        <v>82</v>
      </c>
      <c r="AV169" s="13" t="s">
        <v>80</v>
      </c>
      <c r="AW169" s="13" t="s">
        <v>29</v>
      </c>
      <c r="AX169" s="13" t="s">
        <v>72</v>
      </c>
      <c r="AY169" s="216" t="s">
        <v>182</v>
      </c>
    </row>
    <row r="170" spans="2:51" s="13" customFormat="1" ht="11.25">
      <c r="B170" s="206"/>
      <c r="C170" s="207"/>
      <c r="D170" s="208" t="s">
        <v>194</v>
      </c>
      <c r="E170" s="209" t="s">
        <v>1</v>
      </c>
      <c r="F170" s="210" t="s">
        <v>235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194</v>
      </c>
      <c r="AU170" s="216" t="s">
        <v>82</v>
      </c>
      <c r="AV170" s="13" t="s">
        <v>80</v>
      </c>
      <c r="AW170" s="13" t="s">
        <v>29</v>
      </c>
      <c r="AX170" s="13" t="s">
        <v>72</v>
      </c>
      <c r="AY170" s="216" t="s">
        <v>182</v>
      </c>
    </row>
    <row r="171" spans="2:51" s="14" customFormat="1" ht="11.25">
      <c r="B171" s="217"/>
      <c r="C171" s="218"/>
      <c r="D171" s="208" t="s">
        <v>194</v>
      </c>
      <c r="E171" s="219" t="s">
        <v>1</v>
      </c>
      <c r="F171" s="220" t="s">
        <v>236</v>
      </c>
      <c r="G171" s="218"/>
      <c r="H171" s="221">
        <v>19.715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194</v>
      </c>
      <c r="AU171" s="227" t="s">
        <v>82</v>
      </c>
      <c r="AV171" s="14" t="s">
        <v>82</v>
      </c>
      <c r="AW171" s="14" t="s">
        <v>29</v>
      </c>
      <c r="AX171" s="14" t="s">
        <v>72</v>
      </c>
      <c r="AY171" s="227" t="s">
        <v>182</v>
      </c>
    </row>
    <row r="172" spans="2:51" s="13" customFormat="1" ht="11.25">
      <c r="B172" s="206"/>
      <c r="C172" s="207"/>
      <c r="D172" s="208" t="s">
        <v>194</v>
      </c>
      <c r="E172" s="209" t="s">
        <v>1</v>
      </c>
      <c r="F172" s="210" t="s">
        <v>237</v>
      </c>
      <c r="G172" s="207"/>
      <c r="H172" s="209" t="s">
        <v>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194</v>
      </c>
      <c r="AU172" s="216" t="s">
        <v>82</v>
      </c>
      <c r="AV172" s="13" t="s">
        <v>80</v>
      </c>
      <c r="AW172" s="13" t="s">
        <v>29</v>
      </c>
      <c r="AX172" s="13" t="s">
        <v>72</v>
      </c>
      <c r="AY172" s="216" t="s">
        <v>182</v>
      </c>
    </row>
    <row r="173" spans="2:51" s="14" customFormat="1" ht="11.25">
      <c r="B173" s="217"/>
      <c r="C173" s="218"/>
      <c r="D173" s="208" t="s">
        <v>194</v>
      </c>
      <c r="E173" s="219" t="s">
        <v>1</v>
      </c>
      <c r="F173" s="220" t="s">
        <v>238</v>
      </c>
      <c r="G173" s="218"/>
      <c r="H173" s="221">
        <v>9.1140000000000008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194</v>
      </c>
      <c r="AU173" s="227" t="s">
        <v>82</v>
      </c>
      <c r="AV173" s="14" t="s">
        <v>82</v>
      </c>
      <c r="AW173" s="14" t="s">
        <v>29</v>
      </c>
      <c r="AX173" s="14" t="s">
        <v>72</v>
      </c>
      <c r="AY173" s="227" t="s">
        <v>182</v>
      </c>
    </row>
    <row r="174" spans="2:51" s="13" customFormat="1" ht="11.25">
      <c r="B174" s="206"/>
      <c r="C174" s="207"/>
      <c r="D174" s="208" t="s">
        <v>194</v>
      </c>
      <c r="E174" s="209" t="s">
        <v>1</v>
      </c>
      <c r="F174" s="210" t="s">
        <v>239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194</v>
      </c>
      <c r="AU174" s="216" t="s">
        <v>82</v>
      </c>
      <c r="AV174" s="13" t="s">
        <v>80</v>
      </c>
      <c r="AW174" s="13" t="s">
        <v>29</v>
      </c>
      <c r="AX174" s="13" t="s">
        <v>72</v>
      </c>
      <c r="AY174" s="216" t="s">
        <v>182</v>
      </c>
    </row>
    <row r="175" spans="2:51" s="14" customFormat="1" ht="11.25">
      <c r="B175" s="217"/>
      <c r="C175" s="218"/>
      <c r="D175" s="208" t="s">
        <v>194</v>
      </c>
      <c r="E175" s="219" t="s">
        <v>1</v>
      </c>
      <c r="F175" s="220" t="s">
        <v>240</v>
      </c>
      <c r="G175" s="218"/>
      <c r="H175" s="221">
        <v>6.1920000000000002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72</v>
      </c>
      <c r="AY175" s="227" t="s">
        <v>182</v>
      </c>
    </row>
    <row r="176" spans="2:51" s="13" customFormat="1" ht="11.25">
      <c r="B176" s="206"/>
      <c r="C176" s="207"/>
      <c r="D176" s="208" t="s">
        <v>194</v>
      </c>
      <c r="E176" s="209" t="s">
        <v>1</v>
      </c>
      <c r="F176" s="210" t="s">
        <v>241</v>
      </c>
      <c r="G176" s="207"/>
      <c r="H176" s="209" t="s">
        <v>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194</v>
      </c>
      <c r="AU176" s="216" t="s">
        <v>82</v>
      </c>
      <c r="AV176" s="13" t="s">
        <v>80</v>
      </c>
      <c r="AW176" s="13" t="s">
        <v>29</v>
      </c>
      <c r="AX176" s="13" t="s">
        <v>72</v>
      </c>
      <c r="AY176" s="216" t="s">
        <v>182</v>
      </c>
    </row>
    <row r="177" spans="1:65" s="14" customFormat="1" ht="11.25">
      <c r="B177" s="217"/>
      <c r="C177" s="218"/>
      <c r="D177" s="208" t="s">
        <v>194</v>
      </c>
      <c r="E177" s="219" t="s">
        <v>1</v>
      </c>
      <c r="F177" s="220" t="s">
        <v>242</v>
      </c>
      <c r="G177" s="218"/>
      <c r="H177" s="221">
        <v>10.542999999999999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194</v>
      </c>
      <c r="AU177" s="227" t="s">
        <v>82</v>
      </c>
      <c r="AV177" s="14" t="s">
        <v>82</v>
      </c>
      <c r="AW177" s="14" t="s">
        <v>29</v>
      </c>
      <c r="AX177" s="14" t="s">
        <v>72</v>
      </c>
      <c r="AY177" s="227" t="s">
        <v>182</v>
      </c>
    </row>
    <row r="178" spans="1:65" s="15" customFormat="1" ht="11.25">
      <c r="B178" s="228"/>
      <c r="C178" s="229"/>
      <c r="D178" s="208" t="s">
        <v>194</v>
      </c>
      <c r="E178" s="230" t="s">
        <v>1</v>
      </c>
      <c r="F178" s="231" t="s">
        <v>218</v>
      </c>
      <c r="G178" s="229"/>
      <c r="H178" s="232">
        <v>75.754999999999995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194</v>
      </c>
      <c r="AU178" s="238" t="s">
        <v>82</v>
      </c>
      <c r="AV178" s="15" t="s">
        <v>187</v>
      </c>
      <c r="AW178" s="15" t="s">
        <v>29</v>
      </c>
      <c r="AX178" s="15" t="s">
        <v>80</v>
      </c>
      <c r="AY178" s="238" t="s">
        <v>182</v>
      </c>
    </row>
    <row r="179" spans="1:65" s="2" customFormat="1" ht="24.2" customHeight="1">
      <c r="A179" s="34"/>
      <c r="B179" s="35"/>
      <c r="C179" s="192" t="s">
        <v>243</v>
      </c>
      <c r="D179" s="192" t="s">
        <v>184</v>
      </c>
      <c r="E179" s="193" t="s">
        <v>244</v>
      </c>
      <c r="F179" s="194" t="s">
        <v>245</v>
      </c>
      <c r="G179" s="195" t="s">
        <v>186</v>
      </c>
      <c r="H179" s="196">
        <v>3.4340000000000002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1.8</v>
      </c>
      <c r="T179" s="203">
        <f>S179*H179</f>
        <v>6.1812000000000005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187</v>
      </c>
      <c r="BM179" s="204" t="s">
        <v>246</v>
      </c>
    </row>
    <row r="180" spans="1:65" s="13" customFormat="1" ht="11.25">
      <c r="B180" s="206"/>
      <c r="C180" s="207"/>
      <c r="D180" s="208" t="s">
        <v>194</v>
      </c>
      <c r="E180" s="209" t="s">
        <v>1</v>
      </c>
      <c r="F180" s="210" t="s">
        <v>195</v>
      </c>
      <c r="G180" s="207"/>
      <c r="H180" s="209" t="s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194</v>
      </c>
      <c r="AU180" s="216" t="s">
        <v>82</v>
      </c>
      <c r="AV180" s="13" t="s">
        <v>80</v>
      </c>
      <c r="AW180" s="13" t="s">
        <v>29</v>
      </c>
      <c r="AX180" s="13" t="s">
        <v>72</v>
      </c>
      <c r="AY180" s="216" t="s">
        <v>182</v>
      </c>
    </row>
    <row r="181" spans="1:65" s="13" customFormat="1" ht="11.25">
      <c r="B181" s="206"/>
      <c r="C181" s="207"/>
      <c r="D181" s="208" t="s">
        <v>194</v>
      </c>
      <c r="E181" s="209" t="s">
        <v>1</v>
      </c>
      <c r="F181" s="210" t="s">
        <v>231</v>
      </c>
      <c r="G181" s="207"/>
      <c r="H181" s="209" t="s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194</v>
      </c>
      <c r="AU181" s="216" t="s">
        <v>82</v>
      </c>
      <c r="AV181" s="13" t="s">
        <v>80</v>
      </c>
      <c r="AW181" s="13" t="s">
        <v>29</v>
      </c>
      <c r="AX181" s="13" t="s">
        <v>72</v>
      </c>
      <c r="AY181" s="216" t="s">
        <v>182</v>
      </c>
    </row>
    <row r="182" spans="1:65" s="14" customFormat="1" ht="11.25">
      <c r="B182" s="217"/>
      <c r="C182" s="218"/>
      <c r="D182" s="208" t="s">
        <v>194</v>
      </c>
      <c r="E182" s="219" t="s">
        <v>1</v>
      </c>
      <c r="F182" s="220" t="s">
        <v>247</v>
      </c>
      <c r="G182" s="218"/>
      <c r="H182" s="221">
        <v>0.67100000000000004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194</v>
      </c>
      <c r="AU182" s="227" t="s">
        <v>82</v>
      </c>
      <c r="AV182" s="14" t="s">
        <v>82</v>
      </c>
      <c r="AW182" s="14" t="s">
        <v>29</v>
      </c>
      <c r="AX182" s="14" t="s">
        <v>72</v>
      </c>
      <c r="AY182" s="227" t="s">
        <v>182</v>
      </c>
    </row>
    <row r="183" spans="1:65" s="13" customFormat="1" ht="11.25">
      <c r="B183" s="206"/>
      <c r="C183" s="207"/>
      <c r="D183" s="208" t="s">
        <v>194</v>
      </c>
      <c r="E183" s="209" t="s">
        <v>1</v>
      </c>
      <c r="F183" s="210" t="s">
        <v>248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194</v>
      </c>
      <c r="AU183" s="216" t="s">
        <v>82</v>
      </c>
      <c r="AV183" s="13" t="s">
        <v>80</v>
      </c>
      <c r="AW183" s="13" t="s">
        <v>29</v>
      </c>
      <c r="AX183" s="13" t="s">
        <v>72</v>
      </c>
      <c r="AY183" s="216" t="s">
        <v>182</v>
      </c>
    </row>
    <row r="184" spans="1:65" s="14" customFormat="1" ht="11.25">
      <c r="B184" s="217"/>
      <c r="C184" s="218"/>
      <c r="D184" s="208" t="s">
        <v>194</v>
      </c>
      <c r="E184" s="219" t="s">
        <v>1</v>
      </c>
      <c r="F184" s="220" t="s">
        <v>249</v>
      </c>
      <c r="G184" s="218"/>
      <c r="H184" s="221">
        <v>0.67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194</v>
      </c>
      <c r="AU184" s="227" t="s">
        <v>82</v>
      </c>
      <c r="AV184" s="14" t="s">
        <v>82</v>
      </c>
      <c r="AW184" s="14" t="s">
        <v>29</v>
      </c>
      <c r="AX184" s="14" t="s">
        <v>72</v>
      </c>
      <c r="AY184" s="227" t="s">
        <v>182</v>
      </c>
    </row>
    <row r="185" spans="1:65" s="13" customFormat="1" ht="11.25">
      <c r="B185" s="206"/>
      <c r="C185" s="207"/>
      <c r="D185" s="208" t="s">
        <v>194</v>
      </c>
      <c r="E185" s="209" t="s">
        <v>1</v>
      </c>
      <c r="F185" s="210" t="s">
        <v>250</v>
      </c>
      <c r="G185" s="207"/>
      <c r="H185" s="209" t="s">
        <v>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194</v>
      </c>
      <c r="AU185" s="216" t="s">
        <v>82</v>
      </c>
      <c r="AV185" s="13" t="s">
        <v>80</v>
      </c>
      <c r="AW185" s="13" t="s">
        <v>29</v>
      </c>
      <c r="AX185" s="13" t="s">
        <v>72</v>
      </c>
      <c r="AY185" s="216" t="s">
        <v>182</v>
      </c>
    </row>
    <row r="186" spans="1:65" s="14" customFormat="1" ht="11.25">
      <c r="B186" s="217"/>
      <c r="C186" s="218"/>
      <c r="D186" s="208" t="s">
        <v>194</v>
      </c>
      <c r="E186" s="219" t="s">
        <v>1</v>
      </c>
      <c r="F186" s="220" t="s">
        <v>249</v>
      </c>
      <c r="G186" s="218"/>
      <c r="H186" s="221">
        <v>0.67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194</v>
      </c>
      <c r="AU186" s="227" t="s">
        <v>82</v>
      </c>
      <c r="AV186" s="14" t="s">
        <v>82</v>
      </c>
      <c r="AW186" s="14" t="s">
        <v>29</v>
      </c>
      <c r="AX186" s="14" t="s">
        <v>72</v>
      </c>
      <c r="AY186" s="227" t="s">
        <v>182</v>
      </c>
    </row>
    <row r="187" spans="1:65" s="13" customFormat="1" ht="11.25">
      <c r="B187" s="206"/>
      <c r="C187" s="207"/>
      <c r="D187" s="208" t="s">
        <v>194</v>
      </c>
      <c r="E187" s="209" t="s">
        <v>1</v>
      </c>
      <c r="F187" s="210" t="s">
        <v>251</v>
      </c>
      <c r="G187" s="207"/>
      <c r="H187" s="209" t="s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194</v>
      </c>
      <c r="AU187" s="216" t="s">
        <v>82</v>
      </c>
      <c r="AV187" s="13" t="s">
        <v>80</v>
      </c>
      <c r="AW187" s="13" t="s">
        <v>29</v>
      </c>
      <c r="AX187" s="13" t="s">
        <v>72</v>
      </c>
      <c r="AY187" s="216" t="s">
        <v>182</v>
      </c>
    </row>
    <row r="188" spans="1:65" s="14" customFormat="1" ht="11.25">
      <c r="B188" s="217"/>
      <c r="C188" s="218"/>
      <c r="D188" s="208" t="s">
        <v>194</v>
      </c>
      <c r="E188" s="219" t="s">
        <v>1</v>
      </c>
      <c r="F188" s="220" t="s">
        <v>252</v>
      </c>
      <c r="G188" s="218"/>
      <c r="H188" s="221">
        <v>0.432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194</v>
      </c>
      <c r="AU188" s="227" t="s">
        <v>82</v>
      </c>
      <c r="AV188" s="14" t="s">
        <v>82</v>
      </c>
      <c r="AW188" s="14" t="s">
        <v>29</v>
      </c>
      <c r="AX188" s="14" t="s">
        <v>72</v>
      </c>
      <c r="AY188" s="227" t="s">
        <v>182</v>
      </c>
    </row>
    <row r="189" spans="1:65" s="13" customFormat="1" ht="11.25">
      <c r="B189" s="206"/>
      <c r="C189" s="207"/>
      <c r="D189" s="208" t="s">
        <v>194</v>
      </c>
      <c r="E189" s="209" t="s">
        <v>1</v>
      </c>
      <c r="F189" s="210" t="s">
        <v>253</v>
      </c>
      <c r="G189" s="207"/>
      <c r="H189" s="209" t="s">
        <v>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194</v>
      </c>
      <c r="AU189" s="216" t="s">
        <v>82</v>
      </c>
      <c r="AV189" s="13" t="s">
        <v>80</v>
      </c>
      <c r="AW189" s="13" t="s">
        <v>29</v>
      </c>
      <c r="AX189" s="13" t="s">
        <v>72</v>
      </c>
      <c r="AY189" s="216" t="s">
        <v>182</v>
      </c>
    </row>
    <row r="190" spans="1:65" s="13" customFormat="1" ht="11.25">
      <c r="B190" s="206"/>
      <c r="C190" s="207"/>
      <c r="D190" s="208" t="s">
        <v>194</v>
      </c>
      <c r="E190" s="209" t="s">
        <v>1</v>
      </c>
      <c r="F190" s="210" t="s">
        <v>254</v>
      </c>
      <c r="G190" s="207"/>
      <c r="H190" s="209" t="s">
        <v>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194</v>
      </c>
      <c r="AU190" s="216" t="s">
        <v>82</v>
      </c>
      <c r="AV190" s="13" t="s">
        <v>80</v>
      </c>
      <c r="AW190" s="13" t="s">
        <v>29</v>
      </c>
      <c r="AX190" s="13" t="s">
        <v>72</v>
      </c>
      <c r="AY190" s="216" t="s">
        <v>182</v>
      </c>
    </row>
    <row r="191" spans="1:65" s="14" customFormat="1" ht="11.25">
      <c r="B191" s="217"/>
      <c r="C191" s="218"/>
      <c r="D191" s="208" t="s">
        <v>194</v>
      </c>
      <c r="E191" s="219" t="s">
        <v>1</v>
      </c>
      <c r="F191" s="220" t="s">
        <v>255</v>
      </c>
      <c r="G191" s="218"/>
      <c r="H191" s="221">
        <v>0.99099999999999999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194</v>
      </c>
      <c r="AU191" s="227" t="s">
        <v>82</v>
      </c>
      <c r="AV191" s="14" t="s">
        <v>82</v>
      </c>
      <c r="AW191" s="14" t="s">
        <v>29</v>
      </c>
      <c r="AX191" s="14" t="s">
        <v>72</v>
      </c>
      <c r="AY191" s="227" t="s">
        <v>182</v>
      </c>
    </row>
    <row r="192" spans="1:65" s="15" customFormat="1" ht="11.25">
      <c r="B192" s="228"/>
      <c r="C192" s="229"/>
      <c r="D192" s="208" t="s">
        <v>194</v>
      </c>
      <c r="E192" s="230" t="s">
        <v>1</v>
      </c>
      <c r="F192" s="231" t="s">
        <v>218</v>
      </c>
      <c r="G192" s="229"/>
      <c r="H192" s="232">
        <v>3.4340000000000002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194</v>
      </c>
      <c r="AU192" s="238" t="s">
        <v>82</v>
      </c>
      <c r="AV192" s="15" t="s">
        <v>187</v>
      </c>
      <c r="AW192" s="15" t="s">
        <v>29</v>
      </c>
      <c r="AX192" s="15" t="s">
        <v>80</v>
      </c>
      <c r="AY192" s="238" t="s">
        <v>182</v>
      </c>
    </row>
    <row r="193" spans="1:65" s="2" customFormat="1" ht="24.2" customHeight="1">
      <c r="A193" s="34"/>
      <c r="B193" s="35"/>
      <c r="C193" s="192" t="s">
        <v>256</v>
      </c>
      <c r="D193" s="192" t="s">
        <v>184</v>
      </c>
      <c r="E193" s="193" t="s">
        <v>257</v>
      </c>
      <c r="F193" s="194" t="s">
        <v>258</v>
      </c>
      <c r="G193" s="195" t="s">
        <v>186</v>
      </c>
      <c r="H193" s="196">
        <v>60.84</v>
      </c>
      <c r="I193" s="197"/>
      <c r="J193" s="198">
        <f>ROUND(I193*H193,2)</f>
        <v>0</v>
      </c>
      <c r="K193" s="199"/>
      <c r="L193" s="39"/>
      <c r="M193" s="200" t="s">
        <v>1</v>
      </c>
      <c r="N193" s="201" t="s">
        <v>37</v>
      </c>
      <c r="O193" s="71"/>
      <c r="P193" s="202">
        <f>O193*H193</f>
        <v>0</v>
      </c>
      <c r="Q193" s="202">
        <v>0</v>
      </c>
      <c r="R193" s="202">
        <f>Q193*H193</f>
        <v>0</v>
      </c>
      <c r="S193" s="202">
        <v>1.8</v>
      </c>
      <c r="T193" s="203">
        <f>S193*H193</f>
        <v>109.51200000000001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187</v>
      </c>
      <c r="AT193" s="204" t="s">
        <v>184</v>
      </c>
      <c r="AU193" s="204" t="s">
        <v>82</v>
      </c>
      <c r="AY193" s="17" t="s">
        <v>182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80</v>
      </c>
      <c r="BK193" s="205">
        <f>ROUND(I193*H193,2)</f>
        <v>0</v>
      </c>
      <c r="BL193" s="17" t="s">
        <v>187</v>
      </c>
      <c r="BM193" s="204" t="s">
        <v>259</v>
      </c>
    </row>
    <row r="194" spans="1:65" s="13" customFormat="1" ht="11.25">
      <c r="B194" s="206"/>
      <c r="C194" s="207"/>
      <c r="D194" s="208" t="s">
        <v>194</v>
      </c>
      <c r="E194" s="209" t="s">
        <v>1</v>
      </c>
      <c r="F194" s="210" t="s">
        <v>195</v>
      </c>
      <c r="G194" s="207"/>
      <c r="H194" s="209" t="s">
        <v>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194</v>
      </c>
      <c r="AU194" s="216" t="s">
        <v>82</v>
      </c>
      <c r="AV194" s="13" t="s">
        <v>80</v>
      </c>
      <c r="AW194" s="13" t="s">
        <v>29</v>
      </c>
      <c r="AX194" s="13" t="s">
        <v>72</v>
      </c>
      <c r="AY194" s="216" t="s">
        <v>182</v>
      </c>
    </row>
    <row r="195" spans="1:65" s="13" customFormat="1" ht="11.25">
      <c r="B195" s="206"/>
      <c r="C195" s="207"/>
      <c r="D195" s="208" t="s">
        <v>194</v>
      </c>
      <c r="E195" s="209" t="s">
        <v>1</v>
      </c>
      <c r="F195" s="210" t="s">
        <v>260</v>
      </c>
      <c r="G195" s="207"/>
      <c r="H195" s="209" t="s">
        <v>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194</v>
      </c>
      <c r="AU195" s="216" t="s">
        <v>82</v>
      </c>
      <c r="AV195" s="13" t="s">
        <v>80</v>
      </c>
      <c r="AW195" s="13" t="s">
        <v>29</v>
      </c>
      <c r="AX195" s="13" t="s">
        <v>72</v>
      </c>
      <c r="AY195" s="216" t="s">
        <v>182</v>
      </c>
    </row>
    <row r="196" spans="1:65" s="14" customFormat="1" ht="11.25">
      <c r="B196" s="217"/>
      <c r="C196" s="218"/>
      <c r="D196" s="208" t="s">
        <v>194</v>
      </c>
      <c r="E196" s="219" t="s">
        <v>1</v>
      </c>
      <c r="F196" s="220" t="s">
        <v>261</v>
      </c>
      <c r="G196" s="218"/>
      <c r="H196" s="221">
        <v>2.9159999999999999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194</v>
      </c>
      <c r="AU196" s="227" t="s">
        <v>82</v>
      </c>
      <c r="AV196" s="14" t="s">
        <v>82</v>
      </c>
      <c r="AW196" s="14" t="s">
        <v>29</v>
      </c>
      <c r="AX196" s="14" t="s">
        <v>72</v>
      </c>
      <c r="AY196" s="227" t="s">
        <v>182</v>
      </c>
    </row>
    <row r="197" spans="1:65" s="13" customFormat="1" ht="11.25">
      <c r="B197" s="206"/>
      <c r="C197" s="207"/>
      <c r="D197" s="208" t="s">
        <v>194</v>
      </c>
      <c r="E197" s="209" t="s">
        <v>1</v>
      </c>
      <c r="F197" s="210" t="s">
        <v>207</v>
      </c>
      <c r="G197" s="207"/>
      <c r="H197" s="209" t="s">
        <v>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194</v>
      </c>
      <c r="AU197" s="216" t="s">
        <v>82</v>
      </c>
      <c r="AV197" s="13" t="s">
        <v>80</v>
      </c>
      <c r="AW197" s="13" t="s">
        <v>29</v>
      </c>
      <c r="AX197" s="13" t="s">
        <v>72</v>
      </c>
      <c r="AY197" s="216" t="s">
        <v>182</v>
      </c>
    </row>
    <row r="198" spans="1:65" s="13" customFormat="1" ht="11.25">
      <c r="B198" s="206"/>
      <c r="C198" s="207"/>
      <c r="D198" s="208" t="s">
        <v>194</v>
      </c>
      <c r="E198" s="209" t="s">
        <v>1</v>
      </c>
      <c r="F198" s="210" t="s">
        <v>262</v>
      </c>
      <c r="G198" s="207"/>
      <c r="H198" s="209" t="s">
        <v>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194</v>
      </c>
      <c r="AU198" s="216" t="s">
        <v>82</v>
      </c>
      <c r="AV198" s="13" t="s">
        <v>80</v>
      </c>
      <c r="AW198" s="13" t="s">
        <v>29</v>
      </c>
      <c r="AX198" s="13" t="s">
        <v>72</v>
      </c>
      <c r="AY198" s="216" t="s">
        <v>182</v>
      </c>
    </row>
    <row r="199" spans="1:65" s="14" customFormat="1" ht="11.25">
      <c r="B199" s="217"/>
      <c r="C199" s="218"/>
      <c r="D199" s="208" t="s">
        <v>194</v>
      </c>
      <c r="E199" s="219" t="s">
        <v>1</v>
      </c>
      <c r="F199" s="220" t="s">
        <v>263</v>
      </c>
      <c r="G199" s="218"/>
      <c r="H199" s="221">
        <v>39.726999999999997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194</v>
      </c>
      <c r="AU199" s="227" t="s">
        <v>82</v>
      </c>
      <c r="AV199" s="14" t="s">
        <v>82</v>
      </c>
      <c r="AW199" s="14" t="s">
        <v>29</v>
      </c>
      <c r="AX199" s="14" t="s">
        <v>72</v>
      </c>
      <c r="AY199" s="227" t="s">
        <v>182</v>
      </c>
    </row>
    <row r="200" spans="1:65" s="13" customFormat="1" ht="11.25">
      <c r="B200" s="206"/>
      <c r="C200" s="207"/>
      <c r="D200" s="208" t="s">
        <v>194</v>
      </c>
      <c r="E200" s="209" t="s">
        <v>1</v>
      </c>
      <c r="F200" s="210" t="s">
        <v>264</v>
      </c>
      <c r="G200" s="207"/>
      <c r="H200" s="209" t="s">
        <v>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194</v>
      </c>
      <c r="AU200" s="216" t="s">
        <v>82</v>
      </c>
      <c r="AV200" s="13" t="s">
        <v>80</v>
      </c>
      <c r="AW200" s="13" t="s">
        <v>29</v>
      </c>
      <c r="AX200" s="13" t="s">
        <v>72</v>
      </c>
      <c r="AY200" s="216" t="s">
        <v>182</v>
      </c>
    </row>
    <row r="201" spans="1:65" s="14" customFormat="1" ht="11.25">
      <c r="B201" s="217"/>
      <c r="C201" s="218"/>
      <c r="D201" s="208" t="s">
        <v>194</v>
      </c>
      <c r="E201" s="219" t="s">
        <v>1</v>
      </c>
      <c r="F201" s="220" t="s">
        <v>265</v>
      </c>
      <c r="G201" s="218"/>
      <c r="H201" s="221">
        <v>3.198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194</v>
      </c>
      <c r="AU201" s="227" t="s">
        <v>82</v>
      </c>
      <c r="AV201" s="14" t="s">
        <v>82</v>
      </c>
      <c r="AW201" s="14" t="s">
        <v>29</v>
      </c>
      <c r="AX201" s="14" t="s">
        <v>72</v>
      </c>
      <c r="AY201" s="227" t="s">
        <v>182</v>
      </c>
    </row>
    <row r="202" spans="1:65" s="13" customFormat="1" ht="11.25">
      <c r="B202" s="206"/>
      <c r="C202" s="207"/>
      <c r="D202" s="208" t="s">
        <v>194</v>
      </c>
      <c r="E202" s="209" t="s">
        <v>1</v>
      </c>
      <c r="F202" s="210" t="s">
        <v>266</v>
      </c>
      <c r="G202" s="207"/>
      <c r="H202" s="209" t="s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194</v>
      </c>
      <c r="AU202" s="216" t="s">
        <v>82</v>
      </c>
      <c r="AV202" s="13" t="s">
        <v>80</v>
      </c>
      <c r="AW202" s="13" t="s">
        <v>29</v>
      </c>
      <c r="AX202" s="13" t="s">
        <v>72</v>
      </c>
      <c r="AY202" s="216" t="s">
        <v>182</v>
      </c>
    </row>
    <row r="203" spans="1:65" s="14" customFormat="1" ht="11.25">
      <c r="B203" s="217"/>
      <c r="C203" s="218"/>
      <c r="D203" s="208" t="s">
        <v>194</v>
      </c>
      <c r="E203" s="219" t="s">
        <v>1</v>
      </c>
      <c r="F203" s="220" t="s">
        <v>267</v>
      </c>
      <c r="G203" s="218"/>
      <c r="H203" s="221">
        <v>4.0510000000000002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29</v>
      </c>
      <c r="AX203" s="14" t="s">
        <v>72</v>
      </c>
      <c r="AY203" s="227" t="s">
        <v>182</v>
      </c>
    </row>
    <row r="204" spans="1:65" s="13" customFormat="1" ht="11.25">
      <c r="B204" s="206"/>
      <c r="C204" s="207"/>
      <c r="D204" s="208" t="s">
        <v>194</v>
      </c>
      <c r="E204" s="209" t="s">
        <v>1</v>
      </c>
      <c r="F204" s="210" t="s">
        <v>268</v>
      </c>
      <c r="G204" s="207"/>
      <c r="H204" s="209" t="s">
        <v>1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194</v>
      </c>
      <c r="AU204" s="216" t="s">
        <v>82</v>
      </c>
      <c r="AV204" s="13" t="s">
        <v>80</v>
      </c>
      <c r="AW204" s="13" t="s">
        <v>29</v>
      </c>
      <c r="AX204" s="13" t="s">
        <v>72</v>
      </c>
      <c r="AY204" s="216" t="s">
        <v>182</v>
      </c>
    </row>
    <row r="205" spans="1:65" s="14" customFormat="1" ht="11.25">
      <c r="B205" s="217"/>
      <c r="C205" s="218"/>
      <c r="D205" s="208" t="s">
        <v>194</v>
      </c>
      <c r="E205" s="219" t="s">
        <v>1</v>
      </c>
      <c r="F205" s="220" t="s">
        <v>269</v>
      </c>
      <c r="G205" s="218"/>
      <c r="H205" s="221">
        <v>1.161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194</v>
      </c>
      <c r="AU205" s="227" t="s">
        <v>82</v>
      </c>
      <c r="AV205" s="14" t="s">
        <v>82</v>
      </c>
      <c r="AW205" s="14" t="s">
        <v>29</v>
      </c>
      <c r="AX205" s="14" t="s">
        <v>72</v>
      </c>
      <c r="AY205" s="227" t="s">
        <v>182</v>
      </c>
    </row>
    <row r="206" spans="1:65" s="13" customFormat="1" ht="11.25">
      <c r="B206" s="206"/>
      <c r="C206" s="207"/>
      <c r="D206" s="208" t="s">
        <v>194</v>
      </c>
      <c r="E206" s="209" t="s">
        <v>1</v>
      </c>
      <c r="F206" s="210" t="s">
        <v>253</v>
      </c>
      <c r="G206" s="207"/>
      <c r="H206" s="209" t="s">
        <v>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194</v>
      </c>
      <c r="AU206" s="216" t="s">
        <v>82</v>
      </c>
      <c r="AV206" s="13" t="s">
        <v>80</v>
      </c>
      <c r="AW206" s="13" t="s">
        <v>29</v>
      </c>
      <c r="AX206" s="13" t="s">
        <v>72</v>
      </c>
      <c r="AY206" s="216" t="s">
        <v>182</v>
      </c>
    </row>
    <row r="207" spans="1:65" s="13" customFormat="1" ht="22.5">
      <c r="B207" s="206"/>
      <c r="C207" s="207"/>
      <c r="D207" s="208" t="s">
        <v>194</v>
      </c>
      <c r="E207" s="209" t="s">
        <v>1</v>
      </c>
      <c r="F207" s="210" t="s">
        <v>270</v>
      </c>
      <c r="G207" s="207"/>
      <c r="H207" s="209" t="s">
        <v>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194</v>
      </c>
      <c r="AU207" s="216" t="s">
        <v>82</v>
      </c>
      <c r="AV207" s="13" t="s">
        <v>80</v>
      </c>
      <c r="AW207" s="13" t="s">
        <v>29</v>
      </c>
      <c r="AX207" s="13" t="s">
        <v>72</v>
      </c>
      <c r="AY207" s="216" t="s">
        <v>182</v>
      </c>
    </row>
    <row r="208" spans="1:65" s="14" customFormat="1" ht="11.25">
      <c r="B208" s="217"/>
      <c r="C208" s="218"/>
      <c r="D208" s="208" t="s">
        <v>194</v>
      </c>
      <c r="E208" s="219" t="s">
        <v>1</v>
      </c>
      <c r="F208" s="220" t="s">
        <v>271</v>
      </c>
      <c r="G208" s="218"/>
      <c r="H208" s="221">
        <v>5.6459999999999999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194</v>
      </c>
      <c r="AU208" s="227" t="s">
        <v>82</v>
      </c>
      <c r="AV208" s="14" t="s">
        <v>82</v>
      </c>
      <c r="AW208" s="14" t="s">
        <v>29</v>
      </c>
      <c r="AX208" s="14" t="s">
        <v>72</v>
      </c>
      <c r="AY208" s="227" t="s">
        <v>182</v>
      </c>
    </row>
    <row r="209" spans="1:65" s="13" customFormat="1" ht="11.25">
      <c r="B209" s="206"/>
      <c r="C209" s="207"/>
      <c r="D209" s="208" t="s">
        <v>194</v>
      </c>
      <c r="E209" s="209" t="s">
        <v>1</v>
      </c>
      <c r="F209" s="210" t="s">
        <v>272</v>
      </c>
      <c r="G209" s="207"/>
      <c r="H209" s="209" t="s">
        <v>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194</v>
      </c>
      <c r="AU209" s="216" t="s">
        <v>82</v>
      </c>
      <c r="AV209" s="13" t="s">
        <v>80</v>
      </c>
      <c r="AW209" s="13" t="s">
        <v>29</v>
      </c>
      <c r="AX209" s="13" t="s">
        <v>72</v>
      </c>
      <c r="AY209" s="216" t="s">
        <v>182</v>
      </c>
    </row>
    <row r="210" spans="1:65" s="14" customFormat="1" ht="11.25">
      <c r="B210" s="217"/>
      <c r="C210" s="218"/>
      <c r="D210" s="208" t="s">
        <v>194</v>
      </c>
      <c r="E210" s="219" t="s">
        <v>1</v>
      </c>
      <c r="F210" s="220" t="s">
        <v>273</v>
      </c>
      <c r="G210" s="218"/>
      <c r="H210" s="221">
        <v>1.216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194</v>
      </c>
      <c r="AU210" s="227" t="s">
        <v>82</v>
      </c>
      <c r="AV210" s="14" t="s">
        <v>82</v>
      </c>
      <c r="AW210" s="14" t="s">
        <v>29</v>
      </c>
      <c r="AX210" s="14" t="s">
        <v>72</v>
      </c>
      <c r="AY210" s="227" t="s">
        <v>182</v>
      </c>
    </row>
    <row r="211" spans="1:65" s="13" customFormat="1" ht="11.25">
      <c r="B211" s="206"/>
      <c r="C211" s="207"/>
      <c r="D211" s="208" t="s">
        <v>194</v>
      </c>
      <c r="E211" s="209" t="s">
        <v>1</v>
      </c>
      <c r="F211" s="210" t="s">
        <v>274</v>
      </c>
      <c r="G211" s="207"/>
      <c r="H211" s="209" t="s">
        <v>1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194</v>
      </c>
      <c r="AU211" s="216" t="s">
        <v>82</v>
      </c>
      <c r="AV211" s="13" t="s">
        <v>80</v>
      </c>
      <c r="AW211" s="13" t="s">
        <v>29</v>
      </c>
      <c r="AX211" s="13" t="s">
        <v>72</v>
      </c>
      <c r="AY211" s="216" t="s">
        <v>182</v>
      </c>
    </row>
    <row r="212" spans="1:65" s="14" customFormat="1" ht="11.25">
      <c r="B212" s="217"/>
      <c r="C212" s="218"/>
      <c r="D212" s="208" t="s">
        <v>194</v>
      </c>
      <c r="E212" s="219" t="s">
        <v>1</v>
      </c>
      <c r="F212" s="220" t="s">
        <v>275</v>
      </c>
      <c r="G212" s="218"/>
      <c r="H212" s="221">
        <v>2.9249999999999998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194</v>
      </c>
      <c r="AU212" s="227" t="s">
        <v>82</v>
      </c>
      <c r="AV212" s="14" t="s">
        <v>82</v>
      </c>
      <c r="AW212" s="14" t="s">
        <v>29</v>
      </c>
      <c r="AX212" s="14" t="s">
        <v>72</v>
      </c>
      <c r="AY212" s="227" t="s">
        <v>182</v>
      </c>
    </row>
    <row r="213" spans="1:65" s="15" customFormat="1" ht="11.25">
      <c r="B213" s="228"/>
      <c r="C213" s="229"/>
      <c r="D213" s="208" t="s">
        <v>194</v>
      </c>
      <c r="E213" s="230" t="s">
        <v>1</v>
      </c>
      <c r="F213" s="231" t="s">
        <v>218</v>
      </c>
      <c r="G213" s="229"/>
      <c r="H213" s="232">
        <v>60.84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194</v>
      </c>
      <c r="AU213" s="238" t="s">
        <v>82</v>
      </c>
      <c r="AV213" s="15" t="s">
        <v>187</v>
      </c>
      <c r="AW213" s="15" t="s">
        <v>29</v>
      </c>
      <c r="AX213" s="15" t="s">
        <v>80</v>
      </c>
      <c r="AY213" s="238" t="s">
        <v>182</v>
      </c>
    </row>
    <row r="214" spans="1:65" s="2" customFormat="1" ht="33" customHeight="1">
      <c r="A214" s="34"/>
      <c r="B214" s="35"/>
      <c r="C214" s="192" t="s">
        <v>276</v>
      </c>
      <c r="D214" s="192" t="s">
        <v>184</v>
      </c>
      <c r="E214" s="193" t="s">
        <v>277</v>
      </c>
      <c r="F214" s="194" t="s">
        <v>278</v>
      </c>
      <c r="G214" s="195" t="s">
        <v>186</v>
      </c>
      <c r="H214" s="196">
        <v>9.3759999999999994</v>
      </c>
      <c r="I214" s="197"/>
      <c r="J214" s="198">
        <f>ROUND(I214*H214,2)</f>
        <v>0</v>
      </c>
      <c r="K214" s="199"/>
      <c r="L214" s="39"/>
      <c r="M214" s="200" t="s">
        <v>1</v>
      </c>
      <c r="N214" s="201" t="s">
        <v>37</v>
      </c>
      <c r="O214" s="71"/>
      <c r="P214" s="202">
        <f>O214*H214</f>
        <v>0</v>
      </c>
      <c r="Q214" s="202">
        <v>0</v>
      </c>
      <c r="R214" s="202">
        <f>Q214*H214</f>
        <v>0</v>
      </c>
      <c r="S214" s="202">
        <v>1.5940000000000001</v>
      </c>
      <c r="T214" s="203">
        <f>S214*H214</f>
        <v>14.945344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4" t="s">
        <v>187</v>
      </c>
      <c r="AT214" s="204" t="s">
        <v>184</v>
      </c>
      <c r="AU214" s="204" t="s">
        <v>82</v>
      </c>
      <c r="AY214" s="17" t="s">
        <v>182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80</v>
      </c>
      <c r="BK214" s="205">
        <f>ROUND(I214*H214,2)</f>
        <v>0</v>
      </c>
      <c r="BL214" s="17" t="s">
        <v>187</v>
      </c>
      <c r="BM214" s="204" t="s">
        <v>279</v>
      </c>
    </row>
    <row r="215" spans="1:65" s="13" customFormat="1" ht="11.25">
      <c r="B215" s="206"/>
      <c r="C215" s="207"/>
      <c r="D215" s="208" t="s">
        <v>194</v>
      </c>
      <c r="E215" s="209" t="s">
        <v>1</v>
      </c>
      <c r="F215" s="210" t="s">
        <v>207</v>
      </c>
      <c r="G215" s="207"/>
      <c r="H215" s="209" t="s">
        <v>1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194</v>
      </c>
      <c r="AU215" s="216" t="s">
        <v>82</v>
      </c>
      <c r="AV215" s="13" t="s">
        <v>80</v>
      </c>
      <c r="AW215" s="13" t="s">
        <v>29</v>
      </c>
      <c r="AX215" s="13" t="s">
        <v>72</v>
      </c>
      <c r="AY215" s="216" t="s">
        <v>182</v>
      </c>
    </row>
    <row r="216" spans="1:65" s="13" customFormat="1" ht="11.25">
      <c r="B216" s="206"/>
      <c r="C216" s="207"/>
      <c r="D216" s="208" t="s">
        <v>194</v>
      </c>
      <c r="E216" s="209" t="s">
        <v>1</v>
      </c>
      <c r="F216" s="210" t="s">
        <v>280</v>
      </c>
      <c r="G216" s="207"/>
      <c r="H216" s="209" t="s">
        <v>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194</v>
      </c>
      <c r="AU216" s="216" t="s">
        <v>82</v>
      </c>
      <c r="AV216" s="13" t="s">
        <v>80</v>
      </c>
      <c r="AW216" s="13" t="s">
        <v>29</v>
      </c>
      <c r="AX216" s="13" t="s">
        <v>72</v>
      </c>
      <c r="AY216" s="216" t="s">
        <v>182</v>
      </c>
    </row>
    <row r="217" spans="1:65" s="14" customFormat="1" ht="11.25">
      <c r="B217" s="217"/>
      <c r="C217" s="218"/>
      <c r="D217" s="208" t="s">
        <v>194</v>
      </c>
      <c r="E217" s="219" t="s">
        <v>1</v>
      </c>
      <c r="F217" s="220" t="s">
        <v>281</v>
      </c>
      <c r="G217" s="218"/>
      <c r="H217" s="221">
        <v>9.3759999999999994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194</v>
      </c>
      <c r="AU217" s="227" t="s">
        <v>82</v>
      </c>
      <c r="AV217" s="14" t="s">
        <v>82</v>
      </c>
      <c r="AW217" s="14" t="s">
        <v>29</v>
      </c>
      <c r="AX217" s="14" t="s">
        <v>72</v>
      </c>
      <c r="AY217" s="227" t="s">
        <v>182</v>
      </c>
    </row>
    <row r="218" spans="1:65" s="15" customFormat="1" ht="11.25">
      <c r="B218" s="228"/>
      <c r="C218" s="229"/>
      <c r="D218" s="208" t="s">
        <v>194</v>
      </c>
      <c r="E218" s="230" t="s">
        <v>1</v>
      </c>
      <c r="F218" s="231" t="s">
        <v>218</v>
      </c>
      <c r="G218" s="229"/>
      <c r="H218" s="232">
        <v>9.3759999999999994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194</v>
      </c>
      <c r="AU218" s="238" t="s">
        <v>82</v>
      </c>
      <c r="AV218" s="15" t="s">
        <v>187</v>
      </c>
      <c r="AW218" s="15" t="s">
        <v>29</v>
      </c>
      <c r="AX218" s="15" t="s">
        <v>80</v>
      </c>
      <c r="AY218" s="238" t="s">
        <v>182</v>
      </c>
    </row>
    <row r="219" spans="1:65" s="2" customFormat="1" ht="16.5" customHeight="1">
      <c r="A219" s="34"/>
      <c r="B219" s="35"/>
      <c r="C219" s="192" t="s">
        <v>282</v>
      </c>
      <c r="D219" s="192" t="s">
        <v>184</v>
      </c>
      <c r="E219" s="193" t="s">
        <v>283</v>
      </c>
      <c r="F219" s="194" t="s">
        <v>284</v>
      </c>
      <c r="G219" s="195" t="s">
        <v>186</v>
      </c>
      <c r="H219" s="196">
        <v>23.161999999999999</v>
      </c>
      <c r="I219" s="197"/>
      <c r="J219" s="198">
        <f>ROUND(I219*H219,2)</f>
        <v>0</v>
      </c>
      <c r="K219" s="199"/>
      <c r="L219" s="39"/>
      <c r="M219" s="200" t="s">
        <v>1</v>
      </c>
      <c r="N219" s="201" t="s">
        <v>37</v>
      </c>
      <c r="O219" s="71"/>
      <c r="P219" s="202">
        <f>O219*H219</f>
        <v>0</v>
      </c>
      <c r="Q219" s="202">
        <v>0</v>
      </c>
      <c r="R219" s="202">
        <f>Q219*H219</f>
        <v>0</v>
      </c>
      <c r="S219" s="202">
        <v>2.4</v>
      </c>
      <c r="T219" s="203">
        <f>S219*H219</f>
        <v>55.588799999999999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187</v>
      </c>
      <c r="AT219" s="204" t="s">
        <v>184</v>
      </c>
      <c r="AU219" s="204" t="s">
        <v>82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187</v>
      </c>
      <c r="BM219" s="204" t="s">
        <v>285</v>
      </c>
    </row>
    <row r="220" spans="1:65" s="13" customFormat="1" ht="11.25">
      <c r="B220" s="206"/>
      <c r="C220" s="207"/>
      <c r="D220" s="208" t="s">
        <v>194</v>
      </c>
      <c r="E220" s="209" t="s">
        <v>1</v>
      </c>
      <c r="F220" s="210" t="s">
        <v>286</v>
      </c>
      <c r="G220" s="207"/>
      <c r="H220" s="209" t="s">
        <v>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194</v>
      </c>
      <c r="AU220" s="216" t="s">
        <v>82</v>
      </c>
      <c r="AV220" s="13" t="s">
        <v>80</v>
      </c>
      <c r="AW220" s="13" t="s">
        <v>29</v>
      </c>
      <c r="AX220" s="13" t="s">
        <v>72</v>
      </c>
      <c r="AY220" s="216" t="s">
        <v>182</v>
      </c>
    </row>
    <row r="221" spans="1:65" s="14" customFormat="1" ht="11.25">
      <c r="B221" s="217"/>
      <c r="C221" s="218"/>
      <c r="D221" s="208" t="s">
        <v>194</v>
      </c>
      <c r="E221" s="219" t="s">
        <v>1</v>
      </c>
      <c r="F221" s="220" t="s">
        <v>287</v>
      </c>
      <c r="G221" s="218"/>
      <c r="H221" s="221">
        <v>21.181999999999999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194</v>
      </c>
      <c r="AU221" s="227" t="s">
        <v>82</v>
      </c>
      <c r="AV221" s="14" t="s">
        <v>82</v>
      </c>
      <c r="AW221" s="14" t="s">
        <v>29</v>
      </c>
      <c r="AX221" s="14" t="s">
        <v>72</v>
      </c>
      <c r="AY221" s="227" t="s">
        <v>182</v>
      </c>
    </row>
    <row r="222" spans="1:65" s="13" customFormat="1" ht="11.25">
      <c r="B222" s="206"/>
      <c r="C222" s="207"/>
      <c r="D222" s="208" t="s">
        <v>194</v>
      </c>
      <c r="E222" s="209" t="s">
        <v>1</v>
      </c>
      <c r="F222" s="210" t="s">
        <v>288</v>
      </c>
      <c r="G222" s="207"/>
      <c r="H222" s="209" t="s">
        <v>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194</v>
      </c>
      <c r="AU222" s="216" t="s">
        <v>82</v>
      </c>
      <c r="AV222" s="13" t="s">
        <v>80</v>
      </c>
      <c r="AW222" s="13" t="s">
        <v>29</v>
      </c>
      <c r="AX222" s="13" t="s">
        <v>72</v>
      </c>
      <c r="AY222" s="216" t="s">
        <v>182</v>
      </c>
    </row>
    <row r="223" spans="1:65" s="14" customFormat="1" ht="11.25">
      <c r="B223" s="217"/>
      <c r="C223" s="218"/>
      <c r="D223" s="208" t="s">
        <v>194</v>
      </c>
      <c r="E223" s="219" t="s">
        <v>1</v>
      </c>
      <c r="F223" s="220" t="s">
        <v>289</v>
      </c>
      <c r="G223" s="218"/>
      <c r="H223" s="221">
        <v>1.98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194</v>
      </c>
      <c r="AU223" s="227" t="s">
        <v>82</v>
      </c>
      <c r="AV223" s="14" t="s">
        <v>82</v>
      </c>
      <c r="AW223" s="14" t="s">
        <v>29</v>
      </c>
      <c r="AX223" s="14" t="s">
        <v>72</v>
      </c>
      <c r="AY223" s="227" t="s">
        <v>182</v>
      </c>
    </row>
    <row r="224" spans="1:65" s="15" customFormat="1" ht="11.25">
      <c r="B224" s="228"/>
      <c r="C224" s="229"/>
      <c r="D224" s="208" t="s">
        <v>194</v>
      </c>
      <c r="E224" s="230" t="s">
        <v>1</v>
      </c>
      <c r="F224" s="231" t="s">
        <v>218</v>
      </c>
      <c r="G224" s="229"/>
      <c r="H224" s="232">
        <v>23.161999999999999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194</v>
      </c>
      <c r="AU224" s="238" t="s">
        <v>82</v>
      </c>
      <c r="AV224" s="15" t="s">
        <v>187</v>
      </c>
      <c r="AW224" s="15" t="s">
        <v>29</v>
      </c>
      <c r="AX224" s="15" t="s">
        <v>80</v>
      </c>
      <c r="AY224" s="238" t="s">
        <v>182</v>
      </c>
    </row>
    <row r="225" spans="1:65" s="2" customFormat="1" ht="24.2" customHeight="1">
      <c r="A225" s="34"/>
      <c r="B225" s="35"/>
      <c r="C225" s="192" t="s">
        <v>189</v>
      </c>
      <c r="D225" s="192" t="s">
        <v>184</v>
      </c>
      <c r="E225" s="193" t="s">
        <v>290</v>
      </c>
      <c r="F225" s="194" t="s">
        <v>291</v>
      </c>
      <c r="G225" s="195" t="s">
        <v>292</v>
      </c>
      <c r="H225" s="196">
        <v>0.3</v>
      </c>
      <c r="I225" s="197"/>
      <c r="J225" s="198">
        <f>ROUND(I225*H225,2)</f>
        <v>0</v>
      </c>
      <c r="K225" s="199"/>
      <c r="L225" s="39"/>
      <c r="M225" s="200" t="s">
        <v>1</v>
      </c>
      <c r="N225" s="201" t="s">
        <v>37</v>
      </c>
      <c r="O225" s="71"/>
      <c r="P225" s="202">
        <f>O225*H225</f>
        <v>0</v>
      </c>
      <c r="Q225" s="202">
        <v>0</v>
      </c>
      <c r="R225" s="202">
        <f>Q225*H225</f>
        <v>0</v>
      </c>
      <c r="S225" s="202">
        <v>1</v>
      </c>
      <c r="T225" s="203">
        <f>S225*H225</f>
        <v>0.3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187</v>
      </c>
      <c r="AT225" s="204" t="s">
        <v>184</v>
      </c>
      <c r="AU225" s="204" t="s">
        <v>82</v>
      </c>
      <c r="AY225" s="17" t="s">
        <v>182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80</v>
      </c>
      <c r="BK225" s="205">
        <f>ROUND(I225*H225,2)</f>
        <v>0</v>
      </c>
      <c r="BL225" s="17" t="s">
        <v>187</v>
      </c>
      <c r="BM225" s="204" t="s">
        <v>293</v>
      </c>
    </row>
    <row r="226" spans="1:65" s="13" customFormat="1" ht="11.25">
      <c r="B226" s="206"/>
      <c r="C226" s="207"/>
      <c r="D226" s="208" t="s">
        <v>194</v>
      </c>
      <c r="E226" s="209" t="s">
        <v>1</v>
      </c>
      <c r="F226" s="210" t="s">
        <v>253</v>
      </c>
      <c r="G226" s="207"/>
      <c r="H226" s="209" t="s">
        <v>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194</v>
      </c>
      <c r="AU226" s="216" t="s">
        <v>82</v>
      </c>
      <c r="AV226" s="13" t="s">
        <v>80</v>
      </c>
      <c r="AW226" s="13" t="s">
        <v>29</v>
      </c>
      <c r="AX226" s="13" t="s">
        <v>72</v>
      </c>
      <c r="AY226" s="216" t="s">
        <v>182</v>
      </c>
    </row>
    <row r="227" spans="1:65" s="13" customFormat="1" ht="11.25">
      <c r="B227" s="206"/>
      <c r="C227" s="207"/>
      <c r="D227" s="208" t="s">
        <v>194</v>
      </c>
      <c r="E227" s="209" t="s">
        <v>1</v>
      </c>
      <c r="F227" s="210" t="s">
        <v>294</v>
      </c>
      <c r="G227" s="207"/>
      <c r="H227" s="209" t="s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194</v>
      </c>
      <c r="AU227" s="216" t="s">
        <v>82</v>
      </c>
      <c r="AV227" s="13" t="s">
        <v>80</v>
      </c>
      <c r="AW227" s="13" t="s">
        <v>29</v>
      </c>
      <c r="AX227" s="13" t="s">
        <v>72</v>
      </c>
      <c r="AY227" s="216" t="s">
        <v>182</v>
      </c>
    </row>
    <row r="228" spans="1:65" s="14" customFormat="1" ht="11.25">
      <c r="B228" s="217"/>
      <c r="C228" s="218"/>
      <c r="D228" s="208" t="s">
        <v>194</v>
      </c>
      <c r="E228" s="219" t="s">
        <v>1</v>
      </c>
      <c r="F228" s="220" t="s">
        <v>295</v>
      </c>
      <c r="G228" s="218"/>
      <c r="H228" s="221">
        <v>0.3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194</v>
      </c>
      <c r="AU228" s="227" t="s">
        <v>82</v>
      </c>
      <c r="AV228" s="14" t="s">
        <v>82</v>
      </c>
      <c r="AW228" s="14" t="s">
        <v>29</v>
      </c>
      <c r="AX228" s="14" t="s">
        <v>80</v>
      </c>
      <c r="AY228" s="227" t="s">
        <v>182</v>
      </c>
    </row>
    <row r="229" spans="1:65" s="2" customFormat="1" ht="24.2" customHeight="1">
      <c r="A229" s="34"/>
      <c r="B229" s="35"/>
      <c r="C229" s="192" t="s">
        <v>136</v>
      </c>
      <c r="D229" s="192" t="s">
        <v>184</v>
      </c>
      <c r="E229" s="193" t="s">
        <v>296</v>
      </c>
      <c r="F229" s="194" t="s">
        <v>297</v>
      </c>
      <c r="G229" s="195" t="s">
        <v>201</v>
      </c>
      <c r="H229" s="196">
        <v>176.08799999999999</v>
      </c>
      <c r="I229" s="197"/>
      <c r="J229" s="198">
        <f>ROUND(I229*H229,2)</f>
        <v>0</v>
      </c>
      <c r="K229" s="199"/>
      <c r="L229" s="39"/>
      <c r="M229" s="200" t="s">
        <v>1</v>
      </c>
      <c r="N229" s="201" t="s">
        <v>37</v>
      </c>
      <c r="O229" s="71"/>
      <c r="P229" s="202">
        <f>O229*H229</f>
        <v>0</v>
      </c>
      <c r="Q229" s="202">
        <v>0</v>
      </c>
      <c r="R229" s="202">
        <f>Q229*H229</f>
        <v>0</v>
      </c>
      <c r="S229" s="202">
        <v>0.128</v>
      </c>
      <c r="T229" s="203">
        <f>S229*H229</f>
        <v>22.539263999999999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187</v>
      </c>
      <c r="AT229" s="204" t="s">
        <v>184</v>
      </c>
      <c r="AU229" s="204" t="s">
        <v>82</v>
      </c>
      <c r="AY229" s="17" t="s">
        <v>182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80</v>
      </c>
      <c r="BK229" s="205">
        <f>ROUND(I229*H229,2)</f>
        <v>0</v>
      </c>
      <c r="BL229" s="17" t="s">
        <v>187</v>
      </c>
      <c r="BM229" s="204" t="s">
        <v>298</v>
      </c>
    </row>
    <row r="230" spans="1:65" s="13" customFormat="1" ht="11.25">
      <c r="B230" s="206"/>
      <c r="C230" s="207"/>
      <c r="D230" s="208" t="s">
        <v>194</v>
      </c>
      <c r="E230" s="209" t="s">
        <v>1</v>
      </c>
      <c r="F230" s="210" t="s">
        <v>195</v>
      </c>
      <c r="G230" s="207"/>
      <c r="H230" s="209" t="s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194</v>
      </c>
      <c r="AU230" s="216" t="s">
        <v>82</v>
      </c>
      <c r="AV230" s="13" t="s">
        <v>80</v>
      </c>
      <c r="AW230" s="13" t="s">
        <v>29</v>
      </c>
      <c r="AX230" s="13" t="s">
        <v>72</v>
      </c>
      <c r="AY230" s="216" t="s">
        <v>182</v>
      </c>
    </row>
    <row r="231" spans="1:65" s="13" customFormat="1" ht="11.25">
      <c r="B231" s="206"/>
      <c r="C231" s="207"/>
      <c r="D231" s="208" t="s">
        <v>194</v>
      </c>
      <c r="E231" s="209" t="s">
        <v>1</v>
      </c>
      <c r="F231" s="210" t="s">
        <v>299</v>
      </c>
      <c r="G231" s="207"/>
      <c r="H231" s="209" t="s">
        <v>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194</v>
      </c>
      <c r="AU231" s="216" t="s">
        <v>82</v>
      </c>
      <c r="AV231" s="13" t="s">
        <v>80</v>
      </c>
      <c r="AW231" s="13" t="s">
        <v>29</v>
      </c>
      <c r="AX231" s="13" t="s">
        <v>72</v>
      </c>
      <c r="AY231" s="216" t="s">
        <v>182</v>
      </c>
    </row>
    <row r="232" spans="1:65" s="14" customFormat="1" ht="11.25">
      <c r="B232" s="217"/>
      <c r="C232" s="218"/>
      <c r="D232" s="208" t="s">
        <v>194</v>
      </c>
      <c r="E232" s="219" t="s">
        <v>1</v>
      </c>
      <c r="F232" s="220" t="s">
        <v>300</v>
      </c>
      <c r="G232" s="218"/>
      <c r="H232" s="221">
        <v>58.3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194</v>
      </c>
      <c r="AU232" s="227" t="s">
        <v>82</v>
      </c>
      <c r="AV232" s="14" t="s">
        <v>82</v>
      </c>
      <c r="AW232" s="14" t="s">
        <v>29</v>
      </c>
      <c r="AX232" s="14" t="s">
        <v>72</v>
      </c>
      <c r="AY232" s="227" t="s">
        <v>182</v>
      </c>
    </row>
    <row r="233" spans="1:65" s="14" customFormat="1" ht="11.25">
      <c r="B233" s="217"/>
      <c r="C233" s="218"/>
      <c r="D233" s="208" t="s">
        <v>194</v>
      </c>
      <c r="E233" s="219" t="s">
        <v>1</v>
      </c>
      <c r="F233" s="220" t="s">
        <v>301</v>
      </c>
      <c r="G233" s="218"/>
      <c r="H233" s="221">
        <v>75.988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194</v>
      </c>
      <c r="AU233" s="227" t="s">
        <v>82</v>
      </c>
      <c r="AV233" s="14" t="s">
        <v>82</v>
      </c>
      <c r="AW233" s="14" t="s">
        <v>29</v>
      </c>
      <c r="AX233" s="14" t="s">
        <v>72</v>
      </c>
      <c r="AY233" s="227" t="s">
        <v>182</v>
      </c>
    </row>
    <row r="234" spans="1:65" s="14" customFormat="1" ht="11.25">
      <c r="B234" s="217"/>
      <c r="C234" s="218"/>
      <c r="D234" s="208" t="s">
        <v>194</v>
      </c>
      <c r="E234" s="219" t="s">
        <v>1</v>
      </c>
      <c r="F234" s="220" t="s">
        <v>302</v>
      </c>
      <c r="G234" s="218"/>
      <c r="H234" s="221">
        <v>41.8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194</v>
      </c>
      <c r="AU234" s="227" t="s">
        <v>82</v>
      </c>
      <c r="AV234" s="14" t="s">
        <v>82</v>
      </c>
      <c r="AW234" s="14" t="s">
        <v>29</v>
      </c>
      <c r="AX234" s="14" t="s">
        <v>72</v>
      </c>
      <c r="AY234" s="227" t="s">
        <v>182</v>
      </c>
    </row>
    <row r="235" spans="1:65" s="15" customFormat="1" ht="11.25">
      <c r="B235" s="228"/>
      <c r="C235" s="229"/>
      <c r="D235" s="208" t="s">
        <v>194</v>
      </c>
      <c r="E235" s="230" t="s">
        <v>1</v>
      </c>
      <c r="F235" s="231" t="s">
        <v>218</v>
      </c>
      <c r="G235" s="229"/>
      <c r="H235" s="232">
        <v>176.08800000000002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194</v>
      </c>
      <c r="AU235" s="238" t="s">
        <v>82</v>
      </c>
      <c r="AV235" s="15" t="s">
        <v>187</v>
      </c>
      <c r="AW235" s="15" t="s">
        <v>29</v>
      </c>
      <c r="AX235" s="15" t="s">
        <v>80</v>
      </c>
      <c r="AY235" s="238" t="s">
        <v>182</v>
      </c>
    </row>
    <row r="236" spans="1:65" s="2" customFormat="1" ht="16.5" customHeight="1">
      <c r="A236" s="34"/>
      <c r="B236" s="35"/>
      <c r="C236" s="192" t="s">
        <v>139</v>
      </c>
      <c r="D236" s="192" t="s">
        <v>184</v>
      </c>
      <c r="E236" s="193" t="s">
        <v>303</v>
      </c>
      <c r="F236" s="194" t="s">
        <v>304</v>
      </c>
      <c r="G236" s="195" t="s">
        <v>186</v>
      </c>
      <c r="H236" s="196">
        <v>1.736</v>
      </c>
      <c r="I236" s="197"/>
      <c r="J236" s="198">
        <f>ROUND(I236*H236,2)</f>
        <v>0</v>
      </c>
      <c r="K236" s="199"/>
      <c r="L236" s="39"/>
      <c r="M236" s="200" t="s">
        <v>1</v>
      </c>
      <c r="N236" s="201" t="s">
        <v>37</v>
      </c>
      <c r="O236" s="71"/>
      <c r="P236" s="202">
        <f>O236*H236</f>
        <v>0</v>
      </c>
      <c r="Q236" s="202">
        <v>0</v>
      </c>
      <c r="R236" s="202">
        <f>Q236*H236</f>
        <v>0</v>
      </c>
      <c r="S236" s="202">
        <v>2.4</v>
      </c>
      <c r="T236" s="203">
        <f>S236*H236</f>
        <v>4.1663999999999994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187</v>
      </c>
      <c r="AT236" s="204" t="s">
        <v>184</v>
      </c>
      <c r="AU236" s="204" t="s">
        <v>82</v>
      </c>
      <c r="AY236" s="17" t="s">
        <v>182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80</v>
      </c>
      <c r="BK236" s="205">
        <f>ROUND(I236*H236,2)</f>
        <v>0</v>
      </c>
      <c r="BL236" s="17" t="s">
        <v>187</v>
      </c>
      <c r="BM236" s="204" t="s">
        <v>305</v>
      </c>
    </row>
    <row r="237" spans="1:65" s="13" customFormat="1" ht="11.25">
      <c r="B237" s="206"/>
      <c r="C237" s="207"/>
      <c r="D237" s="208" t="s">
        <v>194</v>
      </c>
      <c r="E237" s="209" t="s">
        <v>1</v>
      </c>
      <c r="F237" s="210" t="s">
        <v>306</v>
      </c>
      <c r="G237" s="207"/>
      <c r="H237" s="209" t="s">
        <v>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194</v>
      </c>
      <c r="AU237" s="216" t="s">
        <v>82</v>
      </c>
      <c r="AV237" s="13" t="s">
        <v>80</v>
      </c>
      <c r="AW237" s="13" t="s">
        <v>29</v>
      </c>
      <c r="AX237" s="13" t="s">
        <v>72</v>
      </c>
      <c r="AY237" s="216" t="s">
        <v>182</v>
      </c>
    </row>
    <row r="238" spans="1:65" s="14" customFormat="1" ht="11.25">
      <c r="B238" s="217"/>
      <c r="C238" s="218"/>
      <c r="D238" s="208" t="s">
        <v>194</v>
      </c>
      <c r="E238" s="219" t="s">
        <v>1</v>
      </c>
      <c r="F238" s="220" t="s">
        <v>307</v>
      </c>
      <c r="G238" s="218"/>
      <c r="H238" s="221">
        <v>1.736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194</v>
      </c>
      <c r="AU238" s="227" t="s">
        <v>82</v>
      </c>
      <c r="AV238" s="14" t="s">
        <v>82</v>
      </c>
      <c r="AW238" s="14" t="s">
        <v>29</v>
      </c>
      <c r="AX238" s="14" t="s">
        <v>72</v>
      </c>
      <c r="AY238" s="227" t="s">
        <v>182</v>
      </c>
    </row>
    <row r="239" spans="1:65" s="15" customFormat="1" ht="11.25">
      <c r="B239" s="228"/>
      <c r="C239" s="229"/>
      <c r="D239" s="208" t="s">
        <v>194</v>
      </c>
      <c r="E239" s="230" t="s">
        <v>1</v>
      </c>
      <c r="F239" s="231" t="s">
        <v>218</v>
      </c>
      <c r="G239" s="229"/>
      <c r="H239" s="232">
        <v>1.736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194</v>
      </c>
      <c r="AU239" s="238" t="s">
        <v>82</v>
      </c>
      <c r="AV239" s="15" t="s">
        <v>187</v>
      </c>
      <c r="AW239" s="15" t="s">
        <v>29</v>
      </c>
      <c r="AX239" s="15" t="s">
        <v>80</v>
      </c>
      <c r="AY239" s="238" t="s">
        <v>182</v>
      </c>
    </row>
    <row r="240" spans="1:65" s="2" customFormat="1" ht="37.9" customHeight="1">
      <c r="A240" s="34"/>
      <c r="B240" s="35"/>
      <c r="C240" s="192" t="s">
        <v>8</v>
      </c>
      <c r="D240" s="192" t="s">
        <v>184</v>
      </c>
      <c r="E240" s="193" t="s">
        <v>308</v>
      </c>
      <c r="F240" s="194" t="s">
        <v>309</v>
      </c>
      <c r="G240" s="195" t="s">
        <v>186</v>
      </c>
      <c r="H240" s="196">
        <v>1.125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37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2.2000000000000002</v>
      </c>
      <c r="T240" s="203">
        <f>S240*H240</f>
        <v>2.4750000000000001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187</v>
      </c>
      <c r="AT240" s="204" t="s">
        <v>184</v>
      </c>
      <c r="AU240" s="204" t="s">
        <v>82</v>
      </c>
      <c r="AY240" s="17" t="s">
        <v>182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187</v>
      </c>
      <c r="BM240" s="204" t="s">
        <v>310</v>
      </c>
    </row>
    <row r="241" spans="1:65" s="13" customFormat="1" ht="11.25">
      <c r="B241" s="206"/>
      <c r="C241" s="207"/>
      <c r="D241" s="208" t="s">
        <v>194</v>
      </c>
      <c r="E241" s="209" t="s">
        <v>1</v>
      </c>
      <c r="F241" s="210" t="s">
        <v>311</v>
      </c>
      <c r="G241" s="207"/>
      <c r="H241" s="209" t="s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194</v>
      </c>
      <c r="AU241" s="216" t="s">
        <v>82</v>
      </c>
      <c r="AV241" s="13" t="s">
        <v>80</v>
      </c>
      <c r="AW241" s="13" t="s">
        <v>29</v>
      </c>
      <c r="AX241" s="13" t="s">
        <v>72</v>
      </c>
      <c r="AY241" s="216" t="s">
        <v>182</v>
      </c>
    </row>
    <row r="242" spans="1:65" s="14" customFormat="1" ht="11.25">
      <c r="B242" s="217"/>
      <c r="C242" s="218"/>
      <c r="D242" s="208" t="s">
        <v>194</v>
      </c>
      <c r="E242" s="219" t="s">
        <v>1</v>
      </c>
      <c r="F242" s="220" t="s">
        <v>312</v>
      </c>
      <c r="G242" s="218"/>
      <c r="H242" s="221">
        <v>1.125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194</v>
      </c>
      <c r="AU242" s="227" t="s">
        <v>82</v>
      </c>
      <c r="AV242" s="14" t="s">
        <v>82</v>
      </c>
      <c r="AW242" s="14" t="s">
        <v>29</v>
      </c>
      <c r="AX242" s="14" t="s">
        <v>80</v>
      </c>
      <c r="AY242" s="227" t="s">
        <v>182</v>
      </c>
    </row>
    <row r="243" spans="1:65" s="2" customFormat="1" ht="33" customHeight="1">
      <c r="A243" s="34"/>
      <c r="B243" s="35"/>
      <c r="C243" s="192" t="s">
        <v>142</v>
      </c>
      <c r="D243" s="192" t="s">
        <v>184</v>
      </c>
      <c r="E243" s="193" t="s">
        <v>313</v>
      </c>
      <c r="F243" s="194" t="s">
        <v>314</v>
      </c>
      <c r="G243" s="195" t="s">
        <v>186</v>
      </c>
      <c r="H243" s="196">
        <v>1.125</v>
      </c>
      <c r="I243" s="197"/>
      <c r="J243" s="198">
        <f>ROUND(I243*H243,2)</f>
        <v>0</v>
      </c>
      <c r="K243" s="199"/>
      <c r="L243" s="39"/>
      <c r="M243" s="200" t="s">
        <v>1</v>
      </c>
      <c r="N243" s="201" t="s">
        <v>37</v>
      </c>
      <c r="O243" s="71"/>
      <c r="P243" s="202">
        <f>O243*H243</f>
        <v>0</v>
      </c>
      <c r="Q243" s="202">
        <v>0</v>
      </c>
      <c r="R243" s="202">
        <f>Q243*H243</f>
        <v>0</v>
      </c>
      <c r="S243" s="202">
        <v>2.9000000000000001E-2</v>
      </c>
      <c r="T243" s="203">
        <f>S243*H243</f>
        <v>3.2625000000000001E-2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4" t="s">
        <v>187</v>
      </c>
      <c r="AT243" s="204" t="s">
        <v>184</v>
      </c>
      <c r="AU243" s="204" t="s">
        <v>82</v>
      </c>
      <c r="AY243" s="17" t="s">
        <v>182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80</v>
      </c>
      <c r="BK243" s="205">
        <f>ROUND(I243*H243,2)</f>
        <v>0</v>
      </c>
      <c r="BL243" s="17" t="s">
        <v>187</v>
      </c>
      <c r="BM243" s="204" t="s">
        <v>315</v>
      </c>
    </row>
    <row r="244" spans="1:65" s="13" customFormat="1" ht="11.25">
      <c r="B244" s="206"/>
      <c r="C244" s="207"/>
      <c r="D244" s="208" t="s">
        <v>194</v>
      </c>
      <c r="E244" s="209" t="s">
        <v>1</v>
      </c>
      <c r="F244" s="210" t="s">
        <v>311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194</v>
      </c>
      <c r="AU244" s="216" t="s">
        <v>82</v>
      </c>
      <c r="AV244" s="13" t="s">
        <v>80</v>
      </c>
      <c r="AW244" s="13" t="s">
        <v>29</v>
      </c>
      <c r="AX244" s="13" t="s">
        <v>72</v>
      </c>
      <c r="AY244" s="216" t="s">
        <v>182</v>
      </c>
    </row>
    <row r="245" spans="1:65" s="14" customFormat="1" ht="11.25">
      <c r="B245" s="217"/>
      <c r="C245" s="218"/>
      <c r="D245" s="208" t="s">
        <v>194</v>
      </c>
      <c r="E245" s="219" t="s">
        <v>1</v>
      </c>
      <c r="F245" s="220" t="s">
        <v>312</v>
      </c>
      <c r="G245" s="218"/>
      <c r="H245" s="221">
        <v>1.125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194</v>
      </c>
      <c r="AU245" s="227" t="s">
        <v>82</v>
      </c>
      <c r="AV245" s="14" t="s">
        <v>82</v>
      </c>
      <c r="AW245" s="14" t="s">
        <v>29</v>
      </c>
      <c r="AX245" s="14" t="s">
        <v>80</v>
      </c>
      <c r="AY245" s="227" t="s">
        <v>182</v>
      </c>
    </row>
    <row r="246" spans="1:65" s="2" customFormat="1" ht="24.2" customHeight="1">
      <c r="A246" s="34"/>
      <c r="B246" s="35"/>
      <c r="C246" s="192" t="s">
        <v>145</v>
      </c>
      <c r="D246" s="192" t="s">
        <v>184</v>
      </c>
      <c r="E246" s="193" t="s">
        <v>316</v>
      </c>
      <c r="F246" s="194" t="s">
        <v>317</v>
      </c>
      <c r="G246" s="195" t="s">
        <v>318</v>
      </c>
      <c r="H246" s="196">
        <v>15</v>
      </c>
      <c r="I246" s="197"/>
      <c r="J246" s="198">
        <f>ROUND(I246*H246,2)</f>
        <v>0</v>
      </c>
      <c r="K246" s="199"/>
      <c r="L246" s="39"/>
      <c r="M246" s="200" t="s">
        <v>1</v>
      </c>
      <c r="N246" s="201" t="s">
        <v>37</v>
      </c>
      <c r="O246" s="71"/>
      <c r="P246" s="202">
        <f>O246*H246</f>
        <v>0</v>
      </c>
      <c r="Q246" s="202">
        <v>0</v>
      </c>
      <c r="R246" s="202">
        <f>Q246*H246</f>
        <v>0</v>
      </c>
      <c r="S246" s="202">
        <v>0.25</v>
      </c>
      <c r="T246" s="203">
        <f>S246*H246</f>
        <v>3.75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187</v>
      </c>
      <c r="AT246" s="204" t="s">
        <v>184</v>
      </c>
      <c r="AU246" s="204" t="s">
        <v>82</v>
      </c>
      <c r="AY246" s="17" t="s">
        <v>182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80</v>
      </c>
      <c r="BK246" s="205">
        <f>ROUND(I246*H246,2)</f>
        <v>0</v>
      </c>
      <c r="BL246" s="17" t="s">
        <v>187</v>
      </c>
      <c r="BM246" s="204" t="s">
        <v>319</v>
      </c>
    </row>
    <row r="247" spans="1:65" s="13" customFormat="1" ht="11.25">
      <c r="B247" s="206"/>
      <c r="C247" s="207"/>
      <c r="D247" s="208" t="s">
        <v>194</v>
      </c>
      <c r="E247" s="209" t="s">
        <v>1</v>
      </c>
      <c r="F247" s="210" t="s">
        <v>320</v>
      </c>
      <c r="G247" s="207"/>
      <c r="H247" s="209" t="s">
        <v>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194</v>
      </c>
      <c r="AU247" s="216" t="s">
        <v>82</v>
      </c>
      <c r="AV247" s="13" t="s">
        <v>80</v>
      </c>
      <c r="AW247" s="13" t="s">
        <v>29</v>
      </c>
      <c r="AX247" s="13" t="s">
        <v>72</v>
      </c>
      <c r="AY247" s="216" t="s">
        <v>182</v>
      </c>
    </row>
    <row r="248" spans="1:65" s="14" customFormat="1" ht="11.25">
      <c r="B248" s="217"/>
      <c r="C248" s="218"/>
      <c r="D248" s="208" t="s">
        <v>194</v>
      </c>
      <c r="E248" s="219" t="s">
        <v>1</v>
      </c>
      <c r="F248" s="220" t="s">
        <v>321</v>
      </c>
      <c r="G248" s="218"/>
      <c r="H248" s="221">
        <v>15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194</v>
      </c>
      <c r="AU248" s="227" t="s">
        <v>82</v>
      </c>
      <c r="AV248" s="14" t="s">
        <v>82</v>
      </c>
      <c r="AW248" s="14" t="s">
        <v>29</v>
      </c>
      <c r="AX248" s="14" t="s">
        <v>80</v>
      </c>
      <c r="AY248" s="227" t="s">
        <v>182</v>
      </c>
    </row>
    <row r="249" spans="1:65" s="2" customFormat="1" ht="24.2" customHeight="1">
      <c r="A249" s="34"/>
      <c r="B249" s="35"/>
      <c r="C249" s="192" t="s">
        <v>321</v>
      </c>
      <c r="D249" s="192" t="s">
        <v>184</v>
      </c>
      <c r="E249" s="193" t="s">
        <v>322</v>
      </c>
      <c r="F249" s="194" t="s">
        <v>323</v>
      </c>
      <c r="G249" s="195" t="s">
        <v>324</v>
      </c>
      <c r="H249" s="196">
        <v>14</v>
      </c>
      <c r="I249" s="197"/>
      <c r="J249" s="198">
        <f>ROUND(I249*H249,2)</f>
        <v>0</v>
      </c>
      <c r="K249" s="199"/>
      <c r="L249" s="39"/>
      <c r="M249" s="200" t="s">
        <v>1</v>
      </c>
      <c r="N249" s="201" t="s">
        <v>37</v>
      </c>
      <c r="O249" s="71"/>
      <c r="P249" s="202">
        <f>O249*H249</f>
        <v>0</v>
      </c>
      <c r="Q249" s="202">
        <v>0</v>
      </c>
      <c r="R249" s="202">
        <f>Q249*H249</f>
        <v>0</v>
      </c>
      <c r="S249" s="202">
        <v>0.16500000000000001</v>
      </c>
      <c r="T249" s="203">
        <f>S249*H249</f>
        <v>2.31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187</v>
      </c>
      <c r="AT249" s="204" t="s">
        <v>184</v>
      </c>
      <c r="AU249" s="204" t="s">
        <v>82</v>
      </c>
      <c r="AY249" s="17" t="s">
        <v>182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80</v>
      </c>
      <c r="BK249" s="205">
        <f>ROUND(I249*H249,2)</f>
        <v>0</v>
      </c>
      <c r="BL249" s="17" t="s">
        <v>187</v>
      </c>
      <c r="BM249" s="204" t="s">
        <v>325</v>
      </c>
    </row>
    <row r="250" spans="1:65" s="2" customFormat="1" ht="24.2" customHeight="1">
      <c r="A250" s="34"/>
      <c r="B250" s="35"/>
      <c r="C250" s="192" t="s">
        <v>326</v>
      </c>
      <c r="D250" s="192" t="s">
        <v>184</v>
      </c>
      <c r="E250" s="193" t="s">
        <v>327</v>
      </c>
      <c r="F250" s="194" t="s">
        <v>328</v>
      </c>
      <c r="G250" s="195" t="s">
        <v>318</v>
      </c>
      <c r="H250" s="196">
        <v>23</v>
      </c>
      <c r="I250" s="197"/>
      <c r="J250" s="198">
        <f>ROUND(I250*H250,2)</f>
        <v>0</v>
      </c>
      <c r="K250" s="199"/>
      <c r="L250" s="39"/>
      <c r="M250" s="200" t="s">
        <v>1</v>
      </c>
      <c r="N250" s="201" t="s">
        <v>37</v>
      </c>
      <c r="O250" s="71"/>
      <c r="P250" s="202">
        <f>O250*H250</f>
        <v>0</v>
      </c>
      <c r="Q250" s="202">
        <v>0</v>
      </c>
      <c r="R250" s="202">
        <f>Q250*H250</f>
        <v>0</v>
      </c>
      <c r="S250" s="202">
        <v>1.98E-3</v>
      </c>
      <c r="T250" s="203">
        <f>S250*H250</f>
        <v>4.5539999999999997E-2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4" t="s">
        <v>187</v>
      </c>
      <c r="AT250" s="204" t="s">
        <v>184</v>
      </c>
      <c r="AU250" s="204" t="s">
        <v>82</v>
      </c>
      <c r="AY250" s="17" t="s">
        <v>182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7" t="s">
        <v>80</v>
      </c>
      <c r="BK250" s="205">
        <f>ROUND(I250*H250,2)</f>
        <v>0</v>
      </c>
      <c r="BL250" s="17" t="s">
        <v>187</v>
      </c>
      <c r="BM250" s="204" t="s">
        <v>329</v>
      </c>
    </row>
    <row r="251" spans="1:65" s="2" customFormat="1" ht="21.75" customHeight="1">
      <c r="A251" s="34"/>
      <c r="B251" s="35"/>
      <c r="C251" s="192" t="s">
        <v>330</v>
      </c>
      <c r="D251" s="192" t="s">
        <v>184</v>
      </c>
      <c r="E251" s="193" t="s">
        <v>331</v>
      </c>
      <c r="F251" s="194" t="s">
        <v>332</v>
      </c>
      <c r="G251" s="195" t="s">
        <v>324</v>
      </c>
      <c r="H251" s="196">
        <v>1</v>
      </c>
      <c r="I251" s="197"/>
      <c r="J251" s="198">
        <f>ROUND(I251*H251,2)</f>
        <v>0</v>
      </c>
      <c r="K251" s="199"/>
      <c r="L251" s="39"/>
      <c r="M251" s="200" t="s">
        <v>1</v>
      </c>
      <c r="N251" s="201" t="s">
        <v>37</v>
      </c>
      <c r="O251" s="71"/>
      <c r="P251" s="202">
        <f>O251*H251</f>
        <v>0</v>
      </c>
      <c r="Q251" s="202">
        <v>0</v>
      </c>
      <c r="R251" s="202">
        <f>Q251*H251</f>
        <v>0</v>
      </c>
      <c r="S251" s="202">
        <v>0.21</v>
      </c>
      <c r="T251" s="203">
        <f>S251*H251</f>
        <v>0.21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187</v>
      </c>
      <c r="AT251" s="204" t="s">
        <v>184</v>
      </c>
      <c r="AU251" s="204" t="s">
        <v>82</v>
      </c>
      <c r="AY251" s="17" t="s">
        <v>182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7" t="s">
        <v>80</v>
      </c>
      <c r="BK251" s="205">
        <f>ROUND(I251*H251,2)</f>
        <v>0</v>
      </c>
      <c r="BL251" s="17" t="s">
        <v>187</v>
      </c>
      <c r="BM251" s="204" t="s">
        <v>333</v>
      </c>
    </row>
    <row r="252" spans="1:65" s="2" customFormat="1" ht="24.2" customHeight="1">
      <c r="A252" s="34"/>
      <c r="B252" s="35"/>
      <c r="C252" s="192" t="s">
        <v>334</v>
      </c>
      <c r="D252" s="192" t="s">
        <v>184</v>
      </c>
      <c r="E252" s="193" t="s">
        <v>335</v>
      </c>
      <c r="F252" s="194" t="s">
        <v>336</v>
      </c>
      <c r="G252" s="195" t="s">
        <v>201</v>
      </c>
      <c r="H252" s="196">
        <v>158.93899999999999</v>
      </c>
      <c r="I252" s="197"/>
      <c r="J252" s="198">
        <f>ROUND(I252*H252,2)</f>
        <v>0</v>
      </c>
      <c r="K252" s="199"/>
      <c r="L252" s="39"/>
      <c r="M252" s="200" t="s">
        <v>1</v>
      </c>
      <c r="N252" s="201" t="s">
        <v>37</v>
      </c>
      <c r="O252" s="71"/>
      <c r="P252" s="202">
        <f>O252*H252</f>
        <v>0</v>
      </c>
      <c r="Q252" s="202">
        <v>0</v>
      </c>
      <c r="R252" s="202">
        <f>Q252*H252</f>
        <v>0</v>
      </c>
      <c r="S252" s="202">
        <v>1.7999999999999999E-2</v>
      </c>
      <c r="T252" s="203">
        <f>S252*H252</f>
        <v>2.8609019999999998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187</v>
      </c>
      <c r="AT252" s="204" t="s">
        <v>184</v>
      </c>
      <c r="AU252" s="204" t="s">
        <v>82</v>
      </c>
      <c r="AY252" s="17" t="s">
        <v>182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7" t="s">
        <v>80</v>
      </c>
      <c r="BK252" s="205">
        <f>ROUND(I252*H252,2)</f>
        <v>0</v>
      </c>
      <c r="BL252" s="17" t="s">
        <v>187</v>
      </c>
      <c r="BM252" s="204" t="s">
        <v>337</v>
      </c>
    </row>
    <row r="253" spans="1:65" s="13" customFormat="1" ht="11.25">
      <c r="B253" s="206"/>
      <c r="C253" s="207"/>
      <c r="D253" s="208" t="s">
        <v>194</v>
      </c>
      <c r="E253" s="209" t="s">
        <v>1</v>
      </c>
      <c r="F253" s="210" t="s">
        <v>195</v>
      </c>
      <c r="G253" s="207"/>
      <c r="H253" s="209" t="s">
        <v>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194</v>
      </c>
      <c r="AU253" s="216" t="s">
        <v>82</v>
      </c>
      <c r="AV253" s="13" t="s">
        <v>80</v>
      </c>
      <c r="AW253" s="13" t="s">
        <v>29</v>
      </c>
      <c r="AX253" s="13" t="s">
        <v>72</v>
      </c>
      <c r="AY253" s="216" t="s">
        <v>182</v>
      </c>
    </row>
    <row r="254" spans="1:65" s="13" customFormat="1" ht="11.25">
      <c r="B254" s="206"/>
      <c r="C254" s="207"/>
      <c r="D254" s="208" t="s">
        <v>194</v>
      </c>
      <c r="E254" s="209" t="s">
        <v>1</v>
      </c>
      <c r="F254" s="210" t="s">
        <v>338</v>
      </c>
      <c r="G254" s="207"/>
      <c r="H254" s="209" t="s">
        <v>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194</v>
      </c>
      <c r="AU254" s="216" t="s">
        <v>82</v>
      </c>
      <c r="AV254" s="13" t="s">
        <v>80</v>
      </c>
      <c r="AW254" s="13" t="s">
        <v>29</v>
      </c>
      <c r="AX254" s="13" t="s">
        <v>72</v>
      </c>
      <c r="AY254" s="216" t="s">
        <v>182</v>
      </c>
    </row>
    <row r="255" spans="1:65" s="14" customFormat="1" ht="11.25">
      <c r="B255" s="217"/>
      <c r="C255" s="218"/>
      <c r="D255" s="208" t="s">
        <v>194</v>
      </c>
      <c r="E255" s="219" t="s">
        <v>1</v>
      </c>
      <c r="F255" s="220" t="s">
        <v>339</v>
      </c>
      <c r="G255" s="218"/>
      <c r="H255" s="221">
        <v>131.56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194</v>
      </c>
      <c r="AU255" s="227" t="s">
        <v>82</v>
      </c>
      <c r="AV255" s="14" t="s">
        <v>82</v>
      </c>
      <c r="AW255" s="14" t="s">
        <v>29</v>
      </c>
      <c r="AX255" s="14" t="s">
        <v>72</v>
      </c>
      <c r="AY255" s="227" t="s">
        <v>182</v>
      </c>
    </row>
    <row r="256" spans="1:65" s="13" customFormat="1" ht="11.25">
      <c r="B256" s="206"/>
      <c r="C256" s="207"/>
      <c r="D256" s="208" t="s">
        <v>194</v>
      </c>
      <c r="E256" s="209" t="s">
        <v>1</v>
      </c>
      <c r="F256" s="210" t="s">
        <v>207</v>
      </c>
      <c r="G256" s="207"/>
      <c r="H256" s="209" t="s">
        <v>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194</v>
      </c>
      <c r="AU256" s="216" t="s">
        <v>82</v>
      </c>
      <c r="AV256" s="13" t="s">
        <v>80</v>
      </c>
      <c r="AW256" s="13" t="s">
        <v>29</v>
      </c>
      <c r="AX256" s="13" t="s">
        <v>72</v>
      </c>
      <c r="AY256" s="216" t="s">
        <v>182</v>
      </c>
    </row>
    <row r="257" spans="1:65" s="13" customFormat="1" ht="11.25">
      <c r="B257" s="206"/>
      <c r="C257" s="207"/>
      <c r="D257" s="208" t="s">
        <v>194</v>
      </c>
      <c r="E257" s="209" t="s">
        <v>1</v>
      </c>
      <c r="F257" s="210" t="s">
        <v>340</v>
      </c>
      <c r="G257" s="207"/>
      <c r="H257" s="209" t="s">
        <v>1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194</v>
      </c>
      <c r="AU257" s="216" t="s">
        <v>82</v>
      </c>
      <c r="AV257" s="13" t="s">
        <v>80</v>
      </c>
      <c r="AW257" s="13" t="s">
        <v>29</v>
      </c>
      <c r="AX257" s="13" t="s">
        <v>72</v>
      </c>
      <c r="AY257" s="216" t="s">
        <v>182</v>
      </c>
    </row>
    <row r="258" spans="1:65" s="14" customFormat="1" ht="11.25">
      <c r="B258" s="217"/>
      <c r="C258" s="218"/>
      <c r="D258" s="208" t="s">
        <v>194</v>
      </c>
      <c r="E258" s="219" t="s">
        <v>1</v>
      </c>
      <c r="F258" s="220" t="s">
        <v>341</v>
      </c>
      <c r="G258" s="218"/>
      <c r="H258" s="221">
        <v>27.379000000000001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194</v>
      </c>
      <c r="AU258" s="227" t="s">
        <v>82</v>
      </c>
      <c r="AV258" s="14" t="s">
        <v>82</v>
      </c>
      <c r="AW258" s="14" t="s">
        <v>29</v>
      </c>
      <c r="AX258" s="14" t="s">
        <v>72</v>
      </c>
      <c r="AY258" s="227" t="s">
        <v>182</v>
      </c>
    </row>
    <row r="259" spans="1:65" s="15" customFormat="1" ht="11.25">
      <c r="B259" s="228"/>
      <c r="C259" s="229"/>
      <c r="D259" s="208" t="s">
        <v>194</v>
      </c>
      <c r="E259" s="230" t="s">
        <v>1</v>
      </c>
      <c r="F259" s="231" t="s">
        <v>218</v>
      </c>
      <c r="G259" s="229"/>
      <c r="H259" s="232">
        <v>158.93899999999999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194</v>
      </c>
      <c r="AU259" s="238" t="s">
        <v>82</v>
      </c>
      <c r="AV259" s="15" t="s">
        <v>187</v>
      </c>
      <c r="AW259" s="15" t="s">
        <v>29</v>
      </c>
      <c r="AX259" s="15" t="s">
        <v>80</v>
      </c>
      <c r="AY259" s="238" t="s">
        <v>182</v>
      </c>
    </row>
    <row r="260" spans="1:65" s="2" customFormat="1" ht="24.2" customHeight="1">
      <c r="A260" s="34"/>
      <c r="B260" s="35"/>
      <c r="C260" s="192" t="s">
        <v>342</v>
      </c>
      <c r="D260" s="192" t="s">
        <v>184</v>
      </c>
      <c r="E260" s="193" t="s">
        <v>343</v>
      </c>
      <c r="F260" s="194" t="s">
        <v>344</v>
      </c>
      <c r="G260" s="195" t="s">
        <v>201</v>
      </c>
      <c r="H260" s="196">
        <v>119.6</v>
      </c>
      <c r="I260" s="197"/>
      <c r="J260" s="198">
        <f>ROUND(I260*H260,2)</f>
        <v>0</v>
      </c>
      <c r="K260" s="199"/>
      <c r="L260" s="39"/>
      <c r="M260" s="200" t="s">
        <v>1</v>
      </c>
      <c r="N260" s="201" t="s">
        <v>37</v>
      </c>
      <c r="O260" s="71"/>
      <c r="P260" s="202">
        <f>O260*H260</f>
        <v>0</v>
      </c>
      <c r="Q260" s="202">
        <v>0</v>
      </c>
      <c r="R260" s="202">
        <f>Q260*H260</f>
        <v>0</v>
      </c>
      <c r="S260" s="202">
        <v>2.8000000000000001E-2</v>
      </c>
      <c r="T260" s="203">
        <f>S260*H260</f>
        <v>3.3487999999999998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4" t="s">
        <v>187</v>
      </c>
      <c r="AT260" s="204" t="s">
        <v>184</v>
      </c>
      <c r="AU260" s="204" t="s">
        <v>82</v>
      </c>
      <c r="AY260" s="17" t="s">
        <v>182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7" t="s">
        <v>80</v>
      </c>
      <c r="BK260" s="205">
        <f>ROUND(I260*H260,2)</f>
        <v>0</v>
      </c>
      <c r="BL260" s="17" t="s">
        <v>187</v>
      </c>
      <c r="BM260" s="204" t="s">
        <v>345</v>
      </c>
    </row>
    <row r="261" spans="1:65" s="13" customFormat="1" ht="11.25">
      <c r="B261" s="206"/>
      <c r="C261" s="207"/>
      <c r="D261" s="208" t="s">
        <v>194</v>
      </c>
      <c r="E261" s="209" t="s">
        <v>1</v>
      </c>
      <c r="F261" s="210" t="s">
        <v>346</v>
      </c>
      <c r="G261" s="207"/>
      <c r="H261" s="209" t="s">
        <v>1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194</v>
      </c>
      <c r="AU261" s="216" t="s">
        <v>82</v>
      </c>
      <c r="AV261" s="13" t="s">
        <v>80</v>
      </c>
      <c r="AW261" s="13" t="s">
        <v>29</v>
      </c>
      <c r="AX261" s="13" t="s">
        <v>72</v>
      </c>
      <c r="AY261" s="216" t="s">
        <v>182</v>
      </c>
    </row>
    <row r="262" spans="1:65" s="14" customFormat="1" ht="11.25">
      <c r="B262" s="217"/>
      <c r="C262" s="218"/>
      <c r="D262" s="208" t="s">
        <v>194</v>
      </c>
      <c r="E262" s="219" t="s">
        <v>1</v>
      </c>
      <c r="F262" s="220" t="s">
        <v>347</v>
      </c>
      <c r="G262" s="218"/>
      <c r="H262" s="221">
        <v>119.6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194</v>
      </c>
      <c r="AU262" s="227" t="s">
        <v>82</v>
      </c>
      <c r="AV262" s="14" t="s">
        <v>82</v>
      </c>
      <c r="AW262" s="14" t="s">
        <v>29</v>
      </c>
      <c r="AX262" s="14" t="s">
        <v>72</v>
      </c>
      <c r="AY262" s="227" t="s">
        <v>182</v>
      </c>
    </row>
    <row r="263" spans="1:65" s="15" customFormat="1" ht="11.25">
      <c r="B263" s="228"/>
      <c r="C263" s="229"/>
      <c r="D263" s="208" t="s">
        <v>194</v>
      </c>
      <c r="E263" s="230" t="s">
        <v>1</v>
      </c>
      <c r="F263" s="231" t="s">
        <v>218</v>
      </c>
      <c r="G263" s="229"/>
      <c r="H263" s="232">
        <v>119.6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194</v>
      </c>
      <c r="AU263" s="238" t="s">
        <v>82</v>
      </c>
      <c r="AV263" s="15" t="s">
        <v>187</v>
      </c>
      <c r="AW263" s="15" t="s">
        <v>29</v>
      </c>
      <c r="AX263" s="15" t="s">
        <v>80</v>
      </c>
      <c r="AY263" s="238" t="s">
        <v>182</v>
      </c>
    </row>
    <row r="264" spans="1:65" s="2" customFormat="1" ht="24.2" customHeight="1">
      <c r="A264" s="34"/>
      <c r="B264" s="35"/>
      <c r="C264" s="192" t="s">
        <v>348</v>
      </c>
      <c r="D264" s="192" t="s">
        <v>184</v>
      </c>
      <c r="E264" s="193" t="s">
        <v>349</v>
      </c>
      <c r="F264" s="194" t="s">
        <v>350</v>
      </c>
      <c r="G264" s="195" t="s">
        <v>201</v>
      </c>
      <c r="H264" s="196">
        <v>20.998000000000001</v>
      </c>
      <c r="I264" s="197"/>
      <c r="J264" s="198">
        <f>ROUND(I264*H264,2)</f>
        <v>0</v>
      </c>
      <c r="K264" s="199"/>
      <c r="L264" s="39"/>
      <c r="M264" s="200" t="s">
        <v>1</v>
      </c>
      <c r="N264" s="201" t="s">
        <v>37</v>
      </c>
      <c r="O264" s="71"/>
      <c r="P264" s="202">
        <f>O264*H264</f>
        <v>0</v>
      </c>
      <c r="Q264" s="202">
        <v>0</v>
      </c>
      <c r="R264" s="202">
        <f>Q264*H264</f>
        <v>0</v>
      </c>
      <c r="S264" s="202">
        <v>5.5E-2</v>
      </c>
      <c r="T264" s="203">
        <f>S264*H264</f>
        <v>1.15489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4" t="s">
        <v>187</v>
      </c>
      <c r="AT264" s="204" t="s">
        <v>184</v>
      </c>
      <c r="AU264" s="204" t="s">
        <v>82</v>
      </c>
      <c r="AY264" s="17" t="s">
        <v>182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7" t="s">
        <v>80</v>
      </c>
      <c r="BK264" s="205">
        <f>ROUND(I264*H264,2)</f>
        <v>0</v>
      </c>
      <c r="BL264" s="17" t="s">
        <v>187</v>
      </c>
      <c r="BM264" s="204" t="s">
        <v>351</v>
      </c>
    </row>
    <row r="265" spans="1:65" s="13" customFormat="1" ht="11.25">
      <c r="B265" s="206"/>
      <c r="C265" s="207"/>
      <c r="D265" s="208" t="s">
        <v>194</v>
      </c>
      <c r="E265" s="209" t="s">
        <v>1</v>
      </c>
      <c r="F265" s="210" t="s">
        <v>195</v>
      </c>
      <c r="G265" s="207"/>
      <c r="H265" s="209" t="s">
        <v>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194</v>
      </c>
      <c r="AU265" s="216" t="s">
        <v>82</v>
      </c>
      <c r="AV265" s="13" t="s">
        <v>80</v>
      </c>
      <c r="AW265" s="13" t="s">
        <v>29</v>
      </c>
      <c r="AX265" s="13" t="s">
        <v>72</v>
      </c>
      <c r="AY265" s="216" t="s">
        <v>182</v>
      </c>
    </row>
    <row r="266" spans="1:65" s="13" customFormat="1" ht="11.25">
      <c r="B266" s="206"/>
      <c r="C266" s="207"/>
      <c r="D266" s="208" t="s">
        <v>194</v>
      </c>
      <c r="E266" s="209" t="s">
        <v>1</v>
      </c>
      <c r="F266" s="210" t="s">
        <v>352</v>
      </c>
      <c r="G266" s="207"/>
      <c r="H266" s="209" t="s">
        <v>1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194</v>
      </c>
      <c r="AU266" s="216" t="s">
        <v>82</v>
      </c>
      <c r="AV266" s="13" t="s">
        <v>80</v>
      </c>
      <c r="AW266" s="13" t="s">
        <v>29</v>
      </c>
      <c r="AX266" s="13" t="s">
        <v>72</v>
      </c>
      <c r="AY266" s="216" t="s">
        <v>182</v>
      </c>
    </row>
    <row r="267" spans="1:65" s="14" customFormat="1" ht="11.25">
      <c r="B267" s="217"/>
      <c r="C267" s="218"/>
      <c r="D267" s="208" t="s">
        <v>194</v>
      </c>
      <c r="E267" s="219" t="s">
        <v>1</v>
      </c>
      <c r="F267" s="220" t="s">
        <v>353</v>
      </c>
      <c r="G267" s="218"/>
      <c r="H267" s="221">
        <v>5.5759999999999996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194</v>
      </c>
      <c r="AU267" s="227" t="s">
        <v>82</v>
      </c>
      <c r="AV267" s="14" t="s">
        <v>82</v>
      </c>
      <c r="AW267" s="14" t="s">
        <v>29</v>
      </c>
      <c r="AX267" s="14" t="s">
        <v>72</v>
      </c>
      <c r="AY267" s="227" t="s">
        <v>182</v>
      </c>
    </row>
    <row r="268" spans="1:65" s="13" customFormat="1" ht="11.25">
      <c r="B268" s="206"/>
      <c r="C268" s="207"/>
      <c r="D268" s="208" t="s">
        <v>194</v>
      </c>
      <c r="E268" s="209" t="s">
        <v>1</v>
      </c>
      <c r="F268" s="210" t="s">
        <v>207</v>
      </c>
      <c r="G268" s="207"/>
      <c r="H268" s="209" t="s">
        <v>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194</v>
      </c>
      <c r="AU268" s="216" t="s">
        <v>82</v>
      </c>
      <c r="AV268" s="13" t="s">
        <v>80</v>
      </c>
      <c r="AW268" s="13" t="s">
        <v>29</v>
      </c>
      <c r="AX268" s="13" t="s">
        <v>72</v>
      </c>
      <c r="AY268" s="216" t="s">
        <v>182</v>
      </c>
    </row>
    <row r="269" spans="1:65" s="13" customFormat="1" ht="11.25">
      <c r="B269" s="206"/>
      <c r="C269" s="207"/>
      <c r="D269" s="208" t="s">
        <v>194</v>
      </c>
      <c r="E269" s="209" t="s">
        <v>1</v>
      </c>
      <c r="F269" s="210" t="s">
        <v>264</v>
      </c>
      <c r="G269" s="207"/>
      <c r="H269" s="209" t="s">
        <v>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194</v>
      </c>
      <c r="AU269" s="216" t="s">
        <v>82</v>
      </c>
      <c r="AV269" s="13" t="s">
        <v>80</v>
      </c>
      <c r="AW269" s="13" t="s">
        <v>29</v>
      </c>
      <c r="AX269" s="13" t="s">
        <v>72</v>
      </c>
      <c r="AY269" s="216" t="s">
        <v>182</v>
      </c>
    </row>
    <row r="270" spans="1:65" s="14" customFormat="1" ht="11.25">
      <c r="B270" s="217"/>
      <c r="C270" s="218"/>
      <c r="D270" s="208" t="s">
        <v>194</v>
      </c>
      <c r="E270" s="219" t="s">
        <v>1</v>
      </c>
      <c r="F270" s="220" t="s">
        <v>354</v>
      </c>
      <c r="G270" s="218"/>
      <c r="H270" s="221">
        <v>6.8040000000000003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194</v>
      </c>
      <c r="AU270" s="227" t="s">
        <v>82</v>
      </c>
      <c r="AV270" s="14" t="s">
        <v>82</v>
      </c>
      <c r="AW270" s="14" t="s">
        <v>29</v>
      </c>
      <c r="AX270" s="14" t="s">
        <v>72</v>
      </c>
      <c r="AY270" s="227" t="s">
        <v>182</v>
      </c>
    </row>
    <row r="271" spans="1:65" s="13" customFormat="1" ht="11.25">
      <c r="B271" s="206"/>
      <c r="C271" s="207"/>
      <c r="D271" s="208" t="s">
        <v>194</v>
      </c>
      <c r="E271" s="209" t="s">
        <v>1</v>
      </c>
      <c r="F271" s="210" t="s">
        <v>266</v>
      </c>
      <c r="G271" s="207"/>
      <c r="H271" s="209" t="s">
        <v>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194</v>
      </c>
      <c r="AU271" s="216" t="s">
        <v>82</v>
      </c>
      <c r="AV271" s="13" t="s">
        <v>80</v>
      </c>
      <c r="AW271" s="13" t="s">
        <v>29</v>
      </c>
      <c r="AX271" s="13" t="s">
        <v>72</v>
      </c>
      <c r="AY271" s="216" t="s">
        <v>182</v>
      </c>
    </row>
    <row r="272" spans="1:65" s="14" customFormat="1" ht="11.25">
      <c r="B272" s="217"/>
      <c r="C272" s="218"/>
      <c r="D272" s="208" t="s">
        <v>194</v>
      </c>
      <c r="E272" s="219" t="s">
        <v>1</v>
      </c>
      <c r="F272" s="220" t="s">
        <v>355</v>
      </c>
      <c r="G272" s="218"/>
      <c r="H272" s="221">
        <v>8.6180000000000003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194</v>
      </c>
      <c r="AU272" s="227" t="s">
        <v>82</v>
      </c>
      <c r="AV272" s="14" t="s">
        <v>82</v>
      </c>
      <c r="AW272" s="14" t="s">
        <v>29</v>
      </c>
      <c r="AX272" s="14" t="s">
        <v>72</v>
      </c>
      <c r="AY272" s="227" t="s">
        <v>182</v>
      </c>
    </row>
    <row r="273" spans="1:65" s="15" customFormat="1" ht="11.25">
      <c r="B273" s="228"/>
      <c r="C273" s="229"/>
      <c r="D273" s="208" t="s">
        <v>194</v>
      </c>
      <c r="E273" s="230" t="s">
        <v>1</v>
      </c>
      <c r="F273" s="231" t="s">
        <v>218</v>
      </c>
      <c r="G273" s="229"/>
      <c r="H273" s="232">
        <v>20.998000000000001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194</v>
      </c>
      <c r="AU273" s="238" t="s">
        <v>82</v>
      </c>
      <c r="AV273" s="15" t="s">
        <v>187</v>
      </c>
      <c r="AW273" s="15" t="s">
        <v>29</v>
      </c>
      <c r="AX273" s="15" t="s">
        <v>80</v>
      </c>
      <c r="AY273" s="238" t="s">
        <v>182</v>
      </c>
    </row>
    <row r="274" spans="1:65" s="2" customFormat="1" ht="24.2" customHeight="1">
      <c r="A274" s="34"/>
      <c r="B274" s="35"/>
      <c r="C274" s="192" t="s">
        <v>7</v>
      </c>
      <c r="D274" s="192" t="s">
        <v>184</v>
      </c>
      <c r="E274" s="193" t="s">
        <v>356</v>
      </c>
      <c r="F274" s="194" t="s">
        <v>357</v>
      </c>
      <c r="G274" s="195" t="s">
        <v>201</v>
      </c>
      <c r="H274" s="196">
        <v>7.5</v>
      </c>
      <c r="I274" s="197"/>
      <c r="J274" s="198">
        <f>ROUND(I274*H274,2)</f>
        <v>0</v>
      </c>
      <c r="K274" s="199"/>
      <c r="L274" s="39"/>
      <c r="M274" s="200" t="s">
        <v>1</v>
      </c>
      <c r="N274" s="201" t="s">
        <v>37</v>
      </c>
      <c r="O274" s="71"/>
      <c r="P274" s="202">
        <f>O274*H274</f>
        <v>0</v>
      </c>
      <c r="Q274" s="202">
        <v>0</v>
      </c>
      <c r="R274" s="202">
        <f>Q274*H274</f>
        <v>0</v>
      </c>
      <c r="S274" s="202">
        <v>0.183</v>
      </c>
      <c r="T274" s="203">
        <f>S274*H274</f>
        <v>1.3725000000000001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187</v>
      </c>
      <c r="AT274" s="204" t="s">
        <v>184</v>
      </c>
      <c r="AU274" s="204" t="s">
        <v>82</v>
      </c>
      <c r="AY274" s="17" t="s">
        <v>182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80</v>
      </c>
      <c r="BK274" s="205">
        <f>ROUND(I274*H274,2)</f>
        <v>0</v>
      </c>
      <c r="BL274" s="17" t="s">
        <v>187</v>
      </c>
      <c r="BM274" s="204" t="s">
        <v>358</v>
      </c>
    </row>
    <row r="275" spans="1:65" s="13" customFormat="1" ht="11.25">
      <c r="B275" s="206"/>
      <c r="C275" s="207"/>
      <c r="D275" s="208" t="s">
        <v>194</v>
      </c>
      <c r="E275" s="209" t="s">
        <v>1</v>
      </c>
      <c r="F275" s="210" t="s">
        <v>253</v>
      </c>
      <c r="G275" s="207"/>
      <c r="H275" s="209" t="s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194</v>
      </c>
      <c r="AU275" s="216" t="s">
        <v>82</v>
      </c>
      <c r="AV275" s="13" t="s">
        <v>80</v>
      </c>
      <c r="AW275" s="13" t="s">
        <v>29</v>
      </c>
      <c r="AX275" s="13" t="s">
        <v>72</v>
      </c>
      <c r="AY275" s="216" t="s">
        <v>182</v>
      </c>
    </row>
    <row r="276" spans="1:65" s="13" customFormat="1" ht="11.25">
      <c r="B276" s="206"/>
      <c r="C276" s="207"/>
      <c r="D276" s="208" t="s">
        <v>194</v>
      </c>
      <c r="E276" s="209" t="s">
        <v>1</v>
      </c>
      <c r="F276" s="210" t="s">
        <v>359</v>
      </c>
      <c r="G276" s="207"/>
      <c r="H276" s="209" t="s">
        <v>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194</v>
      </c>
      <c r="AU276" s="216" t="s">
        <v>82</v>
      </c>
      <c r="AV276" s="13" t="s">
        <v>80</v>
      </c>
      <c r="AW276" s="13" t="s">
        <v>29</v>
      </c>
      <c r="AX276" s="13" t="s">
        <v>72</v>
      </c>
      <c r="AY276" s="216" t="s">
        <v>182</v>
      </c>
    </row>
    <row r="277" spans="1:65" s="14" customFormat="1" ht="11.25">
      <c r="B277" s="217"/>
      <c r="C277" s="218"/>
      <c r="D277" s="208" t="s">
        <v>194</v>
      </c>
      <c r="E277" s="219" t="s">
        <v>1</v>
      </c>
      <c r="F277" s="220" t="s">
        <v>360</v>
      </c>
      <c r="G277" s="218"/>
      <c r="H277" s="221">
        <v>7.5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194</v>
      </c>
      <c r="AU277" s="227" t="s">
        <v>82</v>
      </c>
      <c r="AV277" s="14" t="s">
        <v>82</v>
      </c>
      <c r="AW277" s="14" t="s">
        <v>29</v>
      </c>
      <c r="AX277" s="14" t="s">
        <v>80</v>
      </c>
      <c r="AY277" s="227" t="s">
        <v>182</v>
      </c>
    </row>
    <row r="278" spans="1:65" s="2" customFormat="1" ht="24.2" customHeight="1">
      <c r="A278" s="34"/>
      <c r="B278" s="35"/>
      <c r="C278" s="192" t="s">
        <v>361</v>
      </c>
      <c r="D278" s="192" t="s">
        <v>184</v>
      </c>
      <c r="E278" s="193" t="s">
        <v>362</v>
      </c>
      <c r="F278" s="194" t="s">
        <v>363</v>
      </c>
      <c r="G278" s="195" t="s">
        <v>201</v>
      </c>
      <c r="H278" s="196">
        <v>6.6909999999999998</v>
      </c>
      <c r="I278" s="197"/>
      <c r="J278" s="198">
        <f>ROUND(I278*H278,2)</f>
        <v>0</v>
      </c>
      <c r="K278" s="199"/>
      <c r="L278" s="39"/>
      <c r="M278" s="200" t="s">
        <v>1</v>
      </c>
      <c r="N278" s="201" t="s">
        <v>37</v>
      </c>
      <c r="O278" s="71"/>
      <c r="P278" s="202">
        <f>O278*H278</f>
        <v>0</v>
      </c>
      <c r="Q278" s="202">
        <v>0</v>
      </c>
      <c r="R278" s="202">
        <f>Q278*H278</f>
        <v>0</v>
      </c>
      <c r="S278" s="202">
        <v>3.4000000000000002E-2</v>
      </c>
      <c r="T278" s="203">
        <f>S278*H278</f>
        <v>0.227494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187</v>
      </c>
      <c r="AT278" s="204" t="s">
        <v>184</v>
      </c>
      <c r="AU278" s="204" t="s">
        <v>82</v>
      </c>
      <c r="AY278" s="17" t="s">
        <v>182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80</v>
      </c>
      <c r="BK278" s="205">
        <f>ROUND(I278*H278,2)</f>
        <v>0</v>
      </c>
      <c r="BL278" s="17" t="s">
        <v>187</v>
      </c>
      <c r="BM278" s="204" t="s">
        <v>364</v>
      </c>
    </row>
    <row r="279" spans="1:65" s="13" customFormat="1" ht="11.25">
      <c r="B279" s="206"/>
      <c r="C279" s="207"/>
      <c r="D279" s="208" t="s">
        <v>194</v>
      </c>
      <c r="E279" s="209" t="s">
        <v>1</v>
      </c>
      <c r="F279" s="210" t="s">
        <v>365</v>
      </c>
      <c r="G279" s="207"/>
      <c r="H279" s="209" t="s">
        <v>1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194</v>
      </c>
      <c r="AU279" s="216" t="s">
        <v>82</v>
      </c>
      <c r="AV279" s="13" t="s">
        <v>80</v>
      </c>
      <c r="AW279" s="13" t="s">
        <v>29</v>
      </c>
      <c r="AX279" s="13" t="s">
        <v>72</v>
      </c>
      <c r="AY279" s="216" t="s">
        <v>182</v>
      </c>
    </row>
    <row r="280" spans="1:65" s="14" customFormat="1" ht="11.25">
      <c r="B280" s="217"/>
      <c r="C280" s="218"/>
      <c r="D280" s="208" t="s">
        <v>194</v>
      </c>
      <c r="E280" s="219" t="s">
        <v>1</v>
      </c>
      <c r="F280" s="220" t="s">
        <v>366</v>
      </c>
      <c r="G280" s="218"/>
      <c r="H280" s="221">
        <v>2.1909999999999998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194</v>
      </c>
      <c r="AU280" s="227" t="s">
        <v>82</v>
      </c>
      <c r="AV280" s="14" t="s">
        <v>82</v>
      </c>
      <c r="AW280" s="14" t="s">
        <v>29</v>
      </c>
      <c r="AX280" s="14" t="s">
        <v>72</v>
      </c>
      <c r="AY280" s="227" t="s">
        <v>182</v>
      </c>
    </row>
    <row r="281" spans="1:65" s="13" customFormat="1" ht="11.25">
      <c r="B281" s="206"/>
      <c r="C281" s="207"/>
      <c r="D281" s="208" t="s">
        <v>194</v>
      </c>
      <c r="E281" s="209" t="s">
        <v>1</v>
      </c>
      <c r="F281" s="210" t="s">
        <v>367</v>
      </c>
      <c r="G281" s="207"/>
      <c r="H281" s="209" t="s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194</v>
      </c>
      <c r="AU281" s="216" t="s">
        <v>82</v>
      </c>
      <c r="AV281" s="13" t="s">
        <v>80</v>
      </c>
      <c r="AW281" s="13" t="s">
        <v>29</v>
      </c>
      <c r="AX281" s="13" t="s">
        <v>72</v>
      </c>
      <c r="AY281" s="216" t="s">
        <v>182</v>
      </c>
    </row>
    <row r="282" spans="1:65" s="14" customFormat="1" ht="11.25">
      <c r="B282" s="217"/>
      <c r="C282" s="218"/>
      <c r="D282" s="208" t="s">
        <v>194</v>
      </c>
      <c r="E282" s="219" t="s">
        <v>1</v>
      </c>
      <c r="F282" s="220" t="s">
        <v>368</v>
      </c>
      <c r="G282" s="218"/>
      <c r="H282" s="221">
        <v>4.5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194</v>
      </c>
      <c r="AU282" s="227" t="s">
        <v>82</v>
      </c>
      <c r="AV282" s="14" t="s">
        <v>82</v>
      </c>
      <c r="AW282" s="14" t="s">
        <v>29</v>
      </c>
      <c r="AX282" s="14" t="s">
        <v>72</v>
      </c>
      <c r="AY282" s="227" t="s">
        <v>182</v>
      </c>
    </row>
    <row r="283" spans="1:65" s="15" customFormat="1" ht="11.25">
      <c r="B283" s="228"/>
      <c r="C283" s="229"/>
      <c r="D283" s="208" t="s">
        <v>194</v>
      </c>
      <c r="E283" s="230" t="s">
        <v>1</v>
      </c>
      <c r="F283" s="231" t="s">
        <v>218</v>
      </c>
      <c r="G283" s="229"/>
      <c r="H283" s="232">
        <v>6.6909999999999998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194</v>
      </c>
      <c r="AU283" s="238" t="s">
        <v>82</v>
      </c>
      <c r="AV283" s="15" t="s">
        <v>187</v>
      </c>
      <c r="AW283" s="15" t="s">
        <v>29</v>
      </c>
      <c r="AX283" s="15" t="s">
        <v>80</v>
      </c>
      <c r="AY283" s="238" t="s">
        <v>182</v>
      </c>
    </row>
    <row r="284" spans="1:65" s="2" customFormat="1" ht="24.2" customHeight="1">
      <c r="A284" s="34"/>
      <c r="B284" s="35"/>
      <c r="C284" s="192" t="s">
        <v>369</v>
      </c>
      <c r="D284" s="192" t="s">
        <v>184</v>
      </c>
      <c r="E284" s="193" t="s">
        <v>370</v>
      </c>
      <c r="F284" s="194" t="s">
        <v>371</v>
      </c>
      <c r="G284" s="195" t="s">
        <v>201</v>
      </c>
      <c r="H284" s="196">
        <v>6.0449999999999999</v>
      </c>
      <c r="I284" s="197"/>
      <c r="J284" s="198">
        <f>ROUND(I284*H284,2)</f>
        <v>0</v>
      </c>
      <c r="K284" s="199"/>
      <c r="L284" s="39"/>
      <c r="M284" s="200" t="s">
        <v>1</v>
      </c>
      <c r="N284" s="201" t="s">
        <v>37</v>
      </c>
      <c r="O284" s="71"/>
      <c r="P284" s="202">
        <f>O284*H284</f>
        <v>0</v>
      </c>
      <c r="Q284" s="202">
        <v>0</v>
      </c>
      <c r="R284" s="202">
        <f>Q284*H284</f>
        <v>0</v>
      </c>
      <c r="S284" s="202">
        <v>3.2000000000000001E-2</v>
      </c>
      <c r="T284" s="203">
        <f>S284*H284</f>
        <v>0.19344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4" t="s">
        <v>187</v>
      </c>
      <c r="AT284" s="204" t="s">
        <v>184</v>
      </c>
      <c r="AU284" s="204" t="s">
        <v>82</v>
      </c>
      <c r="AY284" s="17" t="s">
        <v>182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7" t="s">
        <v>80</v>
      </c>
      <c r="BK284" s="205">
        <f>ROUND(I284*H284,2)</f>
        <v>0</v>
      </c>
      <c r="BL284" s="17" t="s">
        <v>187</v>
      </c>
      <c r="BM284" s="204" t="s">
        <v>372</v>
      </c>
    </row>
    <row r="285" spans="1:65" s="13" customFormat="1" ht="11.25">
      <c r="B285" s="206"/>
      <c r="C285" s="207"/>
      <c r="D285" s="208" t="s">
        <v>194</v>
      </c>
      <c r="E285" s="209" t="s">
        <v>1</v>
      </c>
      <c r="F285" s="210" t="s">
        <v>207</v>
      </c>
      <c r="G285" s="207"/>
      <c r="H285" s="209" t="s">
        <v>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194</v>
      </c>
      <c r="AU285" s="216" t="s">
        <v>82</v>
      </c>
      <c r="AV285" s="13" t="s">
        <v>80</v>
      </c>
      <c r="AW285" s="13" t="s">
        <v>29</v>
      </c>
      <c r="AX285" s="13" t="s">
        <v>72</v>
      </c>
      <c r="AY285" s="216" t="s">
        <v>182</v>
      </c>
    </row>
    <row r="286" spans="1:65" s="13" customFormat="1" ht="11.25">
      <c r="B286" s="206"/>
      <c r="C286" s="207"/>
      <c r="D286" s="208" t="s">
        <v>194</v>
      </c>
      <c r="E286" s="209" t="s">
        <v>1</v>
      </c>
      <c r="F286" s="210" t="s">
        <v>373</v>
      </c>
      <c r="G286" s="207"/>
      <c r="H286" s="209" t="s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194</v>
      </c>
      <c r="AU286" s="216" t="s">
        <v>82</v>
      </c>
      <c r="AV286" s="13" t="s">
        <v>80</v>
      </c>
      <c r="AW286" s="13" t="s">
        <v>29</v>
      </c>
      <c r="AX286" s="13" t="s">
        <v>72</v>
      </c>
      <c r="AY286" s="216" t="s">
        <v>182</v>
      </c>
    </row>
    <row r="287" spans="1:65" s="14" customFormat="1" ht="11.25">
      <c r="B287" s="217"/>
      <c r="C287" s="218"/>
      <c r="D287" s="208" t="s">
        <v>194</v>
      </c>
      <c r="E287" s="219" t="s">
        <v>1</v>
      </c>
      <c r="F287" s="220" t="s">
        <v>374</v>
      </c>
      <c r="G287" s="218"/>
      <c r="H287" s="221">
        <v>6.0449999999999999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194</v>
      </c>
      <c r="AU287" s="227" t="s">
        <v>82</v>
      </c>
      <c r="AV287" s="14" t="s">
        <v>82</v>
      </c>
      <c r="AW287" s="14" t="s">
        <v>29</v>
      </c>
      <c r="AX287" s="14" t="s">
        <v>80</v>
      </c>
      <c r="AY287" s="227" t="s">
        <v>182</v>
      </c>
    </row>
    <row r="288" spans="1:65" s="2" customFormat="1" ht="21.75" customHeight="1">
      <c r="A288" s="34"/>
      <c r="B288" s="35"/>
      <c r="C288" s="192" t="s">
        <v>375</v>
      </c>
      <c r="D288" s="192" t="s">
        <v>184</v>
      </c>
      <c r="E288" s="193" t="s">
        <v>376</v>
      </c>
      <c r="F288" s="194" t="s">
        <v>377</v>
      </c>
      <c r="G288" s="195" t="s">
        <v>201</v>
      </c>
      <c r="H288" s="196">
        <v>44.209000000000003</v>
      </c>
      <c r="I288" s="197"/>
      <c r="J288" s="198">
        <f>ROUND(I288*H288,2)</f>
        <v>0</v>
      </c>
      <c r="K288" s="199"/>
      <c r="L288" s="39"/>
      <c r="M288" s="200" t="s">
        <v>1</v>
      </c>
      <c r="N288" s="201" t="s">
        <v>37</v>
      </c>
      <c r="O288" s="71"/>
      <c r="P288" s="202">
        <f>O288*H288</f>
        <v>0</v>
      </c>
      <c r="Q288" s="202">
        <v>0</v>
      </c>
      <c r="R288" s="202">
        <f>Q288*H288</f>
        <v>0</v>
      </c>
      <c r="S288" s="202">
        <v>7.5999999999999998E-2</v>
      </c>
      <c r="T288" s="203">
        <f>S288*H288</f>
        <v>3.3598840000000001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4" t="s">
        <v>187</v>
      </c>
      <c r="AT288" s="204" t="s">
        <v>184</v>
      </c>
      <c r="AU288" s="204" t="s">
        <v>82</v>
      </c>
      <c r="AY288" s="17" t="s">
        <v>182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7" t="s">
        <v>80</v>
      </c>
      <c r="BK288" s="205">
        <f>ROUND(I288*H288,2)</f>
        <v>0</v>
      </c>
      <c r="BL288" s="17" t="s">
        <v>187</v>
      </c>
      <c r="BM288" s="204" t="s">
        <v>378</v>
      </c>
    </row>
    <row r="289" spans="1:65" s="13" customFormat="1" ht="11.25">
      <c r="B289" s="206"/>
      <c r="C289" s="207"/>
      <c r="D289" s="208" t="s">
        <v>194</v>
      </c>
      <c r="E289" s="209" t="s">
        <v>1</v>
      </c>
      <c r="F289" s="210" t="s">
        <v>195</v>
      </c>
      <c r="G289" s="207"/>
      <c r="H289" s="209" t="s">
        <v>1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194</v>
      </c>
      <c r="AU289" s="216" t="s">
        <v>82</v>
      </c>
      <c r="AV289" s="13" t="s">
        <v>80</v>
      </c>
      <c r="AW289" s="13" t="s">
        <v>29</v>
      </c>
      <c r="AX289" s="13" t="s">
        <v>72</v>
      </c>
      <c r="AY289" s="216" t="s">
        <v>182</v>
      </c>
    </row>
    <row r="290" spans="1:65" s="14" customFormat="1" ht="11.25">
      <c r="B290" s="217"/>
      <c r="C290" s="218"/>
      <c r="D290" s="208" t="s">
        <v>194</v>
      </c>
      <c r="E290" s="219" t="s">
        <v>1</v>
      </c>
      <c r="F290" s="220" t="s">
        <v>379</v>
      </c>
      <c r="G290" s="218"/>
      <c r="H290" s="221">
        <v>11.032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194</v>
      </c>
      <c r="AU290" s="227" t="s">
        <v>82</v>
      </c>
      <c r="AV290" s="14" t="s">
        <v>82</v>
      </c>
      <c r="AW290" s="14" t="s">
        <v>29</v>
      </c>
      <c r="AX290" s="14" t="s">
        <v>72</v>
      </c>
      <c r="AY290" s="227" t="s">
        <v>182</v>
      </c>
    </row>
    <row r="291" spans="1:65" s="14" customFormat="1" ht="11.25">
      <c r="B291" s="217"/>
      <c r="C291" s="218"/>
      <c r="D291" s="208" t="s">
        <v>194</v>
      </c>
      <c r="E291" s="219" t="s">
        <v>1</v>
      </c>
      <c r="F291" s="220" t="s">
        <v>380</v>
      </c>
      <c r="G291" s="218"/>
      <c r="H291" s="221">
        <v>3.5459999999999998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194</v>
      </c>
      <c r="AU291" s="227" t="s">
        <v>82</v>
      </c>
      <c r="AV291" s="14" t="s">
        <v>82</v>
      </c>
      <c r="AW291" s="14" t="s">
        <v>29</v>
      </c>
      <c r="AX291" s="14" t="s">
        <v>72</v>
      </c>
      <c r="AY291" s="227" t="s">
        <v>182</v>
      </c>
    </row>
    <row r="292" spans="1:65" s="13" customFormat="1" ht="11.25">
      <c r="B292" s="206"/>
      <c r="C292" s="207"/>
      <c r="D292" s="208" t="s">
        <v>194</v>
      </c>
      <c r="E292" s="209" t="s">
        <v>1</v>
      </c>
      <c r="F292" s="210" t="s">
        <v>207</v>
      </c>
      <c r="G292" s="207"/>
      <c r="H292" s="209" t="s">
        <v>1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194</v>
      </c>
      <c r="AU292" s="216" t="s">
        <v>82</v>
      </c>
      <c r="AV292" s="13" t="s">
        <v>80</v>
      </c>
      <c r="AW292" s="13" t="s">
        <v>29</v>
      </c>
      <c r="AX292" s="13" t="s">
        <v>72</v>
      </c>
      <c r="AY292" s="216" t="s">
        <v>182</v>
      </c>
    </row>
    <row r="293" spans="1:65" s="14" customFormat="1" ht="11.25">
      <c r="B293" s="217"/>
      <c r="C293" s="218"/>
      <c r="D293" s="208" t="s">
        <v>194</v>
      </c>
      <c r="E293" s="219" t="s">
        <v>1</v>
      </c>
      <c r="F293" s="220" t="s">
        <v>381</v>
      </c>
      <c r="G293" s="218"/>
      <c r="H293" s="221">
        <v>1.7729999999999999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194</v>
      </c>
      <c r="AU293" s="227" t="s">
        <v>82</v>
      </c>
      <c r="AV293" s="14" t="s">
        <v>82</v>
      </c>
      <c r="AW293" s="14" t="s">
        <v>29</v>
      </c>
      <c r="AX293" s="14" t="s">
        <v>72</v>
      </c>
      <c r="AY293" s="227" t="s">
        <v>182</v>
      </c>
    </row>
    <row r="294" spans="1:65" s="14" customFormat="1" ht="11.25">
      <c r="B294" s="217"/>
      <c r="C294" s="218"/>
      <c r="D294" s="208" t="s">
        <v>194</v>
      </c>
      <c r="E294" s="219" t="s">
        <v>1</v>
      </c>
      <c r="F294" s="220" t="s">
        <v>382</v>
      </c>
      <c r="G294" s="218"/>
      <c r="H294" s="221">
        <v>9.4559999999999995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194</v>
      </c>
      <c r="AU294" s="227" t="s">
        <v>82</v>
      </c>
      <c r="AV294" s="14" t="s">
        <v>82</v>
      </c>
      <c r="AW294" s="14" t="s">
        <v>29</v>
      </c>
      <c r="AX294" s="14" t="s">
        <v>72</v>
      </c>
      <c r="AY294" s="227" t="s">
        <v>182</v>
      </c>
    </row>
    <row r="295" spans="1:65" s="14" customFormat="1" ht="11.25">
      <c r="B295" s="217"/>
      <c r="C295" s="218"/>
      <c r="D295" s="208" t="s">
        <v>194</v>
      </c>
      <c r="E295" s="219" t="s">
        <v>1</v>
      </c>
      <c r="F295" s="220" t="s">
        <v>383</v>
      </c>
      <c r="G295" s="218"/>
      <c r="H295" s="221">
        <v>2.758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194</v>
      </c>
      <c r="AU295" s="227" t="s">
        <v>82</v>
      </c>
      <c r="AV295" s="14" t="s">
        <v>82</v>
      </c>
      <c r="AW295" s="14" t="s">
        <v>29</v>
      </c>
      <c r="AX295" s="14" t="s">
        <v>72</v>
      </c>
      <c r="AY295" s="227" t="s">
        <v>182</v>
      </c>
    </row>
    <row r="296" spans="1:65" s="14" customFormat="1" ht="11.25">
      <c r="B296" s="217"/>
      <c r="C296" s="218"/>
      <c r="D296" s="208" t="s">
        <v>194</v>
      </c>
      <c r="E296" s="219" t="s">
        <v>1</v>
      </c>
      <c r="F296" s="220" t="s">
        <v>384</v>
      </c>
      <c r="G296" s="218"/>
      <c r="H296" s="221">
        <v>7.0919999999999996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194</v>
      </c>
      <c r="AU296" s="227" t="s">
        <v>82</v>
      </c>
      <c r="AV296" s="14" t="s">
        <v>82</v>
      </c>
      <c r="AW296" s="14" t="s">
        <v>29</v>
      </c>
      <c r="AX296" s="14" t="s">
        <v>72</v>
      </c>
      <c r="AY296" s="227" t="s">
        <v>182</v>
      </c>
    </row>
    <row r="297" spans="1:65" s="13" customFormat="1" ht="11.25">
      <c r="B297" s="206"/>
      <c r="C297" s="207"/>
      <c r="D297" s="208" t="s">
        <v>194</v>
      </c>
      <c r="E297" s="209" t="s">
        <v>1</v>
      </c>
      <c r="F297" s="210" t="s">
        <v>253</v>
      </c>
      <c r="G297" s="207"/>
      <c r="H297" s="209" t="s">
        <v>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194</v>
      </c>
      <c r="AU297" s="216" t="s">
        <v>82</v>
      </c>
      <c r="AV297" s="13" t="s">
        <v>80</v>
      </c>
      <c r="AW297" s="13" t="s">
        <v>29</v>
      </c>
      <c r="AX297" s="13" t="s">
        <v>72</v>
      </c>
      <c r="AY297" s="216" t="s">
        <v>182</v>
      </c>
    </row>
    <row r="298" spans="1:65" s="13" customFormat="1" ht="11.25">
      <c r="B298" s="206"/>
      <c r="C298" s="207"/>
      <c r="D298" s="208" t="s">
        <v>194</v>
      </c>
      <c r="E298" s="209" t="s">
        <v>1</v>
      </c>
      <c r="F298" s="210" t="s">
        <v>385</v>
      </c>
      <c r="G298" s="207"/>
      <c r="H298" s="209" t="s">
        <v>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194</v>
      </c>
      <c r="AU298" s="216" t="s">
        <v>82</v>
      </c>
      <c r="AV298" s="13" t="s">
        <v>80</v>
      </c>
      <c r="AW298" s="13" t="s">
        <v>29</v>
      </c>
      <c r="AX298" s="13" t="s">
        <v>72</v>
      </c>
      <c r="AY298" s="216" t="s">
        <v>182</v>
      </c>
    </row>
    <row r="299" spans="1:65" s="14" customFormat="1" ht="11.25">
      <c r="B299" s="217"/>
      <c r="C299" s="218"/>
      <c r="D299" s="208" t="s">
        <v>194</v>
      </c>
      <c r="E299" s="219" t="s">
        <v>1</v>
      </c>
      <c r="F299" s="220" t="s">
        <v>386</v>
      </c>
      <c r="G299" s="218"/>
      <c r="H299" s="221">
        <v>1.3680000000000001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194</v>
      </c>
      <c r="AU299" s="227" t="s">
        <v>82</v>
      </c>
      <c r="AV299" s="14" t="s">
        <v>82</v>
      </c>
      <c r="AW299" s="14" t="s">
        <v>29</v>
      </c>
      <c r="AX299" s="14" t="s">
        <v>72</v>
      </c>
      <c r="AY299" s="227" t="s">
        <v>182</v>
      </c>
    </row>
    <row r="300" spans="1:65" s="14" customFormat="1" ht="11.25">
      <c r="B300" s="217"/>
      <c r="C300" s="218"/>
      <c r="D300" s="208" t="s">
        <v>194</v>
      </c>
      <c r="E300" s="219" t="s">
        <v>1</v>
      </c>
      <c r="F300" s="220" t="s">
        <v>387</v>
      </c>
      <c r="G300" s="218"/>
      <c r="H300" s="221">
        <v>1.76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194</v>
      </c>
      <c r="AU300" s="227" t="s">
        <v>82</v>
      </c>
      <c r="AV300" s="14" t="s">
        <v>82</v>
      </c>
      <c r="AW300" s="14" t="s">
        <v>29</v>
      </c>
      <c r="AX300" s="14" t="s">
        <v>72</v>
      </c>
      <c r="AY300" s="227" t="s">
        <v>182</v>
      </c>
    </row>
    <row r="301" spans="1:65" s="14" customFormat="1" ht="11.25">
      <c r="B301" s="217"/>
      <c r="C301" s="218"/>
      <c r="D301" s="208" t="s">
        <v>194</v>
      </c>
      <c r="E301" s="219" t="s">
        <v>1</v>
      </c>
      <c r="F301" s="220" t="s">
        <v>388</v>
      </c>
      <c r="G301" s="218"/>
      <c r="H301" s="221">
        <v>1.32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194</v>
      </c>
      <c r="AU301" s="227" t="s">
        <v>82</v>
      </c>
      <c r="AV301" s="14" t="s">
        <v>82</v>
      </c>
      <c r="AW301" s="14" t="s">
        <v>29</v>
      </c>
      <c r="AX301" s="14" t="s">
        <v>72</v>
      </c>
      <c r="AY301" s="227" t="s">
        <v>182</v>
      </c>
    </row>
    <row r="302" spans="1:65" s="14" customFormat="1" ht="11.25">
      <c r="B302" s="217"/>
      <c r="C302" s="218"/>
      <c r="D302" s="208" t="s">
        <v>194</v>
      </c>
      <c r="E302" s="219" t="s">
        <v>1</v>
      </c>
      <c r="F302" s="220" t="s">
        <v>389</v>
      </c>
      <c r="G302" s="218"/>
      <c r="H302" s="221">
        <v>4.1040000000000001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194</v>
      </c>
      <c r="AU302" s="227" t="s">
        <v>82</v>
      </c>
      <c r="AV302" s="14" t="s">
        <v>82</v>
      </c>
      <c r="AW302" s="14" t="s">
        <v>29</v>
      </c>
      <c r="AX302" s="14" t="s">
        <v>72</v>
      </c>
      <c r="AY302" s="227" t="s">
        <v>182</v>
      </c>
    </row>
    <row r="303" spans="1:65" s="15" customFormat="1" ht="11.25">
      <c r="B303" s="228"/>
      <c r="C303" s="229"/>
      <c r="D303" s="208" t="s">
        <v>194</v>
      </c>
      <c r="E303" s="230" t="s">
        <v>1</v>
      </c>
      <c r="F303" s="231" t="s">
        <v>218</v>
      </c>
      <c r="G303" s="229"/>
      <c r="H303" s="232">
        <v>44.209000000000003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194</v>
      </c>
      <c r="AU303" s="238" t="s">
        <v>82</v>
      </c>
      <c r="AV303" s="15" t="s">
        <v>187</v>
      </c>
      <c r="AW303" s="15" t="s">
        <v>29</v>
      </c>
      <c r="AX303" s="15" t="s">
        <v>80</v>
      </c>
      <c r="AY303" s="238" t="s">
        <v>182</v>
      </c>
    </row>
    <row r="304" spans="1:65" s="2" customFormat="1" ht="21.75" customHeight="1">
      <c r="A304" s="34"/>
      <c r="B304" s="35"/>
      <c r="C304" s="192" t="s">
        <v>390</v>
      </c>
      <c r="D304" s="192" t="s">
        <v>184</v>
      </c>
      <c r="E304" s="193" t="s">
        <v>391</v>
      </c>
      <c r="F304" s="194" t="s">
        <v>392</v>
      </c>
      <c r="G304" s="195" t="s">
        <v>201</v>
      </c>
      <c r="H304" s="196">
        <v>4.66</v>
      </c>
      <c r="I304" s="197"/>
      <c r="J304" s="198">
        <f>ROUND(I304*H304,2)</f>
        <v>0</v>
      </c>
      <c r="K304" s="199"/>
      <c r="L304" s="39"/>
      <c r="M304" s="200" t="s">
        <v>1</v>
      </c>
      <c r="N304" s="201" t="s">
        <v>37</v>
      </c>
      <c r="O304" s="71"/>
      <c r="P304" s="202">
        <f>O304*H304</f>
        <v>0</v>
      </c>
      <c r="Q304" s="202">
        <v>0</v>
      </c>
      <c r="R304" s="202">
        <f>Q304*H304</f>
        <v>0</v>
      </c>
      <c r="S304" s="202">
        <v>6.3E-2</v>
      </c>
      <c r="T304" s="203">
        <f>S304*H304</f>
        <v>0.29358000000000001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4" t="s">
        <v>187</v>
      </c>
      <c r="AT304" s="204" t="s">
        <v>184</v>
      </c>
      <c r="AU304" s="204" t="s">
        <v>82</v>
      </c>
      <c r="AY304" s="17" t="s">
        <v>182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7" t="s">
        <v>80</v>
      </c>
      <c r="BK304" s="205">
        <f>ROUND(I304*H304,2)</f>
        <v>0</v>
      </c>
      <c r="BL304" s="17" t="s">
        <v>187</v>
      </c>
      <c r="BM304" s="204" t="s">
        <v>393</v>
      </c>
    </row>
    <row r="305" spans="1:65" s="13" customFormat="1" ht="11.25">
      <c r="B305" s="206"/>
      <c r="C305" s="207"/>
      <c r="D305" s="208" t="s">
        <v>194</v>
      </c>
      <c r="E305" s="209" t="s">
        <v>1</v>
      </c>
      <c r="F305" s="210" t="s">
        <v>207</v>
      </c>
      <c r="G305" s="207"/>
      <c r="H305" s="209" t="s">
        <v>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194</v>
      </c>
      <c r="AU305" s="216" t="s">
        <v>82</v>
      </c>
      <c r="AV305" s="13" t="s">
        <v>80</v>
      </c>
      <c r="AW305" s="13" t="s">
        <v>29</v>
      </c>
      <c r="AX305" s="13" t="s">
        <v>72</v>
      </c>
      <c r="AY305" s="216" t="s">
        <v>182</v>
      </c>
    </row>
    <row r="306" spans="1:65" s="14" customFormat="1" ht="11.25">
      <c r="B306" s="217"/>
      <c r="C306" s="218"/>
      <c r="D306" s="208" t="s">
        <v>194</v>
      </c>
      <c r="E306" s="219" t="s">
        <v>1</v>
      </c>
      <c r="F306" s="220" t="s">
        <v>389</v>
      </c>
      <c r="G306" s="218"/>
      <c r="H306" s="221">
        <v>4.1040000000000001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194</v>
      </c>
      <c r="AU306" s="227" t="s">
        <v>82</v>
      </c>
      <c r="AV306" s="14" t="s">
        <v>82</v>
      </c>
      <c r="AW306" s="14" t="s">
        <v>29</v>
      </c>
      <c r="AX306" s="14" t="s">
        <v>72</v>
      </c>
      <c r="AY306" s="227" t="s">
        <v>182</v>
      </c>
    </row>
    <row r="307" spans="1:65" s="14" customFormat="1" ht="11.25">
      <c r="B307" s="217"/>
      <c r="C307" s="218"/>
      <c r="D307" s="208" t="s">
        <v>194</v>
      </c>
      <c r="E307" s="219" t="s">
        <v>1</v>
      </c>
      <c r="F307" s="220" t="s">
        <v>394</v>
      </c>
      <c r="G307" s="218"/>
      <c r="H307" s="221">
        <v>4.08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194</v>
      </c>
      <c r="AU307" s="227" t="s">
        <v>82</v>
      </c>
      <c r="AV307" s="14" t="s">
        <v>82</v>
      </c>
      <c r="AW307" s="14" t="s">
        <v>29</v>
      </c>
      <c r="AX307" s="14" t="s">
        <v>72</v>
      </c>
      <c r="AY307" s="227" t="s">
        <v>182</v>
      </c>
    </row>
    <row r="308" spans="1:65" s="14" customFormat="1" ht="11.25">
      <c r="B308" s="217"/>
      <c r="C308" s="218"/>
      <c r="D308" s="208" t="s">
        <v>194</v>
      </c>
      <c r="E308" s="219" t="s">
        <v>1</v>
      </c>
      <c r="F308" s="220" t="s">
        <v>395</v>
      </c>
      <c r="G308" s="218"/>
      <c r="H308" s="221">
        <v>4.3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194</v>
      </c>
      <c r="AU308" s="227" t="s">
        <v>82</v>
      </c>
      <c r="AV308" s="14" t="s">
        <v>82</v>
      </c>
      <c r="AW308" s="14" t="s">
        <v>29</v>
      </c>
      <c r="AX308" s="14" t="s">
        <v>72</v>
      </c>
      <c r="AY308" s="227" t="s">
        <v>182</v>
      </c>
    </row>
    <row r="309" spans="1:65" s="14" customFormat="1" ht="11.25">
      <c r="B309" s="217"/>
      <c r="C309" s="218"/>
      <c r="D309" s="208" t="s">
        <v>194</v>
      </c>
      <c r="E309" s="219" t="s">
        <v>1</v>
      </c>
      <c r="F309" s="220" t="s">
        <v>396</v>
      </c>
      <c r="G309" s="218"/>
      <c r="H309" s="221">
        <v>4.66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194</v>
      </c>
      <c r="AU309" s="227" t="s">
        <v>82</v>
      </c>
      <c r="AV309" s="14" t="s">
        <v>82</v>
      </c>
      <c r="AW309" s="14" t="s">
        <v>29</v>
      </c>
      <c r="AX309" s="14" t="s">
        <v>80</v>
      </c>
      <c r="AY309" s="227" t="s">
        <v>182</v>
      </c>
    </row>
    <row r="310" spans="1:65" s="2" customFormat="1" ht="24.2" customHeight="1">
      <c r="A310" s="34"/>
      <c r="B310" s="35"/>
      <c r="C310" s="192" t="s">
        <v>397</v>
      </c>
      <c r="D310" s="192" t="s">
        <v>184</v>
      </c>
      <c r="E310" s="193" t="s">
        <v>398</v>
      </c>
      <c r="F310" s="194" t="s">
        <v>399</v>
      </c>
      <c r="G310" s="195" t="s">
        <v>186</v>
      </c>
      <c r="H310" s="196">
        <v>1.0129999999999999</v>
      </c>
      <c r="I310" s="197"/>
      <c r="J310" s="198">
        <f>ROUND(I310*H310,2)</f>
        <v>0</v>
      </c>
      <c r="K310" s="199"/>
      <c r="L310" s="39"/>
      <c r="M310" s="200" t="s">
        <v>1</v>
      </c>
      <c r="N310" s="201" t="s">
        <v>37</v>
      </c>
      <c r="O310" s="71"/>
      <c r="P310" s="202">
        <f>O310*H310</f>
        <v>0</v>
      </c>
      <c r="Q310" s="202">
        <v>0</v>
      </c>
      <c r="R310" s="202">
        <f>Q310*H310</f>
        <v>0</v>
      </c>
      <c r="S310" s="202">
        <v>1.8</v>
      </c>
      <c r="T310" s="203">
        <f>S310*H310</f>
        <v>1.8233999999999999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4" t="s">
        <v>187</v>
      </c>
      <c r="AT310" s="204" t="s">
        <v>184</v>
      </c>
      <c r="AU310" s="204" t="s">
        <v>82</v>
      </c>
      <c r="AY310" s="17" t="s">
        <v>182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7" t="s">
        <v>80</v>
      </c>
      <c r="BK310" s="205">
        <f>ROUND(I310*H310,2)</f>
        <v>0</v>
      </c>
      <c r="BL310" s="17" t="s">
        <v>187</v>
      </c>
      <c r="BM310" s="204" t="s">
        <v>400</v>
      </c>
    </row>
    <row r="311" spans="1:65" s="13" customFormat="1" ht="11.25">
      <c r="B311" s="206"/>
      <c r="C311" s="207"/>
      <c r="D311" s="208" t="s">
        <v>194</v>
      </c>
      <c r="E311" s="209" t="s">
        <v>1</v>
      </c>
      <c r="F311" s="210" t="s">
        <v>352</v>
      </c>
      <c r="G311" s="207"/>
      <c r="H311" s="209" t="s">
        <v>1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194</v>
      </c>
      <c r="AU311" s="216" t="s">
        <v>82</v>
      </c>
      <c r="AV311" s="13" t="s">
        <v>80</v>
      </c>
      <c r="AW311" s="13" t="s">
        <v>29</v>
      </c>
      <c r="AX311" s="13" t="s">
        <v>72</v>
      </c>
      <c r="AY311" s="216" t="s">
        <v>182</v>
      </c>
    </row>
    <row r="312" spans="1:65" s="14" customFormat="1" ht="11.25">
      <c r="B312" s="217"/>
      <c r="C312" s="218"/>
      <c r="D312" s="208" t="s">
        <v>194</v>
      </c>
      <c r="E312" s="219" t="s">
        <v>1</v>
      </c>
      <c r="F312" s="220" t="s">
        <v>401</v>
      </c>
      <c r="G312" s="218"/>
      <c r="H312" s="221">
        <v>0.83599999999999997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194</v>
      </c>
      <c r="AU312" s="227" t="s">
        <v>82</v>
      </c>
      <c r="AV312" s="14" t="s">
        <v>82</v>
      </c>
      <c r="AW312" s="14" t="s">
        <v>29</v>
      </c>
      <c r="AX312" s="14" t="s">
        <v>72</v>
      </c>
      <c r="AY312" s="227" t="s">
        <v>182</v>
      </c>
    </row>
    <row r="313" spans="1:65" s="13" customFormat="1" ht="11.25">
      <c r="B313" s="206"/>
      <c r="C313" s="207"/>
      <c r="D313" s="208" t="s">
        <v>194</v>
      </c>
      <c r="E313" s="209" t="s">
        <v>1</v>
      </c>
      <c r="F313" s="210" t="s">
        <v>231</v>
      </c>
      <c r="G313" s="207"/>
      <c r="H313" s="209" t="s">
        <v>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194</v>
      </c>
      <c r="AU313" s="216" t="s">
        <v>82</v>
      </c>
      <c r="AV313" s="13" t="s">
        <v>80</v>
      </c>
      <c r="AW313" s="13" t="s">
        <v>29</v>
      </c>
      <c r="AX313" s="13" t="s">
        <v>72</v>
      </c>
      <c r="AY313" s="216" t="s">
        <v>182</v>
      </c>
    </row>
    <row r="314" spans="1:65" s="14" customFormat="1" ht="11.25">
      <c r="B314" s="217"/>
      <c r="C314" s="218"/>
      <c r="D314" s="208" t="s">
        <v>194</v>
      </c>
      <c r="E314" s="219" t="s">
        <v>1</v>
      </c>
      <c r="F314" s="220" t="s">
        <v>402</v>
      </c>
      <c r="G314" s="218"/>
      <c r="H314" s="221">
        <v>0.17699999999999999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194</v>
      </c>
      <c r="AU314" s="227" t="s">
        <v>82</v>
      </c>
      <c r="AV314" s="14" t="s">
        <v>82</v>
      </c>
      <c r="AW314" s="14" t="s">
        <v>29</v>
      </c>
      <c r="AX314" s="14" t="s">
        <v>72</v>
      </c>
      <c r="AY314" s="227" t="s">
        <v>182</v>
      </c>
    </row>
    <row r="315" spans="1:65" s="15" customFormat="1" ht="11.25">
      <c r="B315" s="228"/>
      <c r="C315" s="229"/>
      <c r="D315" s="208" t="s">
        <v>194</v>
      </c>
      <c r="E315" s="230" t="s">
        <v>1</v>
      </c>
      <c r="F315" s="231" t="s">
        <v>218</v>
      </c>
      <c r="G315" s="229"/>
      <c r="H315" s="232">
        <v>1.0129999999999999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194</v>
      </c>
      <c r="AU315" s="238" t="s">
        <v>82</v>
      </c>
      <c r="AV315" s="15" t="s">
        <v>187</v>
      </c>
      <c r="AW315" s="15" t="s">
        <v>29</v>
      </c>
      <c r="AX315" s="15" t="s">
        <v>80</v>
      </c>
      <c r="AY315" s="238" t="s">
        <v>182</v>
      </c>
    </row>
    <row r="316" spans="1:65" s="2" customFormat="1" ht="24.2" customHeight="1">
      <c r="A316" s="34"/>
      <c r="B316" s="35"/>
      <c r="C316" s="192" t="s">
        <v>403</v>
      </c>
      <c r="D316" s="192" t="s">
        <v>184</v>
      </c>
      <c r="E316" s="193" t="s">
        <v>404</v>
      </c>
      <c r="F316" s="194" t="s">
        <v>405</v>
      </c>
      <c r="G316" s="195" t="s">
        <v>186</v>
      </c>
      <c r="H316" s="196">
        <v>16.302</v>
      </c>
      <c r="I316" s="197"/>
      <c r="J316" s="198">
        <f>ROUND(I316*H316,2)</f>
        <v>0</v>
      </c>
      <c r="K316" s="199"/>
      <c r="L316" s="39"/>
      <c r="M316" s="200" t="s">
        <v>1</v>
      </c>
      <c r="N316" s="201" t="s">
        <v>37</v>
      </c>
      <c r="O316" s="71"/>
      <c r="P316" s="202">
        <f>O316*H316</f>
        <v>0</v>
      </c>
      <c r="Q316" s="202">
        <v>0</v>
      </c>
      <c r="R316" s="202">
        <f>Q316*H316</f>
        <v>0</v>
      </c>
      <c r="S316" s="202">
        <v>2.4</v>
      </c>
      <c r="T316" s="203">
        <f>S316*H316</f>
        <v>39.1248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4" t="s">
        <v>187</v>
      </c>
      <c r="AT316" s="204" t="s">
        <v>184</v>
      </c>
      <c r="AU316" s="204" t="s">
        <v>82</v>
      </c>
      <c r="AY316" s="17" t="s">
        <v>182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7" t="s">
        <v>80</v>
      </c>
      <c r="BK316" s="205">
        <f>ROUND(I316*H316,2)</f>
        <v>0</v>
      </c>
      <c r="BL316" s="17" t="s">
        <v>187</v>
      </c>
      <c r="BM316" s="204" t="s">
        <v>406</v>
      </c>
    </row>
    <row r="317" spans="1:65" s="13" customFormat="1" ht="11.25">
      <c r="B317" s="206"/>
      <c r="C317" s="207"/>
      <c r="D317" s="208" t="s">
        <v>194</v>
      </c>
      <c r="E317" s="209" t="s">
        <v>1</v>
      </c>
      <c r="F317" s="210" t="s">
        <v>195</v>
      </c>
      <c r="G317" s="207"/>
      <c r="H317" s="209" t="s">
        <v>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194</v>
      </c>
      <c r="AU317" s="216" t="s">
        <v>82</v>
      </c>
      <c r="AV317" s="13" t="s">
        <v>80</v>
      </c>
      <c r="AW317" s="13" t="s">
        <v>29</v>
      </c>
      <c r="AX317" s="13" t="s">
        <v>72</v>
      </c>
      <c r="AY317" s="216" t="s">
        <v>182</v>
      </c>
    </row>
    <row r="318" spans="1:65" s="13" customFormat="1" ht="11.25">
      <c r="B318" s="206"/>
      <c r="C318" s="207"/>
      <c r="D318" s="208" t="s">
        <v>194</v>
      </c>
      <c r="E318" s="209" t="s">
        <v>1</v>
      </c>
      <c r="F318" s="210" t="s">
        <v>407</v>
      </c>
      <c r="G318" s="207"/>
      <c r="H318" s="209" t="s">
        <v>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194</v>
      </c>
      <c r="AU318" s="216" t="s">
        <v>82</v>
      </c>
      <c r="AV318" s="13" t="s">
        <v>80</v>
      </c>
      <c r="AW318" s="13" t="s">
        <v>29</v>
      </c>
      <c r="AX318" s="13" t="s">
        <v>72</v>
      </c>
      <c r="AY318" s="216" t="s">
        <v>182</v>
      </c>
    </row>
    <row r="319" spans="1:65" s="14" customFormat="1" ht="11.25">
      <c r="B319" s="217"/>
      <c r="C319" s="218"/>
      <c r="D319" s="208" t="s">
        <v>194</v>
      </c>
      <c r="E319" s="219" t="s">
        <v>1</v>
      </c>
      <c r="F319" s="220" t="s">
        <v>408</v>
      </c>
      <c r="G319" s="218"/>
      <c r="H319" s="221">
        <v>0.79700000000000004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194</v>
      </c>
      <c r="AU319" s="227" t="s">
        <v>82</v>
      </c>
      <c r="AV319" s="14" t="s">
        <v>82</v>
      </c>
      <c r="AW319" s="14" t="s">
        <v>29</v>
      </c>
      <c r="AX319" s="14" t="s">
        <v>72</v>
      </c>
      <c r="AY319" s="227" t="s">
        <v>182</v>
      </c>
    </row>
    <row r="320" spans="1:65" s="13" customFormat="1" ht="11.25">
      <c r="B320" s="206"/>
      <c r="C320" s="207"/>
      <c r="D320" s="208" t="s">
        <v>194</v>
      </c>
      <c r="E320" s="209" t="s">
        <v>1</v>
      </c>
      <c r="F320" s="210" t="s">
        <v>195</v>
      </c>
      <c r="G320" s="207"/>
      <c r="H320" s="209" t="s">
        <v>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194</v>
      </c>
      <c r="AU320" s="216" t="s">
        <v>82</v>
      </c>
      <c r="AV320" s="13" t="s">
        <v>80</v>
      </c>
      <c r="AW320" s="13" t="s">
        <v>29</v>
      </c>
      <c r="AX320" s="13" t="s">
        <v>72</v>
      </c>
      <c r="AY320" s="216" t="s">
        <v>182</v>
      </c>
    </row>
    <row r="321" spans="1:65" s="13" customFormat="1" ht="22.5">
      <c r="B321" s="206"/>
      <c r="C321" s="207"/>
      <c r="D321" s="208" t="s">
        <v>194</v>
      </c>
      <c r="E321" s="209" t="s">
        <v>1</v>
      </c>
      <c r="F321" s="210" t="s">
        <v>196</v>
      </c>
      <c r="G321" s="207"/>
      <c r="H321" s="209" t="s">
        <v>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194</v>
      </c>
      <c r="AU321" s="216" t="s">
        <v>82</v>
      </c>
      <c r="AV321" s="13" t="s">
        <v>80</v>
      </c>
      <c r="AW321" s="13" t="s">
        <v>29</v>
      </c>
      <c r="AX321" s="13" t="s">
        <v>72</v>
      </c>
      <c r="AY321" s="216" t="s">
        <v>182</v>
      </c>
    </row>
    <row r="322" spans="1:65" s="14" customFormat="1" ht="11.25">
      <c r="B322" s="217"/>
      <c r="C322" s="218"/>
      <c r="D322" s="208" t="s">
        <v>194</v>
      </c>
      <c r="E322" s="219" t="s">
        <v>1</v>
      </c>
      <c r="F322" s="220" t="s">
        <v>409</v>
      </c>
      <c r="G322" s="218"/>
      <c r="H322" s="221">
        <v>3.7549999999999999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194</v>
      </c>
      <c r="AU322" s="227" t="s">
        <v>82</v>
      </c>
      <c r="AV322" s="14" t="s">
        <v>82</v>
      </c>
      <c r="AW322" s="14" t="s">
        <v>29</v>
      </c>
      <c r="AX322" s="14" t="s">
        <v>72</v>
      </c>
      <c r="AY322" s="227" t="s">
        <v>182</v>
      </c>
    </row>
    <row r="323" spans="1:65" s="13" customFormat="1" ht="11.25">
      <c r="B323" s="206"/>
      <c r="C323" s="207"/>
      <c r="D323" s="208" t="s">
        <v>194</v>
      </c>
      <c r="E323" s="209" t="s">
        <v>1</v>
      </c>
      <c r="F323" s="210" t="s">
        <v>407</v>
      </c>
      <c r="G323" s="207"/>
      <c r="H323" s="209" t="s">
        <v>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194</v>
      </c>
      <c r="AU323" s="216" t="s">
        <v>82</v>
      </c>
      <c r="AV323" s="13" t="s">
        <v>80</v>
      </c>
      <c r="AW323" s="13" t="s">
        <v>29</v>
      </c>
      <c r="AX323" s="13" t="s">
        <v>72</v>
      </c>
      <c r="AY323" s="216" t="s">
        <v>182</v>
      </c>
    </row>
    <row r="324" spans="1:65" s="14" customFormat="1" ht="11.25">
      <c r="B324" s="217"/>
      <c r="C324" s="218"/>
      <c r="D324" s="208" t="s">
        <v>194</v>
      </c>
      <c r="E324" s="219" t="s">
        <v>1</v>
      </c>
      <c r="F324" s="220" t="s">
        <v>410</v>
      </c>
      <c r="G324" s="218"/>
      <c r="H324" s="221">
        <v>11.5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194</v>
      </c>
      <c r="AU324" s="227" t="s">
        <v>82</v>
      </c>
      <c r="AV324" s="14" t="s">
        <v>82</v>
      </c>
      <c r="AW324" s="14" t="s">
        <v>29</v>
      </c>
      <c r="AX324" s="14" t="s">
        <v>72</v>
      </c>
      <c r="AY324" s="227" t="s">
        <v>182</v>
      </c>
    </row>
    <row r="325" spans="1:65" s="13" customFormat="1" ht="11.25">
      <c r="B325" s="206"/>
      <c r="C325" s="207"/>
      <c r="D325" s="208" t="s">
        <v>194</v>
      </c>
      <c r="E325" s="209" t="s">
        <v>1</v>
      </c>
      <c r="F325" s="210" t="s">
        <v>207</v>
      </c>
      <c r="G325" s="207"/>
      <c r="H325" s="209" t="s">
        <v>1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194</v>
      </c>
      <c r="AU325" s="216" t="s">
        <v>82</v>
      </c>
      <c r="AV325" s="13" t="s">
        <v>80</v>
      </c>
      <c r="AW325" s="13" t="s">
        <v>29</v>
      </c>
      <c r="AX325" s="13" t="s">
        <v>72</v>
      </c>
      <c r="AY325" s="216" t="s">
        <v>182</v>
      </c>
    </row>
    <row r="326" spans="1:65" s="13" customFormat="1" ht="11.25">
      <c r="B326" s="206"/>
      <c r="C326" s="207"/>
      <c r="D326" s="208" t="s">
        <v>194</v>
      </c>
      <c r="E326" s="209" t="s">
        <v>1</v>
      </c>
      <c r="F326" s="210" t="s">
        <v>411</v>
      </c>
      <c r="G326" s="207"/>
      <c r="H326" s="209" t="s">
        <v>1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194</v>
      </c>
      <c r="AU326" s="216" t="s">
        <v>82</v>
      </c>
      <c r="AV326" s="13" t="s">
        <v>80</v>
      </c>
      <c r="AW326" s="13" t="s">
        <v>29</v>
      </c>
      <c r="AX326" s="13" t="s">
        <v>72</v>
      </c>
      <c r="AY326" s="216" t="s">
        <v>182</v>
      </c>
    </row>
    <row r="327" spans="1:65" s="14" customFormat="1" ht="11.25">
      <c r="B327" s="217"/>
      <c r="C327" s="218"/>
      <c r="D327" s="208" t="s">
        <v>194</v>
      </c>
      <c r="E327" s="219" t="s">
        <v>1</v>
      </c>
      <c r="F327" s="220" t="s">
        <v>412</v>
      </c>
      <c r="G327" s="218"/>
      <c r="H327" s="221">
        <v>0.25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194</v>
      </c>
      <c r="AU327" s="227" t="s">
        <v>82</v>
      </c>
      <c r="AV327" s="14" t="s">
        <v>82</v>
      </c>
      <c r="AW327" s="14" t="s">
        <v>29</v>
      </c>
      <c r="AX327" s="14" t="s">
        <v>72</v>
      </c>
      <c r="AY327" s="227" t="s">
        <v>182</v>
      </c>
    </row>
    <row r="328" spans="1:65" s="15" customFormat="1" ht="11.25">
      <c r="B328" s="228"/>
      <c r="C328" s="229"/>
      <c r="D328" s="208" t="s">
        <v>194</v>
      </c>
      <c r="E328" s="230" t="s">
        <v>1</v>
      </c>
      <c r="F328" s="231" t="s">
        <v>218</v>
      </c>
      <c r="G328" s="229"/>
      <c r="H328" s="232">
        <v>16.302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194</v>
      </c>
      <c r="AU328" s="238" t="s">
        <v>82</v>
      </c>
      <c r="AV328" s="15" t="s">
        <v>187</v>
      </c>
      <c r="AW328" s="15" t="s">
        <v>29</v>
      </c>
      <c r="AX328" s="15" t="s">
        <v>80</v>
      </c>
      <c r="AY328" s="238" t="s">
        <v>182</v>
      </c>
    </row>
    <row r="329" spans="1:65" s="2" customFormat="1" ht="24.2" customHeight="1">
      <c r="A329" s="34"/>
      <c r="B329" s="35"/>
      <c r="C329" s="192" t="s">
        <v>413</v>
      </c>
      <c r="D329" s="192" t="s">
        <v>184</v>
      </c>
      <c r="E329" s="193" t="s">
        <v>414</v>
      </c>
      <c r="F329" s="194" t="s">
        <v>415</v>
      </c>
      <c r="G329" s="195" t="s">
        <v>324</v>
      </c>
      <c r="H329" s="196">
        <v>1</v>
      </c>
      <c r="I329" s="197"/>
      <c r="J329" s="198">
        <f>ROUND(I329*H329,2)</f>
        <v>0</v>
      </c>
      <c r="K329" s="199"/>
      <c r="L329" s="39"/>
      <c r="M329" s="200" t="s">
        <v>1</v>
      </c>
      <c r="N329" s="201" t="s">
        <v>37</v>
      </c>
      <c r="O329" s="71"/>
      <c r="P329" s="202">
        <f>O329*H329</f>
        <v>0</v>
      </c>
      <c r="Q329" s="202">
        <v>0</v>
      </c>
      <c r="R329" s="202">
        <f>Q329*H329</f>
        <v>0</v>
      </c>
      <c r="S329" s="202">
        <v>4.0000000000000001E-3</v>
      </c>
      <c r="T329" s="203">
        <f>S329*H329</f>
        <v>4.0000000000000001E-3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4" t="s">
        <v>187</v>
      </c>
      <c r="AT329" s="204" t="s">
        <v>184</v>
      </c>
      <c r="AU329" s="204" t="s">
        <v>82</v>
      </c>
      <c r="AY329" s="17" t="s">
        <v>182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7" t="s">
        <v>80</v>
      </c>
      <c r="BK329" s="205">
        <f>ROUND(I329*H329,2)</f>
        <v>0</v>
      </c>
      <c r="BL329" s="17" t="s">
        <v>187</v>
      </c>
      <c r="BM329" s="204" t="s">
        <v>416</v>
      </c>
    </row>
    <row r="330" spans="1:65" s="13" customFormat="1" ht="11.25">
      <c r="B330" s="206"/>
      <c r="C330" s="207"/>
      <c r="D330" s="208" t="s">
        <v>194</v>
      </c>
      <c r="E330" s="209" t="s">
        <v>1</v>
      </c>
      <c r="F330" s="210" t="s">
        <v>417</v>
      </c>
      <c r="G330" s="207"/>
      <c r="H330" s="209" t="s">
        <v>1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194</v>
      </c>
      <c r="AU330" s="216" t="s">
        <v>82</v>
      </c>
      <c r="AV330" s="13" t="s">
        <v>80</v>
      </c>
      <c r="AW330" s="13" t="s">
        <v>29</v>
      </c>
      <c r="AX330" s="13" t="s">
        <v>72</v>
      </c>
      <c r="AY330" s="216" t="s">
        <v>182</v>
      </c>
    </row>
    <row r="331" spans="1:65" s="14" customFormat="1" ht="11.25">
      <c r="B331" s="217"/>
      <c r="C331" s="218"/>
      <c r="D331" s="208" t="s">
        <v>194</v>
      </c>
      <c r="E331" s="219" t="s">
        <v>1</v>
      </c>
      <c r="F331" s="220" t="s">
        <v>80</v>
      </c>
      <c r="G331" s="218"/>
      <c r="H331" s="221">
        <v>1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194</v>
      </c>
      <c r="AU331" s="227" t="s">
        <v>82</v>
      </c>
      <c r="AV331" s="14" t="s">
        <v>82</v>
      </c>
      <c r="AW331" s="14" t="s">
        <v>29</v>
      </c>
      <c r="AX331" s="14" t="s">
        <v>72</v>
      </c>
      <c r="AY331" s="227" t="s">
        <v>182</v>
      </c>
    </row>
    <row r="332" spans="1:65" s="15" customFormat="1" ht="11.25">
      <c r="B332" s="228"/>
      <c r="C332" s="229"/>
      <c r="D332" s="208" t="s">
        <v>194</v>
      </c>
      <c r="E332" s="230" t="s">
        <v>1</v>
      </c>
      <c r="F332" s="231" t="s">
        <v>218</v>
      </c>
      <c r="G332" s="229"/>
      <c r="H332" s="232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194</v>
      </c>
      <c r="AU332" s="238" t="s">
        <v>82</v>
      </c>
      <c r="AV332" s="15" t="s">
        <v>187</v>
      </c>
      <c r="AW332" s="15" t="s">
        <v>29</v>
      </c>
      <c r="AX332" s="15" t="s">
        <v>80</v>
      </c>
      <c r="AY332" s="238" t="s">
        <v>182</v>
      </c>
    </row>
    <row r="333" spans="1:65" s="2" customFormat="1" ht="24.2" customHeight="1">
      <c r="A333" s="34"/>
      <c r="B333" s="35"/>
      <c r="C333" s="192" t="s">
        <v>418</v>
      </c>
      <c r="D333" s="192" t="s">
        <v>184</v>
      </c>
      <c r="E333" s="193" t="s">
        <v>419</v>
      </c>
      <c r="F333" s="194" t="s">
        <v>420</v>
      </c>
      <c r="G333" s="195" t="s">
        <v>324</v>
      </c>
      <c r="H333" s="196">
        <v>6</v>
      </c>
      <c r="I333" s="197"/>
      <c r="J333" s="198">
        <f>ROUND(I333*H333,2)</f>
        <v>0</v>
      </c>
      <c r="K333" s="199"/>
      <c r="L333" s="39"/>
      <c r="M333" s="200" t="s">
        <v>1</v>
      </c>
      <c r="N333" s="201" t="s">
        <v>37</v>
      </c>
      <c r="O333" s="71"/>
      <c r="P333" s="202">
        <f>O333*H333</f>
        <v>0</v>
      </c>
      <c r="Q333" s="202">
        <v>0</v>
      </c>
      <c r="R333" s="202">
        <f>Q333*H333</f>
        <v>0</v>
      </c>
      <c r="S333" s="202">
        <v>1E-3</v>
      </c>
      <c r="T333" s="203">
        <f>S333*H333</f>
        <v>6.0000000000000001E-3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4" t="s">
        <v>187</v>
      </c>
      <c r="AT333" s="204" t="s">
        <v>184</v>
      </c>
      <c r="AU333" s="204" t="s">
        <v>82</v>
      </c>
      <c r="AY333" s="17" t="s">
        <v>182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7" t="s">
        <v>80</v>
      </c>
      <c r="BK333" s="205">
        <f>ROUND(I333*H333,2)</f>
        <v>0</v>
      </c>
      <c r="BL333" s="17" t="s">
        <v>187</v>
      </c>
      <c r="BM333" s="204" t="s">
        <v>421</v>
      </c>
    </row>
    <row r="334" spans="1:65" s="13" customFormat="1" ht="11.25">
      <c r="B334" s="206"/>
      <c r="C334" s="207"/>
      <c r="D334" s="208" t="s">
        <v>194</v>
      </c>
      <c r="E334" s="209" t="s">
        <v>1</v>
      </c>
      <c r="F334" s="210" t="s">
        <v>253</v>
      </c>
      <c r="G334" s="207"/>
      <c r="H334" s="209" t="s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194</v>
      </c>
      <c r="AU334" s="216" t="s">
        <v>82</v>
      </c>
      <c r="AV334" s="13" t="s">
        <v>80</v>
      </c>
      <c r="AW334" s="13" t="s">
        <v>29</v>
      </c>
      <c r="AX334" s="13" t="s">
        <v>72</v>
      </c>
      <c r="AY334" s="216" t="s">
        <v>182</v>
      </c>
    </row>
    <row r="335" spans="1:65" s="13" customFormat="1" ht="11.25">
      <c r="B335" s="206"/>
      <c r="C335" s="207"/>
      <c r="D335" s="208" t="s">
        <v>194</v>
      </c>
      <c r="E335" s="209" t="s">
        <v>1</v>
      </c>
      <c r="F335" s="210" t="s">
        <v>422</v>
      </c>
      <c r="G335" s="207"/>
      <c r="H335" s="209" t="s">
        <v>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194</v>
      </c>
      <c r="AU335" s="216" t="s">
        <v>82</v>
      </c>
      <c r="AV335" s="13" t="s">
        <v>80</v>
      </c>
      <c r="AW335" s="13" t="s">
        <v>29</v>
      </c>
      <c r="AX335" s="13" t="s">
        <v>72</v>
      </c>
      <c r="AY335" s="216" t="s">
        <v>182</v>
      </c>
    </row>
    <row r="336" spans="1:65" s="14" customFormat="1" ht="11.25">
      <c r="B336" s="217"/>
      <c r="C336" s="218"/>
      <c r="D336" s="208" t="s">
        <v>194</v>
      </c>
      <c r="E336" s="219" t="s">
        <v>1</v>
      </c>
      <c r="F336" s="220" t="s">
        <v>256</v>
      </c>
      <c r="G336" s="218"/>
      <c r="H336" s="221">
        <v>6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194</v>
      </c>
      <c r="AU336" s="227" t="s">
        <v>82</v>
      </c>
      <c r="AV336" s="14" t="s">
        <v>82</v>
      </c>
      <c r="AW336" s="14" t="s">
        <v>29</v>
      </c>
      <c r="AX336" s="14" t="s">
        <v>72</v>
      </c>
      <c r="AY336" s="227" t="s">
        <v>182</v>
      </c>
    </row>
    <row r="337" spans="1:65" s="15" customFormat="1" ht="11.25">
      <c r="B337" s="228"/>
      <c r="C337" s="229"/>
      <c r="D337" s="208" t="s">
        <v>194</v>
      </c>
      <c r="E337" s="230" t="s">
        <v>1</v>
      </c>
      <c r="F337" s="231" t="s">
        <v>218</v>
      </c>
      <c r="G337" s="229"/>
      <c r="H337" s="232">
        <v>6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194</v>
      </c>
      <c r="AU337" s="238" t="s">
        <v>82</v>
      </c>
      <c r="AV337" s="15" t="s">
        <v>187</v>
      </c>
      <c r="AW337" s="15" t="s">
        <v>29</v>
      </c>
      <c r="AX337" s="15" t="s">
        <v>80</v>
      </c>
      <c r="AY337" s="238" t="s">
        <v>182</v>
      </c>
    </row>
    <row r="338" spans="1:65" s="2" customFormat="1" ht="24.2" customHeight="1">
      <c r="A338" s="34"/>
      <c r="B338" s="35"/>
      <c r="C338" s="192" t="s">
        <v>423</v>
      </c>
      <c r="D338" s="192" t="s">
        <v>184</v>
      </c>
      <c r="E338" s="193" t="s">
        <v>424</v>
      </c>
      <c r="F338" s="194" t="s">
        <v>425</v>
      </c>
      <c r="G338" s="195" t="s">
        <v>324</v>
      </c>
      <c r="H338" s="196">
        <v>4</v>
      </c>
      <c r="I338" s="197"/>
      <c r="J338" s="198">
        <f>ROUND(I338*H338,2)</f>
        <v>0</v>
      </c>
      <c r="K338" s="199"/>
      <c r="L338" s="39"/>
      <c r="M338" s="200" t="s">
        <v>1</v>
      </c>
      <c r="N338" s="201" t="s">
        <v>37</v>
      </c>
      <c r="O338" s="71"/>
      <c r="P338" s="202">
        <f>O338*H338</f>
        <v>0</v>
      </c>
      <c r="Q338" s="202">
        <v>0</v>
      </c>
      <c r="R338" s="202">
        <f>Q338*H338</f>
        <v>0</v>
      </c>
      <c r="S338" s="202">
        <v>5.3999999999999999E-2</v>
      </c>
      <c r="T338" s="203">
        <f>S338*H338</f>
        <v>0.216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4" t="s">
        <v>187</v>
      </c>
      <c r="AT338" s="204" t="s">
        <v>184</v>
      </c>
      <c r="AU338" s="204" t="s">
        <v>82</v>
      </c>
      <c r="AY338" s="17" t="s">
        <v>182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7" t="s">
        <v>80</v>
      </c>
      <c r="BK338" s="205">
        <f>ROUND(I338*H338,2)</f>
        <v>0</v>
      </c>
      <c r="BL338" s="17" t="s">
        <v>187</v>
      </c>
      <c r="BM338" s="204" t="s">
        <v>426</v>
      </c>
    </row>
    <row r="339" spans="1:65" s="13" customFormat="1" ht="11.25">
      <c r="B339" s="206"/>
      <c r="C339" s="207"/>
      <c r="D339" s="208" t="s">
        <v>194</v>
      </c>
      <c r="E339" s="209" t="s">
        <v>1</v>
      </c>
      <c r="F339" s="210" t="s">
        <v>195</v>
      </c>
      <c r="G339" s="207"/>
      <c r="H339" s="209" t="s">
        <v>1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194</v>
      </c>
      <c r="AU339" s="216" t="s">
        <v>82</v>
      </c>
      <c r="AV339" s="13" t="s">
        <v>80</v>
      </c>
      <c r="AW339" s="13" t="s">
        <v>29</v>
      </c>
      <c r="AX339" s="13" t="s">
        <v>72</v>
      </c>
      <c r="AY339" s="216" t="s">
        <v>182</v>
      </c>
    </row>
    <row r="340" spans="1:65" s="14" customFormat="1" ht="11.25">
      <c r="B340" s="217"/>
      <c r="C340" s="218"/>
      <c r="D340" s="208" t="s">
        <v>194</v>
      </c>
      <c r="E340" s="219" t="s">
        <v>1</v>
      </c>
      <c r="F340" s="220" t="s">
        <v>198</v>
      </c>
      <c r="G340" s="218"/>
      <c r="H340" s="221">
        <v>3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194</v>
      </c>
      <c r="AU340" s="227" t="s">
        <v>82</v>
      </c>
      <c r="AV340" s="14" t="s">
        <v>82</v>
      </c>
      <c r="AW340" s="14" t="s">
        <v>29</v>
      </c>
      <c r="AX340" s="14" t="s">
        <v>72</v>
      </c>
      <c r="AY340" s="227" t="s">
        <v>182</v>
      </c>
    </row>
    <row r="341" spans="1:65" s="13" customFormat="1" ht="11.25">
      <c r="B341" s="206"/>
      <c r="C341" s="207"/>
      <c r="D341" s="208" t="s">
        <v>194</v>
      </c>
      <c r="E341" s="209" t="s">
        <v>1</v>
      </c>
      <c r="F341" s="210" t="s">
        <v>207</v>
      </c>
      <c r="G341" s="207"/>
      <c r="H341" s="209" t="s">
        <v>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194</v>
      </c>
      <c r="AU341" s="216" t="s">
        <v>82</v>
      </c>
      <c r="AV341" s="13" t="s">
        <v>80</v>
      </c>
      <c r="AW341" s="13" t="s">
        <v>29</v>
      </c>
      <c r="AX341" s="13" t="s">
        <v>72</v>
      </c>
      <c r="AY341" s="216" t="s">
        <v>182</v>
      </c>
    </row>
    <row r="342" spans="1:65" s="14" customFormat="1" ht="11.25">
      <c r="B342" s="217"/>
      <c r="C342" s="218"/>
      <c r="D342" s="208" t="s">
        <v>194</v>
      </c>
      <c r="E342" s="219" t="s">
        <v>1</v>
      </c>
      <c r="F342" s="220" t="s">
        <v>80</v>
      </c>
      <c r="G342" s="218"/>
      <c r="H342" s="221">
        <v>1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194</v>
      </c>
      <c r="AU342" s="227" t="s">
        <v>82</v>
      </c>
      <c r="AV342" s="14" t="s">
        <v>82</v>
      </c>
      <c r="AW342" s="14" t="s">
        <v>29</v>
      </c>
      <c r="AX342" s="14" t="s">
        <v>72</v>
      </c>
      <c r="AY342" s="227" t="s">
        <v>182</v>
      </c>
    </row>
    <row r="343" spans="1:65" s="15" customFormat="1" ht="11.25">
      <c r="B343" s="228"/>
      <c r="C343" s="229"/>
      <c r="D343" s="208" t="s">
        <v>194</v>
      </c>
      <c r="E343" s="230" t="s">
        <v>1</v>
      </c>
      <c r="F343" s="231" t="s">
        <v>218</v>
      </c>
      <c r="G343" s="229"/>
      <c r="H343" s="232">
        <v>4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194</v>
      </c>
      <c r="AU343" s="238" t="s">
        <v>82</v>
      </c>
      <c r="AV343" s="15" t="s">
        <v>187</v>
      </c>
      <c r="AW343" s="15" t="s">
        <v>29</v>
      </c>
      <c r="AX343" s="15" t="s">
        <v>80</v>
      </c>
      <c r="AY343" s="238" t="s">
        <v>182</v>
      </c>
    </row>
    <row r="344" spans="1:65" s="2" customFormat="1" ht="24.2" customHeight="1">
      <c r="A344" s="34"/>
      <c r="B344" s="35"/>
      <c r="C344" s="192" t="s">
        <v>427</v>
      </c>
      <c r="D344" s="192" t="s">
        <v>184</v>
      </c>
      <c r="E344" s="193" t="s">
        <v>428</v>
      </c>
      <c r="F344" s="194" t="s">
        <v>429</v>
      </c>
      <c r="G344" s="195" t="s">
        <v>318</v>
      </c>
      <c r="H344" s="196">
        <v>19.254999999999999</v>
      </c>
      <c r="I344" s="197"/>
      <c r="J344" s="198">
        <f>ROUND(I344*H344,2)</f>
        <v>0</v>
      </c>
      <c r="K344" s="199"/>
      <c r="L344" s="39"/>
      <c r="M344" s="200" t="s">
        <v>1</v>
      </c>
      <c r="N344" s="201" t="s">
        <v>37</v>
      </c>
      <c r="O344" s="71"/>
      <c r="P344" s="202">
        <f>O344*H344</f>
        <v>0</v>
      </c>
      <c r="Q344" s="202">
        <v>1.0000000000000001E-5</v>
      </c>
      <c r="R344" s="202">
        <f>Q344*H344</f>
        <v>1.9255000000000002E-4</v>
      </c>
      <c r="S344" s="202">
        <v>0</v>
      </c>
      <c r="T344" s="203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4" t="s">
        <v>187</v>
      </c>
      <c r="AT344" s="204" t="s">
        <v>184</v>
      </c>
      <c r="AU344" s="204" t="s">
        <v>82</v>
      </c>
      <c r="AY344" s="17" t="s">
        <v>182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7" t="s">
        <v>80</v>
      </c>
      <c r="BK344" s="205">
        <f>ROUND(I344*H344,2)</f>
        <v>0</v>
      </c>
      <c r="BL344" s="17" t="s">
        <v>187</v>
      </c>
      <c r="BM344" s="204" t="s">
        <v>430</v>
      </c>
    </row>
    <row r="345" spans="1:65" s="13" customFormat="1" ht="11.25">
      <c r="B345" s="206"/>
      <c r="C345" s="207"/>
      <c r="D345" s="208" t="s">
        <v>194</v>
      </c>
      <c r="E345" s="209" t="s">
        <v>1</v>
      </c>
      <c r="F345" s="210" t="s">
        <v>195</v>
      </c>
      <c r="G345" s="207"/>
      <c r="H345" s="209" t="s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194</v>
      </c>
      <c r="AU345" s="216" t="s">
        <v>82</v>
      </c>
      <c r="AV345" s="13" t="s">
        <v>80</v>
      </c>
      <c r="AW345" s="13" t="s">
        <v>29</v>
      </c>
      <c r="AX345" s="13" t="s">
        <v>72</v>
      </c>
      <c r="AY345" s="216" t="s">
        <v>182</v>
      </c>
    </row>
    <row r="346" spans="1:65" s="13" customFormat="1" ht="22.5">
      <c r="B346" s="206"/>
      <c r="C346" s="207"/>
      <c r="D346" s="208" t="s">
        <v>194</v>
      </c>
      <c r="E346" s="209" t="s">
        <v>1</v>
      </c>
      <c r="F346" s="210" t="s">
        <v>196</v>
      </c>
      <c r="G346" s="207"/>
      <c r="H346" s="209" t="s">
        <v>1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194</v>
      </c>
      <c r="AU346" s="216" t="s">
        <v>82</v>
      </c>
      <c r="AV346" s="13" t="s">
        <v>80</v>
      </c>
      <c r="AW346" s="13" t="s">
        <v>29</v>
      </c>
      <c r="AX346" s="13" t="s">
        <v>72</v>
      </c>
      <c r="AY346" s="216" t="s">
        <v>182</v>
      </c>
    </row>
    <row r="347" spans="1:65" s="14" customFormat="1" ht="11.25">
      <c r="B347" s="217"/>
      <c r="C347" s="218"/>
      <c r="D347" s="208" t="s">
        <v>194</v>
      </c>
      <c r="E347" s="219" t="s">
        <v>1</v>
      </c>
      <c r="F347" s="220" t="s">
        <v>409</v>
      </c>
      <c r="G347" s="218"/>
      <c r="H347" s="221">
        <v>3.7549999999999999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194</v>
      </c>
      <c r="AU347" s="227" t="s">
        <v>82</v>
      </c>
      <c r="AV347" s="14" t="s">
        <v>82</v>
      </c>
      <c r="AW347" s="14" t="s">
        <v>29</v>
      </c>
      <c r="AX347" s="14" t="s">
        <v>72</v>
      </c>
      <c r="AY347" s="227" t="s">
        <v>182</v>
      </c>
    </row>
    <row r="348" spans="1:65" s="13" customFormat="1" ht="11.25">
      <c r="B348" s="206"/>
      <c r="C348" s="207"/>
      <c r="D348" s="208" t="s">
        <v>194</v>
      </c>
      <c r="E348" s="209" t="s">
        <v>1</v>
      </c>
      <c r="F348" s="210" t="s">
        <v>407</v>
      </c>
      <c r="G348" s="207"/>
      <c r="H348" s="209" t="s">
        <v>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194</v>
      </c>
      <c r="AU348" s="216" t="s">
        <v>82</v>
      </c>
      <c r="AV348" s="13" t="s">
        <v>80</v>
      </c>
      <c r="AW348" s="13" t="s">
        <v>29</v>
      </c>
      <c r="AX348" s="13" t="s">
        <v>72</v>
      </c>
      <c r="AY348" s="216" t="s">
        <v>182</v>
      </c>
    </row>
    <row r="349" spans="1:65" s="14" customFormat="1" ht="11.25">
      <c r="B349" s="217"/>
      <c r="C349" s="218"/>
      <c r="D349" s="208" t="s">
        <v>194</v>
      </c>
      <c r="E349" s="219" t="s">
        <v>1</v>
      </c>
      <c r="F349" s="220" t="s">
        <v>410</v>
      </c>
      <c r="G349" s="218"/>
      <c r="H349" s="221">
        <v>11.5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194</v>
      </c>
      <c r="AU349" s="227" t="s">
        <v>82</v>
      </c>
      <c r="AV349" s="14" t="s">
        <v>82</v>
      </c>
      <c r="AW349" s="14" t="s">
        <v>29</v>
      </c>
      <c r="AX349" s="14" t="s">
        <v>72</v>
      </c>
      <c r="AY349" s="227" t="s">
        <v>182</v>
      </c>
    </row>
    <row r="350" spans="1:65" s="13" customFormat="1" ht="11.25">
      <c r="B350" s="206"/>
      <c r="C350" s="207"/>
      <c r="D350" s="208" t="s">
        <v>194</v>
      </c>
      <c r="E350" s="209" t="s">
        <v>1</v>
      </c>
      <c r="F350" s="210" t="s">
        <v>207</v>
      </c>
      <c r="G350" s="207"/>
      <c r="H350" s="209" t="s">
        <v>1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194</v>
      </c>
      <c r="AU350" s="216" t="s">
        <v>82</v>
      </c>
      <c r="AV350" s="13" t="s">
        <v>80</v>
      </c>
      <c r="AW350" s="13" t="s">
        <v>29</v>
      </c>
      <c r="AX350" s="13" t="s">
        <v>72</v>
      </c>
      <c r="AY350" s="216" t="s">
        <v>182</v>
      </c>
    </row>
    <row r="351" spans="1:65" s="13" customFormat="1" ht="11.25">
      <c r="B351" s="206"/>
      <c r="C351" s="207"/>
      <c r="D351" s="208" t="s">
        <v>194</v>
      </c>
      <c r="E351" s="209" t="s">
        <v>1</v>
      </c>
      <c r="F351" s="210" t="s">
        <v>411</v>
      </c>
      <c r="G351" s="207"/>
      <c r="H351" s="209" t="s">
        <v>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194</v>
      </c>
      <c r="AU351" s="216" t="s">
        <v>82</v>
      </c>
      <c r="AV351" s="13" t="s">
        <v>80</v>
      </c>
      <c r="AW351" s="13" t="s">
        <v>29</v>
      </c>
      <c r="AX351" s="13" t="s">
        <v>72</v>
      </c>
      <c r="AY351" s="216" t="s">
        <v>182</v>
      </c>
    </row>
    <row r="352" spans="1:65" s="14" customFormat="1" ht="11.25">
      <c r="B352" s="217"/>
      <c r="C352" s="218"/>
      <c r="D352" s="208" t="s">
        <v>194</v>
      </c>
      <c r="E352" s="219" t="s">
        <v>1</v>
      </c>
      <c r="F352" s="220" t="s">
        <v>431</v>
      </c>
      <c r="G352" s="218"/>
      <c r="H352" s="221">
        <v>4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194</v>
      </c>
      <c r="AU352" s="227" t="s">
        <v>82</v>
      </c>
      <c r="AV352" s="14" t="s">
        <v>82</v>
      </c>
      <c r="AW352" s="14" t="s">
        <v>29</v>
      </c>
      <c r="AX352" s="14" t="s">
        <v>72</v>
      </c>
      <c r="AY352" s="227" t="s">
        <v>182</v>
      </c>
    </row>
    <row r="353" spans="1:65" s="15" customFormat="1" ht="11.25">
      <c r="B353" s="228"/>
      <c r="C353" s="229"/>
      <c r="D353" s="208" t="s">
        <v>194</v>
      </c>
      <c r="E353" s="230" t="s">
        <v>1</v>
      </c>
      <c r="F353" s="231" t="s">
        <v>218</v>
      </c>
      <c r="G353" s="229"/>
      <c r="H353" s="232">
        <v>19.254999999999999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194</v>
      </c>
      <c r="AU353" s="238" t="s">
        <v>82</v>
      </c>
      <c r="AV353" s="15" t="s">
        <v>187</v>
      </c>
      <c r="AW353" s="15" t="s">
        <v>29</v>
      </c>
      <c r="AX353" s="15" t="s">
        <v>80</v>
      </c>
      <c r="AY353" s="238" t="s">
        <v>182</v>
      </c>
    </row>
    <row r="354" spans="1:65" s="12" customFormat="1" ht="22.9" customHeight="1">
      <c r="B354" s="176"/>
      <c r="C354" s="177"/>
      <c r="D354" s="178" t="s">
        <v>71</v>
      </c>
      <c r="E354" s="190" t="s">
        <v>432</v>
      </c>
      <c r="F354" s="190" t="s">
        <v>433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SUM(P355:P361)</f>
        <v>0</v>
      </c>
      <c r="Q354" s="184"/>
      <c r="R354" s="185">
        <f>SUM(R355:R361)</f>
        <v>0</v>
      </c>
      <c r="S354" s="184"/>
      <c r="T354" s="186">
        <f>SUM(T355:T361)</f>
        <v>0</v>
      </c>
      <c r="AR354" s="187" t="s">
        <v>80</v>
      </c>
      <c r="AT354" s="188" t="s">
        <v>71</v>
      </c>
      <c r="AU354" s="188" t="s">
        <v>80</v>
      </c>
      <c r="AY354" s="187" t="s">
        <v>182</v>
      </c>
      <c r="BK354" s="189">
        <f>SUM(BK355:BK361)</f>
        <v>0</v>
      </c>
    </row>
    <row r="355" spans="1:65" s="2" customFormat="1" ht="24.2" customHeight="1">
      <c r="A355" s="34"/>
      <c r="B355" s="35"/>
      <c r="C355" s="192" t="s">
        <v>434</v>
      </c>
      <c r="D355" s="192" t="s">
        <v>184</v>
      </c>
      <c r="E355" s="193" t="s">
        <v>435</v>
      </c>
      <c r="F355" s="194" t="s">
        <v>436</v>
      </c>
      <c r="G355" s="195" t="s">
        <v>292</v>
      </c>
      <c r="H355" s="196">
        <v>335.88499999999999</v>
      </c>
      <c r="I355" s="197"/>
      <c r="J355" s="198">
        <f>ROUND(I355*H355,2)</f>
        <v>0</v>
      </c>
      <c r="K355" s="199"/>
      <c r="L355" s="39"/>
      <c r="M355" s="200" t="s">
        <v>1</v>
      </c>
      <c r="N355" s="201" t="s">
        <v>37</v>
      </c>
      <c r="O355" s="71"/>
      <c r="P355" s="202">
        <f>O355*H355</f>
        <v>0</v>
      </c>
      <c r="Q355" s="202">
        <v>0</v>
      </c>
      <c r="R355" s="202">
        <f>Q355*H355</f>
        <v>0</v>
      </c>
      <c r="S355" s="202">
        <v>0</v>
      </c>
      <c r="T355" s="20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4" t="s">
        <v>187</v>
      </c>
      <c r="AT355" s="204" t="s">
        <v>184</v>
      </c>
      <c r="AU355" s="204" t="s">
        <v>82</v>
      </c>
      <c r="AY355" s="17" t="s">
        <v>182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7" t="s">
        <v>80</v>
      </c>
      <c r="BK355" s="205">
        <f>ROUND(I355*H355,2)</f>
        <v>0</v>
      </c>
      <c r="BL355" s="17" t="s">
        <v>187</v>
      </c>
      <c r="BM355" s="204" t="s">
        <v>437</v>
      </c>
    </row>
    <row r="356" spans="1:65" s="2" customFormat="1" ht="33" customHeight="1">
      <c r="A356" s="34"/>
      <c r="B356" s="35"/>
      <c r="C356" s="192" t="s">
        <v>438</v>
      </c>
      <c r="D356" s="192" t="s">
        <v>184</v>
      </c>
      <c r="E356" s="193" t="s">
        <v>439</v>
      </c>
      <c r="F356" s="194" t="s">
        <v>440</v>
      </c>
      <c r="G356" s="195" t="s">
        <v>292</v>
      </c>
      <c r="H356" s="196">
        <v>1679.425</v>
      </c>
      <c r="I356" s="197"/>
      <c r="J356" s="198">
        <f>ROUND(I356*H356,2)</f>
        <v>0</v>
      </c>
      <c r="K356" s="199"/>
      <c r="L356" s="39"/>
      <c r="M356" s="200" t="s">
        <v>1</v>
      </c>
      <c r="N356" s="201" t="s">
        <v>37</v>
      </c>
      <c r="O356" s="71"/>
      <c r="P356" s="202">
        <f>O356*H356</f>
        <v>0</v>
      </c>
      <c r="Q356" s="202">
        <v>0</v>
      </c>
      <c r="R356" s="202">
        <f>Q356*H356</f>
        <v>0</v>
      </c>
      <c r="S356" s="202">
        <v>0</v>
      </c>
      <c r="T356" s="203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4" t="s">
        <v>187</v>
      </c>
      <c r="AT356" s="204" t="s">
        <v>184</v>
      </c>
      <c r="AU356" s="204" t="s">
        <v>82</v>
      </c>
      <c r="AY356" s="17" t="s">
        <v>182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7" t="s">
        <v>80</v>
      </c>
      <c r="BK356" s="205">
        <f>ROUND(I356*H356,2)</f>
        <v>0</v>
      </c>
      <c r="BL356" s="17" t="s">
        <v>187</v>
      </c>
      <c r="BM356" s="204" t="s">
        <v>441</v>
      </c>
    </row>
    <row r="357" spans="1:65" s="14" customFormat="1" ht="11.25">
      <c r="B357" s="217"/>
      <c r="C357" s="218"/>
      <c r="D357" s="208" t="s">
        <v>194</v>
      </c>
      <c r="E357" s="218"/>
      <c r="F357" s="220" t="s">
        <v>442</v>
      </c>
      <c r="G357" s="218"/>
      <c r="H357" s="221">
        <v>1679.425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194</v>
      </c>
      <c r="AU357" s="227" t="s">
        <v>82</v>
      </c>
      <c r="AV357" s="14" t="s">
        <v>82</v>
      </c>
      <c r="AW357" s="14" t="s">
        <v>4</v>
      </c>
      <c r="AX357" s="14" t="s">
        <v>80</v>
      </c>
      <c r="AY357" s="227" t="s">
        <v>182</v>
      </c>
    </row>
    <row r="358" spans="1:65" s="2" customFormat="1" ht="24.2" customHeight="1">
      <c r="A358" s="34"/>
      <c r="B358" s="35"/>
      <c r="C358" s="192" t="s">
        <v>443</v>
      </c>
      <c r="D358" s="192" t="s">
        <v>184</v>
      </c>
      <c r="E358" s="193" t="s">
        <v>444</v>
      </c>
      <c r="F358" s="194" t="s">
        <v>445</v>
      </c>
      <c r="G358" s="195" t="s">
        <v>292</v>
      </c>
      <c r="H358" s="196">
        <v>335.88499999999999</v>
      </c>
      <c r="I358" s="197"/>
      <c r="J358" s="198">
        <f>ROUND(I358*H358,2)</f>
        <v>0</v>
      </c>
      <c r="K358" s="199"/>
      <c r="L358" s="39"/>
      <c r="M358" s="200" t="s">
        <v>1</v>
      </c>
      <c r="N358" s="201" t="s">
        <v>37</v>
      </c>
      <c r="O358" s="71"/>
      <c r="P358" s="202">
        <f>O358*H358</f>
        <v>0</v>
      </c>
      <c r="Q358" s="202">
        <v>0</v>
      </c>
      <c r="R358" s="202">
        <f>Q358*H358</f>
        <v>0</v>
      </c>
      <c r="S358" s="202">
        <v>0</v>
      </c>
      <c r="T358" s="20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4" t="s">
        <v>187</v>
      </c>
      <c r="AT358" s="204" t="s">
        <v>184</v>
      </c>
      <c r="AU358" s="204" t="s">
        <v>82</v>
      </c>
      <c r="AY358" s="17" t="s">
        <v>182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7" t="s">
        <v>80</v>
      </c>
      <c r="BK358" s="205">
        <f>ROUND(I358*H358,2)</f>
        <v>0</v>
      </c>
      <c r="BL358" s="17" t="s">
        <v>187</v>
      </c>
      <c r="BM358" s="204" t="s">
        <v>446</v>
      </c>
    </row>
    <row r="359" spans="1:65" s="2" customFormat="1" ht="24.2" customHeight="1">
      <c r="A359" s="34"/>
      <c r="B359" s="35"/>
      <c r="C359" s="192" t="s">
        <v>447</v>
      </c>
      <c r="D359" s="192" t="s">
        <v>184</v>
      </c>
      <c r="E359" s="193" t="s">
        <v>448</v>
      </c>
      <c r="F359" s="194" t="s">
        <v>449</v>
      </c>
      <c r="G359" s="195" t="s">
        <v>292</v>
      </c>
      <c r="H359" s="196">
        <v>6381.8149999999996</v>
      </c>
      <c r="I359" s="197"/>
      <c r="J359" s="198">
        <f>ROUND(I359*H359,2)</f>
        <v>0</v>
      </c>
      <c r="K359" s="199"/>
      <c r="L359" s="39"/>
      <c r="M359" s="200" t="s">
        <v>1</v>
      </c>
      <c r="N359" s="201" t="s">
        <v>37</v>
      </c>
      <c r="O359" s="71"/>
      <c r="P359" s="202">
        <f>O359*H359</f>
        <v>0</v>
      </c>
      <c r="Q359" s="202">
        <v>0</v>
      </c>
      <c r="R359" s="202">
        <f>Q359*H359</f>
        <v>0</v>
      </c>
      <c r="S359" s="202">
        <v>0</v>
      </c>
      <c r="T359" s="203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4" t="s">
        <v>187</v>
      </c>
      <c r="AT359" s="204" t="s">
        <v>184</v>
      </c>
      <c r="AU359" s="204" t="s">
        <v>82</v>
      </c>
      <c r="AY359" s="17" t="s">
        <v>182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7" t="s">
        <v>80</v>
      </c>
      <c r="BK359" s="205">
        <f>ROUND(I359*H359,2)</f>
        <v>0</v>
      </c>
      <c r="BL359" s="17" t="s">
        <v>187</v>
      </c>
      <c r="BM359" s="204" t="s">
        <v>450</v>
      </c>
    </row>
    <row r="360" spans="1:65" s="14" customFormat="1" ht="11.25">
      <c r="B360" s="217"/>
      <c r="C360" s="218"/>
      <c r="D360" s="208" t="s">
        <v>194</v>
      </c>
      <c r="E360" s="218"/>
      <c r="F360" s="220" t="s">
        <v>451</v>
      </c>
      <c r="G360" s="218"/>
      <c r="H360" s="221">
        <v>6381.8149999999996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194</v>
      </c>
      <c r="AU360" s="227" t="s">
        <v>82</v>
      </c>
      <c r="AV360" s="14" t="s">
        <v>82</v>
      </c>
      <c r="AW360" s="14" t="s">
        <v>4</v>
      </c>
      <c r="AX360" s="14" t="s">
        <v>80</v>
      </c>
      <c r="AY360" s="227" t="s">
        <v>182</v>
      </c>
    </row>
    <row r="361" spans="1:65" s="2" customFormat="1" ht="33" customHeight="1">
      <c r="A361" s="34"/>
      <c r="B361" s="35"/>
      <c r="C361" s="192" t="s">
        <v>452</v>
      </c>
      <c r="D361" s="192" t="s">
        <v>184</v>
      </c>
      <c r="E361" s="193" t="s">
        <v>453</v>
      </c>
      <c r="F361" s="194" t="s">
        <v>454</v>
      </c>
      <c r="G361" s="195" t="s">
        <v>292</v>
      </c>
      <c r="H361" s="196">
        <v>335.88499999999999</v>
      </c>
      <c r="I361" s="197"/>
      <c r="J361" s="198">
        <f>ROUND(I361*H361,2)</f>
        <v>0</v>
      </c>
      <c r="K361" s="199"/>
      <c r="L361" s="39"/>
      <c r="M361" s="200" t="s">
        <v>1</v>
      </c>
      <c r="N361" s="201" t="s">
        <v>37</v>
      </c>
      <c r="O361" s="71"/>
      <c r="P361" s="202">
        <f>O361*H361</f>
        <v>0</v>
      </c>
      <c r="Q361" s="202">
        <v>0</v>
      </c>
      <c r="R361" s="202">
        <f>Q361*H361</f>
        <v>0</v>
      </c>
      <c r="S361" s="202">
        <v>0</v>
      </c>
      <c r="T361" s="20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4" t="s">
        <v>187</v>
      </c>
      <c r="AT361" s="204" t="s">
        <v>184</v>
      </c>
      <c r="AU361" s="204" t="s">
        <v>82</v>
      </c>
      <c r="AY361" s="17" t="s">
        <v>182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7" t="s">
        <v>80</v>
      </c>
      <c r="BK361" s="205">
        <f>ROUND(I361*H361,2)</f>
        <v>0</v>
      </c>
      <c r="BL361" s="17" t="s">
        <v>187</v>
      </c>
      <c r="BM361" s="204" t="s">
        <v>455</v>
      </c>
    </row>
    <row r="362" spans="1:65" s="12" customFormat="1" ht="25.9" customHeight="1">
      <c r="B362" s="176"/>
      <c r="C362" s="177"/>
      <c r="D362" s="178" t="s">
        <v>71</v>
      </c>
      <c r="E362" s="179" t="s">
        <v>456</v>
      </c>
      <c r="F362" s="179" t="s">
        <v>457</v>
      </c>
      <c r="G362" s="177"/>
      <c r="H362" s="177"/>
      <c r="I362" s="180"/>
      <c r="J362" s="181">
        <f>BK362</f>
        <v>0</v>
      </c>
      <c r="K362" s="177"/>
      <c r="L362" s="182"/>
      <c r="M362" s="183"/>
      <c r="N362" s="184"/>
      <c r="O362" s="184"/>
      <c r="P362" s="185">
        <f>P363+P369+P379+P382+P388+P433</f>
        <v>0</v>
      </c>
      <c r="Q362" s="184"/>
      <c r="R362" s="185">
        <f>R363+R369+R379+R382+R388+R433</f>
        <v>0</v>
      </c>
      <c r="S362" s="184"/>
      <c r="T362" s="186">
        <f>T363+T369+T379+T382+T388+T433</f>
        <v>12.6184972</v>
      </c>
      <c r="AR362" s="187" t="s">
        <v>82</v>
      </c>
      <c r="AT362" s="188" t="s">
        <v>71</v>
      </c>
      <c r="AU362" s="188" t="s">
        <v>72</v>
      </c>
      <c r="AY362" s="187" t="s">
        <v>182</v>
      </c>
      <c r="BK362" s="189">
        <f>BK363+BK369+BK379+BK382+BK388+BK433</f>
        <v>0</v>
      </c>
    </row>
    <row r="363" spans="1:65" s="12" customFormat="1" ht="22.9" customHeight="1">
      <c r="B363" s="176"/>
      <c r="C363" s="177"/>
      <c r="D363" s="178" t="s">
        <v>71</v>
      </c>
      <c r="E363" s="190" t="s">
        <v>458</v>
      </c>
      <c r="F363" s="190" t="s">
        <v>459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SUM(P364:P368)</f>
        <v>0</v>
      </c>
      <c r="Q363" s="184"/>
      <c r="R363" s="185">
        <f>SUM(R364:R368)</f>
        <v>0</v>
      </c>
      <c r="S363" s="184"/>
      <c r="T363" s="186">
        <f>SUM(T364:T368)</f>
        <v>4.99E-2</v>
      </c>
      <c r="AR363" s="187" t="s">
        <v>82</v>
      </c>
      <c r="AT363" s="188" t="s">
        <v>71</v>
      </c>
      <c r="AU363" s="188" t="s">
        <v>80</v>
      </c>
      <c r="AY363" s="187" t="s">
        <v>182</v>
      </c>
      <c r="BK363" s="189">
        <f>SUM(BK364:BK368)</f>
        <v>0</v>
      </c>
    </row>
    <row r="364" spans="1:65" s="2" customFormat="1" ht="24.2" customHeight="1">
      <c r="A364" s="34"/>
      <c r="B364" s="35"/>
      <c r="C364" s="192" t="s">
        <v>460</v>
      </c>
      <c r="D364" s="192" t="s">
        <v>184</v>
      </c>
      <c r="E364" s="193" t="s">
        <v>461</v>
      </c>
      <c r="F364" s="194" t="s">
        <v>462</v>
      </c>
      <c r="G364" s="195" t="s">
        <v>324</v>
      </c>
      <c r="H364" s="196">
        <v>1</v>
      </c>
      <c r="I364" s="197"/>
      <c r="J364" s="198">
        <f>ROUND(I364*H364,2)</f>
        <v>0</v>
      </c>
      <c r="K364" s="199"/>
      <c r="L364" s="39"/>
      <c r="M364" s="200" t="s">
        <v>1</v>
      </c>
      <c r="N364" s="201" t="s">
        <v>37</v>
      </c>
      <c r="O364" s="71"/>
      <c r="P364" s="202">
        <f>O364*H364</f>
        <v>0</v>
      </c>
      <c r="Q364" s="202">
        <v>0</v>
      </c>
      <c r="R364" s="202">
        <f>Q364*H364</f>
        <v>0</v>
      </c>
      <c r="S364" s="202">
        <v>4.99E-2</v>
      </c>
      <c r="T364" s="203">
        <f>S364*H364</f>
        <v>4.99E-2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4" t="s">
        <v>326</v>
      </c>
      <c r="AT364" s="204" t="s">
        <v>184</v>
      </c>
      <c r="AU364" s="204" t="s">
        <v>82</v>
      </c>
      <c r="AY364" s="17" t="s">
        <v>182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7" t="s">
        <v>80</v>
      </c>
      <c r="BK364" s="205">
        <f>ROUND(I364*H364,2)</f>
        <v>0</v>
      </c>
      <c r="BL364" s="17" t="s">
        <v>326</v>
      </c>
      <c r="BM364" s="204" t="s">
        <v>463</v>
      </c>
    </row>
    <row r="365" spans="1:65" s="13" customFormat="1" ht="11.25">
      <c r="B365" s="206"/>
      <c r="C365" s="207"/>
      <c r="D365" s="208" t="s">
        <v>194</v>
      </c>
      <c r="E365" s="209" t="s">
        <v>1</v>
      </c>
      <c r="F365" s="210" t="s">
        <v>195</v>
      </c>
      <c r="G365" s="207"/>
      <c r="H365" s="209" t="s">
        <v>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194</v>
      </c>
      <c r="AU365" s="216" t="s">
        <v>82</v>
      </c>
      <c r="AV365" s="13" t="s">
        <v>80</v>
      </c>
      <c r="AW365" s="13" t="s">
        <v>29</v>
      </c>
      <c r="AX365" s="13" t="s">
        <v>72</v>
      </c>
      <c r="AY365" s="216" t="s">
        <v>182</v>
      </c>
    </row>
    <row r="366" spans="1:65" s="13" customFormat="1" ht="11.25">
      <c r="B366" s="206"/>
      <c r="C366" s="207"/>
      <c r="D366" s="208" t="s">
        <v>194</v>
      </c>
      <c r="E366" s="209" t="s">
        <v>1</v>
      </c>
      <c r="F366" s="210" t="s">
        <v>464</v>
      </c>
      <c r="G366" s="207"/>
      <c r="H366" s="209" t="s">
        <v>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194</v>
      </c>
      <c r="AU366" s="216" t="s">
        <v>82</v>
      </c>
      <c r="AV366" s="13" t="s">
        <v>80</v>
      </c>
      <c r="AW366" s="13" t="s">
        <v>29</v>
      </c>
      <c r="AX366" s="13" t="s">
        <v>72</v>
      </c>
      <c r="AY366" s="216" t="s">
        <v>182</v>
      </c>
    </row>
    <row r="367" spans="1:65" s="14" customFormat="1" ht="11.25">
      <c r="B367" s="217"/>
      <c r="C367" s="218"/>
      <c r="D367" s="208" t="s">
        <v>194</v>
      </c>
      <c r="E367" s="219" t="s">
        <v>1</v>
      </c>
      <c r="F367" s="220" t="s">
        <v>80</v>
      </c>
      <c r="G367" s="218"/>
      <c r="H367" s="221">
        <v>1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194</v>
      </c>
      <c r="AU367" s="227" t="s">
        <v>82</v>
      </c>
      <c r="AV367" s="14" t="s">
        <v>82</v>
      </c>
      <c r="AW367" s="14" t="s">
        <v>29</v>
      </c>
      <c r="AX367" s="14" t="s">
        <v>72</v>
      </c>
      <c r="AY367" s="227" t="s">
        <v>182</v>
      </c>
    </row>
    <row r="368" spans="1:65" s="15" customFormat="1" ht="11.25">
      <c r="B368" s="228"/>
      <c r="C368" s="229"/>
      <c r="D368" s="208" t="s">
        <v>194</v>
      </c>
      <c r="E368" s="230" t="s">
        <v>1</v>
      </c>
      <c r="F368" s="231" t="s">
        <v>218</v>
      </c>
      <c r="G368" s="229"/>
      <c r="H368" s="232">
        <v>1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194</v>
      </c>
      <c r="AU368" s="238" t="s">
        <v>82</v>
      </c>
      <c r="AV368" s="15" t="s">
        <v>187</v>
      </c>
      <c r="AW368" s="15" t="s">
        <v>29</v>
      </c>
      <c r="AX368" s="15" t="s">
        <v>80</v>
      </c>
      <c r="AY368" s="238" t="s">
        <v>182</v>
      </c>
    </row>
    <row r="369" spans="1:65" s="12" customFormat="1" ht="22.9" customHeight="1">
      <c r="B369" s="176"/>
      <c r="C369" s="177"/>
      <c r="D369" s="178" t="s">
        <v>71</v>
      </c>
      <c r="E369" s="190" t="s">
        <v>465</v>
      </c>
      <c r="F369" s="190" t="s">
        <v>466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SUM(P370:P378)</f>
        <v>0</v>
      </c>
      <c r="Q369" s="184"/>
      <c r="R369" s="185">
        <f>SUM(R370:R378)</f>
        <v>0</v>
      </c>
      <c r="S369" s="184"/>
      <c r="T369" s="186">
        <f>SUM(T370:T378)</f>
        <v>0.12789719999999999</v>
      </c>
      <c r="AR369" s="187" t="s">
        <v>82</v>
      </c>
      <c r="AT369" s="188" t="s">
        <v>71</v>
      </c>
      <c r="AU369" s="188" t="s">
        <v>80</v>
      </c>
      <c r="AY369" s="187" t="s">
        <v>182</v>
      </c>
      <c r="BK369" s="189">
        <f>SUM(BK370:BK378)</f>
        <v>0</v>
      </c>
    </row>
    <row r="370" spans="1:65" s="2" customFormat="1" ht="24.2" customHeight="1">
      <c r="A370" s="34"/>
      <c r="B370" s="35"/>
      <c r="C370" s="192" t="s">
        <v>467</v>
      </c>
      <c r="D370" s="192" t="s">
        <v>184</v>
      </c>
      <c r="E370" s="193" t="s">
        <v>468</v>
      </c>
      <c r="F370" s="194" t="s">
        <v>469</v>
      </c>
      <c r="G370" s="195" t="s">
        <v>318</v>
      </c>
      <c r="H370" s="196">
        <v>53.42</v>
      </c>
      <c r="I370" s="197"/>
      <c r="J370" s="198">
        <f>ROUND(I370*H370,2)</f>
        <v>0</v>
      </c>
      <c r="K370" s="199"/>
      <c r="L370" s="39"/>
      <c r="M370" s="200" t="s">
        <v>1</v>
      </c>
      <c r="N370" s="201" t="s">
        <v>37</v>
      </c>
      <c r="O370" s="71"/>
      <c r="P370" s="202">
        <f>O370*H370</f>
        <v>0</v>
      </c>
      <c r="Q370" s="202">
        <v>0</v>
      </c>
      <c r="R370" s="202">
        <f>Q370*H370</f>
        <v>0</v>
      </c>
      <c r="S370" s="202">
        <v>1.91E-3</v>
      </c>
      <c r="T370" s="203">
        <f>S370*H370</f>
        <v>0.1020322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4" t="s">
        <v>326</v>
      </c>
      <c r="AT370" s="204" t="s">
        <v>184</v>
      </c>
      <c r="AU370" s="204" t="s">
        <v>82</v>
      </c>
      <c r="AY370" s="17" t="s">
        <v>182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7" t="s">
        <v>80</v>
      </c>
      <c r="BK370" s="205">
        <f>ROUND(I370*H370,2)</f>
        <v>0</v>
      </c>
      <c r="BL370" s="17" t="s">
        <v>326</v>
      </c>
      <c r="BM370" s="204" t="s">
        <v>470</v>
      </c>
    </row>
    <row r="371" spans="1:65" s="13" customFormat="1" ht="11.25">
      <c r="B371" s="206"/>
      <c r="C371" s="207"/>
      <c r="D371" s="208" t="s">
        <v>194</v>
      </c>
      <c r="E371" s="209" t="s">
        <v>1</v>
      </c>
      <c r="F371" s="210" t="s">
        <v>346</v>
      </c>
      <c r="G371" s="207"/>
      <c r="H371" s="209" t="s">
        <v>1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194</v>
      </c>
      <c r="AU371" s="216" t="s">
        <v>82</v>
      </c>
      <c r="AV371" s="13" t="s">
        <v>80</v>
      </c>
      <c r="AW371" s="13" t="s">
        <v>29</v>
      </c>
      <c r="AX371" s="13" t="s">
        <v>72</v>
      </c>
      <c r="AY371" s="216" t="s">
        <v>182</v>
      </c>
    </row>
    <row r="372" spans="1:65" s="14" customFormat="1" ht="11.25">
      <c r="B372" s="217"/>
      <c r="C372" s="218"/>
      <c r="D372" s="208" t="s">
        <v>194</v>
      </c>
      <c r="E372" s="219" t="s">
        <v>1</v>
      </c>
      <c r="F372" s="220" t="s">
        <v>471</v>
      </c>
      <c r="G372" s="218"/>
      <c r="H372" s="221">
        <v>23.92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194</v>
      </c>
      <c r="AU372" s="227" t="s">
        <v>82</v>
      </c>
      <c r="AV372" s="14" t="s">
        <v>82</v>
      </c>
      <c r="AW372" s="14" t="s">
        <v>29</v>
      </c>
      <c r="AX372" s="14" t="s">
        <v>72</v>
      </c>
      <c r="AY372" s="227" t="s">
        <v>182</v>
      </c>
    </row>
    <row r="373" spans="1:65" s="13" customFormat="1" ht="11.25">
      <c r="B373" s="206"/>
      <c r="C373" s="207"/>
      <c r="D373" s="208" t="s">
        <v>194</v>
      </c>
      <c r="E373" s="209" t="s">
        <v>1</v>
      </c>
      <c r="F373" s="210" t="s">
        <v>472</v>
      </c>
      <c r="G373" s="207"/>
      <c r="H373" s="209" t="s">
        <v>1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194</v>
      </c>
      <c r="AU373" s="216" t="s">
        <v>82</v>
      </c>
      <c r="AV373" s="13" t="s">
        <v>80</v>
      </c>
      <c r="AW373" s="13" t="s">
        <v>29</v>
      </c>
      <c r="AX373" s="13" t="s">
        <v>72</v>
      </c>
      <c r="AY373" s="216" t="s">
        <v>182</v>
      </c>
    </row>
    <row r="374" spans="1:65" s="14" customFormat="1" ht="11.25">
      <c r="B374" s="217"/>
      <c r="C374" s="218"/>
      <c r="D374" s="208" t="s">
        <v>194</v>
      </c>
      <c r="E374" s="219" t="s">
        <v>1</v>
      </c>
      <c r="F374" s="220" t="s">
        <v>473</v>
      </c>
      <c r="G374" s="218"/>
      <c r="H374" s="221">
        <v>29.5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194</v>
      </c>
      <c r="AU374" s="227" t="s">
        <v>82</v>
      </c>
      <c r="AV374" s="14" t="s">
        <v>82</v>
      </c>
      <c r="AW374" s="14" t="s">
        <v>29</v>
      </c>
      <c r="AX374" s="14" t="s">
        <v>72</v>
      </c>
      <c r="AY374" s="227" t="s">
        <v>182</v>
      </c>
    </row>
    <row r="375" spans="1:65" s="15" customFormat="1" ht="11.25">
      <c r="B375" s="228"/>
      <c r="C375" s="229"/>
      <c r="D375" s="208" t="s">
        <v>194</v>
      </c>
      <c r="E375" s="230" t="s">
        <v>1</v>
      </c>
      <c r="F375" s="231" t="s">
        <v>218</v>
      </c>
      <c r="G375" s="229"/>
      <c r="H375" s="232">
        <v>53.42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194</v>
      </c>
      <c r="AU375" s="238" t="s">
        <v>82</v>
      </c>
      <c r="AV375" s="15" t="s">
        <v>187</v>
      </c>
      <c r="AW375" s="15" t="s">
        <v>29</v>
      </c>
      <c r="AX375" s="15" t="s">
        <v>80</v>
      </c>
      <c r="AY375" s="238" t="s">
        <v>182</v>
      </c>
    </row>
    <row r="376" spans="1:65" s="2" customFormat="1" ht="16.5" customHeight="1">
      <c r="A376" s="34"/>
      <c r="B376" s="35"/>
      <c r="C376" s="192" t="s">
        <v>474</v>
      </c>
      <c r="D376" s="192" t="s">
        <v>184</v>
      </c>
      <c r="E376" s="193" t="s">
        <v>475</v>
      </c>
      <c r="F376" s="194" t="s">
        <v>476</v>
      </c>
      <c r="G376" s="195" t="s">
        <v>318</v>
      </c>
      <c r="H376" s="196">
        <v>14.78</v>
      </c>
      <c r="I376" s="197"/>
      <c r="J376" s="198">
        <f>ROUND(I376*H376,2)</f>
        <v>0</v>
      </c>
      <c r="K376" s="199"/>
      <c r="L376" s="39"/>
      <c r="M376" s="200" t="s">
        <v>1</v>
      </c>
      <c r="N376" s="201" t="s">
        <v>37</v>
      </c>
      <c r="O376" s="71"/>
      <c r="P376" s="202">
        <f>O376*H376</f>
        <v>0</v>
      </c>
      <c r="Q376" s="202">
        <v>0</v>
      </c>
      <c r="R376" s="202">
        <f>Q376*H376</f>
        <v>0</v>
      </c>
      <c r="S376" s="202">
        <v>1.75E-3</v>
      </c>
      <c r="T376" s="203">
        <f>S376*H376</f>
        <v>2.5864999999999999E-2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4" t="s">
        <v>326</v>
      </c>
      <c r="AT376" s="204" t="s">
        <v>184</v>
      </c>
      <c r="AU376" s="204" t="s">
        <v>82</v>
      </c>
      <c r="AY376" s="17" t="s">
        <v>182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7" t="s">
        <v>80</v>
      </c>
      <c r="BK376" s="205">
        <f>ROUND(I376*H376,2)</f>
        <v>0</v>
      </c>
      <c r="BL376" s="17" t="s">
        <v>326</v>
      </c>
      <c r="BM376" s="204" t="s">
        <v>477</v>
      </c>
    </row>
    <row r="377" spans="1:65" s="13" customFormat="1" ht="11.25">
      <c r="B377" s="206"/>
      <c r="C377" s="207"/>
      <c r="D377" s="208" t="s">
        <v>194</v>
      </c>
      <c r="E377" s="209" t="s">
        <v>1</v>
      </c>
      <c r="F377" s="210" t="s">
        <v>346</v>
      </c>
      <c r="G377" s="207"/>
      <c r="H377" s="209" t="s">
        <v>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194</v>
      </c>
      <c r="AU377" s="216" t="s">
        <v>82</v>
      </c>
      <c r="AV377" s="13" t="s">
        <v>80</v>
      </c>
      <c r="AW377" s="13" t="s">
        <v>29</v>
      </c>
      <c r="AX377" s="13" t="s">
        <v>72</v>
      </c>
      <c r="AY377" s="216" t="s">
        <v>182</v>
      </c>
    </row>
    <row r="378" spans="1:65" s="14" customFormat="1" ht="11.25">
      <c r="B378" s="217"/>
      <c r="C378" s="218"/>
      <c r="D378" s="208" t="s">
        <v>194</v>
      </c>
      <c r="E378" s="219" t="s">
        <v>1</v>
      </c>
      <c r="F378" s="220" t="s">
        <v>478</v>
      </c>
      <c r="G378" s="218"/>
      <c r="H378" s="221">
        <v>14.78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194</v>
      </c>
      <c r="AU378" s="227" t="s">
        <v>82</v>
      </c>
      <c r="AV378" s="14" t="s">
        <v>82</v>
      </c>
      <c r="AW378" s="14" t="s">
        <v>29</v>
      </c>
      <c r="AX378" s="14" t="s">
        <v>80</v>
      </c>
      <c r="AY378" s="227" t="s">
        <v>182</v>
      </c>
    </row>
    <row r="379" spans="1:65" s="12" customFormat="1" ht="22.9" customHeight="1">
      <c r="B379" s="176"/>
      <c r="C379" s="177"/>
      <c r="D379" s="178" t="s">
        <v>71</v>
      </c>
      <c r="E379" s="190" t="s">
        <v>479</v>
      </c>
      <c r="F379" s="190" t="s">
        <v>480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2.6865000000000001</v>
      </c>
      <c r="AR379" s="187" t="s">
        <v>82</v>
      </c>
      <c r="AT379" s="188" t="s">
        <v>71</v>
      </c>
      <c r="AU379" s="188" t="s">
        <v>80</v>
      </c>
      <c r="AY379" s="187" t="s">
        <v>182</v>
      </c>
      <c r="BK379" s="189">
        <f>SUM(BK380:BK381)</f>
        <v>0</v>
      </c>
    </row>
    <row r="380" spans="1:65" s="2" customFormat="1" ht="16.5" customHeight="1">
      <c r="A380" s="34"/>
      <c r="B380" s="35"/>
      <c r="C380" s="192" t="s">
        <v>481</v>
      </c>
      <c r="D380" s="192" t="s">
        <v>184</v>
      </c>
      <c r="E380" s="193" t="s">
        <v>482</v>
      </c>
      <c r="F380" s="194" t="s">
        <v>483</v>
      </c>
      <c r="G380" s="195" t="s">
        <v>201</v>
      </c>
      <c r="H380" s="196">
        <v>135</v>
      </c>
      <c r="I380" s="197"/>
      <c r="J380" s="198">
        <f>ROUND(I380*H380,2)</f>
        <v>0</v>
      </c>
      <c r="K380" s="199"/>
      <c r="L380" s="39"/>
      <c r="M380" s="200" t="s">
        <v>1</v>
      </c>
      <c r="N380" s="201" t="s">
        <v>37</v>
      </c>
      <c r="O380" s="71"/>
      <c r="P380" s="202">
        <f>O380*H380</f>
        <v>0</v>
      </c>
      <c r="Q380" s="202">
        <v>0</v>
      </c>
      <c r="R380" s="202">
        <f>Q380*H380</f>
        <v>0</v>
      </c>
      <c r="S380" s="202">
        <v>1.9900000000000001E-2</v>
      </c>
      <c r="T380" s="203">
        <f>S380*H380</f>
        <v>2.6865000000000001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4" t="s">
        <v>326</v>
      </c>
      <c r="AT380" s="204" t="s">
        <v>184</v>
      </c>
      <c r="AU380" s="204" t="s">
        <v>82</v>
      </c>
      <c r="AY380" s="17" t="s">
        <v>182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7" t="s">
        <v>80</v>
      </c>
      <c r="BK380" s="205">
        <f>ROUND(I380*H380,2)</f>
        <v>0</v>
      </c>
      <c r="BL380" s="17" t="s">
        <v>326</v>
      </c>
      <c r="BM380" s="204" t="s">
        <v>484</v>
      </c>
    </row>
    <row r="381" spans="1:65" s="14" customFormat="1" ht="11.25">
      <c r="B381" s="217"/>
      <c r="C381" s="218"/>
      <c r="D381" s="208" t="s">
        <v>194</v>
      </c>
      <c r="E381" s="219" t="s">
        <v>1</v>
      </c>
      <c r="F381" s="220" t="s">
        <v>485</v>
      </c>
      <c r="G381" s="218"/>
      <c r="H381" s="221">
        <v>135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194</v>
      </c>
      <c r="AU381" s="227" t="s">
        <v>82</v>
      </c>
      <c r="AV381" s="14" t="s">
        <v>82</v>
      </c>
      <c r="AW381" s="14" t="s">
        <v>29</v>
      </c>
      <c r="AX381" s="14" t="s">
        <v>80</v>
      </c>
      <c r="AY381" s="227" t="s">
        <v>182</v>
      </c>
    </row>
    <row r="382" spans="1:65" s="12" customFormat="1" ht="22.9" customHeight="1">
      <c r="B382" s="176"/>
      <c r="C382" s="177"/>
      <c r="D382" s="178" t="s">
        <v>71</v>
      </c>
      <c r="E382" s="190" t="s">
        <v>486</v>
      </c>
      <c r="F382" s="190" t="s">
        <v>487</v>
      </c>
      <c r="G382" s="177"/>
      <c r="H382" s="177"/>
      <c r="I382" s="180"/>
      <c r="J382" s="191">
        <f>BK382</f>
        <v>0</v>
      </c>
      <c r="K382" s="177"/>
      <c r="L382" s="182"/>
      <c r="M382" s="183"/>
      <c r="N382" s="184"/>
      <c r="O382" s="184"/>
      <c r="P382" s="185">
        <f>SUM(P383:P387)</f>
        <v>0</v>
      </c>
      <c r="Q382" s="184"/>
      <c r="R382" s="185">
        <f>SUM(R383:R387)</f>
        <v>0</v>
      </c>
      <c r="S382" s="184"/>
      <c r="T382" s="186">
        <f>SUM(T383:T387)</f>
        <v>0.22149999999999997</v>
      </c>
      <c r="AR382" s="187" t="s">
        <v>82</v>
      </c>
      <c r="AT382" s="188" t="s">
        <v>71</v>
      </c>
      <c r="AU382" s="188" t="s">
        <v>80</v>
      </c>
      <c r="AY382" s="187" t="s">
        <v>182</v>
      </c>
      <c r="BK382" s="189">
        <f>SUM(BK383:BK387)</f>
        <v>0</v>
      </c>
    </row>
    <row r="383" spans="1:65" s="2" customFormat="1" ht="24.2" customHeight="1">
      <c r="A383" s="34"/>
      <c r="B383" s="35"/>
      <c r="C383" s="192" t="s">
        <v>488</v>
      </c>
      <c r="D383" s="192" t="s">
        <v>184</v>
      </c>
      <c r="E383" s="193" t="s">
        <v>489</v>
      </c>
      <c r="F383" s="194" t="s">
        <v>490</v>
      </c>
      <c r="G383" s="195" t="s">
        <v>318</v>
      </c>
      <c r="H383" s="196">
        <v>9.5</v>
      </c>
      <c r="I383" s="197"/>
      <c r="J383" s="198">
        <f>ROUND(I383*H383,2)</f>
        <v>0</v>
      </c>
      <c r="K383" s="199"/>
      <c r="L383" s="39"/>
      <c r="M383" s="200" t="s">
        <v>1</v>
      </c>
      <c r="N383" s="201" t="s">
        <v>37</v>
      </c>
      <c r="O383" s="71"/>
      <c r="P383" s="202">
        <f>O383*H383</f>
        <v>0</v>
      </c>
      <c r="Q383" s="202">
        <v>0</v>
      </c>
      <c r="R383" s="202">
        <f>Q383*H383</f>
        <v>0</v>
      </c>
      <c r="S383" s="202">
        <v>5.0000000000000001E-3</v>
      </c>
      <c r="T383" s="203">
        <f>S383*H383</f>
        <v>4.7500000000000001E-2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4" t="s">
        <v>326</v>
      </c>
      <c r="AT383" s="204" t="s">
        <v>184</v>
      </c>
      <c r="AU383" s="204" t="s">
        <v>82</v>
      </c>
      <c r="AY383" s="17" t="s">
        <v>182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7" t="s">
        <v>80</v>
      </c>
      <c r="BK383" s="205">
        <f>ROUND(I383*H383,2)</f>
        <v>0</v>
      </c>
      <c r="BL383" s="17" t="s">
        <v>326</v>
      </c>
      <c r="BM383" s="204" t="s">
        <v>491</v>
      </c>
    </row>
    <row r="384" spans="1:65" s="2" customFormat="1" ht="24.2" customHeight="1">
      <c r="A384" s="34"/>
      <c r="B384" s="35"/>
      <c r="C384" s="192" t="s">
        <v>492</v>
      </c>
      <c r="D384" s="192" t="s">
        <v>184</v>
      </c>
      <c r="E384" s="193" t="s">
        <v>493</v>
      </c>
      <c r="F384" s="194" t="s">
        <v>494</v>
      </c>
      <c r="G384" s="195" t="s">
        <v>324</v>
      </c>
      <c r="H384" s="196">
        <v>1</v>
      </c>
      <c r="I384" s="197"/>
      <c r="J384" s="198">
        <f>ROUND(I384*H384,2)</f>
        <v>0</v>
      </c>
      <c r="K384" s="199"/>
      <c r="L384" s="39"/>
      <c r="M384" s="200" t="s">
        <v>1</v>
      </c>
      <c r="N384" s="201" t="s">
        <v>37</v>
      </c>
      <c r="O384" s="71"/>
      <c r="P384" s="202">
        <f>O384*H384</f>
        <v>0</v>
      </c>
      <c r="Q384" s="202">
        <v>0</v>
      </c>
      <c r="R384" s="202">
        <f>Q384*H384</f>
        <v>0</v>
      </c>
      <c r="S384" s="202">
        <v>0.17399999999999999</v>
      </c>
      <c r="T384" s="203">
        <f>S384*H384</f>
        <v>0.17399999999999999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4" t="s">
        <v>326</v>
      </c>
      <c r="AT384" s="204" t="s">
        <v>184</v>
      </c>
      <c r="AU384" s="204" t="s">
        <v>82</v>
      </c>
      <c r="AY384" s="17" t="s">
        <v>182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7" t="s">
        <v>80</v>
      </c>
      <c r="BK384" s="205">
        <f>ROUND(I384*H384,2)</f>
        <v>0</v>
      </c>
      <c r="BL384" s="17" t="s">
        <v>326</v>
      </c>
      <c r="BM384" s="204" t="s">
        <v>495</v>
      </c>
    </row>
    <row r="385" spans="1:65" s="13" customFormat="1" ht="11.25">
      <c r="B385" s="206"/>
      <c r="C385" s="207"/>
      <c r="D385" s="208" t="s">
        <v>194</v>
      </c>
      <c r="E385" s="209" t="s">
        <v>1</v>
      </c>
      <c r="F385" s="210" t="s">
        <v>496</v>
      </c>
      <c r="G385" s="207"/>
      <c r="H385" s="209" t="s">
        <v>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194</v>
      </c>
      <c r="AU385" s="216" t="s">
        <v>82</v>
      </c>
      <c r="AV385" s="13" t="s">
        <v>80</v>
      </c>
      <c r="AW385" s="13" t="s">
        <v>29</v>
      </c>
      <c r="AX385" s="13" t="s">
        <v>72</v>
      </c>
      <c r="AY385" s="216" t="s">
        <v>182</v>
      </c>
    </row>
    <row r="386" spans="1:65" s="14" customFormat="1" ht="11.25">
      <c r="B386" s="217"/>
      <c r="C386" s="218"/>
      <c r="D386" s="208" t="s">
        <v>194</v>
      </c>
      <c r="E386" s="219" t="s">
        <v>1</v>
      </c>
      <c r="F386" s="220" t="s">
        <v>80</v>
      </c>
      <c r="G386" s="218"/>
      <c r="H386" s="221">
        <v>1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194</v>
      </c>
      <c r="AU386" s="227" t="s">
        <v>82</v>
      </c>
      <c r="AV386" s="14" t="s">
        <v>82</v>
      </c>
      <c r="AW386" s="14" t="s">
        <v>29</v>
      </c>
      <c r="AX386" s="14" t="s">
        <v>72</v>
      </c>
      <c r="AY386" s="227" t="s">
        <v>182</v>
      </c>
    </row>
    <row r="387" spans="1:65" s="15" customFormat="1" ht="11.25">
      <c r="B387" s="228"/>
      <c r="C387" s="229"/>
      <c r="D387" s="208" t="s">
        <v>194</v>
      </c>
      <c r="E387" s="230" t="s">
        <v>1</v>
      </c>
      <c r="F387" s="231" t="s">
        <v>218</v>
      </c>
      <c r="G387" s="229"/>
      <c r="H387" s="232">
        <v>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194</v>
      </c>
      <c r="AU387" s="238" t="s">
        <v>82</v>
      </c>
      <c r="AV387" s="15" t="s">
        <v>187</v>
      </c>
      <c r="AW387" s="15" t="s">
        <v>29</v>
      </c>
      <c r="AX387" s="15" t="s">
        <v>80</v>
      </c>
      <c r="AY387" s="238" t="s">
        <v>182</v>
      </c>
    </row>
    <row r="388" spans="1:65" s="12" customFormat="1" ht="22.9" customHeight="1">
      <c r="B388" s="176"/>
      <c r="C388" s="177"/>
      <c r="D388" s="178" t="s">
        <v>71</v>
      </c>
      <c r="E388" s="190" t="s">
        <v>497</v>
      </c>
      <c r="F388" s="190" t="s">
        <v>498</v>
      </c>
      <c r="G388" s="177"/>
      <c r="H388" s="177"/>
      <c r="I388" s="180"/>
      <c r="J388" s="191">
        <f>BK388</f>
        <v>0</v>
      </c>
      <c r="K388" s="177"/>
      <c r="L388" s="182"/>
      <c r="M388" s="183"/>
      <c r="N388" s="184"/>
      <c r="O388" s="184"/>
      <c r="P388" s="185">
        <f>SUM(P389:P432)</f>
        <v>0</v>
      </c>
      <c r="Q388" s="184"/>
      <c r="R388" s="185">
        <f>SUM(R389:R432)</f>
        <v>0</v>
      </c>
      <c r="S388" s="184"/>
      <c r="T388" s="186">
        <f>SUM(T389:T432)</f>
        <v>7.5902000000000003</v>
      </c>
      <c r="AR388" s="187" t="s">
        <v>82</v>
      </c>
      <c r="AT388" s="188" t="s">
        <v>71</v>
      </c>
      <c r="AU388" s="188" t="s">
        <v>80</v>
      </c>
      <c r="AY388" s="187" t="s">
        <v>182</v>
      </c>
      <c r="BK388" s="189">
        <f>SUM(BK389:BK432)</f>
        <v>0</v>
      </c>
    </row>
    <row r="389" spans="1:65" s="2" customFormat="1" ht="24.2" customHeight="1">
      <c r="A389" s="34"/>
      <c r="B389" s="35"/>
      <c r="C389" s="192" t="s">
        <v>499</v>
      </c>
      <c r="D389" s="192" t="s">
        <v>184</v>
      </c>
      <c r="E389" s="193" t="s">
        <v>500</v>
      </c>
      <c r="F389" s="194" t="s">
        <v>501</v>
      </c>
      <c r="G389" s="195" t="s">
        <v>201</v>
      </c>
      <c r="H389" s="196">
        <v>12</v>
      </c>
      <c r="I389" s="197"/>
      <c r="J389" s="198">
        <f>ROUND(I389*H389,2)</f>
        <v>0</v>
      </c>
      <c r="K389" s="199"/>
      <c r="L389" s="39"/>
      <c r="M389" s="200" t="s">
        <v>1</v>
      </c>
      <c r="N389" s="201" t="s">
        <v>37</v>
      </c>
      <c r="O389" s="71"/>
      <c r="P389" s="202">
        <f>O389*H389</f>
        <v>0</v>
      </c>
      <c r="Q389" s="202">
        <v>0</v>
      </c>
      <c r="R389" s="202">
        <f>Q389*H389</f>
        <v>0</v>
      </c>
      <c r="S389" s="202">
        <v>0.04</v>
      </c>
      <c r="T389" s="203">
        <f>S389*H389</f>
        <v>0.48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4" t="s">
        <v>326</v>
      </c>
      <c r="AT389" s="204" t="s">
        <v>184</v>
      </c>
      <c r="AU389" s="204" t="s">
        <v>82</v>
      </c>
      <c r="AY389" s="17" t="s">
        <v>182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7" t="s">
        <v>80</v>
      </c>
      <c r="BK389" s="205">
        <f>ROUND(I389*H389,2)</f>
        <v>0</v>
      </c>
      <c r="BL389" s="17" t="s">
        <v>326</v>
      </c>
      <c r="BM389" s="204" t="s">
        <v>502</v>
      </c>
    </row>
    <row r="390" spans="1:65" s="13" customFormat="1" ht="11.25">
      <c r="B390" s="206"/>
      <c r="C390" s="207"/>
      <c r="D390" s="208" t="s">
        <v>194</v>
      </c>
      <c r="E390" s="209" t="s">
        <v>1</v>
      </c>
      <c r="F390" s="210" t="s">
        <v>503</v>
      </c>
      <c r="G390" s="207"/>
      <c r="H390" s="209" t="s">
        <v>1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194</v>
      </c>
      <c r="AU390" s="216" t="s">
        <v>82</v>
      </c>
      <c r="AV390" s="13" t="s">
        <v>80</v>
      </c>
      <c r="AW390" s="13" t="s">
        <v>29</v>
      </c>
      <c r="AX390" s="13" t="s">
        <v>72</v>
      </c>
      <c r="AY390" s="216" t="s">
        <v>182</v>
      </c>
    </row>
    <row r="391" spans="1:65" s="14" customFormat="1" ht="11.25">
      <c r="B391" s="217"/>
      <c r="C391" s="218"/>
      <c r="D391" s="208" t="s">
        <v>194</v>
      </c>
      <c r="E391" s="219" t="s">
        <v>1</v>
      </c>
      <c r="F391" s="220" t="s">
        <v>8</v>
      </c>
      <c r="G391" s="218"/>
      <c r="H391" s="221">
        <v>12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194</v>
      </c>
      <c r="AU391" s="227" t="s">
        <v>82</v>
      </c>
      <c r="AV391" s="14" t="s">
        <v>82</v>
      </c>
      <c r="AW391" s="14" t="s">
        <v>29</v>
      </c>
      <c r="AX391" s="14" t="s">
        <v>80</v>
      </c>
      <c r="AY391" s="227" t="s">
        <v>182</v>
      </c>
    </row>
    <row r="392" spans="1:65" s="2" customFormat="1" ht="24.2" customHeight="1">
      <c r="A392" s="34"/>
      <c r="B392" s="35"/>
      <c r="C392" s="192" t="s">
        <v>504</v>
      </c>
      <c r="D392" s="192" t="s">
        <v>184</v>
      </c>
      <c r="E392" s="193" t="s">
        <v>505</v>
      </c>
      <c r="F392" s="194" t="s">
        <v>506</v>
      </c>
      <c r="G392" s="195" t="s">
        <v>318</v>
      </c>
      <c r="H392" s="196">
        <v>2.5</v>
      </c>
      <c r="I392" s="197"/>
      <c r="J392" s="198">
        <f>ROUND(I392*H392,2)</f>
        <v>0</v>
      </c>
      <c r="K392" s="199"/>
      <c r="L392" s="39"/>
      <c r="M392" s="200" t="s">
        <v>1</v>
      </c>
      <c r="N392" s="201" t="s">
        <v>37</v>
      </c>
      <c r="O392" s="71"/>
      <c r="P392" s="202">
        <f>O392*H392</f>
        <v>0</v>
      </c>
      <c r="Q392" s="202">
        <v>0</v>
      </c>
      <c r="R392" s="202">
        <f>Q392*H392</f>
        <v>0</v>
      </c>
      <c r="S392" s="202">
        <v>1.6E-2</v>
      </c>
      <c r="T392" s="203">
        <f>S392*H392</f>
        <v>0.04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4" t="s">
        <v>326</v>
      </c>
      <c r="AT392" s="204" t="s">
        <v>184</v>
      </c>
      <c r="AU392" s="204" t="s">
        <v>82</v>
      </c>
      <c r="AY392" s="17" t="s">
        <v>182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7" t="s">
        <v>80</v>
      </c>
      <c r="BK392" s="205">
        <f>ROUND(I392*H392,2)</f>
        <v>0</v>
      </c>
      <c r="BL392" s="17" t="s">
        <v>326</v>
      </c>
      <c r="BM392" s="204" t="s">
        <v>507</v>
      </c>
    </row>
    <row r="393" spans="1:65" s="13" customFormat="1" ht="11.25">
      <c r="B393" s="206"/>
      <c r="C393" s="207"/>
      <c r="D393" s="208" t="s">
        <v>194</v>
      </c>
      <c r="E393" s="209" t="s">
        <v>1</v>
      </c>
      <c r="F393" s="210" t="s">
        <v>253</v>
      </c>
      <c r="G393" s="207"/>
      <c r="H393" s="209" t="s">
        <v>1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194</v>
      </c>
      <c r="AU393" s="216" t="s">
        <v>82</v>
      </c>
      <c r="AV393" s="13" t="s">
        <v>80</v>
      </c>
      <c r="AW393" s="13" t="s">
        <v>29</v>
      </c>
      <c r="AX393" s="13" t="s">
        <v>72</v>
      </c>
      <c r="AY393" s="216" t="s">
        <v>182</v>
      </c>
    </row>
    <row r="394" spans="1:65" s="13" customFormat="1" ht="11.25">
      <c r="B394" s="206"/>
      <c r="C394" s="207"/>
      <c r="D394" s="208" t="s">
        <v>194</v>
      </c>
      <c r="E394" s="209" t="s">
        <v>1</v>
      </c>
      <c r="F394" s="210" t="s">
        <v>508</v>
      </c>
      <c r="G394" s="207"/>
      <c r="H394" s="209" t="s">
        <v>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194</v>
      </c>
      <c r="AU394" s="216" t="s">
        <v>82</v>
      </c>
      <c r="AV394" s="13" t="s">
        <v>80</v>
      </c>
      <c r="AW394" s="13" t="s">
        <v>29</v>
      </c>
      <c r="AX394" s="13" t="s">
        <v>72</v>
      </c>
      <c r="AY394" s="216" t="s">
        <v>182</v>
      </c>
    </row>
    <row r="395" spans="1:65" s="14" customFormat="1" ht="11.25">
      <c r="B395" s="217"/>
      <c r="C395" s="218"/>
      <c r="D395" s="208" t="s">
        <v>194</v>
      </c>
      <c r="E395" s="219" t="s">
        <v>1</v>
      </c>
      <c r="F395" s="220" t="s">
        <v>509</v>
      </c>
      <c r="G395" s="218"/>
      <c r="H395" s="221">
        <v>2.5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194</v>
      </c>
      <c r="AU395" s="227" t="s">
        <v>82</v>
      </c>
      <c r="AV395" s="14" t="s">
        <v>82</v>
      </c>
      <c r="AW395" s="14" t="s">
        <v>29</v>
      </c>
      <c r="AX395" s="14" t="s">
        <v>72</v>
      </c>
      <c r="AY395" s="227" t="s">
        <v>182</v>
      </c>
    </row>
    <row r="396" spans="1:65" s="15" customFormat="1" ht="11.25">
      <c r="B396" s="228"/>
      <c r="C396" s="229"/>
      <c r="D396" s="208" t="s">
        <v>194</v>
      </c>
      <c r="E396" s="230" t="s">
        <v>1</v>
      </c>
      <c r="F396" s="231" t="s">
        <v>218</v>
      </c>
      <c r="G396" s="229"/>
      <c r="H396" s="232">
        <v>2.5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194</v>
      </c>
      <c r="AU396" s="238" t="s">
        <v>82</v>
      </c>
      <c r="AV396" s="15" t="s">
        <v>187</v>
      </c>
      <c r="AW396" s="15" t="s">
        <v>29</v>
      </c>
      <c r="AX396" s="15" t="s">
        <v>80</v>
      </c>
      <c r="AY396" s="238" t="s">
        <v>182</v>
      </c>
    </row>
    <row r="397" spans="1:65" s="2" customFormat="1" ht="16.5" customHeight="1">
      <c r="A397" s="34"/>
      <c r="B397" s="35"/>
      <c r="C397" s="192" t="s">
        <v>510</v>
      </c>
      <c r="D397" s="192" t="s">
        <v>184</v>
      </c>
      <c r="E397" s="193" t="s">
        <v>511</v>
      </c>
      <c r="F397" s="194" t="s">
        <v>512</v>
      </c>
      <c r="G397" s="195" t="s">
        <v>324</v>
      </c>
      <c r="H397" s="196">
        <v>143</v>
      </c>
      <c r="I397" s="197"/>
      <c r="J397" s="198">
        <f>ROUND(I397*H397,2)</f>
        <v>0</v>
      </c>
      <c r="K397" s="199"/>
      <c r="L397" s="39"/>
      <c r="M397" s="200" t="s">
        <v>1</v>
      </c>
      <c r="N397" s="201" t="s">
        <v>37</v>
      </c>
      <c r="O397" s="71"/>
      <c r="P397" s="202">
        <f>O397*H397</f>
        <v>0</v>
      </c>
      <c r="Q397" s="202">
        <v>0</v>
      </c>
      <c r="R397" s="202">
        <f>Q397*H397</f>
        <v>0</v>
      </c>
      <c r="S397" s="202">
        <v>6.0000000000000001E-3</v>
      </c>
      <c r="T397" s="203">
        <f>S397*H397</f>
        <v>0.85799999999999998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4" t="s">
        <v>326</v>
      </c>
      <c r="AT397" s="204" t="s">
        <v>184</v>
      </c>
      <c r="AU397" s="204" t="s">
        <v>82</v>
      </c>
      <c r="AY397" s="17" t="s">
        <v>182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7" t="s">
        <v>80</v>
      </c>
      <c r="BK397" s="205">
        <f>ROUND(I397*H397,2)</f>
        <v>0</v>
      </c>
      <c r="BL397" s="17" t="s">
        <v>326</v>
      </c>
      <c r="BM397" s="204" t="s">
        <v>513</v>
      </c>
    </row>
    <row r="398" spans="1:65" s="13" customFormat="1" ht="11.25">
      <c r="B398" s="206"/>
      <c r="C398" s="207"/>
      <c r="D398" s="208" t="s">
        <v>194</v>
      </c>
      <c r="E398" s="209" t="s">
        <v>1</v>
      </c>
      <c r="F398" s="210" t="s">
        <v>514</v>
      </c>
      <c r="G398" s="207"/>
      <c r="H398" s="209" t="s">
        <v>1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194</v>
      </c>
      <c r="AU398" s="216" t="s">
        <v>82</v>
      </c>
      <c r="AV398" s="13" t="s">
        <v>80</v>
      </c>
      <c r="AW398" s="13" t="s">
        <v>29</v>
      </c>
      <c r="AX398" s="13" t="s">
        <v>72</v>
      </c>
      <c r="AY398" s="216" t="s">
        <v>182</v>
      </c>
    </row>
    <row r="399" spans="1:65" s="14" customFormat="1" ht="11.25">
      <c r="B399" s="217"/>
      <c r="C399" s="218"/>
      <c r="D399" s="208" t="s">
        <v>194</v>
      </c>
      <c r="E399" s="219" t="s">
        <v>1</v>
      </c>
      <c r="F399" s="220" t="s">
        <v>515</v>
      </c>
      <c r="G399" s="218"/>
      <c r="H399" s="221">
        <v>143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194</v>
      </c>
      <c r="AU399" s="227" t="s">
        <v>82</v>
      </c>
      <c r="AV399" s="14" t="s">
        <v>82</v>
      </c>
      <c r="AW399" s="14" t="s">
        <v>29</v>
      </c>
      <c r="AX399" s="14" t="s">
        <v>72</v>
      </c>
      <c r="AY399" s="227" t="s">
        <v>182</v>
      </c>
    </row>
    <row r="400" spans="1:65" s="15" customFormat="1" ht="11.25">
      <c r="B400" s="228"/>
      <c r="C400" s="229"/>
      <c r="D400" s="208" t="s">
        <v>194</v>
      </c>
      <c r="E400" s="230" t="s">
        <v>1</v>
      </c>
      <c r="F400" s="231" t="s">
        <v>218</v>
      </c>
      <c r="G400" s="229"/>
      <c r="H400" s="232">
        <v>143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194</v>
      </c>
      <c r="AU400" s="238" t="s">
        <v>82</v>
      </c>
      <c r="AV400" s="15" t="s">
        <v>187</v>
      </c>
      <c r="AW400" s="15" t="s">
        <v>29</v>
      </c>
      <c r="AX400" s="15" t="s">
        <v>80</v>
      </c>
      <c r="AY400" s="238" t="s">
        <v>182</v>
      </c>
    </row>
    <row r="401" spans="1:65" s="2" customFormat="1" ht="16.5" customHeight="1">
      <c r="A401" s="34"/>
      <c r="B401" s="35"/>
      <c r="C401" s="192" t="s">
        <v>516</v>
      </c>
      <c r="D401" s="192" t="s">
        <v>184</v>
      </c>
      <c r="E401" s="193" t="s">
        <v>517</v>
      </c>
      <c r="F401" s="194" t="s">
        <v>518</v>
      </c>
      <c r="G401" s="195" t="s">
        <v>201</v>
      </c>
      <c r="H401" s="196">
        <v>6.75</v>
      </c>
      <c r="I401" s="197"/>
      <c r="J401" s="198">
        <f>ROUND(I401*H401,2)</f>
        <v>0</v>
      </c>
      <c r="K401" s="199"/>
      <c r="L401" s="39"/>
      <c r="M401" s="200" t="s">
        <v>1</v>
      </c>
      <c r="N401" s="201" t="s">
        <v>37</v>
      </c>
      <c r="O401" s="71"/>
      <c r="P401" s="202">
        <f>O401*H401</f>
        <v>0</v>
      </c>
      <c r="Q401" s="202">
        <v>0</v>
      </c>
      <c r="R401" s="202">
        <f>Q401*H401</f>
        <v>0</v>
      </c>
      <c r="S401" s="202">
        <v>0.01</v>
      </c>
      <c r="T401" s="203">
        <f>S401*H401</f>
        <v>6.7500000000000004E-2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4" t="s">
        <v>326</v>
      </c>
      <c r="AT401" s="204" t="s">
        <v>184</v>
      </c>
      <c r="AU401" s="204" t="s">
        <v>82</v>
      </c>
      <c r="AY401" s="17" t="s">
        <v>182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7" t="s">
        <v>80</v>
      </c>
      <c r="BK401" s="205">
        <f>ROUND(I401*H401,2)</f>
        <v>0</v>
      </c>
      <c r="BL401" s="17" t="s">
        <v>326</v>
      </c>
      <c r="BM401" s="204" t="s">
        <v>519</v>
      </c>
    </row>
    <row r="402" spans="1:65" s="13" customFormat="1" ht="11.25">
      <c r="B402" s="206"/>
      <c r="C402" s="207"/>
      <c r="D402" s="208" t="s">
        <v>194</v>
      </c>
      <c r="E402" s="209" t="s">
        <v>1</v>
      </c>
      <c r="F402" s="210" t="s">
        <v>320</v>
      </c>
      <c r="G402" s="207"/>
      <c r="H402" s="209" t="s">
        <v>1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194</v>
      </c>
      <c r="AU402" s="216" t="s">
        <v>82</v>
      </c>
      <c r="AV402" s="13" t="s">
        <v>80</v>
      </c>
      <c r="AW402" s="13" t="s">
        <v>29</v>
      </c>
      <c r="AX402" s="13" t="s">
        <v>72</v>
      </c>
      <c r="AY402" s="216" t="s">
        <v>182</v>
      </c>
    </row>
    <row r="403" spans="1:65" s="14" customFormat="1" ht="11.25">
      <c r="B403" s="217"/>
      <c r="C403" s="218"/>
      <c r="D403" s="208" t="s">
        <v>194</v>
      </c>
      <c r="E403" s="219" t="s">
        <v>1</v>
      </c>
      <c r="F403" s="220" t="s">
        <v>256</v>
      </c>
      <c r="G403" s="218"/>
      <c r="H403" s="221">
        <v>6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194</v>
      </c>
      <c r="AU403" s="227" t="s">
        <v>82</v>
      </c>
      <c r="AV403" s="14" t="s">
        <v>82</v>
      </c>
      <c r="AW403" s="14" t="s">
        <v>29</v>
      </c>
      <c r="AX403" s="14" t="s">
        <v>72</v>
      </c>
      <c r="AY403" s="227" t="s">
        <v>182</v>
      </c>
    </row>
    <row r="404" spans="1:65" s="13" customFormat="1" ht="11.25">
      <c r="B404" s="206"/>
      <c r="C404" s="207"/>
      <c r="D404" s="208" t="s">
        <v>194</v>
      </c>
      <c r="E404" s="209" t="s">
        <v>1</v>
      </c>
      <c r="F404" s="210" t="s">
        <v>253</v>
      </c>
      <c r="G404" s="207"/>
      <c r="H404" s="209" t="s">
        <v>1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194</v>
      </c>
      <c r="AU404" s="216" t="s">
        <v>82</v>
      </c>
      <c r="AV404" s="13" t="s">
        <v>80</v>
      </c>
      <c r="AW404" s="13" t="s">
        <v>29</v>
      </c>
      <c r="AX404" s="13" t="s">
        <v>72</v>
      </c>
      <c r="AY404" s="216" t="s">
        <v>182</v>
      </c>
    </row>
    <row r="405" spans="1:65" s="13" customFormat="1" ht="11.25">
      <c r="B405" s="206"/>
      <c r="C405" s="207"/>
      <c r="D405" s="208" t="s">
        <v>194</v>
      </c>
      <c r="E405" s="209" t="s">
        <v>1</v>
      </c>
      <c r="F405" s="210" t="s">
        <v>508</v>
      </c>
      <c r="G405" s="207"/>
      <c r="H405" s="209" t="s">
        <v>1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194</v>
      </c>
      <c r="AU405" s="216" t="s">
        <v>82</v>
      </c>
      <c r="AV405" s="13" t="s">
        <v>80</v>
      </c>
      <c r="AW405" s="13" t="s">
        <v>29</v>
      </c>
      <c r="AX405" s="13" t="s">
        <v>72</v>
      </c>
      <c r="AY405" s="216" t="s">
        <v>182</v>
      </c>
    </row>
    <row r="406" spans="1:65" s="14" customFormat="1" ht="11.25">
      <c r="B406" s="217"/>
      <c r="C406" s="218"/>
      <c r="D406" s="208" t="s">
        <v>194</v>
      </c>
      <c r="E406" s="219" t="s">
        <v>1</v>
      </c>
      <c r="F406" s="220" t="s">
        <v>520</v>
      </c>
      <c r="G406" s="218"/>
      <c r="H406" s="221">
        <v>0.75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194</v>
      </c>
      <c r="AU406" s="227" t="s">
        <v>82</v>
      </c>
      <c r="AV406" s="14" t="s">
        <v>82</v>
      </c>
      <c r="AW406" s="14" t="s">
        <v>29</v>
      </c>
      <c r="AX406" s="14" t="s">
        <v>72</v>
      </c>
      <c r="AY406" s="227" t="s">
        <v>182</v>
      </c>
    </row>
    <row r="407" spans="1:65" s="15" customFormat="1" ht="11.25">
      <c r="B407" s="228"/>
      <c r="C407" s="229"/>
      <c r="D407" s="208" t="s">
        <v>194</v>
      </c>
      <c r="E407" s="230" t="s">
        <v>1</v>
      </c>
      <c r="F407" s="231" t="s">
        <v>218</v>
      </c>
      <c r="G407" s="229"/>
      <c r="H407" s="232">
        <v>6.75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194</v>
      </c>
      <c r="AU407" s="238" t="s">
        <v>82</v>
      </c>
      <c r="AV407" s="15" t="s">
        <v>187</v>
      </c>
      <c r="AW407" s="15" t="s">
        <v>29</v>
      </c>
      <c r="AX407" s="15" t="s">
        <v>80</v>
      </c>
      <c r="AY407" s="238" t="s">
        <v>182</v>
      </c>
    </row>
    <row r="408" spans="1:65" s="2" customFormat="1" ht="16.5" customHeight="1">
      <c r="A408" s="34"/>
      <c r="B408" s="35"/>
      <c r="C408" s="192" t="s">
        <v>521</v>
      </c>
      <c r="D408" s="192" t="s">
        <v>184</v>
      </c>
      <c r="E408" s="193" t="s">
        <v>522</v>
      </c>
      <c r="F408" s="194" t="s">
        <v>523</v>
      </c>
      <c r="G408" s="195" t="s">
        <v>201</v>
      </c>
      <c r="H408" s="196">
        <v>5.82</v>
      </c>
      <c r="I408" s="197"/>
      <c r="J408" s="198">
        <f>ROUND(I408*H408,2)</f>
        <v>0</v>
      </c>
      <c r="K408" s="199"/>
      <c r="L408" s="39"/>
      <c r="M408" s="200" t="s">
        <v>1</v>
      </c>
      <c r="N408" s="201" t="s">
        <v>37</v>
      </c>
      <c r="O408" s="71"/>
      <c r="P408" s="202">
        <f>O408*H408</f>
        <v>0</v>
      </c>
      <c r="Q408" s="202">
        <v>0</v>
      </c>
      <c r="R408" s="202">
        <f>Q408*H408</f>
        <v>0</v>
      </c>
      <c r="S408" s="202">
        <v>0.02</v>
      </c>
      <c r="T408" s="203">
        <f>S408*H408</f>
        <v>0.1164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4" t="s">
        <v>326</v>
      </c>
      <c r="AT408" s="204" t="s">
        <v>184</v>
      </c>
      <c r="AU408" s="204" t="s">
        <v>82</v>
      </c>
      <c r="AY408" s="17" t="s">
        <v>182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7" t="s">
        <v>80</v>
      </c>
      <c r="BK408" s="205">
        <f>ROUND(I408*H408,2)</f>
        <v>0</v>
      </c>
      <c r="BL408" s="17" t="s">
        <v>326</v>
      </c>
      <c r="BM408" s="204" t="s">
        <v>524</v>
      </c>
    </row>
    <row r="409" spans="1:65" s="13" customFormat="1" ht="11.25">
      <c r="B409" s="206"/>
      <c r="C409" s="207"/>
      <c r="D409" s="208" t="s">
        <v>194</v>
      </c>
      <c r="E409" s="209" t="s">
        <v>1</v>
      </c>
      <c r="F409" s="210" t="s">
        <v>207</v>
      </c>
      <c r="G409" s="207"/>
      <c r="H409" s="209" t="s">
        <v>1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194</v>
      </c>
      <c r="AU409" s="216" t="s">
        <v>82</v>
      </c>
      <c r="AV409" s="13" t="s">
        <v>80</v>
      </c>
      <c r="AW409" s="13" t="s">
        <v>29</v>
      </c>
      <c r="AX409" s="13" t="s">
        <v>72</v>
      </c>
      <c r="AY409" s="216" t="s">
        <v>182</v>
      </c>
    </row>
    <row r="410" spans="1:65" s="13" customFormat="1" ht="11.25">
      <c r="B410" s="206"/>
      <c r="C410" s="207"/>
      <c r="D410" s="208" t="s">
        <v>194</v>
      </c>
      <c r="E410" s="209" t="s">
        <v>1</v>
      </c>
      <c r="F410" s="210" t="s">
        <v>525</v>
      </c>
      <c r="G410" s="207"/>
      <c r="H410" s="209" t="s">
        <v>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194</v>
      </c>
      <c r="AU410" s="216" t="s">
        <v>82</v>
      </c>
      <c r="AV410" s="13" t="s">
        <v>80</v>
      </c>
      <c r="AW410" s="13" t="s">
        <v>29</v>
      </c>
      <c r="AX410" s="13" t="s">
        <v>72</v>
      </c>
      <c r="AY410" s="216" t="s">
        <v>182</v>
      </c>
    </row>
    <row r="411" spans="1:65" s="14" customFormat="1" ht="11.25">
      <c r="B411" s="217"/>
      <c r="C411" s="218"/>
      <c r="D411" s="208" t="s">
        <v>194</v>
      </c>
      <c r="E411" s="219" t="s">
        <v>1</v>
      </c>
      <c r="F411" s="220" t="s">
        <v>526</v>
      </c>
      <c r="G411" s="218"/>
      <c r="H411" s="221">
        <v>5.82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194</v>
      </c>
      <c r="AU411" s="227" t="s">
        <v>82</v>
      </c>
      <c r="AV411" s="14" t="s">
        <v>82</v>
      </c>
      <c r="AW411" s="14" t="s">
        <v>29</v>
      </c>
      <c r="AX411" s="14" t="s">
        <v>72</v>
      </c>
      <c r="AY411" s="227" t="s">
        <v>182</v>
      </c>
    </row>
    <row r="412" spans="1:65" s="15" customFormat="1" ht="11.25">
      <c r="B412" s="228"/>
      <c r="C412" s="229"/>
      <c r="D412" s="208" t="s">
        <v>194</v>
      </c>
      <c r="E412" s="230" t="s">
        <v>1</v>
      </c>
      <c r="F412" s="231" t="s">
        <v>218</v>
      </c>
      <c r="G412" s="229"/>
      <c r="H412" s="232">
        <v>5.82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194</v>
      </c>
      <c r="AU412" s="238" t="s">
        <v>82</v>
      </c>
      <c r="AV412" s="15" t="s">
        <v>187</v>
      </c>
      <c r="AW412" s="15" t="s">
        <v>29</v>
      </c>
      <c r="AX412" s="15" t="s">
        <v>80</v>
      </c>
      <c r="AY412" s="238" t="s">
        <v>182</v>
      </c>
    </row>
    <row r="413" spans="1:65" s="2" customFormat="1" ht="24.2" customHeight="1">
      <c r="A413" s="34"/>
      <c r="B413" s="35"/>
      <c r="C413" s="192" t="s">
        <v>527</v>
      </c>
      <c r="D413" s="192" t="s">
        <v>184</v>
      </c>
      <c r="E413" s="193" t="s">
        <v>528</v>
      </c>
      <c r="F413" s="194" t="s">
        <v>529</v>
      </c>
      <c r="G413" s="195" t="s">
        <v>318</v>
      </c>
      <c r="H413" s="196">
        <v>2.61</v>
      </c>
      <c r="I413" s="197"/>
      <c r="J413" s="198">
        <f>ROUND(I413*H413,2)</f>
        <v>0</v>
      </c>
      <c r="K413" s="199"/>
      <c r="L413" s="39"/>
      <c r="M413" s="200" t="s">
        <v>1</v>
      </c>
      <c r="N413" s="201" t="s">
        <v>37</v>
      </c>
      <c r="O413" s="71"/>
      <c r="P413" s="202">
        <f>O413*H413</f>
        <v>0</v>
      </c>
      <c r="Q413" s="202">
        <v>0</v>
      </c>
      <c r="R413" s="202">
        <f>Q413*H413</f>
        <v>0</v>
      </c>
      <c r="S413" s="202">
        <v>0.03</v>
      </c>
      <c r="T413" s="203">
        <f>S413*H413</f>
        <v>7.8299999999999995E-2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4" t="s">
        <v>326</v>
      </c>
      <c r="AT413" s="204" t="s">
        <v>184</v>
      </c>
      <c r="AU413" s="204" t="s">
        <v>82</v>
      </c>
      <c r="AY413" s="17" t="s">
        <v>182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7" t="s">
        <v>80</v>
      </c>
      <c r="BK413" s="205">
        <f>ROUND(I413*H413,2)</f>
        <v>0</v>
      </c>
      <c r="BL413" s="17" t="s">
        <v>326</v>
      </c>
      <c r="BM413" s="204" t="s">
        <v>530</v>
      </c>
    </row>
    <row r="414" spans="1:65" s="13" customFormat="1" ht="11.25">
      <c r="B414" s="206"/>
      <c r="C414" s="207"/>
      <c r="D414" s="208" t="s">
        <v>194</v>
      </c>
      <c r="E414" s="209" t="s">
        <v>1</v>
      </c>
      <c r="F414" s="210" t="s">
        <v>253</v>
      </c>
      <c r="G414" s="207"/>
      <c r="H414" s="209" t="s">
        <v>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194</v>
      </c>
      <c r="AU414" s="216" t="s">
        <v>82</v>
      </c>
      <c r="AV414" s="13" t="s">
        <v>80</v>
      </c>
      <c r="AW414" s="13" t="s">
        <v>29</v>
      </c>
      <c r="AX414" s="13" t="s">
        <v>72</v>
      </c>
      <c r="AY414" s="216" t="s">
        <v>182</v>
      </c>
    </row>
    <row r="415" spans="1:65" s="13" customFormat="1" ht="11.25">
      <c r="B415" s="206"/>
      <c r="C415" s="207"/>
      <c r="D415" s="208" t="s">
        <v>194</v>
      </c>
      <c r="E415" s="209" t="s">
        <v>1</v>
      </c>
      <c r="F415" s="210" t="s">
        <v>508</v>
      </c>
      <c r="G415" s="207"/>
      <c r="H415" s="209" t="s">
        <v>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194</v>
      </c>
      <c r="AU415" s="216" t="s">
        <v>82</v>
      </c>
      <c r="AV415" s="13" t="s">
        <v>80</v>
      </c>
      <c r="AW415" s="13" t="s">
        <v>29</v>
      </c>
      <c r="AX415" s="13" t="s">
        <v>72</v>
      </c>
      <c r="AY415" s="216" t="s">
        <v>182</v>
      </c>
    </row>
    <row r="416" spans="1:65" s="14" customFormat="1" ht="11.25">
      <c r="B416" s="217"/>
      <c r="C416" s="218"/>
      <c r="D416" s="208" t="s">
        <v>194</v>
      </c>
      <c r="E416" s="219" t="s">
        <v>1</v>
      </c>
      <c r="F416" s="220" t="s">
        <v>531</v>
      </c>
      <c r="G416" s="218"/>
      <c r="H416" s="221">
        <v>2.61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194</v>
      </c>
      <c r="AU416" s="227" t="s">
        <v>82</v>
      </c>
      <c r="AV416" s="14" t="s">
        <v>82</v>
      </c>
      <c r="AW416" s="14" t="s">
        <v>29</v>
      </c>
      <c r="AX416" s="14" t="s">
        <v>72</v>
      </c>
      <c r="AY416" s="227" t="s">
        <v>182</v>
      </c>
    </row>
    <row r="417" spans="1:65" s="15" customFormat="1" ht="11.25">
      <c r="B417" s="228"/>
      <c r="C417" s="229"/>
      <c r="D417" s="208" t="s">
        <v>194</v>
      </c>
      <c r="E417" s="230" t="s">
        <v>1</v>
      </c>
      <c r="F417" s="231" t="s">
        <v>218</v>
      </c>
      <c r="G417" s="229"/>
      <c r="H417" s="232">
        <v>2.61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194</v>
      </c>
      <c r="AU417" s="238" t="s">
        <v>82</v>
      </c>
      <c r="AV417" s="15" t="s">
        <v>187</v>
      </c>
      <c r="AW417" s="15" t="s">
        <v>29</v>
      </c>
      <c r="AX417" s="15" t="s">
        <v>80</v>
      </c>
      <c r="AY417" s="238" t="s">
        <v>182</v>
      </c>
    </row>
    <row r="418" spans="1:65" s="2" customFormat="1" ht="24.2" customHeight="1">
      <c r="A418" s="34"/>
      <c r="B418" s="35"/>
      <c r="C418" s="192" t="s">
        <v>532</v>
      </c>
      <c r="D418" s="192" t="s">
        <v>184</v>
      </c>
      <c r="E418" s="193" t="s">
        <v>533</v>
      </c>
      <c r="F418" s="194" t="s">
        <v>534</v>
      </c>
      <c r="G418" s="195" t="s">
        <v>535</v>
      </c>
      <c r="H418" s="196">
        <v>5950</v>
      </c>
      <c r="I418" s="197"/>
      <c r="J418" s="198">
        <f>ROUND(I418*H418,2)</f>
        <v>0</v>
      </c>
      <c r="K418" s="199"/>
      <c r="L418" s="39"/>
      <c r="M418" s="200" t="s">
        <v>1</v>
      </c>
      <c r="N418" s="201" t="s">
        <v>37</v>
      </c>
      <c r="O418" s="71"/>
      <c r="P418" s="202">
        <f>O418*H418</f>
        <v>0</v>
      </c>
      <c r="Q418" s="202">
        <v>0</v>
      </c>
      <c r="R418" s="202">
        <f>Q418*H418</f>
        <v>0</v>
      </c>
      <c r="S418" s="202">
        <v>1E-3</v>
      </c>
      <c r="T418" s="203">
        <f>S418*H418</f>
        <v>5.95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4" t="s">
        <v>326</v>
      </c>
      <c r="AT418" s="204" t="s">
        <v>184</v>
      </c>
      <c r="AU418" s="204" t="s">
        <v>82</v>
      </c>
      <c r="AY418" s="17" t="s">
        <v>182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7" t="s">
        <v>80</v>
      </c>
      <c r="BK418" s="205">
        <f>ROUND(I418*H418,2)</f>
        <v>0</v>
      </c>
      <c r="BL418" s="17" t="s">
        <v>326</v>
      </c>
      <c r="BM418" s="204" t="s">
        <v>536</v>
      </c>
    </row>
    <row r="419" spans="1:65" s="13" customFormat="1" ht="11.25">
      <c r="B419" s="206"/>
      <c r="C419" s="207"/>
      <c r="D419" s="208" t="s">
        <v>194</v>
      </c>
      <c r="E419" s="209" t="s">
        <v>1</v>
      </c>
      <c r="F419" s="210" t="s">
        <v>537</v>
      </c>
      <c r="G419" s="207"/>
      <c r="H419" s="209" t="s">
        <v>1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194</v>
      </c>
      <c r="AU419" s="216" t="s">
        <v>82</v>
      </c>
      <c r="AV419" s="13" t="s">
        <v>80</v>
      </c>
      <c r="AW419" s="13" t="s">
        <v>29</v>
      </c>
      <c r="AX419" s="13" t="s">
        <v>72</v>
      </c>
      <c r="AY419" s="216" t="s">
        <v>182</v>
      </c>
    </row>
    <row r="420" spans="1:65" s="13" customFormat="1" ht="11.25">
      <c r="B420" s="206"/>
      <c r="C420" s="207"/>
      <c r="D420" s="208" t="s">
        <v>194</v>
      </c>
      <c r="E420" s="209" t="s">
        <v>1</v>
      </c>
      <c r="F420" s="210" t="s">
        <v>538</v>
      </c>
      <c r="G420" s="207"/>
      <c r="H420" s="209" t="s">
        <v>1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194</v>
      </c>
      <c r="AU420" s="216" t="s">
        <v>82</v>
      </c>
      <c r="AV420" s="13" t="s">
        <v>80</v>
      </c>
      <c r="AW420" s="13" t="s">
        <v>29</v>
      </c>
      <c r="AX420" s="13" t="s">
        <v>72</v>
      </c>
      <c r="AY420" s="216" t="s">
        <v>182</v>
      </c>
    </row>
    <row r="421" spans="1:65" s="14" customFormat="1" ht="11.25">
      <c r="B421" s="217"/>
      <c r="C421" s="218"/>
      <c r="D421" s="208" t="s">
        <v>194</v>
      </c>
      <c r="E421" s="219" t="s">
        <v>1</v>
      </c>
      <c r="F421" s="220" t="s">
        <v>539</v>
      </c>
      <c r="G421" s="218"/>
      <c r="H421" s="221">
        <v>600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194</v>
      </c>
      <c r="AU421" s="227" t="s">
        <v>82</v>
      </c>
      <c r="AV421" s="14" t="s">
        <v>82</v>
      </c>
      <c r="AW421" s="14" t="s">
        <v>29</v>
      </c>
      <c r="AX421" s="14" t="s">
        <v>72</v>
      </c>
      <c r="AY421" s="227" t="s">
        <v>182</v>
      </c>
    </row>
    <row r="422" spans="1:65" s="13" customFormat="1" ht="11.25">
      <c r="B422" s="206"/>
      <c r="C422" s="207"/>
      <c r="D422" s="208" t="s">
        <v>194</v>
      </c>
      <c r="E422" s="209" t="s">
        <v>1</v>
      </c>
      <c r="F422" s="210" t="s">
        <v>540</v>
      </c>
      <c r="G422" s="207"/>
      <c r="H422" s="209" t="s">
        <v>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194</v>
      </c>
      <c r="AU422" s="216" t="s">
        <v>82</v>
      </c>
      <c r="AV422" s="13" t="s">
        <v>80</v>
      </c>
      <c r="AW422" s="13" t="s">
        <v>29</v>
      </c>
      <c r="AX422" s="13" t="s">
        <v>72</v>
      </c>
      <c r="AY422" s="216" t="s">
        <v>182</v>
      </c>
    </row>
    <row r="423" spans="1:65" s="13" customFormat="1" ht="11.25">
      <c r="B423" s="206"/>
      <c r="C423" s="207"/>
      <c r="D423" s="208" t="s">
        <v>194</v>
      </c>
      <c r="E423" s="209" t="s">
        <v>1</v>
      </c>
      <c r="F423" s="210" t="s">
        <v>541</v>
      </c>
      <c r="G423" s="207"/>
      <c r="H423" s="209" t="s">
        <v>1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194</v>
      </c>
      <c r="AU423" s="216" t="s">
        <v>82</v>
      </c>
      <c r="AV423" s="13" t="s">
        <v>80</v>
      </c>
      <c r="AW423" s="13" t="s">
        <v>29</v>
      </c>
      <c r="AX423" s="13" t="s">
        <v>72</v>
      </c>
      <c r="AY423" s="216" t="s">
        <v>182</v>
      </c>
    </row>
    <row r="424" spans="1:65" s="14" customFormat="1" ht="11.25">
      <c r="B424" s="217"/>
      <c r="C424" s="218"/>
      <c r="D424" s="208" t="s">
        <v>194</v>
      </c>
      <c r="E424" s="219" t="s">
        <v>1</v>
      </c>
      <c r="F424" s="220" t="s">
        <v>542</v>
      </c>
      <c r="G424" s="218"/>
      <c r="H424" s="221">
        <v>200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194</v>
      </c>
      <c r="AU424" s="227" t="s">
        <v>82</v>
      </c>
      <c r="AV424" s="14" t="s">
        <v>82</v>
      </c>
      <c r="AW424" s="14" t="s">
        <v>29</v>
      </c>
      <c r="AX424" s="14" t="s">
        <v>72</v>
      </c>
      <c r="AY424" s="227" t="s">
        <v>182</v>
      </c>
    </row>
    <row r="425" spans="1:65" s="13" customFormat="1" ht="11.25">
      <c r="B425" s="206"/>
      <c r="C425" s="207"/>
      <c r="D425" s="208" t="s">
        <v>194</v>
      </c>
      <c r="E425" s="209" t="s">
        <v>1</v>
      </c>
      <c r="F425" s="210" t="s">
        <v>253</v>
      </c>
      <c r="G425" s="207"/>
      <c r="H425" s="209" t="s">
        <v>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194</v>
      </c>
      <c r="AU425" s="216" t="s">
        <v>82</v>
      </c>
      <c r="AV425" s="13" t="s">
        <v>80</v>
      </c>
      <c r="AW425" s="13" t="s">
        <v>29</v>
      </c>
      <c r="AX425" s="13" t="s">
        <v>72</v>
      </c>
      <c r="AY425" s="216" t="s">
        <v>182</v>
      </c>
    </row>
    <row r="426" spans="1:65" s="13" customFormat="1" ht="11.25">
      <c r="B426" s="206"/>
      <c r="C426" s="207"/>
      <c r="D426" s="208" t="s">
        <v>194</v>
      </c>
      <c r="E426" s="209" t="s">
        <v>1</v>
      </c>
      <c r="F426" s="210" t="s">
        <v>543</v>
      </c>
      <c r="G426" s="207"/>
      <c r="H426" s="209" t="s">
        <v>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194</v>
      </c>
      <c r="AU426" s="216" t="s">
        <v>82</v>
      </c>
      <c r="AV426" s="13" t="s">
        <v>80</v>
      </c>
      <c r="AW426" s="13" t="s">
        <v>29</v>
      </c>
      <c r="AX426" s="13" t="s">
        <v>72</v>
      </c>
      <c r="AY426" s="216" t="s">
        <v>182</v>
      </c>
    </row>
    <row r="427" spans="1:65" s="14" customFormat="1" ht="11.25">
      <c r="B427" s="217"/>
      <c r="C427" s="218"/>
      <c r="D427" s="208" t="s">
        <v>194</v>
      </c>
      <c r="E427" s="219" t="s">
        <v>1</v>
      </c>
      <c r="F427" s="220" t="s">
        <v>544</v>
      </c>
      <c r="G427" s="218"/>
      <c r="H427" s="221">
        <v>1800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194</v>
      </c>
      <c r="AU427" s="227" t="s">
        <v>82</v>
      </c>
      <c r="AV427" s="14" t="s">
        <v>82</v>
      </c>
      <c r="AW427" s="14" t="s">
        <v>29</v>
      </c>
      <c r="AX427" s="14" t="s">
        <v>72</v>
      </c>
      <c r="AY427" s="227" t="s">
        <v>182</v>
      </c>
    </row>
    <row r="428" spans="1:65" s="13" customFormat="1" ht="11.25">
      <c r="B428" s="206"/>
      <c r="C428" s="207"/>
      <c r="D428" s="208" t="s">
        <v>194</v>
      </c>
      <c r="E428" s="209" t="s">
        <v>1</v>
      </c>
      <c r="F428" s="210" t="s">
        <v>545</v>
      </c>
      <c r="G428" s="207"/>
      <c r="H428" s="209" t="s">
        <v>1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194</v>
      </c>
      <c r="AU428" s="216" t="s">
        <v>82</v>
      </c>
      <c r="AV428" s="13" t="s">
        <v>80</v>
      </c>
      <c r="AW428" s="13" t="s">
        <v>29</v>
      </c>
      <c r="AX428" s="13" t="s">
        <v>72</v>
      </c>
      <c r="AY428" s="216" t="s">
        <v>182</v>
      </c>
    </row>
    <row r="429" spans="1:65" s="14" customFormat="1" ht="11.25">
      <c r="B429" s="217"/>
      <c r="C429" s="218"/>
      <c r="D429" s="208" t="s">
        <v>194</v>
      </c>
      <c r="E429" s="219" t="s">
        <v>1</v>
      </c>
      <c r="F429" s="220" t="s">
        <v>546</v>
      </c>
      <c r="G429" s="218"/>
      <c r="H429" s="221">
        <v>250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194</v>
      </c>
      <c r="AU429" s="227" t="s">
        <v>82</v>
      </c>
      <c r="AV429" s="14" t="s">
        <v>82</v>
      </c>
      <c r="AW429" s="14" t="s">
        <v>29</v>
      </c>
      <c r="AX429" s="14" t="s">
        <v>72</v>
      </c>
      <c r="AY429" s="227" t="s">
        <v>182</v>
      </c>
    </row>
    <row r="430" spans="1:65" s="13" customFormat="1" ht="11.25">
      <c r="B430" s="206"/>
      <c r="C430" s="207"/>
      <c r="D430" s="208" t="s">
        <v>194</v>
      </c>
      <c r="E430" s="209" t="s">
        <v>1</v>
      </c>
      <c r="F430" s="210" t="s">
        <v>547</v>
      </c>
      <c r="G430" s="207"/>
      <c r="H430" s="209" t="s">
        <v>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194</v>
      </c>
      <c r="AU430" s="216" t="s">
        <v>82</v>
      </c>
      <c r="AV430" s="13" t="s">
        <v>80</v>
      </c>
      <c r="AW430" s="13" t="s">
        <v>29</v>
      </c>
      <c r="AX430" s="13" t="s">
        <v>72</v>
      </c>
      <c r="AY430" s="216" t="s">
        <v>182</v>
      </c>
    </row>
    <row r="431" spans="1:65" s="14" customFormat="1" ht="11.25">
      <c r="B431" s="217"/>
      <c r="C431" s="218"/>
      <c r="D431" s="208" t="s">
        <v>194</v>
      </c>
      <c r="E431" s="219" t="s">
        <v>1</v>
      </c>
      <c r="F431" s="220" t="s">
        <v>548</v>
      </c>
      <c r="G431" s="218"/>
      <c r="H431" s="221">
        <v>3100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194</v>
      </c>
      <c r="AU431" s="227" t="s">
        <v>82</v>
      </c>
      <c r="AV431" s="14" t="s">
        <v>82</v>
      </c>
      <c r="AW431" s="14" t="s">
        <v>29</v>
      </c>
      <c r="AX431" s="14" t="s">
        <v>72</v>
      </c>
      <c r="AY431" s="227" t="s">
        <v>182</v>
      </c>
    </row>
    <row r="432" spans="1:65" s="15" customFormat="1" ht="11.25">
      <c r="B432" s="228"/>
      <c r="C432" s="229"/>
      <c r="D432" s="208" t="s">
        <v>194</v>
      </c>
      <c r="E432" s="230" t="s">
        <v>1</v>
      </c>
      <c r="F432" s="231" t="s">
        <v>218</v>
      </c>
      <c r="G432" s="229"/>
      <c r="H432" s="232">
        <v>5950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194</v>
      </c>
      <c r="AU432" s="238" t="s">
        <v>82</v>
      </c>
      <c r="AV432" s="15" t="s">
        <v>187</v>
      </c>
      <c r="AW432" s="15" t="s">
        <v>29</v>
      </c>
      <c r="AX432" s="15" t="s">
        <v>80</v>
      </c>
      <c r="AY432" s="238" t="s">
        <v>182</v>
      </c>
    </row>
    <row r="433" spans="1:65" s="12" customFormat="1" ht="22.9" customHeight="1">
      <c r="B433" s="176"/>
      <c r="C433" s="177"/>
      <c r="D433" s="178" t="s">
        <v>71</v>
      </c>
      <c r="E433" s="190" t="s">
        <v>549</v>
      </c>
      <c r="F433" s="190" t="s">
        <v>550</v>
      </c>
      <c r="G433" s="177"/>
      <c r="H433" s="177"/>
      <c r="I433" s="180"/>
      <c r="J433" s="191">
        <f>BK433</f>
        <v>0</v>
      </c>
      <c r="K433" s="177"/>
      <c r="L433" s="182"/>
      <c r="M433" s="183"/>
      <c r="N433" s="184"/>
      <c r="O433" s="184"/>
      <c r="P433" s="185">
        <f>SUM(P434:P438)</f>
        <v>0</v>
      </c>
      <c r="Q433" s="184"/>
      <c r="R433" s="185">
        <f>SUM(R434:R438)</f>
        <v>0</v>
      </c>
      <c r="S433" s="184"/>
      <c r="T433" s="186">
        <f>SUM(T434:T438)</f>
        <v>1.9424999999999999</v>
      </c>
      <c r="AR433" s="187" t="s">
        <v>82</v>
      </c>
      <c r="AT433" s="188" t="s">
        <v>71</v>
      </c>
      <c r="AU433" s="188" t="s">
        <v>80</v>
      </c>
      <c r="AY433" s="187" t="s">
        <v>182</v>
      </c>
      <c r="BK433" s="189">
        <f>SUM(BK434:BK438)</f>
        <v>0</v>
      </c>
    </row>
    <row r="434" spans="1:65" s="2" customFormat="1" ht="24.2" customHeight="1">
      <c r="A434" s="34"/>
      <c r="B434" s="35"/>
      <c r="C434" s="192" t="s">
        <v>551</v>
      </c>
      <c r="D434" s="192" t="s">
        <v>184</v>
      </c>
      <c r="E434" s="193" t="s">
        <v>552</v>
      </c>
      <c r="F434" s="194" t="s">
        <v>553</v>
      </c>
      <c r="G434" s="195" t="s">
        <v>201</v>
      </c>
      <c r="H434" s="196">
        <v>10.5</v>
      </c>
      <c r="I434" s="197"/>
      <c r="J434" s="198">
        <f>ROUND(I434*H434,2)</f>
        <v>0</v>
      </c>
      <c r="K434" s="199"/>
      <c r="L434" s="39"/>
      <c r="M434" s="200" t="s">
        <v>1</v>
      </c>
      <c r="N434" s="201" t="s">
        <v>37</v>
      </c>
      <c r="O434" s="71"/>
      <c r="P434" s="202">
        <f>O434*H434</f>
        <v>0</v>
      </c>
      <c r="Q434" s="202">
        <v>0</v>
      </c>
      <c r="R434" s="202">
        <f>Q434*H434</f>
        <v>0</v>
      </c>
      <c r="S434" s="202">
        <v>0.185</v>
      </c>
      <c r="T434" s="203">
        <f>S434*H434</f>
        <v>1.9424999999999999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4" t="s">
        <v>326</v>
      </c>
      <c r="AT434" s="204" t="s">
        <v>184</v>
      </c>
      <c r="AU434" s="204" t="s">
        <v>82</v>
      </c>
      <c r="AY434" s="17" t="s">
        <v>182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7" t="s">
        <v>80</v>
      </c>
      <c r="BK434" s="205">
        <f>ROUND(I434*H434,2)</f>
        <v>0</v>
      </c>
      <c r="BL434" s="17" t="s">
        <v>326</v>
      </c>
      <c r="BM434" s="204" t="s">
        <v>554</v>
      </c>
    </row>
    <row r="435" spans="1:65" s="13" customFormat="1" ht="11.25">
      <c r="B435" s="206"/>
      <c r="C435" s="207"/>
      <c r="D435" s="208" t="s">
        <v>194</v>
      </c>
      <c r="E435" s="209" t="s">
        <v>1</v>
      </c>
      <c r="F435" s="210" t="s">
        <v>253</v>
      </c>
      <c r="G435" s="207"/>
      <c r="H435" s="209" t="s">
        <v>1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194</v>
      </c>
      <c r="AU435" s="216" t="s">
        <v>82</v>
      </c>
      <c r="AV435" s="13" t="s">
        <v>80</v>
      </c>
      <c r="AW435" s="13" t="s">
        <v>29</v>
      </c>
      <c r="AX435" s="13" t="s">
        <v>72</v>
      </c>
      <c r="AY435" s="216" t="s">
        <v>182</v>
      </c>
    </row>
    <row r="436" spans="1:65" s="13" customFormat="1" ht="11.25">
      <c r="B436" s="206"/>
      <c r="C436" s="207"/>
      <c r="D436" s="208" t="s">
        <v>194</v>
      </c>
      <c r="E436" s="209" t="s">
        <v>1</v>
      </c>
      <c r="F436" s="210" t="s">
        <v>555</v>
      </c>
      <c r="G436" s="207"/>
      <c r="H436" s="209" t="s">
        <v>1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194</v>
      </c>
      <c r="AU436" s="216" t="s">
        <v>82</v>
      </c>
      <c r="AV436" s="13" t="s">
        <v>80</v>
      </c>
      <c r="AW436" s="13" t="s">
        <v>29</v>
      </c>
      <c r="AX436" s="13" t="s">
        <v>72</v>
      </c>
      <c r="AY436" s="216" t="s">
        <v>182</v>
      </c>
    </row>
    <row r="437" spans="1:65" s="14" customFormat="1" ht="11.25">
      <c r="B437" s="217"/>
      <c r="C437" s="218"/>
      <c r="D437" s="208" t="s">
        <v>194</v>
      </c>
      <c r="E437" s="219" t="s">
        <v>1</v>
      </c>
      <c r="F437" s="220" t="s">
        <v>556</v>
      </c>
      <c r="G437" s="218"/>
      <c r="H437" s="221">
        <v>10.5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194</v>
      </c>
      <c r="AU437" s="227" t="s">
        <v>82</v>
      </c>
      <c r="AV437" s="14" t="s">
        <v>82</v>
      </c>
      <c r="AW437" s="14" t="s">
        <v>29</v>
      </c>
      <c r="AX437" s="14" t="s">
        <v>72</v>
      </c>
      <c r="AY437" s="227" t="s">
        <v>182</v>
      </c>
    </row>
    <row r="438" spans="1:65" s="15" customFormat="1" ht="11.25">
      <c r="B438" s="228"/>
      <c r="C438" s="229"/>
      <c r="D438" s="208" t="s">
        <v>194</v>
      </c>
      <c r="E438" s="230" t="s">
        <v>1</v>
      </c>
      <c r="F438" s="231" t="s">
        <v>218</v>
      </c>
      <c r="G438" s="229"/>
      <c r="H438" s="232">
        <v>10.5</v>
      </c>
      <c r="I438" s="233"/>
      <c r="J438" s="229"/>
      <c r="K438" s="229"/>
      <c r="L438" s="234"/>
      <c r="M438" s="239"/>
      <c r="N438" s="240"/>
      <c r="O438" s="240"/>
      <c r="P438" s="240"/>
      <c r="Q438" s="240"/>
      <c r="R438" s="240"/>
      <c r="S438" s="240"/>
      <c r="T438" s="241"/>
      <c r="AT438" s="238" t="s">
        <v>194</v>
      </c>
      <c r="AU438" s="238" t="s">
        <v>82</v>
      </c>
      <c r="AV438" s="15" t="s">
        <v>187</v>
      </c>
      <c r="AW438" s="15" t="s">
        <v>29</v>
      </c>
      <c r="AX438" s="15" t="s">
        <v>80</v>
      </c>
      <c r="AY438" s="238" t="s">
        <v>182</v>
      </c>
    </row>
    <row r="439" spans="1:65" s="2" customFormat="1" ht="6.95" customHeight="1">
      <c r="A439" s="34"/>
      <c r="B439" s="54"/>
      <c r="C439" s="55"/>
      <c r="D439" s="55"/>
      <c r="E439" s="55"/>
      <c r="F439" s="55"/>
      <c r="G439" s="55"/>
      <c r="H439" s="55"/>
      <c r="I439" s="55"/>
      <c r="J439" s="55"/>
      <c r="K439" s="55"/>
      <c r="L439" s="39"/>
      <c r="M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</sheetData>
  <sheetProtection algorithmName="SHA-512" hashValue="GAxcuMWJdjRYhrCd/UKkg/+cgO0vVHZeMk/IQOLl6LSE/yYsUz9BJITPtoBmLGTxsijbHw032RS+M0p2vN/d2w==" saltValue="q80kzJAhjfB1sQbpqNkuiXlcWODbH4x8niHNQyyoA7roQbT6I/ptbqNhMddOl04Mfc7Pajs6+E141MNcArVGqw==" spinCount="100000" sheet="1" objects="1" scenarios="1" formatColumns="0" formatRows="0" autoFilter="0"/>
  <autoFilter ref="C126:K43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557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ROUND(J152,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ROUND((SUM(BE152:BE3968)),  2)</f>
        <v>0</v>
      </c>
      <c r="G33" s="34"/>
      <c r="H33" s="34"/>
      <c r="I33" s="130">
        <v>0.21</v>
      </c>
      <c r="J33" s="129">
        <f>ROUND(((SUM(BE152:BE3968))*I33),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ROUND((SUM(BF152:BF3968)),  2)</f>
        <v>0</v>
      </c>
      <c r="G34" s="34"/>
      <c r="H34" s="34"/>
      <c r="I34" s="130">
        <v>0.12</v>
      </c>
      <c r="J34" s="129">
        <f>ROUND(((SUM(BF152:BF3968))*I34),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ROUND((SUM(BG152:BG3968)),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ROUND((SUM(BH152:BH3968)),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ROUND((SUM(BI152:BI3968)),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02 - Stavební část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J152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2:12" s="9" customFormat="1" ht="24.95" customHeight="1">
      <c r="B97" s="153"/>
      <c r="C97" s="154"/>
      <c r="D97" s="155" t="s">
        <v>156</v>
      </c>
      <c r="E97" s="156"/>
      <c r="F97" s="156"/>
      <c r="G97" s="156"/>
      <c r="H97" s="156"/>
      <c r="I97" s="156"/>
      <c r="J97" s="157">
        <f>J153</f>
        <v>0</v>
      </c>
      <c r="K97" s="154"/>
      <c r="L97" s="158"/>
    </row>
    <row r="98" spans="2:12" s="10" customFormat="1" ht="19.899999999999999" customHeight="1">
      <c r="B98" s="159"/>
      <c r="C98" s="104"/>
      <c r="D98" s="160" t="s">
        <v>157</v>
      </c>
      <c r="E98" s="161"/>
      <c r="F98" s="161"/>
      <c r="G98" s="161"/>
      <c r="H98" s="161"/>
      <c r="I98" s="161"/>
      <c r="J98" s="162">
        <f>J154</f>
        <v>0</v>
      </c>
      <c r="K98" s="104"/>
      <c r="L98" s="163"/>
    </row>
    <row r="99" spans="2:12" s="10" customFormat="1" ht="19.899999999999999" customHeight="1">
      <c r="B99" s="159"/>
      <c r="C99" s="104"/>
      <c r="D99" s="160" t="s">
        <v>558</v>
      </c>
      <c r="E99" s="161"/>
      <c r="F99" s="161"/>
      <c r="G99" s="161"/>
      <c r="H99" s="161"/>
      <c r="I99" s="161"/>
      <c r="J99" s="162">
        <f>J368</f>
        <v>0</v>
      </c>
      <c r="K99" s="104"/>
      <c r="L99" s="163"/>
    </row>
    <row r="100" spans="2:12" s="10" customFormat="1" ht="19.899999999999999" customHeight="1">
      <c r="B100" s="159"/>
      <c r="C100" s="104"/>
      <c r="D100" s="160" t="s">
        <v>559</v>
      </c>
      <c r="E100" s="161"/>
      <c r="F100" s="161"/>
      <c r="G100" s="161"/>
      <c r="H100" s="161"/>
      <c r="I100" s="161"/>
      <c r="J100" s="162">
        <f>J524</f>
        <v>0</v>
      </c>
      <c r="K100" s="104"/>
      <c r="L100" s="163"/>
    </row>
    <row r="101" spans="2:12" s="10" customFormat="1" ht="14.85" customHeight="1">
      <c r="B101" s="159"/>
      <c r="C101" s="104"/>
      <c r="D101" s="160" t="s">
        <v>560</v>
      </c>
      <c r="E101" s="161"/>
      <c r="F101" s="161"/>
      <c r="G101" s="161"/>
      <c r="H101" s="161"/>
      <c r="I101" s="161"/>
      <c r="J101" s="162">
        <f>J1008</f>
        <v>0</v>
      </c>
      <c r="K101" s="104"/>
      <c r="L101" s="163"/>
    </row>
    <row r="102" spans="2:12" s="10" customFormat="1" ht="19.899999999999999" customHeight="1">
      <c r="B102" s="159"/>
      <c r="C102" s="104"/>
      <c r="D102" s="160" t="s">
        <v>561</v>
      </c>
      <c r="E102" s="161"/>
      <c r="F102" s="161"/>
      <c r="G102" s="161"/>
      <c r="H102" s="161"/>
      <c r="I102" s="161"/>
      <c r="J102" s="162">
        <f>J1013</f>
        <v>0</v>
      </c>
      <c r="K102" s="104"/>
      <c r="L102" s="163"/>
    </row>
    <row r="103" spans="2:12" s="10" customFormat="1" ht="19.899999999999999" customHeight="1">
      <c r="B103" s="159"/>
      <c r="C103" s="104"/>
      <c r="D103" s="160" t="s">
        <v>562</v>
      </c>
      <c r="E103" s="161"/>
      <c r="F103" s="161"/>
      <c r="G103" s="161"/>
      <c r="H103" s="161"/>
      <c r="I103" s="161"/>
      <c r="J103" s="162">
        <f>J1124</f>
        <v>0</v>
      </c>
      <c r="K103" s="104"/>
      <c r="L103" s="163"/>
    </row>
    <row r="104" spans="2:12" s="10" customFormat="1" ht="19.899999999999999" customHeight="1">
      <c r="B104" s="159"/>
      <c r="C104" s="104"/>
      <c r="D104" s="160" t="s">
        <v>563</v>
      </c>
      <c r="E104" s="161"/>
      <c r="F104" s="161"/>
      <c r="G104" s="161"/>
      <c r="H104" s="161"/>
      <c r="I104" s="161"/>
      <c r="J104" s="162">
        <f>J1149</f>
        <v>0</v>
      </c>
      <c r="K104" s="104"/>
      <c r="L104" s="163"/>
    </row>
    <row r="105" spans="2:12" s="10" customFormat="1" ht="14.85" customHeight="1">
      <c r="B105" s="159"/>
      <c r="C105" s="104"/>
      <c r="D105" s="160" t="s">
        <v>564</v>
      </c>
      <c r="E105" s="161"/>
      <c r="F105" s="161"/>
      <c r="G105" s="161"/>
      <c r="H105" s="161"/>
      <c r="I105" s="161"/>
      <c r="J105" s="162">
        <f>J1741</f>
        <v>0</v>
      </c>
      <c r="K105" s="104"/>
      <c r="L105" s="163"/>
    </row>
    <row r="106" spans="2:12" s="10" customFormat="1" ht="19.899999999999999" customHeight="1">
      <c r="B106" s="159"/>
      <c r="C106" s="104"/>
      <c r="D106" s="160" t="s">
        <v>565</v>
      </c>
      <c r="E106" s="161"/>
      <c r="F106" s="161"/>
      <c r="G106" s="161"/>
      <c r="H106" s="161"/>
      <c r="I106" s="161"/>
      <c r="J106" s="162">
        <f>J1755</f>
        <v>0</v>
      </c>
      <c r="K106" s="104"/>
      <c r="L106" s="163"/>
    </row>
    <row r="107" spans="2:12" s="10" customFormat="1" ht="19.899999999999999" customHeight="1">
      <c r="B107" s="159"/>
      <c r="C107" s="104"/>
      <c r="D107" s="160" t="s">
        <v>158</v>
      </c>
      <c r="E107" s="161"/>
      <c r="F107" s="161"/>
      <c r="G107" s="161"/>
      <c r="H107" s="161"/>
      <c r="I107" s="161"/>
      <c r="J107" s="162">
        <f>J1773</f>
        <v>0</v>
      </c>
      <c r="K107" s="104"/>
      <c r="L107" s="163"/>
    </row>
    <row r="108" spans="2:12" s="10" customFormat="1" ht="19.899999999999999" customHeight="1">
      <c r="B108" s="159"/>
      <c r="C108" s="104"/>
      <c r="D108" s="160" t="s">
        <v>159</v>
      </c>
      <c r="E108" s="161"/>
      <c r="F108" s="161"/>
      <c r="G108" s="161"/>
      <c r="H108" s="161"/>
      <c r="I108" s="161"/>
      <c r="J108" s="162">
        <f>J2027</f>
        <v>0</v>
      </c>
      <c r="K108" s="104"/>
      <c r="L108" s="163"/>
    </row>
    <row r="109" spans="2:12" s="10" customFormat="1" ht="19.899999999999999" customHeight="1">
      <c r="B109" s="159"/>
      <c r="C109" s="104"/>
      <c r="D109" s="160" t="s">
        <v>566</v>
      </c>
      <c r="E109" s="161"/>
      <c r="F109" s="161"/>
      <c r="G109" s="161"/>
      <c r="H109" s="161"/>
      <c r="I109" s="161"/>
      <c r="J109" s="162">
        <f>J2037</f>
        <v>0</v>
      </c>
      <c r="K109" s="104"/>
      <c r="L109" s="163"/>
    </row>
    <row r="110" spans="2:12" s="9" customFormat="1" ht="24.95" customHeight="1">
      <c r="B110" s="153"/>
      <c r="C110" s="154"/>
      <c r="D110" s="155" t="s">
        <v>160</v>
      </c>
      <c r="E110" s="156"/>
      <c r="F110" s="156"/>
      <c r="G110" s="156"/>
      <c r="H110" s="156"/>
      <c r="I110" s="156"/>
      <c r="J110" s="157">
        <f>J2040</f>
        <v>0</v>
      </c>
      <c r="K110" s="154"/>
      <c r="L110" s="158"/>
    </row>
    <row r="111" spans="2:12" s="10" customFormat="1" ht="19.899999999999999" customHeight="1">
      <c r="B111" s="159"/>
      <c r="C111" s="104"/>
      <c r="D111" s="160" t="s">
        <v>567</v>
      </c>
      <c r="E111" s="161"/>
      <c r="F111" s="161"/>
      <c r="G111" s="161"/>
      <c r="H111" s="161"/>
      <c r="I111" s="161"/>
      <c r="J111" s="162">
        <f>J2041</f>
        <v>0</v>
      </c>
      <c r="K111" s="104"/>
      <c r="L111" s="163"/>
    </row>
    <row r="112" spans="2:12" s="10" customFormat="1" ht="19.899999999999999" customHeight="1">
      <c r="B112" s="159"/>
      <c r="C112" s="104"/>
      <c r="D112" s="160" t="s">
        <v>568</v>
      </c>
      <c r="E112" s="161"/>
      <c r="F112" s="161"/>
      <c r="G112" s="161"/>
      <c r="H112" s="161"/>
      <c r="I112" s="161"/>
      <c r="J112" s="162">
        <f>J2153</f>
        <v>0</v>
      </c>
      <c r="K112" s="104"/>
      <c r="L112" s="163"/>
    </row>
    <row r="113" spans="2:12" s="10" customFormat="1" ht="19.899999999999999" customHeight="1">
      <c r="B113" s="159"/>
      <c r="C113" s="104"/>
      <c r="D113" s="160" t="s">
        <v>569</v>
      </c>
      <c r="E113" s="161"/>
      <c r="F113" s="161"/>
      <c r="G113" s="161"/>
      <c r="H113" s="161"/>
      <c r="I113" s="161"/>
      <c r="J113" s="162">
        <f>J2213</f>
        <v>0</v>
      </c>
      <c r="K113" s="104"/>
      <c r="L113" s="163"/>
    </row>
    <row r="114" spans="2:12" s="10" customFormat="1" ht="19.899999999999999" customHeight="1">
      <c r="B114" s="159"/>
      <c r="C114" s="104"/>
      <c r="D114" s="160" t="s">
        <v>570</v>
      </c>
      <c r="E114" s="161"/>
      <c r="F114" s="161"/>
      <c r="G114" s="161"/>
      <c r="H114" s="161"/>
      <c r="I114" s="161"/>
      <c r="J114" s="162">
        <f>J2403</f>
        <v>0</v>
      </c>
      <c r="K114" s="104"/>
      <c r="L114" s="163"/>
    </row>
    <row r="115" spans="2:12" s="10" customFormat="1" ht="19.899999999999999" customHeight="1">
      <c r="B115" s="159"/>
      <c r="C115" s="104"/>
      <c r="D115" s="160" t="s">
        <v>571</v>
      </c>
      <c r="E115" s="161"/>
      <c r="F115" s="161"/>
      <c r="G115" s="161"/>
      <c r="H115" s="161"/>
      <c r="I115" s="161"/>
      <c r="J115" s="162">
        <f>J2447</f>
        <v>0</v>
      </c>
      <c r="K115" s="104"/>
      <c r="L115" s="163"/>
    </row>
    <row r="116" spans="2:12" s="10" customFormat="1" ht="19.899999999999999" customHeight="1">
      <c r="B116" s="159"/>
      <c r="C116" s="104"/>
      <c r="D116" s="160" t="s">
        <v>572</v>
      </c>
      <c r="E116" s="161"/>
      <c r="F116" s="161"/>
      <c r="G116" s="161"/>
      <c r="H116" s="161"/>
      <c r="I116" s="161"/>
      <c r="J116" s="162">
        <f>J2454</f>
        <v>0</v>
      </c>
      <c r="K116" s="104"/>
      <c r="L116" s="163"/>
    </row>
    <row r="117" spans="2:12" s="10" customFormat="1" ht="19.899999999999999" customHeight="1">
      <c r="B117" s="159"/>
      <c r="C117" s="104"/>
      <c r="D117" s="160" t="s">
        <v>573</v>
      </c>
      <c r="E117" s="161"/>
      <c r="F117" s="161"/>
      <c r="G117" s="161"/>
      <c r="H117" s="161"/>
      <c r="I117" s="161"/>
      <c r="J117" s="162">
        <f>J2464</f>
        <v>0</v>
      </c>
      <c r="K117" s="104"/>
      <c r="L117" s="163"/>
    </row>
    <row r="118" spans="2:12" s="10" customFormat="1" ht="19.899999999999999" customHeight="1">
      <c r="B118" s="159"/>
      <c r="C118" s="104"/>
      <c r="D118" s="160" t="s">
        <v>161</v>
      </c>
      <c r="E118" s="161"/>
      <c r="F118" s="161"/>
      <c r="G118" s="161"/>
      <c r="H118" s="161"/>
      <c r="I118" s="161"/>
      <c r="J118" s="162">
        <f>J2472</f>
        <v>0</v>
      </c>
      <c r="K118" s="104"/>
      <c r="L118" s="163"/>
    </row>
    <row r="119" spans="2:12" s="10" customFormat="1" ht="19.899999999999999" customHeight="1">
      <c r="B119" s="159"/>
      <c r="C119" s="104"/>
      <c r="D119" s="160" t="s">
        <v>574</v>
      </c>
      <c r="E119" s="161"/>
      <c r="F119" s="161"/>
      <c r="G119" s="161"/>
      <c r="H119" s="161"/>
      <c r="I119" s="161"/>
      <c r="J119" s="162">
        <f>J2479</f>
        <v>0</v>
      </c>
      <c r="K119" s="104"/>
      <c r="L119" s="163"/>
    </row>
    <row r="120" spans="2:12" s="10" customFormat="1" ht="19.899999999999999" customHeight="1">
      <c r="B120" s="159"/>
      <c r="C120" s="104"/>
      <c r="D120" s="160" t="s">
        <v>575</v>
      </c>
      <c r="E120" s="161"/>
      <c r="F120" s="161"/>
      <c r="G120" s="161"/>
      <c r="H120" s="161"/>
      <c r="I120" s="161"/>
      <c r="J120" s="162">
        <f>J2557</f>
        <v>0</v>
      </c>
      <c r="K120" s="104"/>
      <c r="L120" s="163"/>
    </row>
    <row r="121" spans="2:12" s="10" customFormat="1" ht="19.899999999999999" customHeight="1">
      <c r="B121" s="159"/>
      <c r="C121" s="104"/>
      <c r="D121" s="160" t="s">
        <v>162</v>
      </c>
      <c r="E121" s="161"/>
      <c r="F121" s="161"/>
      <c r="G121" s="161"/>
      <c r="H121" s="161"/>
      <c r="I121" s="161"/>
      <c r="J121" s="162">
        <f>J2687</f>
        <v>0</v>
      </c>
      <c r="K121" s="104"/>
      <c r="L121" s="163"/>
    </row>
    <row r="122" spans="2:12" s="10" customFormat="1" ht="19.899999999999999" customHeight="1">
      <c r="B122" s="159"/>
      <c r="C122" s="104"/>
      <c r="D122" s="160" t="s">
        <v>164</v>
      </c>
      <c r="E122" s="161"/>
      <c r="F122" s="161"/>
      <c r="G122" s="161"/>
      <c r="H122" s="161"/>
      <c r="I122" s="161"/>
      <c r="J122" s="162">
        <f>J2741</f>
        <v>0</v>
      </c>
      <c r="K122" s="104"/>
      <c r="L122" s="163"/>
    </row>
    <row r="123" spans="2:12" s="10" customFormat="1" ht="19.899999999999999" customHeight="1">
      <c r="B123" s="159"/>
      <c r="C123" s="104"/>
      <c r="D123" s="160" t="s">
        <v>165</v>
      </c>
      <c r="E123" s="161"/>
      <c r="F123" s="161"/>
      <c r="G123" s="161"/>
      <c r="H123" s="161"/>
      <c r="I123" s="161"/>
      <c r="J123" s="162">
        <f>J2926</f>
        <v>0</v>
      </c>
      <c r="K123" s="104"/>
      <c r="L123" s="163"/>
    </row>
    <row r="124" spans="2:12" s="10" customFormat="1" ht="19.899999999999999" customHeight="1">
      <c r="B124" s="159"/>
      <c r="C124" s="104"/>
      <c r="D124" s="160" t="s">
        <v>576</v>
      </c>
      <c r="E124" s="161"/>
      <c r="F124" s="161"/>
      <c r="G124" s="161"/>
      <c r="H124" s="161"/>
      <c r="I124" s="161"/>
      <c r="J124" s="162">
        <f>J3252</f>
        <v>0</v>
      </c>
      <c r="K124" s="104"/>
      <c r="L124" s="163"/>
    </row>
    <row r="125" spans="2:12" s="10" customFormat="1" ht="19.899999999999999" customHeight="1">
      <c r="B125" s="159"/>
      <c r="C125" s="104"/>
      <c r="D125" s="160" t="s">
        <v>577</v>
      </c>
      <c r="E125" s="161"/>
      <c r="F125" s="161"/>
      <c r="G125" s="161"/>
      <c r="H125" s="161"/>
      <c r="I125" s="161"/>
      <c r="J125" s="162">
        <f>J3376</f>
        <v>0</v>
      </c>
      <c r="K125" s="104"/>
      <c r="L125" s="163"/>
    </row>
    <row r="126" spans="2:12" s="10" customFormat="1" ht="19.899999999999999" customHeight="1">
      <c r="B126" s="159"/>
      <c r="C126" s="104"/>
      <c r="D126" s="160" t="s">
        <v>578</v>
      </c>
      <c r="E126" s="161"/>
      <c r="F126" s="161"/>
      <c r="G126" s="161"/>
      <c r="H126" s="161"/>
      <c r="I126" s="161"/>
      <c r="J126" s="162">
        <f>J3456</f>
        <v>0</v>
      </c>
      <c r="K126" s="104"/>
      <c r="L126" s="163"/>
    </row>
    <row r="127" spans="2:12" s="10" customFormat="1" ht="19.899999999999999" customHeight="1">
      <c r="B127" s="159"/>
      <c r="C127" s="104"/>
      <c r="D127" s="160" t="s">
        <v>579</v>
      </c>
      <c r="E127" s="161"/>
      <c r="F127" s="161"/>
      <c r="G127" s="161"/>
      <c r="H127" s="161"/>
      <c r="I127" s="161"/>
      <c r="J127" s="162">
        <f>J3674</f>
        <v>0</v>
      </c>
      <c r="K127" s="104"/>
      <c r="L127" s="163"/>
    </row>
    <row r="128" spans="2:12" s="10" customFormat="1" ht="19.899999999999999" customHeight="1">
      <c r="B128" s="159"/>
      <c r="C128" s="104"/>
      <c r="D128" s="160" t="s">
        <v>580</v>
      </c>
      <c r="E128" s="161"/>
      <c r="F128" s="161"/>
      <c r="G128" s="161"/>
      <c r="H128" s="161"/>
      <c r="I128" s="161"/>
      <c r="J128" s="162">
        <f>J3759</f>
        <v>0</v>
      </c>
      <c r="K128" s="104"/>
      <c r="L128" s="163"/>
    </row>
    <row r="129" spans="1:31" s="10" customFormat="1" ht="19.899999999999999" customHeight="1">
      <c r="B129" s="159"/>
      <c r="C129" s="104"/>
      <c r="D129" s="160" t="s">
        <v>581</v>
      </c>
      <c r="E129" s="161"/>
      <c r="F129" s="161"/>
      <c r="G129" s="161"/>
      <c r="H129" s="161"/>
      <c r="I129" s="161"/>
      <c r="J129" s="162">
        <f>J3914</f>
        <v>0</v>
      </c>
      <c r="K129" s="104"/>
      <c r="L129" s="163"/>
    </row>
    <row r="130" spans="1:31" s="10" customFormat="1" ht="19.899999999999999" customHeight="1">
      <c r="B130" s="159"/>
      <c r="C130" s="104"/>
      <c r="D130" s="160" t="s">
        <v>582</v>
      </c>
      <c r="E130" s="161"/>
      <c r="F130" s="161"/>
      <c r="G130" s="161"/>
      <c r="H130" s="161"/>
      <c r="I130" s="161"/>
      <c r="J130" s="162">
        <f>J3944</f>
        <v>0</v>
      </c>
      <c r="K130" s="104"/>
      <c r="L130" s="163"/>
    </row>
    <row r="131" spans="1:31" s="9" customFormat="1" ht="24.95" customHeight="1">
      <c r="B131" s="153"/>
      <c r="C131" s="154"/>
      <c r="D131" s="155" t="s">
        <v>583</v>
      </c>
      <c r="E131" s="156"/>
      <c r="F131" s="156"/>
      <c r="G131" s="156"/>
      <c r="H131" s="156"/>
      <c r="I131" s="156"/>
      <c r="J131" s="157">
        <f>J3958</f>
        <v>0</v>
      </c>
      <c r="K131" s="154"/>
      <c r="L131" s="158"/>
    </row>
    <row r="132" spans="1:31" s="10" customFormat="1" ht="19.899999999999999" customHeight="1">
      <c r="B132" s="159"/>
      <c r="C132" s="104"/>
      <c r="D132" s="160" t="s">
        <v>584</v>
      </c>
      <c r="E132" s="161"/>
      <c r="F132" s="161"/>
      <c r="G132" s="161"/>
      <c r="H132" s="161"/>
      <c r="I132" s="161"/>
      <c r="J132" s="162">
        <f>J3959</f>
        <v>0</v>
      </c>
      <c r="K132" s="104"/>
      <c r="L132" s="163"/>
    </row>
    <row r="133" spans="1:31" s="2" customFormat="1" ht="21.7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8" spans="1:31" s="2" customFormat="1" ht="6.95" customHeight="1">
      <c r="A138" s="34"/>
      <c r="B138" s="56"/>
      <c r="C138" s="57"/>
      <c r="D138" s="57"/>
      <c r="E138" s="57"/>
      <c r="F138" s="57"/>
      <c r="G138" s="57"/>
      <c r="H138" s="57"/>
      <c r="I138" s="57"/>
      <c r="J138" s="57"/>
      <c r="K138" s="57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4.95" customHeight="1">
      <c r="A139" s="34"/>
      <c r="B139" s="35"/>
      <c r="C139" s="23" t="s">
        <v>167</v>
      </c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6.95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16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26.25" customHeight="1">
      <c r="A142" s="34"/>
      <c r="B142" s="35"/>
      <c r="C142" s="36"/>
      <c r="D142" s="36"/>
      <c r="E142" s="320" t="str">
        <f>E7</f>
        <v>Dejvické divadlo-Přístavba a stavební úpravy objektu č.p.1084, k.ú. Dejvice, Zelená 15a,Praha 6</v>
      </c>
      <c r="F142" s="321"/>
      <c r="G142" s="321"/>
      <c r="H142" s="321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2" customHeight="1">
      <c r="A143" s="34"/>
      <c r="B143" s="35"/>
      <c r="C143" s="29" t="s">
        <v>149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6.5" customHeight="1">
      <c r="A144" s="34"/>
      <c r="B144" s="35"/>
      <c r="C144" s="36"/>
      <c r="D144" s="36"/>
      <c r="E144" s="275" t="str">
        <f>E9</f>
        <v>02 - Stavební část</v>
      </c>
      <c r="F144" s="322"/>
      <c r="G144" s="322"/>
      <c r="H144" s="322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2" customHeight="1">
      <c r="A146" s="34"/>
      <c r="B146" s="35"/>
      <c r="C146" s="29" t="s">
        <v>20</v>
      </c>
      <c r="D146" s="36"/>
      <c r="E146" s="36"/>
      <c r="F146" s="27" t="str">
        <f>F12</f>
        <v xml:space="preserve"> </v>
      </c>
      <c r="G146" s="36"/>
      <c r="H146" s="36"/>
      <c r="I146" s="29" t="s">
        <v>22</v>
      </c>
      <c r="J146" s="66">
        <f>IF(J12="","",J12)</f>
        <v>45771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6.95" customHeight="1">
      <c r="A147" s="34"/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5.2" customHeight="1">
      <c r="A148" s="34"/>
      <c r="B148" s="35"/>
      <c r="C148" s="29" t="s">
        <v>23</v>
      </c>
      <c r="D148" s="36"/>
      <c r="E148" s="36"/>
      <c r="F148" s="27" t="str">
        <f>E15</f>
        <v xml:space="preserve"> </v>
      </c>
      <c r="G148" s="36"/>
      <c r="H148" s="36"/>
      <c r="I148" s="29" t="s">
        <v>28</v>
      </c>
      <c r="J148" s="32" t="str">
        <f>E21</f>
        <v xml:space="preserve"> 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5.2" customHeight="1">
      <c r="A149" s="34"/>
      <c r="B149" s="35"/>
      <c r="C149" s="29" t="s">
        <v>26</v>
      </c>
      <c r="D149" s="36"/>
      <c r="E149" s="36"/>
      <c r="F149" s="27" t="str">
        <f>IF(E18="","",E18)</f>
        <v>Vyplň údaj</v>
      </c>
      <c r="G149" s="36"/>
      <c r="H149" s="36"/>
      <c r="I149" s="29" t="s">
        <v>30</v>
      </c>
      <c r="J149" s="32" t="str">
        <f>E24</f>
        <v xml:space="preserve"> </v>
      </c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0.35" customHeight="1">
      <c r="A150" s="34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11" customFormat="1" ht="29.25" customHeight="1">
      <c r="A151" s="164"/>
      <c r="B151" s="165"/>
      <c r="C151" s="166" t="s">
        <v>168</v>
      </c>
      <c r="D151" s="167" t="s">
        <v>57</v>
      </c>
      <c r="E151" s="167" t="s">
        <v>53</v>
      </c>
      <c r="F151" s="167" t="s">
        <v>54</v>
      </c>
      <c r="G151" s="167" t="s">
        <v>169</v>
      </c>
      <c r="H151" s="167" t="s">
        <v>170</v>
      </c>
      <c r="I151" s="167" t="s">
        <v>171</v>
      </c>
      <c r="J151" s="168" t="s">
        <v>153</v>
      </c>
      <c r="K151" s="169" t="s">
        <v>172</v>
      </c>
      <c r="L151" s="170"/>
      <c r="M151" s="75" t="s">
        <v>1</v>
      </c>
      <c r="N151" s="76" t="s">
        <v>36</v>
      </c>
      <c r="O151" s="76" t="s">
        <v>173</v>
      </c>
      <c r="P151" s="76" t="s">
        <v>174</v>
      </c>
      <c r="Q151" s="76" t="s">
        <v>175</v>
      </c>
      <c r="R151" s="76" t="s">
        <v>176</v>
      </c>
      <c r="S151" s="76" t="s">
        <v>177</v>
      </c>
      <c r="T151" s="77" t="s">
        <v>178</v>
      </c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</row>
    <row r="152" spans="1:65" s="2" customFormat="1" ht="22.9" customHeight="1">
      <c r="A152" s="34"/>
      <c r="B152" s="35"/>
      <c r="C152" s="82" t="s">
        <v>179</v>
      </c>
      <c r="D152" s="36"/>
      <c r="E152" s="36"/>
      <c r="F152" s="36"/>
      <c r="G152" s="36"/>
      <c r="H152" s="36"/>
      <c r="I152" s="36"/>
      <c r="J152" s="171">
        <f>BK152</f>
        <v>0</v>
      </c>
      <c r="K152" s="36"/>
      <c r="L152" s="39"/>
      <c r="M152" s="78"/>
      <c r="N152" s="172"/>
      <c r="O152" s="79"/>
      <c r="P152" s="173">
        <f>P153+P2040+P3958</f>
        <v>0</v>
      </c>
      <c r="Q152" s="79"/>
      <c r="R152" s="173">
        <f>R153+R2040+R3958</f>
        <v>1500.0798456699999</v>
      </c>
      <c r="S152" s="79"/>
      <c r="T152" s="174">
        <f>T153+T2040+T3958</f>
        <v>188.85103830000003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71</v>
      </c>
      <c r="AU152" s="17" t="s">
        <v>155</v>
      </c>
      <c r="BK152" s="175">
        <f>BK153+BK2040+BK3958</f>
        <v>0</v>
      </c>
    </row>
    <row r="153" spans="1:65" s="12" customFormat="1" ht="25.9" customHeight="1">
      <c r="B153" s="176"/>
      <c r="C153" s="177"/>
      <c r="D153" s="178" t="s">
        <v>71</v>
      </c>
      <c r="E153" s="179" t="s">
        <v>180</v>
      </c>
      <c r="F153" s="179" t="s">
        <v>181</v>
      </c>
      <c r="G153" s="177"/>
      <c r="H153" s="177"/>
      <c r="I153" s="180"/>
      <c r="J153" s="181">
        <f>BK153</f>
        <v>0</v>
      </c>
      <c r="K153" s="177"/>
      <c r="L153" s="182"/>
      <c r="M153" s="183"/>
      <c r="N153" s="184"/>
      <c r="O153" s="184"/>
      <c r="P153" s="185">
        <f>P154+P368+P524+P1013+P1124+P1149+P1755+P1773+P2027+P2037</f>
        <v>0</v>
      </c>
      <c r="Q153" s="184"/>
      <c r="R153" s="185">
        <f>R154+R368+R524+R1013+R1124+R1149+R1755+R1773+R2027+R2037</f>
        <v>1417.1609339199999</v>
      </c>
      <c r="S153" s="184"/>
      <c r="T153" s="186">
        <f>T154+T368+T524+T1013+T1124+T1149+T1755+T1773+T2027+T2037</f>
        <v>170.37629850000002</v>
      </c>
      <c r="AR153" s="187" t="s">
        <v>80</v>
      </c>
      <c r="AT153" s="188" t="s">
        <v>71</v>
      </c>
      <c r="AU153" s="188" t="s">
        <v>72</v>
      </c>
      <c r="AY153" s="187" t="s">
        <v>182</v>
      </c>
      <c r="BK153" s="189">
        <f>BK154+BK368+BK524+BK1013+BK1124+BK1149+BK1755+BK1773+BK2027+BK2037</f>
        <v>0</v>
      </c>
    </row>
    <row r="154" spans="1:65" s="12" customFormat="1" ht="22.9" customHeight="1">
      <c r="B154" s="176"/>
      <c r="C154" s="177"/>
      <c r="D154" s="178" t="s">
        <v>71</v>
      </c>
      <c r="E154" s="190" t="s">
        <v>80</v>
      </c>
      <c r="F154" s="190" t="s">
        <v>183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SUM(P155:P367)</f>
        <v>0</v>
      </c>
      <c r="Q154" s="184"/>
      <c r="R154" s="185">
        <f>SUM(R155:R367)</f>
        <v>438.93726528000002</v>
      </c>
      <c r="S154" s="184"/>
      <c r="T154" s="186">
        <f>SUM(T155:T367)</f>
        <v>59.25</v>
      </c>
      <c r="AR154" s="187" t="s">
        <v>80</v>
      </c>
      <c r="AT154" s="188" t="s">
        <v>71</v>
      </c>
      <c r="AU154" s="188" t="s">
        <v>80</v>
      </c>
      <c r="AY154" s="187" t="s">
        <v>182</v>
      </c>
      <c r="BK154" s="189">
        <f>SUM(BK155:BK367)</f>
        <v>0</v>
      </c>
    </row>
    <row r="155" spans="1:65" s="2" customFormat="1" ht="33" customHeight="1">
      <c r="A155" s="34"/>
      <c r="B155" s="35"/>
      <c r="C155" s="192" t="s">
        <v>80</v>
      </c>
      <c r="D155" s="192" t="s">
        <v>184</v>
      </c>
      <c r="E155" s="193" t="s">
        <v>585</v>
      </c>
      <c r="F155" s="194" t="s">
        <v>586</v>
      </c>
      <c r="G155" s="195" t="s">
        <v>201</v>
      </c>
      <c r="H155" s="196">
        <v>10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187</v>
      </c>
      <c r="BM155" s="204" t="s">
        <v>587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136</v>
      </c>
      <c r="G156" s="218"/>
      <c r="H156" s="221">
        <v>10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24.2" customHeight="1">
      <c r="A157" s="34"/>
      <c r="B157" s="35"/>
      <c r="C157" s="192" t="s">
        <v>82</v>
      </c>
      <c r="D157" s="192" t="s">
        <v>184</v>
      </c>
      <c r="E157" s="193" t="s">
        <v>588</v>
      </c>
      <c r="F157" s="194" t="s">
        <v>589</v>
      </c>
      <c r="G157" s="195" t="s">
        <v>324</v>
      </c>
      <c r="H157" s="196">
        <v>1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187</v>
      </c>
      <c r="BM157" s="204" t="s">
        <v>590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80</v>
      </c>
      <c r="G158" s="218"/>
      <c r="H158" s="221">
        <v>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80</v>
      </c>
      <c r="AY158" s="227" t="s">
        <v>182</v>
      </c>
    </row>
    <row r="159" spans="1:65" s="2" customFormat="1" ht="21.75" customHeight="1">
      <c r="A159" s="34"/>
      <c r="B159" s="35"/>
      <c r="C159" s="192" t="s">
        <v>198</v>
      </c>
      <c r="D159" s="192" t="s">
        <v>184</v>
      </c>
      <c r="E159" s="193" t="s">
        <v>591</v>
      </c>
      <c r="F159" s="194" t="s">
        <v>592</v>
      </c>
      <c r="G159" s="195" t="s">
        <v>324</v>
      </c>
      <c r="H159" s="196">
        <v>1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187</v>
      </c>
      <c r="BM159" s="204" t="s">
        <v>593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80</v>
      </c>
      <c r="G160" s="218"/>
      <c r="H160" s="221">
        <v>1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24.2" customHeight="1">
      <c r="A161" s="34"/>
      <c r="B161" s="35"/>
      <c r="C161" s="192" t="s">
        <v>187</v>
      </c>
      <c r="D161" s="192" t="s">
        <v>184</v>
      </c>
      <c r="E161" s="193" t="s">
        <v>594</v>
      </c>
      <c r="F161" s="194" t="s">
        <v>595</v>
      </c>
      <c r="G161" s="195" t="s">
        <v>201</v>
      </c>
      <c r="H161" s="196">
        <v>150</v>
      </c>
      <c r="I161" s="197"/>
      <c r="J161" s="198">
        <f>ROUND(I161*H161,2)</f>
        <v>0</v>
      </c>
      <c r="K161" s="199"/>
      <c r="L161" s="39"/>
      <c r="M161" s="200" t="s">
        <v>1</v>
      </c>
      <c r="N161" s="201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0.29499999999999998</v>
      </c>
      <c r="T161" s="203">
        <f>S161*H161</f>
        <v>44.25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187</v>
      </c>
      <c r="AT161" s="204" t="s">
        <v>184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187</v>
      </c>
      <c r="BM161" s="204" t="s">
        <v>596</v>
      </c>
    </row>
    <row r="162" spans="1:65" s="13" customFormat="1" ht="11.25">
      <c r="B162" s="206"/>
      <c r="C162" s="207"/>
      <c r="D162" s="208" t="s">
        <v>194</v>
      </c>
      <c r="E162" s="209" t="s">
        <v>1</v>
      </c>
      <c r="F162" s="210" t="s">
        <v>597</v>
      </c>
      <c r="G162" s="207"/>
      <c r="H162" s="209" t="s">
        <v>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194</v>
      </c>
      <c r="AU162" s="216" t="s">
        <v>82</v>
      </c>
      <c r="AV162" s="13" t="s">
        <v>80</v>
      </c>
      <c r="AW162" s="13" t="s">
        <v>29</v>
      </c>
      <c r="AX162" s="13" t="s">
        <v>72</v>
      </c>
      <c r="AY162" s="216" t="s">
        <v>182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598</v>
      </c>
      <c r="G163" s="218"/>
      <c r="H163" s="221">
        <v>150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80</v>
      </c>
      <c r="AY163" s="227" t="s">
        <v>182</v>
      </c>
    </row>
    <row r="164" spans="1:65" s="2" customFormat="1" ht="24.2" customHeight="1">
      <c r="A164" s="34"/>
      <c r="B164" s="35"/>
      <c r="C164" s="192" t="s">
        <v>243</v>
      </c>
      <c r="D164" s="192" t="s">
        <v>184</v>
      </c>
      <c r="E164" s="193" t="s">
        <v>599</v>
      </c>
      <c r="F164" s="194" t="s">
        <v>600</v>
      </c>
      <c r="G164" s="195" t="s">
        <v>201</v>
      </c>
      <c r="H164" s="196">
        <v>50</v>
      </c>
      <c r="I164" s="197"/>
      <c r="J164" s="198">
        <f>ROUND(I164*H164,2)</f>
        <v>0</v>
      </c>
      <c r="K164" s="199"/>
      <c r="L164" s="39"/>
      <c r="M164" s="200" t="s">
        <v>1</v>
      </c>
      <c r="N164" s="201" t="s">
        <v>37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0.3</v>
      </c>
      <c r="T164" s="203">
        <f>S164*H164</f>
        <v>15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187</v>
      </c>
      <c r="AT164" s="204" t="s">
        <v>184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187</v>
      </c>
      <c r="BM164" s="204" t="s">
        <v>601</v>
      </c>
    </row>
    <row r="165" spans="1:65" s="13" customFormat="1" ht="11.25">
      <c r="B165" s="206"/>
      <c r="C165" s="207"/>
      <c r="D165" s="208" t="s">
        <v>194</v>
      </c>
      <c r="E165" s="209" t="s">
        <v>1</v>
      </c>
      <c r="F165" s="210" t="s">
        <v>602</v>
      </c>
      <c r="G165" s="207"/>
      <c r="H165" s="209" t="s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194</v>
      </c>
      <c r="AU165" s="216" t="s">
        <v>82</v>
      </c>
      <c r="AV165" s="13" t="s">
        <v>80</v>
      </c>
      <c r="AW165" s="13" t="s">
        <v>29</v>
      </c>
      <c r="AX165" s="13" t="s">
        <v>72</v>
      </c>
      <c r="AY165" s="216" t="s">
        <v>182</v>
      </c>
    </row>
    <row r="166" spans="1:65" s="14" customFormat="1" ht="11.25">
      <c r="B166" s="217"/>
      <c r="C166" s="218"/>
      <c r="D166" s="208" t="s">
        <v>194</v>
      </c>
      <c r="E166" s="219" t="s">
        <v>1</v>
      </c>
      <c r="F166" s="220" t="s">
        <v>551</v>
      </c>
      <c r="G166" s="218"/>
      <c r="H166" s="221">
        <v>50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194</v>
      </c>
      <c r="AU166" s="227" t="s">
        <v>82</v>
      </c>
      <c r="AV166" s="14" t="s">
        <v>82</v>
      </c>
      <c r="AW166" s="14" t="s">
        <v>29</v>
      </c>
      <c r="AX166" s="14" t="s">
        <v>80</v>
      </c>
      <c r="AY166" s="227" t="s">
        <v>182</v>
      </c>
    </row>
    <row r="167" spans="1:65" s="2" customFormat="1" ht="24.2" customHeight="1">
      <c r="A167" s="34"/>
      <c r="B167" s="35"/>
      <c r="C167" s="192" t="s">
        <v>256</v>
      </c>
      <c r="D167" s="192" t="s">
        <v>184</v>
      </c>
      <c r="E167" s="193" t="s">
        <v>603</v>
      </c>
      <c r="F167" s="194" t="s">
        <v>604</v>
      </c>
      <c r="G167" s="195" t="s">
        <v>186</v>
      </c>
      <c r="H167" s="196">
        <v>2.552</v>
      </c>
      <c r="I167" s="197"/>
      <c r="J167" s="198">
        <f>ROUND(I167*H167,2)</f>
        <v>0</v>
      </c>
      <c r="K167" s="199"/>
      <c r="L167" s="39"/>
      <c r="M167" s="200" t="s">
        <v>1</v>
      </c>
      <c r="N167" s="201" t="s">
        <v>37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187</v>
      </c>
      <c r="AT167" s="204" t="s">
        <v>184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187</v>
      </c>
      <c r="BM167" s="204" t="s">
        <v>605</v>
      </c>
    </row>
    <row r="168" spans="1:65" s="13" customFormat="1" ht="11.25">
      <c r="B168" s="206"/>
      <c r="C168" s="207"/>
      <c r="D168" s="208" t="s">
        <v>194</v>
      </c>
      <c r="E168" s="209" t="s">
        <v>1</v>
      </c>
      <c r="F168" s="210" t="s">
        <v>606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194</v>
      </c>
      <c r="AU168" s="216" t="s">
        <v>82</v>
      </c>
      <c r="AV168" s="13" t="s">
        <v>80</v>
      </c>
      <c r="AW168" s="13" t="s">
        <v>29</v>
      </c>
      <c r="AX168" s="13" t="s">
        <v>72</v>
      </c>
      <c r="AY168" s="216" t="s">
        <v>182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607</v>
      </c>
      <c r="G169" s="218"/>
      <c r="H169" s="221">
        <v>2.552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82</v>
      </c>
      <c r="AV169" s="14" t="s">
        <v>82</v>
      </c>
      <c r="AW169" s="14" t="s">
        <v>29</v>
      </c>
      <c r="AX169" s="14" t="s">
        <v>80</v>
      </c>
      <c r="AY169" s="227" t="s">
        <v>182</v>
      </c>
    </row>
    <row r="170" spans="1:65" s="2" customFormat="1" ht="24.2" customHeight="1">
      <c r="A170" s="34"/>
      <c r="B170" s="35"/>
      <c r="C170" s="192" t="s">
        <v>276</v>
      </c>
      <c r="D170" s="192" t="s">
        <v>184</v>
      </c>
      <c r="E170" s="193" t="s">
        <v>608</v>
      </c>
      <c r="F170" s="194" t="s">
        <v>609</v>
      </c>
      <c r="G170" s="195" t="s">
        <v>186</v>
      </c>
      <c r="H170" s="196">
        <v>2.298</v>
      </c>
      <c r="I170" s="197"/>
      <c r="J170" s="198">
        <f>ROUND(I170*H170,2)</f>
        <v>0</v>
      </c>
      <c r="K170" s="199"/>
      <c r="L170" s="39"/>
      <c r="M170" s="200" t="s">
        <v>1</v>
      </c>
      <c r="N170" s="201" t="s">
        <v>37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187</v>
      </c>
      <c r="AT170" s="204" t="s">
        <v>184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187</v>
      </c>
      <c r="BM170" s="204" t="s">
        <v>610</v>
      </c>
    </row>
    <row r="171" spans="1:65" s="13" customFormat="1" ht="11.25">
      <c r="B171" s="206"/>
      <c r="C171" s="207"/>
      <c r="D171" s="208" t="s">
        <v>194</v>
      </c>
      <c r="E171" s="209" t="s">
        <v>1</v>
      </c>
      <c r="F171" s="210" t="s">
        <v>611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194</v>
      </c>
      <c r="AU171" s="216" t="s">
        <v>82</v>
      </c>
      <c r="AV171" s="13" t="s">
        <v>80</v>
      </c>
      <c r="AW171" s="13" t="s">
        <v>29</v>
      </c>
      <c r="AX171" s="13" t="s">
        <v>72</v>
      </c>
      <c r="AY171" s="216" t="s">
        <v>182</v>
      </c>
    </row>
    <row r="172" spans="1:65" s="14" customFormat="1" ht="11.25">
      <c r="B172" s="217"/>
      <c r="C172" s="218"/>
      <c r="D172" s="208" t="s">
        <v>194</v>
      </c>
      <c r="E172" s="219" t="s">
        <v>1</v>
      </c>
      <c r="F172" s="220" t="s">
        <v>612</v>
      </c>
      <c r="G172" s="218"/>
      <c r="H172" s="221">
        <v>2.298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194</v>
      </c>
      <c r="AU172" s="227" t="s">
        <v>82</v>
      </c>
      <c r="AV172" s="14" t="s">
        <v>82</v>
      </c>
      <c r="AW172" s="14" t="s">
        <v>29</v>
      </c>
      <c r="AX172" s="14" t="s">
        <v>80</v>
      </c>
      <c r="AY172" s="227" t="s">
        <v>182</v>
      </c>
    </row>
    <row r="173" spans="1:65" s="2" customFormat="1" ht="37.9" customHeight="1">
      <c r="A173" s="34"/>
      <c r="B173" s="35"/>
      <c r="C173" s="192" t="s">
        <v>282</v>
      </c>
      <c r="D173" s="192" t="s">
        <v>184</v>
      </c>
      <c r="E173" s="193" t="s">
        <v>613</v>
      </c>
      <c r="F173" s="194" t="s">
        <v>614</v>
      </c>
      <c r="G173" s="195" t="s">
        <v>186</v>
      </c>
      <c r="H173" s="196">
        <v>713.73900000000003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37</v>
      </c>
      <c r="O173" s="71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187</v>
      </c>
      <c r="AT173" s="204" t="s">
        <v>184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187</v>
      </c>
      <c r="BM173" s="204" t="s">
        <v>615</v>
      </c>
    </row>
    <row r="174" spans="1:65" s="13" customFormat="1" ht="11.25">
      <c r="B174" s="206"/>
      <c r="C174" s="207"/>
      <c r="D174" s="208" t="s">
        <v>194</v>
      </c>
      <c r="E174" s="209" t="s">
        <v>1</v>
      </c>
      <c r="F174" s="210" t="s">
        <v>616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194</v>
      </c>
      <c r="AU174" s="216" t="s">
        <v>82</v>
      </c>
      <c r="AV174" s="13" t="s">
        <v>80</v>
      </c>
      <c r="AW174" s="13" t="s">
        <v>29</v>
      </c>
      <c r="AX174" s="13" t="s">
        <v>72</v>
      </c>
      <c r="AY174" s="216" t="s">
        <v>182</v>
      </c>
    </row>
    <row r="175" spans="1:65" s="14" customFormat="1" ht="22.5">
      <c r="B175" s="217"/>
      <c r="C175" s="218"/>
      <c r="D175" s="208" t="s">
        <v>194</v>
      </c>
      <c r="E175" s="219" t="s">
        <v>1</v>
      </c>
      <c r="F175" s="220" t="s">
        <v>617</v>
      </c>
      <c r="G175" s="218"/>
      <c r="H175" s="221">
        <v>587.98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72</v>
      </c>
      <c r="AY175" s="227" t="s">
        <v>182</v>
      </c>
    </row>
    <row r="176" spans="1:65" s="14" customFormat="1" ht="11.25">
      <c r="B176" s="217"/>
      <c r="C176" s="218"/>
      <c r="D176" s="208" t="s">
        <v>194</v>
      </c>
      <c r="E176" s="219" t="s">
        <v>1</v>
      </c>
      <c r="F176" s="220" t="s">
        <v>618</v>
      </c>
      <c r="G176" s="218"/>
      <c r="H176" s="221">
        <v>137.452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194</v>
      </c>
      <c r="AU176" s="227" t="s">
        <v>82</v>
      </c>
      <c r="AV176" s="14" t="s">
        <v>82</v>
      </c>
      <c r="AW176" s="14" t="s">
        <v>29</v>
      </c>
      <c r="AX176" s="14" t="s">
        <v>72</v>
      </c>
      <c r="AY176" s="227" t="s">
        <v>182</v>
      </c>
    </row>
    <row r="177" spans="1:65" s="14" customFormat="1" ht="11.25">
      <c r="B177" s="217"/>
      <c r="C177" s="218"/>
      <c r="D177" s="208" t="s">
        <v>194</v>
      </c>
      <c r="E177" s="219" t="s">
        <v>1</v>
      </c>
      <c r="F177" s="220" t="s">
        <v>619</v>
      </c>
      <c r="G177" s="218"/>
      <c r="H177" s="221">
        <v>-11.693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194</v>
      </c>
      <c r="AU177" s="227" t="s">
        <v>82</v>
      </c>
      <c r="AV177" s="14" t="s">
        <v>82</v>
      </c>
      <c r="AW177" s="14" t="s">
        <v>29</v>
      </c>
      <c r="AX177" s="14" t="s">
        <v>72</v>
      </c>
      <c r="AY177" s="227" t="s">
        <v>182</v>
      </c>
    </row>
    <row r="178" spans="1:65" s="15" customFormat="1" ht="11.25">
      <c r="B178" s="228"/>
      <c r="C178" s="229"/>
      <c r="D178" s="208" t="s">
        <v>194</v>
      </c>
      <c r="E178" s="230" t="s">
        <v>1</v>
      </c>
      <c r="F178" s="231" t="s">
        <v>218</v>
      </c>
      <c r="G178" s="229"/>
      <c r="H178" s="232">
        <v>713.73900000000003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194</v>
      </c>
      <c r="AU178" s="238" t="s">
        <v>82</v>
      </c>
      <c r="AV178" s="15" t="s">
        <v>187</v>
      </c>
      <c r="AW178" s="15" t="s">
        <v>29</v>
      </c>
      <c r="AX178" s="15" t="s">
        <v>80</v>
      </c>
      <c r="AY178" s="238" t="s">
        <v>182</v>
      </c>
    </row>
    <row r="179" spans="1:65" s="2" customFormat="1" ht="33" customHeight="1">
      <c r="A179" s="34"/>
      <c r="B179" s="35"/>
      <c r="C179" s="192" t="s">
        <v>189</v>
      </c>
      <c r="D179" s="192" t="s">
        <v>184</v>
      </c>
      <c r="E179" s="193" t="s">
        <v>620</v>
      </c>
      <c r="F179" s="194" t="s">
        <v>621</v>
      </c>
      <c r="G179" s="195" t="s">
        <v>186</v>
      </c>
      <c r="H179" s="196">
        <v>7.3029999999999999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187</v>
      </c>
      <c r="BM179" s="204" t="s">
        <v>622</v>
      </c>
    </row>
    <row r="180" spans="1:65" s="13" customFormat="1" ht="22.5">
      <c r="B180" s="206"/>
      <c r="C180" s="207"/>
      <c r="D180" s="208" t="s">
        <v>194</v>
      </c>
      <c r="E180" s="209" t="s">
        <v>1</v>
      </c>
      <c r="F180" s="210" t="s">
        <v>623</v>
      </c>
      <c r="G180" s="207"/>
      <c r="H180" s="209" t="s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194</v>
      </c>
      <c r="AU180" s="216" t="s">
        <v>82</v>
      </c>
      <c r="AV180" s="13" t="s">
        <v>80</v>
      </c>
      <c r="AW180" s="13" t="s">
        <v>29</v>
      </c>
      <c r="AX180" s="13" t="s">
        <v>72</v>
      </c>
      <c r="AY180" s="216" t="s">
        <v>182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624</v>
      </c>
      <c r="G181" s="218"/>
      <c r="H181" s="221">
        <v>6.6879999999999997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72</v>
      </c>
      <c r="AY181" s="227" t="s">
        <v>182</v>
      </c>
    </row>
    <row r="182" spans="1:65" s="13" customFormat="1" ht="11.25">
      <c r="B182" s="206"/>
      <c r="C182" s="207"/>
      <c r="D182" s="208" t="s">
        <v>194</v>
      </c>
      <c r="E182" s="209" t="s">
        <v>1</v>
      </c>
      <c r="F182" s="210" t="s">
        <v>625</v>
      </c>
      <c r="G182" s="207"/>
      <c r="H182" s="209" t="s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194</v>
      </c>
      <c r="AU182" s="216" t="s">
        <v>82</v>
      </c>
      <c r="AV182" s="13" t="s">
        <v>80</v>
      </c>
      <c r="AW182" s="13" t="s">
        <v>29</v>
      </c>
      <c r="AX182" s="13" t="s">
        <v>72</v>
      </c>
      <c r="AY182" s="216" t="s">
        <v>182</v>
      </c>
    </row>
    <row r="183" spans="1:65" s="14" customFormat="1" ht="11.25">
      <c r="B183" s="217"/>
      <c r="C183" s="218"/>
      <c r="D183" s="208" t="s">
        <v>194</v>
      </c>
      <c r="E183" s="219" t="s">
        <v>1</v>
      </c>
      <c r="F183" s="220" t="s">
        <v>626</v>
      </c>
      <c r="G183" s="218"/>
      <c r="H183" s="221">
        <v>0.61499999999999999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194</v>
      </c>
      <c r="AU183" s="227" t="s">
        <v>82</v>
      </c>
      <c r="AV183" s="14" t="s">
        <v>82</v>
      </c>
      <c r="AW183" s="14" t="s">
        <v>29</v>
      </c>
      <c r="AX183" s="14" t="s">
        <v>72</v>
      </c>
      <c r="AY183" s="227" t="s">
        <v>182</v>
      </c>
    </row>
    <row r="184" spans="1:65" s="15" customFormat="1" ht="11.25">
      <c r="B184" s="228"/>
      <c r="C184" s="229"/>
      <c r="D184" s="208" t="s">
        <v>194</v>
      </c>
      <c r="E184" s="230" t="s">
        <v>1</v>
      </c>
      <c r="F184" s="231" t="s">
        <v>218</v>
      </c>
      <c r="G184" s="229"/>
      <c r="H184" s="232">
        <v>7.3029999999999999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194</v>
      </c>
      <c r="AU184" s="238" t="s">
        <v>82</v>
      </c>
      <c r="AV184" s="15" t="s">
        <v>187</v>
      </c>
      <c r="AW184" s="15" t="s">
        <v>29</v>
      </c>
      <c r="AX184" s="15" t="s">
        <v>80</v>
      </c>
      <c r="AY184" s="238" t="s">
        <v>182</v>
      </c>
    </row>
    <row r="185" spans="1:65" s="2" customFormat="1" ht="24.2" customHeight="1">
      <c r="A185" s="34"/>
      <c r="B185" s="35"/>
      <c r="C185" s="192" t="s">
        <v>136</v>
      </c>
      <c r="D185" s="192" t="s">
        <v>184</v>
      </c>
      <c r="E185" s="193" t="s">
        <v>627</v>
      </c>
      <c r="F185" s="194" t="s">
        <v>628</v>
      </c>
      <c r="G185" s="195" t="s">
        <v>186</v>
      </c>
      <c r="H185" s="196">
        <v>10</v>
      </c>
      <c r="I185" s="197"/>
      <c r="J185" s="198">
        <f>ROUND(I185*H185,2)</f>
        <v>0</v>
      </c>
      <c r="K185" s="199"/>
      <c r="L185" s="39"/>
      <c r="M185" s="200" t="s">
        <v>1</v>
      </c>
      <c r="N185" s="201" t="s">
        <v>37</v>
      </c>
      <c r="O185" s="7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187</v>
      </c>
      <c r="AT185" s="204" t="s">
        <v>184</v>
      </c>
      <c r="AU185" s="204" t="s">
        <v>82</v>
      </c>
      <c r="AY185" s="17" t="s">
        <v>182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80</v>
      </c>
      <c r="BK185" s="205">
        <f>ROUND(I185*H185,2)</f>
        <v>0</v>
      </c>
      <c r="BL185" s="17" t="s">
        <v>187</v>
      </c>
      <c r="BM185" s="204" t="s">
        <v>629</v>
      </c>
    </row>
    <row r="186" spans="1:65" s="14" customFormat="1" ht="11.25">
      <c r="B186" s="217"/>
      <c r="C186" s="218"/>
      <c r="D186" s="208" t="s">
        <v>194</v>
      </c>
      <c r="E186" s="219" t="s">
        <v>1</v>
      </c>
      <c r="F186" s="220" t="s">
        <v>136</v>
      </c>
      <c r="G186" s="218"/>
      <c r="H186" s="221">
        <v>10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194</v>
      </c>
      <c r="AU186" s="227" t="s">
        <v>82</v>
      </c>
      <c r="AV186" s="14" t="s">
        <v>82</v>
      </c>
      <c r="AW186" s="14" t="s">
        <v>29</v>
      </c>
      <c r="AX186" s="14" t="s">
        <v>80</v>
      </c>
      <c r="AY186" s="227" t="s">
        <v>182</v>
      </c>
    </row>
    <row r="187" spans="1:65" s="2" customFormat="1" ht="24.2" customHeight="1">
      <c r="A187" s="34"/>
      <c r="B187" s="35"/>
      <c r="C187" s="192" t="s">
        <v>139</v>
      </c>
      <c r="D187" s="192" t="s">
        <v>184</v>
      </c>
      <c r="E187" s="193" t="s">
        <v>630</v>
      </c>
      <c r="F187" s="194" t="s">
        <v>631</v>
      </c>
      <c r="G187" s="195" t="s">
        <v>186</v>
      </c>
      <c r="H187" s="196">
        <v>1.893</v>
      </c>
      <c r="I187" s="197"/>
      <c r="J187" s="198">
        <f>ROUND(I187*H187,2)</f>
        <v>0</v>
      </c>
      <c r="K187" s="199"/>
      <c r="L187" s="39"/>
      <c r="M187" s="200" t="s">
        <v>1</v>
      </c>
      <c r="N187" s="201" t="s">
        <v>37</v>
      </c>
      <c r="O187" s="71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187</v>
      </c>
      <c r="AT187" s="204" t="s">
        <v>184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187</v>
      </c>
      <c r="BM187" s="204" t="s">
        <v>632</v>
      </c>
    </row>
    <row r="188" spans="1:65" s="13" customFormat="1" ht="11.25">
      <c r="B188" s="206"/>
      <c r="C188" s="207"/>
      <c r="D188" s="208" t="s">
        <v>194</v>
      </c>
      <c r="E188" s="209" t="s">
        <v>1</v>
      </c>
      <c r="F188" s="210" t="s">
        <v>633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194</v>
      </c>
      <c r="AU188" s="216" t="s">
        <v>82</v>
      </c>
      <c r="AV188" s="13" t="s">
        <v>80</v>
      </c>
      <c r="AW188" s="13" t="s">
        <v>29</v>
      </c>
      <c r="AX188" s="13" t="s">
        <v>72</v>
      </c>
      <c r="AY188" s="216" t="s">
        <v>182</v>
      </c>
    </row>
    <row r="189" spans="1:65" s="14" customFormat="1" ht="11.25">
      <c r="B189" s="217"/>
      <c r="C189" s="218"/>
      <c r="D189" s="208" t="s">
        <v>194</v>
      </c>
      <c r="E189" s="219" t="s">
        <v>1</v>
      </c>
      <c r="F189" s="220" t="s">
        <v>634</v>
      </c>
      <c r="G189" s="218"/>
      <c r="H189" s="221">
        <v>1.893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194</v>
      </c>
      <c r="AU189" s="227" t="s">
        <v>82</v>
      </c>
      <c r="AV189" s="14" t="s">
        <v>82</v>
      </c>
      <c r="AW189" s="14" t="s">
        <v>29</v>
      </c>
      <c r="AX189" s="14" t="s">
        <v>72</v>
      </c>
      <c r="AY189" s="227" t="s">
        <v>182</v>
      </c>
    </row>
    <row r="190" spans="1:65" s="15" customFormat="1" ht="11.25">
      <c r="B190" s="228"/>
      <c r="C190" s="229"/>
      <c r="D190" s="208" t="s">
        <v>194</v>
      </c>
      <c r="E190" s="230" t="s">
        <v>1</v>
      </c>
      <c r="F190" s="231" t="s">
        <v>218</v>
      </c>
      <c r="G190" s="229"/>
      <c r="H190" s="232">
        <v>1.893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194</v>
      </c>
      <c r="AU190" s="238" t="s">
        <v>82</v>
      </c>
      <c r="AV190" s="15" t="s">
        <v>187</v>
      </c>
      <c r="AW190" s="15" t="s">
        <v>29</v>
      </c>
      <c r="AX190" s="15" t="s">
        <v>80</v>
      </c>
      <c r="AY190" s="238" t="s">
        <v>182</v>
      </c>
    </row>
    <row r="191" spans="1:65" s="2" customFormat="1" ht="24.2" customHeight="1">
      <c r="A191" s="34"/>
      <c r="B191" s="35"/>
      <c r="C191" s="192" t="s">
        <v>8</v>
      </c>
      <c r="D191" s="192" t="s">
        <v>184</v>
      </c>
      <c r="E191" s="193" t="s">
        <v>635</v>
      </c>
      <c r="F191" s="194" t="s">
        <v>636</v>
      </c>
      <c r="G191" s="195" t="s">
        <v>186</v>
      </c>
      <c r="H191" s="196">
        <v>1.4419999999999999</v>
      </c>
      <c r="I191" s="197"/>
      <c r="J191" s="198">
        <f>ROUND(I191*H191,2)</f>
        <v>0</v>
      </c>
      <c r="K191" s="199"/>
      <c r="L191" s="39"/>
      <c r="M191" s="200" t="s">
        <v>1</v>
      </c>
      <c r="N191" s="201" t="s">
        <v>37</v>
      </c>
      <c r="O191" s="71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187</v>
      </c>
      <c r="AT191" s="204" t="s">
        <v>184</v>
      </c>
      <c r="AU191" s="204" t="s">
        <v>82</v>
      </c>
      <c r="AY191" s="17" t="s">
        <v>182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7" t="s">
        <v>80</v>
      </c>
      <c r="BK191" s="205">
        <f>ROUND(I191*H191,2)</f>
        <v>0</v>
      </c>
      <c r="BL191" s="17" t="s">
        <v>187</v>
      </c>
      <c r="BM191" s="204" t="s">
        <v>637</v>
      </c>
    </row>
    <row r="192" spans="1:65" s="13" customFormat="1" ht="11.25">
      <c r="B192" s="206"/>
      <c r="C192" s="207"/>
      <c r="D192" s="208" t="s">
        <v>194</v>
      </c>
      <c r="E192" s="209" t="s">
        <v>1</v>
      </c>
      <c r="F192" s="210" t="s">
        <v>633</v>
      </c>
      <c r="G192" s="207"/>
      <c r="H192" s="209" t="s">
        <v>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194</v>
      </c>
      <c r="AU192" s="216" t="s">
        <v>82</v>
      </c>
      <c r="AV192" s="13" t="s">
        <v>80</v>
      </c>
      <c r="AW192" s="13" t="s">
        <v>29</v>
      </c>
      <c r="AX192" s="13" t="s">
        <v>72</v>
      </c>
      <c r="AY192" s="216" t="s">
        <v>182</v>
      </c>
    </row>
    <row r="193" spans="1:65" s="14" customFormat="1" ht="11.25">
      <c r="B193" s="217"/>
      <c r="C193" s="218"/>
      <c r="D193" s="208" t="s">
        <v>194</v>
      </c>
      <c r="E193" s="219" t="s">
        <v>1</v>
      </c>
      <c r="F193" s="220" t="s">
        <v>638</v>
      </c>
      <c r="G193" s="218"/>
      <c r="H193" s="221">
        <v>0.60199999999999998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194</v>
      </c>
      <c r="AU193" s="227" t="s">
        <v>82</v>
      </c>
      <c r="AV193" s="14" t="s">
        <v>82</v>
      </c>
      <c r="AW193" s="14" t="s">
        <v>29</v>
      </c>
      <c r="AX193" s="14" t="s">
        <v>72</v>
      </c>
      <c r="AY193" s="227" t="s">
        <v>182</v>
      </c>
    </row>
    <row r="194" spans="1:65" s="14" customFormat="1" ht="11.25">
      <c r="B194" s="217"/>
      <c r="C194" s="218"/>
      <c r="D194" s="208" t="s">
        <v>194</v>
      </c>
      <c r="E194" s="219" t="s">
        <v>1</v>
      </c>
      <c r="F194" s="220" t="s">
        <v>639</v>
      </c>
      <c r="G194" s="218"/>
      <c r="H194" s="221">
        <v>0.84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194</v>
      </c>
      <c r="AU194" s="227" t="s">
        <v>82</v>
      </c>
      <c r="AV194" s="14" t="s">
        <v>82</v>
      </c>
      <c r="AW194" s="14" t="s">
        <v>29</v>
      </c>
      <c r="AX194" s="14" t="s">
        <v>72</v>
      </c>
      <c r="AY194" s="227" t="s">
        <v>182</v>
      </c>
    </row>
    <row r="195" spans="1:65" s="15" customFormat="1" ht="11.25">
      <c r="B195" s="228"/>
      <c r="C195" s="229"/>
      <c r="D195" s="208" t="s">
        <v>194</v>
      </c>
      <c r="E195" s="230" t="s">
        <v>1</v>
      </c>
      <c r="F195" s="231" t="s">
        <v>218</v>
      </c>
      <c r="G195" s="229"/>
      <c r="H195" s="232">
        <v>1.4419999999999999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194</v>
      </c>
      <c r="AU195" s="238" t="s">
        <v>82</v>
      </c>
      <c r="AV195" s="15" t="s">
        <v>187</v>
      </c>
      <c r="AW195" s="15" t="s">
        <v>29</v>
      </c>
      <c r="AX195" s="15" t="s">
        <v>80</v>
      </c>
      <c r="AY195" s="238" t="s">
        <v>182</v>
      </c>
    </row>
    <row r="196" spans="1:65" s="2" customFormat="1" ht="16.5" customHeight="1">
      <c r="A196" s="34"/>
      <c r="B196" s="35"/>
      <c r="C196" s="192" t="s">
        <v>142</v>
      </c>
      <c r="D196" s="192" t="s">
        <v>184</v>
      </c>
      <c r="E196" s="193" t="s">
        <v>640</v>
      </c>
      <c r="F196" s="194" t="s">
        <v>641</v>
      </c>
      <c r="G196" s="195" t="s">
        <v>318</v>
      </c>
      <c r="H196" s="196">
        <v>76.400000000000006</v>
      </c>
      <c r="I196" s="197"/>
      <c r="J196" s="198">
        <f>ROUND(I196*H196,2)</f>
        <v>0</v>
      </c>
      <c r="K196" s="199"/>
      <c r="L196" s="39"/>
      <c r="M196" s="200" t="s">
        <v>1</v>
      </c>
      <c r="N196" s="201" t="s">
        <v>37</v>
      </c>
      <c r="O196" s="71"/>
      <c r="P196" s="202">
        <f>O196*H196</f>
        <v>0</v>
      </c>
      <c r="Q196" s="202">
        <v>1.0200000000000001E-3</v>
      </c>
      <c r="R196" s="202">
        <f>Q196*H196</f>
        <v>7.7928000000000011E-2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187</v>
      </c>
      <c r="AT196" s="204" t="s">
        <v>184</v>
      </c>
      <c r="AU196" s="204" t="s">
        <v>82</v>
      </c>
      <c r="AY196" s="17" t="s">
        <v>182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187</v>
      </c>
      <c r="BM196" s="204" t="s">
        <v>642</v>
      </c>
    </row>
    <row r="197" spans="1:65" s="14" customFormat="1" ht="11.25">
      <c r="B197" s="217"/>
      <c r="C197" s="218"/>
      <c r="D197" s="208" t="s">
        <v>194</v>
      </c>
      <c r="E197" s="219" t="s">
        <v>1</v>
      </c>
      <c r="F197" s="220" t="s">
        <v>643</v>
      </c>
      <c r="G197" s="218"/>
      <c r="H197" s="221">
        <v>76.400000000000006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194</v>
      </c>
      <c r="AU197" s="227" t="s">
        <v>82</v>
      </c>
      <c r="AV197" s="14" t="s">
        <v>82</v>
      </c>
      <c r="AW197" s="14" t="s">
        <v>29</v>
      </c>
      <c r="AX197" s="14" t="s">
        <v>80</v>
      </c>
      <c r="AY197" s="227" t="s">
        <v>182</v>
      </c>
    </row>
    <row r="198" spans="1:65" s="2" customFormat="1" ht="16.5" customHeight="1">
      <c r="A198" s="34"/>
      <c r="B198" s="35"/>
      <c r="C198" s="192" t="s">
        <v>145</v>
      </c>
      <c r="D198" s="192" t="s">
        <v>184</v>
      </c>
      <c r="E198" s="193" t="s">
        <v>644</v>
      </c>
      <c r="F198" s="194" t="s">
        <v>645</v>
      </c>
      <c r="G198" s="195" t="s">
        <v>318</v>
      </c>
      <c r="H198" s="196">
        <v>285.60000000000002</v>
      </c>
      <c r="I198" s="197"/>
      <c r="J198" s="198">
        <f>ROUND(I198*H198,2)</f>
        <v>0</v>
      </c>
      <c r="K198" s="199"/>
      <c r="L198" s="39"/>
      <c r="M198" s="200" t="s">
        <v>1</v>
      </c>
      <c r="N198" s="201" t="s">
        <v>37</v>
      </c>
      <c r="O198" s="71"/>
      <c r="P198" s="202">
        <f>O198*H198</f>
        <v>0</v>
      </c>
      <c r="Q198" s="202">
        <v>8.8000000000000003E-4</v>
      </c>
      <c r="R198" s="202">
        <f>Q198*H198</f>
        <v>0.25132800000000005</v>
      </c>
      <c r="S198" s="202">
        <v>0</v>
      </c>
      <c r="T198" s="20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187</v>
      </c>
      <c r="AT198" s="204" t="s">
        <v>184</v>
      </c>
      <c r="AU198" s="204" t="s">
        <v>82</v>
      </c>
      <c r="AY198" s="17" t="s">
        <v>182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80</v>
      </c>
      <c r="BK198" s="205">
        <f>ROUND(I198*H198,2)</f>
        <v>0</v>
      </c>
      <c r="BL198" s="17" t="s">
        <v>187</v>
      </c>
      <c r="BM198" s="204" t="s">
        <v>646</v>
      </c>
    </row>
    <row r="199" spans="1:65" s="14" customFormat="1" ht="11.25">
      <c r="B199" s="217"/>
      <c r="C199" s="218"/>
      <c r="D199" s="208" t="s">
        <v>194</v>
      </c>
      <c r="E199" s="219" t="s">
        <v>1</v>
      </c>
      <c r="F199" s="220" t="s">
        <v>647</v>
      </c>
      <c r="G199" s="218"/>
      <c r="H199" s="221">
        <v>285.60000000000002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194</v>
      </c>
      <c r="AU199" s="227" t="s">
        <v>82</v>
      </c>
      <c r="AV199" s="14" t="s">
        <v>82</v>
      </c>
      <c r="AW199" s="14" t="s">
        <v>29</v>
      </c>
      <c r="AX199" s="14" t="s">
        <v>80</v>
      </c>
      <c r="AY199" s="227" t="s">
        <v>182</v>
      </c>
    </row>
    <row r="200" spans="1:65" s="2" customFormat="1" ht="21.75" customHeight="1">
      <c r="A200" s="34"/>
      <c r="B200" s="35"/>
      <c r="C200" s="242" t="s">
        <v>321</v>
      </c>
      <c r="D200" s="242" t="s">
        <v>648</v>
      </c>
      <c r="E200" s="243" t="s">
        <v>649</v>
      </c>
      <c r="F200" s="244" t="s">
        <v>650</v>
      </c>
      <c r="G200" s="245" t="s">
        <v>292</v>
      </c>
      <c r="H200" s="246">
        <v>15.574999999999999</v>
      </c>
      <c r="I200" s="247"/>
      <c r="J200" s="248">
        <f>ROUND(I200*H200,2)</f>
        <v>0</v>
      </c>
      <c r="K200" s="249"/>
      <c r="L200" s="250"/>
      <c r="M200" s="251" t="s">
        <v>1</v>
      </c>
      <c r="N200" s="252" t="s">
        <v>37</v>
      </c>
      <c r="O200" s="71"/>
      <c r="P200" s="202">
        <f>O200*H200</f>
        <v>0</v>
      </c>
      <c r="Q200" s="202">
        <v>1</v>
      </c>
      <c r="R200" s="202">
        <f>Q200*H200</f>
        <v>15.574999999999999</v>
      </c>
      <c r="S200" s="202">
        <v>0</v>
      </c>
      <c r="T200" s="20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282</v>
      </c>
      <c r="AT200" s="204" t="s">
        <v>648</v>
      </c>
      <c r="AU200" s="204" t="s">
        <v>82</v>
      </c>
      <c r="AY200" s="17" t="s">
        <v>182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7" t="s">
        <v>80</v>
      </c>
      <c r="BK200" s="205">
        <f>ROUND(I200*H200,2)</f>
        <v>0</v>
      </c>
      <c r="BL200" s="17" t="s">
        <v>187</v>
      </c>
      <c r="BM200" s="204" t="s">
        <v>651</v>
      </c>
    </row>
    <row r="201" spans="1:65" s="2" customFormat="1" ht="19.5">
      <c r="A201" s="34"/>
      <c r="B201" s="35"/>
      <c r="C201" s="36"/>
      <c r="D201" s="208" t="s">
        <v>652</v>
      </c>
      <c r="E201" s="36"/>
      <c r="F201" s="253" t="s">
        <v>653</v>
      </c>
      <c r="G201" s="36"/>
      <c r="H201" s="36"/>
      <c r="I201" s="254"/>
      <c r="J201" s="36"/>
      <c r="K201" s="36"/>
      <c r="L201" s="39"/>
      <c r="M201" s="255"/>
      <c r="N201" s="256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652</v>
      </c>
      <c r="AU201" s="17" t="s">
        <v>82</v>
      </c>
    </row>
    <row r="202" spans="1:65" s="13" customFormat="1" ht="11.25">
      <c r="B202" s="206"/>
      <c r="C202" s="207"/>
      <c r="D202" s="208" t="s">
        <v>194</v>
      </c>
      <c r="E202" s="209" t="s">
        <v>1</v>
      </c>
      <c r="F202" s="210" t="s">
        <v>654</v>
      </c>
      <c r="G202" s="207"/>
      <c r="H202" s="209" t="s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194</v>
      </c>
      <c r="AU202" s="216" t="s">
        <v>82</v>
      </c>
      <c r="AV202" s="13" t="s">
        <v>80</v>
      </c>
      <c r="AW202" s="13" t="s">
        <v>29</v>
      </c>
      <c r="AX202" s="13" t="s">
        <v>72</v>
      </c>
      <c r="AY202" s="216" t="s">
        <v>182</v>
      </c>
    </row>
    <row r="203" spans="1:65" s="14" customFormat="1" ht="11.25">
      <c r="B203" s="217"/>
      <c r="C203" s="218"/>
      <c r="D203" s="208" t="s">
        <v>194</v>
      </c>
      <c r="E203" s="219" t="s">
        <v>1</v>
      </c>
      <c r="F203" s="220" t="s">
        <v>655</v>
      </c>
      <c r="G203" s="218"/>
      <c r="H203" s="221">
        <v>9.7249999999999996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29</v>
      </c>
      <c r="AX203" s="14" t="s">
        <v>72</v>
      </c>
      <c r="AY203" s="227" t="s">
        <v>182</v>
      </c>
    </row>
    <row r="204" spans="1:65" s="14" customFormat="1" ht="11.25">
      <c r="B204" s="217"/>
      <c r="C204" s="218"/>
      <c r="D204" s="208" t="s">
        <v>194</v>
      </c>
      <c r="E204" s="219" t="s">
        <v>1</v>
      </c>
      <c r="F204" s="220" t="s">
        <v>656</v>
      </c>
      <c r="G204" s="218"/>
      <c r="H204" s="221">
        <v>0.76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194</v>
      </c>
      <c r="AU204" s="227" t="s">
        <v>82</v>
      </c>
      <c r="AV204" s="14" t="s">
        <v>82</v>
      </c>
      <c r="AW204" s="14" t="s">
        <v>29</v>
      </c>
      <c r="AX204" s="14" t="s">
        <v>72</v>
      </c>
      <c r="AY204" s="227" t="s">
        <v>182</v>
      </c>
    </row>
    <row r="205" spans="1:65" s="14" customFormat="1" ht="11.25">
      <c r="B205" s="217"/>
      <c r="C205" s="218"/>
      <c r="D205" s="208" t="s">
        <v>194</v>
      </c>
      <c r="E205" s="219" t="s">
        <v>1</v>
      </c>
      <c r="F205" s="220" t="s">
        <v>657</v>
      </c>
      <c r="G205" s="218"/>
      <c r="H205" s="221">
        <v>4.173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194</v>
      </c>
      <c r="AU205" s="227" t="s">
        <v>82</v>
      </c>
      <c r="AV205" s="14" t="s">
        <v>82</v>
      </c>
      <c r="AW205" s="14" t="s">
        <v>29</v>
      </c>
      <c r="AX205" s="14" t="s">
        <v>72</v>
      </c>
      <c r="AY205" s="227" t="s">
        <v>182</v>
      </c>
    </row>
    <row r="206" spans="1:65" s="14" customFormat="1" ht="11.25">
      <c r="B206" s="217"/>
      <c r="C206" s="218"/>
      <c r="D206" s="208" t="s">
        <v>194</v>
      </c>
      <c r="E206" s="219" t="s">
        <v>1</v>
      </c>
      <c r="F206" s="220" t="s">
        <v>658</v>
      </c>
      <c r="G206" s="218"/>
      <c r="H206" s="221">
        <v>0.91700000000000004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194</v>
      </c>
      <c r="AU206" s="227" t="s">
        <v>82</v>
      </c>
      <c r="AV206" s="14" t="s">
        <v>82</v>
      </c>
      <c r="AW206" s="14" t="s">
        <v>29</v>
      </c>
      <c r="AX206" s="14" t="s">
        <v>72</v>
      </c>
      <c r="AY206" s="227" t="s">
        <v>182</v>
      </c>
    </row>
    <row r="207" spans="1:65" s="15" customFormat="1" ht="11.25">
      <c r="B207" s="228"/>
      <c r="C207" s="229"/>
      <c r="D207" s="208" t="s">
        <v>194</v>
      </c>
      <c r="E207" s="230" t="s">
        <v>1</v>
      </c>
      <c r="F207" s="231" t="s">
        <v>218</v>
      </c>
      <c r="G207" s="229"/>
      <c r="H207" s="232">
        <v>15.574999999999999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194</v>
      </c>
      <c r="AU207" s="238" t="s">
        <v>82</v>
      </c>
      <c r="AV207" s="15" t="s">
        <v>187</v>
      </c>
      <c r="AW207" s="15" t="s">
        <v>29</v>
      </c>
      <c r="AX207" s="15" t="s">
        <v>80</v>
      </c>
      <c r="AY207" s="238" t="s">
        <v>182</v>
      </c>
    </row>
    <row r="208" spans="1:65" s="2" customFormat="1" ht="24.2" customHeight="1">
      <c r="A208" s="34"/>
      <c r="B208" s="35"/>
      <c r="C208" s="192" t="s">
        <v>326</v>
      </c>
      <c r="D208" s="192" t="s">
        <v>184</v>
      </c>
      <c r="E208" s="193" t="s">
        <v>659</v>
      </c>
      <c r="F208" s="194" t="s">
        <v>660</v>
      </c>
      <c r="G208" s="195" t="s">
        <v>318</v>
      </c>
      <c r="H208" s="196">
        <v>39.96</v>
      </c>
      <c r="I208" s="197"/>
      <c r="J208" s="198">
        <f>ROUND(I208*H208,2)</f>
        <v>0</v>
      </c>
      <c r="K208" s="199"/>
      <c r="L208" s="39"/>
      <c r="M208" s="200" t="s">
        <v>1</v>
      </c>
      <c r="N208" s="201" t="s">
        <v>37</v>
      </c>
      <c r="O208" s="71"/>
      <c r="P208" s="202">
        <f>O208*H208</f>
        <v>0</v>
      </c>
      <c r="Q208" s="202">
        <v>0.15478</v>
      </c>
      <c r="R208" s="202">
        <f>Q208*H208</f>
        <v>6.1850088000000003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187</v>
      </c>
      <c r="AT208" s="204" t="s">
        <v>184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187</v>
      </c>
      <c r="BM208" s="204" t="s">
        <v>661</v>
      </c>
    </row>
    <row r="209" spans="1:65" s="13" customFormat="1" ht="11.25">
      <c r="B209" s="206"/>
      <c r="C209" s="207"/>
      <c r="D209" s="208" t="s">
        <v>194</v>
      </c>
      <c r="E209" s="209" t="s">
        <v>1</v>
      </c>
      <c r="F209" s="210" t="s">
        <v>662</v>
      </c>
      <c r="G209" s="207"/>
      <c r="H209" s="209" t="s">
        <v>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194</v>
      </c>
      <c r="AU209" s="216" t="s">
        <v>82</v>
      </c>
      <c r="AV209" s="13" t="s">
        <v>80</v>
      </c>
      <c r="AW209" s="13" t="s">
        <v>29</v>
      </c>
      <c r="AX209" s="13" t="s">
        <v>72</v>
      </c>
      <c r="AY209" s="216" t="s">
        <v>182</v>
      </c>
    </row>
    <row r="210" spans="1:65" s="14" customFormat="1" ht="11.25">
      <c r="B210" s="217"/>
      <c r="C210" s="218"/>
      <c r="D210" s="208" t="s">
        <v>194</v>
      </c>
      <c r="E210" s="219" t="s">
        <v>1</v>
      </c>
      <c r="F210" s="220" t="s">
        <v>663</v>
      </c>
      <c r="G210" s="218"/>
      <c r="H210" s="221">
        <v>5.2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194</v>
      </c>
      <c r="AU210" s="227" t="s">
        <v>82</v>
      </c>
      <c r="AV210" s="14" t="s">
        <v>82</v>
      </c>
      <c r="AW210" s="14" t="s">
        <v>29</v>
      </c>
      <c r="AX210" s="14" t="s">
        <v>72</v>
      </c>
      <c r="AY210" s="227" t="s">
        <v>182</v>
      </c>
    </row>
    <row r="211" spans="1:65" s="13" customFormat="1" ht="11.25">
      <c r="B211" s="206"/>
      <c r="C211" s="207"/>
      <c r="D211" s="208" t="s">
        <v>194</v>
      </c>
      <c r="E211" s="209" t="s">
        <v>1</v>
      </c>
      <c r="F211" s="210" t="s">
        <v>664</v>
      </c>
      <c r="G211" s="207"/>
      <c r="H211" s="209" t="s">
        <v>1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194</v>
      </c>
      <c r="AU211" s="216" t="s">
        <v>82</v>
      </c>
      <c r="AV211" s="13" t="s">
        <v>80</v>
      </c>
      <c r="AW211" s="13" t="s">
        <v>29</v>
      </c>
      <c r="AX211" s="13" t="s">
        <v>72</v>
      </c>
      <c r="AY211" s="216" t="s">
        <v>182</v>
      </c>
    </row>
    <row r="212" spans="1:65" s="14" customFormat="1" ht="11.25">
      <c r="B212" s="217"/>
      <c r="C212" s="218"/>
      <c r="D212" s="208" t="s">
        <v>194</v>
      </c>
      <c r="E212" s="219" t="s">
        <v>1</v>
      </c>
      <c r="F212" s="220" t="s">
        <v>665</v>
      </c>
      <c r="G212" s="218"/>
      <c r="H212" s="221">
        <v>1.66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194</v>
      </c>
      <c r="AU212" s="227" t="s">
        <v>82</v>
      </c>
      <c r="AV212" s="14" t="s">
        <v>82</v>
      </c>
      <c r="AW212" s="14" t="s">
        <v>29</v>
      </c>
      <c r="AX212" s="14" t="s">
        <v>72</v>
      </c>
      <c r="AY212" s="227" t="s">
        <v>182</v>
      </c>
    </row>
    <row r="213" spans="1:65" s="13" customFormat="1" ht="11.25">
      <c r="B213" s="206"/>
      <c r="C213" s="207"/>
      <c r="D213" s="208" t="s">
        <v>194</v>
      </c>
      <c r="E213" s="209" t="s">
        <v>1</v>
      </c>
      <c r="F213" s="210" t="s">
        <v>666</v>
      </c>
      <c r="G213" s="207"/>
      <c r="H213" s="209" t="s">
        <v>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194</v>
      </c>
      <c r="AU213" s="216" t="s">
        <v>82</v>
      </c>
      <c r="AV213" s="13" t="s">
        <v>80</v>
      </c>
      <c r="AW213" s="13" t="s">
        <v>29</v>
      </c>
      <c r="AX213" s="13" t="s">
        <v>72</v>
      </c>
      <c r="AY213" s="216" t="s">
        <v>182</v>
      </c>
    </row>
    <row r="214" spans="1:65" s="14" customFormat="1" ht="11.25">
      <c r="B214" s="217"/>
      <c r="C214" s="218"/>
      <c r="D214" s="208" t="s">
        <v>194</v>
      </c>
      <c r="E214" s="219" t="s">
        <v>1</v>
      </c>
      <c r="F214" s="220" t="s">
        <v>667</v>
      </c>
      <c r="G214" s="218"/>
      <c r="H214" s="221">
        <v>4.4000000000000004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194</v>
      </c>
      <c r="AU214" s="227" t="s">
        <v>82</v>
      </c>
      <c r="AV214" s="14" t="s">
        <v>82</v>
      </c>
      <c r="AW214" s="14" t="s">
        <v>29</v>
      </c>
      <c r="AX214" s="14" t="s">
        <v>72</v>
      </c>
      <c r="AY214" s="227" t="s">
        <v>182</v>
      </c>
    </row>
    <row r="215" spans="1:65" s="13" customFormat="1" ht="11.25">
      <c r="B215" s="206"/>
      <c r="C215" s="207"/>
      <c r="D215" s="208" t="s">
        <v>194</v>
      </c>
      <c r="E215" s="209" t="s">
        <v>1</v>
      </c>
      <c r="F215" s="210" t="s">
        <v>668</v>
      </c>
      <c r="G215" s="207"/>
      <c r="H215" s="209" t="s">
        <v>1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194</v>
      </c>
      <c r="AU215" s="216" t="s">
        <v>82</v>
      </c>
      <c r="AV215" s="13" t="s">
        <v>80</v>
      </c>
      <c r="AW215" s="13" t="s">
        <v>29</v>
      </c>
      <c r="AX215" s="13" t="s">
        <v>72</v>
      </c>
      <c r="AY215" s="216" t="s">
        <v>182</v>
      </c>
    </row>
    <row r="216" spans="1:65" s="14" customFormat="1" ht="11.25">
      <c r="B216" s="217"/>
      <c r="C216" s="218"/>
      <c r="D216" s="208" t="s">
        <v>194</v>
      </c>
      <c r="E216" s="219" t="s">
        <v>1</v>
      </c>
      <c r="F216" s="220" t="s">
        <v>669</v>
      </c>
      <c r="G216" s="218"/>
      <c r="H216" s="221">
        <v>3.6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194</v>
      </c>
      <c r="AU216" s="227" t="s">
        <v>82</v>
      </c>
      <c r="AV216" s="14" t="s">
        <v>82</v>
      </c>
      <c r="AW216" s="14" t="s">
        <v>29</v>
      </c>
      <c r="AX216" s="14" t="s">
        <v>72</v>
      </c>
      <c r="AY216" s="227" t="s">
        <v>182</v>
      </c>
    </row>
    <row r="217" spans="1:65" s="13" customFormat="1" ht="11.25">
      <c r="B217" s="206"/>
      <c r="C217" s="207"/>
      <c r="D217" s="208" t="s">
        <v>194</v>
      </c>
      <c r="E217" s="209" t="s">
        <v>1</v>
      </c>
      <c r="F217" s="210" t="s">
        <v>670</v>
      </c>
      <c r="G217" s="207"/>
      <c r="H217" s="209" t="s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194</v>
      </c>
      <c r="AU217" s="216" t="s">
        <v>82</v>
      </c>
      <c r="AV217" s="13" t="s">
        <v>80</v>
      </c>
      <c r="AW217" s="13" t="s">
        <v>29</v>
      </c>
      <c r="AX217" s="13" t="s">
        <v>72</v>
      </c>
      <c r="AY217" s="216" t="s">
        <v>182</v>
      </c>
    </row>
    <row r="218" spans="1:65" s="14" customFormat="1" ht="11.25">
      <c r="B218" s="217"/>
      <c r="C218" s="218"/>
      <c r="D218" s="208" t="s">
        <v>194</v>
      </c>
      <c r="E218" s="219" t="s">
        <v>1</v>
      </c>
      <c r="F218" s="220" t="s">
        <v>671</v>
      </c>
      <c r="G218" s="218"/>
      <c r="H218" s="221">
        <v>24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194</v>
      </c>
      <c r="AU218" s="227" t="s">
        <v>82</v>
      </c>
      <c r="AV218" s="14" t="s">
        <v>82</v>
      </c>
      <c r="AW218" s="14" t="s">
        <v>29</v>
      </c>
      <c r="AX218" s="14" t="s">
        <v>72</v>
      </c>
      <c r="AY218" s="227" t="s">
        <v>182</v>
      </c>
    </row>
    <row r="219" spans="1:65" s="13" customFormat="1" ht="11.25">
      <c r="B219" s="206"/>
      <c r="C219" s="207"/>
      <c r="D219" s="208" t="s">
        <v>194</v>
      </c>
      <c r="E219" s="209" t="s">
        <v>1</v>
      </c>
      <c r="F219" s="210" t="s">
        <v>672</v>
      </c>
      <c r="G219" s="207"/>
      <c r="H219" s="209" t="s">
        <v>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194</v>
      </c>
      <c r="AU219" s="216" t="s">
        <v>82</v>
      </c>
      <c r="AV219" s="13" t="s">
        <v>80</v>
      </c>
      <c r="AW219" s="13" t="s">
        <v>29</v>
      </c>
      <c r="AX219" s="13" t="s">
        <v>72</v>
      </c>
      <c r="AY219" s="216" t="s">
        <v>182</v>
      </c>
    </row>
    <row r="220" spans="1:65" s="14" customFormat="1" ht="11.25">
      <c r="B220" s="217"/>
      <c r="C220" s="218"/>
      <c r="D220" s="208" t="s">
        <v>194</v>
      </c>
      <c r="E220" s="219" t="s">
        <v>1</v>
      </c>
      <c r="F220" s="220" t="s">
        <v>673</v>
      </c>
      <c r="G220" s="218"/>
      <c r="H220" s="221">
        <v>1.1000000000000001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29</v>
      </c>
      <c r="AX220" s="14" t="s">
        <v>72</v>
      </c>
      <c r="AY220" s="227" t="s">
        <v>182</v>
      </c>
    </row>
    <row r="221" spans="1:65" s="15" customFormat="1" ht="11.25">
      <c r="B221" s="228"/>
      <c r="C221" s="229"/>
      <c r="D221" s="208" t="s">
        <v>194</v>
      </c>
      <c r="E221" s="230" t="s">
        <v>1</v>
      </c>
      <c r="F221" s="231" t="s">
        <v>218</v>
      </c>
      <c r="G221" s="229"/>
      <c r="H221" s="232">
        <v>39.96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194</v>
      </c>
      <c r="AU221" s="238" t="s">
        <v>82</v>
      </c>
      <c r="AV221" s="15" t="s">
        <v>187</v>
      </c>
      <c r="AW221" s="15" t="s">
        <v>29</v>
      </c>
      <c r="AX221" s="15" t="s">
        <v>80</v>
      </c>
      <c r="AY221" s="238" t="s">
        <v>182</v>
      </c>
    </row>
    <row r="222" spans="1:65" s="2" customFormat="1" ht="24.2" customHeight="1">
      <c r="A222" s="34"/>
      <c r="B222" s="35"/>
      <c r="C222" s="242" t="s">
        <v>330</v>
      </c>
      <c r="D222" s="242" t="s">
        <v>648</v>
      </c>
      <c r="E222" s="243" t="s">
        <v>674</v>
      </c>
      <c r="F222" s="244" t="s">
        <v>675</v>
      </c>
      <c r="G222" s="245" t="s">
        <v>292</v>
      </c>
      <c r="H222" s="246">
        <v>1.623</v>
      </c>
      <c r="I222" s="247"/>
      <c r="J222" s="248">
        <f>ROUND(I222*H222,2)</f>
        <v>0</v>
      </c>
      <c r="K222" s="249"/>
      <c r="L222" s="250"/>
      <c r="M222" s="251" t="s">
        <v>1</v>
      </c>
      <c r="N222" s="252" t="s">
        <v>37</v>
      </c>
      <c r="O222" s="71"/>
      <c r="P222" s="202">
        <f>O222*H222</f>
        <v>0</v>
      </c>
      <c r="Q222" s="202">
        <v>1</v>
      </c>
      <c r="R222" s="202">
        <f>Q222*H222</f>
        <v>1.623</v>
      </c>
      <c r="S222" s="202">
        <v>0</v>
      </c>
      <c r="T222" s="20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282</v>
      </c>
      <c r="AT222" s="204" t="s">
        <v>648</v>
      </c>
      <c r="AU222" s="204" t="s">
        <v>82</v>
      </c>
      <c r="AY222" s="17" t="s">
        <v>182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80</v>
      </c>
      <c r="BK222" s="205">
        <f>ROUND(I222*H222,2)</f>
        <v>0</v>
      </c>
      <c r="BL222" s="17" t="s">
        <v>187</v>
      </c>
      <c r="BM222" s="204" t="s">
        <v>676</v>
      </c>
    </row>
    <row r="223" spans="1:65" s="2" customFormat="1" ht="19.5">
      <c r="A223" s="34"/>
      <c r="B223" s="35"/>
      <c r="C223" s="36"/>
      <c r="D223" s="208" t="s">
        <v>652</v>
      </c>
      <c r="E223" s="36"/>
      <c r="F223" s="253" t="s">
        <v>677</v>
      </c>
      <c r="G223" s="36"/>
      <c r="H223" s="36"/>
      <c r="I223" s="254"/>
      <c r="J223" s="36"/>
      <c r="K223" s="36"/>
      <c r="L223" s="39"/>
      <c r="M223" s="255"/>
      <c r="N223" s="256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652</v>
      </c>
      <c r="AU223" s="17" t="s">
        <v>82</v>
      </c>
    </row>
    <row r="224" spans="1:65" s="13" customFormat="1" ht="11.25">
      <c r="B224" s="206"/>
      <c r="C224" s="207"/>
      <c r="D224" s="208" t="s">
        <v>194</v>
      </c>
      <c r="E224" s="209" t="s">
        <v>1</v>
      </c>
      <c r="F224" s="210" t="s">
        <v>678</v>
      </c>
      <c r="G224" s="207"/>
      <c r="H224" s="209" t="s">
        <v>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194</v>
      </c>
      <c r="AU224" s="216" t="s">
        <v>82</v>
      </c>
      <c r="AV224" s="13" t="s">
        <v>80</v>
      </c>
      <c r="AW224" s="13" t="s">
        <v>29</v>
      </c>
      <c r="AX224" s="13" t="s">
        <v>72</v>
      </c>
      <c r="AY224" s="216" t="s">
        <v>182</v>
      </c>
    </row>
    <row r="225" spans="1:65" s="13" customFormat="1" ht="11.25">
      <c r="B225" s="206"/>
      <c r="C225" s="207"/>
      <c r="D225" s="208" t="s">
        <v>194</v>
      </c>
      <c r="E225" s="209" t="s">
        <v>1</v>
      </c>
      <c r="F225" s="210" t="s">
        <v>662</v>
      </c>
      <c r="G225" s="207"/>
      <c r="H225" s="209" t="s">
        <v>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194</v>
      </c>
      <c r="AU225" s="216" t="s">
        <v>82</v>
      </c>
      <c r="AV225" s="13" t="s">
        <v>80</v>
      </c>
      <c r="AW225" s="13" t="s">
        <v>29</v>
      </c>
      <c r="AX225" s="13" t="s">
        <v>72</v>
      </c>
      <c r="AY225" s="216" t="s">
        <v>182</v>
      </c>
    </row>
    <row r="226" spans="1:65" s="14" customFormat="1" ht="11.25">
      <c r="B226" s="217"/>
      <c r="C226" s="218"/>
      <c r="D226" s="208" t="s">
        <v>194</v>
      </c>
      <c r="E226" s="219" t="s">
        <v>1</v>
      </c>
      <c r="F226" s="220" t="s">
        <v>679</v>
      </c>
      <c r="G226" s="218"/>
      <c r="H226" s="221">
        <v>0.21099999999999999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194</v>
      </c>
      <c r="AU226" s="227" t="s">
        <v>82</v>
      </c>
      <c r="AV226" s="14" t="s">
        <v>82</v>
      </c>
      <c r="AW226" s="14" t="s">
        <v>29</v>
      </c>
      <c r="AX226" s="14" t="s">
        <v>72</v>
      </c>
      <c r="AY226" s="227" t="s">
        <v>182</v>
      </c>
    </row>
    <row r="227" spans="1:65" s="13" customFormat="1" ht="11.25">
      <c r="B227" s="206"/>
      <c r="C227" s="207"/>
      <c r="D227" s="208" t="s">
        <v>194</v>
      </c>
      <c r="E227" s="209" t="s">
        <v>1</v>
      </c>
      <c r="F227" s="210" t="s">
        <v>664</v>
      </c>
      <c r="G227" s="207"/>
      <c r="H227" s="209" t="s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194</v>
      </c>
      <c r="AU227" s="216" t="s">
        <v>82</v>
      </c>
      <c r="AV227" s="13" t="s">
        <v>80</v>
      </c>
      <c r="AW227" s="13" t="s">
        <v>29</v>
      </c>
      <c r="AX227" s="13" t="s">
        <v>72</v>
      </c>
      <c r="AY227" s="216" t="s">
        <v>182</v>
      </c>
    </row>
    <row r="228" spans="1:65" s="14" customFormat="1" ht="11.25">
      <c r="B228" s="217"/>
      <c r="C228" s="218"/>
      <c r="D228" s="208" t="s">
        <v>194</v>
      </c>
      <c r="E228" s="219" t="s">
        <v>1</v>
      </c>
      <c r="F228" s="220" t="s">
        <v>680</v>
      </c>
      <c r="G228" s="218"/>
      <c r="H228" s="221">
        <v>6.7000000000000004E-2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194</v>
      </c>
      <c r="AU228" s="227" t="s">
        <v>82</v>
      </c>
      <c r="AV228" s="14" t="s">
        <v>82</v>
      </c>
      <c r="AW228" s="14" t="s">
        <v>29</v>
      </c>
      <c r="AX228" s="14" t="s">
        <v>72</v>
      </c>
      <c r="AY228" s="227" t="s">
        <v>182</v>
      </c>
    </row>
    <row r="229" spans="1:65" s="13" customFormat="1" ht="11.25">
      <c r="B229" s="206"/>
      <c r="C229" s="207"/>
      <c r="D229" s="208" t="s">
        <v>194</v>
      </c>
      <c r="E229" s="209" t="s">
        <v>1</v>
      </c>
      <c r="F229" s="210" t="s">
        <v>666</v>
      </c>
      <c r="G229" s="207"/>
      <c r="H229" s="209" t="s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194</v>
      </c>
      <c r="AU229" s="216" t="s">
        <v>82</v>
      </c>
      <c r="AV229" s="13" t="s">
        <v>80</v>
      </c>
      <c r="AW229" s="13" t="s">
        <v>29</v>
      </c>
      <c r="AX229" s="13" t="s">
        <v>72</v>
      </c>
      <c r="AY229" s="216" t="s">
        <v>182</v>
      </c>
    </row>
    <row r="230" spans="1:65" s="14" customFormat="1" ht="11.25">
      <c r="B230" s="217"/>
      <c r="C230" s="218"/>
      <c r="D230" s="208" t="s">
        <v>194</v>
      </c>
      <c r="E230" s="219" t="s">
        <v>1</v>
      </c>
      <c r="F230" s="220" t="s">
        <v>681</v>
      </c>
      <c r="G230" s="218"/>
      <c r="H230" s="221">
        <v>0.17899999999999999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194</v>
      </c>
      <c r="AU230" s="227" t="s">
        <v>82</v>
      </c>
      <c r="AV230" s="14" t="s">
        <v>82</v>
      </c>
      <c r="AW230" s="14" t="s">
        <v>29</v>
      </c>
      <c r="AX230" s="14" t="s">
        <v>72</v>
      </c>
      <c r="AY230" s="227" t="s">
        <v>182</v>
      </c>
    </row>
    <row r="231" spans="1:65" s="13" customFormat="1" ht="11.25">
      <c r="B231" s="206"/>
      <c r="C231" s="207"/>
      <c r="D231" s="208" t="s">
        <v>194</v>
      </c>
      <c r="E231" s="209" t="s">
        <v>1</v>
      </c>
      <c r="F231" s="210" t="s">
        <v>668</v>
      </c>
      <c r="G231" s="207"/>
      <c r="H231" s="209" t="s">
        <v>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194</v>
      </c>
      <c r="AU231" s="216" t="s">
        <v>82</v>
      </c>
      <c r="AV231" s="13" t="s">
        <v>80</v>
      </c>
      <c r="AW231" s="13" t="s">
        <v>29</v>
      </c>
      <c r="AX231" s="13" t="s">
        <v>72</v>
      </c>
      <c r="AY231" s="216" t="s">
        <v>182</v>
      </c>
    </row>
    <row r="232" spans="1:65" s="14" customFormat="1" ht="11.25">
      <c r="B232" s="217"/>
      <c r="C232" s="218"/>
      <c r="D232" s="208" t="s">
        <v>194</v>
      </c>
      <c r="E232" s="219" t="s">
        <v>1</v>
      </c>
      <c r="F232" s="220" t="s">
        <v>682</v>
      </c>
      <c r="G232" s="218"/>
      <c r="H232" s="221">
        <v>0.14599999999999999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194</v>
      </c>
      <c r="AU232" s="227" t="s">
        <v>82</v>
      </c>
      <c r="AV232" s="14" t="s">
        <v>82</v>
      </c>
      <c r="AW232" s="14" t="s">
        <v>29</v>
      </c>
      <c r="AX232" s="14" t="s">
        <v>72</v>
      </c>
      <c r="AY232" s="227" t="s">
        <v>182</v>
      </c>
    </row>
    <row r="233" spans="1:65" s="13" customFormat="1" ht="11.25">
      <c r="B233" s="206"/>
      <c r="C233" s="207"/>
      <c r="D233" s="208" t="s">
        <v>194</v>
      </c>
      <c r="E233" s="209" t="s">
        <v>1</v>
      </c>
      <c r="F233" s="210" t="s">
        <v>670</v>
      </c>
      <c r="G233" s="207"/>
      <c r="H233" s="209" t="s">
        <v>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194</v>
      </c>
      <c r="AU233" s="216" t="s">
        <v>82</v>
      </c>
      <c r="AV233" s="13" t="s">
        <v>80</v>
      </c>
      <c r="AW233" s="13" t="s">
        <v>29</v>
      </c>
      <c r="AX233" s="13" t="s">
        <v>72</v>
      </c>
      <c r="AY233" s="216" t="s">
        <v>182</v>
      </c>
    </row>
    <row r="234" spans="1:65" s="14" customFormat="1" ht="11.25">
      <c r="B234" s="217"/>
      <c r="C234" s="218"/>
      <c r="D234" s="208" t="s">
        <v>194</v>
      </c>
      <c r="E234" s="219" t="s">
        <v>1</v>
      </c>
      <c r="F234" s="220" t="s">
        <v>683</v>
      </c>
      <c r="G234" s="218"/>
      <c r="H234" s="221">
        <v>0.97499999999999998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194</v>
      </c>
      <c r="AU234" s="227" t="s">
        <v>82</v>
      </c>
      <c r="AV234" s="14" t="s">
        <v>82</v>
      </c>
      <c r="AW234" s="14" t="s">
        <v>29</v>
      </c>
      <c r="AX234" s="14" t="s">
        <v>72</v>
      </c>
      <c r="AY234" s="227" t="s">
        <v>182</v>
      </c>
    </row>
    <row r="235" spans="1:65" s="13" customFormat="1" ht="11.25">
      <c r="B235" s="206"/>
      <c r="C235" s="207"/>
      <c r="D235" s="208" t="s">
        <v>194</v>
      </c>
      <c r="E235" s="209" t="s">
        <v>1</v>
      </c>
      <c r="F235" s="210" t="s">
        <v>672</v>
      </c>
      <c r="G235" s="207"/>
      <c r="H235" s="209" t="s">
        <v>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194</v>
      </c>
      <c r="AU235" s="216" t="s">
        <v>82</v>
      </c>
      <c r="AV235" s="13" t="s">
        <v>80</v>
      </c>
      <c r="AW235" s="13" t="s">
        <v>29</v>
      </c>
      <c r="AX235" s="13" t="s">
        <v>72</v>
      </c>
      <c r="AY235" s="216" t="s">
        <v>182</v>
      </c>
    </row>
    <row r="236" spans="1:65" s="14" customFormat="1" ht="11.25">
      <c r="B236" s="217"/>
      <c r="C236" s="218"/>
      <c r="D236" s="208" t="s">
        <v>194</v>
      </c>
      <c r="E236" s="219" t="s">
        <v>1</v>
      </c>
      <c r="F236" s="220" t="s">
        <v>684</v>
      </c>
      <c r="G236" s="218"/>
      <c r="H236" s="221">
        <v>4.4999999999999998E-2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194</v>
      </c>
      <c r="AU236" s="227" t="s">
        <v>82</v>
      </c>
      <c r="AV236" s="14" t="s">
        <v>82</v>
      </c>
      <c r="AW236" s="14" t="s">
        <v>29</v>
      </c>
      <c r="AX236" s="14" t="s">
        <v>72</v>
      </c>
      <c r="AY236" s="227" t="s">
        <v>182</v>
      </c>
    </row>
    <row r="237" spans="1:65" s="15" customFormat="1" ht="11.25">
      <c r="B237" s="228"/>
      <c r="C237" s="229"/>
      <c r="D237" s="208" t="s">
        <v>194</v>
      </c>
      <c r="E237" s="230" t="s">
        <v>1</v>
      </c>
      <c r="F237" s="231" t="s">
        <v>218</v>
      </c>
      <c r="G237" s="229"/>
      <c r="H237" s="232">
        <v>1.623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194</v>
      </c>
      <c r="AU237" s="238" t="s">
        <v>82</v>
      </c>
      <c r="AV237" s="15" t="s">
        <v>187</v>
      </c>
      <c r="AW237" s="15" t="s">
        <v>29</v>
      </c>
      <c r="AX237" s="15" t="s">
        <v>80</v>
      </c>
      <c r="AY237" s="238" t="s">
        <v>182</v>
      </c>
    </row>
    <row r="238" spans="1:65" s="2" customFormat="1" ht="24.2" customHeight="1">
      <c r="A238" s="34"/>
      <c r="B238" s="35"/>
      <c r="C238" s="192" t="s">
        <v>334</v>
      </c>
      <c r="D238" s="192" t="s">
        <v>184</v>
      </c>
      <c r="E238" s="193" t="s">
        <v>685</v>
      </c>
      <c r="F238" s="194" t="s">
        <v>686</v>
      </c>
      <c r="G238" s="195" t="s">
        <v>318</v>
      </c>
      <c r="H238" s="196">
        <v>39.96</v>
      </c>
      <c r="I238" s="197"/>
      <c r="J238" s="198">
        <f>ROUND(I238*H238,2)</f>
        <v>0</v>
      </c>
      <c r="K238" s="199"/>
      <c r="L238" s="39"/>
      <c r="M238" s="200" t="s">
        <v>1</v>
      </c>
      <c r="N238" s="201" t="s">
        <v>37</v>
      </c>
      <c r="O238" s="71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4" t="s">
        <v>187</v>
      </c>
      <c r="AT238" s="204" t="s">
        <v>184</v>
      </c>
      <c r="AU238" s="204" t="s">
        <v>82</v>
      </c>
      <c r="AY238" s="17" t="s">
        <v>182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7" t="s">
        <v>80</v>
      </c>
      <c r="BK238" s="205">
        <f>ROUND(I238*H238,2)</f>
        <v>0</v>
      </c>
      <c r="BL238" s="17" t="s">
        <v>187</v>
      </c>
      <c r="BM238" s="204" t="s">
        <v>687</v>
      </c>
    </row>
    <row r="239" spans="1:65" s="13" customFormat="1" ht="11.25">
      <c r="B239" s="206"/>
      <c r="C239" s="207"/>
      <c r="D239" s="208" t="s">
        <v>194</v>
      </c>
      <c r="E239" s="209" t="s">
        <v>1</v>
      </c>
      <c r="F239" s="210" t="s">
        <v>662</v>
      </c>
      <c r="G239" s="207"/>
      <c r="H239" s="209" t="s">
        <v>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194</v>
      </c>
      <c r="AU239" s="216" t="s">
        <v>82</v>
      </c>
      <c r="AV239" s="13" t="s">
        <v>80</v>
      </c>
      <c r="AW239" s="13" t="s">
        <v>29</v>
      </c>
      <c r="AX239" s="13" t="s">
        <v>72</v>
      </c>
      <c r="AY239" s="216" t="s">
        <v>182</v>
      </c>
    </row>
    <row r="240" spans="1:65" s="14" customFormat="1" ht="11.25">
      <c r="B240" s="217"/>
      <c r="C240" s="218"/>
      <c r="D240" s="208" t="s">
        <v>194</v>
      </c>
      <c r="E240" s="219" t="s">
        <v>1</v>
      </c>
      <c r="F240" s="220" t="s">
        <v>663</v>
      </c>
      <c r="G240" s="218"/>
      <c r="H240" s="221">
        <v>5.2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194</v>
      </c>
      <c r="AU240" s="227" t="s">
        <v>82</v>
      </c>
      <c r="AV240" s="14" t="s">
        <v>82</v>
      </c>
      <c r="AW240" s="14" t="s">
        <v>29</v>
      </c>
      <c r="AX240" s="14" t="s">
        <v>72</v>
      </c>
      <c r="AY240" s="227" t="s">
        <v>182</v>
      </c>
    </row>
    <row r="241" spans="1:65" s="13" customFormat="1" ht="11.25">
      <c r="B241" s="206"/>
      <c r="C241" s="207"/>
      <c r="D241" s="208" t="s">
        <v>194</v>
      </c>
      <c r="E241" s="209" t="s">
        <v>1</v>
      </c>
      <c r="F241" s="210" t="s">
        <v>664</v>
      </c>
      <c r="G241" s="207"/>
      <c r="H241" s="209" t="s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194</v>
      </c>
      <c r="AU241" s="216" t="s">
        <v>82</v>
      </c>
      <c r="AV241" s="13" t="s">
        <v>80</v>
      </c>
      <c r="AW241" s="13" t="s">
        <v>29</v>
      </c>
      <c r="AX241" s="13" t="s">
        <v>72</v>
      </c>
      <c r="AY241" s="216" t="s">
        <v>182</v>
      </c>
    </row>
    <row r="242" spans="1:65" s="14" customFormat="1" ht="11.25">
      <c r="B242" s="217"/>
      <c r="C242" s="218"/>
      <c r="D242" s="208" t="s">
        <v>194</v>
      </c>
      <c r="E242" s="219" t="s">
        <v>1</v>
      </c>
      <c r="F242" s="220" t="s">
        <v>665</v>
      </c>
      <c r="G242" s="218"/>
      <c r="H242" s="221">
        <v>1.66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194</v>
      </c>
      <c r="AU242" s="227" t="s">
        <v>82</v>
      </c>
      <c r="AV242" s="14" t="s">
        <v>82</v>
      </c>
      <c r="AW242" s="14" t="s">
        <v>29</v>
      </c>
      <c r="AX242" s="14" t="s">
        <v>72</v>
      </c>
      <c r="AY242" s="227" t="s">
        <v>182</v>
      </c>
    </row>
    <row r="243" spans="1:65" s="13" customFormat="1" ht="11.25">
      <c r="B243" s="206"/>
      <c r="C243" s="207"/>
      <c r="D243" s="208" t="s">
        <v>194</v>
      </c>
      <c r="E243" s="209" t="s">
        <v>1</v>
      </c>
      <c r="F243" s="210" t="s">
        <v>666</v>
      </c>
      <c r="G243" s="207"/>
      <c r="H243" s="209" t="s">
        <v>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194</v>
      </c>
      <c r="AU243" s="216" t="s">
        <v>82</v>
      </c>
      <c r="AV243" s="13" t="s">
        <v>80</v>
      </c>
      <c r="AW243" s="13" t="s">
        <v>29</v>
      </c>
      <c r="AX243" s="13" t="s">
        <v>72</v>
      </c>
      <c r="AY243" s="216" t="s">
        <v>182</v>
      </c>
    </row>
    <row r="244" spans="1:65" s="14" customFormat="1" ht="11.25">
      <c r="B244" s="217"/>
      <c r="C244" s="218"/>
      <c r="D244" s="208" t="s">
        <v>194</v>
      </c>
      <c r="E244" s="219" t="s">
        <v>1</v>
      </c>
      <c r="F244" s="220" t="s">
        <v>667</v>
      </c>
      <c r="G244" s="218"/>
      <c r="H244" s="221">
        <v>4.4000000000000004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194</v>
      </c>
      <c r="AU244" s="227" t="s">
        <v>82</v>
      </c>
      <c r="AV244" s="14" t="s">
        <v>82</v>
      </c>
      <c r="AW244" s="14" t="s">
        <v>29</v>
      </c>
      <c r="AX244" s="14" t="s">
        <v>72</v>
      </c>
      <c r="AY244" s="227" t="s">
        <v>182</v>
      </c>
    </row>
    <row r="245" spans="1:65" s="13" customFormat="1" ht="11.25">
      <c r="B245" s="206"/>
      <c r="C245" s="207"/>
      <c r="D245" s="208" t="s">
        <v>194</v>
      </c>
      <c r="E245" s="209" t="s">
        <v>1</v>
      </c>
      <c r="F245" s="210" t="s">
        <v>668</v>
      </c>
      <c r="G245" s="207"/>
      <c r="H245" s="209" t="s">
        <v>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194</v>
      </c>
      <c r="AU245" s="216" t="s">
        <v>82</v>
      </c>
      <c r="AV245" s="13" t="s">
        <v>80</v>
      </c>
      <c r="AW245" s="13" t="s">
        <v>29</v>
      </c>
      <c r="AX245" s="13" t="s">
        <v>72</v>
      </c>
      <c r="AY245" s="216" t="s">
        <v>182</v>
      </c>
    </row>
    <row r="246" spans="1:65" s="14" customFormat="1" ht="11.25">
      <c r="B246" s="217"/>
      <c r="C246" s="218"/>
      <c r="D246" s="208" t="s">
        <v>194</v>
      </c>
      <c r="E246" s="219" t="s">
        <v>1</v>
      </c>
      <c r="F246" s="220" t="s">
        <v>669</v>
      </c>
      <c r="G246" s="218"/>
      <c r="H246" s="221">
        <v>3.6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194</v>
      </c>
      <c r="AU246" s="227" t="s">
        <v>82</v>
      </c>
      <c r="AV246" s="14" t="s">
        <v>82</v>
      </c>
      <c r="AW246" s="14" t="s">
        <v>29</v>
      </c>
      <c r="AX246" s="14" t="s">
        <v>72</v>
      </c>
      <c r="AY246" s="227" t="s">
        <v>182</v>
      </c>
    </row>
    <row r="247" spans="1:65" s="13" customFormat="1" ht="11.25">
      <c r="B247" s="206"/>
      <c r="C247" s="207"/>
      <c r="D247" s="208" t="s">
        <v>194</v>
      </c>
      <c r="E247" s="209" t="s">
        <v>1</v>
      </c>
      <c r="F247" s="210" t="s">
        <v>670</v>
      </c>
      <c r="G247" s="207"/>
      <c r="H247" s="209" t="s">
        <v>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194</v>
      </c>
      <c r="AU247" s="216" t="s">
        <v>82</v>
      </c>
      <c r="AV247" s="13" t="s">
        <v>80</v>
      </c>
      <c r="AW247" s="13" t="s">
        <v>29</v>
      </c>
      <c r="AX247" s="13" t="s">
        <v>72</v>
      </c>
      <c r="AY247" s="216" t="s">
        <v>182</v>
      </c>
    </row>
    <row r="248" spans="1:65" s="14" customFormat="1" ht="11.25">
      <c r="B248" s="217"/>
      <c r="C248" s="218"/>
      <c r="D248" s="208" t="s">
        <v>194</v>
      </c>
      <c r="E248" s="219" t="s">
        <v>1</v>
      </c>
      <c r="F248" s="220" t="s">
        <v>671</v>
      </c>
      <c r="G248" s="218"/>
      <c r="H248" s="221">
        <v>24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194</v>
      </c>
      <c r="AU248" s="227" t="s">
        <v>82</v>
      </c>
      <c r="AV248" s="14" t="s">
        <v>82</v>
      </c>
      <c r="AW248" s="14" t="s">
        <v>29</v>
      </c>
      <c r="AX248" s="14" t="s">
        <v>72</v>
      </c>
      <c r="AY248" s="227" t="s">
        <v>182</v>
      </c>
    </row>
    <row r="249" spans="1:65" s="13" customFormat="1" ht="11.25">
      <c r="B249" s="206"/>
      <c r="C249" s="207"/>
      <c r="D249" s="208" t="s">
        <v>194</v>
      </c>
      <c r="E249" s="209" t="s">
        <v>1</v>
      </c>
      <c r="F249" s="210" t="s">
        <v>672</v>
      </c>
      <c r="G249" s="207"/>
      <c r="H249" s="209" t="s">
        <v>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194</v>
      </c>
      <c r="AU249" s="216" t="s">
        <v>82</v>
      </c>
      <c r="AV249" s="13" t="s">
        <v>80</v>
      </c>
      <c r="AW249" s="13" t="s">
        <v>29</v>
      </c>
      <c r="AX249" s="13" t="s">
        <v>72</v>
      </c>
      <c r="AY249" s="216" t="s">
        <v>182</v>
      </c>
    </row>
    <row r="250" spans="1:65" s="14" customFormat="1" ht="11.25">
      <c r="B250" s="217"/>
      <c r="C250" s="218"/>
      <c r="D250" s="208" t="s">
        <v>194</v>
      </c>
      <c r="E250" s="219" t="s">
        <v>1</v>
      </c>
      <c r="F250" s="220" t="s">
        <v>673</v>
      </c>
      <c r="G250" s="218"/>
      <c r="H250" s="221">
        <v>1.1000000000000001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194</v>
      </c>
      <c r="AU250" s="227" t="s">
        <v>82</v>
      </c>
      <c r="AV250" s="14" t="s">
        <v>82</v>
      </c>
      <c r="AW250" s="14" t="s">
        <v>29</v>
      </c>
      <c r="AX250" s="14" t="s">
        <v>72</v>
      </c>
      <c r="AY250" s="227" t="s">
        <v>182</v>
      </c>
    </row>
    <row r="251" spans="1:65" s="15" customFormat="1" ht="11.25">
      <c r="B251" s="228"/>
      <c r="C251" s="229"/>
      <c r="D251" s="208" t="s">
        <v>194</v>
      </c>
      <c r="E251" s="230" t="s">
        <v>1</v>
      </c>
      <c r="F251" s="231" t="s">
        <v>218</v>
      </c>
      <c r="G251" s="229"/>
      <c r="H251" s="232">
        <v>39.96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194</v>
      </c>
      <c r="AU251" s="238" t="s">
        <v>82</v>
      </c>
      <c r="AV251" s="15" t="s">
        <v>187</v>
      </c>
      <c r="AW251" s="15" t="s">
        <v>29</v>
      </c>
      <c r="AX251" s="15" t="s">
        <v>80</v>
      </c>
      <c r="AY251" s="238" t="s">
        <v>182</v>
      </c>
    </row>
    <row r="252" spans="1:65" s="2" customFormat="1" ht="24.2" customHeight="1">
      <c r="A252" s="34"/>
      <c r="B252" s="35"/>
      <c r="C252" s="192" t="s">
        <v>342</v>
      </c>
      <c r="D252" s="192" t="s">
        <v>184</v>
      </c>
      <c r="E252" s="193" t="s">
        <v>688</v>
      </c>
      <c r="F252" s="194" t="s">
        <v>689</v>
      </c>
      <c r="G252" s="195" t="s">
        <v>201</v>
      </c>
      <c r="H252" s="196">
        <v>39.226999999999997</v>
      </c>
      <c r="I252" s="197"/>
      <c r="J252" s="198">
        <f>ROUND(I252*H252,2)</f>
        <v>0</v>
      </c>
      <c r="K252" s="199"/>
      <c r="L252" s="39"/>
      <c r="M252" s="200" t="s">
        <v>1</v>
      </c>
      <c r="N252" s="201" t="s">
        <v>37</v>
      </c>
      <c r="O252" s="71"/>
      <c r="P252" s="202">
        <f>O252*H252</f>
        <v>0</v>
      </c>
      <c r="Q252" s="202">
        <v>2.64E-2</v>
      </c>
      <c r="R252" s="202">
        <f>Q252*H252</f>
        <v>1.0355927999999999</v>
      </c>
      <c r="S252" s="202">
        <v>0</v>
      </c>
      <c r="T252" s="20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187</v>
      </c>
      <c r="AT252" s="204" t="s">
        <v>184</v>
      </c>
      <c r="AU252" s="204" t="s">
        <v>82</v>
      </c>
      <c r="AY252" s="17" t="s">
        <v>182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7" t="s">
        <v>80</v>
      </c>
      <c r="BK252" s="205">
        <f>ROUND(I252*H252,2)</f>
        <v>0</v>
      </c>
      <c r="BL252" s="17" t="s">
        <v>187</v>
      </c>
      <c r="BM252" s="204" t="s">
        <v>690</v>
      </c>
    </row>
    <row r="253" spans="1:65" s="14" customFormat="1" ht="11.25">
      <c r="B253" s="217"/>
      <c r="C253" s="218"/>
      <c r="D253" s="208" t="s">
        <v>194</v>
      </c>
      <c r="E253" s="219" t="s">
        <v>1</v>
      </c>
      <c r="F253" s="220" t="s">
        <v>691</v>
      </c>
      <c r="G253" s="218"/>
      <c r="H253" s="221">
        <v>28.8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194</v>
      </c>
      <c r="AU253" s="227" t="s">
        <v>82</v>
      </c>
      <c r="AV253" s="14" t="s">
        <v>82</v>
      </c>
      <c r="AW253" s="14" t="s">
        <v>29</v>
      </c>
      <c r="AX253" s="14" t="s">
        <v>72</v>
      </c>
      <c r="AY253" s="227" t="s">
        <v>182</v>
      </c>
    </row>
    <row r="254" spans="1:65" s="14" customFormat="1" ht="11.25">
      <c r="B254" s="217"/>
      <c r="C254" s="218"/>
      <c r="D254" s="208" t="s">
        <v>194</v>
      </c>
      <c r="E254" s="219" t="s">
        <v>1</v>
      </c>
      <c r="F254" s="220" t="s">
        <v>692</v>
      </c>
      <c r="G254" s="218"/>
      <c r="H254" s="221">
        <v>10.427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194</v>
      </c>
      <c r="AU254" s="227" t="s">
        <v>82</v>
      </c>
      <c r="AV254" s="14" t="s">
        <v>82</v>
      </c>
      <c r="AW254" s="14" t="s">
        <v>29</v>
      </c>
      <c r="AX254" s="14" t="s">
        <v>72</v>
      </c>
      <c r="AY254" s="227" t="s">
        <v>182</v>
      </c>
    </row>
    <row r="255" spans="1:65" s="15" customFormat="1" ht="11.25">
      <c r="B255" s="228"/>
      <c r="C255" s="229"/>
      <c r="D255" s="208" t="s">
        <v>194</v>
      </c>
      <c r="E255" s="230" t="s">
        <v>1</v>
      </c>
      <c r="F255" s="231" t="s">
        <v>218</v>
      </c>
      <c r="G255" s="229"/>
      <c r="H255" s="232">
        <v>39.226999999999997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194</v>
      </c>
      <c r="AU255" s="238" t="s">
        <v>82</v>
      </c>
      <c r="AV255" s="15" t="s">
        <v>187</v>
      </c>
      <c r="AW255" s="15" t="s">
        <v>29</v>
      </c>
      <c r="AX255" s="15" t="s">
        <v>80</v>
      </c>
      <c r="AY255" s="238" t="s">
        <v>182</v>
      </c>
    </row>
    <row r="256" spans="1:65" s="2" customFormat="1" ht="24.2" customHeight="1">
      <c r="A256" s="34"/>
      <c r="B256" s="35"/>
      <c r="C256" s="192" t="s">
        <v>348</v>
      </c>
      <c r="D256" s="192" t="s">
        <v>184</v>
      </c>
      <c r="E256" s="193" t="s">
        <v>693</v>
      </c>
      <c r="F256" s="194" t="s">
        <v>694</v>
      </c>
      <c r="G256" s="195" t="s">
        <v>201</v>
      </c>
      <c r="H256" s="196">
        <v>177.89699999999999</v>
      </c>
      <c r="I256" s="197"/>
      <c r="J256" s="198">
        <f>ROUND(I256*H256,2)</f>
        <v>0</v>
      </c>
      <c r="K256" s="199"/>
      <c r="L256" s="39"/>
      <c r="M256" s="200" t="s">
        <v>1</v>
      </c>
      <c r="N256" s="201" t="s">
        <v>37</v>
      </c>
      <c r="O256" s="71"/>
      <c r="P256" s="202">
        <f>O256*H256</f>
        <v>0</v>
      </c>
      <c r="Q256" s="202">
        <v>2.9440000000000001E-2</v>
      </c>
      <c r="R256" s="202">
        <f>Q256*H256</f>
        <v>5.2372876799999997</v>
      </c>
      <c r="S256" s="202">
        <v>0</v>
      </c>
      <c r="T256" s="20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187</v>
      </c>
      <c r="AT256" s="204" t="s">
        <v>184</v>
      </c>
      <c r="AU256" s="204" t="s">
        <v>82</v>
      </c>
      <c r="AY256" s="17" t="s">
        <v>182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7" t="s">
        <v>80</v>
      </c>
      <c r="BK256" s="205">
        <f>ROUND(I256*H256,2)</f>
        <v>0</v>
      </c>
      <c r="BL256" s="17" t="s">
        <v>187</v>
      </c>
      <c r="BM256" s="204" t="s">
        <v>695</v>
      </c>
    </row>
    <row r="257" spans="1:65" s="14" customFormat="1" ht="11.25">
      <c r="B257" s="217"/>
      <c r="C257" s="218"/>
      <c r="D257" s="208" t="s">
        <v>194</v>
      </c>
      <c r="E257" s="219" t="s">
        <v>1</v>
      </c>
      <c r="F257" s="220" t="s">
        <v>696</v>
      </c>
      <c r="G257" s="218"/>
      <c r="H257" s="221">
        <v>129.27600000000001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194</v>
      </c>
      <c r="AU257" s="227" t="s">
        <v>82</v>
      </c>
      <c r="AV257" s="14" t="s">
        <v>82</v>
      </c>
      <c r="AW257" s="14" t="s">
        <v>29</v>
      </c>
      <c r="AX257" s="14" t="s">
        <v>72</v>
      </c>
      <c r="AY257" s="227" t="s">
        <v>182</v>
      </c>
    </row>
    <row r="258" spans="1:65" s="14" customFormat="1" ht="11.25">
      <c r="B258" s="217"/>
      <c r="C258" s="218"/>
      <c r="D258" s="208" t="s">
        <v>194</v>
      </c>
      <c r="E258" s="219" t="s">
        <v>1</v>
      </c>
      <c r="F258" s="220" t="s">
        <v>697</v>
      </c>
      <c r="G258" s="218"/>
      <c r="H258" s="221">
        <v>24.437999999999999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194</v>
      </c>
      <c r="AU258" s="227" t="s">
        <v>82</v>
      </c>
      <c r="AV258" s="14" t="s">
        <v>82</v>
      </c>
      <c r="AW258" s="14" t="s">
        <v>29</v>
      </c>
      <c r="AX258" s="14" t="s">
        <v>72</v>
      </c>
      <c r="AY258" s="227" t="s">
        <v>182</v>
      </c>
    </row>
    <row r="259" spans="1:65" s="14" customFormat="1" ht="11.25">
      <c r="B259" s="217"/>
      <c r="C259" s="218"/>
      <c r="D259" s="208" t="s">
        <v>194</v>
      </c>
      <c r="E259" s="219" t="s">
        <v>1</v>
      </c>
      <c r="F259" s="220" t="s">
        <v>698</v>
      </c>
      <c r="G259" s="218"/>
      <c r="H259" s="221">
        <v>9.4410000000000007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194</v>
      </c>
      <c r="AU259" s="227" t="s">
        <v>82</v>
      </c>
      <c r="AV259" s="14" t="s">
        <v>82</v>
      </c>
      <c r="AW259" s="14" t="s">
        <v>29</v>
      </c>
      <c r="AX259" s="14" t="s">
        <v>72</v>
      </c>
      <c r="AY259" s="227" t="s">
        <v>182</v>
      </c>
    </row>
    <row r="260" spans="1:65" s="14" customFormat="1" ht="11.25">
      <c r="B260" s="217"/>
      <c r="C260" s="218"/>
      <c r="D260" s="208" t="s">
        <v>194</v>
      </c>
      <c r="E260" s="219" t="s">
        <v>1</v>
      </c>
      <c r="F260" s="220" t="s">
        <v>699</v>
      </c>
      <c r="G260" s="218"/>
      <c r="H260" s="221">
        <v>14.742000000000001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194</v>
      </c>
      <c r="AU260" s="227" t="s">
        <v>82</v>
      </c>
      <c r="AV260" s="14" t="s">
        <v>82</v>
      </c>
      <c r="AW260" s="14" t="s">
        <v>29</v>
      </c>
      <c r="AX260" s="14" t="s">
        <v>72</v>
      </c>
      <c r="AY260" s="227" t="s">
        <v>182</v>
      </c>
    </row>
    <row r="261" spans="1:65" s="15" customFormat="1" ht="11.25">
      <c r="B261" s="228"/>
      <c r="C261" s="229"/>
      <c r="D261" s="208" t="s">
        <v>194</v>
      </c>
      <c r="E261" s="230" t="s">
        <v>1</v>
      </c>
      <c r="F261" s="231" t="s">
        <v>218</v>
      </c>
      <c r="G261" s="229"/>
      <c r="H261" s="232">
        <v>177.89699999999999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194</v>
      </c>
      <c r="AU261" s="238" t="s">
        <v>82</v>
      </c>
      <c r="AV261" s="15" t="s">
        <v>187</v>
      </c>
      <c r="AW261" s="15" t="s">
        <v>29</v>
      </c>
      <c r="AX261" s="15" t="s">
        <v>80</v>
      </c>
      <c r="AY261" s="238" t="s">
        <v>182</v>
      </c>
    </row>
    <row r="262" spans="1:65" s="2" customFormat="1" ht="16.5" customHeight="1">
      <c r="A262" s="34"/>
      <c r="B262" s="35"/>
      <c r="C262" s="192" t="s">
        <v>7</v>
      </c>
      <c r="D262" s="192" t="s">
        <v>184</v>
      </c>
      <c r="E262" s="193" t="s">
        <v>700</v>
      </c>
      <c r="F262" s="194" t="s">
        <v>701</v>
      </c>
      <c r="G262" s="195" t="s">
        <v>324</v>
      </c>
      <c r="H262" s="196">
        <v>15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37</v>
      </c>
      <c r="O262" s="71"/>
      <c r="P262" s="202">
        <f>O262*H262</f>
        <v>0</v>
      </c>
      <c r="Q262" s="202">
        <v>2.1600000000000001E-2</v>
      </c>
      <c r="R262" s="202">
        <f>Q262*H262</f>
        <v>0.32400000000000001</v>
      </c>
      <c r="S262" s="202">
        <v>0</v>
      </c>
      <c r="T262" s="20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187</v>
      </c>
      <c r="AT262" s="204" t="s">
        <v>184</v>
      </c>
      <c r="AU262" s="204" t="s">
        <v>82</v>
      </c>
      <c r="AY262" s="17" t="s">
        <v>182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187</v>
      </c>
      <c r="BM262" s="204" t="s">
        <v>702</v>
      </c>
    </row>
    <row r="263" spans="1:65" s="13" customFormat="1" ht="11.25">
      <c r="B263" s="206"/>
      <c r="C263" s="207"/>
      <c r="D263" s="208" t="s">
        <v>194</v>
      </c>
      <c r="E263" s="209" t="s">
        <v>1</v>
      </c>
      <c r="F263" s="210" t="s">
        <v>703</v>
      </c>
      <c r="G263" s="207"/>
      <c r="H263" s="209" t="s">
        <v>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194</v>
      </c>
      <c r="AU263" s="216" t="s">
        <v>82</v>
      </c>
      <c r="AV263" s="13" t="s">
        <v>80</v>
      </c>
      <c r="AW263" s="13" t="s">
        <v>29</v>
      </c>
      <c r="AX263" s="13" t="s">
        <v>72</v>
      </c>
      <c r="AY263" s="216" t="s">
        <v>182</v>
      </c>
    </row>
    <row r="264" spans="1:65" s="14" customFormat="1" ht="11.25">
      <c r="B264" s="217"/>
      <c r="C264" s="218"/>
      <c r="D264" s="208" t="s">
        <v>194</v>
      </c>
      <c r="E264" s="219" t="s">
        <v>1</v>
      </c>
      <c r="F264" s="220" t="s">
        <v>321</v>
      </c>
      <c r="G264" s="218"/>
      <c r="H264" s="221">
        <v>15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194</v>
      </c>
      <c r="AU264" s="227" t="s">
        <v>82</v>
      </c>
      <c r="AV264" s="14" t="s">
        <v>82</v>
      </c>
      <c r="AW264" s="14" t="s">
        <v>29</v>
      </c>
      <c r="AX264" s="14" t="s">
        <v>80</v>
      </c>
      <c r="AY264" s="227" t="s">
        <v>182</v>
      </c>
    </row>
    <row r="265" spans="1:65" s="2" customFormat="1" ht="33" customHeight="1">
      <c r="A265" s="34"/>
      <c r="B265" s="35"/>
      <c r="C265" s="192" t="s">
        <v>361</v>
      </c>
      <c r="D265" s="192" t="s">
        <v>184</v>
      </c>
      <c r="E265" s="193" t="s">
        <v>704</v>
      </c>
      <c r="F265" s="194" t="s">
        <v>705</v>
      </c>
      <c r="G265" s="195" t="s">
        <v>186</v>
      </c>
      <c r="H265" s="196">
        <v>596.11</v>
      </c>
      <c r="I265" s="197"/>
      <c r="J265" s="198">
        <f>ROUND(I265*H265,2)</f>
        <v>0</v>
      </c>
      <c r="K265" s="199"/>
      <c r="L265" s="39"/>
      <c r="M265" s="200" t="s">
        <v>1</v>
      </c>
      <c r="N265" s="201" t="s">
        <v>37</v>
      </c>
      <c r="O265" s="71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4" t="s">
        <v>187</v>
      </c>
      <c r="AT265" s="204" t="s">
        <v>184</v>
      </c>
      <c r="AU265" s="204" t="s">
        <v>82</v>
      </c>
      <c r="AY265" s="17" t="s">
        <v>182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7" t="s">
        <v>80</v>
      </c>
      <c r="BK265" s="205">
        <f>ROUND(I265*H265,2)</f>
        <v>0</v>
      </c>
      <c r="BL265" s="17" t="s">
        <v>187</v>
      </c>
      <c r="BM265" s="204" t="s">
        <v>706</v>
      </c>
    </row>
    <row r="266" spans="1:65" s="13" customFormat="1" ht="22.5">
      <c r="B266" s="206"/>
      <c r="C266" s="207"/>
      <c r="D266" s="208" t="s">
        <v>194</v>
      </c>
      <c r="E266" s="209" t="s">
        <v>1</v>
      </c>
      <c r="F266" s="210" t="s">
        <v>707</v>
      </c>
      <c r="G266" s="207"/>
      <c r="H266" s="209" t="s">
        <v>1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194</v>
      </c>
      <c r="AU266" s="216" t="s">
        <v>82</v>
      </c>
      <c r="AV266" s="13" t="s">
        <v>80</v>
      </c>
      <c r="AW266" s="13" t="s">
        <v>29</v>
      </c>
      <c r="AX266" s="13" t="s">
        <v>72</v>
      </c>
      <c r="AY266" s="216" t="s">
        <v>182</v>
      </c>
    </row>
    <row r="267" spans="1:65" s="14" customFormat="1" ht="22.5">
      <c r="B267" s="217"/>
      <c r="C267" s="218"/>
      <c r="D267" s="208" t="s">
        <v>194</v>
      </c>
      <c r="E267" s="219" t="s">
        <v>1</v>
      </c>
      <c r="F267" s="220" t="s">
        <v>617</v>
      </c>
      <c r="G267" s="218"/>
      <c r="H267" s="221">
        <v>587.98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194</v>
      </c>
      <c r="AU267" s="227" t="s">
        <v>82</v>
      </c>
      <c r="AV267" s="14" t="s">
        <v>82</v>
      </c>
      <c r="AW267" s="14" t="s">
        <v>29</v>
      </c>
      <c r="AX267" s="14" t="s">
        <v>72</v>
      </c>
      <c r="AY267" s="227" t="s">
        <v>182</v>
      </c>
    </row>
    <row r="268" spans="1:65" s="13" customFormat="1" ht="11.25">
      <c r="B268" s="206"/>
      <c r="C268" s="207"/>
      <c r="D268" s="208" t="s">
        <v>194</v>
      </c>
      <c r="E268" s="209" t="s">
        <v>1</v>
      </c>
      <c r="F268" s="210" t="s">
        <v>633</v>
      </c>
      <c r="G268" s="207"/>
      <c r="H268" s="209" t="s">
        <v>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194</v>
      </c>
      <c r="AU268" s="216" t="s">
        <v>82</v>
      </c>
      <c r="AV268" s="13" t="s">
        <v>80</v>
      </c>
      <c r="AW268" s="13" t="s">
        <v>29</v>
      </c>
      <c r="AX268" s="13" t="s">
        <v>72</v>
      </c>
      <c r="AY268" s="216" t="s">
        <v>182</v>
      </c>
    </row>
    <row r="269" spans="1:65" s="14" customFormat="1" ht="11.25">
      <c r="B269" s="217"/>
      <c r="C269" s="218"/>
      <c r="D269" s="208" t="s">
        <v>194</v>
      </c>
      <c r="E269" s="219" t="s">
        <v>1</v>
      </c>
      <c r="F269" s="220" t="s">
        <v>638</v>
      </c>
      <c r="G269" s="218"/>
      <c r="H269" s="221">
        <v>0.60199999999999998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194</v>
      </c>
      <c r="AU269" s="227" t="s">
        <v>82</v>
      </c>
      <c r="AV269" s="14" t="s">
        <v>82</v>
      </c>
      <c r="AW269" s="14" t="s">
        <v>29</v>
      </c>
      <c r="AX269" s="14" t="s">
        <v>72</v>
      </c>
      <c r="AY269" s="227" t="s">
        <v>182</v>
      </c>
    </row>
    <row r="270" spans="1:65" s="14" customFormat="1" ht="11.25">
      <c r="B270" s="217"/>
      <c r="C270" s="218"/>
      <c r="D270" s="208" t="s">
        <v>194</v>
      </c>
      <c r="E270" s="219" t="s">
        <v>1</v>
      </c>
      <c r="F270" s="220" t="s">
        <v>639</v>
      </c>
      <c r="G270" s="218"/>
      <c r="H270" s="221">
        <v>0.84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194</v>
      </c>
      <c r="AU270" s="227" t="s">
        <v>82</v>
      </c>
      <c r="AV270" s="14" t="s">
        <v>82</v>
      </c>
      <c r="AW270" s="14" t="s">
        <v>29</v>
      </c>
      <c r="AX270" s="14" t="s">
        <v>72</v>
      </c>
      <c r="AY270" s="227" t="s">
        <v>182</v>
      </c>
    </row>
    <row r="271" spans="1:65" s="13" customFormat="1" ht="22.5">
      <c r="B271" s="206"/>
      <c r="C271" s="207"/>
      <c r="D271" s="208" t="s">
        <v>194</v>
      </c>
      <c r="E271" s="209" t="s">
        <v>1</v>
      </c>
      <c r="F271" s="210" t="s">
        <v>623</v>
      </c>
      <c r="G271" s="207"/>
      <c r="H271" s="209" t="s">
        <v>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194</v>
      </c>
      <c r="AU271" s="216" t="s">
        <v>82</v>
      </c>
      <c r="AV271" s="13" t="s">
        <v>80</v>
      </c>
      <c r="AW271" s="13" t="s">
        <v>29</v>
      </c>
      <c r="AX271" s="13" t="s">
        <v>72</v>
      </c>
      <c r="AY271" s="216" t="s">
        <v>182</v>
      </c>
    </row>
    <row r="272" spans="1:65" s="14" customFormat="1" ht="11.25">
      <c r="B272" s="217"/>
      <c r="C272" s="218"/>
      <c r="D272" s="208" t="s">
        <v>194</v>
      </c>
      <c r="E272" s="219" t="s">
        <v>1</v>
      </c>
      <c r="F272" s="220" t="s">
        <v>624</v>
      </c>
      <c r="G272" s="218"/>
      <c r="H272" s="221">
        <v>6.6879999999999997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194</v>
      </c>
      <c r="AU272" s="227" t="s">
        <v>82</v>
      </c>
      <c r="AV272" s="14" t="s">
        <v>82</v>
      </c>
      <c r="AW272" s="14" t="s">
        <v>29</v>
      </c>
      <c r="AX272" s="14" t="s">
        <v>72</v>
      </c>
      <c r="AY272" s="227" t="s">
        <v>182</v>
      </c>
    </row>
    <row r="273" spans="1:65" s="15" customFormat="1" ht="11.25">
      <c r="B273" s="228"/>
      <c r="C273" s="229"/>
      <c r="D273" s="208" t="s">
        <v>194</v>
      </c>
      <c r="E273" s="230" t="s">
        <v>1</v>
      </c>
      <c r="F273" s="231" t="s">
        <v>218</v>
      </c>
      <c r="G273" s="229"/>
      <c r="H273" s="232">
        <v>596.11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194</v>
      </c>
      <c r="AU273" s="238" t="s">
        <v>82</v>
      </c>
      <c r="AV273" s="15" t="s">
        <v>187</v>
      </c>
      <c r="AW273" s="15" t="s">
        <v>29</v>
      </c>
      <c r="AX273" s="15" t="s">
        <v>80</v>
      </c>
      <c r="AY273" s="238" t="s">
        <v>182</v>
      </c>
    </row>
    <row r="274" spans="1:65" s="2" customFormat="1" ht="33" customHeight="1">
      <c r="A274" s="34"/>
      <c r="B274" s="35"/>
      <c r="C274" s="192" t="s">
        <v>369</v>
      </c>
      <c r="D274" s="192" t="s">
        <v>184</v>
      </c>
      <c r="E274" s="193" t="s">
        <v>708</v>
      </c>
      <c r="F274" s="194" t="s">
        <v>709</v>
      </c>
      <c r="G274" s="195" t="s">
        <v>186</v>
      </c>
      <c r="H274" s="196">
        <v>1.893</v>
      </c>
      <c r="I274" s="197"/>
      <c r="J274" s="198">
        <f>ROUND(I274*H274,2)</f>
        <v>0</v>
      </c>
      <c r="K274" s="199"/>
      <c r="L274" s="39"/>
      <c r="M274" s="200" t="s">
        <v>1</v>
      </c>
      <c r="N274" s="201" t="s">
        <v>37</v>
      </c>
      <c r="O274" s="71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187</v>
      </c>
      <c r="AT274" s="204" t="s">
        <v>184</v>
      </c>
      <c r="AU274" s="204" t="s">
        <v>82</v>
      </c>
      <c r="AY274" s="17" t="s">
        <v>182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80</v>
      </c>
      <c r="BK274" s="205">
        <f>ROUND(I274*H274,2)</f>
        <v>0</v>
      </c>
      <c r="BL274" s="17" t="s">
        <v>187</v>
      </c>
      <c r="BM274" s="204" t="s">
        <v>710</v>
      </c>
    </row>
    <row r="275" spans="1:65" s="13" customFormat="1" ht="11.25">
      <c r="B275" s="206"/>
      <c r="C275" s="207"/>
      <c r="D275" s="208" t="s">
        <v>194</v>
      </c>
      <c r="E275" s="209" t="s">
        <v>1</v>
      </c>
      <c r="F275" s="210" t="s">
        <v>633</v>
      </c>
      <c r="G275" s="207"/>
      <c r="H275" s="209" t="s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194</v>
      </c>
      <c r="AU275" s="216" t="s">
        <v>82</v>
      </c>
      <c r="AV275" s="13" t="s">
        <v>80</v>
      </c>
      <c r="AW275" s="13" t="s">
        <v>29</v>
      </c>
      <c r="AX275" s="13" t="s">
        <v>72</v>
      </c>
      <c r="AY275" s="216" t="s">
        <v>182</v>
      </c>
    </row>
    <row r="276" spans="1:65" s="14" customFormat="1" ht="11.25">
      <c r="B276" s="217"/>
      <c r="C276" s="218"/>
      <c r="D276" s="208" t="s">
        <v>194</v>
      </c>
      <c r="E276" s="219" t="s">
        <v>1</v>
      </c>
      <c r="F276" s="220" t="s">
        <v>634</v>
      </c>
      <c r="G276" s="218"/>
      <c r="H276" s="221">
        <v>1.893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194</v>
      </c>
      <c r="AU276" s="227" t="s">
        <v>82</v>
      </c>
      <c r="AV276" s="14" t="s">
        <v>82</v>
      </c>
      <c r="AW276" s="14" t="s">
        <v>29</v>
      </c>
      <c r="AX276" s="14" t="s">
        <v>72</v>
      </c>
      <c r="AY276" s="227" t="s">
        <v>182</v>
      </c>
    </row>
    <row r="277" spans="1:65" s="15" customFormat="1" ht="11.25">
      <c r="B277" s="228"/>
      <c r="C277" s="229"/>
      <c r="D277" s="208" t="s">
        <v>194</v>
      </c>
      <c r="E277" s="230" t="s">
        <v>1</v>
      </c>
      <c r="F277" s="231" t="s">
        <v>218</v>
      </c>
      <c r="G277" s="229"/>
      <c r="H277" s="232">
        <v>1.893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194</v>
      </c>
      <c r="AU277" s="238" t="s">
        <v>82</v>
      </c>
      <c r="AV277" s="15" t="s">
        <v>187</v>
      </c>
      <c r="AW277" s="15" t="s">
        <v>29</v>
      </c>
      <c r="AX277" s="15" t="s">
        <v>80</v>
      </c>
      <c r="AY277" s="238" t="s">
        <v>182</v>
      </c>
    </row>
    <row r="278" spans="1:65" s="2" customFormat="1" ht="24.2" customHeight="1">
      <c r="A278" s="34"/>
      <c r="B278" s="35"/>
      <c r="C278" s="192" t="s">
        <v>375</v>
      </c>
      <c r="D278" s="192" t="s">
        <v>184</v>
      </c>
      <c r="E278" s="193" t="s">
        <v>711</v>
      </c>
      <c r="F278" s="194" t="s">
        <v>712</v>
      </c>
      <c r="G278" s="195" t="s">
        <v>324</v>
      </c>
      <c r="H278" s="196">
        <v>1</v>
      </c>
      <c r="I278" s="197"/>
      <c r="J278" s="198">
        <f>ROUND(I278*H278,2)</f>
        <v>0</v>
      </c>
      <c r="K278" s="199"/>
      <c r="L278" s="39"/>
      <c r="M278" s="200" t="s">
        <v>1</v>
      </c>
      <c r="N278" s="201" t="s">
        <v>37</v>
      </c>
      <c r="O278" s="71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187</v>
      </c>
      <c r="AT278" s="204" t="s">
        <v>184</v>
      </c>
      <c r="AU278" s="204" t="s">
        <v>82</v>
      </c>
      <c r="AY278" s="17" t="s">
        <v>182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80</v>
      </c>
      <c r="BK278" s="205">
        <f>ROUND(I278*H278,2)</f>
        <v>0</v>
      </c>
      <c r="BL278" s="17" t="s">
        <v>187</v>
      </c>
      <c r="BM278" s="204" t="s">
        <v>713</v>
      </c>
    </row>
    <row r="279" spans="1:65" s="14" customFormat="1" ht="11.25">
      <c r="B279" s="217"/>
      <c r="C279" s="218"/>
      <c r="D279" s="208" t="s">
        <v>194</v>
      </c>
      <c r="E279" s="219" t="s">
        <v>1</v>
      </c>
      <c r="F279" s="220" t="s">
        <v>80</v>
      </c>
      <c r="G279" s="218"/>
      <c r="H279" s="221">
        <v>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194</v>
      </c>
      <c r="AU279" s="227" t="s">
        <v>82</v>
      </c>
      <c r="AV279" s="14" t="s">
        <v>82</v>
      </c>
      <c r="AW279" s="14" t="s">
        <v>29</v>
      </c>
      <c r="AX279" s="14" t="s">
        <v>80</v>
      </c>
      <c r="AY279" s="227" t="s">
        <v>182</v>
      </c>
    </row>
    <row r="280" spans="1:65" s="2" customFormat="1" ht="24.2" customHeight="1">
      <c r="A280" s="34"/>
      <c r="B280" s="35"/>
      <c r="C280" s="192" t="s">
        <v>390</v>
      </c>
      <c r="D280" s="192" t="s">
        <v>184</v>
      </c>
      <c r="E280" s="193" t="s">
        <v>714</v>
      </c>
      <c r="F280" s="194" t="s">
        <v>715</v>
      </c>
      <c r="G280" s="195" t="s">
        <v>324</v>
      </c>
      <c r="H280" s="196">
        <v>1</v>
      </c>
      <c r="I280" s="197"/>
      <c r="J280" s="198">
        <f>ROUND(I280*H280,2)</f>
        <v>0</v>
      </c>
      <c r="K280" s="199"/>
      <c r="L280" s="39"/>
      <c r="M280" s="200" t="s">
        <v>1</v>
      </c>
      <c r="N280" s="201" t="s">
        <v>37</v>
      </c>
      <c r="O280" s="71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4" t="s">
        <v>187</v>
      </c>
      <c r="AT280" s="204" t="s">
        <v>184</v>
      </c>
      <c r="AU280" s="204" t="s">
        <v>82</v>
      </c>
      <c r="AY280" s="17" t="s">
        <v>182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7" t="s">
        <v>80</v>
      </c>
      <c r="BK280" s="205">
        <f>ROUND(I280*H280,2)</f>
        <v>0</v>
      </c>
      <c r="BL280" s="17" t="s">
        <v>187</v>
      </c>
      <c r="BM280" s="204" t="s">
        <v>716</v>
      </c>
    </row>
    <row r="281" spans="1:65" s="14" customFormat="1" ht="11.25">
      <c r="B281" s="217"/>
      <c r="C281" s="218"/>
      <c r="D281" s="208" t="s">
        <v>194</v>
      </c>
      <c r="E281" s="219" t="s">
        <v>1</v>
      </c>
      <c r="F281" s="220" t="s">
        <v>80</v>
      </c>
      <c r="G281" s="218"/>
      <c r="H281" s="221">
        <v>1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194</v>
      </c>
      <c r="AU281" s="227" t="s">
        <v>82</v>
      </c>
      <c r="AV281" s="14" t="s">
        <v>82</v>
      </c>
      <c r="AW281" s="14" t="s">
        <v>29</v>
      </c>
      <c r="AX281" s="14" t="s">
        <v>80</v>
      </c>
      <c r="AY281" s="227" t="s">
        <v>182</v>
      </c>
    </row>
    <row r="282" spans="1:65" s="2" customFormat="1" ht="37.9" customHeight="1">
      <c r="A282" s="34"/>
      <c r="B282" s="35"/>
      <c r="C282" s="192" t="s">
        <v>397</v>
      </c>
      <c r="D282" s="192" t="s">
        <v>184</v>
      </c>
      <c r="E282" s="193" t="s">
        <v>717</v>
      </c>
      <c r="F282" s="194" t="s">
        <v>718</v>
      </c>
      <c r="G282" s="195" t="s">
        <v>186</v>
      </c>
      <c r="H282" s="196">
        <v>167.57900000000001</v>
      </c>
      <c r="I282" s="197"/>
      <c r="J282" s="198">
        <f>ROUND(I282*H282,2)</f>
        <v>0</v>
      </c>
      <c r="K282" s="199"/>
      <c r="L282" s="39"/>
      <c r="M282" s="200" t="s">
        <v>1</v>
      </c>
      <c r="N282" s="201" t="s">
        <v>37</v>
      </c>
      <c r="O282" s="71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4" t="s">
        <v>187</v>
      </c>
      <c r="AT282" s="204" t="s">
        <v>184</v>
      </c>
      <c r="AU282" s="204" t="s">
        <v>82</v>
      </c>
      <c r="AY282" s="17" t="s">
        <v>182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7" t="s">
        <v>80</v>
      </c>
      <c r="BK282" s="205">
        <f>ROUND(I282*H282,2)</f>
        <v>0</v>
      </c>
      <c r="BL282" s="17" t="s">
        <v>187</v>
      </c>
      <c r="BM282" s="204" t="s">
        <v>719</v>
      </c>
    </row>
    <row r="283" spans="1:65" s="13" customFormat="1" ht="11.25">
      <c r="B283" s="206"/>
      <c r="C283" s="207"/>
      <c r="D283" s="208" t="s">
        <v>194</v>
      </c>
      <c r="E283" s="209" t="s">
        <v>1</v>
      </c>
      <c r="F283" s="210" t="s">
        <v>720</v>
      </c>
      <c r="G283" s="207"/>
      <c r="H283" s="209" t="s">
        <v>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194</v>
      </c>
      <c r="AU283" s="216" t="s">
        <v>82</v>
      </c>
      <c r="AV283" s="13" t="s">
        <v>80</v>
      </c>
      <c r="AW283" s="13" t="s">
        <v>29</v>
      </c>
      <c r="AX283" s="13" t="s">
        <v>72</v>
      </c>
      <c r="AY283" s="216" t="s">
        <v>182</v>
      </c>
    </row>
    <row r="284" spans="1:65" s="14" customFormat="1" ht="11.25">
      <c r="B284" s="217"/>
      <c r="C284" s="218"/>
      <c r="D284" s="208" t="s">
        <v>194</v>
      </c>
      <c r="E284" s="219" t="s">
        <v>1</v>
      </c>
      <c r="F284" s="220" t="s">
        <v>721</v>
      </c>
      <c r="G284" s="218"/>
      <c r="H284" s="221">
        <v>17.010000000000002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194</v>
      </c>
      <c r="AU284" s="227" t="s">
        <v>82</v>
      </c>
      <c r="AV284" s="14" t="s">
        <v>82</v>
      </c>
      <c r="AW284" s="14" t="s">
        <v>29</v>
      </c>
      <c r="AX284" s="14" t="s">
        <v>72</v>
      </c>
      <c r="AY284" s="227" t="s">
        <v>182</v>
      </c>
    </row>
    <row r="285" spans="1:65" s="13" customFormat="1" ht="11.25">
      <c r="B285" s="206"/>
      <c r="C285" s="207"/>
      <c r="D285" s="208" t="s">
        <v>194</v>
      </c>
      <c r="E285" s="209" t="s">
        <v>1</v>
      </c>
      <c r="F285" s="210" t="s">
        <v>633</v>
      </c>
      <c r="G285" s="207"/>
      <c r="H285" s="209" t="s">
        <v>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194</v>
      </c>
      <c r="AU285" s="216" t="s">
        <v>82</v>
      </c>
      <c r="AV285" s="13" t="s">
        <v>80</v>
      </c>
      <c r="AW285" s="13" t="s">
        <v>29</v>
      </c>
      <c r="AX285" s="13" t="s">
        <v>72</v>
      </c>
      <c r="AY285" s="216" t="s">
        <v>182</v>
      </c>
    </row>
    <row r="286" spans="1:65" s="14" customFormat="1" ht="11.25">
      <c r="B286" s="217"/>
      <c r="C286" s="218"/>
      <c r="D286" s="208" t="s">
        <v>194</v>
      </c>
      <c r="E286" s="219" t="s">
        <v>1</v>
      </c>
      <c r="F286" s="220" t="s">
        <v>634</v>
      </c>
      <c r="G286" s="218"/>
      <c r="H286" s="221">
        <v>1.893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194</v>
      </c>
      <c r="AU286" s="227" t="s">
        <v>82</v>
      </c>
      <c r="AV286" s="14" t="s">
        <v>82</v>
      </c>
      <c r="AW286" s="14" t="s">
        <v>29</v>
      </c>
      <c r="AX286" s="14" t="s">
        <v>72</v>
      </c>
      <c r="AY286" s="227" t="s">
        <v>182</v>
      </c>
    </row>
    <row r="287" spans="1:65" s="13" customFormat="1" ht="22.5">
      <c r="B287" s="206"/>
      <c r="C287" s="207"/>
      <c r="D287" s="208" t="s">
        <v>194</v>
      </c>
      <c r="E287" s="209" t="s">
        <v>1</v>
      </c>
      <c r="F287" s="210" t="s">
        <v>623</v>
      </c>
      <c r="G287" s="207"/>
      <c r="H287" s="209" t="s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194</v>
      </c>
      <c r="AU287" s="216" t="s">
        <v>82</v>
      </c>
      <c r="AV287" s="13" t="s">
        <v>80</v>
      </c>
      <c r="AW287" s="13" t="s">
        <v>29</v>
      </c>
      <c r="AX287" s="13" t="s">
        <v>72</v>
      </c>
      <c r="AY287" s="216" t="s">
        <v>182</v>
      </c>
    </row>
    <row r="288" spans="1:65" s="14" customFormat="1" ht="11.25">
      <c r="B288" s="217"/>
      <c r="C288" s="218"/>
      <c r="D288" s="208" t="s">
        <v>194</v>
      </c>
      <c r="E288" s="219" t="s">
        <v>1</v>
      </c>
      <c r="F288" s="220" t="s">
        <v>624</v>
      </c>
      <c r="G288" s="218"/>
      <c r="H288" s="221">
        <v>6.6879999999999997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194</v>
      </c>
      <c r="AU288" s="227" t="s">
        <v>82</v>
      </c>
      <c r="AV288" s="14" t="s">
        <v>82</v>
      </c>
      <c r="AW288" s="14" t="s">
        <v>29</v>
      </c>
      <c r="AX288" s="14" t="s">
        <v>72</v>
      </c>
      <c r="AY288" s="227" t="s">
        <v>182</v>
      </c>
    </row>
    <row r="289" spans="1:65" s="13" customFormat="1" ht="11.25">
      <c r="B289" s="206"/>
      <c r="C289" s="207"/>
      <c r="D289" s="208" t="s">
        <v>194</v>
      </c>
      <c r="E289" s="209" t="s">
        <v>1</v>
      </c>
      <c r="F289" s="210" t="s">
        <v>722</v>
      </c>
      <c r="G289" s="207"/>
      <c r="H289" s="209" t="s">
        <v>1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194</v>
      </c>
      <c r="AU289" s="216" t="s">
        <v>82</v>
      </c>
      <c r="AV289" s="13" t="s">
        <v>80</v>
      </c>
      <c r="AW289" s="13" t="s">
        <v>29</v>
      </c>
      <c r="AX289" s="13" t="s">
        <v>72</v>
      </c>
      <c r="AY289" s="216" t="s">
        <v>182</v>
      </c>
    </row>
    <row r="290" spans="1:65" s="14" customFormat="1" ht="11.25">
      <c r="B290" s="217"/>
      <c r="C290" s="218"/>
      <c r="D290" s="208" t="s">
        <v>194</v>
      </c>
      <c r="E290" s="219" t="s">
        <v>1</v>
      </c>
      <c r="F290" s="220" t="s">
        <v>723</v>
      </c>
      <c r="G290" s="218"/>
      <c r="H290" s="221">
        <v>141.988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194</v>
      </c>
      <c r="AU290" s="227" t="s">
        <v>82</v>
      </c>
      <c r="AV290" s="14" t="s">
        <v>82</v>
      </c>
      <c r="AW290" s="14" t="s">
        <v>29</v>
      </c>
      <c r="AX290" s="14" t="s">
        <v>72</v>
      </c>
      <c r="AY290" s="227" t="s">
        <v>182</v>
      </c>
    </row>
    <row r="291" spans="1:65" s="15" customFormat="1" ht="11.25">
      <c r="B291" s="228"/>
      <c r="C291" s="229"/>
      <c r="D291" s="208" t="s">
        <v>194</v>
      </c>
      <c r="E291" s="230" t="s">
        <v>1</v>
      </c>
      <c r="F291" s="231" t="s">
        <v>218</v>
      </c>
      <c r="G291" s="229"/>
      <c r="H291" s="232">
        <v>167.57900000000001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194</v>
      </c>
      <c r="AU291" s="238" t="s">
        <v>82</v>
      </c>
      <c r="AV291" s="15" t="s">
        <v>187</v>
      </c>
      <c r="AW291" s="15" t="s">
        <v>29</v>
      </c>
      <c r="AX291" s="15" t="s">
        <v>80</v>
      </c>
      <c r="AY291" s="238" t="s">
        <v>182</v>
      </c>
    </row>
    <row r="292" spans="1:65" s="2" customFormat="1" ht="37.9" customHeight="1">
      <c r="A292" s="34"/>
      <c r="B292" s="35"/>
      <c r="C292" s="192" t="s">
        <v>403</v>
      </c>
      <c r="D292" s="192" t="s">
        <v>184</v>
      </c>
      <c r="E292" s="193" t="s">
        <v>724</v>
      </c>
      <c r="F292" s="194" t="s">
        <v>725</v>
      </c>
      <c r="G292" s="195" t="s">
        <v>186</v>
      </c>
      <c r="H292" s="196">
        <v>837.89499999999998</v>
      </c>
      <c r="I292" s="197"/>
      <c r="J292" s="198">
        <f>ROUND(I292*H292,2)</f>
        <v>0</v>
      </c>
      <c r="K292" s="199"/>
      <c r="L292" s="39"/>
      <c r="M292" s="200" t="s">
        <v>1</v>
      </c>
      <c r="N292" s="201" t="s">
        <v>37</v>
      </c>
      <c r="O292" s="71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4" t="s">
        <v>187</v>
      </c>
      <c r="AT292" s="204" t="s">
        <v>184</v>
      </c>
      <c r="AU292" s="204" t="s">
        <v>82</v>
      </c>
      <c r="AY292" s="17" t="s">
        <v>182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7" t="s">
        <v>80</v>
      </c>
      <c r="BK292" s="205">
        <f>ROUND(I292*H292,2)</f>
        <v>0</v>
      </c>
      <c r="BL292" s="17" t="s">
        <v>187</v>
      </c>
      <c r="BM292" s="204" t="s">
        <v>726</v>
      </c>
    </row>
    <row r="293" spans="1:65" s="13" customFormat="1" ht="11.25">
      <c r="B293" s="206"/>
      <c r="C293" s="207"/>
      <c r="D293" s="208" t="s">
        <v>194</v>
      </c>
      <c r="E293" s="209" t="s">
        <v>1</v>
      </c>
      <c r="F293" s="210" t="s">
        <v>720</v>
      </c>
      <c r="G293" s="207"/>
      <c r="H293" s="209" t="s">
        <v>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194</v>
      </c>
      <c r="AU293" s="216" t="s">
        <v>82</v>
      </c>
      <c r="AV293" s="13" t="s">
        <v>80</v>
      </c>
      <c r="AW293" s="13" t="s">
        <v>29</v>
      </c>
      <c r="AX293" s="13" t="s">
        <v>72</v>
      </c>
      <c r="AY293" s="216" t="s">
        <v>182</v>
      </c>
    </row>
    <row r="294" spans="1:65" s="14" customFormat="1" ht="11.25">
      <c r="B294" s="217"/>
      <c r="C294" s="218"/>
      <c r="D294" s="208" t="s">
        <v>194</v>
      </c>
      <c r="E294" s="219" t="s">
        <v>1</v>
      </c>
      <c r="F294" s="220" t="s">
        <v>721</v>
      </c>
      <c r="G294" s="218"/>
      <c r="H294" s="221">
        <v>17.010000000000002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194</v>
      </c>
      <c r="AU294" s="227" t="s">
        <v>82</v>
      </c>
      <c r="AV294" s="14" t="s">
        <v>82</v>
      </c>
      <c r="AW294" s="14" t="s">
        <v>29</v>
      </c>
      <c r="AX294" s="14" t="s">
        <v>72</v>
      </c>
      <c r="AY294" s="227" t="s">
        <v>182</v>
      </c>
    </row>
    <row r="295" spans="1:65" s="13" customFormat="1" ht="11.25">
      <c r="B295" s="206"/>
      <c r="C295" s="207"/>
      <c r="D295" s="208" t="s">
        <v>194</v>
      </c>
      <c r="E295" s="209" t="s">
        <v>1</v>
      </c>
      <c r="F295" s="210" t="s">
        <v>633</v>
      </c>
      <c r="G295" s="207"/>
      <c r="H295" s="209" t="s">
        <v>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194</v>
      </c>
      <c r="AU295" s="216" t="s">
        <v>82</v>
      </c>
      <c r="AV295" s="13" t="s">
        <v>80</v>
      </c>
      <c r="AW295" s="13" t="s">
        <v>29</v>
      </c>
      <c r="AX295" s="13" t="s">
        <v>72</v>
      </c>
      <c r="AY295" s="216" t="s">
        <v>182</v>
      </c>
    </row>
    <row r="296" spans="1:65" s="14" customFormat="1" ht="11.25">
      <c r="B296" s="217"/>
      <c r="C296" s="218"/>
      <c r="D296" s="208" t="s">
        <v>194</v>
      </c>
      <c r="E296" s="219" t="s">
        <v>1</v>
      </c>
      <c r="F296" s="220" t="s">
        <v>634</v>
      </c>
      <c r="G296" s="218"/>
      <c r="H296" s="221">
        <v>1.893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194</v>
      </c>
      <c r="AU296" s="227" t="s">
        <v>82</v>
      </c>
      <c r="AV296" s="14" t="s">
        <v>82</v>
      </c>
      <c r="AW296" s="14" t="s">
        <v>29</v>
      </c>
      <c r="AX296" s="14" t="s">
        <v>72</v>
      </c>
      <c r="AY296" s="227" t="s">
        <v>182</v>
      </c>
    </row>
    <row r="297" spans="1:65" s="13" customFormat="1" ht="22.5">
      <c r="B297" s="206"/>
      <c r="C297" s="207"/>
      <c r="D297" s="208" t="s">
        <v>194</v>
      </c>
      <c r="E297" s="209" t="s">
        <v>1</v>
      </c>
      <c r="F297" s="210" t="s">
        <v>623</v>
      </c>
      <c r="G297" s="207"/>
      <c r="H297" s="209" t="s">
        <v>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194</v>
      </c>
      <c r="AU297" s="216" t="s">
        <v>82</v>
      </c>
      <c r="AV297" s="13" t="s">
        <v>80</v>
      </c>
      <c r="AW297" s="13" t="s">
        <v>29</v>
      </c>
      <c r="AX297" s="13" t="s">
        <v>72</v>
      </c>
      <c r="AY297" s="216" t="s">
        <v>182</v>
      </c>
    </row>
    <row r="298" spans="1:65" s="14" customFormat="1" ht="11.25">
      <c r="B298" s="217"/>
      <c r="C298" s="218"/>
      <c r="D298" s="208" t="s">
        <v>194</v>
      </c>
      <c r="E298" s="219" t="s">
        <v>1</v>
      </c>
      <c r="F298" s="220" t="s">
        <v>624</v>
      </c>
      <c r="G298" s="218"/>
      <c r="H298" s="221">
        <v>6.6879999999999997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194</v>
      </c>
      <c r="AU298" s="227" t="s">
        <v>82</v>
      </c>
      <c r="AV298" s="14" t="s">
        <v>82</v>
      </c>
      <c r="AW298" s="14" t="s">
        <v>29</v>
      </c>
      <c r="AX298" s="14" t="s">
        <v>72</v>
      </c>
      <c r="AY298" s="227" t="s">
        <v>182</v>
      </c>
    </row>
    <row r="299" spans="1:65" s="13" customFormat="1" ht="11.25">
      <c r="B299" s="206"/>
      <c r="C299" s="207"/>
      <c r="D299" s="208" t="s">
        <v>194</v>
      </c>
      <c r="E299" s="209" t="s">
        <v>1</v>
      </c>
      <c r="F299" s="210" t="s">
        <v>722</v>
      </c>
      <c r="G299" s="207"/>
      <c r="H299" s="209" t="s">
        <v>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194</v>
      </c>
      <c r="AU299" s="216" t="s">
        <v>82</v>
      </c>
      <c r="AV299" s="13" t="s">
        <v>80</v>
      </c>
      <c r="AW299" s="13" t="s">
        <v>29</v>
      </c>
      <c r="AX299" s="13" t="s">
        <v>72</v>
      </c>
      <c r="AY299" s="216" t="s">
        <v>182</v>
      </c>
    </row>
    <row r="300" spans="1:65" s="14" customFormat="1" ht="11.25">
      <c r="B300" s="217"/>
      <c r="C300" s="218"/>
      <c r="D300" s="208" t="s">
        <v>194</v>
      </c>
      <c r="E300" s="219" t="s">
        <v>1</v>
      </c>
      <c r="F300" s="220" t="s">
        <v>723</v>
      </c>
      <c r="G300" s="218"/>
      <c r="H300" s="221">
        <v>141.988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194</v>
      </c>
      <c r="AU300" s="227" t="s">
        <v>82</v>
      </c>
      <c r="AV300" s="14" t="s">
        <v>82</v>
      </c>
      <c r="AW300" s="14" t="s">
        <v>29</v>
      </c>
      <c r="AX300" s="14" t="s">
        <v>72</v>
      </c>
      <c r="AY300" s="227" t="s">
        <v>182</v>
      </c>
    </row>
    <row r="301" spans="1:65" s="15" customFormat="1" ht="11.25">
      <c r="B301" s="228"/>
      <c r="C301" s="229"/>
      <c r="D301" s="208" t="s">
        <v>194</v>
      </c>
      <c r="E301" s="230" t="s">
        <v>1</v>
      </c>
      <c r="F301" s="231" t="s">
        <v>218</v>
      </c>
      <c r="G301" s="229"/>
      <c r="H301" s="232">
        <v>167.57900000000001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194</v>
      </c>
      <c r="AU301" s="238" t="s">
        <v>82</v>
      </c>
      <c r="AV301" s="15" t="s">
        <v>187</v>
      </c>
      <c r="AW301" s="15" t="s">
        <v>29</v>
      </c>
      <c r="AX301" s="15" t="s">
        <v>80</v>
      </c>
      <c r="AY301" s="238" t="s">
        <v>182</v>
      </c>
    </row>
    <row r="302" spans="1:65" s="14" customFormat="1" ht="11.25">
      <c r="B302" s="217"/>
      <c r="C302" s="218"/>
      <c r="D302" s="208" t="s">
        <v>194</v>
      </c>
      <c r="E302" s="218"/>
      <c r="F302" s="220" t="s">
        <v>727</v>
      </c>
      <c r="G302" s="218"/>
      <c r="H302" s="221">
        <v>837.89499999999998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194</v>
      </c>
      <c r="AU302" s="227" t="s">
        <v>82</v>
      </c>
      <c r="AV302" s="14" t="s">
        <v>82</v>
      </c>
      <c r="AW302" s="14" t="s">
        <v>4</v>
      </c>
      <c r="AX302" s="14" t="s">
        <v>80</v>
      </c>
      <c r="AY302" s="227" t="s">
        <v>182</v>
      </c>
    </row>
    <row r="303" spans="1:65" s="2" customFormat="1" ht="33" customHeight="1">
      <c r="A303" s="34"/>
      <c r="B303" s="35"/>
      <c r="C303" s="192" t="s">
        <v>413</v>
      </c>
      <c r="D303" s="192" t="s">
        <v>184</v>
      </c>
      <c r="E303" s="193" t="s">
        <v>728</v>
      </c>
      <c r="F303" s="194" t="s">
        <v>729</v>
      </c>
      <c r="G303" s="195" t="s">
        <v>324</v>
      </c>
      <c r="H303" s="196">
        <v>19</v>
      </c>
      <c r="I303" s="197"/>
      <c r="J303" s="198">
        <f>ROUND(I303*H303,2)</f>
        <v>0</v>
      </c>
      <c r="K303" s="199"/>
      <c r="L303" s="39"/>
      <c r="M303" s="200" t="s">
        <v>1</v>
      </c>
      <c r="N303" s="201" t="s">
        <v>37</v>
      </c>
      <c r="O303" s="71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4" t="s">
        <v>187</v>
      </c>
      <c r="AT303" s="204" t="s">
        <v>184</v>
      </c>
      <c r="AU303" s="204" t="s">
        <v>82</v>
      </c>
      <c r="AY303" s="17" t="s">
        <v>182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7" t="s">
        <v>80</v>
      </c>
      <c r="BK303" s="205">
        <f>ROUND(I303*H303,2)</f>
        <v>0</v>
      </c>
      <c r="BL303" s="17" t="s">
        <v>187</v>
      </c>
      <c r="BM303" s="204" t="s">
        <v>730</v>
      </c>
    </row>
    <row r="304" spans="1:65" s="14" customFormat="1" ht="11.25">
      <c r="B304" s="217"/>
      <c r="C304" s="218"/>
      <c r="D304" s="208" t="s">
        <v>194</v>
      </c>
      <c r="E304" s="219" t="s">
        <v>1</v>
      </c>
      <c r="F304" s="220" t="s">
        <v>342</v>
      </c>
      <c r="G304" s="218"/>
      <c r="H304" s="221">
        <v>19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194</v>
      </c>
      <c r="AU304" s="227" t="s">
        <v>82</v>
      </c>
      <c r="AV304" s="14" t="s">
        <v>82</v>
      </c>
      <c r="AW304" s="14" t="s">
        <v>29</v>
      </c>
      <c r="AX304" s="14" t="s">
        <v>80</v>
      </c>
      <c r="AY304" s="227" t="s">
        <v>182</v>
      </c>
    </row>
    <row r="305" spans="1:65" s="2" customFormat="1" ht="33" customHeight="1">
      <c r="A305" s="34"/>
      <c r="B305" s="35"/>
      <c r="C305" s="192" t="s">
        <v>418</v>
      </c>
      <c r="D305" s="192" t="s">
        <v>184</v>
      </c>
      <c r="E305" s="193" t="s">
        <v>731</v>
      </c>
      <c r="F305" s="194" t="s">
        <v>732</v>
      </c>
      <c r="G305" s="195" t="s">
        <v>324</v>
      </c>
      <c r="H305" s="196">
        <v>19</v>
      </c>
      <c r="I305" s="197"/>
      <c r="J305" s="198">
        <f>ROUND(I305*H305,2)</f>
        <v>0</v>
      </c>
      <c r="K305" s="199"/>
      <c r="L305" s="39"/>
      <c r="M305" s="200" t="s">
        <v>1</v>
      </c>
      <c r="N305" s="201" t="s">
        <v>37</v>
      </c>
      <c r="O305" s="71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4" t="s">
        <v>187</v>
      </c>
      <c r="AT305" s="204" t="s">
        <v>184</v>
      </c>
      <c r="AU305" s="204" t="s">
        <v>82</v>
      </c>
      <c r="AY305" s="17" t="s">
        <v>182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7" t="s">
        <v>80</v>
      </c>
      <c r="BK305" s="205">
        <f>ROUND(I305*H305,2)</f>
        <v>0</v>
      </c>
      <c r="BL305" s="17" t="s">
        <v>187</v>
      </c>
      <c r="BM305" s="204" t="s">
        <v>733</v>
      </c>
    </row>
    <row r="306" spans="1:65" s="14" customFormat="1" ht="11.25">
      <c r="B306" s="217"/>
      <c r="C306" s="218"/>
      <c r="D306" s="208" t="s">
        <v>194</v>
      </c>
      <c r="E306" s="219" t="s">
        <v>1</v>
      </c>
      <c r="F306" s="220" t="s">
        <v>342</v>
      </c>
      <c r="G306" s="218"/>
      <c r="H306" s="221">
        <v>19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194</v>
      </c>
      <c r="AU306" s="227" t="s">
        <v>82</v>
      </c>
      <c r="AV306" s="14" t="s">
        <v>82</v>
      </c>
      <c r="AW306" s="14" t="s">
        <v>29</v>
      </c>
      <c r="AX306" s="14" t="s">
        <v>80</v>
      </c>
      <c r="AY306" s="227" t="s">
        <v>182</v>
      </c>
    </row>
    <row r="307" spans="1:65" s="2" customFormat="1" ht="37.9" customHeight="1">
      <c r="A307" s="34"/>
      <c r="B307" s="35"/>
      <c r="C307" s="192" t="s">
        <v>423</v>
      </c>
      <c r="D307" s="192" t="s">
        <v>184</v>
      </c>
      <c r="E307" s="193" t="s">
        <v>734</v>
      </c>
      <c r="F307" s="194" t="s">
        <v>735</v>
      </c>
      <c r="G307" s="195" t="s">
        <v>186</v>
      </c>
      <c r="H307" s="196">
        <v>713.73900000000003</v>
      </c>
      <c r="I307" s="197"/>
      <c r="J307" s="198">
        <f>ROUND(I307*H307,2)</f>
        <v>0</v>
      </c>
      <c r="K307" s="199"/>
      <c r="L307" s="39"/>
      <c r="M307" s="200" t="s">
        <v>1</v>
      </c>
      <c r="N307" s="201" t="s">
        <v>37</v>
      </c>
      <c r="O307" s="71"/>
      <c r="P307" s="202">
        <f>O307*H307</f>
        <v>0</v>
      </c>
      <c r="Q307" s="202">
        <v>0</v>
      </c>
      <c r="R307" s="202">
        <f>Q307*H307</f>
        <v>0</v>
      </c>
      <c r="S307" s="202">
        <v>0</v>
      </c>
      <c r="T307" s="20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4" t="s">
        <v>187</v>
      </c>
      <c r="AT307" s="204" t="s">
        <v>184</v>
      </c>
      <c r="AU307" s="204" t="s">
        <v>82</v>
      </c>
      <c r="AY307" s="17" t="s">
        <v>182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7" t="s">
        <v>80</v>
      </c>
      <c r="BK307" s="205">
        <f>ROUND(I307*H307,2)</f>
        <v>0</v>
      </c>
      <c r="BL307" s="17" t="s">
        <v>187</v>
      </c>
      <c r="BM307" s="204" t="s">
        <v>736</v>
      </c>
    </row>
    <row r="308" spans="1:65" s="13" customFormat="1" ht="11.25">
      <c r="B308" s="206"/>
      <c r="C308" s="207"/>
      <c r="D308" s="208" t="s">
        <v>194</v>
      </c>
      <c r="E308" s="209" t="s">
        <v>1</v>
      </c>
      <c r="F308" s="210" t="s">
        <v>616</v>
      </c>
      <c r="G308" s="207"/>
      <c r="H308" s="209" t="s">
        <v>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194</v>
      </c>
      <c r="AU308" s="216" t="s">
        <v>82</v>
      </c>
      <c r="AV308" s="13" t="s">
        <v>80</v>
      </c>
      <c r="AW308" s="13" t="s">
        <v>29</v>
      </c>
      <c r="AX308" s="13" t="s">
        <v>72</v>
      </c>
      <c r="AY308" s="216" t="s">
        <v>182</v>
      </c>
    </row>
    <row r="309" spans="1:65" s="14" customFormat="1" ht="22.5">
      <c r="B309" s="217"/>
      <c r="C309" s="218"/>
      <c r="D309" s="208" t="s">
        <v>194</v>
      </c>
      <c r="E309" s="219" t="s">
        <v>1</v>
      </c>
      <c r="F309" s="220" t="s">
        <v>617</v>
      </c>
      <c r="G309" s="218"/>
      <c r="H309" s="221">
        <v>587.98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194</v>
      </c>
      <c r="AU309" s="227" t="s">
        <v>82</v>
      </c>
      <c r="AV309" s="14" t="s">
        <v>82</v>
      </c>
      <c r="AW309" s="14" t="s">
        <v>29</v>
      </c>
      <c r="AX309" s="14" t="s">
        <v>72</v>
      </c>
      <c r="AY309" s="227" t="s">
        <v>182</v>
      </c>
    </row>
    <row r="310" spans="1:65" s="14" customFormat="1" ht="11.25">
      <c r="B310" s="217"/>
      <c r="C310" s="218"/>
      <c r="D310" s="208" t="s">
        <v>194</v>
      </c>
      <c r="E310" s="219" t="s">
        <v>1</v>
      </c>
      <c r="F310" s="220" t="s">
        <v>618</v>
      </c>
      <c r="G310" s="218"/>
      <c r="H310" s="221">
        <v>137.452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194</v>
      </c>
      <c r="AU310" s="227" t="s">
        <v>82</v>
      </c>
      <c r="AV310" s="14" t="s">
        <v>82</v>
      </c>
      <c r="AW310" s="14" t="s">
        <v>29</v>
      </c>
      <c r="AX310" s="14" t="s">
        <v>72</v>
      </c>
      <c r="AY310" s="227" t="s">
        <v>182</v>
      </c>
    </row>
    <row r="311" spans="1:65" s="14" customFormat="1" ht="11.25">
      <c r="B311" s="217"/>
      <c r="C311" s="218"/>
      <c r="D311" s="208" t="s">
        <v>194</v>
      </c>
      <c r="E311" s="219" t="s">
        <v>1</v>
      </c>
      <c r="F311" s="220" t="s">
        <v>619</v>
      </c>
      <c r="G311" s="218"/>
      <c r="H311" s="221">
        <v>-11.693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194</v>
      </c>
      <c r="AU311" s="227" t="s">
        <v>82</v>
      </c>
      <c r="AV311" s="14" t="s">
        <v>82</v>
      </c>
      <c r="AW311" s="14" t="s">
        <v>29</v>
      </c>
      <c r="AX311" s="14" t="s">
        <v>72</v>
      </c>
      <c r="AY311" s="227" t="s">
        <v>182</v>
      </c>
    </row>
    <row r="312" spans="1:65" s="15" customFormat="1" ht="11.25">
      <c r="B312" s="228"/>
      <c r="C312" s="229"/>
      <c r="D312" s="208" t="s">
        <v>194</v>
      </c>
      <c r="E312" s="230" t="s">
        <v>1</v>
      </c>
      <c r="F312" s="231" t="s">
        <v>218</v>
      </c>
      <c r="G312" s="229"/>
      <c r="H312" s="232">
        <v>713.73900000000003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194</v>
      </c>
      <c r="AU312" s="238" t="s">
        <v>82</v>
      </c>
      <c r="AV312" s="15" t="s">
        <v>187</v>
      </c>
      <c r="AW312" s="15" t="s">
        <v>29</v>
      </c>
      <c r="AX312" s="15" t="s">
        <v>80</v>
      </c>
      <c r="AY312" s="238" t="s">
        <v>182</v>
      </c>
    </row>
    <row r="313" spans="1:65" s="2" customFormat="1" ht="24.2" customHeight="1">
      <c r="A313" s="34"/>
      <c r="B313" s="35"/>
      <c r="C313" s="192" t="s">
        <v>427</v>
      </c>
      <c r="D313" s="192" t="s">
        <v>184</v>
      </c>
      <c r="E313" s="193" t="s">
        <v>737</v>
      </c>
      <c r="F313" s="194" t="s">
        <v>738</v>
      </c>
      <c r="G313" s="195" t="s">
        <v>186</v>
      </c>
      <c r="H313" s="196">
        <v>24.169</v>
      </c>
      <c r="I313" s="197"/>
      <c r="J313" s="198">
        <f>ROUND(I313*H313,2)</f>
        <v>0</v>
      </c>
      <c r="K313" s="199"/>
      <c r="L313" s="39"/>
      <c r="M313" s="200" t="s">
        <v>1</v>
      </c>
      <c r="N313" s="201" t="s">
        <v>37</v>
      </c>
      <c r="O313" s="71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4" t="s">
        <v>187</v>
      </c>
      <c r="AT313" s="204" t="s">
        <v>184</v>
      </c>
      <c r="AU313" s="204" t="s">
        <v>82</v>
      </c>
      <c r="AY313" s="17" t="s">
        <v>182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7" t="s">
        <v>80</v>
      </c>
      <c r="BK313" s="205">
        <f>ROUND(I313*H313,2)</f>
        <v>0</v>
      </c>
      <c r="BL313" s="17" t="s">
        <v>187</v>
      </c>
      <c r="BM313" s="204" t="s">
        <v>739</v>
      </c>
    </row>
    <row r="314" spans="1:65" s="13" customFormat="1" ht="11.25">
      <c r="B314" s="206"/>
      <c r="C314" s="207"/>
      <c r="D314" s="208" t="s">
        <v>194</v>
      </c>
      <c r="E314" s="209" t="s">
        <v>1</v>
      </c>
      <c r="F314" s="210" t="s">
        <v>720</v>
      </c>
      <c r="G314" s="207"/>
      <c r="H314" s="209" t="s">
        <v>1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194</v>
      </c>
      <c r="AU314" s="216" t="s">
        <v>82</v>
      </c>
      <c r="AV314" s="13" t="s">
        <v>80</v>
      </c>
      <c r="AW314" s="13" t="s">
        <v>29</v>
      </c>
      <c r="AX314" s="13" t="s">
        <v>72</v>
      </c>
      <c r="AY314" s="216" t="s">
        <v>182</v>
      </c>
    </row>
    <row r="315" spans="1:65" s="14" customFormat="1" ht="11.25">
      <c r="B315" s="217"/>
      <c r="C315" s="218"/>
      <c r="D315" s="208" t="s">
        <v>194</v>
      </c>
      <c r="E315" s="219" t="s">
        <v>1</v>
      </c>
      <c r="F315" s="220" t="s">
        <v>721</v>
      </c>
      <c r="G315" s="218"/>
      <c r="H315" s="221">
        <v>17.010000000000002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194</v>
      </c>
      <c r="AU315" s="227" t="s">
        <v>82</v>
      </c>
      <c r="AV315" s="14" t="s">
        <v>82</v>
      </c>
      <c r="AW315" s="14" t="s">
        <v>29</v>
      </c>
      <c r="AX315" s="14" t="s">
        <v>72</v>
      </c>
      <c r="AY315" s="227" t="s">
        <v>182</v>
      </c>
    </row>
    <row r="316" spans="1:65" s="13" customFormat="1" ht="11.25">
      <c r="B316" s="206"/>
      <c r="C316" s="207"/>
      <c r="D316" s="208" t="s">
        <v>194</v>
      </c>
      <c r="E316" s="209" t="s">
        <v>1</v>
      </c>
      <c r="F316" s="210" t="s">
        <v>740</v>
      </c>
      <c r="G316" s="207"/>
      <c r="H316" s="209" t="s">
        <v>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194</v>
      </c>
      <c r="AU316" s="216" t="s">
        <v>82</v>
      </c>
      <c r="AV316" s="13" t="s">
        <v>80</v>
      </c>
      <c r="AW316" s="13" t="s">
        <v>29</v>
      </c>
      <c r="AX316" s="13" t="s">
        <v>72</v>
      </c>
      <c r="AY316" s="216" t="s">
        <v>182</v>
      </c>
    </row>
    <row r="317" spans="1:65" s="14" customFormat="1" ht="11.25">
      <c r="B317" s="217"/>
      <c r="C317" s="218"/>
      <c r="D317" s="208" t="s">
        <v>194</v>
      </c>
      <c r="E317" s="219" t="s">
        <v>1</v>
      </c>
      <c r="F317" s="220" t="s">
        <v>741</v>
      </c>
      <c r="G317" s="218"/>
      <c r="H317" s="221">
        <v>7.1589999999999998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194</v>
      </c>
      <c r="AU317" s="227" t="s">
        <v>82</v>
      </c>
      <c r="AV317" s="14" t="s">
        <v>82</v>
      </c>
      <c r="AW317" s="14" t="s">
        <v>29</v>
      </c>
      <c r="AX317" s="14" t="s">
        <v>72</v>
      </c>
      <c r="AY317" s="227" t="s">
        <v>182</v>
      </c>
    </row>
    <row r="318" spans="1:65" s="15" customFormat="1" ht="11.25">
      <c r="B318" s="228"/>
      <c r="C318" s="229"/>
      <c r="D318" s="208" t="s">
        <v>194</v>
      </c>
      <c r="E318" s="230" t="s">
        <v>1</v>
      </c>
      <c r="F318" s="231" t="s">
        <v>218</v>
      </c>
      <c r="G318" s="229"/>
      <c r="H318" s="232">
        <v>24.169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194</v>
      </c>
      <c r="AU318" s="238" t="s">
        <v>82</v>
      </c>
      <c r="AV318" s="15" t="s">
        <v>187</v>
      </c>
      <c r="AW318" s="15" t="s">
        <v>29</v>
      </c>
      <c r="AX318" s="15" t="s">
        <v>80</v>
      </c>
      <c r="AY318" s="238" t="s">
        <v>182</v>
      </c>
    </row>
    <row r="319" spans="1:65" s="2" customFormat="1" ht="24.2" customHeight="1">
      <c r="A319" s="34"/>
      <c r="B319" s="35"/>
      <c r="C319" s="192" t="s">
        <v>434</v>
      </c>
      <c r="D319" s="192" t="s">
        <v>184</v>
      </c>
      <c r="E319" s="193" t="s">
        <v>742</v>
      </c>
      <c r="F319" s="194" t="s">
        <v>743</v>
      </c>
      <c r="G319" s="195" t="s">
        <v>186</v>
      </c>
      <c r="H319" s="196">
        <v>338.36599999999999</v>
      </c>
      <c r="I319" s="197"/>
      <c r="J319" s="198">
        <f>ROUND(I319*H319,2)</f>
        <v>0</v>
      </c>
      <c r="K319" s="199"/>
      <c r="L319" s="39"/>
      <c r="M319" s="200" t="s">
        <v>1</v>
      </c>
      <c r="N319" s="201" t="s">
        <v>37</v>
      </c>
      <c r="O319" s="71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4" t="s">
        <v>187</v>
      </c>
      <c r="AT319" s="204" t="s">
        <v>184</v>
      </c>
      <c r="AU319" s="204" t="s">
        <v>82</v>
      </c>
      <c r="AY319" s="17" t="s">
        <v>182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7" t="s">
        <v>80</v>
      </c>
      <c r="BK319" s="205">
        <f>ROUND(I319*H319,2)</f>
        <v>0</v>
      </c>
      <c r="BL319" s="17" t="s">
        <v>187</v>
      </c>
      <c r="BM319" s="204" t="s">
        <v>744</v>
      </c>
    </row>
    <row r="320" spans="1:65" s="14" customFormat="1" ht="11.25">
      <c r="B320" s="217"/>
      <c r="C320" s="218"/>
      <c r="D320" s="208" t="s">
        <v>194</v>
      </c>
      <c r="E320" s="219" t="s">
        <v>1</v>
      </c>
      <c r="F320" s="220" t="s">
        <v>745</v>
      </c>
      <c r="G320" s="218"/>
      <c r="H320" s="221">
        <v>24.169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194</v>
      </c>
      <c r="AU320" s="227" t="s">
        <v>82</v>
      </c>
      <c r="AV320" s="14" t="s">
        <v>82</v>
      </c>
      <c r="AW320" s="14" t="s">
        <v>29</v>
      </c>
      <c r="AX320" s="14" t="s">
        <v>80</v>
      </c>
      <c r="AY320" s="227" t="s">
        <v>182</v>
      </c>
    </row>
    <row r="321" spans="1:65" s="14" customFormat="1" ht="11.25">
      <c r="B321" s="217"/>
      <c r="C321" s="218"/>
      <c r="D321" s="208" t="s">
        <v>194</v>
      </c>
      <c r="E321" s="218"/>
      <c r="F321" s="220" t="s">
        <v>746</v>
      </c>
      <c r="G321" s="218"/>
      <c r="H321" s="221">
        <v>338.36599999999999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194</v>
      </c>
      <c r="AU321" s="227" t="s">
        <v>82</v>
      </c>
      <c r="AV321" s="14" t="s">
        <v>82</v>
      </c>
      <c r="AW321" s="14" t="s">
        <v>4</v>
      </c>
      <c r="AX321" s="14" t="s">
        <v>80</v>
      </c>
      <c r="AY321" s="227" t="s">
        <v>182</v>
      </c>
    </row>
    <row r="322" spans="1:65" s="2" customFormat="1" ht="37.9" customHeight="1">
      <c r="A322" s="34"/>
      <c r="B322" s="35"/>
      <c r="C322" s="192" t="s">
        <v>438</v>
      </c>
      <c r="D322" s="192" t="s">
        <v>184</v>
      </c>
      <c r="E322" s="193" t="s">
        <v>747</v>
      </c>
      <c r="F322" s="194" t="s">
        <v>748</v>
      </c>
      <c r="G322" s="195" t="s">
        <v>186</v>
      </c>
      <c r="H322" s="196">
        <v>560.10799999999995</v>
      </c>
      <c r="I322" s="197"/>
      <c r="J322" s="198">
        <f>ROUND(I322*H322,2)</f>
        <v>0</v>
      </c>
      <c r="K322" s="199"/>
      <c r="L322" s="39"/>
      <c r="M322" s="200" t="s">
        <v>1</v>
      </c>
      <c r="N322" s="201" t="s">
        <v>37</v>
      </c>
      <c r="O322" s="71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4" t="s">
        <v>187</v>
      </c>
      <c r="AT322" s="204" t="s">
        <v>184</v>
      </c>
      <c r="AU322" s="204" t="s">
        <v>82</v>
      </c>
      <c r="AY322" s="17" t="s">
        <v>182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7" t="s">
        <v>80</v>
      </c>
      <c r="BK322" s="205">
        <f>ROUND(I322*H322,2)</f>
        <v>0</v>
      </c>
      <c r="BL322" s="17" t="s">
        <v>187</v>
      </c>
      <c r="BM322" s="204" t="s">
        <v>749</v>
      </c>
    </row>
    <row r="323" spans="1:65" s="13" customFormat="1" ht="11.25">
      <c r="B323" s="206"/>
      <c r="C323" s="207"/>
      <c r="D323" s="208" t="s">
        <v>194</v>
      </c>
      <c r="E323" s="209" t="s">
        <v>1</v>
      </c>
      <c r="F323" s="210" t="s">
        <v>616</v>
      </c>
      <c r="G323" s="207"/>
      <c r="H323" s="209" t="s">
        <v>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194</v>
      </c>
      <c r="AU323" s="216" t="s">
        <v>82</v>
      </c>
      <c r="AV323" s="13" t="s">
        <v>80</v>
      </c>
      <c r="AW323" s="13" t="s">
        <v>29</v>
      </c>
      <c r="AX323" s="13" t="s">
        <v>72</v>
      </c>
      <c r="AY323" s="216" t="s">
        <v>182</v>
      </c>
    </row>
    <row r="324" spans="1:65" s="14" customFormat="1" ht="22.5">
      <c r="B324" s="217"/>
      <c r="C324" s="218"/>
      <c r="D324" s="208" t="s">
        <v>194</v>
      </c>
      <c r="E324" s="219" t="s">
        <v>1</v>
      </c>
      <c r="F324" s="220" t="s">
        <v>617</v>
      </c>
      <c r="G324" s="218"/>
      <c r="H324" s="221">
        <v>587.98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194</v>
      </c>
      <c r="AU324" s="227" t="s">
        <v>82</v>
      </c>
      <c r="AV324" s="14" t="s">
        <v>82</v>
      </c>
      <c r="AW324" s="14" t="s">
        <v>29</v>
      </c>
      <c r="AX324" s="14" t="s">
        <v>72</v>
      </c>
      <c r="AY324" s="227" t="s">
        <v>182</v>
      </c>
    </row>
    <row r="325" spans="1:65" s="14" customFormat="1" ht="11.25">
      <c r="B325" s="217"/>
      <c r="C325" s="218"/>
      <c r="D325" s="208" t="s">
        <v>194</v>
      </c>
      <c r="E325" s="219" t="s">
        <v>1</v>
      </c>
      <c r="F325" s="220" t="s">
        <v>618</v>
      </c>
      <c r="G325" s="218"/>
      <c r="H325" s="221">
        <v>137.452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194</v>
      </c>
      <c r="AU325" s="227" t="s">
        <v>82</v>
      </c>
      <c r="AV325" s="14" t="s">
        <v>82</v>
      </c>
      <c r="AW325" s="14" t="s">
        <v>29</v>
      </c>
      <c r="AX325" s="14" t="s">
        <v>72</v>
      </c>
      <c r="AY325" s="227" t="s">
        <v>182</v>
      </c>
    </row>
    <row r="326" spans="1:65" s="14" customFormat="1" ht="11.25">
      <c r="B326" s="217"/>
      <c r="C326" s="218"/>
      <c r="D326" s="208" t="s">
        <v>194</v>
      </c>
      <c r="E326" s="219" t="s">
        <v>1</v>
      </c>
      <c r="F326" s="220" t="s">
        <v>619</v>
      </c>
      <c r="G326" s="218"/>
      <c r="H326" s="221">
        <v>-11.693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194</v>
      </c>
      <c r="AU326" s="227" t="s">
        <v>82</v>
      </c>
      <c r="AV326" s="14" t="s">
        <v>82</v>
      </c>
      <c r="AW326" s="14" t="s">
        <v>29</v>
      </c>
      <c r="AX326" s="14" t="s">
        <v>72</v>
      </c>
      <c r="AY326" s="227" t="s">
        <v>182</v>
      </c>
    </row>
    <row r="327" spans="1:65" s="14" customFormat="1" ht="11.25">
      <c r="B327" s="217"/>
      <c r="C327" s="218"/>
      <c r="D327" s="208" t="s">
        <v>194</v>
      </c>
      <c r="E327" s="219" t="s">
        <v>1</v>
      </c>
      <c r="F327" s="220" t="s">
        <v>750</v>
      </c>
      <c r="G327" s="218"/>
      <c r="H327" s="221">
        <v>12.321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194</v>
      </c>
      <c r="AU327" s="227" t="s">
        <v>82</v>
      </c>
      <c r="AV327" s="14" t="s">
        <v>82</v>
      </c>
      <c r="AW327" s="14" t="s">
        <v>29</v>
      </c>
      <c r="AX327" s="14" t="s">
        <v>72</v>
      </c>
      <c r="AY327" s="227" t="s">
        <v>182</v>
      </c>
    </row>
    <row r="328" spans="1:65" s="14" customFormat="1" ht="11.25">
      <c r="B328" s="217"/>
      <c r="C328" s="218"/>
      <c r="D328" s="208" t="s">
        <v>194</v>
      </c>
      <c r="E328" s="219" t="s">
        <v>1</v>
      </c>
      <c r="F328" s="220" t="s">
        <v>751</v>
      </c>
      <c r="G328" s="218"/>
      <c r="H328" s="221">
        <v>-165.952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194</v>
      </c>
      <c r="AU328" s="227" t="s">
        <v>82</v>
      </c>
      <c r="AV328" s="14" t="s">
        <v>82</v>
      </c>
      <c r="AW328" s="14" t="s">
        <v>29</v>
      </c>
      <c r="AX328" s="14" t="s">
        <v>72</v>
      </c>
      <c r="AY328" s="227" t="s">
        <v>182</v>
      </c>
    </row>
    <row r="329" spans="1:65" s="15" customFormat="1" ht="11.25">
      <c r="B329" s="228"/>
      <c r="C329" s="229"/>
      <c r="D329" s="208" t="s">
        <v>194</v>
      </c>
      <c r="E329" s="230" t="s">
        <v>1</v>
      </c>
      <c r="F329" s="231" t="s">
        <v>218</v>
      </c>
      <c r="G329" s="229"/>
      <c r="H329" s="232">
        <v>560.10799999999995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194</v>
      </c>
      <c r="AU329" s="238" t="s">
        <v>82</v>
      </c>
      <c r="AV329" s="15" t="s">
        <v>187</v>
      </c>
      <c r="AW329" s="15" t="s">
        <v>29</v>
      </c>
      <c r="AX329" s="15" t="s">
        <v>80</v>
      </c>
      <c r="AY329" s="238" t="s">
        <v>182</v>
      </c>
    </row>
    <row r="330" spans="1:65" s="2" customFormat="1" ht="37.9" customHeight="1">
      <c r="A330" s="34"/>
      <c r="B330" s="35"/>
      <c r="C330" s="192" t="s">
        <v>443</v>
      </c>
      <c r="D330" s="192" t="s">
        <v>184</v>
      </c>
      <c r="E330" s="193" t="s">
        <v>752</v>
      </c>
      <c r="F330" s="194" t="s">
        <v>753</v>
      </c>
      <c r="G330" s="195" t="s">
        <v>186</v>
      </c>
      <c r="H330" s="196">
        <v>5601.08</v>
      </c>
      <c r="I330" s="197"/>
      <c r="J330" s="198">
        <f>ROUND(I330*H330,2)</f>
        <v>0</v>
      </c>
      <c r="K330" s="199"/>
      <c r="L330" s="39"/>
      <c r="M330" s="200" t="s">
        <v>1</v>
      </c>
      <c r="N330" s="201" t="s">
        <v>37</v>
      </c>
      <c r="O330" s="71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4" t="s">
        <v>187</v>
      </c>
      <c r="AT330" s="204" t="s">
        <v>184</v>
      </c>
      <c r="AU330" s="204" t="s">
        <v>82</v>
      </c>
      <c r="AY330" s="17" t="s">
        <v>182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7" t="s">
        <v>80</v>
      </c>
      <c r="BK330" s="205">
        <f>ROUND(I330*H330,2)</f>
        <v>0</v>
      </c>
      <c r="BL330" s="17" t="s">
        <v>187</v>
      </c>
      <c r="BM330" s="204" t="s">
        <v>754</v>
      </c>
    </row>
    <row r="331" spans="1:65" s="14" customFormat="1" ht="11.25">
      <c r="B331" s="217"/>
      <c r="C331" s="218"/>
      <c r="D331" s="208" t="s">
        <v>194</v>
      </c>
      <c r="E331" s="219" t="s">
        <v>1</v>
      </c>
      <c r="F331" s="220" t="s">
        <v>755</v>
      </c>
      <c r="G331" s="218"/>
      <c r="H331" s="221">
        <v>560.10799999999995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194</v>
      </c>
      <c r="AU331" s="227" t="s">
        <v>82</v>
      </c>
      <c r="AV331" s="14" t="s">
        <v>82</v>
      </c>
      <c r="AW331" s="14" t="s">
        <v>29</v>
      </c>
      <c r="AX331" s="14" t="s">
        <v>72</v>
      </c>
      <c r="AY331" s="227" t="s">
        <v>182</v>
      </c>
    </row>
    <row r="332" spans="1:65" s="15" customFormat="1" ht="11.25">
      <c r="B332" s="228"/>
      <c r="C332" s="229"/>
      <c r="D332" s="208" t="s">
        <v>194</v>
      </c>
      <c r="E332" s="230" t="s">
        <v>1</v>
      </c>
      <c r="F332" s="231" t="s">
        <v>218</v>
      </c>
      <c r="G332" s="229"/>
      <c r="H332" s="232">
        <v>560.10799999999995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194</v>
      </c>
      <c r="AU332" s="238" t="s">
        <v>82</v>
      </c>
      <c r="AV332" s="15" t="s">
        <v>187</v>
      </c>
      <c r="AW332" s="15" t="s">
        <v>29</v>
      </c>
      <c r="AX332" s="15" t="s">
        <v>80</v>
      </c>
      <c r="AY332" s="238" t="s">
        <v>182</v>
      </c>
    </row>
    <row r="333" spans="1:65" s="14" customFormat="1" ht="11.25">
      <c r="B333" s="217"/>
      <c r="C333" s="218"/>
      <c r="D333" s="208" t="s">
        <v>194</v>
      </c>
      <c r="E333" s="218"/>
      <c r="F333" s="220" t="s">
        <v>756</v>
      </c>
      <c r="G333" s="218"/>
      <c r="H333" s="221">
        <v>5601.08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194</v>
      </c>
      <c r="AU333" s="227" t="s">
        <v>82</v>
      </c>
      <c r="AV333" s="14" t="s">
        <v>82</v>
      </c>
      <c r="AW333" s="14" t="s">
        <v>4</v>
      </c>
      <c r="AX333" s="14" t="s">
        <v>80</v>
      </c>
      <c r="AY333" s="227" t="s">
        <v>182</v>
      </c>
    </row>
    <row r="334" spans="1:65" s="2" customFormat="1" ht="24.2" customHeight="1">
      <c r="A334" s="34"/>
      <c r="B334" s="35"/>
      <c r="C334" s="192" t="s">
        <v>447</v>
      </c>
      <c r="D334" s="192" t="s">
        <v>184</v>
      </c>
      <c r="E334" s="193" t="s">
        <v>757</v>
      </c>
      <c r="F334" s="194" t="s">
        <v>758</v>
      </c>
      <c r="G334" s="195" t="s">
        <v>186</v>
      </c>
      <c r="H334" s="196">
        <v>713.73900000000003</v>
      </c>
      <c r="I334" s="197"/>
      <c r="J334" s="198">
        <f>ROUND(I334*H334,2)</f>
        <v>0</v>
      </c>
      <c r="K334" s="199"/>
      <c r="L334" s="39"/>
      <c r="M334" s="200" t="s">
        <v>1</v>
      </c>
      <c r="N334" s="201" t="s">
        <v>37</v>
      </c>
      <c r="O334" s="71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4" t="s">
        <v>187</v>
      </c>
      <c r="AT334" s="204" t="s">
        <v>184</v>
      </c>
      <c r="AU334" s="204" t="s">
        <v>82</v>
      </c>
      <c r="AY334" s="17" t="s">
        <v>182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7" t="s">
        <v>80</v>
      </c>
      <c r="BK334" s="205">
        <f>ROUND(I334*H334,2)</f>
        <v>0</v>
      </c>
      <c r="BL334" s="17" t="s">
        <v>187</v>
      </c>
      <c r="BM334" s="204" t="s">
        <v>759</v>
      </c>
    </row>
    <row r="335" spans="1:65" s="13" customFormat="1" ht="11.25">
      <c r="B335" s="206"/>
      <c r="C335" s="207"/>
      <c r="D335" s="208" t="s">
        <v>194</v>
      </c>
      <c r="E335" s="209" t="s">
        <v>1</v>
      </c>
      <c r="F335" s="210" t="s">
        <v>616</v>
      </c>
      <c r="G335" s="207"/>
      <c r="H335" s="209" t="s">
        <v>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194</v>
      </c>
      <c r="AU335" s="216" t="s">
        <v>82</v>
      </c>
      <c r="AV335" s="13" t="s">
        <v>80</v>
      </c>
      <c r="AW335" s="13" t="s">
        <v>29</v>
      </c>
      <c r="AX335" s="13" t="s">
        <v>72</v>
      </c>
      <c r="AY335" s="216" t="s">
        <v>182</v>
      </c>
    </row>
    <row r="336" spans="1:65" s="14" customFormat="1" ht="22.5">
      <c r="B336" s="217"/>
      <c r="C336" s="218"/>
      <c r="D336" s="208" t="s">
        <v>194</v>
      </c>
      <c r="E336" s="219" t="s">
        <v>1</v>
      </c>
      <c r="F336" s="220" t="s">
        <v>617</v>
      </c>
      <c r="G336" s="218"/>
      <c r="H336" s="221">
        <v>587.98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194</v>
      </c>
      <c r="AU336" s="227" t="s">
        <v>82</v>
      </c>
      <c r="AV336" s="14" t="s">
        <v>82</v>
      </c>
      <c r="AW336" s="14" t="s">
        <v>29</v>
      </c>
      <c r="AX336" s="14" t="s">
        <v>72</v>
      </c>
      <c r="AY336" s="227" t="s">
        <v>182</v>
      </c>
    </row>
    <row r="337" spans="1:65" s="14" customFormat="1" ht="11.25">
      <c r="B337" s="217"/>
      <c r="C337" s="218"/>
      <c r="D337" s="208" t="s">
        <v>194</v>
      </c>
      <c r="E337" s="219" t="s">
        <v>1</v>
      </c>
      <c r="F337" s="220" t="s">
        <v>618</v>
      </c>
      <c r="G337" s="218"/>
      <c r="H337" s="221">
        <v>137.452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194</v>
      </c>
      <c r="AU337" s="227" t="s">
        <v>82</v>
      </c>
      <c r="AV337" s="14" t="s">
        <v>82</v>
      </c>
      <c r="AW337" s="14" t="s">
        <v>29</v>
      </c>
      <c r="AX337" s="14" t="s">
        <v>72</v>
      </c>
      <c r="AY337" s="227" t="s">
        <v>182</v>
      </c>
    </row>
    <row r="338" spans="1:65" s="14" customFormat="1" ht="11.25">
      <c r="B338" s="217"/>
      <c r="C338" s="218"/>
      <c r="D338" s="208" t="s">
        <v>194</v>
      </c>
      <c r="E338" s="219" t="s">
        <v>1</v>
      </c>
      <c r="F338" s="220" t="s">
        <v>619</v>
      </c>
      <c r="G338" s="218"/>
      <c r="H338" s="221">
        <v>-11.693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194</v>
      </c>
      <c r="AU338" s="227" t="s">
        <v>82</v>
      </c>
      <c r="AV338" s="14" t="s">
        <v>82</v>
      </c>
      <c r="AW338" s="14" t="s">
        <v>29</v>
      </c>
      <c r="AX338" s="14" t="s">
        <v>72</v>
      </c>
      <c r="AY338" s="227" t="s">
        <v>182</v>
      </c>
    </row>
    <row r="339" spans="1:65" s="15" customFormat="1" ht="11.25">
      <c r="B339" s="228"/>
      <c r="C339" s="229"/>
      <c r="D339" s="208" t="s">
        <v>194</v>
      </c>
      <c r="E339" s="230" t="s">
        <v>1</v>
      </c>
      <c r="F339" s="231" t="s">
        <v>218</v>
      </c>
      <c r="G339" s="229"/>
      <c r="H339" s="232">
        <v>713.73900000000003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194</v>
      </c>
      <c r="AU339" s="238" t="s">
        <v>82</v>
      </c>
      <c r="AV339" s="15" t="s">
        <v>187</v>
      </c>
      <c r="AW339" s="15" t="s">
        <v>29</v>
      </c>
      <c r="AX339" s="15" t="s">
        <v>80</v>
      </c>
      <c r="AY339" s="238" t="s">
        <v>182</v>
      </c>
    </row>
    <row r="340" spans="1:65" s="2" customFormat="1" ht="24.2" customHeight="1">
      <c r="A340" s="34"/>
      <c r="B340" s="35"/>
      <c r="C340" s="192" t="s">
        <v>452</v>
      </c>
      <c r="D340" s="192" t="s">
        <v>184</v>
      </c>
      <c r="E340" s="193" t="s">
        <v>760</v>
      </c>
      <c r="F340" s="194" t="s">
        <v>761</v>
      </c>
      <c r="G340" s="195" t="s">
        <v>186</v>
      </c>
      <c r="H340" s="196">
        <v>713.73900000000003</v>
      </c>
      <c r="I340" s="197"/>
      <c r="J340" s="198">
        <f>ROUND(I340*H340,2)</f>
        <v>0</v>
      </c>
      <c r="K340" s="199"/>
      <c r="L340" s="39"/>
      <c r="M340" s="200" t="s">
        <v>1</v>
      </c>
      <c r="N340" s="201" t="s">
        <v>37</v>
      </c>
      <c r="O340" s="71"/>
      <c r="P340" s="202">
        <f>O340*H340</f>
        <v>0</v>
      </c>
      <c r="Q340" s="202">
        <v>0</v>
      </c>
      <c r="R340" s="202">
        <f>Q340*H340</f>
        <v>0</v>
      </c>
      <c r="S340" s="202">
        <v>0</v>
      </c>
      <c r="T340" s="203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4" t="s">
        <v>187</v>
      </c>
      <c r="AT340" s="204" t="s">
        <v>184</v>
      </c>
      <c r="AU340" s="204" t="s">
        <v>82</v>
      </c>
      <c r="AY340" s="17" t="s">
        <v>182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7" t="s">
        <v>80</v>
      </c>
      <c r="BK340" s="205">
        <f>ROUND(I340*H340,2)</f>
        <v>0</v>
      </c>
      <c r="BL340" s="17" t="s">
        <v>187</v>
      </c>
      <c r="BM340" s="204" t="s">
        <v>762</v>
      </c>
    </row>
    <row r="341" spans="1:65" s="13" customFormat="1" ht="11.25">
      <c r="B341" s="206"/>
      <c r="C341" s="207"/>
      <c r="D341" s="208" t="s">
        <v>194</v>
      </c>
      <c r="E341" s="209" t="s">
        <v>1</v>
      </c>
      <c r="F341" s="210" t="s">
        <v>616</v>
      </c>
      <c r="G341" s="207"/>
      <c r="H341" s="209" t="s">
        <v>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194</v>
      </c>
      <c r="AU341" s="216" t="s">
        <v>82</v>
      </c>
      <c r="AV341" s="13" t="s">
        <v>80</v>
      </c>
      <c r="AW341" s="13" t="s">
        <v>29</v>
      </c>
      <c r="AX341" s="13" t="s">
        <v>72</v>
      </c>
      <c r="AY341" s="216" t="s">
        <v>182</v>
      </c>
    </row>
    <row r="342" spans="1:65" s="14" customFormat="1" ht="22.5">
      <c r="B342" s="217"/>
      <c r="C342" s="218"/>
      <c r="D342" s="208" t="s">
        <v>194</v>
      </c>
      <c r="E342" s="219" t="s">
        <v>1</v>
      </c>
      <c r="F342" s="220" t="s">
        <v>617</v>
      </c>
      <c r="G342" s="218"/>
      <c r="H342" s="221">
        <v>587.98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194</v>
      </c>
      <c r="AU342" s="227" t="s">
        <v>82</v>
      </c>
      <c r="AV342" s="14" t="s">
        <v>82</v>
      </c>
      <c r="AW342" s="14" t="s">
        <v>29</v>
      </c>
      <c r="AX342" s="14" t="s">
        <v>72</v>
      </c>
      <c r="AY342" s="227" t="s">
        <v>182</v>
      </c>
    </row>
    <row r="343" spans="1:65" s="14" customFormat="1" ht="11.25">
      <c r="B343" s="217"/>
      <c r="C343" s="218"/>
      <c r="D343" s="208" t="s">
        <v>194</v>
      </c>
      <c r="E343" s="219" t="s">
        <v>1</v>
      </c>
      <c r="F343" s="220" t="s">
        <v>618</v>
      </c>
      <c r="G343" s="218"/>
      <c r="H343" s="221">
        <v>137.452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194</v>
      </c>
      <c r="AU343" s="227" t="s">
        <v>82</v>
      </c>
      <c r="AV343" s="14" t="s">
        <v>82</v>
      </c>
      <c r="AW343" s="14" t="s">
        <v>29</v>
      </c>
      <c r="AX343" s="14" t="s">
        <v>72</v>
      </c>
      <c r="AY343" s="227" t="s">
        <v>182</v>
      </c>
    </row>
    <row r="344" spans="1:65" s="14" customFormat="1" ht="11.25">
      <c r="B344" s="217"/>
      <c r="C344" s="218"/>
      <c r="D344" s="208" t="s">
        <v>194</v>
      </c>
      <c r="E344" s="219" t="s">
        <v>1</v>
      </c>
      <c r="F344" s="220" t="s">
        <v>619</v>
      </c>
      <c r="G344" s="218"/>
      <c r="H344" s="221">
        <v>-11.693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194</v>
      </c>
      <c r="AU344" s="227" t="s">
        <v>82</v>
      </c>
      <c r="AV344" s="14" t="s">
        <v>82</v>
      </c>
      <c r="AW344" s="14" t="s">
        <v>29</v>
      </c>
      <c r="AX344" s="14" t="s">
        <v>72</v>
      </c>
      <c r="AY344" s="227" t="s">
        <v>182</v>
      </c>
    </row>
    <row r="345" spans="1:65" s="15" customFormat="1" ht="11.25">
      <c r="B345" s="228"/>
      <c r="C345" s="229"/>
      <c r="D345" s="208" t="s">
        <v>194</v>
      </c>
      <c r="E345" s="230" t="s">
        <v>1</v>
      </c>
      <c r="F345" s="231" t="s">
        <v>218</v>
      </c>
      <c r="G345" s="229"/>
      <c r="H345" s="232">
        <v>713.73900000000003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194</v>
      </c>
      <c r="AU345" s="238" t="s">
        <v>82</v>
      </c>
      <c r="AV345" s="15" t="s">
        <v>187</v>
      </c>
      <c r="AW345" s="15" t="s">
        <v>29</v>
      </c>
      <c r="AX345" s="15" t="s">
        <v>80</v>
      </c>
      <c r="AY345" s="238" t="s">
        <v>182</v>
      </c>
    </row>
    <row r="346" spans="1:65" s="2" customFormat="1" ht="24.2" customHeight="1">
      <c r="A346" s="34"/>
      <c r="B346" s="35"/>
      <c r="C346" s="192" t="s">
        <v>460</v>
      </c>
      <c r="D346" s="192" t="s">
        <v>184</v>
      </c>
      <c r="E346" s="193" t="s">
        <v>763</v>
      </c>
      <c r="F346" s="194" t="s">
        <v>764</v>
      </c>
      <c r="G346" s="195" t="s">
        <v>292</v>
      </c>
      <c r="H346" s="196">
        <v>1103.2449999999999</v>
      </c>
      <c r="I346" s="197"/>
      <c r="J346" s="198">
        <f>ROUND(I346*H346,2)</f>
        <v>0</v>
      </c>
      <c r="K346" s="199"/>
      <c r="L346" s="39"/>
      <c r="M346" s="200" t="s">
        <v>1</v>
      </c>
      <c r="N346" s="201" t="s">
        <v>37</v>
      </c>
      <c r="O346" s="71"/>
      <c r="P346" s="202">
        <f>O346*H346</f>
        <v>0</v>
      </c>
      <c r="Q346" s="202">
        <v>0</v>
      </c>
      <c r="R346" s="202">
        <f>Q346*H346</f>
        <v>0</v>
      </c>
      <c r="S346" s="202">
        <v>0</v>
      </c>
      <c r="T346" s="203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4" t="s">
        <v>187</v>
      </c>
      <c r="AT346" s="204" t="s">
        <v>184</v>
      </c>
      <c r="AU346" s="204" t="s">
        <v>82</v>
      </c>
      <c r="AY346" s="17" t="s">
        <v>182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7" t="s">
        <v>80</v>
      </c>
      <c r="BK346" s="205">
        <f>ROUND(I346*H346,2)</f>
        <v>0</v>
      </c>
      <c r="BL346" s="17" t="s">
        <v>187</v>
      </c>
      <c r="BM346" s="204" t="s">
        <v>765</v>
      </c>
    </row>
    <row r="347" spans="1:65" s="14" customFormat="1" ht="11.25">
      <c r="B347" s="217"/>
      <c r="C347" s="218"/>
      <c r="D347" s="208" t="s">
        <v>194</v>
      </c>
      <c r="E347" s="219" t="s">
        <v>1</v>
      </c>
      <c r="F347" s="220" t="s">
        <v>766</v>
      </c>
      <c r="G347" s="218"/>
      <c r="H347" s="221">
        <v>1103.2449999999999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194</v>
      </c>
      <c r="AU347" s="227" t="s">
        <v>82</v>
      </c>
      <c r="AV347" s="14" t="s">
        <v>82</v>
      </c>
      <c r="AW347" s="14" t="s">
        <v>29</v>
      </c>
      <c r="AX347" s="14" t="s">
        <v>80</v>
      </c>
      <c r="AY347" s="227" t="s">
        <v>182</v>
      </c>
    </row>
    <row r="348" spans="1:65" s="2" customFormat="1" ht="24.2" customHeight="1">
      <c r="A348" s="34"/>
      <c r="B348" s="35"/>
      <c r="C348" s="192" t="s">
        <v>467</v>
      </c>
      <c r="D348" s="192" t="s">
        <v>184</v>
      </c>
      <c r="E348" s="193" t="s">
        <v>767</v>
      </c>
      <c r="F348" s="194" t="s">
        <v>768</v>
      </c>
      <c r="G348" s="195" t="s">
        <v>186</v>
      </c>
      <c r="H348" s="196">
        <v>225</v>
      </c>
      <c r="I348" s="197"/>
      <c r="J348" s="198">
        <f>ROUND(I348*H348,2)</f>
        <v>0</v>
      </c>
      <c r="K348" s="199"/>
      <c r="L348" s="39"/>
      <c r="M348" s="200" t="s">
        <v>1</v>
      </c>
      <c r="N348" s="201" t="s">
        <v>37</v>
      </c>
      <c r="O348" s="71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4" t="s">
        <v>187</v>
      </c>
      <c r="AT348" s="204" t="s">
        <v>184</v>
      </c>
      <c r="AU348" s="204" t="s">
        <v>82</v>
      </c>
      <c r="AY348" s="17" t="s">
        <v>182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7" t="s">
        <v>80</v>
      </c>
      <c r="BK348" s="205">
        <f>ROUND(I348*H348,2)</f>
        <v>0</v>
      </c>
      <c r="BL348" s="17" t="s">
        <v>187</v>
      </c>
      <c r="BM348" s="204" t="s">
        <v>769</v>
      </c>
    </row>
    <row r="349" spans="1:65" s="14" customFormat="1" ht="11.25">
      <c r="B349" s="217"/>
      <c r="C349" s="218"/>
      <c r="D349" s="208" t="s">
        <v>194</v>
      </c>
      <c r="E349" s="219" t="s">
        <v>1</v>
      </c>
      <c r="F349" s="220" t="s">
        <v>770</v>
      </c>
      <c r="G349" s="218"/>
      <c r="H349" s="221">
        <v>225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194</v>
      </c>
      <c r="AU349" s="227" t="s">
        <v>82</v>
      </c>
      <c r="AV349" s="14" t="s">
        <v>82</v>
      </c>
      <c r="AW349" s="14" t="s">
        <v>29</v>
      </c>
      <c r="AX349" s="14" t="s">
        <v>80</v>
      </c>
      <c r="AY349" s="227" t="s">
        <v>182</v>
      </c>
    </row>
    <row r="350" spans="1:65" s="2" customFormat="1" ht="16.5" customHeight="1">
      <c r="A350" s="34"/>
      <c r="B350" s="35"/>
      <c r="C350" s="242" t="s">
        <v>474</v>
      </c>
      <c r="D350" s="242" t="s">
        <v>648</v>
      </c>
      <c r="E350" s="243" t="s">
        <v>771</v>
      </c>
      <c r="F350" s="244" t="s">
        <v>772</v>
      </c>
      <c r="G350" s="245" t="s">
        <v>292</v>
      </c>
      <c r="H350" s="246">
        <v>405</v>
      </c>
      <c r="I350" s="247"/>
      <c r="J350" s="248">
        <f>ROUND(I350*H350,2)</f>
        <v>0</v>
      </c>
      <c r="K350" s="249"/>
      <c r="L350" s="250"/>
      <c r="M350" s="251" t="s">
        <v>1</v>
      </c>
      <c r="N350" s="252" t="s">
        <v>37</v>
      </c>
      <c r="O350" s="71"/>
      <c r="P350" s="202">
        <f>O350*H350</f>
        <v>0</v>
      </c>
      <c r="Q350" s="202">
        <v>1</v>
      </c>
      <c r="R350" s="202">
        <f>Q350*H350</f>
        <v>405</v>
      </c>
      <c r="S350" s="202">
        <v>0</v>
      </c>
      <c r="T350" s="203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4" t="s">
        <v>282</v>
      </c>
      <c r="AT350" s="204" t="s">
        <v>648</v>
      </c>
      <c r="AU350" s="204" t="s">
        <v>82</v>
      </c>
      <c r="AY350" s="17" t="s">
        <v>182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7" t="s">
        <v>80</v>
      </c>
      <c r="BK350" s="205">
        <f>ROUND(I350*H350,2)</f>
        <v>0</v>
      </c>
      <c r="BL350" s="17" t="s">
        <v>187</v>
      </c>
      <c r="BM350" s="204" t="s">
        <v>773</v>
      </c>
    </row>
    <row r="351" spans="1:65" s="13" customFormat="1" ht="22.5">
      <c r="B351" s="206"/>
      <c r="C351" s="207"/>
      <c r="D351" s="208" t="s">
        <v>194</v>
      </c>
      <c r="E351" s="209" t="s">
        <v>1</v>
      </c>
      <c r="F351" s="210" t="s">
        <v>774</v>
      </c>
      <c r="G351" s="207"/>
      <c r="H351" s="209" t="s">
        <v>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194</v>
      </c>
      <c r="AU351" s="216" t="s">
        <v>82</v>
      </c>
      <c r="AV351" s="13" t="s">
        <v>80</v>
      </c>
      <c r="AW351" s="13" t="s">
        <v>29</v>
      </c>
      <c r="AX351" s="13" t="s">
        <v>72</v>
      </c>
      <c r="AY351" s="216" t="s">
        <v>182</v>
      </c>
    </row>
    <row r="352" spans="1:65" s="14" customFormat="1" ht="11.25">
      <c r="B352" s="217"/>
      <c r="C352" s="218"/>
      <c r="D352" s="208" t="s">
        <v>194</v>
      </c>
      <c r="E352" s="219" t="s">
        <v>1</v>
      </c>
      <c r="F352" s="220" t="s">
        <v>775</v>
      </c>
      <c r="G352" s="218"/>
      <c r="H352" s="221">
        <v>405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194</v>
      </c>
      <c r="AU352" s="227" t="s">
        <v>82</v>
      </c>
      <c r="AV352" s="14" t="s">
        <v>82</v>
      </c>
      <c r="AW352" s="14" t="s">
        <v>29</v>
      </c>
      <c r="AX352" s="14" t="s">
        <v>80</v>
      </c>
      <c r="AY352" s="227" t="s">
        <v>182</v>
      </c>
    </row>
    <row r="353" spans="1:65" s="2" customFormat="1" ht="24.2" customHeight="1">
      <c r="A353" s="34"/>
      <c r="B353" s="35"/>
      <c r="C353" s="192" t="s">
        <v>481</v>
      </c>
      <c r="D353" s="192" t="s">
        <v>184</v>
      </c>
      <c r="E353" s="193" t="s">
        <v>776</v>
      </c>
      <c r="F353" s="194" t="s">
        <v>777</v>
      </c>
      <c r="G353" s="195" t="s">
        <v>201</v>
      </c>
      <c r="H353" s="196">
        <v>178.10400000000001</v>
      </c>
      <c r="I353" s="197"/>
      <c r="J353" s="198">
        <f>ROUND(I353*H353,2)</f>
        <v>0</v>
      </c>
      <c r="K353" s="199"/>
      <c r="L353" s="39"/>
      <c r="M353" s="200" t="s">
        <v>1</v>
      </c>
      <c r="N353" s="201" t="s">
        <v>37</v>
      </c>
      <c r="O353" s="71"/>
      <c r="P353" s="202">
        <f>O353*H353</f>
        <v>0</v>
      </c>
      <c r="Q353" s="202">
        <v>0</v>
      </c>
      <c r="R353" s="202">
        <f>Q353*H353</f>
        <v>0</v>
      </c>
      <c r="S353" s="202">
        <v>0</v>
      </c>
      <c r="T353" s="203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4" t="s">
        <v>187</v>
      </c>
      <c r="AT353" s="204" t="s">
        <v>184</v>
      </c>
      <c r="AU353" s="204" t="s">
        <v>82</v>
      </c>
      <c r="AY353" s="17" t="s">
        <v>182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7" t="s">
        <v>80</v>
      </c>
      <c r="BK353" s="205">
        <f>ROUND(I353*H353,2)</f>
        <v>0</v>
      </c>
      <c r="BL353" s="17" t="s">
        <v>187</v>
      </c>
      <c r="BM353" s="204" t="s">
        <v>778</v>
      </c>
    </row>
    <row r="354" spans="1:65" s="13" customFormat="1" ht="11.25">
      <c r="B354" s="206"/>
      <c r="C354" s="207"/>
      <c r="D354" s="208" t="s">
        <v>194</v>
      </c>
      <c r="E354" s="209" t="s">
        <v>1</v>
      </c>
      <c r="F354" s="210" t="s">
        <v>616</v>
      </c>
      <c r="G354" s="207"/>
      <c r="H354" s="209" t="s">
        <v>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194</v>
      </c>
      <c r="AU354" s="216" t="s">
        <v>82</v>
      </c>
      <c r="AV354" s="13" t="s">
        <v>80</v>
      </c>
      <c r="AW354" s="13" t="s">
        <v>29</v>
      </c>
      <c r="AX354" s="13" t="s">
        <v>72</v>
      </c>
      <c r="AY354" s="216" t="s">
        <v>182</v>
      </c>
    </row>
    <row r="355" spans="1:65" s="14" customFormat="1" ht="22.5">
      <c r="B355" s="217"/>
      <c r="C355" s="218"/>
      <c r="D355" s="208" t="s">
        <v>194</v>
      </c>
      <c r="E355" s="219" t="s">
        <v>1</v>
      </c>
      <c r="F355" s="220" t="s">
        <v>779</v>
      </c>
      <c r="G355" s="218"/>
      <c r="H355" s="221">
        <v>103.7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194</v>
      </c>
      <c r="AU355" s="227" t="s">
        <v>82</v>
      </c>
      <c r="AV355" s="14" t="s">
        <v>82</v>
      </c>
      <c r="AW355" s="14" t="s">
        <v>29</v>
      </c>
      <c r="AX355" s="14" t="s">
        <v>72</v>
      </c>
      <c r="AY355" s="227" t="s">
        <v>182</v>
      </c>
    </row>
    <row r="356" spans="1:65" s="14" customFormat="1" ht="11.25">
      <c r="B356" s="217"/>
      <c r="C356" s="218"/>
      <c r="D356" s="208" t="s">
        <v>194</v>
      </c>
      <c r="E356" s="219" t="s">
        <v>1</v>
      </c>
      <c r="F356" s="220" t="s">
        <v>780</v>
      </c>
      <c r="G356" s="218"/>
      <c r="H356" s="221">
        <v>38.287999999999997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194</v>
      </c>
      <c r="AU356" s="227" t="s">
        <v>82</v>
      </c>
      <c r="AV356" s="14" t="s">
        <v>82</v>
      </c>
      <c r="AW356" s="14" t="s">
        <v>29</v>
      </c>
      <c r="AX356" s="14" t="s">
        <v>72</v>
      </c>
      <c r="AY356" s="227" t="s">
        <v>182</v>
      </c>
    </row>
    <row r="357" spans="1:65" s="13" customFormat="1" ht="11.25">
      <c r="B357" s="206"/>
      <c r="C357" s="207"/>
      <c r="D357" s="208" t="s">
        <v>194</v>
      </c>
      <c r="E357" s="209" t="s">
        <v>1</v>
      </c>
      <c r="F357" s="210" t="s">
        <v>781</v>
      </c>
      <c r="G357" s="207"/>
      <c r="H357" s="209" t="s">
        <v>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194</v>
      </c>
      <c r="AU357" s="216" t="s">
        <v>82</v>
      </c>
      <c r="AV357" s="13" t="s">
        <v>80</v>
      </c>
      <c r="AW357" s="13" t="s">
        <v>29</v>
      </c>
      <c r="AX357" s="13" t="s">
        <v>72</v>
      </c>
      <c r="AY357" s="216" t="s">
        <v>182</v>
      </c>
    </row>
    <row r="358" spans="1:65" s="14" customFormat="1" ht="22.5">
      <c r="B358" s="217"/>
      <c r="C358" s="218"/>
      <c r="D358" s="208" t="s">
        <v>194</v>
      </c>
      <c r="E358" s="219" t="s">
        <v>1</v>
      </c>
      <c r="F358" s="220" t="s">
        <v>782</v>
      </c>
      <c r="G358" s="218"/>
      <c r="H358" s="221">
        <v>31.103999999999999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194</v>
      </c>
      <c r="AU358" s="227" t="s">
        <v>82</v>
      </c>
      <c r="AV358" s="14" t="s">
        <v>82</v>
      </c>
      <c r="AW358" s="14" t="s">
        <v>29</v>
      </c>
      <c r="AX358" s="14" t="s">
        <v>72</v>
      </c>
      <c r="AY358" s="227" t="s">
        <v>182</v>
      </c>
    </row>
    <row r="359" spans="1:65" s="14" customFormat="1" ht="11.25">
      <c r="B359" s="217"/>
      <c r="C359" s="218"/>
      <c r="D359" s="208" t="s">
        <v>194</v>
      </c>
      <c r="E359" s="219" t="s">
        <v>1</v>
      </c>
      <c r="F359" s="220" t="s">
        <v>783</v>
      </c>
      <c r="G359" s="218"/>
      <c r="H359" s="221">
        <v>5.0119999999999996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194</v>
      </c>
      <c r="AU359" s="227" t="s">
        <v>82</v>
      </c>
      <c r="AV359" s="14" t="s">
        <v>82</v>
      </c>
      <c r="AW359" s="14" t="s">
        <v>29</v>
      </c>
      <c r="AX359" s="14" t="s">
        <v>72</v>
      </c>
      <c r="AY359" s="227" t="s">
        <v>182</v>
      </c>
    </row>
    <row r="360" spans="1:65" s="15" customFormat="1" ht="11.25">
      <c r="B360" s="228"/>
      <c r="C360" s="229"/>
      <c r="D360" s="208" t="s">
        <v>194</v>
      </c>
      <c r="E360" s="230" t="s">
        <v>1</v>
      </c>
      <c r="F360" s="231" t="s">
        <v>218</v>
      </c>
      <c r="G360" s="229"/>
      <c r="H360" s="232">
        <v>178.10400000000001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194</v>
      </c>
      <c r="AU360" s="238" t="s">
        <v>82</v>
      </c>
      <c r="AV360" s="15" t="s">
        <v>187</v>
      </c>
      <c r="AW360" s="15" t="s">
        <v>29</v>
      </c>
      <c r="AX360" s="15" t="s">
        <v>80</v>
      </c>
      <c r="AY360" s="238" t="s">
        <v>182</v>
      </c>
    </row>
    <row r="361" spans="1:65" s="2" customFormat="1" ht="16.5" customHeight="1">
      <c r="A361" s="34"/>
      <c r="B361" s="35"/>
      <c r="C361" s="192" t="s">
        <v>488</v>
      </c>
      <c r="D361" s="192" t="s">
        <v>184</v>
      </c>
      <c r="E361" s="193" t="s">
        <v>784</v>
      </c>
      <c r="F361" s="194" t="s">
        <v>785</v>
      </c>
      <c r="G361" s="195" t="s">
        <v>201</v>
      </c>
      <c r="H361" s="196">
        <v>19.5</v>
      </c>
      <c r="I361" s="197"/>
      <c r="J361" s="198">
        <f>ROUND(I361*H361,2)</f>
        <v>0</v>
      </c>
      <c r="K361" s="199"/>
      <c r="L361" s="39"/>
      <c r="M361" s="200" t="s">
        <v>1</v>
      </c>
      <c r="N361" s="201" t="s">
        <v>37</v>
      </c>
      <c r="O361" s="71"/>
      <c r="P361" s="202">
        <f>O361*H361</f>
        <v>0</v>
      </c>
      <c r="Q361" s="202">
        <v>0</v>
      </c>
      <c r="R361" s="202">
        <f>Q361*H361</f>
        <v>0</v>
      </c>
      <c r="S361" s="202">
        <v>0</v>
      </c>
      <c r="T361" s="20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4" t="s">
        <v>187</v>
      </c>
      <c r="AT361" s="204" t="s">
        <v>184</v>
      </c>
      <c r="AU361" s="204" t="s">
        <v>82</v>
      </c>
      <c r="AY361" s="17" t="s">
        <v>182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7" t="s">
        <v>80</v>
      </c>
      <c r="BK361" s="205">
        <f>ROUND(I361*H361,2)</f>
        <v>0</v>
      </c>
      <c r="BL361" s="17" t="s">
        <v>187</v>
      </c>
      <c r="BM361" s="204" t="s">
        <v>786</v>
      </c>
    </row>
    <row r="362" spans="1:65" s="13" customFormat="1" ht="11.25">
      <c r="B362" s="206"/>
      <c r="C362" s="207"/>
      <c r="D362" s="208" t="s">
        <v>194</v>
      </c>
      <c r="E362" s="209" t="s">
        <v>1</v>
      </c>
      <c r="F362" s="210" t="s">
        <v>787</v>
      </c>
      <c r="G362" s="207"/>
      <c r="H362" s="209" t="s">
        <v>1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194</v>
      </c>
      <c r="AU362" s="216" t="s">
        <v>82</v>
      </c>
      <c r="AV362" s="13" t="s">
        <v>80</v>
      </c>
      <c r="AW362" s="13" t="s">
        <v>29</v>
      </c>
      <c r="AX362" s="13" t="s">
        <v>72</v>
      </c>
      <c r="AY362" s="216" t="s">
        <v>182</v>
      </c>
    </row>
    <row r="363" spans="1:65" s="14" customFormat="1" ht="11.25">
      <c r="B363" s="217"/>
      <c r="C363" s="218"/>
      <c r="D363" s="208" t="s">
        <v>194</v>
      </c>
      <c r="E363" s="219" t="s">
        <v>1</v>
      </c>
      <c r="F363" s="220" t="s">
        <v>788</v>
      </c>
      <c r="G363" s="218"/>
      <c r="H363" s="221">
        <v>19.5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194</v>
      </c>
      <c r="AU363" s="227" t="s">
        <v>82</v>
      </c>
      <c r="AV363" s="14" t="s">
        <v>82</v>
      </c>
      <c r="AW363" s="14" t="s">
        <v>29</v>
      </c>
      <c r="AX363" s="14" t="s">
        <v>80</v>
      </c>
      <c r="AY363" s="227" t="s">
        <v>182</v>
      </c>
    </row>
    <row r="364" spans="1:65" s="2" customFormat="1" ht="16.5" customHeight="1">
      <c r="A364" s="34"/>
      <c r="B364" s="35"/>
      <c r="C364" s="242" t="s">
        <v>492</v>
      </c>
      <c r="D364" s="242" t="s">
        <v>648</v>
      </c>
      <c r="E364" s="243" t="s">
        <v>789</v>
      </c>
      <c r="F364" s="244" t="s">
        <v>790</v>
      </c>
      <c r="G364" s="245" t="s">
        <v>292</v>
      </c>
      <c r="H364" s="246">
        <v>3.5</v>
      </c>
      <c r="I364" s="247"/>
      <c r="J364" s="248">
        <f>ROUND(I364*H364,2)</f>
        <v>0</v>
      </c>
      <c r="K364" s="249"/>
      <c r="L364" s="250"/>
      <c r="M364" s="251" t="s">
        <v>1</v>
      </c>
      <c r="N364" s="252" t="s">
        <v>37</v>
      </c>
      <c r="O364" s="71"/>
      <c r="P364" s="202">
        <f>O364*H364</f>
        <v>0</v>
      </c>
      <c r="Q364" s="202">
        <v>1</v>
      </c>
      <c r="R364" s="202">
        <f>Q364*H364</f>
        <v>3.5</v>
      </c>
      <c r="S364" s="202">
        <v>0</v>
      </c>
      <c r="T364" s="20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4" t="s">
        <v>282</v>
      </c>
      <c r="AT364" s="204" t="s">
        <v>648</v>
      </c>
      <c r="AU364" s="204" t="s">
        <v>82</v>
      </c>
      <c r="AY364" s="17" t="s">
        <v>182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7" t="s">
        <v>80</v>
      </c>
      <c r="BK364" s="205">
        <f>ROUND(I364*H364,2)</f>
        <v>0</v>
      </c>
      <c r="BL364" s="17" t="s">
        <v>187</v>
      </c>
      <c r="BM364" s="204" t="s">
        <v>791</v>
      </c>
    </row>
    <row r="365" spans="1:65" s="14" customFormat="1" ht="11.25">
      <c r="B365" s="217"/>
      <c r="C365" s="218"/>
      <c r="D365" s="208" t="s">
        <v>194</v>
      </c>
      <c r="E365" s="219" t="s">
        <v>1</v>
      </c>
      <c r="F365" s="220" t="s">
        <v>792</v>
      </c>
      <c r="G365" s="218"/>
      <c r="H365" s="221">
        <v>3.5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194</v>
      </c>
      <c r="AU365" s="227" t="s">
        <v>82</v>
      </c>
      <c r="AV365" s="14" t="s">
        <v>82</v>
      </c>
      <c r="AW365" s="14" t="s">
        <v>29</v>
      </c>
      <c r="AX365" s="14" t="s">
        <v>80</v>
      </c>
      <c r="AY365" s="227" t="s">
        <v>182</v>
      </c>
    </row>
    <row r="366" spans="1:65" s="2" customFormat="1" ht="24.2" customHeight="1">
      <c r="A366" s="34"/>
      <c r="B366" s="35"/>
      <c r="C366" s="192" t="s">
        <v>499</v>
      </c>
      <c r="D366" s="192" t="s">
        <v>184</v>
      </c>
      <c r="E366" s="193" t="s">
        <v>793</v>
      </c>
      <c r="F366" s="194" t="s">
        <v>794</v>
      </c>
      <c r="G366" s="195" t="s">
        <v>324</v>
      </c>
      <c r="H366" s="196">
        <v>4</v>
      </c>
      <c r="I366" s="197"/>
      <c r="J366" s="198">
        <f>ROUND(I366*H366,2)</f>
        <v>0</v>
      </c>
      <c r="K366" s="199"/>
      <c r="L366" s="39"/>
      <c r="M366" s="200" t="s">
        <v>1</v>
      </c>
      <c r="N366" s="201" t="s">
        <v>37</v>
      </c>
      <c r="O366" s="71"/>
      <c r="P366" s="202">
        <f>O366*H366</f>
        <v>0</v>
      </c>
      <c r="Q366" s="202">
        <v>3.2030000000000003E-2</v>
      </c>
      <c r="R366" s="202">
        <f>Q366*H366</f>
        <v>0.12812000000000001</v>
      </c>
      <c r="S366" s="202">
        <v>0</v>
      </c>
      <c r="T366" s="203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4" t="s">
        <v>187</v>
      </c>
      <c r="AT366" s="204" t="s">
        <v>184</v>
      </c>
      <c r="AU366" s="204" t="s">
        <v>82</v>
      </c>
      <c r="AY366" s="17" t="s">
        <v>182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7" t="s">
        <v>80</v>
      </c>
      <c r="BK366" s="205">
        <f>ROUND(I366*H366,2)</f>
        <v>0</v>
      </c>
      <c r="BL366" s="17" t="s">
        <v>187</v>
      </c>
      <c r="BM366" s="204" t="s">
        <v>795</v>
      </c>
    </row>
    <row r="367" spans="1:65" s="14" customFormat="1" ht="11.25">
      <c r="B367" s="217"/>
      <c r="C367" s="218"/>
      <c r="D367" s="208" t="s">
        <v>194</v>
      </c>
      <c r="E367" s="219" t="s">
        <v>1</v>
      </c>
      <c r="F367" s="220" t="s">
        <v>187</v>
      </c>
      <c r="G367" s="218"/>
      <c r="H367" s="221">
        <v>4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194</v>
      </c>
      <c r="AU367" s="227" t="s">
        <v>82</v>
      </c>
      <c r="AV367" s="14" t="s">
        <v>82</v>
      </c>
      <c r="AW367" s="14" t="s">
        <v>29</v>
      </c>
      <c r="AX367" s="14" t="s">
        <v>80</v>
      </c>
      <c r="AY367" s="227" t="s">
        <v>182</v>
      </c>
    </row>
    <row r="368" spans="1:65" s="12" customFormat="1" ht="22.9" customHeight="1">
      <c r="B368" s="176"/>
      <c r="C368" s="177"/>
      <c r="D368" s="178" t="s">
        <v>71</v>
      </c>
      <c r="E368" s="190" t="s">
        <v>82</v>
      </c>
      <c r="F368" s="190" t="s">
        <v>796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SUM(P369:P523)</f>
        <v>0</v>
      </c>
      <c r="Q368" s="184"/>
      <c r="R368" s="185">
        <f>SUM(R369:R523)</f>
        <v>302.67472068999996</v>
      </c>
      <c r="S368" s="184"/>
      <c r="T368" s="186">
        <f>SUM(T369:T523)</f>
        <v>0</v>
      </c>
      <c r="AR368" s="187" t="s">
        <v>80</v>
      </c>
      <c r="AT368" s="188" t="s">
        <v>71</v>
      </c>
      <c r="AU368" s="188" t="s">
        <v>80</v>
      </c>
      <c r="AY368" s="187" t="s">
        <v>182</v>
      </c>
      <c r="BK368" s="189">
        <f>SUM(BK369:BK523)</f>
        <v>0</v>
      </c>
    </row>
    <row r="369" spans="1:65" s="2" customFormat="1" ht="24.2" customHeight="1">
      <c r="A369" s="34"/>
      <c r="B369" s="35"/>
      <c r="C369" s="192" t="s">
        <v>504</v>
      </c>
      <c r="D369" s="192" t="s">
        <v>184</v>
      </c>
      <c r="E369" s="193" t="s">
        <v>797</v>
      </c>
      <c r="F369" s="194" t="s">
        <v>798</v>
      </c>
      <c r="G369" s="195" t="s">
        <v>201</v>
      </c>
      <c r="H369" s="196">
        <v>217.124</v>
      </c>
      <c r="I369" s="197"/>
      <c r="J369" s="198">
        <f>ROUND(I369*H369,2)</f>
        <v>0</v>
      </c>
      <c r="K369" s="199"/>
      <c r="L369" s="39"/>
      <c r="M369" s="200" t="s">
        <v>1</v>
      </c>
      <c r="N369" s="201" t="s">
        <v>37</v>
      </c>
      <c r="O369" s="71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4" t="s">
        <v>187</v>
      </c>
      <c r="AT369" s="204" t="s">
        <v>184</v>
      </c>
      <c r="AU369" s="204" t="s">
        <v>82</v>
      </c>
      <c r="AY369" s="17" t="s">
        <v>182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7" t="s">
        <v>80</v>
      </c>
      <c r="BK369" s="205">
        <f>ROUND(I369*H369,2)</f>
        <v>0</v>
      </c>
      <c r="BL369" s="17" t="s">
        <v>187</v>
      </c>
      <c r="BM369" s="204" t="s">
        <v>799</v>
      </c>
    </row>
    <row r="370" spans="1:65" s="14" customFormat="1" ht="11.25">
      <c r="B370" s="217"/>
      <c r="C370" s="218"/>
      <c r="D370" s="208" t="s">
        <v>194</v>
      </c>
      <c r="E370" s="219" t="s">
        <v>1</v>
      </c>
      <c r="F370" s="220" t="s">
        <v>691</v>
      </c>
      <c r="G370" s="218"/>
      <c r="H370" s="221">
        <v>28.8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194</v>
      </c>
      <c r="AU370" s="227" t="s">
        <v>82</v>
      </c>
      <c r="AV370" s="14" t="s">
        <v>82</v>
      </c>
      <c r="AW370" s="14" t="s">
        <v>29</v>
      </c>
      <c r="AX370" s="14" t="s">
        <v>72</v>
      </c>
      <c r="AY370" s="227" t="s">
        <v>182</v>
      </c>
    </row>
    <row r="371" spans="1:65" s="14" customFormat="1" ht="11.25">
      <c r="B371" s="217"/>
      <c r="C371" s="218"/>
      <c r="D371" s="208" t="s">
        <v>194</v>
      </c>
      <c r="E371" s="219" t="s">
        <v>1</v>
      </c>
      <c r="F371" s="220" t="s">
        <v>692</v>
      </c>
      <c r="G371" s="218"/>
      <c r="H371" s="221">
        <v>10.427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194</v>
      </c>
      <c r="AU371" s="227" t="s">
        <v>82</v>
      </c>
      <c r="AV371" s="14" t="s">
        <v>82</v>
      </c>
      <c r="AW371" s="14" t="s">
        <v>29</v>
      </c>
      <c r="AX371" s="14" t="s">
        <v>72</v>
      </c>
      <c r="AY371" s="227" t="s">
        <v>182</v>
      </c>
    </row>
    <row r="372" spans="1:65" s="14" customFormat="1" ht="11.25">
      <c r="B372" s="217"/>
      <c r="C372" s="218"/>
      <c r="D372" s="208" t="s">
        <v>194</v>
      </c>
      <c r="E372" s="219" t="s">
        <v>1</v>
      </c>
      <c r="F372" s="220" t="s">
        <v>696</v>
      </c>
      <c r="G372" s="218"/>
      <c r="H372" s="221">
        <v>129.27600000000001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194</v>
      </c>
      <c r="AU372" s="227" t="s">
        <v>82</v>
      </c>
      <c r="AV372" s="14" t="s">
        <v>82</v>
      </c>
      <c r="AW372" s="14" t="s">
        <v>29</v>
      </c>
      <c r="AX372" s="14" t="s">
        <v>72</v>
      </c>
      <c r="AY372" s="227" t="s">
        <v>182</v>
      </c>
    </row>
    <row r="373" spans="1:65" s="14" customFormat="1" ht="11.25">
      <c r="B373" s="217"/>
      <c r="C373" s="218"/>
      <c r="D373" s="208" t="s">
        <v>194</v>
      </c>
      <c r="E373" s="219" t="s">
        <v>1</v>
      </c>
      <c r="F373" s="220" t="s">
        <v>697</v>
      </c>
      <c r="G373" s="218"/>
      <c r="H373" s="221">
        <v>24.437999999999999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194</v>
      </c>
      <c r="AU373" s="227" t="s">
        <v>82</v>
      </c>
      <c r="AV373" s="14" t="s">
        <v>82</v>
      </c>
      <c r="AW373" s="14" t="s">
        <v>29</v>
      </c>
      <c r="AX373" s="14" t="s">
        <v>72</v>
      </c>
      <c r="AY373" s="227" t="s">
        <v>182</v>
      </c>
    </row>
    <row r="374" spans="1:65" s="14" customFormat="1" ht="11.25">
      <c r="B374" s="217"/>
      <c r="C374" s="218"/>
      <c r="D374" s="208" t="s">
        <v>194</v>
      </c>
      <c r="E374" s="219" t="s">
        <v>1</v>
      </c>
      <c r="F374" s="220" t="s">
        <v>698</v>
      </c>
      <c r="G374" s="218"/>
      <c r="H374" s="221">
        <v>9.4410000000000007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194</v>
      </c>
      <c r="AU374" s="227" t="s">
        <v>82</v>
      </c>
      <c r="AV374" s="14" t="s">
        <v>82</v>
      </c>
      <c r="AW374" s="14" t="s">
        <v>29</v>
      </c>
      <c r="AX374" s="14" t="s">
        <v>72</v>
      </c>
      <c r="AY374" s="227" t="s">
        <v>182</v>
      </c>
    </row>
    <row r="375" spans="1:65" s="14" customFormat="1" ht="11.25">
      <c r="B375" s="217"/>
      <c r="C375" s="218"/>
      <c r="D375" s="208" t="s">
        <v>194</v>
      </c>
      <c r="E375" s="219" t="s">
        <v>1</v>
      </c>
      <c r="F375" s="220" t="s">
        <v>699</v>
      </c>
      <c r="G375" s="218"/>
      <c r="H375" s="221">
        <v>14.742000000000001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194</v>
      </c>
      <c r="AU375" s="227" t="s">
        <v>82</v>
      </c>
      <c r="AV375" s="14" t="s">
        <v>82</v>
      </c>
      <c r="AW375" s="14" t="s">
        <v>29</v>
      </c>
      <c r="AX375" s="14" t="s">
        <v>72</v>
      </c>
      <c r="AY375" s="227" t="s">
        <v>182</v>
      </c>
    </row>
    <row r="376" spans="1:65" s="15" customFormat="1" ht="11.25">
      <c r="B376" s="228"/>
      <c r="C376" s="229"/>
      <c r="D376" s="208" t="s">
        <v>194</v>
      </c>
      <c r="E376" s="230" t="s">
        <v>1</v>
      </c>
      <c r="F376" s="231" t="s">
        <v>218</v>
      </c>
      <c r="G376" s="229"/>
      <c r="H376" s="232">
        <v>217.124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194</v>
      </c>
      <c r="AU376" s="238" t="s">
        <v>82</v>
      </c>
      <c r="AV376" s="15" t="s">
        <v>187</v>
      </c>
      <c r="AW376" s="15" t="s">
        <v>29</v>
      </c>
      <c r="AX376" s="15" t="s">
        <v>80</v>
      </c>
      <c r="AY376" s="238" t="s">
        <v>182</v>
      </c>
    </row>
    <row r="377" spans="1:65" s="2" customFormat="1" ht="16.5" customHeight="1">
      <c r="A377" s="34"/>
      <c r="B377" s="35"/>
      <c r="C377" s="242" t="s">
        <v>510</v>
      </c>
      <c r="D377" s="242" t="s">
        <v>648</v>
      </c>
      <c r="E377" s="243" t="s">
        <v>800</v>
      </c>
      <c r="F377" s="244" t="s">
        <v>801</v>
      </c>
      <c r="G377" s="245" t="s">
        <v>186</v>
      </c>
      <c r="H377" s="246">
        <v>24.969000000000001</v>
      </c>
      <c r="I377" s="247"/>
      <c r="J377" s="248">
        <f>ROUND(I377*H377,2)</f>
        <v>0</v>
      </c>
      <c r="K377" s="249"/>
      <c r="L377" s="250"/>
      <c r="M377" s="251" t="s">
        <v>1</v>
      </c>
      <c r="N377" s="252" t="s">
        <v>37</v>
      </c>
      <c r="O377" s="71"/>
      <c r="P377" s="202">
        <f>O377*H377</f>
        <v>0</v>
      </c>
      <c r="Q377" s="202">
        <v>2.4289999999999998</v>
      </c>
      <c r="R377" s="202">
        <f>Q377*H377</f>
        <v>60.649701</v>
      </c>
      <c r="S377" s="202">
        <v>0</v>
      </c>
      <c r="T377" s="203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4" t="s">
        <v>282</v>
      </c>
      <c r="AT377" s="204" t="s">
        <v>648</v>
      </c>
      <c r="AU377" s="204" t="s">
        <v>82</v>
      </c>
      <c r="AY377" s="17" t="s">
        <v>182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7" t="s">
        <v>80</v>
      </c>
      <c r="BK377" s="205">
        <f>ROUND(I377*H377,2)</f>
        <v>0</v>
      </c>
      <c r="BL377" s="17" t="s">
        <v>187</v>
      </c>
      <c r="BM377" s="204" t="s">
        <v>802</v>
      </c>
    </row>
    <row r="378" spans="1:65" s="14" customFormat="1" ht="11.25">
      <c r="B378" s="217"/>
      <c r="C378" s="218"/>
      <c r="D378" s="208" t="s">
        <v>194</v>
      </c>
      <c r="E378" s="218"/>
      <c r="F378" s="220" t="s">
        <v>803</v>
      </c>
      <c r="G378" s="218"/>
      <c r="H378" s="221">
        <v>24.969000000000001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194</v>
      </c>
      <c r="AU378" s="227" t="s">
        <v>82</v>
      </c>
      <c r="AV378" s="14" t="s">
        <v>82</v>
      </c>
      <c r="AW378" s="14" t="s">
        <v>4</v>
      </c>
      <c r="AX378" s="14" t="s">
        <v>80</v>
      </c>
      <c r="AY378" s="227" t="s">
        <v>182</v>
      </c>
    </row>
    <row r="379" spans="1:65" s="2" customFormat="1" ht="33" customHeight="1">
      <c r="A379" s="34"/>
      <c r="B379" s="35"/>
      <c r="C379" s="192" t="s">
        <v>516</v>
      </c>
      <c r="D379" s="192" t="s">
        <v>184</v>
      </c>
      <c r="E379" s="193" t="s">
        <v>804</v>
      </c>
      <c r="F379" s="194" t="s">
        <v>805</v>
      </c>
      <c r="G379" s="195" t="s">
        <v>201</v>
      </c>
      <c r="H379" s="196">
        <v>217.124</v>
      </c>
      <c r="I379" s="197"/>
      <c r="J379" s="198">
        <f>ROUND(I379*H379,2)</f>
        <v>0</v>
      </c>
      <c r="K379" s="199"/>
      <c r="L379" s="39"/>
      <c r="M379" s="200" t="s">
        <v>1</v>
      </c>
      <c r="N379" s="201" t="s">
        <v>37</v>
      </c>
      <c r="O379" s="71"/>
      <c r="P379" s="202">
        <f>O379*H379</f>
        <v>0</v>
      </c>
      <c r="Q379" s="202">
        <v>9.4999999999999998E-3</v>
      </c>
      <c r="R379" s="202">
        <f>Q379*H379</f>
        <v>2.062678</v>
      </c>
      <c r="S379" s="202">
        <v>0</v>
      </c>
      <c r="T379" s="20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4" t="s">
        <v>187</v>
      </c>
      <c r="AT379" s="204" t="s">
        <v>184</v>
      </c>
      <c r="AU379" s="204" t="s">
        <v>82</v>
      </c>
      <c r="AY379" s="17" t="s">
        <v>182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7" t="s">
        <v>80</v>
      </c>
      <c r="BK379" s="205">
        <f>ROUND(I379*H379,2)</f>
        <v>0</v>
      </c>
      <c r="BL379" s="17" t="s">
        <v>187</v>
      </c>
      <c r="BM379" s="204" t="s">
        <v>806</v>
      </c>
    </row>
    <row r="380" spans="1:65" s="2" customFormat="1" ht="24.2" customHeight="1">
      <c r="A380" s="34"/>
      <c r="B380" s="35"/>
      <c r="C380" s="192" t="s">
        <v>521</v>
      </c>
      <c r="D380" s="192" t="s">
        <v>184</v>
      </c>
      <c r="E380" s="193" t="s">
        <v>807</v>
      </c>
      <c r="F380" s="194" t="s">
        <v>808</v>
      </c>
      <c r="G380" s="195" t="s">
        <v>186</v>
      </c>
      <c r="H380" s="196">
        <v>1.125</v>
      </c>
      <c r="I380" s="197"/>
      <c r="J380" s="198">
        <f>ROUND(I380*H380,2)</f>
        <v>0</v>
      </c>
      <c r="K380" s="199"/>
      <c r="L380" s="39"/>
      <c r="M380" s="200" t="s">
        <v>1</v>
      </c>
      <c r="N380" s="201" t="s">
        <v>37</v>
      </c>
      <c r="O380" s="71"/>
      <c r="P380" s="202">
        <f>O380*H380</f>
        <v>0</v>
      </c>
      <c r="Q380" s="202">
        <v>1.9205000000000001</v>
      </c>
      <c r="R380" s="202">
        <f>Q380*H380</f>
        <v>2.1605625000000002</v>
      </c>
      <c r="S380" s="202">
        <v>0</v>
      </c>
      <c r="T380" s="203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4" t="s">
        <v>187</v>
      </c>
      <c r="AT380" s="204" t="s">
        <v>184</v>
      </c>
      <c r="AU380" s="204" t="s">
        <v>82</v>
      </c>
      <c r="AY380" s="17" t="s">
        <v>182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7" t="s">
        <v>80</v>
      </c>
      <c r="BK380" s="205">
        <f>ROUND(I380*H380,2)</f>
        <v>0</v>
      </c>
      <c r="BL380" s="17" t="s">
        <v>187</v>
      </c>
      <c r="BM380" s="204" t="s">
        <v>809</v>
      </c>
    </row>
    <row r="381" spans="1:65" s="13" customFormat="1" ht="11.25">
      <c r="B381" s="206"/>
      <c r="C381" s="207"/>
      <c r="D381" s="208" t="s">
        <v>194</v>
      </c>
      <c r="E381" s="209" t="s">
        <v>1</v>
      </c>
      <c r="F381" s="210" t="s">
        <v>810</v>
      </c>
      <c r="G381" s="207"/>
      <c r="H381" s="209" t="s">
        <v>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194</v>
      </c>
      <c r="AU381" s="216" t="s">
        <v>82</v>
      </c>
      <c r="AV381" s="13" t="s">
        <v>80</v>
      </c>
      <c r="AW381" s="13" t="s">
        <v>29</v>
      </c>
      <c r="AX381" s="13" t="s">
        <v>72</v>
      </c>
      <c r="AY381" s="216" t="s">
        <v>182</v>
      </c>
    </row>
    <row r="382" spans="1:65" s="14" customFormat="1" ht="11.25">
      <c r="B382" s="217"/>
      <c r="C382" s="218"/>
      <c r="D382" s="208" t="s">
        <v>194</v>
      </c>
      <c r="E382" s="219" t="s">
        <v>1</v>
      </c>
      <c r="F382" s="220" t="s">
        <v>811</v>
      </c>
      <c r="G382" s="218"/>
      <c r="H382" s="221">
        <v>1.125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194</v>
      </c>
      <c r="AU382" s="227" t="s">
        <v>82</v>
      </c>
      <c r="AV382" s="14" t="s">
        <v>82</v>
      </c>
      <c r="AW382" s="14" t="s">
        <v>29</v>
      </c>
      <c r="AX382" s="14" t="s">
        <v>80</v>
      </c>
      <c r="AY382" s="227" t="s">
        <v>182</v>
      </c>
    </row>
    <row r="383" spans="1:65" s="2" customFormat="1" ht="33" customHeight="1">
      <c r="A383" s="34"/>
      <c r="B383" s="35"/>
      <c r="C383" s="192" t="s">
        <v>527</v>
      </c>
      <c r="D383" s="192" t="s">
        <v>184</v>
      </c>
      <c r="E383" s="193" t="s">
        <v>812</v>
      </c>
      <c r="F383" s="194" t="s">
        <v>813</v>
      </c>
      <c r="G383" s="195" t="s">
        <v>201</v>
      </c>
      <c r="H383" s="196">
        <v>12</v>
      </c>
      <c r="I383" s="197"/>
      <c r="J383" s="198">
        <f>ROUND(I383*H383,2)</f>
        <v>0</v>
      </c>
      <c r="K383" s="199"/>
      <c r="L383" s="39"/>
      <c r="M383" s="200" t="s">
        <v>1</v>
      </c>
      <c r="N383" s="201" t="s">
        <v>37</v>
      </c>
      <c r="O383" s="71"/>
      <c r="P383" s="202">
        <f>O383*H383</f>
        <v>0</v>
      </c>
      <c r="Q383" s="202">
        <v>3.1E-4</v>
      </c>
      <c r="R383" s="202">
        <f>Q383*H383</f>
        <v>3.7200000000000002E-3</v>
      </c>
      <c r="S383" s="202">
        <v>0</v>
      </c>
      <c r="T383" s="203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4" t="s">
        <v>187</v>
      </c>
      <c r="AT383" s="204" t="s">
        <v>184</v>
      </c>
      <c r="AU383" s="204" t="s">
        <v>82</v>
      </c>
      <c r="AY383" s="17" t="s">
        <v>182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7" t="s">
        <v>80</v>
      </c>
      <c r="BK383" s="205">
        <f>ROUND(I383*H383,2)</f>
        <v>0</v>
      </c>
      <c r="BL383" s="17" t="s">
        <v>187</v>
      </c>
      <c r="BM383" s="204" t="s">
        <v>814</v>
      </c>
    </row>
    <row r="384" spans="1:65" s="13" customFormat="1" ht="11.25">
      <c r="B384" s="206"/>
      <c r="C384" s="207"/>
      <c r="D384" s="208" t="s">
        <v>194</v>
      </c>
      <c r="E384" s="209" t="s">
        <v>1</v>
      </c>
      <c r="F384" s="210" t="s">
        <v>815</v>
      </c>
      <c r="G384" s="207"/>
      <c r="H384" s="209" t="s">
        <v>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194</v>
      </c>
      <c r="AU384" s="216" t="s">
        <v>82</v>
      </c>
      <c r="AV384" s="13" t="s">
        <v>80</v>
      </c>
      <c r="AW384" s="13" t="s">
        <v>29</v>
      </c>
      <c r="AX384" s="13" t="s">
        <v>72</v>
      </c>
      <c r="AY384" s="216" t="s">
        <v>182</v>
      </c>
    </row>
    <row r="385" spans="1:65" s="14" customFormat="1" ht="11.25">
      <c r="B385" s="217"/>
      <c r="C385" s="218"/>
      <c r="D385" s="208" t="s">
        <v>194</v>
      </c>
      <c r="E385" s="219" t="s">
        <v>1</v>
      </c>
      <c r="F385" s="220" t="s">
        <v>816</v>
      </c>
      <c r="G385" s="218"/>
      <c r="H385" s="221">
        <v>12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194</v>
      </c>
      <c r="AU385" s="227" t="s">
        <v>82</v>
      </c>
      <c r="AV385" s="14" t="s">
        <v>82</v>
      </c>
      <c r="AW385" s="14" t="s">
        <v>29</v>
      </c>
      <c r="AX385" s="14" t="s">
        <v>80</v>
      </c>
      <c r="AY385" s="227" t="s">
        <v>182</v>
      </c>
    </row>
    <row r="386" spans="1:65" s="2" customFormat="1" ht="24.2" customHeight="1">
      <c r="A386" s="34"/>
      <c r="B386" s="35"/>
      <c r="C386" s="242" t="s">
        <v>532</v>
      </c>
      <c r="D386" s="242" t="s">
        <v>648</v>
      </c>
      <c r="E386" s="243" t="s">
        <v>817</v>
      </c>
      <c r="F386" s="244" t="s">
        <v>818</v>
      </c>
      <c r="G386" s="245" t="s">
        <v>201</v>
      </c>
      <c r="H386" s="246">
        <v>14.214</v>
      </c>
      <c r="I386" s="247"/>
      <c r="J386" s="248">
        <f>ROUND(I386*H386,2)</f>
        <v>0</v>
      </c>
      <c r="K386" s="249"/>
      <c r="L386" s="250"/>
      <c r="M386" s="251" t="s">
        <v>1</v>
      </c>
      <c r="N386" s="252" t="s">
        <v>37</v>
      </c>
      <c r="O386" s="71"/>
      <c r="P386" s="202">
        <f>O386*H386</f>
        <v>0</v>
      </c>
      <c r="Q386" s="202">
        <v>2.9999999999999997E-4</v>
      </c>
      <c r="R386" s="202">
        <f>Q386*H386</f>
        <v>4.2642000000000001E-3</v>
      </c>
      <c r="S386" s="202">
        <v>0</v>
      </c>
      <c r="T386" s="203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4" t="s">
        <v>282</v>
      </c>
      <c r="AT386" s="204" t="s">
        <v>648</v>
      </c>
      <c r="AU386" s="204" t="s">
        <v>82</v>
      </c>
      <c r="AY386" s="17" t="s">
        <v>182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7" t="s">
        <v>80</v>
      </c>
      <c r="BK386" s="205">
        <f>ROUND(I386*H386,2)</f>
        <v>0</v>
      </c>
      <c r="BL386" s="17" t="s">
        <v>187</v>
      </c>
      <c r="BM386" s="204" t="s">
        <v>819</v>
      </c>
    </row>
    <row r="387" spans="1:65" s="14" customFormat="1" ht="11.25">
      <c r="B387" s="217"/>
      <c r="C387" s="218"/>
      <c r="D387" s="208" t="s">
        <v>194</v>
      </c>
      <c r="E387" s="218"/>
      <c r="F387" s="220" t="s">
        <v>820</v>
      </c>
      <c r="G387" s="218"/>
      <c r="H387" s="221">
        <v>14.214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194</v>
      </c>
      <c r="AU387" s="227" t="s">
        <v>82</v>
      </c>
      <c r="AV387" s="14" t="s">
        <v>82</v>
      </c>
      <c r="AW387" s="14" t="s">
        <v>4</v>
      </c>
      <c r="AX387" s="14" t="s">
        <v>80</v>
      </c>
      <c r="AY387" s="227" t="s">
        <v>182</v>
      </c>
    </row>
    <row r="388" spans="1:65" s="2" customFormat="1" ht="24.2" customHeight="1">
      <c r="A388" s="34"/>
      <c r="B388" s="35"/>
      <c r="C388" s="192" t="s">
        <v>551</v>
      </c>
      <c r="D388" s="192" t="s">
        <v>184</v>
      </c>
      <c r="E388" s="193" t="s">
        <v>821</v>
      </c>
      <c r="F388" s="194" t="s">
        <v>822</v>
      </c>
      <c r="G388" s="195" t="s">
        <v>318</v>
      </c>
      <c r="H388" s="196">
        <v>10</v>
      </c>
      <c r="I388" s="197"/>
      <c r="J388" s="198">
        <f>ROUND(I388*H388,2)</f>
        <v>0</v>
      </c>
      <c r="K388" s="199"/>
      <c r="L388" s="39"/>
      <c r="M388" s="200" t="s">
        <v>1</v>
      </c>
      <c r="N388" s="201" t="s">
        <v>37</v>
      </c>
      <c r="O388" s="71"/>
      <c r="P388" s="202">
        <f>O388*H388</f>
        <v>0</v>
      </c>
      <c r="Q388" s="202">
        <v>4.8999999999999998E-4</v>
      </c>
      <c r="R388" s="202">
        <f>Q388*H388</f>
        <v>4.8999999999999998E-3</v>
      </c>
      <c r="S388" s="202">
        <v>0</v>
      </c>
      <c r="T388" s="203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4" t="s">
        <v>187</v>
      </c>
      <c r="AT388" s="204" t="s">
        <v>184</v>
      </c>
      <c r="AU388" s="204" t="s">
        <v>82</v>
      </c>
      <c r="AY388" s="17" t="s">
        <v>182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7" t="s">
        <v>80</v>
      </c>
      <c r="BK388" s="205">
        <f>ROUND(I388*H388,2)</f>
        <v>0</v>
      </c>
      <c r="BL388" s="17" t="s">
        <v>187</v>
      </c>
      <c r="BM388" s="204" t="s">
        <v>823</v>
      </c>
    </row>
    <row r="389" spans="1:65" s="13" customFormat="1" ht="11.25">
      <c r="B389" s="206"/>
      <c r="C389" s="207"/>
      <c r="D389" s="208" t="s">
        <v>194</v>
      </c>
      <c r="E389" s="209" t="s">
        <v>1</v>
      </c>
      <c r="F389" s="210" t="s">
        <v>815</v>
      </c>
      <c r="G389" s="207"/>
      <c r="H389" s="209" t="s">
        <v>1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194</v>
      </c>
      <c r="AU389" s="216" t="s">
        <v>82</v>
      </c>
      <c r="AV389" s="13" t="s">
        <v>80</v>
      </c>
      <c r="AW389" s="13" t="s">
        <v>29</v>
      </c>
      <c r="AX389" s="13" t="s">
        <v>72</v>
      </c>
      <c r="AY389" s="216" t="s">
        <v>182</v>
      </c>
    </row>
    <row r="390" spans="1:65" s="14" customFormat="1" ht="11.25">
      <c r="B390" s="217"/>
      <c r="C390" s="218"/>
      <c r="D390" s="208" t="s">
        <v>194</v>
      </c>
      <c r="E390" s="219" t="s">
        <v>1</v>
      </c>
      <c r="F390" s="220" t="s">
        <v>136</v>
      </c>
      <c r="G390" s="218"/>
      <c r="H390" s="221">
        <v>10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194</v>
      </c>
      <c r="AU390" s="227" t="s">
        <v>82</v>
      </c>
      <c r="AV390" s="14" t="s">
        <v>82</v>
      </c>
      <c r="AW390" s="14" t="s">
        <v>29</v>
      </c>
      <c r="AX390" s="14" t="s">
        <v>80</v>
      </c>
      <c r="AY390" s="227" t="s">
        <v>182</v>
      </c>
    </row>
    <row r="391" spans="1:65" s="2" customFormat="1" ht="33" customHeight="1">
      <c r="A391" s="34"/>
      <c r="B391" s="35"/>
      <c r="C391" s="192" t="s">
        <v>824</v>
      </c>
      <c r="D391" s="192" t="s">
        <v>184</v>
      </c>
      <c r="E391" s="193" t="s">
        <v>825</v>
      </c>
      <c r="F391" s="194" t="s">
        <v>826</v>
      </c>
      <c r="G391" s="195" t="s">
        <v>318</v>
      </c>
      <c r="H391" s="196">
        <v>228</v>
      </c>
      <c r="I391" s="197"/>
      <c r="J391" s="198">
        <f>ROUND(I391*H391,2)</f>
        <v>0</v>
      </c>
      <c r="K391" s="199"/>
      <c r="L391" s="39"/>
      <c r="M391" s="200" t="s">
        <v>1</v>
      </c>
      <c r="N391" s="201" t="s">
        <v>37</v>
      </c>
      <c r="O391" s="71"/>
      <c r="P391" s="202">
        <f>O391*H391</f>
        <v>0</v>
      </c>
      <c r="Q391" s="202">
        <v>7.7999999999999999E-4</v>
      </c>
      <c r="R391" s="202">
        <f>Q391*H391</f>
        <v>0.17784</v>
      </c>
      <c r="S391" s="202">
        <v>0</v>
      </c>
      <c r="T391" s="203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4" t="s">
        <v>187</v>
      </c>
      <c r="AT391" s="204" t="s">
        <v>184</v>
      </c>
      <c r="AU391" s="204" t="s">
        <v>82</v>
      </c>
      <c r="AY391" s="17" t="s">
        <v>182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7" t="s">
        <v>80</v>
      </c>
      <c r="BK391" s="205">
        <f>ROUND(I391*H391,2)</f>
        <v>0</v>
      </c>
      <c r="BL391" s="17" t="s">
        <v>187</v>
      </c>
      <c r="BM391" s="204" t="s">
        <v>827</v>
      </c>
    </row>
    <row r="392" spans="1:65" s="13" customFormat="1" ht="11.25">
      <c r="B392" s="206"/>
      <c r="C392" s="207"/>
      <c r="D392" s="208" t="s">
        <v>194</v>
      </c>
      <c r="E392" s="209" t="s">
        <v>1</v>
      </c>
      <c r="F392" s="210" t="s">
        <v>828</v>
      </c>
      <c r="G392" s="207"/>
      <c r="H392" s="209" t="s">
        <v>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194</v>
      </c>
      <c r="AU392" s="216" t="s">
        <v>82</v>
      </c>
      <c r="AV392" s="13" t="s">
        <v>80</v>
      </c>
      <c r="AW392" s="13" t="s">
        <v>29</v>
      </c>
      <c r="AX392" s="13" t="s">
        <v>72</v>
      </c>
      <c r="AY392" s="216" t="s">
        <v>182</v>
      </c>
    </row>
    <row r="393" spans="1:65" s="14" customFormat="1" ht="11.25">
      <c r="B393" s="217"/>
      <c r="C393" s="218"/>
      <c r="D393" s="208" t="s">
        <v>194</v>
      </c>
      <c r="E393" s="219" t="s">
        <v>1</v>
      </c>
      <c r="F393" s="220" t="s">
        <v>829</v>
      </c>
      <c r="G393" s="218"/>
      <c r="H393" s="221">
        <v>228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194</v>
      </c>
      <c r="AU393" s="227" t="s">
        <v>82</v>
      </c>
      <c r="AV393" s="14" t="s">
        <v>82</v>
      </c>
      <c r="AW393" s="14" t="s">
        <v>29</v>
      </c>
      <c r="AX393" s="14" t="s">
        <v>72</v>
      </c>
      <c r="AY393" s="227" t="s">
        <v>182</v>
      </c>
    </row>
    <row r="394" spans="1:65" s="15" customFormat="1" ht="11.25">
      <c r="B394" s="228"/>
      <c r="C394" s="229"/>
      <c r="D394" s="208" t="s">
        <v>194</v>
      </c>
      <c r="E394" s="230" t="s">
        <v>1</v>
      </c>
      <c r="F394" s="231" t="s">
        <v>218</v>
      </c>
      <c r="G394" s="229"/>
      <c r="H394" s="232">
        <v>228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194</v>
      </c>
      <c r="AU394" s="238" t="s">
        <v>82</v>
      </c>
      <c r="AV394" s="15" t="s">
        <v>187</v>
      </c>
      <c r="AW394" s="15" t="s">
        <v>29</v>
      </c>
      <c r="AX394" s="15" t="s">
        <v>80</v>
      </c>
      <c r="AY394" s="238" t="s">
        <v>182</v>
      </c>
    </row>
    <row r="395" spans="1:65" s="2" customFormat="1" ht="24.2" customHeight="1">
      <c r="A395" s="34"/>
      <c r="B395" s="35"/>
      <c r="C395" s="192" t="s">
        <v>830</v>
      </c>
      <c r="D395" s="192" t="s">
        <v>184</v>
      </c>
      <c r="E395" s="193" t="s">
        <v>831</v>
      </c>
      <c r="F395" s="194" t="s">
        <v>832</v>
      </c>
      <c r="G395" s="195" t="s">
        <v>318</v>
      </c>
      <c r="H395" s="196">
        <v>346.7</v>
      </c>
      <c r="I395" s="197"/>
      <c r="J395" s="198">
        <f>ROUND(I395*H395,2)</f>
        <v>0</v>
      </c>
      <c r="K395" s="199"/>
      <c r="L395" s="39"/>
      <c r="M395" s="200" t="s">
        <v>1</v>
      </c>
      <c r="N395" s="201" t="s">
        <v>37</v>
      </c>
      <c r="O395" s="71"/>
      <c r="P395" s="202">
        <f>O395*H395</f>
        <v>0</v>
      </c>
      <c r="Q395" s="202">
        <v>1E-4</v>
      </c>
      <c r="R395" s="202">
        <f>Q395*H395</f>
        <v>3.4669999999999999E-2</v>
      </c>
      <c r="S395" s="202">
        <v>0</v>
      </c>
      <c r="T395" s="20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4" t="s">
        <v>187</v>
      </c>
      <c r="AT395" s="204" t="s">
        <v>184</v>
      </c>
      <c r="AU395" s="204" t="s">
        <v>82</v>
      </c>
      <c r="AY395" s="17" t="s">
        <v>182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7" t="s">
        <v>80</v>
      </c>
      <c r="BK395" s="205">
        <f>ROUND(I395*H395,2)</f>
        <v>0</v>
      </c>
      <c r="BL395" s="17" t="s">
        <v>187</v>
      </c>
      <c r="BM395" s="204" t="s">
        <v>833</v>
      </c>
    </row>
    <row r="396" spans="1:65" s="13" customFormat="1" ht="11.25">
      <c r="B396" s="206"/>
      <c r="C396" s="207"/>
      <c r="D396" s="208" t="s">
        <v>194</v>
      </c>
      <c r="E396" s="209" t="s">
        <v>1</v>
      </c>
      <c r="F396" s="210" t="s">
        <v>834</v>
      </c>
      <c r="G396" s="207"/>
      <c r="H396" s="209" t="s">
        <v>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194</v>
      </c>
      <c r="AU396" s="216" t="s">
        <v>82</v>
      </c>
      <c r="AV396" s="13" t="s">
        <v>80</v>
      </c>
      <c r="AW396" s="13" t="s">
        <v>29</v>
      </c>
      <c r="AX396" s="13" t="s">
        <v>72</v>
      </c>
      <c r="AY396" s="216" t="s">
        <v>182</v>
      </c>
    </row>
    <row r="397" spans="1:65" s="14" customFormat="1" ht="11.25">
      <c r="B397" s="217"/>
      <c r="C397" s="218"/>
      <c r="D397" s="208" t="s">
        <v>194</v>
      </c>
      <c r="E397" s="219" t="s">
        <v>1</v>
      </c>
      <c r="F397" s="220" t="s">
        <v>835</v>
      </c>
      <c r="G397" s="218"/>
      <c r="H397" s="221">
        <v>346.7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194</v>
      </c>
      <c r="AU397" s="227" t="s">
        <v>82</v>
      </c>
      <c r="AV397" s="14" t="s">
        <v>82</v>
      </c>
      <c r="AW397" s="14" t="s">
        <v>29</v>
      </c>
      <c r="AX397" s="14" t="s">
        <v>72</v>
      </c>
      <c r="AY397" s="227" t="s">
        <v>182</v>
      </c>
    </row>
    <row r="398" spans="1:65" s="15" customFormat="1" ht="11.25">
      <c r="B398" s="228"/>
      <c r="C398" s="229"/>
      <c r="D398" s="208" t="s">
        <v>194</v>
      </c>
      <c r="E398" s="230" t="s">
        <v>1</v>
      </c>
      <c r="F398" s="231" t="s">
        <v>218</v>
      </c>
      <c r="G398" s="229"/>
      <c r="H398" s="232">
        <v>346.7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194</v>
      </c>
      <c r="AU398" s="238" t="s">
        <v>82</v>
      </c>
      <c r="AV398" s="15" t="s">
        <v>187</v>
      </c>
      <c r="AW398" s="15" t="s">
        <v>29</v>
      </c>
      <c r="AX398" s="15" t="s">
        <v>80</v>
      </c>
      <c r="AY398" s="238" t="s">
        <v>182</v>
      </c>
    </row>
    <row r="399" spans="1:65" s="2" customFormat="1" ht="37.9" customHeight="1">
      <c r="A399" s="34"/>
      <c r="B399" s="35"/>
      <c r="C399" s="192" t="s">
        <v>836</v>
      </c>
      <c r="D399" s="192" t="s">
        <v>184</v>
      </c>
      <c r="E399" s="193" t="s">
        <v>837</v>
      </c>
      <c r="F399" s="194" t="s">
        <v>838</v>
      </c>
      <c r="G399" s="195" t="s">
        <v>318</v>
      </c>
      <c r="H399" s="196">
        <v>140</v>
      </c>
      <c r="I399" s="197"/>
      <c r="J399" s="198">
        <f>ROUND(I399*H399,2)</f>
        <v>0</v>
      </c>
      <c r="K399" s="199"/>
      <c r="L399" s="39"/>
      <c r="M399" s="200" t="s">
        <v>1</v>
      </c>
      <c r="N399" s="201" t="s">
        <v>37</v>
      </c>
      <c r="O399" s="71"/>
      <c r="P399" s="202">
        <f>O399*H399</f>
        <v>0</v>
      </c>
      <c r="Q399" s="202">
        <v>0</v>
      </c>
      <c r="R399" s="202">
        <f>Q399*H399</f>
        <v>0</v>
      </c>
      <c r="S399" s="202">
        <v>0</v>
      </c>
      <c r="T399" s="203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4" t="s">
        <v>187</v>
      </c>
      <c r="AT399" s="204" t="s">
        <v>184</v>
      </c>
      <c r="AU399" s="204" t="s">
        <v>82</v>
      </c>
      <c r="AY399" s="17" t="s">
        <v>182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7" t="s">
        <v>80</v>
      </c>
      <c r="BK399" s="205">
        <f>ROUND(I399*H399,2)</f>
        <v>0</v>
      </c>
      <c r="BL399" s="17" t="s">
        <v>187</v>
      </c>
      <c r="BM399" s="204" t="s">
        <v>839</v>
      </c>
    </row>
    <row r="400" spans="1:65" s="13" customFormat="1" ht="11.25">
      <c r="B400" s="206"/>
      <c r="C400" s="207"/>
      <c r="D400" s="208" t="s">
        <v>194</v>
      </c>
      <c r="E400" s="209" t="s">
        <v>1</v>
      </c>
      <c r="F400" s="210" t="s">
        <v>840</v>
      </c>
      <c r="G400" s="207"/>
      <c r="H400" s="209" t="s">
        <v>1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194</v>
      </c>
      <c r="AU400" s="216" t="s">
        <v>82</v>
      </c>
      <c r="AV400" s="13" t="s">
        <v>80</v>
      </c>
      <c r="AW400" s="13" t="s">
        <v>29</v>
      </c>
      <c r="AX400" s="13" t="s">
        <v>72</v>
      </c>
      <c r="AY400" s="216" t="s">
        <v>182</v>
      </c>
    </row>
    <row r="401" spans="1:65" s="14" customFormat="1" ht="11.25">
      <c r="B401" s="217"/>
      <c r="C401" s="218"/>
      <c r="D401" s="208" t="s">
        <v>194</v>
      </c>
      <c r="E401" s="219" t="s">
        <v>1</v>
      </c>
      <c r="F401" s="220" t="s">
        <v>841</v>
      </c>
      <c r="G401" s="218"/>
      <c r="H401" s="221">
        <v>140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194</v>
      </c>
      <c r="AU401" s="227" t="s">
        <v>82</v>
      </c>
      <c r="AV401" s="14" t="s">
        <v>82</v>
      </c>
      <c r="AW401" s="14" t="s">
        <v>29</v>
      </c>
      <c r="AX401" s="14" t="s">
        <v>80</v>
      </c>
      <c r="AY401" s="227" t="s">
        <v>182</v>
      </c>
    </row>
    <row r="402" spans="1:65" s="2" customFormat="1" ht="16.5" customHeight="1">
      <c r="A402" s="34"/>
      <c r="B402" s="35"/>
      <c r="C402" s="242" t="s">
        <v>842</v>
      </c>
      <c r="D402" s="242" t="s">
        <v>648</v>
      </c>
      <c r="E402" s="243" t="s">
        <v>843</v>
      </c>
      <c r="F402" s="244" t="s">
        <v>844</v>
      </c>
      <c r="G402" s="245" t="s">
        <v>186</v>
      </c>
      <c r="H402" s="246">
        <v>7.899</v>
      </c>
      <c r="I402" s="247"/>
      <c r="J402" s="248">
        <f>ROUND(I402*H402,2)</f>
        <v>0</v>
      </c>
      <c r="K402" s="249"/>
      <c r="L402" s="250"/>
      <c r="M402" s="251" t="s">
        <v>1</v>
      </c>
      <c r="N402" s="252" t="s">
        <v>37</v>
      </c>
      <c r="O402" s="71"/>
      <c r="P402" s="202">
        <f>O402*H402</f>
        <v>0</v>
      </c>
      <c r="Q402" s="202">
        <v>2.4289999999999998</v>
      </c>
      <c r="R402" s="202">
        <f>Q402*H402</f>
        <v>19.186670999999997</v>
      </c>
      <c r="S402" s="202">
        <v>0</v>
      </c>
      <c r="T402" s="203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4" t="s">
        <v>282</v>
      </c>
      <c r="AT402" s="204" t="s">
        <v>648</v>
      </c>
      <c r="AU402" s="204" t="s">
        <v>82</v>
      </c>
      <c r="AY402" s="17" t="s">
        <v>182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7" t="s">
        <v>80</v>
      </c>
      <c r="BK402" s="205">
        <f>ROUND(I402*H402,2)</f>
        <v>0</v>
      </c>
      <c r="BL402" s="17" t="s">
        <v>187</v>
      </c>
      <c r="BM402" s="204" t="s">
        <v>845</v>
      </c>
    </row>
    <row r="403" spans="1:65" s="13" customFormat="1" ht="11.25">
      <c r="B403" s="206"/>
      <c r="C403" s="207"/>
      <c r="D403" s="208" t="s">
        <v>194</v>
      </c>
      <c r="E403" s="209" t="s">
        <v>1</v>
      </c>
      <c r="F403" s="210" t="s">
        <v>846</v>
      </c>
      <c r="G403" s="207"/>
      <c r="H403" s="209" t="s">
        <v>1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194</v>
      </c>
      <c r="AU403" s="216" t="s">
        <v>82</v>
      </c>
      <c r="AV403" s="13" t="s">
        <v>80</v>
      </c>
      <c r="AW403" s="13" t="s">
        <v>29</v>
      </c>
      <c r="AX403" s="13" t="s">
        <v>72</v>
      </c>
      <c r="AY403" s="216" t="s">
        <v>182</v>
      </c>
    </row>
    <row r="404" spans="1:65" s="14" customFormat="1" ht="11.25">
      <c r="B404" s="217"/>
      <c r="C404" s="218"/>
      <c r="D404" s="208" t="s">
        <v>194</v>
      </c>
      <c r="E404" s="219" t="s">
        <v>1</v>
      </c>
      <c r="F404" s="220" t="s">
        <v>847</v>
      </c>
      <c r="G404" s="218"/>
      <c r="H404" s="221">
        <v>7.899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194</v>
      </c>
      <c r="AU404" s="227" t="s">
        <v>82</v>
      </c>
      <c r="AV404" s="14" t="s">
        <v>82</v>
      </c>
      <c r="AW404" s="14" t="s">
        <v>29</v>
      </c>
      <c r="AX404" s="14" t="s">
        <v>80</v>
      </c>
      <c r="AY404" s="227" t="s">
        <v>182</v>
      </c>
    </row>
    <row r="405" spans="1:65" s="2" customFormat="1" ht="24.2" customHeight="1">
      <c r="A405" s="34"/>
      <c r="B405" s="35"/>
      <c r="C405" s="192" t="s">
        <v>848</v>
      </c>
      <c r="D405" s="192" t="s">
        <v>184</v>
      </c>
      <c r="E405" s="193" t="s">
        <v>849</v>
      </c>
      <c r="F405" s="194" t="s">
        <v>850</v>
      </c>
      <c r="G405" s="195" t="s">
        <v>186</v>
      </c>
      <c r="H405" s="196">
        <v>32.219000000000001</v>
      </c>
      <c r="I405" s="197"/>
      <c r="J405" s="198">
        <f>ROUND(I405*H405,2)</f>
        <v>0</v>
      </c>
      <c r="K405" s="199"/>
      <c r="L405" s="39"/>
      <c r="M405" s="200" t="s">
        <v>1</v>
      </c>
      <c r="N405" s="201" t="s">
        <v>37</v>
      </c>
      <c r="O405" s="71"/>
      <c r="P405" s="202">
        <f>O405*H405</f>
        <v>0</v>
      </c>
      <c r="Q405" s="202">
        <v>2.5018699999999998</v>
      </c>
      <c r="R405" s="202">
        <f>Q405*H405</f>
        <v>80.607749529999992</v>
      </c>
      <c r="S405" s="202">
        <v>0</v>
      </c>
      <c r="T405" s="203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4" t="s">
        <v>187</v>
      </c>
      <c r="AT405" s="204" t="s">
        <v>184</v>
      </c>
      <c r="AU405" s="204" t="s">
        <v>82</v>
      </c>
      <c r="AY405" s="17" t="s">
        <v>182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7" t="s">
        <v>80</v>
      </c>
      <c r="BK405" s="205">
        <f>ROUND(I405*H405,2)</f>
        <v>0</v>
      </c>
      <c r="BL405" s="17" t="s">
        <v>187</v>
      </c>
      <c r="BM405" s="204" t="s">
        <v>851</v>
      </c>
    </row>
    <row r="406" spans="1:65" s="13" customFormat="1" ht="11.25">
      <c r="B406" s="206"/>
      <c r="C406" s="207"/>
      <c r="D406" s="208" t="s">
        <v>194</v>
      </c>
      <c r="E406" s="209" t="s">
        <v>1</v>
      </c>
      <c r="F406" s="210" t="s">
        <v>852</v>
      </c>
      <c r="G406" s="207"/>
      <c r="H406" s="209" t="s">
        <v>1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194</v>
      </c>
      <c r="AU406" s="216" t="s">
        <v>82</v>
      </c>
      <c r="AV406" s="13" t="s">
        <v>80</v>
      </c>
      <c r="AW406" s="13" t="s">
        <v>29</v>
      </c>
      <c r="AX406" s="13" t="s">
        <v>72</v>
      </c>
      <c r="AY406" s="216" t="s">
        <v>182</v>
      </c>
    </row>
    <row r="407" spans="1:65" s="14" customFormat="1" ht="11.25">
      <c r="B407" s="217"/>
      <c r="C407" s="218"/>
      <c r="D407" s="208" t="s">
        <v>194</v>
      </c>
      <c r="E407" s="219" t="s">
        <v>1</v>
      </c>
      <c r="F407" s="220" t="s">
        <v>853</v>
      </c>
      <c r="G407" s="218"/>
      <c r="H407" s="221">
        <v>22.207000000000001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194</v>
      </c>
      <c r="AU407" s="227" t="s">
        <v>82</v>
      </c>
      <c r="AV407" s="14" t="s">
        <v>82</v>
      </c>
      <c r="AW407" s="14" t="s">
        <v>29</v>
      </c>
      <c r="AX407" s="14" t="s">
        <v>72</v>
      </c>
      <c r="AY407" s="227" t="s">
        <v>182</v>
      </c>
    </row>
    <row r="408" spans="1:65" s="14" customFormat="1" ht="11.25">
      <c r="B408" s="217"/>
      <c r="C408" s="218"/>
      <c r="D408" s="208" t="s">
        <v>194</v>
      </c>
      <c r="E408" s="219" t="s">
        <v>1</v>
      </c>
      <c r="F408" s="220" t="s">
        <v>854</v>
      </c>
      <c r="G408" s="218"/>
      <c r="H408" s="221">
        <v>2.5419999999999998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194</v>
      </c>
      <c r="AU408" s="227" t="s">
        <v>82</v>
      </c>
      <c r="AV408" s="14" t="s">
        <v>82</v>
      </c>
      <c r="AW408" s="14" t="s">
        <v>29</v>
      </c>
      <c r="AX408" s="14" t="s">
        <v>72</v>
      </c>
      <c r="AY408" s="227" t="s">
        <v>182</v>
      </c>
    </row>
    <row r="409" spans="1:65" s="13" customFormat="1" ht="11.25">
      <c r="B409" s="206"/>
      <c r="C409" s="207"/>
      <c r="D409" s="208" t="s">
        <v>194</v>
      </c>
      <c r="E409" s="209" t="s">
        <v>1</v>
      </c>
      <c r="F409" s="210" t="s">
        <v>611</v>
      </c>
      <c r="G409" s="207"/>
      <c r="H409" s="209" t="s">
        <v>1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194</v>
      </c>
      <c r="AU409" s="216" t="s">
        <v>82</v>
      </c>
      <c r="AV409" s="13" t="s">
        <v>80</v>
      </c>
      <c r="AW409" s="13" t="s">
        <v>29</v>
      </c>
      <c r="AX409" s="13" t="s">
        <v>72</v>
      </c>
      <c r="AY409" s="216" t="s">
        <v>182</v>
      </c>
    </row>
    <row r="410" spans="1:65" s="14" customFormat="1" ht="11.25">
      <c r="B410" s="217"/>
      <c r="C410" s="218"/>
      <c r="D410" s="208" t="s">
        <v>194</v>
      </c>
      <c r="E410" s="219" t="s">
        <v>1</v>
      </c>
      <c r="F410" s="220" t="s">
        <v>855</v>
      </c>
      <c r="G410" s="218"/>
      <c r="H410" s="221">
        <v>1.139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194</v>
      </c>
      <c r="AU410" s="227" t="s">
        <v>82</v>
      </c>
      <c r="AV410" s="14" t="s">
        <v>82</v>
      </c>
      <c r="AW410" s="14" t="s">
        <v>29</v>
      </c>
      <c r="AX410" s="14" t="s">
        <v>72</v>
      </c>
      <c r="AY410" s="227" t="s">
        <v>182</v>
      </c>
    </row>
    <row r="411" spans="1:65" s="13" customFormat="1" ht="11.25">
      <c r="B411" s="206"/>
      <c r="C411" s="207"/>
      <c r="D411" s="208" t="s">
        <v>194</v>
      </c>
      <c r="E411" s="209" t="s">
        <v>1</v>
      </c>
      <c r="F411" s="210" t="s">
        <v>856</v>
      </c>
      <c r="G411" s="207"/>
      <c r="H411" s="209" t="s">
        <v>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194</v>
      </c>
      <c r="AU411" s="216" t="s">
        <v>82</v>
      </c>
      <c r="AV411" s="13" t="s">
        <v>80</v>
      </c>
      <c r="AW411" s="13" t="s">
        <v>29</v>
      </c>
      <c r="AX411" s="13" t="s">
        <v>72</v>
      </c>
      <c r="AY411" s="216" t="s">
        <v>182</v>
      </c>
    </row>
    <row r="412" spans="1:65" s="14" customFormat="1" ht="11.25">
      <c r="B412" s="217"/>
      <c r="C412" s="218"/>
      <c r="D412" s="208" t="s">
        <v>194</v>
      </c>
      <c r="E412" s="219" t="s">
        <v>1</v>
      </c>
      <c r="F412" s="220" t="s">
        <v>857</v>
      </c>
      <c r="G412" s="218"/>
      <c r="H412" s="221">
        <v>3.1749999999999998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194</v>
      </c>
      <c r="AU412" s="227" t="s">
        <v>82</v>
      </c>
      <c r="AV412" s="14" t="s">
        <v>82</v>
      </c>
      <c r="AW412" s="14" t="s">
        <v>29</v>
      </c>
      <c r="AX412" s="14" t="s">
        <v>72</v>
      </c>
      <c r="AY412" s="227" t="s">
        <v>182</v>
      </c>
    </row>
    <row r="413" spans="1:65" s="13" customFormat="1" ht="11.25">
      <c r="B413" s="206"/>
      <c r="C413" s="207"/>
      <c r="D413" s="208" t="s">
        <v>194</v>
      </c>
      <c r="E413" s="209" t="s">
        <v>1</v>
      </c>
      <c r="F413" s="210" t="s">
        <v>858</v>
      </c>
      <c r="G413" s="207"/>
      <c r="H413" s="209" t="s">
        <v>1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194</v>
      </c>
      <c r="AU413" s="216" t="s">
        <v>82</v>
      </c>
      <c r="AV413" s="13" t="s">
        <v>80</v>
      </c>
      <c r="AW413" s="13" t="s">
        <v>29</v>
      </c>
      <c r="AX413" s="13" t="s">
        <v>72</v>
      </c>
      <c r="AY413" s="216" t="s">
        <v>182</v>
      </c>
    </row>
    <row r="414" spans="1:65" s="14" customFormat="1" ht="11.25">
      <c r="B414" s="217"/>
      <c r="C414" s="218"/>
      <c r="D414" s="208" t="s">
        <v>194</v>
      </c>
      <c r="E414" s="219" t="s">
        <v>1</v>
      </c>
      <c r="F414" s="220" t="s">
        <v>859</v>
      </c>
      <c r="G414" s="218"/>
      <c r="H414" s="221">
        <v>1.476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194</v>
      </c>
      <c r="AU414" s="227" t="s">
        <v>82</v>
      </c>
      <c r="AV414" s="14" t="s">
        <v>82</v>
      </c>
      <c r="AW414" s="14" t="s">
        <v>29</v>
      </c>
      <c r="AX414" s="14" t="s">
        <v>72</v>
      </c>
      <c r="AY414" s="227" t="s">
        <v>182</v>
      </c>
    </row>
    <row r="415" spans="1:65" s="13" customFormat="1" ht="11.25">
      <c r="B415" s="206"/>
      <c r="C415" s="207"/>
      <c r="D415" s="208" t="s">
        <v>194</v>
      </c>
      <c r="E415" s="209" t="s">
        <v>1</v>
      </c>
      <c r="F415" s="210" t="s">
        <v>787</v>
      </c>
      <c r="G415" s="207"/>
      <c r="H415" s="209" t="s">
        <v>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194</v>
      </c>
      <c r="AU415" s="216" t="s">
        <v>82</v>
      </c>
      <c r="AV415" s="13" t="s">
        <v>80</v>
      </c>
      <c r="AW415" s="13" t="s">
        <v>29</v>
      </c>
      <c r="AX415" s="13" t="s">
        <v>72</v>
      </c>
      <c r="AY415" s="216" t="s">
        <v>182</v>
      </c>
    </row>
    <row r="416" spans="1:65" s="14" customFormat="1" ht="11.25">
      <c r="B416" s="217"/>
      <c r="C416" s="218"/>
      <c r="D416" s="208" t="s">
        <v>194</v>
      </c>
      <c r="E416" s="219" t="s">
        <v>1</v>
      </c>
      <c r="F416" s="220" t="s">
        <v>860</v>
      </c>
      <c r="G416" s="218"/>
      <c r="H416" s="221">
        <v>1.68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194</v>
      </c>
      <c r="AU416" s="227" t="s">
        <v>82</v>
      </c>
      <c r="AV416" s="14" t="s">
        <v>82</v>
      </c>
      <c r="AW416" s="14" t="s">
        <v>29</v>
      </c>
      <c r="AX416" s="14" t="s">
        <v>72</v>
      </c>
      <c r="AY416" s="227" t="s">
        <v>182</v>
      </c>
    </row>
    <row r="417" spans="1:65" s="15" customFormat="1" ht="11.25">
      <c r="B417" s="228"/>
      <c r="C417" s="229"/>
      <c r="D417" s="208" t="s">
        <v>194</v>
      </c>
      <c r="E417" s="230" t="s">
        <v>1</v>
      </c>
      <c r="F417" s="231" t="s">
        <v>218</v>
      </c>
      <c r="G417" s="229"/>
      <c r="H417" s="232">
        <v>32.219000000000001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194</v>
      </c>
      <c r="AU417" s="238" t="s">
        <v>82</v>
      </c>
      <c r="AV417" s="15" t="s">
        <v>187</v>
      </c>
      <c r="AW417" s="15" t="s">
        <v>29</v>
      </c>
      <c r="AX417" s="15" t="s">
        <v>80</v>
      </c>
      <c r="AY417" s="238" t="s">
        <v>182</v>
      </c>
    </row>
    <row r="418" spans="1:65" s="2" customFormat="1" ht="16.5" customHeight="1">
      <c r="A418" s="34"/>
      <c r="B418" s="35"/>
      <c r="C418" s="192" t="s">
        <v>861</v>
      </c>
      <c r="D418" s="192" t="s">
        <v>184</v>
      </c>
      <c r="E418" s="193" t="s">
        <v>862</v>
      </c>
      <c r="F418" s="194" t="s">
        <v>863</v>
      </c>
      <c r="G418" s="195" t="s">
        <v>201</v>
      </c>
      <c r="H418" s="196">
        <v>6.476</v>
      </c>
      <c r="I418" s="197"/>
      <c r="J418" s="198">
        <f>ROUND(I418*H418,2)</f>
        <v>0</v>
      </c>
      <c r="K418" s="199"/>
      <c r="L418" s="39"/>
      <c r="M418" s="200" t="s">
        <v>1</v>
      </c>
      <c r="N418" s="201" t="s">
        <v>37</v>
      </c>
      <c r="O418" s="71"/>
      <c r="P418" s="202">
        <f>O418*H418</f>
        <v>0</v>
      </c>
      <c r="Q418" s="202">
        <v>2.9399999999999999E-3</v>
      </c>
      <c r="R418" s="202">
        <f>Q418*H418</f>
        <v>1.9039439999999998E-2</v>
      </c>
      <c r="S418" s="202">
        <v>0</v>
      </c>
      <c r="T418" s="203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4" t="s">
        <v>187</v>
      </c>
      <c r="AT418" s="204" t="s">
        <v>184</v>
      </c>
      <c r="AU418" s="204" t="s">
        <v>82</v>
      </c>
      <c r="AY418" s="17" t="s">
        <v>182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7" t="s">
        <v>80</v>
      </c>
      <c r="BK418" s="205">
        <f>ROUND(I418*H418,2)</f>
        <v>0</v>
      </c>
      <c r="BL418" s="17" t="s">
        <v>187</v>
      </c>
      <c r="BM418" s="204" t="s">
        <v>864</v>
      </c>
    </row>
    <row r="419" spans="1:65" s="13" customFormat="1" ht="11.25">
      <c r="B419" s="206"/>
      <c r="C419" s="207"/>
      <c r="D419" s="208" t="s">
        <v>194</v>
      </c>
      <c r="E419" s="209" t="s">
        <v>1</v>
      </c>
      <c r="F419" s="210" t="s">
        <v>858</v>
      </c>
      <c r="G419" s="207"/>
      <c r="H419" s="209" t="s">
        <v>1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194</v>
      </c>
      <c r="AU419" s="216" t="s">
        <v>82</v>
      </c>
      <c r="AV419" s="13" t="s">
        <v>80</v>
      </c>
      <c r="AW419" s="13" t="s">
        <v>29</v>
      </c>
      <c r="AX419" s="13" t="s">
        <v>72</v>
      </c>
      <c r="AY419" s="216" t="s">
        <v>182</v>
      </c>
    </row>
    <row r="420" spans="1:65" s="14" customFormat="1" ht="11.25">
      <c r="B420" s="217"/>
      <c r="C420" s="218"/>
      <c r="D420" s="208" t="s">
        <v>194</v>
      </c>
      <c r="E420" s="219" t="s">
        <v>1</v>
      </c>
      <c r="F420" s="220" t="s">
        <v>865</v>
      </c>
      <c r="G420" s="218"/>
      <c r="H420" s="221">
        <v>4.2359999999999998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194</v>
      </c>
      <c r="AU420" s="227" t="s">
        <v>82</v>
      </c>
      <c r="AV420" s="14" t="s">
        <v>82</v>
      </c>
      <c r="AW420" s="14" t="s">
        <v>29</v>
      </c>
      <c r="AX420" s="14" t="s">
        <v>72</v>
      </c>
      <c r="AY420" s="227" t="s">
        <v>182</v>
      </c>
    </row>
    <row r="421" spans="1:65" s="13" customFormat="1" ht="11.25">
      <c r="B421" s="206"/>
      <c r="C421" s="207"/>
      <c r="D421" s="208" t="s">
        <v>194</v>
      </c>
      <c r="E421" s="209" t="s">
        <v>1</v>
      </c>
      <c r="F421" s="210" t="s">
        <v>787</v>
      </c>
      <c r="G421" s="207"/>
      <c r="H421" s="209" t="s">
        <v>1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194</v>
      </c>
      <c r="AU421" s="216" t="s">
        <v>82</v>
      </c>
      <c r="AV421" s="13" t="s">
        <v>80</v>
      </c>
      <c r="AW421" s="13" t="s">
        <v>29</v>
      </c>
      <c r="AX421" s="13" t="s">
        <v>72</v>
      </c>
      <c r="AY421" s="216" t="s">
        <v>182</v>
      </c>
    </row>
    <row r="422" spans="1:65" s="14" customFormat="1" ht="11.25">
      <c r="B422" s="217"/>
      <c r="C422" s="218"/>
      <c r="D422" s="208" t="s">
        <v>194</v>
      </c>
      <c r="E422" s="219" t="s">
        <v>1</v>
      </c>
      <c r="F422" s="220" t="s">
        <v>866</v>
      </c>
      <c r="G422" s="218"/>
      <c r="H422" s="221">
        <v>2.2400000000000002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194</v>
      </c>
      <c r="AU422" s="227" t="s">
        <v>82</v>
      </c>
      <c r="AV422" s="14" t="s">
        <v>82</v>
      </c>
      <c r="AW422" s="14" t="s">
        <v>29</v>
      </c>
      <c r="AX422" s="14" t="s">
        <v>72</v>
      </c>
      <c r="AY422" s="227" t="s">
        <v>182</v>
      </c>
    </row>
    <row r="423" spans="1:65" s="15" customFormat="1" ht="11.25">
      <c r="B423" s="228"/>
      <c r="C423" s="229"/>
      <c r="D423" s="208" t="s">
        <v>194</v>
      </c>
      <c r="E423" s="230" t="s">
        <v>1</v>
      </c>
      <c r="F423" s="231" t="s">
        <v>218</v>
      </c>
      <c r="G423" s="229"/>
      <c r="H423" s="232">
        <v>6.476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194</v>
      </c>
      <c r="AU423" s="238" t="s">
        <v>82</v>
      </c>
      <c r="AV423" s="15" t="s">
        <v>187</v>
      </c>
      <c r="AW423" s="15" t="s">
        <v>29</v>
      </c>
      <c r="AX423" s="15" t="s">
        <v>80</v>
      </c>
      <c r="AY423" s="238" t="s">
        <v>182</v>
      </c>
    </row>
    <row r="424" spans="1:65" s="2" customFormat="1" ht="16.5" customHeight="1">
      <c r="A424" s="34"/>
      <c r="B424" s="35"/>
      <c r="C424" s="192" t="s">
        <v>867</v>
      </c>
      <c r="D424" s="192" t="s">
        <v>184</v>
      </c>
      <c r="E424" s="193" t="s">
        <v>868</v>
      </c>
      <c r="F424" s="194" t="s">
        <v>869</v>
      </c>
      <c r="G424" s="195" t="s">
        <v>201</v>
      </c>
      <c r="H424" s="196">
        <v>6.476</v>
      </c>
      <c r="I424" s="197"/>
      <c r="J424" s="198">
        <f>ROUND(I424*H424,2)</f>
        <v>0</v>
      </c>
      <c r="K424" s="199"/>
      <c r="L424" s="39"/>
      <c r="M424" s="200" t="s">
        <v>1</v>
      </c>
      <c r="N424" s="201" t="s">
        <v>37</v>
      </c>
      <c r="O424" s="71"/>
      <c r="P424" s="202">
        <f>O424*H424</f>
        <v>0</v>
      </c>
      <c r="Q424" s="202">
        <v>0</v>
      </c>
      <c r="R424" s="202">
        <f>Q424*H424</f>
        <v>0</v>
      </c>
      <c r="S424" s="202">
        <v>0</v>
      </c>
      <c r="T424" s="20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4" t="s">
        <v>187</v>
      </c>
      <c r="AT424" s="204" t="s">
        <v>184</v>
      </c>
      <c r="AU424" s="204" t="s">
        <v>82</v>
      </c>
      <c r="AY424" s="17" t="s">
        <v>182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7" t="s">
        <v>80</v>
      </c>
      <c r="BK424" s="205">
        <f>ROUND(I424*H424,2)</f>
        <v>0</v>
      </c>
      <c r="BL424" s="17" t="s">
        <v>187</v>
      </c>
      <c r="BM424" s="204" t="s">
        <v>870</v>
      </c>
    </row>
    <row r="425" spans="1:65" s="13" customFormat="1" ht="11.25">
      <c r="B425" s="206"/>
      <c r="C425" s="207"/>
      <c r="D425" s="208" t="s">
        <v>194</v>
      </c>
      <c r="E425" s="209" t="s">
        <v>1</v>
      </c>
      <c r="F425" s="210" t="s">
        <v>858</v>
      </c>
      <c r="G425" s="207"/>
      <c r="H425" s="209" t="s">
        <v>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194</v>
      </c>
      <c r="AU425" s="216" t="s">
        <v>82</v>
      </c>
      <c r="AV425" s="13" t="s">
        <v>80</v>
      </c>
      <c r="AW425" s="13" t="s">
        <v>29</v>
      </c>
      <c r="AX425" s="13" t="s">
        <v>72</v>
      </c>
      <c r="AY425" s="216" t="s">
        <v>182</v>
      </c>
    </row>
    <row r="426" spans="1:65" s="14" customFormat="1" ht="11.25">
      <c r="B426" s="217"/>
      <c r="C426" s="218"/>
      <c r="D426" s="208" t="s">
        <v>194</v>
      </c>
      <c r="E426" s="219" t="s">
        <v>1</v>
      </c>
      <c r="F426" s="220" t="s">
        <v>865</v>
      </c>
      <c r="G426" s="218"/>
      <c r="H426" s="221">
        <v>4.2359999999999998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194</v>
      </c>
      <c r="AU426" s="227" t="s">
        <v>82</v>
      </c>
      <c r="AV426" s="14" t="s">
        <v>82</v>
      </c>
      <c r="AW426" s="14" t="s">
        <v>29</v>
      </c>
      <c r="AX426" s="14" t="s">
        <v>72</v>
      </c>
      <c r="AY426" s="227" t="s">
        <v>182</v>
      </c>
    </row>
    <row r="427" spans="1:65" s="13" customFormat="1" ht="11.25">
      <c r="B427" s="206"/>
      <c r="C427" s="207"/>
      <c r="D427" s="208" t="s">
        <v>194</v>
      </c>
      <c r="E427" s="209" t="s">
        <v>1</v>
      </c>
      <c r="F427" s="210" t="s">
        <v>787</v>
      </c>
      <c r="G427" s="207"/>
      <c r="H427" s="209" t="s">
        <v>1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194</v>
      </c>
      <c r="AU427" s="216" t="s">
        <v>82</v>
      </c>
      <c r="AV427" s="13" t="s">
        <v>80</v>
      </c>
      <c r="AW427" s="13" t="s">
        <v>29</v>
      </c>
      <c r="AX427" s="13" t="s">
        <v>72</v>
      </c>
      <c r="AY427" s="216" t="s">
        <v>182</v>
      </c>
    </row>
    <row r="428" spans="1:65" s="14" customFormat="1" ht="11.25">
      <c r="B428" s="217"/>
      <c r="C428" s="218"/>
      <c r="D428" s="208" t="s">
        <v>194</v>
      </c>
      <c r="E428" s="219" t="s">
        <v>1</v>
      </c>
      <c r="F428" s="220" t="s">
        <v>866</v>
      </c>
      <c r="G428" s="218"/>
      <c r="H428" s="221">
        <v>2.2400000000000002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194</v>
      </c>
      <c r="AU428" s="227" t="s">
        <v>82</v>
      </c>
      <c r="AV428" s="14" t="s">
        <v>82</v>
      </c>
      <c r="AW428" s="14" t="s">
        <v>29</v>
      </c>
      <c r="AX428" s="14" t="s">
        <v>72</v>
      </c>
      <c r="AY428" s="227" t="s">
        <v>182</v>
      </c>
    </row>
    <row r="429" spans="1:65" s="15" customFormat="1" ht="11.25">
      <c r="B429" s="228"/>
      <c r="C429" s="229"/>
      <c r="D429" s="208" t="s">
        <v>194</v>
      </c>
      <c r="E429" s="230" t="s">
        <v>1</v>
      </c>
      <c r="F429" s="231" t="s">
        <v>218</v>
      </c>
      <c r="G429" s="229"/>
      <c r="H429" s="232">
        <v>6.476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194</v>
      </c>
      <c r="AU429" s="238" t="s">
        <v>82</v>
      </c>
      <c r="AV429" s="15" t="s">
        <v>187</v>
      </c>
      <c r="AW429" s="15" t="s">
        <v>29</v>
      </c>
      <c r="AX429" s="15" t="s">
        <v>80</v>
      </c>
      <c r="AY429" s="238" t="s">
        <v>182</v>
      </c>
    </row>
    <row r="430" spans="1:65" s="2" customFormat="1" ht="21.75" customHeight="1">
      <c r="A430" s="34"/>
      <c r="B430" s="35"/>
      <c r="C430" s="192" t="s">
        <v>871</v>
      </c>
      <c r="D430" s="192" t="s">
        <v>184</v>
      </c>
      <c r="E430" s="193" t="s">
        <v>872</v>
      </c>
      <c r="F430" s="194" t="s">
        <v>873</v>
      </c>
      <c r="G430" s="195" t="s">
        <v>292</v>
      </c>
      <c r="H430" s="196">
        <v>5.0949999999999998</v>
      </c>
      <c r="I430" s="197"/>
      <c r="J430" s="198">
        <f>ROUND(I430*H430,2)</f>
        <v>0</v>
      </c>
      <c r="K430" s="199"/>
      <c r="L430" s="39"/>
      <c r="M430" s="200" t="s">
        <v>1</v>
      </c>
      <c r="N430" s="201" t="s">
        <v>37</v>
      </c>
      <c r="O430" s="71"/>
      <c r="P430" s="202">
        <f>O430*H430</f>
        <v>0</v>
      </c>
      <c r="Q430" s="202">
        <v>1.0606199999999999</v>
      </c>
      <c r="R430" s="202">
        <f>Q430*H430</f>
        <v>5.4038588999999995</v>
      </c>
      <c r="S430" s="202">
        <v>0</v>
      </c>
      <c r="T430" s="203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4" t="s">
        <v>187</v>
      </c>
      <c r="AT430" s="204" t="s">
        <v>184</v>
      </c>
      <c r="AU430" s="204" t="s">
        <v>82</v>
      </c>
      <c r="AY430" s="17" t="s">
        <v>182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7" t="s">
        <v>80</v>
      </c>
      <c r="BK430" s="205">
        <f>ROUND(I430*H430,2)</f>
        <v>0</v>
      </c>
      <c r="BL430" s="17" t="s">
        <v>187</v>
      </c>
      <c r="BM430" s="204" t="s">
        <v>874</v>
      </c>
    </row>
    <row r="431" spans="1:65" s="13" customFormat="1" ht="11.25">
      <c r="B431" s="206"/>
      <c r="C431" s="207"/>
      <c r="D431" s="208" t="s">
        <v>194</v>
      </c>
      <c r="E431" s="209" t="s">
        <v>1</v>
      </c>
      <c r="F431" s="210" t="s">
        <v>852</v>
      </c>
      <c r="G431" s="207"/>
      <c r="H431" s="209" t="s">
        <v>1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194</v>
      </c>
      <c r="AU431" s="216" t="s">
        <v>82</v>
      </c>
      <c r="AV431" s="13" t="s">
        <v>80</v>
      </c>
      <c r="AW431" s="13" t="s">
        <v>29</v>
      </c>
      <c r="AX431" s="13" t="s">
        <v>72</v>
      </c>
      <c r="AY431" s="216" t="s">
        <v>182</v>
      </c>
    </row>
    <row r="432" spans="1:65" s="14" customFormat="1" ht="11.25">
      <c r="B432" s="217"/>
      <c r="C432" s="218"/>
      <c r="D432" s="208" t="s">
        <v>194</v>
      </c>
      <c r="E432" s="219" t="s">
        <v>1</v>
      </c>
      <c r="F432" s="220" t="s">
        <v>875</v>
      </c>
      <c r="G432" s="218"/>
      <c r="H432" s="221">
        <v>3.0169999999999999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194</v>
      </c>
      <c r="AU432" s="227" t="s">
        <v>82</v>
      </c>
      <c r="AV432" s="14" t="s">
        <v>82</v>
      </c>
      <c r="AW432" s="14" t="s">
        <v>29</v>
      </c>
      <c r="AX432" s="14" t="s">
        <v>72</v>
      </c>
      <c r="AY432" s="227" t="s">
        <v>182</v>
      </c>
    </row>
    <row r="433" spans="1:65" s="13" customFormat="1" ht="11.25">
      <c r="B433" s="206"/>
      <c r="C433" s="207"/>
      <c r="D433" s="208" t="s">
        <v>194</v>
      </c>
      <c r="E433" s="209" t="s">
        <v>1</v>
      </c>
      <c r="F433" s="210" t="s">
        <v>876</v>
      </c>
      <c r="G433" s="207"/>
      <c r="H433" s="209" t="s">
        <v>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194</v>
      </c>
      <c r="AU433" s="216" t="s">
        <v>82</v>
      </c>
      <c r="AV433" s="13" t="s">
        <v>80</v>
      </c>
      <c r="AW433" s="13" t="s">
        <v>29</v>
      </c>
      <c r="AX433" s="13" t="s">
        <v>72</v>
      </c>
      <c r="AY433" s="216" t="s">
        <v>182</v>
      </c>
    </row>
    <row r="434" spans="1:65" s="14" customFormat="1" ht="11.25">
      <c r="B434" s="217"/>
      <c r="C434" s="218"/>
      <c r="D434" s="208" t="s">
        <v>194</v>
      </c>
      <c r="E434" s="219" t="s">
        <v>1</v>
      </c>
      <c r="F434" s="220" t="s">
        <v>877</v>
      </c>
      <c r="G434" s="218"/>
      <c r="H434" s="221">
        <v>2.0779999999999998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194</v>
      </c>
      <c r="AU434" s="227" t="s">
        <v>82</v>
      </c>
      <c r="AV434" s="14" t="s">
        <v>82</v>
      </c>
      <c r="AW434" s="14" t="s">
        <v>29</v>
      </c>
      <c r="AX434" s="14" t="s">
        <v>72</v>
      </c>
      <c r="AY434" s="227" t="s">
        <v>182</v>
      </c>
    </row>
    <row r="435" spans="1:65" s="15" customFormat="1" ht="11.25">
      <c r="B435" s="228"/>
      <c r="C435" s="229"/>
      <c r="D435" s="208" t="s">
        <v>194</v>
      </c>
      <c r="E435" s="230" t="s">
        <v>1</v>
      </c>
      <c r="F435" s="231" t="s">
        <v>218</v>
      </c>
      <c r="G435" s="229"/>
      <c r="H435" s="232">
        <v>5.0949999999999998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194</v>
      </c>
      <c r="AU435" s="238" t="s">
        <v>82</v>
      </c>
      <c r="AV435" s="15" t="s">
        <v>187</v>
      </c>
      <c r="AW435" s="15" t="s">
        <v>29</v>
      </c>
      <c r="AX435" s="15" t="s">
        <v>80</v>
      </c>
      <c r="AY435" s="238" t="s">
        <v>182</v>
      </c>
    </row>
    <row r="436" spans="1:65" s="2" customFormat="1" ht="24.2" customHeight="1">
      <c r="A436" s="34"/>
      <c r="B436" s="35"/>
      <c r="C436" s="192" t="s">
        <v>878</v>
      </c>
      <c r="D436" s="192" t="s">
        <v>184</v>
      </c>
      <c r="E436" s="193" t="s">
        <v>879</v>
      </c>
      <c r="F436" s="194" t="s">
        <v>880</v>
      </c>
      <c r="G436" s="195" t="s">
        <v>201</v>
      </c>
      <c r="H436" s="196">
        <v>85.192999999999998</v>
      </c>
      <c r="I436" s="197"/>
      <c r="J436" s="198">
        <f>ROUND(I436*H436,2)</f>
        <v>0</v>
      </c>
      <c r="K436" s="199"/>
      <c r="L436" s="39"/>
      <c r="M436" s="200" t="s">
        <v>1</v>
      </c>
      <c r="N436" s="201" t="s">
        <v>37</v>
      </c>
      <c r="O436" s="71"/>
      <c r="P436" s="202">
        <f>O436*H436</f>
        <v>0</v>
      </c>
      <c r="Q436" s="202">
        <v>1E-3</v>
      </c>
      <c r="R436" s="202">
        <f>Q436*H436</f>
        <v>8.5193000000000005E-2</v>
      </c>
      <c r="S436" s="202">
        <v>0</v>
      </c>
      <c r="T436" s="203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4" t="s">
        <v>187</v>
      </c>
      <c r="AT436" s="204" t="s">
        <v>184</v>
      </c>
      <c r="AU436" s="204" t="s">
        <v>82</v>
      </c>
      <c r="AY436" s="17" t="s">
        <v>182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7" t="s">
        <v>80</v>
      </c>
      <c r="BK436" s="205">
        <f>ROUND(I436*H436,2)</f>
        <v>0</v>
      </c>
      <c r="BL436" s="17" t="s">
        <v>187</v>
      </c>
      <c r="BM436" s="204" t="s">
        <v>881</v>
      </c>
    </row>
    <row r="437" spans="1:65" s="13" customFormat="1" ht="11.25">
      <c r="B437" s="206"/>
      <c r="C437" s="207"/>
      <c r="D437" s="208" t="s">
        <v>194</v>
      </c>
      <c r="E437" s="209" t="s">
        <v>1</v>
      </c>
      <c r="F437" s="210" t="s">
        <v>852</v>
      </c>
      <c r="G437" s="207"/>
      <c r="H437" s="209" t="s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194</v>
      </c>
      <c r="AU437" s="216" t="s">
        <v>82</v>
      </c>
      <c r="AV437" s="13" t="s">
        <v>80</v>
      </c>
      <c r="AW437" s="13" t="s">
        <v>29</v>
      </c>
      <c r="AX437" s="13" t="s">
        <v>72</v>
      </c>
      <c r="AY437" s="216" t="s">
        <v>182</v>
      </c>
    </row>
    <row r="438" spans="1:65" s="14" customFormat="1" ht="11.25">
      <c r="B438" s="217"/>
      <c r="C438" s="218"/>
      <c r="D438" s="208" t="s">
        <v>194</v>
      </c>
      <c r="E438" s="219" t="s">
        <v>1</v>
      </c>
      <c r="F438" s="220" t="s">
        <v>882</v>
      </c>
      <c r="G438" s="218"/>
      <c r="H438" s="221">
        <v>63.448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194</v>
      </c>
      <c r="AU438" s="227" t="s">
        <v>82</v>
      </c>
      <c r="AV438" s="14" t="s">
        <v>82</v>
      </c>
      <c r="AW438" s="14" t="s">
        <v>29</v>
      </c>
      <c r="AX438" s="14" t="s">
        <v>72</v>
      </c>
      <c r="AY438" s="227" t="s">
        <v>182</v>
      </c>
    </row>
    <row r="439" spans="1:65" s="14" customFormat="1" ht="11.25">
      <c r="B439" s="217"/>
      <c r="C439" s="218"/>
      <c r="D439" s="208" t="s">
        <v>194</v>
      </c>
      <c r="E439" s="219" t="s">
        <v>1</v>
      </c>
      <c r="F439" s="220" t="s">
        <v>883</v>
      </c>
      <c r="G439" s="218"/>
      <c r="H439" s="221">
        <v>7.2629999999999999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194</v>
      </c>
      <c r="AU439" s="227" t="s">
        <v>82</v>
      </c>
      <c r="AV439" s="14" t="s">
        <v>82</v>
      </c>
      <c r="AW439" s="14" t="s">
        <v>29</v>
      </c>
      <c r="AX439" s="14" t="s">
        <v>72</v>
      </c>
      <c r="AY439" s="227" t="s">
        <v>182</v>
      </c>
    </row>
    <row r="440" spans="1:65" s="13" customFormat="1" ht="11.25">
      <c r="B440" s="206"/>
      <c r="C440" s="207"/>
      <c r="D440" s="208" t="s">
        <v>194</v>
      </c>
      <c r="E440" s="209" t="s">
        <v>1</v>
      </c>
      <c r="F440" s="210" t="s">
        <v>611</v>
      </c>
      <c r="G440" s="207"/>
      <c r="H440" s="209" t="s">
        <v>1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194</v>
      </c>
      <c r="AU440" s="216" t="s">
        <v>82</v>
      </c>
      <c r="AV440" s="13" t="s">
        <v>80</v>
      </c>
      <c r="AW440" s="13" t="s">
        <v>29</v>
      </c>
      <c r="AX440" s="13" t="s">
        <v>72</v>
      </c>
      <c r="AY440" s="216" t="s">
        <v>182</v>
      </c>
    </row>
    <row r="441" spans="1:65" s="14" customFormat="1" ht="11.25">
      <c r="B441" s="217"/>
      <c r="C441" s="218"/>
      <c r="D441" s="208" t="s">
        <v>194</v>
      </c>
      <c r="E441" s="219" t="s">
        <v>1</v>
      </c>
      <c r="F441" s="220" t="s">
        <v>884</v>
      </c>
      <c r="G441" s="218"/>
      <c r="H441" s="221">
        <v>1.782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194</v>
      </c>
      <c r="AU441" s="227" t="s">
        <v>82</v>
      </c>
      <c r="AV441" s="14" t="s">
        <v>82</v>
      </c>
      <c r="AW441" s="14" t="s">
        <v>29</v>
      </c>
      <c r="AX441" s="14" t="s">
        <v>72</v>
      </c>
      <c r="AY441" s="227" t="s">
        <v>182</v>
      </c>
    </row>
    <row r="442" spans="1:65" s="13" customFormat="1" ht="11.25">
      <c r="B442" s="206"/>
      <c r="C442" s="207"/>
      <c r="D442" s="208" t="s">
        <v>194</v>
      </c>
      <c r="E442" s="209" t="s">
        <v>1</v>
      </c>
      <c r="F442" s="210" t="s">
        <v>856</v>
      </c>
      <c r="G442" s="207"/>
      <c r="H442" s="209" t="s">
        <v>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194</v>
      </c>
      <c r="AU442" s="216" t="s">
        <v>82</v>
      </c>
      <c r="AV442" s="13" t="s">
        <v>80</v>
      </c>
      <c r="AW442" s="13" t="s">
        <v>29</v>
      </c>
      <c r="AX442" s="13" t="s">
        <v>72</v>
      </c>
      <c r="AY442" s="216" t="s">
        <v>182</v>
      </c>
    </row>
    <row r="443" spans="1:65" s="14" customFormat="1" ht="11.25">
      <c r="B443" s="217"/>
      <c r="C443" s="218"/>
      <c r="D443" s="208" t="s">
        <v>194</v>
      </c>
      <c r="E443" s="219" t="s">
        <v>1</v>
      </c>
      <c r="F443" s="220" t="s">
        <v>885</v>
      </c>
      <c r="G443" s="218"/>
      <c r="H443" s="221">
        <v>12.7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194</v>
      </c>
      <c r="AU443" s="227" t="s">
        <v>82</v>
      </c>
      <c r="AV443" s="14" t="s">
        <v>82</v>
      </c>
      <c r="AW443" s="14" t="s">
        <v>29</v>
      </c>
      <c r="AX443" s="14" t="s">
        <v>72</v>
      </c>
      <c r="AY443" s="227" t="s">
        <v>182</v>
      </c>
    </row>
    <row r="444" spans="1:65" s="15" customFormat="1" ht="11.25">
      <c r="B444" s="228"/>
      <c r="C444" s="229"/>
      <c r="D444" s="208" t="s">
        <v>194</v>
      </c>
      <c r="E444" s="230" t="s">
        <v>1</v>
      </c>
      <c r="F444" s="231" t="s">
        <v>218</v>
      </c>
      <c r="G444" s="229"/>
      <c r="H444" s="232">
        <v>85.192999999999998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194</v>
      </c>
      <c r="AU444" s="238" t="s">
        <v>82</v>
      </c>
      <c r="AV444" s="15" t="s">
        <v>187</v>
      </c>
      <c r="AW444" s="15" t="s">
        <v>29</v>
      </c>
      <c r="AX444" s="15" t="s">
        <v>80</v>
      </c>
      <c r="AY444" s="238" t="s">
        <v>182</v>
      </c>
    </row>
    <row r="445" spans="1:65" s="2" customFormat="1" ht="24.2" customHeight="1">
      <c r="A445" s="34"/>
      <c r="B445" s="35"/>
      <c r="C445" s="192" t="s">
        <v>886</v>
      </c>
      <c r="D445" s="192" t="s">
        <v>184</v>
      </c>
      <c r="E445" s="193" t="s">
        <v>887</v>
      </c>
      <c r="F445" s="194" t="s">
        <v>888</v>
      </c>
      <c r="G445" s="195" t="s">
        <v>186</v>
      </c>
      <c r="H445" s="196">
        <v>9.6780000000000008</v>
      </c>
      <c r="I445" s="197"/>
      <c r="J445" s="198">
        <f>ROUND(I445*H445,2)</f>
        <v>0</v>
      </c>
      <c r="K445" s="199"/>
      <c r="L445" s="39"/>
      <c r="M445" s="200" t="s">
        <v>1</v>
      </c>
      <c r="N445" s="201" t="s">
        <v>37</v>
      </c>
      <c r="O445" s="71"/>
      <c r="P445" s="202">
        <f>O445*H445</f>
        <v>0</v>
      </c>
      <c r="Q445" s="202">
        <v>2.5018699999999998</v>
      </c>
      <c r="R445" s="202">
        <f>Q445*H445</f>
        <v>24.213097860000001</v>
      </c>
      <c r="S445" s="202">
        <v>0</v>
      </c>
      <c r="T445" s="20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4" t="s">
        <v>187</v>
      </c>
      <c r="AT445" s="204" t="s">
        <v>184</v>
      </c>
      <c r="AU445" s="204" t="s">
        <v>82</v>
      </c>
      <c r="AY445" s="17" t="s">
        <v>182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7" t="s">
        <v>80</v>
      </c>
      <c r="BK445" s="205">
        <f>ROUND(I445*H445,2)</f>
        <v>0</v>
      </c>
      <c r="BL445" s="17" t="s">
        <v>187</v>
      </c>
      <c r="BM445" s="204" t="s">
        <v>889</v>
      </c>
    </row>
    <row r="446" spans="1:65" s="13" customFormat="1" ht="22.5">
      <c r="B446" s="206"/>
      <c r="C446" s="207"/>
      <c r="D446" s="208" t="s">
        <v>194</v>
      </c>
      <c r="E446" s="209" t="s">
        <v>1</v>
      </c>
      <c r="F446" s="210" t="s">
        <v>623</v>
      </c>
      <c r="G446" s="207"/>
      <c r="H446" s="209" t="s">
        <v>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194</v>
      </c>
      <c r="AU446" s="216" t="s">
        <v>82</v>
      </c>
      <c r="AV446" s="13" t="s">
        <v>80</v>
      </c>
      <c r="AW446" s="13" t="s">
        <v>29</v>
      </c>
      <c r="AX446" s="13" t="s">
        <v>72</v>
      </c>
      <c r="AY446" s="216" t="s">
        <v>182</v>
      </c>
    </row>
    <row r="447" spans="1:65" s="14" customFormat="1" ht="11.25">
      <c r="B447" s="217"/>
      <c r="C447" s="218"/>
      <c r="D447" s="208" t="s">
        <v>194</v>
      </c>
      <c r="E447" s="219" t="s">
        <v>1</v>
      </c>
      <c r="F447" s="220" t="s">
        <v>624</v>
      </c>
      <c r="G447" s="218"/>
      <c r="H447" s="221">
        <v>6.6879999999999997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194</v>
      </c>
      <c r="AU447" s="227" t="s">
        <v>82</v>
      </c>
      <c r="AV447" s="14" t="s">
        <v>82</v>
      </c>
      <c r="AW447" s="14" t="s">
        <v>29</v>
      </c>
      <c r="AX447" s="14" t="s">
        <v>72</v>
      </c>
      <c r="AY447" s="227" t="s">
        <v>182</v>
      </c>
    </row>
    <row r="448" spans="1:65" s="13" customFormat="1" ht="11.25">
      <c r="B448" s="206"/>
      <c r="C448" s="207"/>
      <c r="D448" s="208" t="s">
        <v>194</v>
      </c>
      <c r="E448" s="209" t="s">
        <v>1</v>
      </c>
      <c r="F448" s="210" t="s">
        <v>787</v>
      </c>
      <c r="G448" s="207"/>
      <c r="H448" s="209" t="s">
        <v>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194</v>
      </c>
      <c r="AU448" s="216" t="s">
        <v>82</v>
      </c>
      <c r="AV448" s="13" t="s">
        <v>80</v>
      </c>
      <c r="AW448" s="13" t="s">
        <v>29</v>
      </c>
      <c r="AX448" s="13" t="s">
        <v>72</v>
      </c>
      <c r="AY448" s="216" t="s">
        <v>182</v>
      </c>
    </row>
    <row r="449" spans="1:65" s="14" customFormat="1" ht="11.25">
      <c r="B449" s="217"/>
      <c r="C449" s="218"/>
      <c r="D449" s="208" t="s">
        <v>194</v>
      </c>
      <c r="E449" s="219" t="s">
        <v>1</v>
      </c>
      <c r="F449" s="220" t="s">
        <v>890</v>
      </c>
      <c r="G449" s="218"/>
      <c r="H449" s="221">
        <v>0.75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194</v>
      </c>
      <c r="AU449" s="227" t="s">
        <v>82</v>
      </c>
      <c r="AV449" s="14" t="s">
        <v>82</v>
      </c>
      <c r="AW449" s="14" t="s">
        <v>29</v>
      </c>
      <c r="AX449" s="14" t="s">
        <v>72</v>
      </c>
      <c r="AY449" s="227" t="s">
        <v>182</v>
      </c>
    </row>
    <row r="450" spans="1:65" s="14" customFormat="1" ht="11.25">
      <c r="B450" s="217"/>
      <c r="C450" s="218"/>
      <c r="D450" s="208" t="s">
        <v>194</v>
      </c>
      <c r="E450" s="219" t="s">
        <v>1</v>
      </c>
      <c r="F450" s="220" t="s">
        <v>891</v>
      </c>
      <c r="G450" s="218"/>
      <c r="H450" s="221">
        <v>2.2400000000000002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194</v>
      </c>
      <c r="AU450" s="227" t="s">
        <v>82</v>
      </c>
      <c r="AV450" s="14" t="s">
        <v>82</v>
      </c>
      <c r="AW450" s="14" t="s">
        <v>29</v>
      </c>
      <c r="AX450" s="14" t="s">
        <v>72</v>
      </c>
      <c r="AY450" s="227" t="s">
        <v>182</v>
      </c>
    </row>
    <row r="451" spans="1:65" s="15" customFormat="1" ht="11.25">
      <c r="B451" s="228"/>
      <c r="C451" s="229"/>
      <c r="D451" s="208" t="s">
        <v>194</v>
      </c>
      <c r="E451" s="230" t="s">
        <v>1</v>
      </c>
      <c r="F451" s="231" t="s">
        <v>218</v>
      </c>
      <c r="G451" s="229"/>
      <c r="H451" s="232">
        <v>9.6780000000000008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194</v>
      </c>
      <c r="AU451" s="238" t="s">
        <v>82</v>
      </c>
      <c r="AV451" s="15" t="s">
        <v>187</v>
      </c>
      <c r="AW451" s="15" t="s">
        <v>29</v>
      </c>
      <c r="AX451" s="15" t="s">
        <v>80</v>
      </c>
      <c r="AY451" s="238" t="s">
        <v>182</v>
      </c>
    </row>
    <row r="452" spans="1:65" s="2" customFormat="1" ht="16.5" customHeight="1">
      <c r="A452" s="34"/>
      <c r="B452" s="35"/>
      <c r="C452" s="192" t="s">
        <v>892</v>
      </c>
      <c r="D452" s="192" t="s">
        <v>184</v>
      </c>
      <c r="E452" s="193" t="s">
        <v>893</v>
      </c>
      <c r="F452" s="194" t="s">
        <v>894</v>
      </c>
      <c r="G452" s="195" t="s">
        <v>201</v>
      </c>
      <c r="H452" s="196">
        <v>23.92</v>
      </c>
      <c r="I452" s="197"/>
      <c r="J452" s="198">
        <f>ROUND(I452*H452,2)</f>
        <v>0</v>
      </c>
      <c r="K452" s="199"/>
      <c r="L452" s="39"/>
      <c r="M452" s="200" t="s">
        <v>1</v>
      </c>
      <c r="N452" s="201" t="s">
        <v>37</v>
      </c>
      <c r="O452" s="71"/>
      <c r="P452" s="202">
        <f>O452*H452</f>
        <v>0</v>
      </c>
      <c r="Q452" s="202">
        <v>2.6900000000000001E-3</v>
      </c>
      <c r="R452" s="202">
        <f>Q452*H452</f>
        <v>6.4344800000000008E-2</v>
      </c>
      <c r="S452" s="202">
        <v>0</v>
      </c>
      <c r="T452" s="203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4" t="s">
        <v>187</v>
      </c>
      <c r="AT452" s="204" t="s">
        <v>184</v>
      </c>
      <c r="AU452" s="204" t="s">
        <v>82</v>
      </c>
      <c r="AY452" s="17" t="s">
        <v>182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7" t="s">
        <v>80</v>
      </c>
      <c r="BK452" s="205">
        <f>ROUND(I452*H452,2)</f>
        <v>0</v>
      </c>
      <c r="BL452" s="17" t="s">
        <v>187</v>
      </c>
      <c r="BM452" s="204" t="s">
        <v>895</v>
      </c>
    </row>
    <row r="453" spans="1:65" s="13" customFormat="1" ht="11.25">
      <c r="B453" s="206"/>
      <c r="C453" s="207"/>
      <c r="D453" s="208" t="s">
        <v>194</v>
      </c>
      <c r="E453" s="209" t="s">
        <v>1</v>
      </c>
      <c r="F453" s="210" t="s">
        <v>787</v>
      </c>
      <c r="G453" s="207"/>
      <c r="H453" s="209" t="s">
        <v>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194</v>
      </c>
      <c r="AU453" s="216" t="s">
        <v>82</v>
      </c>
      <c r="AV453" s="13" t="s">
        <v>80</v>
      </c>
      <c r="AW453" s="13" t="s">
        <v>29</v>
      </c>
      <c r="AX453" s="13" t="s">
        <v>72</v>
      </c>
      <c r="AY453" s="216" t="s">
        <v>182</v>
      </c>
    </row>
    <row r="454" spans="1:65" s="14" customFormat="1" ht="11.25">
      <c r="B454" s="217"/>
      <c r="C454" s="218"/>
      <c r="D454" s="208" t="s">
        <v>194</v>
      </c>
      <c r="E454" s="219" t="s">
        <v>1</v>
      </c>
      <c r="F454" s="220" t="s">
        <v>896</v>
      </c>
      <c r="G454" s="218"/>
      <c r="H454" s="221">
        <v>6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194</v>
      </c>
      <c r="AU454" s="227" t="s">
        <v>82</v>
      </c>
      <c r="AV454" s="14" t="s">
        <v>82</v>
      </c>
      <c r="AW454" s="14" t="s">
        <v>29</v>
      </c>
      <c r="AX454" s="14" t="s">
        <v>72</v>
      </c>
      <c r="AY454" s="227" t="s">
        <v>182</v>
      </c>
    </row>
    <row r="455" spans="1:65" s="14" customFormat="1" ht="11.25">
      <c r="B455" s="217"/>
      <c r="C455" s="218"/>
      <c r="D455" s="208" t="s">
        <v>194</v>
      </c>
      <c r="E455" s="219" t="s">
        <v>1</v>
      </c>
      <c r="F455" s="220" t="s">
        <v>897</v>
      </c>
      <c r="G455" s="218"/>
      <c r="H455" s="221">
        <v>17.920000000000002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194</v>
      </c>
      <c r="AU455" s="227" t="s">
        <v>82</v>
      </c>
      <c r="AV455" s="14" t="s">
        <v>82</v>
      </c>
      <c r="AW455" s="14" t="s">
        <v>29</v>
      </c>
      <c r="AX455" s="14" t="s">
        <v>72</v>
      </c>
      <c r="AY455" s="227" t="s">
        <v>182</v>
      </c>
    </row>
    <row r="456" spans="1:65" s="15" customFormat="1" ht="11.25">
      <c r="B456" s="228"/>
      <c r="C456" s="229"/>
      <c r="D456" s="208" t="s">
        <v>194</v>
      </c>
      <c r="E456" s="230" t="s">
        <v>1</v>
      </c>
      <c r="F456" s="231" t="s">
        <v>218</v>
      </c>
      <c r="G456" s="229"/>
      <c r="H456" s="232">
        <v>23.92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194</v>
      </c>
      <c r="AU456" s="238" t="s">
        <v>82</v>
      </c>
      <c r="AV456" s="15" t="s">
        <v>187</v>
      </c>
      <c r="AW456" s="15" t="s">
        <v>29</v>
      </c>
      <c r="AX456" s="15" t="s">
        <v>80</v>
      </c>
      <c r="AY456" s="238" t="s">
        <v>182</v>
      </c>
    </row>
    <row r="457" spans="1:65" s="2" customFormat="1" ht="16.5" customHeight="1">
      <c r="A457" s="34"/>
      <c r="B457" s="35"/>
      <c r="C457" s="192" t="s">
        <v>898</v>
      </c>
      <c r="D457" s="192" t="s">
        <v>184</v>
      </c>
      <c r="E457" s="193" t="s">
        <v>899</v>
      </c>
      <c r="F457" s="194" t="s">
        <v>900</v>
      </c>
      <c r="G457" s="195" t="s">
        <v>201</v>
      </c>
      <c r="H457" s="196">
        <v>23.92</v>
      </c>
      <c r="I457" s="197"/>
      <c r="J457" s="198">
        <f>ROUND(I457*H457,2)</f>
        <v>0</v>
      </c>
      <c r="K457" s="199"/>
      <c r="L457" s="39"/>
      <c r="M457" s="200" t="s">
        <v>1</v>
      </c>
      <c r="N457" s="201" t="s">
        <v>37</v>
      </c>
      <c r="O457" s="71"/>
      <c r="P457" s="202">
        <f>O457*H457</f>
        <v>0</v>
      </c>
      <c r="Q457" s="202">
        <v>0</v>
      </c>
      <c r="R457" s="202">
        <f>Q457*H457</f>
        <v>0</v>
      </c>
      <c r="S457" s="202">
        <v>0</v>
      </c>
      <c r="T457" s="203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4" t="s">
        <v>187</v>
      </c>
      <c r="AT457" s="204" t="s">
        <v>184</v>
      </c>
      <c r="AU457" s="204" t="s">
        <v>82</v>
      </c>
      <c r="AY457" s="17" t="s">
        <v>182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7" t="s">
        <v>80</v>
      </c>
      <c r="BK457" s="205">
        <f>ROUND(I457*H457,2)</f>
        <v>0</v>
      </c>
      <c r="BL457" s="17" t="s">
        <v>187</v>
      </c>
      <c r="BM457" s="204" t="s">
        <v>901</v>
      </c>
    </row>
    <row r="458" spans="1:65" s="13" customFormat="1" ht="11.25">
      <c r="B458" s="206"/>
      <c r="C458" s="207"/>
      <c r="D458" s="208" t="s">
        <v>194</v>
      </c>
      <c r="E458" s="209" t="s">
        <v>1</v>
      </c>
      <c r="F458" s="210" t="s">
        <v>787</v>
      </c>
      <c r="G458" s="207"/>
      <c r="H458" s="209" t="s">
        <v>1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194</v>
      </c>
      <c r="AU458" s="216" t="s">
        <v>82</v>
      </c>
      <c r="AV458" s="13" t="s">
        <v>80</v>
      </c>
      <c r="AW458" s="13" t="s">
        <v>29</v>
      </c>
      <c r="AX458" s="13" t="s">
        <v>72</v>
      </c>
      <c r="AY458" s="216" t="s">
        <v>182</v>
      </c>
    </row>
    <row r="459" spans="1:65" s="14" customFormat="1" ht="11.25">
      <c r="B459" s="217"/>
      <c r="C459" s="218"/>
      <c r="D459" s="208" t="s">
        <v>194</v>
      </c>
      <c r="E459" s="219" t="s">
        <v>1</v>
      </c>
      <c r="F459" s="220" t="s">
        <v>896</v>
      </c>
      <c r="G459" s="218"/>
      <c r="H459" s="221">
        <v>6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194</v>
      </c>
      <c r="AU459" s="227" t="s">
        <v>82</v>
      </c>
      <c r="AV459" s="14" t="s">
        <v>82</v>
      </c>
      <c r="AW459" s="14" t="s">
        <v>29</v>
      </c>
      <c r="AX459" s="14" t="s">
        <v>72</v>
      </c>
      <c r="AY459" s="227" t="s">
        <v>182</v>
      </c>
    </row>
    <row r="460" spans="1:65" s="14" customFormat="1" ht="11.25">
      <c r="B460" s="217"/>
      <c r="C460" s="218"/>
      <c r="D460" s="208" t="s">
        <v>194</v>
      </c>
      <c r="E460" s="219" t="s">
        <v>1</v>
      </c>
      <c r="F460" s="220" t="s">
        <v>897</v>
      </c>
      <c r="G460" s="218"/>
      <c r="H460" s="221">
        <v>17.920000000000002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194</v>
      </c>
      <c r="AU460" s="227" t="s">
        <v>82</v>
      </c>
      <c r="AV460" s="14" t="s">
        <v>82</v>
      </c>
      <c r="AW460" s="14" t="s">
        <v>29</v>
      </c>
      <c r="AX460" s="14" t="s">
        <v>72</v>
      </c>
      <c r="AY460" s="227" t="s">
        <v>182</v>
      </c>
    </row>
    <row r="461" spans="1:65" s="15" customFormat="1" ht="11.25">
      <c r="B461" s="228"/>
      <c r="C461" s="229"/>
      <c r="D461" s="208" t="s">
        <v>194</v>
      </c>
      <c r="E461" s="230" t="s">
        <v>1</v>
      </c>
      <c r="F461" s="231" t="s">
        <v>218</v>
      </c>
      <c r="G461" s="229"/>
      <c r="H461" s="232">
        <v>23.92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194</v>
      </c>
      <c r="AU461" s="238" t="s">
        <v>82</v>
      </c>
      <c r="AV461" s="15" t="s">
        <v>187</v>
      </c>
      <c r="AW461" s="15" t="s">
        <v>29</v>
      </c>
      <c r="AX461" s="15" t="s">
        <v>80</v>
      </c>
      <c r="AY461" s="238" t="s">
        <v>182</v>
      </c>
    </row>
    <row r="462" spans="1:65" s="2" customFormat="1" ht="33" customHeight="1">
      <c r="A462" s="34"/>
      <c r="B462" s="35"/>
      <c r="C462" s="192" t="s">
        <v>902</v>
      </c>
      <c r="D462" s="192" t="s">
        <v>184</v>
      </c>
      <c r="E462" s="193" t="s">
        <v>903</v>
      </c>
      <c r="F462" s="194" t="s">
        <v>904</v>
      </c>
      <c r="G462" s="195" t="s">
        <v>186</v>
      </c>
      <c r="H462" s="196">
        <v>1.5</v>
      </c>
      <c r="I462" s="197"/>
      <c r="J462" s="198">
        <f>ROUND(I462*H462,2)</f>
        <v>0</v>
      </c>
      <c r="K462" s="199"/>
      <c r="L462" s="39"/>
      <c r="M462" s="200" t="s">
        <v>1</v>
      </c>
      <c r="N462" s="201" t="s">
        <v>37</v>
      </c>
      <c r="O462" s="71"/>
      <c r="P462" s="202">
        <f>O462*H462</f>
        <v>0</v>
      </c>
      <c r="Q462" s="202">
        <v>3.0427900000000001</v>
      </c>
      <c r="R462" s="202">
        <f>Q462*H462</f>
        <v>4.5641850000000002</v>
      </c>
      <c r="S462" s="202">
        <v>0</v>
      </c>
      <c r="T462" s="203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4" t="s">
        <v>187</v>
      </c>
      <c r="AT462" s="204" t="s">
        <v>184</v>
      </c>
      <c r="AU462" s="204" t="s">
        <v>82</v>
      </c>
      <c r="AY462" s="17" t="s">
        <v>182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7" t="s">
        <v>80</v>
      </c>
      <c r="BK462" s="205">
        <f>ROUND(I462*H462,2)</f>
        <v>0</v>
      </c>
      <c r="BL462" s="17" t="s">
        <v>187</v>
      </c>
      <c r="BM462" s="204" t="s">
        <v>905</v>
      </c>
    </row>
    <row r="463" spans="1:65" s="13" customFormat="1" ht="11.25">
      <c r="B463" s="206"/>
      <c r="C463" s="207"/>
      <c r="D463" s="208" t="s">
        <v>194</v>
      </c>
      <c r="E463" s="209" t="s">
        <v>1</v>
      </c>
      <c r="F463" s="210" t="s">
        <v>906</v>
      </c>
      <c r="G463" s="207"/>
      <c r="H463" s="209" t="s">
        <v>1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194</v>
      </c>
      <c r="AU463" s="216" t="s">
        <v>82</v>
      </c>
      <c r="AV463" s="13" t="s">
        <v>80</v>
      </c>
      <c r="AW463" s="13" t="s">
        <v>29</v>
      </c>
      <c r="AX463" s="13" t="s">
        <v>72</v>
      </c>
      <c r="AY463" s="216" t="s">
        <v>182</v>
      </c>
    </row>
    <row r="464" spans="1:65" s="14" customFormat="1" ht="11.25">
      <c r="B464" s="217"/>
      <c r="C464" s="218"/>
      <c r="D464" s="208" t="s">
        <v>194</v>
      </c>
      <c r="E464" s="219" t="s">
        <v>1</v>
      </c>
      <c r="F464" s="220" t="s">
        <v>907</v>
      </c>
      <c r="G464" s="218"/>
      <c r="H464" s="221">
        <v>1.5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194</v>
      </c>
      <c r="AU464" s="227" t="s">
        <v>82</v>
      </c>
      <c r="AV464" s="14" t="s">
        <v>82</v>
      </c>
      <c r="AW464" s="14" t="s">
        <v>29</v>
      </c>
      <c r="AX464" s="14" t="s">
        <v>80</v>
      </c>
      <c r="AY464" s="227" t="s">
        <v>182</v>
      </c>
    </row>
    <row r="465" spans="1:65" s="2" customFormat="1" ht="21.75" customHeight="1">
      <c r="A465" s="34"/>
      <c r="B465" s="35"/>
      <c r="C465" s="192" t="s">
        <v>908</v>
      </c>
      <c r="D465" s="192" t="s">
        <v>184</v>
      </c>
      <c r="E465" s="193" t="s">
        <v>909</v>
      </c>
      <c r="F465" s="194" t="s">
        <v>910</v>
      </c>
      <c r="G465" s="195" t="s">
        <v>292</v>
      </c>
      <c r="H465" s="196">
        <v>0.2</v>
      </c>
      <c r="I465" s="197"/>
      <c r="J465" s="198">
        <f>ROUND(I465*H465,2)</f>
        <v>0</v>
      </c>
      <c r="K465" s="199"/>
      <c r="L465" s="39"/>
      <c r="M465" s="200" t="s">
        <v>1</v>
      </c>
      <c r="N465" s="201" t="s">
        <v>37</v>
      </c>
      <c r="O465" s="71"/>
      <c r="P465" s="202">
        <f>O465*H465</f>
        <v>0</v>
      </c>
      <c r="Q465" s="202">
        <v>1.06277</v>
      </c>
      <c r="R465" s="202">
        <f>Q465*H465</f>
        <v>0.21255400000000002</v>
      </c>
      <c r="S465" s="202">
        <v>0</v>
      </c>
      <c r="T465" s="203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4" t="s">
        <v>187</v>
      </c>
      <c r="AT465" s="204" t="s">
        <v>184</v>
      </c>
      <c r="AU465" s="204" t="s">
        <v>82</v>
      </c>
      <c r="AY465" s="17" t="s">
        <v>182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7" t="s">
        <v>80</v>
      </c>
      <c r="BK465" s="205">
        <f>ROUND(I465*H465,2)</f>
        <v>0</v>
      </c>
      <c r="BL465" s="17" t="s">
        <v>187</v>
      </c>
      <c r="BM465" s="204" t="s">
        <v>911</v>
      </c>
    </row>
    <row r="466" spans="1:65" s="13" customFormat="1" ht="11.25">
      <c r="B466" s="206"/>
      <c r="C466" s="207"/>
      <c r="D466" s="208" t="s">
        <v>194</v>
      </c>
      <c r="E466" s="209" t="s">
        <v>1</v>
      </c>
      <c r="F466" s="210" t="s">
        <v>912</v>
      </c>
      <c r="G466" s="207"/>
      <c r="H466" s="209" t="s">
        <v>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194</v>
      </c>
      <c r="AU466" s="216" t="s">
        <v>82</v>
      </c>
      <c r="AV466" s="13" t="s">
        <v>80</v>
      </c>
      <c r="AW466" s="13" t="s">
        <v>29</v>
      </c>
      <c r="AX466" s="13" t="s">
        <v>72</v>
      </c>
      <c r="AY466" s="216" t="s">
        <v>182</v>
      </c>
    </row>
    <row r="467" spans="1:65" s="14" customFormat="1" ht="11.25">
      <c r="B467" s="217"/>
      <c r="C467" s="218"/>
      <c r="D467" s="208" t="s">
        <v>194</v>
      </c>
      <c r="E467" s="219" t="s">
        <v>1</v>
      </c>
      <c r="F467" s="220" t="s">
        <v>913</v>
      </c>
      <c r="G467" s="218"/>
      <c r="H467" s="221">
        <v>0.2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194</v>
      </c>
      <c r="AU467" s="227" t="s">
        <v>82</v>
      </c>
      <c r="AV467" s="14" t="s">
        <v>82</v>
      </c>
      <c r="AW467" s="14" t="s">
        <v>29</v>
      </c>
      <c r="AX467" s="14" t="s">
        <v>80</v>
      </c>
      <c r="AY467" s="227" t="s">
        <v>182</v>
      </c>
    </row>
    <row r="468" spans="1:65" s="2" customFormat="1" ht="24.2" customHeight="1">
      <c r="A468" s="34"/>
      <c r="B468" s="35"/>
      <c r="C468" s="192" t="s">
        <v>914</v>
      </c>
      <c r="D468" s="192" t="s">
        <v>184</v>
      </c>
      <c r="E468" s="193" t="s">
        <v>915</v>
      </c>
      <c r="F468" s="194" t="s">
        <v>916</v>
      </c>
      <c r="G468" s="195" t="s">
        <v>186</v>
      </c>
      <c r="H468" s="196">
        <v>2.8540000000000001</v>
      </c>
      <c r="I468" s="197"/>
      <c r="J468" s="198">
        <f>ROUND(I468*H468,2)</f>
        <v>0</v>
      </c>
      <c r="K468" s="199"/>
      <c r="L468" s="39"/>
      <c r="M468" s="200" t="s">
        <v>1</v>
      </c>
      <c r="N468" s="201" t="s">
        <v>37</v>
      </c>
      <c r="O468" s="71"/>
      <c r="P468" s="202">
        <f>O468*H468</f>
        <v>0</v>
      </c>
      <c r="Q468" s="202">
        <v>2.3656999999999999</v>
      </c>
      <c r="R468" s="202">
        <f>Q468*H468</f>
        <v>6.7517078000000001</v>
      </c>
      <c r="S468" s="202">
        <v>0</v>
      </c>
      <c r="T468" s="203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4" t="s">
        <v>187</v>
      </c>
      <c r="AT468" s="204" t="s">
        <v>184</v>
      </c>
      <c r="AU468" s="204" t="s">
        <v>82</v>
      </c>
      <c r="AY468" s="17" t="s">
        <v>182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7" t="s">
        <v>80</v>
      </c>
      <c r="BK468" s="205">
        <f>ROUND(I468*H468,2)</f>
        <v>0</v>
      </c>
      <c r="BL468" s="17" t="s">
        <v>187</v>
      </c>
      <c r="BM468" s="204" t="s">
        <v>917</v>
      </c>
    </row>
    <row r="469" spans="1:65" s="13" customFormat="1" ht="11.25">
      <c r="B469" s="206"/>
      <c r="C469" s="207"/>
      <c r="D469" s="208" t="s">
        <v>194</v>
      </c>
      <c r="E469" s="209" t="s">
        <v>1</v>
      </c>
      <c r="F469" s="210" t="s">
        <v>918</v>
      </c>
      <c r="G469" s="207"/>
      <c r="H469" s="209" t="s">
        <v>1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194</v>
      </c>
      <c r="AU469" s="216" t="s">
        <v>82</v>
      </c>
      <c r="AV469" s="13" t="s">
        <v>80</v>
      </c>
      <c r="AW469" s="13" t="s">
        <v>29</v>
      </c>
      <c r="AX469" s="13" t="s">
        <v>72</v>
      </c>
      <c r="AY469" s="216" t="s">
        <v>182</v>
      </c>
    </row>
    <row r="470" spans="1:65" s="14" customFormat="1" ht="11.25">
      <c r="B470" s="217"/>
      <c r="C470" s="218"/>
      <c r="D470" s="208" t="s">
        <v>194</v>
      </c>
      <c r="E470" s="219" t="s">
        <v>1</v>
      </c>
      <c r="F470" s="220" t="s">
        <v>919</v>
      </c>
      <c r="G470" s="218"/>
      <c r="H470" s="221">
        <v>1.5149999999999999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194</v>
      </c>
      <c r="AU470" s="227" t="s">
        <v>82</v>
      </c>
      <c r="AV470" s="14" t="s">
        <v>82</v>
      </c>
      <c r="AW470" s="14" t="s">
        <v>29</v>
      </c>
      <c r="AX470" s="14" t="s">
        <v>72</v>
      </c>
      <c r="AY470" s="227" t="s">
        <v>182</v>
      </c>
    </row>
    <row r="471" spans="1:65" s="14" customFormat="1" ht="11.25">
      <c r="B471" s="217"/>
      <c r="C471" s="218"/>
      <c r="D471" s="208" t="s">
        <v>194</v>
      </c>
      <c r="E471" s="219" t="s">
        <v>1</v>
      </c>
      <c r="F471" s="220" t="s">
        <v>920</v>
      </c>
      <c r="G471" s="218"/>
      <c r="H471" s="221">
        <v>0.55900000000000005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194</v>
      </c>
      <c r="AU471" s="227" t="s">
        <v>82</v>
      </c>
      <c r="AV471" s="14" t="s">
        <v>82</v>
      </c>
      <c r="AW471" s="14" t="s">
        <v>29</v>
      </c>
      <c r="AX471" s="14" t="s">
        <v>72</v>
      </c>
      <c r="AY471" s="227" t="s">
        <v>182</v>
      </c>
    </row>
    <row r="472" spans="1:65" s="14" customFormat="1" ht="11.25">
      <c r="B472" s="217"/>
      <c r="C472" s="218"/>
      <c r="D472" s="208" t="s">
        <v>194</v>
      </c>
      <c r="E472" s="219" t="s">
        <v>1</v>
      </c>
      <c r="F472" s="220" t="s">
        <v>921</v>
      </c>
      <c r="G472" s="218"/>
      <c r="H472" s="221">
        <v>0.78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194</v>
      </c>
      <c r="AU472" s="227" t="s">
        <v>82</v>
      </c>
      <c r="AV472" s="14" t="s">
        <v>82</v>
      </c>
      <c r="AW472" s="14" t="s">
        <v>29</v>
      </c>
      <c r="AX472" s="14" t="s">
        <v>72</v>
      </c>
      <c r="AY472" s="227" t="s">
        <v>182</v>
      </c>
    </row>
    <row r="473" spans="1:65" s="15" customFormat="1" ht="11.25">
      <c r="B473" s="228"/>
      <c r="C473" s="229"/>
      <c r="D473" s="208" t="s">
        <v>194</v>
      </c>
      <c r="E473" s="230" t="s">
        <v>1</v>
      </c>
      <c r="F473" s="231" t="s">
        <v>218</v>
      </c>
      <c r="G473" s="229"/>
      <c r="H473" s="232">
        <v>2.8540000000000001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194</v>
      </c>
      <c r="AU473" s="238" t="s">
        <v>82</v>
      </c>
      <c r="AV473" s="15" t="s">
        <v>187</v>
      </c>
      <c r="AW473" s="15" t="s">
        <v>29</v>
      </c>
      <c r="AX473" s="15" t="s">
        <v>80</v>
      </c>
      <c r="AY473" s="238" t="s">
        <v>182</v>
      </c>
    </row>
    <row r="474" spans="1:65" s="2" customFormat="1" ht="33" customHeight="1">
      <c r="A474" s="34"/>
      <c r="B474" s="35"/>
      <c r="C474" s="192" t="s">
        <v>922</v>
      </c>
      <c r="D474" s="192" t="s">
        <v>184</v>
      </c>
      <c r="E474" s="193" t="s">
        <v>923</v>
      </c>
      <c r="F474" s="194" t="s">
        <v>924</v>
      </c>
      <c r="G474" s="195" t="s">
        <v>186</v>
      </c>
      <c r="H474" s="196">
        <v>0.48199999999999998</v>
      </c>
      <c r="I474" s="197"/>
      <c r="J474" s="198">
        <f>ROUND(I474*H474,2)</f>
        <v>0</v>
      </c>
      <c r="K474" s="199"/>
      <c r="L474" s="39"/>
      <c r="M474" s="200" t="s">
        <v>1</v>
      </c>
      <c r="N474" s="201" t="s">
        <v>37</v>
      </c>
      <c r="O474" s="71"/>
      <c r="P474" s="202">
        <f>O474*H474</f>
        <v>0</v>
      </c>
      <c r="Q474" s="202">
        <v>2.5504500000000001</v>
      </c>
      <c r="R474" s="202">
        <f>Q474*H474</f>
        <v>1.2293168999999999</v>
      </c>
      <c r="S474" s="202">
        <v>0</v>
      </c>
      <c r="T474" s="203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4" t="s">
        <v>187</v>
      </c>
      <c r="AT474" s="204" t="s">
        <v>184</v>
      </c>
      <c r="AU474" s="204" t="s">
        <v>82</v>
      </c>
      <c r="AY474" s="17" t="s">
        <v>182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7" t="s">
        <v>80</v>
      </c>
      <c r="BK474" s="205">
        <f>ROUND(I474*H474,2)</f>
        <v>0</v>
      </c>
      <c r="BL474" s="17" t="s">
        <v>187</v>
      </c>
      <c r="BM474" s="204" t="s">
        <v>925</v>
      </c>
    </row>
    <row r="475" spans="1:65" s="13" customFormat="1" ht="11.25">
      <c r="B475" s="206"/>
      <c r="C475" s="207"/>
      <c r="D475" s="208" t="s">
        <v>194</v>
      </c>
      <c r="E475" s="209" t="s">
        <v>1</v>
      </c>
      <c r="F475" s="210" t="s">
        <v>926</v>
      </c>
      <c r="G475" s="207"/>
      <c r="H475" s="209" t="s">
        <v>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194</v>
      </c>
      <c r="AU475" s="216" t="s">
        <v>82</v>
      </c>
      <c r="AV475" s="13" t="s">
        <v>80</v>
      </c>
      <c r="AW475" s="13" t="s">
        <v>29</v>
      </c>
      <c r="AX475" s="13" t="s">
        <v>72</v>
      </c>
      <c r="AY475" s="216" t="s">
        <v>182</v>
      </c>
    </row>
    <row r="476" spans="1:65" s="14" customFormat="1" ht="11.25">
      <c r="B476" s="217"/>
      <c r="C476" s="218"/>
      <c r="D476" s="208" t="s">
        <v>194</v>
      </c>
      <c r="E476" s="219" t="s">
        <v>1</v>
      </c>
      <c r="F476" s="220" t="s">
        <v>927</v>
      </c>
      <c r="G476" s="218"/>
      <c r="H476" s="221">
        <v>0.379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194</v>
      </c>
      <c r="AU476" s="227" t="s">
        <v>82</v>
      </c>
      <c r="AV476" s="14" t="s">
        <v>82</v>
      </c>
      <c r="AW476" s="14" t="s">
        <v>29</v>
      </c>
      <c r="AX476" s="14" t="s">
        <v>72</v>
      </c>
      <c r="AY476" s="227" t="s">
        <v>182</v>
      </c>
    </row>
    <row r="477" spans="1:65" s="14" customFormat="1" ht="11.25">
      <c r="B477" s="217"/>
      <c r="C477" s="218"/>
      <c r="D477" s="208" t="s">
        <v>194</v>
      </c>
      <c r="E477" s="219" t="s">
        <v>1</v>
      </c>
      <c r="F477" s="220" t="s">
        <v>928</v>
      </c>
      <c r="G477" s="218"/>
      <c r="H477" s="221">
        <v>4.2999999999999997E-2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194</v>
      </c>
      <c r="AU477" s="227" t="s">
        <v>82</v>
      </c>
      <c r="AV477" s="14" t="s">
        <v>82</v>
      </c>
      <c r="AW477" s="14" t="s">
        <v>29</v>
      </c>
      <c r="AX477" s="14" t="s">
        <v>72</v>
      </c>
      <c r="AY477" s="227" t="s">
        <v>182</v>
      </c>
    </row>
    <row r="478" spans="1:65" s="14" customFormat="1" ht="11.25">
      <c r="B478" s="217"/>
      <c r="C478" s="218"/>
      <c r="D478" s="208" t="s">
        <v>194</v>
      </c>
      <c r="E478" s="219" t="s">
        <v>1</v>
      </c>
      <c r="F478" s="220" t="s">
        <v>929</v>
      </c>
      <c r="G478" s="218"/>
      <c r="H478" s="221">
        <v>0.06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194</v>
      </c>
      <c r="AU478" s="227" t="s">
        <v>82</v>
      </c>
      <c r="AV478" s="14" t="s">
        <v>82</v>
      </c>
      <c r="AW478" s="14" t="s">
        <v>29</v>
      </c>
      <c r="AX478" s="14" t="s">
        <v>72</v>
      </c>
      <c r="AY478" s="227" t="s">
        <v>182</v>
      </c>
    </row>
    <row r="479" spans="1:65" s="15" customFormat="1" ht="11.25">
      <c r="B479" s="228"/>
      <c r="C479" s="229"/>
      <c r="D479" s="208" t="s">
        <v>194</v>
      </c>
      <c r="E479" s="230" t="s">
        <v>1</v>
      </c>
      <c r="F479" s="231" t="s">
        <v>218</v>
      </c>
      <c r="G479" s="229"/>
      <c r="H479" s="232">
        <v>0.48199999999999998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194</v>
      </c>
      <c r="AU479" s="238" t="s">
        <v>82</v>
      </c>
      <c r="AV479" s="15" t="s">
        <v>187</v>
      </c>
      <c r="AW479" s="15" t="s">
        <v>29</v>
      </c>
      <c r="AX479" s="15" t="s">
        <v>80</v>
      </c>
      <c r="AY479" s="238" t="s">
        <v>182</v>
      </c>
    </row>
    <row r="480" spans="1:65" s="2" customFormat="1" ht="24.2" customHeight="1">
      <c r="A480" s="34"/>
      <c r="B480" s="35"/>
      <c r="C480" s="192" t="s">
        <v>930</v>
      </c>
      <c r="D480" s="192" t="s">
        <v>184</v>
      </c>
      <c r="E480" s="193" t="s">
        <v>931</v>
      </c>
      <c r="F480" s="194" t="s">
        <v>932</v>
      </c>
      <c r="G480" s="195" t="s">
        <v>201</v>
      </c>
      <c r="H480" s="196">
        <v>5</v>
      </c>
      <c r="I480" s="197"/>
      <c r="J480" s="198">
        <f>ROUND(I480*H480,2)</f>
        <v>0</v>
      </c>
      <c r="K480" s="199"/>
      <c r="L480" s="39"/>
      <c r="M480" s="200" t="s">
        <v>1</v>
      </c>
      <c r="N480" s="201" t="s">
        <v>37</v>
      </c>
      <c r="O480" s="71"/>
      <c r="P480" s="202">
        <f>O480*H480</f>
        <v>0</v>
      </c>
      <c r="Q480" s="202">
        <v>7.7000000000000002E-3</v>
      </c>
      <c r="R480" s="202">
        <f>Q480*H480</f>
        <v>3.85E-2</v>
      </c>
      <c r="S480" s="202">
        <v>0</v>
      </c>
      <c r="T480" s="203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4" t="s">
        <v>187</v>
      </c>
      <c r="AT480" s="204" t="s">
        <v>184</v>
      </c>
      <c r="AU480" s="204" t="s">
        <v>82</v>
      </c>
      <c r="AY480" s="17" t="s">
        <v>182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7" t="s">
        <v>80</v>
      </c>
      <c r="BK480" s="205">
        <f>ROUND(I480*H480,2)</f>
        <v>0</v>
      </c>
      <c r="BL480" s="17" t="s">
        <v>187</v>
      </c>
      <c r="BM480" s="204" t="s">
        <v>933</v>
      </c>
    </row>
    <row r="481" spans="1:65" s="14" customFormat="1" ht="11.25">
      <c r="B481" s="217"/>
      <c r="C481" s="218"/>
      <c r="D481" s="208" t="s">
        <v>194</v>
      </c>
      <c r="E481" s="219" t="s">
        <v>1</v>
      </c>
      <c r="F481" s="220" t="s">
        <v>243</v>
      </c>
      <c r="G481" s="218"/>
      <c r="H481" s="221">
        <v>5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194</v>
      </c>
      <c r="AU481" s="227" t="s">
        <v>82</v>
      </c>
      <c r="AV481" s="14" t="s">
        <v>82</v>
      </c>
      <c r="AW481" s="14" t="s">
        <v>29</v>
      </c>
      <c r="AX481" s="14" t="s">
        <v>80</v>
      </c>
      <c r="AY481" s="227" t="s">
        <v>182</v>
      </c>
    </row>
    <row r="482" spans="1:65" s="2" customFormat="1" ht="24.2" customHeight="1">
      <c r="A482" s="34"/>
      <c r="B482" s="35"/>
      <c r="C482" s="192" t="s">
        <v>934</v>
      </c>
      <c r="D482" s="192" t="s">
        <v>184</v>
      </c>
      <c r="E482" s="193" t="s">
        <v>935</v>
      </c>
      <c r="F482" s="194" t="s">
        <v>936</v>
      </c>
      <c r="G482" s="195" t="s">
        <v>201</v>
      </c>
      <c r="H482" s="196">
        <v>5</v>
      </c>
      <c r="I482" s="197"/>
      <c r="J482" s="198">
        <f>ROUND(I482*H482,2)</f>
        <v>0</v>
      </c>
      <c r="K482" s="199"/>
      <c r="L482" s="39"/>
      <c r="M482" s="200" t="s">
        <v>1</v>
      </c>
      <c r="N482" s="201" t="s">
        <v>37</v>
      </c>
      <c r="O482" s="71"/>
      <c r="P482" s="202">
        <f>O482*H482</f>
        <v>0</v>
      </c>
      <c r="Q482" s="202">
        <v>0</v>
      </c>
      <c r="R482" s="202">
        <f>Q482*H482</f>
        <v>0</v>
      </c>
      <c r="S482" s="202">
        <v>0</v>
      </c>
      <c r="T482" s="203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4" t="s">
        <v>187</v>
      </c>
      <c r="AT482" s="204" t="s">
        <v>184</v>
      </c>
      <c r="AU482" s="204" t="s">
        <v>82</v>
      </c>
      <c r="AY482" s="17" t="s">
        <v>182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7" t="s">
        <v>80</v>
      </c>
      <c r="BK482" s="205">
        <f>ROUND(I482*H482,2)</f>
        <v>0</v>
      </c>
      <c r="BL482" s="17" t="s">
        <v>187</v>
      </c>
      <c r="BM482" s="204" t="s">
        <v>937</v>
      </c>
    </row>
    <row r="483" spans="1:65" s="14" customFormat="1" ht="11.25">
      <c r="B483" s="217"/>
      <c r="C483" s="218"/>
      <c r="D483" s="208" t="s">
        <v>194</v>
      </c>
      <c r="E483" s="219" t="s">
        <v>1</v>
      </c>
      <c r="F483" s="220" t="s">
        <v>243</v>
      </c>
      <c r="G483" s="218"/>
      <c r="H483" s="221">
        <v>5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194</v>
      </c>
      <c r="AU483" s="227" t="s">
        <v>82</v>
      </c>
      <c r="AV483" s="14" t="s">
        <v>82</v>
      </c>
      <c r="AW483" s="14" t="s">
        <v>29</v>
      </c>
      <c r="AX483" s="14" t="s">
        <v>80</v>
      </c>
      <c r="AY483" s="227" t="s">
        <v>182</v>
      </c>
    </row>
    <row r="484" spans="1:65" s="2" customFormat="1" ht="37.9" customHeight="1">
      <c r="A484" s="34"/>
      <c r="B484" s="35"/>
      <c r="C484" s="192" t="s">
        <v>938</v>
      </c>
      <c r="D484" s="192" t="s">
        <v>184</v>
      </c>
      <c r="E484" s="193" t="s">
        <v>939</v>
      </c>
      <c r="F484" s="194" t="s">
        <v>940</v>
      </c>
      <c r="G484" s="195" t="s">
        <v>941</v>
      </c>
      <c r="H484" s="196">
        <v>30</v>
      </c>
      <c r="I484" s="197"/>
      <c r="J484" s="198">
        <f>ROUND(I484*H484,2)</f>
        <v>0</v>
      </c>
      <c r="K484" s="199"/>
      <c r="L484" s="39"/>
      <c r="M484" s="200" t="s">
        <v>1</v>
      </c>
      <c r="N484" s="201" t="s">
        <v>37</v>
      </c>
      <c r="O484" s="71"/>
      <c r="P484" s="202">
        <f>O484*H484</f>
        <v>0</v>
      </c>
      <c r="Q484" s="202">
        <v>1.4999999999999999E-4</v>
      </c>
      <c r="R484" s="202">
        <f>Q484*H484</f>
        <v>4.4999999999999997E-3</v>
      </c>
      <c r="S484" s="202">
        <v>0</v>
      </c>
      <c r="T484" s="203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4" t="s">
        <v>187</v>
      </c>
      <c r="AT484" s="204" t="s">
        <v>184</v>
      </c>
      <c r="AU484" s="204" t="s">
        <v>82</v>
      </c>
      <c r="AY484" s="17" t="s">
        <v>182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7" t="s">
        <v>80</v>
      </c>
      <c r="BK484" s="205">
        <f>ROUND(I484*H484,2)</f>
        <v>0</v>
      </c>
      <c r="BL484" s="17" t="s">
        <v>187</v>
      </c>
      <c r="BM484" s="204" t="s">
        <v>942</v>
      </c>
    </row>
    <row r="485" spans="1:65" s="14" customFormat="1" ht="11.25">
      <c r="B485" s="217"/>
      <c r="C485" s="218"/>
      <c r="D485" s="208" t="s">
        <v>194</v>
      </c>
      <c r="E485" s="219" t="s">
        <v>1</v>
      </c>
      <c r="F485" s="220" t="s">
        <v>423</v>
      </c>
      <c r="G485" s="218"/>
      <c r="H485" s="221">
        <v>30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194</v>
      </c>
      <c r="AU485" s="227" t="s">
        <v>82</v>
      </c>
      <c r="AV485" s="14" t="s">
        <v>82</v>
      </c>
      <c r="AW485" s="14" t="s">
        <v>29</v>
      </c>
      <c r="AX485" s="14" t="s">
        <v>80</v>
      </c>
      <c r="AY485" s="227" t="s">
        <v>182</v>
      </c>
    </row>
    <row r="486" spans="1:65" s="2" customFormat="1" ht="16.5" customHeight="1">
      <c r="A486" s="34"/>
      <c r="B486" s="35"/>
      <c r="C486" s="242" t="s">
        <v>943</v>
      </c>
      <c r="D486" s="242" t="s">
        <v>648</v>
      </c>
      <c r="E486" s="243" t="s">
        <v>944</v>
      </c>
      <c r="F486" s="244" t="s">
        <v>945</v>
      </c>
      <c r="G486" s="245" t="s">
        <v>186</v>
      </c>
      <c r="H486" s="246">
        <v>28.637</v>
      </c>
      <c r="I486" s="247"/>
      <c r="J486" s="248">
        <f>ROUND(I486*H486,2)</f>
        <v>0</v>
      </c>
      <c r="K486" s="249"/>
      <c r="L486" s="250"/>
      <c r="M486" s="251" t="s">
        <v>1</v>
      </c>
      <c r="N486" s="252" t="s">
        <v>37</v>
      </c>
      <c r="O486" s="71"/>
      <c r="P486" s="202">
        <f>O486*H486</f>
        <v>0</v>
      </c>
      <c r="Q486" s="202">
        <v>2.4289999999999998</v>
      </c>
      <c r="R486" s="202">
        <f>Q486*H486</f>
        <v>69.55927299999999</v>
      </c>
      <c r="S486" s="202">
        <v>0</v>
      </c>
      <c r="T486" s="203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4" t="s">
        <v>282</v>
      </c>
      <c r="AT486" s="204" t="s">
        <v>648</v>
      </c>
      <c r="AU486" s="204" t="s">
        <v>82</v>
      </c>
      <c r="AY486" s="17" t="s">
        <v>182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7" t="s">
        <v>80</v>
      </c>
      <c r="BK486" s="205">
        <f>ROUND(I486*H486,2)</f>
        <v>0</v>
      </c>
      <c r="BL486" s="17" t="s">
        <v>187</v>
      </c>
      <c r="BM486" s="204" t="s">
        <v>946</v>
      </c>
    </row>
    <row r="487" spans="1:65" s="13" customFormat="1" ht="11.25">
      <c r="B487" s="206"/>
      <c r="C487" s="207"/>
      <c r="D487" s="208" t="s">
        <v>194</v>
      </c>
      <c r="E487" s="209" t="s">
        <v>1</v>
      </c>
      <c r="F487" s="210" t="s">
        <v>740</v>
      </c>
      <c r="G487" s="207"/>
      <c r="H487" s="209" t="s">
        <v>1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194</v>
      </c>
      <c r="AU487" s="216" t="s">
        <v>82</v>
      </c>
      <c r="AV487" s="13" t="s">
        <v>80</v>
      </c>
      <c r="AW487" s="13" t="s">
        <v>29</v>
      </c>
      <c r="AX487" s="13" t="s">
        <v>72</v>
      </c>
      <c r="AY487" s="216" t="s">
        <v>182</v>
      </c>
    </row>
    <row r="488" spans="1:65" s="14" customFormat="1" ht="11.25">
      <c r="B488" s="217"/>
      <c r="C488" s="218"/>
      <c r="D488" s="208" t="s">
        <v>194</v>
      </c>
      <c r="E488" s="219" t="s">
        <v>1</v>
      </c>
      <c r="F488" s="220" t="s">
        <v>947</v>
      </c>
      <c r="G488" s="218"/>
      <c r="H488" s="221">
        <v>28.637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194</v>
      </c>
      <c r="AU488" s="227" t="s">
        <v>82</v>
      </c>
      <c r="AV488" s="14" t="s">
        <v>82</v>
      </c>
      <c r="AW488" s="14" t="s">
        <v>29</v>
      </c>
      <c r="AX488" s="14" t="s">
        <v>72</v>
      </c>
      <c r="AY488" s="227" t="s">
        <v>182</v>
      </c>
    </row>
    <row r="489" spans="1:65" s="15" customFormat="1" ht="11.25">
      <c r="B489" s="228"/>
      <c r="C489" s="229"/>
      <c r="D489" s="208" t="s">
        <v>194</v>
      </c>
      <c r="E489" s="230" t="s">
        <v>1</v>
      </c>
      <c r="F489" s="231" t="s">
        <v>218</v>
      </c>
      <c r="G489" s="229"/>
      <c r="H489" s="232">
        <v>28.637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194</v>
      </c>
      <c r="AU489" s="238" t="s">
        <v>82</v>
      </c>
      <c r="AV489" s="15" t="s">
        <v>187</v>
      </c>
      <c r="AW489" s="15" t="s">
        <v>29</v>
      </c>
      <c r="AX489" s="15" t="s">
        <v>80</v>
      </c>
      <c r="AY489" s="238" t="s">
        <v>182</v>
      </c>
    </row>
    <row r="490" spans="1:65" s="2" customFormat="1" ht="24.2" customHeight="1">
      <c r="A490" s="34"/>
      <c r="B490" s="35"/>
      <c r="C490" s="192" t="s">
        <v>948</v>
      </c>
      <c r="D490" s="192" t="s">
        <v>184</v>
      </c>
      <c r="E490" s="193" t="s">
        <v>949</v>
      </c>
      <c r="F490" s="194" t="s">
        <v>950</v>
      </c>
      <c r="G490" s="195" t="s">
        <v>318</v>
      </c>
      <c r="H490" s="196">
        <v>114</v>
      </c>
      <c r="I490" s="197"/>
      <c r="J490" s="198">
        <f>ROUND(I490*H490,2)</f>
        <v>0</v>
      </c>
      <c r="K490" s="199"/>
      <c r="L490" s="39"/>
      <c r="M490" s="200" t="s">
        <v>1</v>
      </c>
      <c r="N490" s="201" t="s">
        <v>37</v>
      </c>
      <c r="O490" s="71"/>
      <c r="P490" s="202">
        <f>O490*H490</f>
        <v>0</v>
      </c>
      <c r="Q490" s="202">
        <v>3.739E-2</v>
      </c>
      <c r="R490" s="202">
        <f>Q490*H490</f>
        <v>4.2624599999999999</v>
      </c>
      <c r="S490" s="202">
        <v>0</v>
      </c>
      <c r="T490" s="203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4" t="s">
        <v>187</v>
      </c>
      <c r="AT490" s="204" t="s">
        <v>184</v>
      </c>
      <c r="AU490" s="204" t="s">
        <v>82</v>
      </c>
      <c r="AY490" s="17" t="s">
        <v>182</v>
      </c>
      <c r="BE490" s="205">
        <f>IF(N490="základní",J490,0)</f>
        <v>0</v>
      </c>
      <c r="BF490" s="205">
        <f>IF(N490="snížená",J490,0)</f>
        <v>0</v>
      </c>
      <c r="BG490" s="205">
        <f>IF(N490="zákl. přenesená",J490,0)</f>
        <v>0</v>
      </c>
      <c r="BH490" s="205">
        <f>IF(N490="sníž. přenesená",J490,0)</f>
        <v>0</v>
      </c>
      <c r="BI490" s="205">
        <f>IF(N490="nulová",J490,0)</f>
        <v>0</v>
      </c>
      <c r="BJ490" s="17" t="s">
        <v>80</v>
      </c>
      <c r="BK490" s="205">
        <f>ROUND(I490*H490,2)</f>
        <v>0</v>
      </c>
      <c r="BL490" s="17" t="s">
        <v>187</v>
      </c>
      <c r="BM490" s="204" t="s">
        <v>951</v>
      </c>
    </row>
    <row r="491" spans="1:65" s="14" customFormat="1" ht="11.25">
      <c r="B491" s="217"/>
      <c r="C491" s="218"/>
      <c r="D491" s="208" t="s">
        <v>194</v>
      </c>
      <c r="E491" s="219" t="s">
        <v>1</v>
      </c>
      <c r="F491" s="220" t="s">
        <v>952</v>
      </c>
      <c r="G491" s="218"/>
      <c r="H491" s="221">
        <v>114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194</v>
      </c>
      <c r="AU491" s="227" t="s">
        <v>82</v>
      </c>
      <c r="AV491" s="14" t="s">
        <v>82</v>
      </c>
      <c r="AW491" s="14" t="s">
        <v>29</v>
      </c>
      <c r="AX491" s="14" t="s">
        <v>80</v>
      </c>
      <c r="AY491" s="227" t="s">
        <v>182</v>
      </c>
    </row>
    <row r="492" spans="1:65" s="2" customFormat="1" ht="24.2" customHeight="1">
      <c r="A492" s="34"/>
      <c r="B492" s="35"/>
      <c r="C492" s="242" t="s">
        <v>953</v>
      </c>
      <c r="D492" s="242" t="s">
        <v>648</v>
      </c>
      <c r="E492" s="243" t="s">
        <v>954</v>
      </c>
      <c r="F492" s="244" t="s">
        <v>955</v>
      </c>
      <c r="G492" s="245" t="s">
        <v>318</v>
      </c>
      <c r="H492" s="246">
        <v>125.4</v>
      </c>
      <c r="I492" s="247"/>
      <c r="J492" s="248">
        <f>ROUND(I492*H492,2)</f>
        <v>0</v>
      </c>
      <c r="K492" s="249"/>
      <c r="L492" s="250"/>
      <c r="M492" s="251" t="s">
        <v>1</v>
      </c>
      <c r="N492" s="252" t="s">
        <v>37</v>
      </c>
      <c r="O492" s="71"/>
      <c r="P492" s="202">
        <f>O492*H492</f>
        <v>0</v>
      </c>
      <c r="Q492" s="202">
        <v>4.3400000000000001E-2</v>
      </c>
      <c r="R492" s="202">
        <f>Q492*H492</f>
        <v>5.4423600000000008</v>
      </c>
      <c r="S492" s="202">
        <v>0</v>
      </c>
      <c r="T492" s="203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4" t="s">
        <v>282</v>
      </c>
      <c r="AT492" s="204" t="s">
        <v>648</v>
      </c>
      <c r="AU492" s="204" t="s">
        <v>82</v>
      </c>
      <c r="AY492" s="17" t="s">
        <v>182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7" t="s">
        <v>80</v>
      </c>
      <c r="BK492" s="205">
        <f>ROUND(I492*H492,2)</f>
        <v>0</v>
      </c>
      <c r="BL492" s="17" t="s">
        <v>187</v>
      </c>
      <c r="BM492" s="204" t="s">
        <v>956</v>
      </c>
    </row>
    <row r="493" spans="1:65" s="14" customFormat="1" ht="11.25">
      <c r="B493" s="217"/>
      <c r="C493" s="218"/>
      <c r="D493" s="208" t="s">
        <v>194</v>
      </c>
      <c r="E493" s="218"/>
      <c r="F493" s="220" t="s">
        <v>957</v>
      </c>
      <c r="G493" s="218"/>
      <c r="H493" s="221">
        <v>125.4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194</v>
      </c>
      <c r="AU493" s="227" t="s">
        <v>82</v>
      </c>
      <c r="AV493" s="14" t="s">
        <v>82</v>
      </c>
      <c r="AW493" s="14" t="s">
        <v>4</v>
      </c>
      <c r="AX493" s="14" t="s">
        <v>80</v>
      </c>
      <c r="AY493" s="227" t="s">
        <v>182</v>
      </c>
    </row>
    <row r="494" spans="1:65" s="2" customFormat="1" ht="24.2" customHeight="1">
      <c r="A494" s="34"/>
      <c r="B494" s="35"/>
      <c r="C494" s="192" t="s">
        <v>958</v>
      </c>
      <c r="D494" s="192" t="s">
        <v>184</v>
      </c>
      <c r="E494" s="193" t="s">
        <v>959</v>
      </c>
      <c r="F494" s="194" t="s">
        <v>960</v>
      </c>
      <c r="G494" s="195" t="s">
        <v>318</v>
      </c>
      <c r="H494" s="196">
        <v>117</v>
      </c>
      <c r="I494" s="197"/>
      <c r="J494" s="198">
        <f>ROUND(I494*H494,2)</f>
        <v>0</v>
      </c>
      <c r="K494" s="199"/>
      <c r="L494" s="39"/>
      <c r="M494" s="200" t="s">
        <v>1</v>
      </c>
      <c r="N494" s="201" t="s">
        <v>37</v>
      </c>
      <c r="O494" s="71"/>
      <c r="P494" s="202">
        <f>O494*H494</f>
        <v>0</v>
      </c>
      <c r="Q494" s="202">
        <v>3.739E-2</v>
      </c>
      <c r="R494" s="202">
        <f>Q494*H494</f>
        <v>4.3746299999999998</v>
      </c>
      <c r="S494" s="202">
        <v>0</v>
      </c>
      <c r="T494" s="203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4" t="s">
        <v>187</v>
      </c>
      <c r="AT494" s="204" t="s">
        <v>184</v>
      </c>
      <c r="AU494" s="204" t="s">
        <v>82</v>
      </c>
      <c r="AY494" s="17" t="s">
        <v>182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7" t="s">
        <v>80</v>
      </c>
      <c r="BK494" s="205">
        <f>ROUND(I494*H494,2)</f>
        <v>0</v>
      </c>
      <c r="BL494" s="17" t="s">
        <v>187</v>
      </c>
      <c r="BM494" s="204" t="s">
        <v>961</v>
      </c>
    </row>
    <row r="495" spans="1:65" s="14" customFormat="1" ht="11.25">
      <c r="B495" s="217"/>
      <c r="C495" s="218"/>
      <c r="D495" s="208" t="s">
        <v>194</v>
      </c>
      <c r="E495" s="219" t="s">
        <v>1</v>
      </c>
      <c r="F495" s="220" t="s">
        <v>962</v>
      </c>
      <c r="G495" s="218"/>
      <c r="H495" s="221">
        <v>117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194</v>
      </c>
      <c r="AU495" s="227" t="s">
        <v>82</v>
      </c>
      <c r="AV495" s="14" t="s">
        <v>82</v>
      </c>
      <c r="AW495" s="14" t="s">
        <v>29</v>
      </c>
      <c r="AX495" s="14" t="s">
        <v>80</v>
      </c>
      <c r="AY495" s="227" t="s">
        <v>182</v>
      </c>
    </row>
    <row r="496" spans="1:65" s="2" customFormat="1" ht="24.2" customHeight="1">
      <c r="A496" s="34"/>
      <c r="B496" s="35"/>
      <c r="C496" s="242" t="s">
        <v>963</v>
      </c>
      <c r="D496" s="242" t="s">
        <v>648</v>
      </c>
      <c r="E496" s="243" t="s">
        <v>954</v>
      </c>
      <c r="F496" s="244" t="s">
        <v>955</v>
      </c>
      <c r="G496" s="245" t="s">
        <v>318</v>
      </c>
      <c r="H496" s="246">
        <v>125.4</v>
      </c>
      <c r="I496" s="247"/>
      <c r="J496" s="248">
        <f>ROUND(I496*H496,2)</f>
        <v>0</v>
      </c>
      <c r="K496" s="249"/>
      <c r="L496" s="250"/>
      <c r="M496" s="251" t="s">
        <v>1</v>
      </c>
      <c r="N496" s="252" t="s">
        <v>37</v>
      </c>
      <c r="O496" s="71"/>
      <c r="P496" s="202">
        <f>O496*H496</f>
        <v>0</v>
      </c>
      <c r="Q496" s="202">
        <v>4.3400000000000001E-2</v>
      </c>
      <c r="R496" s="202">
        <f>Q496*H496</f>
        <v>5.4423600000000008</v>
      </c>
      <c r="S496" s="202">
        <v>0</v>
      </c>
      <c r="T496" s="203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4" t="s">
        <v>282</v>
      </c>
      <c r="AT496" s="204" t="s">
        <v>648</v>
      </c>
      <c r="AU496" s="204" t="s">
        <v>82</v>
      </c>
      <c r="AY496" s="17" t="s">
        <v>182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7" t="s">
        <v>80</v>
      </c>
      <c r="BK496" s="205">
        <f>ROUND(I496*H496,2)</f>
        <v>0</v>
      </c>
      <c r="BL496" s="17" t="s">
        <v>187</v>
      </c>
      <c r="BM496" s="204" t="s">
        <v>964</v>
      </c>
    </row>
    <row r="497" spans="1:65" s="14" customFormat="1" ht="11.25">
      <c r="B497" s="217"/>
      <c r="C497" s="218"/>
      <c r="D497" s="208" t="s">
        <v>194</v>
      </c>
      <c r="E497" s="219" t="s">
        <v>1</v>
      </c>
      <c r="F497" s="220" t="s">
        <v>952</v>
      </c>
      <c r="G497" s="218"/>
      <c r="H497" s="221">
        <v>114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194</v>
      </c>
      <c r="AU497" s="227" t="s">
        <v>82</v>
      </c>
      <c r="AV497" s="14" t="s">
        <v>82</v>
      </c>
      <c r="AW497" s="14" t="s">
        <v>29</v>
      </c>
      <c r="AX497" s="14" t="s">
        <v>80</v>
      </c>
      <c r="AY497" s="227" t="s">
        <v>182</v>
      </c>
    </row>
    <row r="498" spans="1:65" s="14" customFormat="1" ht="11.25">
      <c r="B498" s="217"/>
      <c r="C498" s="218"/>
      <c r="D498" s="208" t="s">
        <v>194</v>
      </c>
      <c r="E498" s="218"/>
      <c r="F498" s="220" t="s">
        <v>957</v>
      </c>
      <c r="G498" s="218"/>
      <c r="H498" s="221">
        <v>125.4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194</v>
      </c>
      <c r="AU498" s="227" t="s">
        <v>82</v>
      </c>
      <c r="AV498" s="14" t="s">
        <v>82</v>
      </c>
      <c r="AW498" s="14" t="s">
        <v>4</v>
      </c>
      <c r="AX498" s="14" t="s">
        <v>80</v>
      </c>
      <c r="AY498" s="227" t="s">
        <v>182</v>
      </c>
    </row>
    <row r="499" spans="1:65" s="2" customFormat="1" ht="24.2" customHeight="1">
      <c r="A499" s="34"/>
      <c r="B499" s="35"/>
      <c r="C499" s="192" t="s">
        <v>965</v>
      </c>
      <c r="D499" s="192" t="s">
        <v>184</v>
      </c>
      <c r="E499" s="193" t="s">
        <v>966</v>
      </c>
      <c r="F499" s="194" t="s">
        <v>967</v>
      </c>
      <c r="G499" s="195" t="s">
        <v>324</v>
      </c>
      <c r="H499" s="196">
        <v>38</v>
      </c>
      <c r="I499" s="197"/>
      <c r="J499" s="198">
        <f>ROUND(I499*H499,2)</f>
        <v>0</v>
      </c>
      <c r="K499" s="199"/>
      <c r="L499" s="39"/>
      <c r="M499" s="200" t="s">
        <v>1</v>
      </c>
      <c r="N499" s="201" t="s">
        <v>37</v>
      </c>
      <c r="O499" s="71"/>
      <c r="P499" s="202">
        <f>O499*H499</f>
        <v>0</v>
      </c>
      <c r="Q499" s="202">
        <v>7.1000000000000002E-4</v>
      </c>
      <c r="R499" s="202">
        <f>Q499*H499</f>
        <v>2.6980000000000001E-2</v>
      </c>
      <c r="S499" s="202">
        <v>0</v>
      </c>
      <c r="T499" s="203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4" t="s">
        <v>187</v>
      </c>
      <c r="AT499" s="204" t="s">
        <v>184</v>
      </c>
      <c r="AU499" s="204" t="s">
        <v>82</v>
      </c>
      <c r="AY499" s="17" t="s">
        <v>182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7" t="s">
        <v>80</v>
      </c>
      <c r="BK499" s="205">
        <f>ROUND(I499*H499,2)</f>
        <v>0</v>
      </c>
      <c r="BL499" s="17" t="s">
        <v>187</v>
      </c>
      <c r="BM499" s="204" t="s">
        <v>968</v>
      </c>
    </row>
    <row r="500" spans="1:65" s="14" customFormat="1" ht="11.25">
      <c r="B500" s="217"/>
      <c r="C500" s="218"/>
      <c r="D500" s="208" t="s">
        <v>194</v>
      </c>
      <c r="E500" s="219" t="s">
        <v>1</v>
      </c>
      <c r="F500" s="220" t="s">
        <v>467</v>
      </c>
      <c r="G500" s="218"/>
      <c r="H500" s="221">
        <v>38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194</v>
      </c>
      <c r="AU500" s="227" t="s">
        <v>82</v>
      </c>
      <c r="AV500" s="14" t="s">
        <v>82</v>
      </c>
      <c r="AW500" s="14" t="s">
        <v>29</v>
      </c>
      <c r="AX500" s="14" t="s">
        <v>80</v>
      </c>
      <c r="AY500" s="227" t="s">
        <v>182</v>
      </c>
    </row>
    <row r="501" spans="1:65" s="2" customFormat="1" ht="21.75" customHeight="1">
      <c r="A501" s="34"/>
      <c r="B501" s="35"/>
      <c r="C501" s="242" t="s">
        <v>969</v>
      </c>
      <c r="D501" s="242" t="s">
        <v>648</v>
      </c>
      <c r="E501" s="243" t="s">
        <v>970</v>
      </c>
      <c r="F501" s="244" t="s">
        <v>971</v>
      </c>
      <c r="G501" s="245" t="s">
        <v>292</v>
      </c>
      <c r="H501" s="246">
        <v>0.88600000000000001</v>
      </c>
      <c r="I501" s="247"/>
      <c r="J501" s="248">
        <f>ROUND(I501*H501,2)</f>
        <v>0</v>
      </c>
      <c r="K501" s="249"/>
      <c r="L501" s="250"/>
      <c r="M501" s="251" t="s">
        <v>1</v>
      </c>
      <c r="N501" s="252" t="s">
        <v>37</v>
      </c>
      <c r="O501" s="71"/>
      <c r="P501" s="202">
        <f>O501*H501</f>
        <v>0</v>
      </c>
      <c r="Q501" s="202">
        <v>1</v>
      </c>
      <c r="R501" s="202">
        <f>Q501*H501</f>
        <v>0.88600000000000001</v>
      </c>
      <c r="S501" s="202">
        <v>0</v>
      </c>
      <c r="T501" s="203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4" t="s">
        <v>282</v>
      </c>
      <c r="AT501" s="204" t="s">
        <v>648</v>
      </c>
      <c r="AU501" s="204" t="s">
        <v>82</v>
      </c>
      <c r="AY501" s="17" t="s">
        <v>182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7" t="s">
        <v>80</v>
      </c>
      <c r="BK501" s="205">
        <f>ROUND(I501*H501,2)</f>
        <v>0</v>
      </c>
      <c r="BL501" s="17" t="s">
        <v>187</v>
      </c>
      <c r="BM501" s="204" t="s">
        <v>972</v>
      </c>
    </row>
    <row r="502" spans="1:65" s="2" customFormat="1" ht="19.5">
      <c r="A502" s="34"/>
      <c r="B502" s="35"/>
      <c r="C502" s="36"/>
      <c r="D502" s="208" t="s">
        <v>652</v>
      </c>
      <c r="E502" s="36"/>
      <c r="F502" s="253" t="s">
        <v>973</v>
      </c>
      <c r="G502" s="36"/>
      <c r="H502" s="36"/>
      <c r="I502" s="254"/>
      <c r="J502" s="36"/>
      <c r="K502" s="36"/>
      <c r="L502" s="39"/>
      <c r="M502" s="255"/>
      <c r="N502" s="256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652</v>
      </c>
      <c r="AU502" s="17" t="s">
        <v>82</v>
      </c>
    </row>
    <row r="503" spans="1:65" s="13" customFormat="1" ht="11.25">
      <c r="B503" s="206"/>
      <c r="C503" s="207"/>
      <c r="D503" s="208" t="s">
        <v>194</v>
      </c>
      <c r="E503" s="209" t="s">
        <v>1</v>
      </c>
      <c r="F503" s="210" t="s">
        <v>974</v>
      </c>
      <c r="G503" s="207"/>
      <c r="H503" s="209" t="s">
        <v>1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194</v>
      </c>
      <c r="AU503" s="216" t="s">
        <v>82</v>
      </c>
      <c r="AV503" s="13" t="s">
        <v>80</v>
      </c>
      <c r="AW503" s="13" t="s">
        <v>29</v>
      </c>
      <c r="AX503" s="13" t="s">
        <v>72</v>
      </c>
      <c r="AY503" s="216" t="s">
        <v>182</v>
      </c>
    </row>
    <row r="504" spans="1:65" s="14" customFormat="1" ht="11.25">
      <c r="B504" s="217"/>
      <c r="C504" s="218"/>
      <c r="D504" s="208" t="s">
        <v>194</v>
      </c>
      <c r="E504" s="219" t="s">
        <v>1</v>
      </c>
      <c r="F504" s="220" t="s">
        <v>975</v>
      </c>
      <c r="G504" s="218"/>
      <c r="H504" s="221">
        <v>0.88600000000000001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194</v>
      </c>
      <c r="AU504" s="227" t="s">
        <v>82</v>
      </c>
      <c r="AV504" s="14" t="s">
        <v>82</v>
      </c>
      <c r="AW504" s="14" t="s">
        <v>29</v>
      </c>
      <c r="AX504" s="14" t="s">
        <v>80</v>
      </c>
      <c r="AY504" s="227" t="s">
        <v>182</v>
      </c>
    </row>
    <row r="505" spans="1:65" s="2" customFormat="1" ht="21.75" customHeight="1">
      <c r="A505" s="34"/>
      <c r="B505" s="35"/>
      <c r="C505" s="242" t="s">
        <v>976</v>
      </c>
      <c r="D505" s="242" t="s">
        <v>648</v>
      </c>
      <c r="E505" s="243" t="s">
        <v>977</v>
      </c>
      <c r="F505" s="244" t="s">
        <v>978</v>
      </c>
      <c r="G505" s="245" t="s">
        <v>292</v>
      </c>
      <c r="H505" s="246">
        <v>0.193</v>
      </c>
      <c r="I505" s="247"/>
      <c r="J505" s="248">
        <f>ROUND(I505*H505,2)</f>
        <v>0</v>
      </c>
      <c r="K505" s="249"/>
      <c r="L505" s="250"/>
      <c r="M505" s="251" t="s">
        <v>1</v>
      </c>
      <c r="N505" s="252" t="s">
        <v>37</v>
      </c>
      <c r="O505" s="71"/>
      <c r="P505" s="202">
        <f>O505*H505</f>
        <v>0</v>
      </c>
      <c r="Q505" s="202">
        <v>1</v>
      </c>
      <c r="R505" s="202">
        <f>Q505*H505</f>
        <v>0.193</v>
      </c>
      <c r="S505" s="202">
        <v>0</v>
      </c>
      <c r="T505" s="203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4" t="s">
        <v>282</v>
      </c>
      <c r="AT505" s="204" t="s">
        <v>648</v>
      </c>
      <c r="AU505" s="204" t="s">
        <v>82</v>
      </c>
      <c r="AY505" s="17" t="s">
        <v>182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7" t="s">
        <v>80</v>
      </c>
      <c r="BK505" s="205">
        <f>ROUND(I505*H505,2)</f>
        <v>0</v>
      </c>
      <c r="BL505" s="17" t="s">
        <v>187</v>
      </c>
      <c r="BM505" s="204" t="s">
        <v>979</v>
      </c>
    </row>
    <row r="506" spans="1:65" s="2" customFormat="1" ht="19.5">
      <c r="A506" s="34"/>
      <c r="B506" s="35"/>
      <c r="C506" s="36"/>
      <c r="D506" s="208" t="s">
        <v>652</v>
      </c>
      <c r="E506" s="36"/>
      <c r="F506" s="253" t="s">
        <v>980</v>
      </c>
      <c r="G506" s="36"/>
      <c r="H506" s="36"/>
      <c r="I506" s="254"/>
      <c r="J506" s="36"/>
      <c r="K506" s="36"/>
      <c r="L506" s="39"/>
      <c r="M506" s="255"/>
      <c r="N506" s="256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652</v>
      </c>
      <c r="AU506" s="17" t="s">
        <v>82</v>
      </c>
    </row>
    <row r="507" spans="1:65" s="13" customFormat="1" ht="11.25">
      <c r="B507" s="206"/>
      <c r="C507" s="207"/>
      <c r="D507" s="208" t="s">
        <v>194</v>
      </c>
      <c r="E507" s="209" t="s">
        <v>1</v>
      </c>
      <c r="F507" s="210" t="s">
        <v>974</v>
      </c>
      <c r="G507" s="207"/>
      <c r="H507" s="209" t="s">
        <v>1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194</v>
      </c>
      <c r="AU507" s="216" t="s">
        <v>82</v>
      </c>
      <c r="AV507" s="13" t="s">
        <v>80</v>
      </c>
      <c r="AW507" s="13" t="s">
        <v>29</v>
      </c>
      <c r="AX507" s="13" t="s">
        <v>72</v>
      </c>
      <c r="AY507" s="216" t="s">
        <v>182</v>
      </c>
    </row>
    <row r="508" spans="1:65" s="14" customFormat="1" ht="11.25">
      <c r="B508" s="217"/>
      <c r="C508" s="218"/>
      <c r="D508" s="208" t="s">
        <v>194</v>
      </c>
      <c r="E508" s="219" t="s">
        <v>1</v>
      </c>
      <c r="F508" s="220" t="s">
        <v>981</v>
      </c>
      <c r="G508" s="218"/>
      <c r="H508" s="221">
        <v>0.193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194</v>
      </c>
      <c r="AU508" s="227" t="s">
        <v>82</v>
      </c>
      <c r="AV508" s="14" t="s">
        <v>82</v>
      </c>
      <c r="AW508" s="14" t="s">
        <v>29</v>
      </c>
      <c r="AX508" s="14" t="s">
        <v>80</v>
      </c>
      <c r="AY508" s="227" t="s">
        <v>182</v>
      </c>
    </row>
    <row r="509" spans="1:65" s="2" customFormat="1" ht="24.2" customHeight="1">
      <c r="A509" s="34"/>
      <c r="B509" s="35"/>
      <c r="C509" s="192" t="s">
        <v>982</v>
      </c>
      <c r="D509" s="192" t="s">
        <v>184</v>
      </c>
      <c r="E509" s="193" t="s">
        <v>983</v>
      </c>
      <c r="F509" s="194" t="s">
        <v>984</v>
      </c>
      <c r="G509" s="195" t="s">
        <v>292</v>
      </c>
      <c r="H509" s="196">
        <v>4.1760000000000002</v>
      </c>
      <c r="I509" s="197"/>
      <c r="J509" s="198">
        <f>ROUND(I509*H509,2)</f>
        <v>0</v>
      </c>
      <c r="K509" s="199"/>
      <c r="L509" s="39"/>
      <c r="M509" s="200" t="s">
        <v>1</v>
      </c>
      <c r="N509" s="201" t="s">
        <v>37</v>
      </c>
      <c r="O509" s="71"/>
      <c r="P509" s="202">
        <f>O509*H509</f>
        <v>0</v>
      </c>
      <c r="Q509" s="202">
        <v>9.9510000000000001E-2</v>
      </c>
      <c r="R509" s="202">
        <f>Q509*H509</f>
        <v>0.41555375999999999</v>
      </c>
      <c r="S509" s="202">
        <v>0</v>
      </c>
      <c r="T509" s="203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4" t="s">
        <v>187</v>
      </c>
      <c r="AT509" s="204" t="s">
        <v>184</v>
      </c>
      <c r="AU509" s="204" t="s">
        <v>82</v>
      </c>
      <c r="AY509" s="17" t="s">
        <v>182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7" t="s">
        <v>80</v>
      </c>
      <c r="BK509" s="205">
        <f>ROUND(I509*H509,2)</f>
        <v>0</v>
      </c>
      <c r="BL509" s="17" t="s">
        <v>187</v>
      </c>
      <c r="BM509" s="204" t="s">
        <v>985</v>
      </c>
    </row>
    <row r="510" spans="1:65" s="13" customFormat="1" ht="11.25">
      <c r="B510" s="206"/>
      <c r="C510" s="207"/>
      <c r="D510" s="208" t="s">
        <v>194</v>
      </c>
      <c r="E510" s="209" t="s">
        <v>1</v>
      </c>
      <c r="F510" s="210" t="s">
        <v>986</v>
      </c>
      <c r="G510" s="207"/>
      <c r="H510" s="209" t="s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194</v>
      </c>
      <c r="AU510" s="216" t="s">
        <v>82</v>
      </c>
      <c r="AV510" s="13" t="s">
        <v>80</v>
      </c>
      <c r="AW510" s="13" t="s">
        <v>29</v>
      </c>
      <c r="AX510" s="13" t="s">
        <v>72</v>
      </c>
      <c r="AY510" s="216" t="s">
        <v>182</v>
      </c>
    </row>
    <row r="511" spans="1:65" s="14" customFormat="1" ht="11.25">
      <c r="B511" s="217"/>
      <c r="C511" s="218"/>
      <c r="D511" s="208" t="s">
        <v>194</v>
      </c>
      <c r="E511" s="219" t="s">
        <v>1</v>
      </c>
      <c r="F511" s="220" t="s">
        <v>987</v>
      </c>
      <c r="G511" s="218"/>
      <c r="H511" s="221">
        <v>7.3999999999999996E-2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194</v>
      </c>
      <c r="AU511" s="227" t="s">
        <v>82</v>
      </c>
      <c r="AV511" s="14" t="s">
        <v>82</v>
      </c>
      <c r="AW511" s="14" t="s">
        <v>29</v>
      </c>
      <c r="AX511" s="14" t="s">
        <v>72</v>
      </c>
      <c r="AY511" s="227" t="s">
        <v>182</v>
      </c>
    </row>
    <row r="512" spans="1:65" s="14" customFormat="1" ht="11.25">
      <c r="B512" s="217"/>
      <c r="C512" s="218"/>
      <c r="D512" s="208" t="s">
        <v>194</v>
      </c>
      <c r="E512" s="219" t="s">
        <v>1</v>
      </c>
      <c r="F512" s="220" t="s">
        <v>988</v>
      </c>
      <c r="G512" s="218"/>
      <c r="H512" s="221">
        <v>0.60899999999999999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194</v>
      </c>
      <c r="AU512" s="227" t="s">
        <v>82</v>
      </c>
      <c r="AV512" s="14" t="s">
        <v>82</v>
      </c>
      <c r="AW512" s="14" t="s">
        <v>29</v>
      </c>
      <c r="AX512" s="14" t="s">
        <v>72</v>
      </c>
      <c r="AY512" s="227" t="s">
        <v>182</v>
      </c>
    </row>
    <row r="513" spans="1:65" s="14" customFormat="1" ht="11.25">
      <c r="B513" s="217"/>
      <c r="C513" s="218"/>
      <c r="D513" s="208" t="s">
        <v>194</v>
      </c>
      <c r="E513" s="219" t="s">
        <v>1</v>
      </c>
      <c r="F513" s="220" t="s">
        <v>989</v>
      </c>
      <c r="G513" s="218"/>
      <c r="H513" s="221">
        <v>3.4929999999999999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194</v>
      </c>
      <c r="AU513" s="227" t="s">
        <v>82</v>
      </c>
      <c r="AV513" s="14" t="s">
        <v>82</v>
      </c>
      <c r="AW513" s="14" t="s">
        <v>29</v>
      </c>
      <c r="AX513" s="14" t="s">
        <v>72</v>
      </c>
      <c r="AY513" s="227" t="s">
        <v>182</v>
      </c>
    </row>
    <row r="514" spans="1:65" s="15" customFormat="1" ht="11.25">
      <c r="B514" s="228"/>
      <c r="C514" s="229"/>
      <c r="D514" s="208" t="s">
        <v>194</v>
      </c>
      <c r="E514" s="230" t="s">
        <v>1</v>
      </c>
      <c r="F514" s="231" t="s">
        <v>218</v>
      </c>
      <c r="G514" s="229"/>
      <c r="H514" s="232">
        <v>4.1760000000000002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194</v>
      </c>
      <c r="AU514" s="238" t="s">
        <v>82</v>
      </c>
      <c r="AV514" s="15" t="s">
        <v>187</v>
      </c>
      <c r="AW514" s="15" t="s">
        <v>29</v>
      </c>
      <c r="AX514" s="15" t="s">
        <v>80</v>
      </c>
      <c r="AY514" s="238" t="s">
        <v>182</v>
      </c>
    </row>
    <row r="515" spans="1:65" s="2" customFormat="1" ht="24.2" customHeight="1">
      <c r="A515" s="34"/>
      <c r="B515" s="35"/>
      <c r="C515" s="192" t="s">
        <v>990</v>
      </c>
      <c r="D515" s="192" t="s">
        <v>184</v>
      </c>
      <c r="E515" s="193" t="s">
        <v>991</v>
      </c>
      <c r="F515" s="194" t="s">
        <v>992</v>
      </c>
      <c r="G515" s="195" t="s">
        <v>292</v>
      </c>
      <c r="H515" s="196">
        <v>4.1760000000000002</v>
      </c>
      <c r="I515" s="197"/>
      <c r="J515" s="198">
        <f>ROUND(I515*H515,2)</f>
        <v>0</v>
      </c>
      <c r="K515" s="199"/>
      <c r="L515" s="39"/>
      <c r="M515" s="200" t="s">
        <v>1</v>
      </c>
      <c r="N515" s="201" t="s">
        <v>37</v>
      </c>
      <c r="O515" s="71"/>
      <c r="P515" s="202">
        <f>O515*H515</f>
        <v>0</v>
      </c>
      <c r="Q515" s="202">
        <v>0</v>
      </c>
      <c r="R515" s="202">
        <f>Q515*H515</f>
        <v>0</v>
      </c>
      <c r="S515" s="202">
        <v>0</v>
      </c>
      <c r="T515" s="203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4" t="s">
        <v>187</v>
      </c>
      <c r="AT515" s="204" t="s">
        <v>184</v>
      </c>
      <c r="AU515" s="204" t="s">
        <v>82</v>
      </c>
      <c r="AY515" s="17" t="s">
        <v>182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7" t="s">
        <v>80</v>
      </c>
      <c r="BK515" s="205">
        <f>ROUND(I515*H515,2)</f>
        <v>0</v>
      </c>
      <c r="BL515" s="17" t="s">
        <v>187</v>
      </c>
      <c r="BM515" s="204" t="s">
        <v>993</v>
      </c>
    </row>
    <row r="516" spans="1:65" s="13" customFormat="1" ht="11.25">
      <c r="B516" s="206"/>
      <c r="C516" s="207"/>
      <c r="D516" s="208" t="s">
        <v>194</v>
      </c>
      <c r="E516" s="209" t="s">
        <v>1</v>
      </c>
      <c r="F516" s="210" t="s">
        <v>986</v>
      </c>
      <c r="G516" s="207"/>
      <c r="H516" s="209" t="s">
        <v>1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194</v>
      </c>
      <c r="AU516" s="216" t="s">
        <v>82</v>
      </c>
      <c r="AV516" s="13" t="s">
        <v>80</v>
      </c>
      <c r="AW516" s="13" t="s">
        <v>29</v>
      </c>
      <c r="AX516" s="13" t="s">
        <v>72</v>
      </c>
      <c r="AY516" s="216" t="s">
        <v>182</v>
      </c>
    </row>
    <row r="517" spans="1:65" s="14" customFormat="1" ht="11.25">
      <c r="B517" s="217"/>
      <c r="C517" s="218"/>
      <c r="D517" s="208" t="s">
        <v>194</v>
      </c>
      <c r="E517" s="219" t="s">
        <v>1</v>
      </c>
      <c r="F517" s="220" t="s">
        <v>987</v>
      </c>
      <c r="G517" s="218"/>
      <c r="H517" s="221">
        <v>7.3999999999999996E-2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194</v>
      </c>
      <c r="AU517" s="227" t="s">
        <v>82</v>
      </c>
      <c r="AV517" s="14" t="s">
        <v>82</v>
      </c>
      <c r="AW517" s="14" t="s">
        <v>29</v>
      </c>
      <c r="AX517" s="14" t="s">
        <v>72</v>
      </c>
      <c r="AY517" s="227" t="s">
        <v>182</v>
      </c>
    </row>
    <row r="518" spans="1:65" s="14" customFormat="1" ht="11.25">
      <c r="B518" s="217"/>
      <c r="C518" s="218"/>
      <c r="D518" s="208" t="s">
        <v>194</v>
      </c>
      <c r="E518" s="219" t="s">
        <v>1</v>
      </c>
      <c r="F518" s="220" t="s">
        <v>988</v>
      </c>
      <c r="G518" s="218"/>
      <c r="H518" s="221">
        <v>0.60899999999999999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194</v>
      </c>
      <c r="AU518" s="227" t="s">
        <v>82</v>
      </c>
      <c r="AV518" s="14" t="s">
        <v>82</v>
      </c>
      <c r="AW518" s="14" t="s">
        <v>29</v>
      </c>
      <c r="AX518" s="14" t="s">
        <v>72</v>
      </c>
      <c r="AY518" s="227" t="s">
        <v>182</v>
      </c>
    </row>
    <row r="519" spans="1:65" s="14" customFormat="1" ht="11.25">
      <c r="B519" s="217"/>
      <c r="C519" s="218"/>
      <c r="D519" s="208" t="s">
        <v>194</v>
      </c>
      <c r="E519" s="219" t="s">
        <v>1</v>
      </c>
      <c r="F519" s="220" t="s">
        <v>989</v>
      </c>
      <c r="G519" s="218"/>
      <c r="H519" s="221">
        <v>3.4929999999999999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194</v>
      </c>
      <c r="AU519" s="227" t="s">
        <v>82</v>
      </c>
      <c r="AV519" s="14" t="s">
        <v>82</v>
      </c>
      <c r="AW519" s="14" t="s">
        <v>29</v>
      </c>
      <c r="AX519" s="14" t="s">
        <v>72</v>
      </c>
      <c r="AY519" s="227" t="s">
        <v>182</v>
      </c>
    </row>
    <row r="520" spans="1:65" s="15" customFormat="1" ht="11.25">
      <c r="B520" s="228"/>
      <c r="C520" s="229"/>
      <c r="D520" s="208" t="s">
        <v>194</v>
      </c>
      <c r="E520" s="230" t="s">
        <v>1</v>
      </c>
      <c r="F520" s="231" t="s">
        <v>218</v>
      </c>
      <c r="G520" s="229"/>
      <c r="H520" s="232">
        <v>4.1760000000000002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194</v>
      </c>
      <c r="AU520" s="238" t="s">
        <v>82</v>
      </c>
      <c r="AV520" s="15" t="s">
        <v>187</v>
      </c>
      <c r="AW520" s="15" t="s">
        <v>29</v>
      </c>
      <c r="AX520" s="15" t="s">
        <v>80</v>
      </c>
      <c r="AY520" s="238" t="s">
        <v>182</v>
      </c>
    </row>
    <row r="521" spans="1:65" s="2" customFormat="1" ht="24.2" customHeight="1">
      <c r="A521" s="34"/>
      <c r="B521" s="35"/>
      <c r="C521" s="242" t="s">
        <v>994</v>
      </c>
      <c r="D521" s="242" t="s">
        <v>648</v>
      </c>
      <c r="E521" s="243" t="s">
        <v>995</v>
      </c>
      <c r="F521" s="244" t="s">
        <v>996</v>
      </c>
      <c r="G521" s="245" t="s">
        <v>318</v>
      </c>
      <c r="H521" s="246">
        <v>131.22999999999999</v>
      </c>
      <c r="I521" s="247"/>
      <c r="J521" s="248">
        <f>ROUND(I521*H521,2)</f>
        <v>0</v>
      </c>
      <c r="K521" s="249"/>
      <c r="L521" s="250"/>
      <c r="M521" s="251" t="s">
        <v>1</v>
      </c>
      <c r="N521" s="252" t="s">
        <v>37</v>
      </c>
      <c r="O521" s="71"/>
      <c r="P521" s="202">
        <f>O521*H521</f>
        <v>0</v>
      </c>
      <c r="Q521" s="202">
        <v>3.5000000000000003E-2</v>
      </c>
      <c r="R521" s="202">
        <f>Q521*H521</f>
        <v>4.5930499999999999</v>
      </c>
      <c r="S521" s="202">
        <v>0</v>
      </c>
      <c r="T521" s="203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04" t="s">
        <v>434</v>
      </c>
      <c r="AT521" s="204" t="s">
        <v>648</v>
      </c>
      <c r="AU521" s="204" t="s">
        <v>82</v>
      </c>
      <c r="AY521" s="17" t="s">
        <v>182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7" t="s">
        <v>80</v>
      </c>
      <c r="BK521" s="205">
        <f>ROUND(I521*H521,2)</f>
        <v>0</v>
      </c>
      <c r="BL521" s="17" t="s">
        <v>326</v>
      </c>
      <c r="BM521" s="204" t="s">
        <v>997</v>
      </c>
    </row>
    <row r="522" spans="1:65" s="13" customFormat="1" ht="11.25">
      <c r="B522" s="206"/>
      <c r="C522" s="207"/>
      <c r="D522" s="208" t="s">
        <v>194</v>
      </c>
      <c r="E522" s="209" t="s">
        <v>1</v>
      </c>
      <c r="F522" s="210" t="s">
        <v>998</v>
      </c>
      <c r="G522" s="207"/>
      <c r="H522" s="209" t="s">
        <v>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194</v>
      </c>
      <c r="AU522" s="216" t="s">
        <v>82</v>
      </c>
      <c r="AV522" s="13" t="s">
        <v>80</v>
      </c>
      <c r="AW522" s="13" t="s">
        <v>29</v>
      </c>
      <c r="AX522" s="13" t="s">
        <v>72</v>
      </c>
      <c r="AY522" s="216" t="s">
        <v>182</v>
      </c>
    </row>
    <row r="523" spans="1:65" s="14" customFormat="1" ht="11.25">
      <c r="B523" s="217"/>
      <c r="C523" s="218"/>
      <c r="D523" s="208" t="s">
        <v>194</v>
      </c>
      <c r="E523" s="219" t="s">
        <v>1</v>
      </c>
      <c r="F523" s="220" t="s">
        <v>999</v>
      </c>
      <c r="G523" s="218"/>
      <c r="H523" s="221">
        <v>131.22999999999999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194</v>
      </c>
      <c r="AU523" s="227" t="s">
        <v>82</v>
      </c>
      <c r="AV523" s="14" t="s">
        <v>82</v>
      </c>
      <c r="AW523" s="14" t="s">
        <v>29</v>
      </c>
      <c r="AX523" s="14" t="s">
        <v>80</v>
      </c>
      <c r="AY523" s="227" t="s">
        <v>182</v>
      </c>
    </row>
    <row r="524" spans="1:65" s="12" customFormat="1" ht="22.9" customHeight="1">
      <c r="B524" s="176"/>
      <c r="C524" s="177"/>
      <c r="D524" s="178" t="s">
        <v>71</v>
      </c>
      <c r="E524" s="190" t="s">
        <v>198</v>
      </c>
      <c r="F524" s="190" t="s">
        <v>1000</v>
      </c>
      <c r="G524" s="177"/>
      <c r="H524" s="177"/>
      <c r="I524" s="180"/>
      <c r="J524" s="191">
        <f>BK524</f>
        <v>0</v>
      </c>
      <c r="K524" s="177"/>
      <c r="L524" s="182"/>
      <c r="M524" s="183"/>
      <c r="N524" s="184"/>
      <c r="O524" s="184"/>
      <c r="P524" s="185">
        <f>P525+SUM(P526:P1008)</f>
        <v>0</v>
      </c>
      <c r="Q524" s="184"/>
      <c r="R524" s="185">
        <f>R525+SUM(R526:R1008)</f>
        <v>310.33144812999996</v>
      </c>
      <c r="S524" s="184"/>
      <c r="T524" s="186">
        <f>T525+SUM(T526:T1008)</f>
        <v>4.6949999999999997E-4</v>
      </c>
      <c r="AR524" s="187" t="s">
        <v>80</v>
      </c>
      <c r="AT524" s="188" t="s">
        <v>71</v>
      </c>
      <c r="AU524" s="188" t="s">
        <v>80</v>
      </c>
      <c r="AY524" s="187" t="s">
        <v>182</v>
      </c>
      <c r="BK524" s="189">
        <f>BK525+SUM(BK526:BK1008)</f>
        <v>0</v>
      </c>
    </row>
    <row r="525" spans="1:65" s="2" customFormat="1" ht="44.25" customHeight="1">
      <c r="A525" s="34"/>
      <c r="B525" s="35"/>
      <c r="C525" s="192" t="s">
        <v>1001</v>
      </c>
      <c r="D525" s="192" t="s">
        <v>184</v>
      </c>
      <c r="E525" s="193" t="s">
        <v>1002</v>
      </c>
      <c r="F525" s="194" t="s">
        <v>1003</v>
      </c>
      <c r="G525" s="195" t="s">
        <v>324</v>
      </c>
      <c r="H525" s="196">
        <v>5</v>
      </c>
      <c r="I525" s="197"/>
      <c r="J525" s="198">
        <f>ROUND(I525*H525,2)</f>
        <v>0</v>
      </c>
      <c r="K525" s="199"/>
      <c r="L525" s="39"/>
      <c r="M525" s="200" t="s">
        <v>1</v>
      </c>
      <c r="N525" s="201" t="s">
        <v>37</v>
      </c>
      <c r="O525" s="71"/>
      <c r="P525" s="202">
        <f>O525*H525</f>
        <v>0</v>
      </c>
      <c r="Q525" s="202">
        <v>0</v>
      </c>
      <c r="R525" s="202">
        <f>Q525*H525</f>
        <v>0</v>
      </c>
      <c r="S525" s="202">
        <v>0</v>
      </c>
      <c r="T525" s="203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4" t="s">
        <v>187</v>
      </c>
      <c r="AT525" s="204" t="s">
        <v>184</v>
      </c>
      <c r="AU525" s="204" t="s">
        <v>82</v>
      </c>
      <c r="AY525" s="17" t="s">
        <v>182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7" t="s">
        <v>80</v>
      </c>
      <c r="BK525" s="205">
        <f>ROUND(I525*H525,2)</f>
        <v>0</v>
      </c>
      <c r="BL525" s="17" t="s">
        <v>187</v>
      </c>
      <c r="BM525" s="204" t="s">
        <v>1004</v>
      </c>
    </row>
    <row r="526" spans="1:65" s="13" customFormat="1" ht="11.25">
      <c r="B526" s="206"/>
      <c r="C526" s="207"/>
      <c r="D526" s="208" t="s">
        <v>194</v>
      </c>
      <c r="E526" s="209" t="s">
        <v>1</v>
      </c>
      <c r="F526" s="210" t="s">
        <v>253</v>
      </c>
      <c r="G526" s="207"/>
      <c r="H526" s="209" t="s">
        <v>1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194</v>
      </c>
      <c r="AU526" s="216" t="s">
        <v>82</v>
      </c>
      <c r="AV526" s="13" t="s">
        <v>80</v>
      </c>
      <c r="AW526" s="13" t="s">
        <v>29</v>
      </c>
      <c r="AX526" s="13" t="s">
        <v>72</v>
      </c>
      <c r="AY526" s="216" t="s">
        <v>182</v>
      </c>
    </row>
    <row r="527" spans="1:65" s="14" customFormat="1" ht="11.25">
      <c r="B527" s="217"/>
      <c r="C527" s="218"/>
      <c r="D527" s="208" t="s">
        <v>194</v>
      </c>
      <c r="E527" s="219" t="s">
        <v>1</v>
      </c>
      <c r="F527" s="220" t="s">
        <v>243</v>
      </c>
      <c r="G527" s="218"/>
      <c r="H527" s="221">
        <v>5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194</v>
      </c>
      <c r="AU527" s="227" t="s">
        <v>82</v>
      </c>
      <c r="AV527" s="14" t="s">
        <v>82</v>
      </c>
      <c r="AW527" s="14" t="s">
        <v>29</v>
      </c>
      <c r="AX527" s="14" t="s">
        <v>80</v>
      </c>
      <c r="AY527" s="227" t="s">
        <v>182</v>
      </c>
    </row>
    <row r="528" spans="1:65" s="2" customFormat="1" ht="24.2" customHeight="1">
      <c r="A528" s="34"/>
      <c r="B528" s="35"/>
      <c r="C528" s="242" t="s">
        <v>1005</v>
      </c>
      <c r="D528" s="242" t="s">
        <v>648</v>
      </c>
      <c r="E528" s="243" t="s">
        <v>1006</v>
      </c>
      <c r="F528" s="244" t="s">
        <v>1007</v>
      </c>
      <c r="G528" s="245" t="s">
        <v>318</v>
      </c>
      <c r="H528" s="246">
        <v>1.1000000000000001</v>
      </c>
      <c r="I528" s="247"/>
      <c r="J528" s="248">
        <f>ROUND(I528*H528,2)</f>
        <v>0</v>
      </c>
      <c r="K528" s="249"/>
      <c r="L528" s="250"/>
      <c r="M528" s="251" t="s">
        <v>1</v>
      </c>
      <c r="N528" s="252" t="s">
        <v>37</v>
      </c>
      <c r="O528" s="71"/>
      <c r="P528" s="202">
        <f>O528*H528</f>
        <v>0</v>
      </c>
      <c r="Q528" s="202">
        <v>4.3099999999999996E-3</v>
      </c>
      <c r="R528" s="202">
        <f>Q528*H528</f>
        <v>4.7409999999999996E-3</v>
      </c>
      <c r="S528" s="202">
        <v>0</v>
      </c>
      <c r="T528" s="203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4" t="s">
        <v>282</v>
      </c>
      <c r="AT528" s="204" t="s">
        <v>648</v>
      </c>
      <c r="AU528" s="204" t="s">
        <v>82</v>
      </c>
      <c r="AY528" s="17" t="s">
        <v>182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7" t="s">
        <v>80</v>
      </c>
      <c r="BK528" s="205">
        <f>ROUND(I528*H528,2)</f>
        <v>0</v>
      </c>
      <c r="BL528" s="17" t="s">
        <v>187</v>
      </c>
      <c r="BM528" s="204" t="s">
        <v>1008</v>
      </c>
    </row>
    <row r="529" spans="1:65" s="14" customFormat="1" ht="11.25">
      <c r="B529" s="217"/>
      <c r="C529" s="218"/>
      <c r="D529" s="208" t="s">
        <v>194</v>
      </c>
      <c r="E529" s="219" t="s">
        <v>1</v>
      </c>
      <c r="F529" s="220" t="s">
        <v>1009</v>
      </c>
      <c r="G529" s="218"/>
      <c r="H529" s="221">
        <v>1.1000000000000001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194</v>
      </c>
      <c r="AU529" s="227" t="s">
        <v>82</v>
      </c>
      <c r="AV529" s="14" t="s">
        <v>82</v>
      </c>
      <c r="AW529" s="14" t="s">
        <v>29</v>
      </c>
      <c r="AX529" s="14" t="s">
        <v>80</v>
      </c>
      <c r="AY529" s="227" t="s">
        <v>182</v>
      </c>
    </row>
    <row r="530" spans="1:65" s="2" customFormat="1" ht="37.9" customHeight="1">
      <c r="A530" s="34"/>
      <c r="B530" s="35"/>
      <c r="C530" s="192" t="s">
        <v>1010</v>
      </c>
      <c r="D530" s="192" t="s">
        <v>184</v>
      </c>
      <c r="E530" s="193" t="s">
        <v>1011</v>
      </c>
      <c r="F530" s="194" t="s">
        <v>1012</v>
      </c>
      <c r="G530" s="195" t="s">
        <v>324</v>
      </c>
      <c r="H530" s="196">
        <v>1</v>
      </c>
      <c r="I530" s="197"/>
      <c r="J530" s="198">
        <f>ROUND(I530*H530,2)</f>
        <v>0</v>
      </c>
      <c r="K530" s="199"/>
      <c r="L530" s="39"/>
      <c r="M530" s="200" t="s">
        <v>1</v>
      </c>
      <c r="N530" s="201" t="s">
        <v>37</v>
      </c>
      <c r="O530" s="71"/>
      <c r="P530" s="202">
        <f>O530*H530</f>
        <v>0</v>
      </c>
      <c r="Q530" s="202">
        <v>0</v>
      </c>
      <c r="R530" s="202">
        <f>Q530*H530</f>
        <v>0</v>
      </c>
      <c r="S530" s="202">
        <v>0</v>
      </c>
      <c r="T530" s="203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4" t="s">
        <v>187</v>
      </c>
      <c r="AT530" s="204" t="s">
        <v>184</v>
      </c>
      <c r="AU530" s="204" t="s">
        <v>82</v>
      </c>
      <c r="AY530" s="17" t="s">
        <v>182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7" t="s">
        <v>80</v>
      </c>
      <c r="BK530" s="205">
        <f>ROUND(I530*H530,2)</f>
        <v>0</v>
      </c>
      <c r="BL530" s="17" t="s">
        <v>187</v>
      </c>
      <c r="BM530" s="204" t="s">
        <v>1013</v>
      </c>
    </row>
    <row r="531" spans="1:65" s="13" customFormat="1" ht="11.25">
      <c r="B531" s="206"/>
      <c r="C531" s="207"/>
      <c r="D531" s="208" t="s">
        <v>194</v>
      </c>
      <c r="E531" s="209" t="s">
        <v>1</v>
      </c>
      <c r="F531" s="210" t="s">
        <v>253</v>
      </c>
      <c r="G531" s="207"/>
      <c r="H531" s="209" t="s">
        <v>1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194</v>
      </c>
      <c r="AU531" s="216" t="s">
        <v>82</v>
      </c>
      <c r="AV531" s="13" t="s">
        <v>80</v>
      </c>
      <c r="AW531" s="13" t="s">
        <v>29</v>
      </c>
      <c r="AX531" s="13" t="s">
        <v>72</v>
      </c>
      <c r="AY531" s="216" t="s">
        <v>182</v>
      </c>
    </row>
    <row r="532" spans="1:65" s="14" customFormat="1" ht="11.25">
      <c r="B532" s="217"/>
      <c r="C532" s="218"/>
      <c r="D532" s="208" t="s">
        <v>194</v>
      </c>
      <c r="E532" s="219" t="s">
        <v>1</v>
      </c>
      <c r="F532" s="220" t="s">
        <v>80</v>
      </c>
      <c r="G532" s="218"/>
      <c r="H532" s="221">
        <v>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194</v>
      </c>
      <c r="AU532" s="227" t="s">
        <v>82</v>
      </c>
      <c r="AV532" s="14" t="s">
        <v>82</v>
      </c>
      <c r="AW532" s="14" t="s">
        <v>29</v>
      </c>
      <c r="AX532" s="14" t="s">
        <v>80</v>
      </c>
      <c r="AY532" s="227" t="s">
        <v>182</v>
      </c>
    </row>
    <row r="533" spans="1:65" s="2" customFormat="1" ht="24.2" customHeight="1">
      <c r="A533" s="34"/>
      <c r="B533" s="35"/>
      <c r="C533" s="242" t="s">
        <v>1014</v>
      </c>
      <c r="D533" s="242" t="s">
        <v>648</v>
      </c>
      <c r="E533" s="243" t="s">
        <v>1015</v>
      </c>
      <c r="F533" s="244" t="s">
        <v>1016</v>
      </c>
      <c r="G533" s="245" t="s">
        <v>318</v>
      </c>
      <c r="H533" s="246">
        <v>0.22</v>
      </c>
      <c r="I533" s="247"/>
      <c r="J533" s="248">
        <f>ROUND(I533*H533,2)</f>
        <v>0</v>
      </c>
      <c r="K533" s="249"/>
      <c r="L533" s="250"/>
      <c r="M533" s="251" t="s">
        <v>1</v>
      </c>
      <c r="N533" s="252" t="s">
        <v>37</v>
      </c>
      <c r="O533" s="71"/>
      <c r="P533" s="202">
        <f>O533*H533</f>
        <v>0</v>
      </c>
      <c r="Q533" s="202">
        <v>1.6619999999999999E-2</v>
      </c>
      <c r="R533" s="202">
        <f>Q533*H533</f>
        <v>3.6563999999999998E-3</v>
      </c>
      <c r="S533" s="202">
        <v>0</v>
      </c>
      <c r="T533" s="203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4" t="s">
        <v>282</v>
      </c>
      <c r="AT533" s="204" t="s">
        <v>648</v>
      </c>
      <c r="AU533" s="204" t="s">
        <v>82</v>
      </c>
      <c r="AY533" s="17" t="s">
        <v>182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7" t="s">
        <v>80</v>
      </c>
      <c r="BK533" s="205">
        <f>ROUND(I533*H533,2)</f>
        <v>0</v>
      </c>
      <c r="BL533" s="17" t="s">
        <v>187</v>
      </c>
      <c r="BM533" s="204" t="s">
        <v>1017</v>
      </c>
    </row>
    <row r="534" spans="1:65" s="14" customFormat="1" ht="11.25">
      <c r="B534" s="217"/>
      <c r="C534" s="218"/>
      <c r="D534" s="208" t="s">
        <v>194</v>
      </c>
      <c r="E534" s="219" t="s">
        <v>1</v>
      </c>
      <c r="F534" s="220" t="s">
        <v>1018</v>
      </c>
      <c r="G534" s="218"/>
      <c r="H534" s="221">
        <v>0.22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194</v>
      </c>
      <c r="AU534" s="227" t="s">
        <v>82</v>
      </c>
      <c r="AV534" s="14" t="s">
        <v>82</v>
      </c>
      <c r="AW534" s="14" t="s">
        <v>29</v>
      </c>
      <c r="AX534" s="14" t="s">
        <v>80</v>
      </c>
      <c r="AY534" s="227" t="s">
        <v>182</v>
      </c>
    </row>
    <row r="535" spans="1:65" s="2" customFormat="1" ht="37.9" customHeight="1">
      <c r="A535" s="34"/>
      <c r="B535" s="35"/>
      <c r="C535" s="192" t="s">
        <v>1019</v>
      </c>
      <c r="D535" s="192" t="s">
        <v>184</v>
      </c>
      <c r="E535" s="193" t="s">
        <v>1020</v>
      </c>
      <c r="F535" s="194" t="s">
        <v>1021</v>
      </c>
      <c r="G535" s="195" t="s">
        <v>324</v>
      </c>
      <c r="H535" s="196">
        <v>10</v>
      </c>
      <c r="I535" s="197"/>
      <c r="J535" s="198">
        <f>ROUND(I535*H535,2)</f>
        <v>0</v>
      </c>
      <c r="K535" s="199"/>
      <c r="L535" s="39"/>
      <c r="M535" s="200" t="s">
        <v>1</v>
      </c>
      <c r="N535" s="201" t="s">
        <v>37</v>
      </c>
      <c r="O535" s="71"/>
      <c r="P535" s="202">
        <f>O535*H535</f>
        <v>0</v>
      </c>
      <c r="Q535" s="202">
        <v>0</v>
      </c>
      <c r="R535" s="202">
        <f>Q535*H535</f>
        <v>0</v>
      </c>
      <c r="S535" s="202">
        <v>0</v>
      </c>
      <c r="T535" s="203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4" t="s">
        <v>187</v>
      </c>
      <c r="AT535" s="204" t="s">
        <v>184</v>
      </c>
      <c r="AU535" s="204" t="s">
        <v>82</v>
      </c>
      <c r="AY535" s="17" t="s">
        <v>182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7" t="s">
        <v>80</v>
      </c>
      <c r="BK535" s="205">
        <f>ROUND(I535*H535,2)</f>
        <v>0</v>
      </c>
      <c r="BL535" s="17" t="s">
        <v>187</v>
      </c>
      <c r="BM535" s="204" t="s">
        <v>1022</v>
      </c>
    </row>
    <row r="536" spans="1:65" s="14" customFormat="1" ht="11.25">
      <c r="B536" s="217"/>
      <c r="C536" s="218"/>
      <c r="D536" s="208" t="s">
        <v>194</v>
      </c>
      <c r="E536" s="219" t="s">
        <v>1</v>
      </c>
      <c r="F536" s="220" t="s">
        <v>136</v>
      </c>
      <c r="G536" s="218"/>
      <c r="H536" s="221">
        <v>10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194</v>
      </c>
      <c r="AU536" s="227" t="s">
        <v>82</v>
      </c>
      <c r="AV536" s="14" t="s">
        <v>82</v>
      </c>
      <c r="AW536" s="14" t="s">
        <v>29</v>
      </c>
      <c r="AX536" s="14" t="s">
        <v>80</v>
      </c>
      <c r="AY536" s="227" t="s">
        <v>182</v>
      </c>
    </row>
    <row r="537" spans="1:65" s="2" customFormat="1" ht="37.9" customHeight="1">
      <c r="A537" s="34"/>
      <c r="B537" s="35"/>
      <c r="C537" s="192" t="s">
        <v>1023</v>
      </c>
      <c r="D537" s="192" t="s">
        <v>184</v>
      </c>
      <c r="E537" s="193" t="s">
        <v>1024</v>
      </c>
      <c r="F537" s="194" t="s">
        <v>1025</v>
      </c>
      <c r="G537" s="195" t="s">
        <v>201</v>
      </c>
      <c r="H537" s="196">
        <v>13.098000000000001</v>
      </c>
      <c r="I537" s="197"/>
      <c r="J537" s="198">
        <f>ROUND(I537*H537,2)</f>
        <v>0</v>
      </c>
      <c r="K537" s="199"/>
      <c r="L537" s="39"/>
      <c r="M537" s="200" t="s">
        <v>1</v>
      </c>
      <c r="N537" s="201" t="s">
        <v>37</v>
      </c>
      <c r="O537" s="71"/>
      <c r="P537" s="202">
        <f>O537*H537</f>
        <v>0</v>
      </c>
      <c r="Q537" s="202">
        <v>0.21959999999999999</v>
      </c>
      <c r="R537" s="202">
        <f>Q537*H537</f>
        <v>2.8763208000000002</v>
      </c>
      <c r="S537" s="202">
        <v>0</v>
      </c>
      <c r="T537" s="203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4" t="s">
        <v>187</v>
      </c>
      <c r="AT537" s="204" t="s">
        <v>184</v>
      </c>
      <c r="AU537" s="204" t="s">
        <v>82</v>
      </c>
      <c r="AY537" s="17" t="s">
        <v>182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7" t="s">
        <v>80</v>
      </c>
      <c r="BK537" s="205">
        <f>ROUND(I537*H537,2)</f>
        <v>0</v>
      </c>
      <c r="BL537" s="17" t="s">
        <v>187</v>
      </c>
      <c r="BM537" s="204" t="s">
        <v>1026</v>
      </c>
    </row>
    <row r="538" spans="1:65" s="13" customFormat="1" ht="11.25">
      <c r="B538" s="206"/>
      <c r="C538" s="207"/>
      <c r="D538" s="208" t="s">
        <v>194</v>
      </c>
      <c r="E538" s="209" t="s">
        <v>1</v>
      </c>
      <c r="F538" s="210" t="s">
        <v>195</v>
      </c>
      <c r="G538" s="207"/>
      <c r="H538" s="209" t="s">
        <v>1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194</v>
      </c>
      <c r="AU538" s="216" t="s">
        <v>82</v>
      </c>
      <c r="AV538" s="13" t="s">
        <v>80</v>
      </c>
      <c r="AW538" s="13" t="s">
        <v>29</v>
      </c>
      <c r="AX538" s="13" t="s">
        <v>72</v>
      </c>
      <c r="AY538" s="216" t="s">
        <v>182</v>
      </c>
    </row>
    <row r="539" spans="1:65" s="13" customFormat="1" ht="11.25">
      <c r="B539" s="206"/>
      <c r="C539" s="207"/>
      <c r="D539" s="208" t="s">
        <v>194</v>
      </c>
      <c r="E539" s="209" t="s">
        <v>1</v>
      </c>
      <c r="F539" s="210" t="s">
        <v>1027</v>
      </c>
      <c r="G539" s="207"/>
      <c r="H539" s="209" t="s">
        <v>1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194</v>
      </c>
      <c r="AU539" s="216" t="s">
        <v>82</v>
      </c>
      <c r="AV539" s="13" t="s">
        <v>80</v>
      </c>
      <c r="AW539" s="13" t="s">
        <v>29</v>
      </c>
      <c r="AX539" s="13" t="s">
        <v>72</v>
      </c>
      <c r="AY539" s="216" t="s">
        <v>182</v>
      </c>
    </row>
    <row r="540" spans="1:65" s="14" customFormat="1" ht="11.25">
      <c r="B540" s="217"/>
      <c r="C540" s="218"/>
      <c r="D540" s="208" t="s">
        <v>194</v>
      </c>
      <c r="E540" s="219" t="s">
        <v>1</v>
      </c>
      <c r="F540" s="220" t="s">
        <v>1028</v>
      </c>
      <c r="G540" s="218"/>
      <c r="H540" s="221">
        <v>4.5730000000000004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194</v>
      </c>
      <c r="AU540" s="227" t="s">
        <v>82</v>
      </c>
      <c r="AV540" s="14" t="s">
        <v>82</v>
      </c>
      <c r="AW540" s="14" t="s">
        <v>29</v>
      </c>
      <c r="AX540" s="14" t="s">
        <v>72</v>
      </c>
      <c r="AY540" s="227" t="s">
        <v>182</v>
      </c>
    </row>
    <row r="541" spans="1:65" s="13" customFormat="1" ht="11.25">
      <c r="B541" s="206"/>
      <c r="C541" s="207"/>
      <c r="D541" s="208" t="s">
        <v>194</v>
      </c>
      <c r="E541" s="209" t="s">
        <v>1</v>
      </c>
      <c r="F541" s="210" t="s">
        <v>1029</v>
      </c>
      <c r="G541" s="207"/>
      <c r="H541" s="209" t="s">
        <v>1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194</v>
      </c>
      <c r="AU541" s="216" t="s">
        <v>82</v>
      </c>
      <c r="AV541" s="13" t="s">
        <v>80</v>
      </c>
      <c r="AW541" s="13" t="s">
        <v>29</v>
      </c>
      <c r="AX541" s="13" t="s">
        <v>72</v>
      </c>
      <c r="AY541" s="216" t="s">
        <v>182</v>
      </c>
    </row>
    <row r="542" spans="1:65" s="14" customFormat="1" ht="11.25">
      <c r="B542" s="217"/>
      <c r="C542" s="218"/>
      <c r="D542" s="208" t="s">
        <v>194</v>
      </c>
      <c r="E542" s="219" t="s">
        <v>1</v>
      </c>
      <c r="F542" s="220" t="s">
        <v>1030</v>
      </c>
      <c r="G542" s="218"/>
      <c r="H542" s="221">
        <v>1.548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194</v>
      </c>
      <c r="AU542" s="227" t="s">
        <v>82</v>
      </c>
      <c r="AV542" s="14" t="s">
        <v>82</v>
      </c>
      <c r="AW542" s="14" t="s">
        <v>29</v>
      </c>
      <c r="AX542" s="14" t="s">
        <v>72</v>
      </c>
      <c r="AY542" s="227" t="s">
        <v>182</v>
      </c>
    </row>
    <row r="543" spans="1:65" s="13" customFormat="1" ht="11.25">
      <c r="B543" s="206"/>
      <c r="C543" s="207"/>
      <c r="D543" s="208" t="s">
        <v>194</v>
      </c>
      <c r="E543" s="209" t="s">
        <v>1</v>
      </c>
      <c r="F543" s="210" t="s">
        <v>207</v>
      </c>
      <c r="G543" s="207"/>
      <c r="H543" s="209" t="s">
        <v>1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194</v>
      </c>
      <c r="AU543" s="216" t="s">
        <v>82</v>
      </c>
      <c r="AV543" s="13" t="s">
        <v>80</v>
      </c>
      <c r="AW543" s="13" t="s">
        <v>29</v>
      </c>
      <c r="AX543" s="13" t="s">
        <v>72</v>
      </c>
      <c r="AY543" s="216" t="s">
        <v>182</v>
      </c>
    </row>
    <row r="544" spans="1:65" s="13" customFormat="1" ht="11.25">
      <c r="B544" s="206"/>
      <c r="C544" s="207"/>
      <c r="D544" s="208" t="s">
        <v>194</v>
      </c>
      <c r="E544" s="209" t="s">
        <v>1</v>
      </c>
      <c r="F544" s="210" t="s">
        <v>1031</v>
      </c>
      <c r="G544" s="207"/>
      <c r="H544" s="209" t="s">
        <v>1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194</v>
      </c>
      <c r="AU544" s="216" t="s">
        <v>82</v>
      </c>
      <c r="AV544" s="13" t="s">
        <v>80</v>
      </c>
      <c r="AW544" s="13" t="s">
        <v>29</v>
      </c>
      <c r="AX544" s="13" t="s">
        <v>72</v>
      </c>
      <c r="AY544" s="216" t="s">
        <v>182</v>
      </c>
    </row>
    <row r="545" spans="1:65" s="14" customFormat="1" ht="11.25">
      <c r="B545" s="217"/>
      <c r="C545" s="218"/>
      <c r="D545" s="208" t="s">
        <v>194</v>
      </c>
      <c r="E545" s="219" t="s">
        <v>1</v>
      </c>
      <c r="F545" s="220" t="s">
        <v>1032</v>
      </c>
      <c r="G545" s="218"/>
      <c r="H545" s="221">
        <v>2.1960000000000002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194</v>
      </c>
      <c r="AU545" s="227" t="s">
        <v>82</v>
      </c>
      <c r="AV545" s="14" t="s">
        <v>82</v>
      </c>
      <c r="AW545" s="14" t="s">
        <v>29</v>
      </c>
      <c r="AX545" s="14" t="s">
        <v>72</v>
      </c>
      <c r="AY545" s="227" t="s">
        <v>182</v>
      </c>
    </row>
    <row r="546" spans="1:65" s="13" customFormat="1" ht="11.25">
      <c r="B546" s="206"/>
      <c r="C546" s="207"/>
      <c r="D546" s="208" t="s">
        <v>194</v>
      </c>
      <c r="E546" s="209" t="s">
        <v>1</v>
      </c>
      <c r="F546" s="210" t="s">
        <v>253</v>
      </c>
      <c r="G546" s="207"/>
      <c r="H546" s="209" t="s">
        <v>1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194</v>
      </c>
      <c r="AU546" s="216" t="s">
        <v>82</v>
      </c>
      <c r="AV546" s="13" t="s">
        <v>80</v>
      </c>
      <c r="AW546" s="13" t="s">
        <v>29</v>
      </c>
      <c r="AX546" s="13" t="s">
        <v>72</v>
      </c>
      <c r="AY546" s="216" t="s">
        <v>182</v>
      </c>
    </row>
    <row r="547" spans="1:65" s="13" customFormat="1" ht="11.25">
      <c r="B547" s="206"/>
      <c r="C547" s="207"/>
      <c r="D547" s="208" t="s">
        <v>194</v>
      </c>
      <c r="E547" s="209" t="s">
        <v>1</v>
      </c>
      <c r="F547" s="210" t="s">
        <v>1031</v>
      </c>
      <c r="G547" s="207"/>
      <c r="H547" s="209" t="s">
        <v>1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194</v>
      </c>
      <c r="AU547" s="216" t="s">
        <v>82</v>
      </c>
      <c r="AV547" s="13" t="s">
        <v>80</v>
      </c>
      <c r="AW547" s="13" t="s">
        <v>29</v>
      </c>
      <c r="AX547" s="13" t="s">
        <v>72</v>
      </c>
      <c r="AY547" s="216" t="s">
        <v>182</v>
      </c>
    </row>
    <row r="548" spans="1:65" s="14" customFormat="1" ht="11.25">
      <c r="B548" s="217"/>
      <c r="C548" s="218"/>
      <c r="D548" s="208" t="s">
        <v>194</v>
      </c>
      <c r="E548" s="219" t="s">
        <v>1</v>
      </c>
      <c r="F548" s="220" t="s">
        <v>1033</v>
      </c>
      <c r="G548" s="218"/>
      <c r="H548" s="221">
        <v>4.7809999999999997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194</v>
      </c>
      <c r="AU548" s="227" t="s">
        <v>82</v>
      </c>
      <c r="AV548" s="14" t="s">
        <v>82</v>
      </c>
      <c r="AW548" s="14" t="s">
        <v>29</v>
      </c>
      <c r="AX548" s="14" t="s">
        <v>72</v>
      </c>
      <c r="AY548" s="227" t="s">
        <v>182</v>
      </c>
    </row>
    <row r="549" spans="1:65" s="15" customFormat="1" ht="11.25">
      <c r="B549" s="228"/>
      <c r="C549" s="229"/>
      <c r="D549" s="208" t="s">
        <v>194</v>
      </c>
      <c r="E549" s="230" t="s">
        <v>1</v>
      </c>
      <c r="F549" s="231" t="s">
        <v>218</v>
      </c>
      <c r="G549" s="229"/>
      <c r="H549" s="232">
        <v>13.098000000000001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194</v>
      </c>
      <c r="AU549" s="238" t="s">
        <v>82</v>
      </c>
      <c r="AV549" s="15" t="s">
        <v>187</v>
      </c>
      <c r="AW549" s="15" t="s">
        <v>29</v>
      </c>
      <c r="AX549" s="15" t="s">
        <v>80</v>
      </c>
      <c r="AY549" s="238" t="s">
        <v>182</v>
      </c>
    </row>
    <row r="550" spans="1:65" s="2" customFormat="1" ht="24.2" customHeight="1">
      <c r="A550" s="34"/>
      <c r="B550" s="35"/>
      <c r="C550" s="192" t="s">
        <v>1034</v>
      </c>
      <c r="D550" s="192" t="s">
        <v>184</v>
      </c>
      <c r="E550" s="193" t="s">
        <v>1035</v>
      </c>
      <c r="F550" s="194" t="s">
        <v>1036</v>
      </c>
      <c r="G550" s="195" t="s">
        <v>186</v>
      </c>
      <c r="H550" s="196">
        <v>3.4940000000000002</v>
      </c>
      <c r="I550" s="197"/>
      <c r="J550" s="198">
        <f>ROUND(I550*H550,2)</f>
        <v>0</v>
      </c>
      <c r="K550" s="199"/>
      <c r="L550" s="39"/>
      <c r="M550" s="200" t="s">
        <v>1</v>
      </c>
      <c r="N550" s="201" t="s">
        <v>37</v>
      </c>
      <c r="O550" s="71"/>
      <c r="P550" s="202">
        <f>O550*H550</f>
        <v>0</v>
      </c>
      <c r="Q550" s="202">
        <v>2.39757</v>
      </c>
      <c r="R550" s="202">
        <f>Q550*H550</f>
        <v>8.3771095800000008</v>
      </c>
      <c r="S550" s="202">
        <v>0</v>
      </c>
      <c r="T550" s="203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4" t="s">
        <v>187</v>
      </c>
      <c r="AT550" s="204" t="s">
        <v>184</v>
      </c>
      <c r="AU550" s="204" t="s">
        <v>82</v>
      </c>
      <c r="AY550" s="17" t="s">
        <v>182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7" t="s">
        <v>80</v>
      </c>
      <c r="BK550" s="205">
        <f>ROUND(I550*H550,2)</f>
        <v>0</v>
      </c>
      <c r="BL550" s="17" t="s">
        <v>187</v>
      </c>
      <c r="BM550" s="204" t="s">
        <v>1037</v>
      </c>
    </row>
    <row r="551" spans="1:65" s="13" customFormat="1" ht="11.25">
      <c r="B551" s="206"/>
      <c r="C551" s="207"/>
      <c r="D551" s="208" t="s">
        <v>194</v>
      </c>
      <c r="E551" s="209" t="s">
        <v>1</v>
      </c>
      <c r="F551" s="210" t="s">
        <v>1038</v>
      </c>
      <c r="G551" s="207"/>
      <c r="H551" s="209" t="s">
        <v>1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194</v>
      </c>
      <c r="AU551" s="216" t="s">
        <v>82</v>
      </c>
      <c r="AV551" s="13" t="s">
        <v>80</v>
      </c>
      <c r="AW551" s="13" t="s">
        <v>29</v>
      </c>
      <c r="AX551" s="13" t="s">
        <v>72</v>
      </c>
      <c r="AY551" s="216" t="s">
        <v>182</v>
      </c>
    </row>
    <row r="552" spans="1:65" s="14" customFormat="1" ht="11.25">
      <c r="B552" s="217"/>
      <c r="C552" s="218"/>
      <c r="D552" s="208" t="s">
        <v>194</v>
      </c>
      <c r="E552" s="219" t="s">
        <v>1</v>
      </c>
      <c r="F552" s="220" t="s">
        <v>1039</v>
      </c>
      <c r="G552" s="218"/>
      <c r="H552" s="221">
        <v>2.258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194</v>
      </c>
      <c r="AU552" s="227" t="s">
        <v>82</v>
      </c>
      <c r="AV552" s="14" t="s">
        <v>82</v>
      </c>
      <c r="AW552" s="14" t="s">
        <v>29</v>
      </c>
      <c r="AX552" s="14" t="s">
        <v>72</v>
      </c>
      <c r="AY552" s="227" t="s">
        <v>182</v>
      </c>
    </row>
    <row r="553" spans="1:65" s="13" customFormat="1" ht="11.25">
      <c r="B553" s="206"/>
      <c r="C553" s="207"/>
      <c r="D553" s="208" t="s">
        <v>194</v>
      </c>
      <c r="E553" s="209" t="s">
        <v>1</v>
      </c>
      <c r="F553" s="210" t="s">
        <v>1040</v>
      </c>
      <c r="G553" s="207"/>
      <c r="H553" s="209" t="s">
        <v>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194</v>
      </c>
      <c r="AU553" s="216" t="s">
        <v>82</v>
      </c>
      <c r="AV553" s="13" t="s">
        <v>80</v>
      </c>
      <c r="AW553" s="13" t="s">
        <v>29</v>
      </c>
      <c r="AX553" s="13" t="s">
        <v>72</v>
      </c>
      <c r="AY553" s="216" t="s">
        <v>182</v>
      </c>
    </row>
    <row r="554" spans="1:65" s="14" customFormat="1" ht="11.25">
      <c r="B554" s="217"/>
      <c r="C554" s="218"/>
      <c r="D554" s="208" t="s">
        <v>194</v>
      </c>
      <c r="E554" s="219" t="s">
        <v>1</v>
      </c>
      <c r="F554" s="220" t="s">
        <v>1041</v>
      </c>
      <c r="G554" s="218"/>
      <c r="H554" s="221">
        <v>9.6000000000000002E-2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194</v>
      </c>
      <c r="AU554" s="227" t="s">
        <v>82</v>
      </c>
      <c r="AV554" s="14" t="s">
        <v>82</v>
      </c>
      <c r="AW554" s="14" t="s">
        <v>29</v>
      </c>
      <c r="AX554" s="14" t="s">
        <v>72</v>
      </c>
      <c r="AY554" s="227" t="s">
        <v>182</v>
      </c>
    </row>
    <row r="555" spans="1:65" s="13" customFormat="1" ht="11.25">
      <c r="B555" s="206"/>
      <c r="C555" s="207"/>
      <c r="D555" s="208" t="s">
        <v>194</v>
      </c>
      <c r="E555" s="209" t="s">
        <v>1</v>
      </c>
      <c r="F555" s="210" t="s">
        <v>1042</v>
      </c>
      <c r="G555" s="207"/>
      <c r="H555" s="209" t="s">
        <v>1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194</v>
      </c>
      <c r="AU555" s="216" t="s">
        <v>82</v>
      </c>
      <c r="AV555" s="13" t="s">
        <v>80</v>
      </c>
      <c r="AW555" s="13" t="s">
        <v>29</v>
      </c>
      <c r="AX555" s="13" t="s">
        <v>72</v>
      </c>
      <c r="AY555" s="216" t="s">
        <v>182</v>
      </c>
    </row>
    <row r="556" spans="1:65" s="14" customFormat="1" ht="11.25">
      <c r="B556" s="217"/>
      <c r="C556" s="218"/>
      <c r="D556" s="208" t="s">
        <v>194</v>
      </c>
      <c r="E556" s="219" t="s">
        <v>1</v>
      </c>
      <c r="F556" s="220" t="s">
        <v>1041</v>
      </c>
      <c r="G556" s="218"/>
      <c r="H556" s="221">
        <v>9.6000000000000002E-2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194</v>
      </c>
      <c r="AU556" s="227" t="s">
        <v>82</v>
      </c>
      <c r="AV556" s="14" t="s">
        <v>82</v>
      </c>
      <c r="AW556" s="14" t="s">
        <v>29</v>
      </c>
      <c r="AX556" s="14" t="s">
        <v>72</v>
      </c>
      <c r="AY556" s="227" t="s">
        <v>182</v>
      </c>
    </row>
    <row r="557" spans="1:65" s="13" customFormat="1" ht="11.25">
      <c r="B557" s="206"/>
      <c r="C557" s="207"/>
      <c r="D557" s="208" t="s">
        <v>194</v>
      </c>
      <c r="E557" s="209" t="s">
        <v>1</v>
      </c>
      <c r="F557" s="210" t="s">
        <v>207</v>
      </c>
      <c r="G557" s="207"/>
      <c r="H557" s="209" t="s">
        <v>1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194</v>
      </c>
      <c r="AU557" s="216" t="s">
        <v>82</v>
      </c>
      <c r="AV557" s="13" t="s">
        <v>80</v>
      </c>
      <c r="AW557" s="13" t="s">
        <v>29</v>
      </c>
      <c r="AX557" s="13" t="s">
        <v>72</v>
      </c>
      <c r="AY557" s="216" t="s">
        <v>182</v>
      </c>
    </row>
    <row r="558" spans="1:65" s="13" customFormat="1" ht="11.25">
      <c r="B558" s="206"/>
      <c r="C558" s="207"/>
      <c r="D558" s="208" t="s">
        <v>194</v>
      </c>
      <c r="E558" s="209" t="s">
        <v>1</v>
      </c>
      <c r="F558" s="210" t="s">
        <v>1043</v>
      </c>
      <c r="G558" s="207"/>
      <c r="H558" s="209" t="s">
        <v>1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194</v>
      </c>
      <c r="AU558" s="216" t="s">
        <v>82</v>
      </c>
      <c r="AV558" s="13" t="s">
        <v>80</v>
      </c>
      <c r="AW558" s="13" t="s">
        <v>29</v>
      </c>
      <c r="AX558" s="13" t="s">
        <v>72</v>
      </c>
      <c r="AY558" s="216" t="s">
        <v>182</v>
      </c>
    </row>
    <row r="559" spans="1:65" s="14" customFormat="1" ht="11.25">
      <c r="B559" s="217"/>
      <c r="C559" s="218"/>
      <c r="D559" s="208" t="s">
        <v>194</v>
      </c>
      <c r="E559" s="219" t="s">
        <v>1</v>
      </c>
      <c r="F559" s="220" t="s">
        <v>1041</v>
      </c>
      <c r="G559" s="218"/>
      <c r="H559" s="221">
        <v>9.6000000000000002E-2</v>
      </c>
      <c r="I559" s="222"/>
      <c r="J559" s="218"/>
      <c r="K559" s="218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194</v>
      </c>
      <c r="AU559" s="227" t="s">
        <v>82</v>
      </c>
      <c r="AV559" s="14" t="s">
        <v>82</v>
      </c>
      <c r="AW559" s="14" t="s">
        <v>29</v>
      </c>
      <c r="AX559" s="14" t="s">
        <v>72</v>
      </c>
      <c r="AY559" s="227" t="s">
        <v>182</v>
      </c>
    </row>
    <row r="560" spans="1:65" s="13" customFormat="1" ht="11.25">
      <c r="B560" s="206"/>
      <c r="C560" s="207"/>
      <c r="D560" s="208" t="s">
        <v>194</v>
      </c>
      <c r="E560" s="209" t="s">
        <v>1</v>
      </c>
      <c r="F560" s="210" t="s">
        <v>1044</v>
      </c>
      <c r="G560" s="207"/>
      <c r="H560" s="209" t="s">
        <v>1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194</v>
      </c>
      <c r="AU560" s="216" t="s">
        <v>82</v>
      </c>
      <c r="AV560" s="13" t="s">
        <v>80</v>
      </c>
      <c r="AW560" s="13" t="s">
        <v>29</v>
      </c>
      <c r="AX560" s="13" t="s">
        <v>72</v>
      </c>
      <c r="AY560" s="216" t="s">
        <v>182</v>
      </c>
    </row>
    <row r="561" spans="2:51" s="14" customFormat="1" ht="11.25">
      <c r="B561" s="217"/>
      <c r="C561" s="218"/>
      <c r="D561" s="208" t="s">
        <v>194</v>
      </c>
      <c r="E561" s="219" t="s">
        <v>1</v>
      </c>
      <c r="F561" s="220" t="s">
        <v>1045</v>
      </c>
      <c r="G561" s="218"/>
      <c r="H561" s="221">
        <v>0.18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194</v>
      </c>
      <c r="AU561" s="227" t="s">
        <v>82</v>
      </c>
      <c r="AV561" s="14" t="s">
        <v>82</v>
      </c>
      <c r="AW561" s="14" t="s">
        <v>29</v>
      </c>
      <c r="AX561" s="14" t="s">
        <v>72</v>
      </c>
      <c r="AY561" s="227" t="s">
        <v>182</v>
      </c>
    </row>
    <row r="562" spans="2:51" s="13" customFormat="1" ht="11.25">
      <c r="B562" s="206"/>
      <c r="C562" s="207"/>
      <c r="D562" s="208" t="s">
        <v>194</v>
      </c>
      <c r="E562" s="209" t="s">
        <v>1</v>
      </c>
      <c r="F562" s="210" t="s">
        <v>1046</v>
      </c>
      <c r="G562" s="207"/>
      <c r="H562" s="209" t="s">
        <v>1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194</v>
      </c>
      <c r="AU562" s="216" t="s">
        <v>82</v>
      </c>
      <c r="AV562" s="13" t="s">
        <v>80</v>
      </c>
      <c r="AW562" s="13" t="s">
        <v>29</v>
      </c>
      <c r="AX562" s="13" t="s">
        <v>72</v>
      </c>
      <c r="AY562" s="216" t="s">
        <v>182</v>
      </c>
    </row>
    <row r="563" spans="2:51" s="14" customFormat="1" ht="11.25">
      <c r="B563" s="217"/>
      <c r="C563" s="218"/>
      <c r="D563" s="208" t="s">
        <v>194</v>
      </c>
      <c r="E563" s="219" t="s">
        <v>1</v>
      </c>
      <c r="F563" s="220" t="s">
        <v>1041</v>
      </c>
      <c r="G563" s="218"/>
      <c r="H563" s="221">
        <v>9.6000000000000002E-2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194</v>
      </c>
      <c r="AU563" s="227" t="s">
        <v>82</v>
      </c>
      <c r="AV563" s="14" t="s">
        <v>82</v>
      </c>
      <c r="AW563" s="14" t="s">
        <v>29</v>
      </c>
      <c r="AX563" s="14" t="s">
        <v>72</v>
      </c>
      <c r="AY563" s="227" t="s">
        <v>182</v>
      </c>
    </row>
    <row r="564" spans="2:51" s="13" customFormat="1" ht="11.25">
      <c r="B564" s="206"/>
      <c r="C564" s="207"/>
      <c r="D564" s="208" t="s">
        <v>194</v>
      </c>
      <c r="E564" s="209" t="s">
        <v>1</v>
      </c>
      <c r="F564" s="210" t="s">
        <v>1047</v>
      </c>
      <c r="G564" s="207"/>
      <c r="H564" s="209" t="s">
        <v>1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194</v>
      </c>
      <c r="AU564" s="216" t="s">
        <v>82</v>
      </c>
      <c r="AV564" s="13" t="s">
        <v>80</v>
      </c>
      <c r="AW564" s="13" t="s">
        <v>29</v>
      </c>
      <c r="AX564" s="13" t="s">
        <v>72</v>
      </c>
      <c r="AY564" s="216" t="s">
        <v>182</v>
      </c>
    </row>
    <row r="565" spans="2:51" s="14" customFormat="1" ht="11.25">
      <c r="B565" s="217"/>
      <c r="C565" s="218"/>
      <c r="D565" s="208" t="s">
        <v>194</v>
      </c>
      <c r="E565" s="219" t="s">
        <v>1</v>
      </c>
      <c r="F565" s="220" t="s">
        <v>1041</v>
      </c>
      <c r="G565" s="218"/>
      <c r="H565" s="221">
        <v>9.6000000000000002E-2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194</v>
      </c>
      <c r="AU565" s="227" t="s">
        <v>82</v>
      </c>
      <c r="AV565" s="14" t="s">
        <v>82</v>
      </c>
      <c r="AW565" s="14" t="s">
        <v>29</v>
      </c>
      <c r="AX565" s="14" t="s">
        <v>72</v>
      </c>
      <c r="AY565" s="227" t="s">
        <v>182</v>
      </c>
    </row>
    <row r="566" spans="2:51" s="13" customFormat="1" ht="11.25">
      <c r="B566" s="206"/>
      <c r="C566" s="207"/>
      <c r="D566" s="208" t="s">
        <v>194</v>
      </c>
      <c r="E566" s="209" t="s">
        <v>1</v>
      </c>
      <c r="F566" s="210" t="s">
        <v>1048</v>
      </c>
      <c r="G566" s="207"/>
      <c r="H566" s="209" t="s">
        <v>1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194</v>
      </c>
      <c r="AU566" s="216" t="s">
        <v>82</v>
      </c>
      <c r="AV566" s="13" t="s">
        <v>80</v>
      </c>
      <c r="AW566" s="13" t="s">
        <v>29</v>
      </c>
      <c r="AX566" s="13" t="s">
        <v>72</v>
      </c>
      <c r="AY566" s="216" t="s">
        <v>182</v>
      </c>
    </row>
    <row r="567" spans="2:51" s="14" customFormat="1" ht="11.25">
      <c r="B567" s="217"/>
      <c r="C567" s="218"/>
      <c r="D567" s="208" t="s">
        <v>194</v>
      </c>
      <c r="E567" s="219" t="s">
        <v>1</v>
      </c>
      <c r="F567" s="220" t="s">
        <v>1041</v>
      </c>
      <c r="G567" s="218"/>
      <c r="H567" s="221">
        <v>9.6000000000000002E-2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194</v>
      </c>
      <c r="AU567" s="227" t="s">
        <v>82</v>
      </c>
      <c r="AV567" s="14" t="s">
        <v>82</v>
      </c>
      <c r="AW567" s="14" t="s">
        <v>29</v>
      </c>
      <c r="AX567" s="14" t="s">
        <v>72</v>
      </c>
      <c r="AY567" s="227" t="s">
        <v>182</v>
      </c>
    </row>
    <row r="568" spans="2:51" s="13" customFormat="1" ht="11.25">
      <c r="B568" s="206"/>
      <c r="C568" s="207"/>
      <c r="D568" s="208" t="s">
        <v>194</v>
      </c>
      <c r="E568" s="209" t="s">
        <v>1</v>
      </c>
      <c r="F568" s="210" t="s">
        <v>253</v>
      </c>
      <c r="G568" s="207"/>
      <c r="H568" s="209" t="s">
        <v>1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194</v>
      </c>
      <c r="AU568" s="216" t="s">
        <v>82</v>
      </c>
      <c r="AV568" s="13" t="s">
        <v>80</v>
      </c>
      <c r="AW568" s="13" t="s">
        <v>29</v>
      </c>
      <c r="AX568" s="13" t="s">
        <v>72</v>
      </c>
      <c r="AY568" s="216" t="s">
        <v>182</v>
      </c>
    </row>
    <row r="569" spans="2:51" s="13" customFormat="1" ht="11.25">
      <c r="B569" s="206"/>
      <c r="C569" s="207"/>
      <c r="D569" s="208" t="s">
        <v>194</v>
      </c>
      <c r="E569" s="209" t="s">
        <v>1</v>
      </c>
      <c r="F569" s="210" t="s">
        <v>1049</v>
      </c>
      <c r="G569" s="207"/>
      <c r="H569" s="209" t="s">
        <v>1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194</v>
      </c>
      <c r="AU569" s="216" t="s">
        <v>82</v>
      </c>
      <c r="AV569" s="13" t="s">
        <v>80</v>
      </c>
      <c r="AW569" s="13" t="s">
        <v>29</v>
      </c>
      <c r="AX569" s="13" t="s">
        <v>72</v>
      </c>
      <c r="AY569" s="216" t="s">
        <v>182</v>
      </c>
    </row>
    <row r="570" spans="2:51" s="14" customFormat="1" ht="11.25">
      <c r="B570" s="217"/>
      <c r="C570" s="218"/>
      <c r="D570" s="208" t="s">
        <v>194</v>
      </c>
      <c r="E570" s="219" t="s">
        <v>1</v>
      </c>
      <c r="F570" s="220" t="s">
        <v>1041</v>
      </c>
      <c r="G570" s="218"/>
      <c r="H570" s="221">
        <v>9.6000000000000002E-2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194</v>
      </c>
      <c r="AU570" s="227" t="s">
        <v>82</v>
      </c>
      <c r="AV570" s="14" t="s">
        <v>82</v>
      </c>
      <c r="AW570" s="14" t="s">
        <v>29</v>
      </c>
      <c r="AX570" s="14" t="s">
        <v>72</v>
      </c>
      <c r="AY570" s="227" t="s">
        <v>182</v>
      </c>
    </row>
    <row r="571" spans="2:51" s="13" customFormat="1" ht="11.25">
      <c r="B571" s="206"/>
      <c r="C571" s="207"/>
      <c r="D571" s="208" t="s">
        <v>194</v>
      </c>
      <c r="E571" s="209" t="s">
        <v>1</v>
      </c>
      <c r="F571" s="210" t="s">
        <v>1050</v>
      </c>
      <c r="G571" s="207"/>
      <c r="H571" s="209" t="s">
        <v>1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194</v>
      </c>
      <c r="AU571" s="216" t="s">
        <v>82</v>
      </c>
      <c r="AV571" s="13" t="s">
        <v>80</v>
      </c>
      <c r="AW571" s="13" t="s">
        <v>29</v>
      </c>
      <c r="AX571" s="13" t="s">
        <v>72</v>
      </c>
      <c r="AY571" s="216" t="s">
        <v>182</v>
      </c>
    </row>
    <row r="572" spans="2:51" s="14" customFormat="1" ht="11.25">
      <c r="B572" s="217"/>
      <c r="C572" s="218"/>
      <c r="D572" s="208" t="s">
        <v>194</v>
      </c>
      <c r="E572" s="219" t="s">
        <v>1</v>
      </c>
      <c r="F572" s="220" t="s">
        <v>1041</v>
      </c>
      <c r="G572" s="218"/>
      <c r="H572" s="221">
        <v>9.6000000000000002E-2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194</v>
      </c>
      <c r="AU572" s="227" t="s">
        <v>82</v>
      </c>
      <c r="AV572" s="14" t="s">
        <v>82</v>
      </c>
      <c r="AW572" s="14" t="s">
        <v>29</v>
      </c>
      <c r="AX572" s="14" t="s">
        <v>72</v>
      </c>
      <c r="AY572" s="227" t="s">
        <v>182</v>
      </c>
    </row>
    <row r="573" spans="2:51" s="13" customFormat="1" ht="11.25">
      <c r="B573" s="206"/>
      <c r="C573" s="207"/>
      <c r="D573" s="208" t="s">
        <v>194</v>
      </c>
      <c r="E573" s="209" t="s">
        <v>1</v>
      </c>
      <c r="F573" s="210" t="s">
        <v>1051</v>
      </c>
      <c r="G573" s="207"/>
      <c r="H573" s="209" t="s">
        <v>1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194</v>
      </c>
      <c r="AU573" s="216" t="s">
        <v>82</v>
      </c>
      <c r="AV573" s="13" t="s">
        <v>80</v>
      </c>
      <c r="AW573" s="13" t="s">
        <v>29</v>
      </c>
      <c r="AX573" s="13" t="s">
        <v>72</v>
      </c>
      <c r="AY573" s="216" t="s">
        <v>182</v>
      </c>
    </row>
    <row r="574" spans="2:51" s="14" customFormat="1" ht="11.25">
      <c r="B574" s="217"/>
      <c r="C574" s="218"/>
      <c r="D574" s="208" t="s">
        <v>194</v>
      </c>
      <c r="E574" s="219" t="s">
        <v>1</v>
      </c>
      <c r="F574" s="220" t="s">
        <v>1041</v>
      </c>
      <c r="G574" s="218"/>
      <c r="H574" s="221">
        <v>9.6000000000000002E-2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194</v>
      </c>
      <c r="AU574" s="227" t="s">
        <v>82</v>
      </c>
      <c r="AV574" s="14" t="s">
        <v>82</v>
      </c>
      <c r="AW574" s="14" t="s">
        <v>29</v>
      </c>
      <c r="AX574" s="14" t="s">
        <v>72</v>
      </c>
      <c r="AY574" s="227" t="s">
        <v>182</v>
      </c>
    </row>
    <row r="575" spans="2:51" s="13" customFormat="1" ht="11.25">
      <c r="B575" s="206"/>
      <c r="C575" s="207"/>
      <c r="D575" s="208" t="s">
        <v>194</v>
      </c>
      <c r="E575" s="209" t="s">
        <v>1</v>
      </c>
      <c r="F575" s="210" t="s">
        <v>1052</v>
      </c>
      <c r="G575" s="207"/>
      <c r="H575" s="209" t="s">
        <v>1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194</v>
      </c>
      <c r="AU575" s="216" t="s">
        <v>82</v>
      </c>
      <c r="AV575" s="13" t="s">
        <v>80</v>
      </c>
      <c r="AW575" s="13" t="s">
        <v>29</v>
      </c>
      <c r="AX575" s="13" t="s">
        <v>72</v>
      </c>
      <c r="AY575" s="216" t="s">
        <v>182</v>
      </c>
    </row>
    <row r="576" spans="2:51" s="14" customFormat="1" ht="11.25">
      <c r="B576" s="217"/>
      <c r="C576" s="218"/>
      <c r="D576" s="208" t="s">
        <v>194</v>
      </c>
      <c r="E576" s="219" t="s">
        <v>1</v>
      </c>
      <c r="F576" s="220" t="s">
        <v>1041</v>
      </c>
      <c r="G576" s="218"/>
      <c r="H576" s="221">
        <v>9.6000000000000002E-2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194</v>
      </c>
      <c r="AU576" s="227" t="s">
        <v>82</v>
      </c>
      <c r="AV576" s="14" t="s">
        <v>82</v>
      </c>
      <c r="AW576" s="14" t="s">
        <v>29</v>
      </c>
      <c r="AX576" s="14" t="s">
        <v>72</v>
      </c>
      <c r="AY576" s="227" t="s">
        <v>182</v>
      </c>
    </row>
    <row r="577" spans="1:65" s="13" customFormat="1" ht="11.25">
      <c r="B577" s="206"/>
      <c r="C577" s="207"/>
      <c r="D577" s="208" t="s">
        <v>194</v>
      </c>
      <c r="E577" s="209" t="s">
        <v>1</v>
      </c>
      <c r="F577" s="210" t="s">
        <v>1053</v>
      </c>
      <c r="G577" s="207"/>
      <c r="H577" s="209" t="s">
        <v>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194</v>
      </c>
      <c r="AU577" s="216" t="s">
        <v>82</v>
      </c>
      <c r="AV577" s="13" t="s">
        <v>80</v>
      </c>
      <c r="AW577" s="13" t="s">
        <v>29</v>
      </c>
      <c r="AX577" s="13" t="s">
        <v>72</v>
      </c>
      <c r="AY577" s="216" t="s">
        <v>182</v>
      </c>
    </row>
    <row r="578" spans="1:65" s="14" customFormat="1" ht="11.25">
      <c r="B578" s="217"/>
      <c r="C578" s="218"/>
      <c r="D578" s="208" t="s">
        <v>194</v>
      </c>
      <c r="E578" s="219" t="s">
        <v>1</v>
      </c>
      <c r="F578" s="220" t="s">
        <v>1041</v>
      </c>
      <c r="G578" s="218"/>
      <c r="H578" s="221">
        <v>9.6000000000000002E-2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194</v>
      </c>
      <c r="AU578" s="227" t="s">
        <v>82</v>
      </c>
      <c r="AV578" s="14" t="s">
        <v>82</v>
      </c>
      <c r="AW578" s="14" t="s">
        <v>29</v>
      </c>
      <c r="AX578" s="14" t="s">
        <v>72</v>
      </c>
      <c r="AY578" s="227" t="s">
        <v>182</v>
      </c>
    </row>
    <row r="579" spans="1:65" s="15" customFormat="1" ht="11.25">
      <c r="B579" s="228"/>
      <c r="C579" s="229"/>
      <c r="D579" s="208" t="s">
        <v>194</v>
      </c>
      <c r="E579" s="230" t="s">
        <v>1</v>
      </c>
      <c r="F579" s="231" t="s">
        <v>218</v>
      </c>
      <c r="G579" s="229"/>
      <c r="H579" s="232">
        <v>3.4940000000000002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AT579" s="238" t="s">
        <v>194</v>
      </c>
      <c r="AU579" s="238" t="s">
        <v>82</v>
      </c>
      <c r="AV579" s="15" t="s">
        <v>187</v>
      </c>
      <c r="AW579" s="15" t="s">
        <v>29</v>
      </c>
      <c r="AX579" s="15" t="s">
        <v>80</v>
      </c>
      <c r="AY579" s="238" t="s">
        <v>182</v>
      </c>
    </row>
    <row r="580" spans="1:65" s="2" customFormat="1" ht="33" customHeight="1">
      <c r="A580" s="34"/>
      <c r="B580" s="35"/>
      <c r="C580" s="192" t="s">
        <v>1054</v>
      </c>
      <c r="D580" s="192" t="s">
        <v>184</v>
      </c>
      <c r="E580" s="193" t="s">
        <v>1055</v>
      </c>
      <c r="F580" s="194" t="s">
        <v>1056</v>
      </c>
      <c r="G580" s="195" t="s">
        <v>201</v>
      </c>
      <c r="H580" s="196">
        <v>3.589</v>
      </c>
      <c r="I580" s="197"/>
      <c r="J580" s="198">
        <f>ROUND(I580*H580,2)</f>
        <v>0</v>
      </c>
      <c r="K580" s="199"/>
      <c r="L580" s="39"/>
      <c r="M580" s="200" t="s">
        <v>1</v>
      </c>
      <c r="N580" s="201" t="s">
        <v>37</v>
      </c>
      <c r="O580" s="71"/>
      <c r="P580" s="202">
        <f>O580*H580</f>
        <v>0</v>
      </c>
      <c r="Q580" s="202">
        <v>0.17399999999999999</v>
      </c>
      <c r="R580" s="202">
        <f>Q580*H580</f>
        <v>0.62448599999999999</v>
      </c>
      <c r="S580" s="202">
        <v>0</v>
      </c>
      <c r="T580" s="203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4" t="s">
        <v>187</v>
      </c>
      <c r="AT580" s="204" t="s">
        <v>184</v>
      </c>
      <c r="AU580" s="204" t="s">
        <v>82</v>
      </c>
      <c r="AY580" s="17" t="s">
        <v>182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7" t="s">
        <v>80</v>
      </c>
      <c r="BK580" s="205">
        <f>ROUND(I580*H580,2)</f>
        <v>0</v>
      </c>
      <c r="BL580" s="17" t="s">
        <v>187</v>
      </c>
      <c r="BM580" s="204" t="s">
        <v>1057</v>
      </c>
    </row>
    <row r="581" spans="1:65" s="13" customFormat="1" ht="11.25">
      <c r="B581" s="206"/>
      <c r="C581" s="207"/>
      <c r="D581" s="208" t="s">
        <v>194</v>
      </c>
      <c r="E581" s="209" t="s">
        <v>1</v>
      </c>
      <c r="F581" s="210" t="s">
        <v>195</v>
      </c>
      <c r="G581" s="207"/>
      <c r="H581" s="209" t="s">
        <v>1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194</v>
      </c>
      <c r="AU581" s="216" t="s">
        <v>82</v>
      </c>
      <c r="AV581" s="13" t="s">
        <v>80</v>
      </c>
      <c r="AW581" s="13" t="s">
        <v>29</v>
      </c>
      <c r="AX581" s="13" t="s">
        <v>72</v>
      </c>
      <c r="AY581" s="216" t="s">
        <v>182</v>
      </c>
    </row>
    <row r="582" spans="1:65" s="13" customFormat="1" ht="11.25">
      <c r="B582" s="206"/>
      <c r="C582" s="207"/>
      <c r="D582" s="208" t="s">
        <v>194</v>
      </c>
      <c r="E582" s="209" t="s">
        <v>1</v>
      </c>
      <c r="F582" s="210" t="s">
        <v>464</v>
      </c>
      <c r="G582" s="207"/>
      <c r="H582" s="209" t="s">
        <v>1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194</v>
      </c>
      <c r="AU582" s="216" t="s">
        <v>82</v>
      </c>
      <c r="AV582" s="13" t="s">
        <v>80</v>
      </c>
      <c r="AW582" s="13" t="s">
        <v>29</v>
      </c>
      <c r="AX582" s="13" t="s">
        <v>72</v>
      </c>
      <c r="AY582" s="216" t="s">
        <v>182</v>
      </c>
    </row>
    <row r="583" spans="1:65" s="14" customFormat="1" ht="11.25">
      <c r="B583" s="217"/>
      <c r="C583" s="218"/>
      <c r="D583" s="208" t="s">
        <v>194</v>
      </c>
      <c r="E583" s="219" t="s">
        <v>1</v>
      </c>
      <c r="F583" s="220" t="s">
        <v>1058</v>
      </c>
      <c r="G583" s="218"/>
      <c r="H583" s="221">
        <v>3.589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194</v>
      </c>
      <c r="AU583" s="227" t="s">
        <v>82</v>
      </c>
      <c r="AV583" s="14" t="s">
        <v>82</v>
      </c>
      <c r="AW583" s="14" t="s">
        <v>29</v>
      </c>
      <c r="AX583" s="14" t="s">
        <v>72</v>
      </c>
      <c r="AY583" s="227" t="s">
        <v>182</v>
      </c>
    </row>
    <row r="584" spans="1:65" s="15" customFormat="1" ht="11.25">
      <c r="B584" s="228"/>
      <c r="C584" s="229"/>
      <c r="D584" s="208" t="s">
        <v>194</v>
      </c>
      <c r="E584" s="230" t="s">
        <v>1</v>
      </c>
      <c r="F584" s="231" t="s">
        <v>218</v>
      </c>
      <c r="G584" s="229"/>
      <c r="H584" s="232">
        <v>3.589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194</v>
      </c>
      <c r="AU584" s="238" t="s">
        <v>82</v>
      </c>
      <c r="AV584" s="15" t="s">
        <v>187</v>
      </c>
      <c r="AW584" s="15" t="s">
        <v>29</v>
      </c>
      <c r="AX584" s="15" t="s">
        <v>80</v>
      </c>
      <c r="AY584" s="238" t="s">
        <v>182</v>
      </c>
    </row>
    <row r="585" spans="1:65" s="2" customFormat="1" ht="37.9" customHeight="1">
      <c r="A585" s="34"/>
      <c r="B585" s="35"/>
      <c r="C585" s="192" t="s">
        <v>1059</v>
      </c>
      <c r="D585" s="192" t="s">
        <v>184</v>
      </c>
      <c r="E585" s="193" t="s">
        <v>1060</v>
      </c>
      <c r="F585" s="194" t="s">
        <v>1061</v>
      </c>
      <c r="G585" s="195" t="s">
        <v>201</v>
      </c>
      <c r="H585" s="196">
        <v>8.1219999999999999</v>
      </c>
      <c r="I585" s="197"/>
      <c r="J585" s="198">
        <f>ROUND(I585*H585,2)</f>
        <v>0</v>
      </c>
      <c r="K585" s="199"/>
      <c r="L585" s="39"/>
      <c r="M585" s="200" t="s">
        <v>1</v>
      </c>
      <c r="N585" s="201" t="s">
        <v>37</v>
      </c>
      <c r="O585" s="71"/>
      <c r="P585" s="202">
        <f>O585*H585</f>
        <v>0</v>
      </c>
      <c r="Q585" s="202">
        <v>0.21271999999999999</v>
      </c>
      <c r="R585" s="202">
        <f>Q585*H585</f>
        <v>1.72771184</v>
      </c>
      <c r="S585" s="202">
        <v>0</v>
      </c>
      <c r="T585" s="203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204" t="s">
        <v>187</v>
      </c>
      <c r="AT585" s="204" t="s">
        <v>184</v>
      </c>
      <c r="AU585" s="204" t="s">
        <v>82</v>
      </c>
      <c r="AY585" s="17" t="s">
        <v>182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7" t="s">
        <v>80</v>
      </c>
      <c r="BK585" s="205">
        <f>ROUND(I585*H585,2)</f>
        <v>0</v>
      </c>
      <c r="BL585" s="17" t="s">
        <v>187</v>
      </c>
      <c r="BM585" s="204" t="s">
        <v>1062</v>
      </c>
    </row>
    <row r="586" spans="1:65" s="13" customFormat="1" ht="11.25">
      <c r="B586" s="206"/>
      <c r="C586" s="207"/>
      <c r="D586" s="208" t="s">
        <v>194</v>
      </c>
      <c r="E586" s="209" t="s">
        <v>1</v>
      </c>
      <c r="F586" s="210" t="s">
        <v>195</v>
      </c>
      <c r="G586" s="207"/>
      <c r="H586" s="209" t="s">
        <v>1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194</v>
      </c>
      <c r="AU586" s="216" t="s">
        <v>82</v>
      </c>
      <c r="AV586" s="13" t="s">
        <v>80</v>
      </c>
      <c r="AW586" s="13" t="s">
        <v>29</v>
      </c>
      <c r="AX586" s="13" t="s">
        <v>72</v>
      </c>
      <c r="AY586" s="216" t="s">
        <v>182</v>
      </c>
    </row>
    <row r="587" spans="1:65" s="13" customFormat="1" ht="11.25">
      <c r="B587" s="206"/>
      <c r="C587" s="207"/>
      <c r="D587" s="208" t="s">
        <v>194</v>
      </c>
      <c r="E587" s="209" t="s">
        <v>1</v>
      </c>
      <c r="F587" s="210" t="s">
        <v>1063</v>
      </c>
      <c r="G587" s="207"/>
      <c r="H587" s="209" t="s">
        <v>1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194</v>
      </c>
      <c r="AU587" s="216" t="s">
        <v>82</v>
      </c>
      <c r="AV587" s="13" t="s">
        <v>80</v>
      </c>
      <c r="AW587" s="13" t="s">
        <v>29</v>
      </c>
      <c r="AX587" s="13" t="s">
        <v>72</v>
      </c>
      <c r="AY587" s="216" t="s">
        <v>182</v>
      </c>
    </row>
    <row r="588" spans="1:65" s="14" customFormat="1" ht="11.25">
      <c r="B588" s="217"/>
      <c r="C588" s="218"/>
      <c r="D588" s="208" t="s">
        <v>194</v>
      </c>
      <c r="E588" s="219" t="s">
        <v>1</v>
      </c>
      <c r="F588" s="220" t="s">
        <v>1064</v>
      </c>
      <c r="G588" s="218"/>
      <c r="H588" s="221">
        <v>8.1219999999999999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194</v>
      </c>
      <c r="AU588" s="227" t="s">
        <v>82</v>
      </c>
      <c r="AV588" s="14" t="s">
        <v>82</v>
      </c>
      <c r="AW588" s="14" t="s">
        <v>29</v>
      </c>
      <c r="AX588" s="14" t="s">
        <v>72</v>
      </c>
      <c r="AY588" s="227" t="s">
        <v>182</v>
      </c>
    </row>
    <row r="589" spans="1:65" s="15" customFormat="1" ht="11.25">
      <c r="B589" s="228"/>
      <c r="C589" s="229"/>
      <c r="D589" s="208" t="s">
        <v>194</v>
      </c>
      <c r="E589" s="230" t="s">
        <v>1</v>
      </c>
      <c r="F589" s="231" t="s">
        <v>218</v>
      </c>
      <c r="G589" s="229"/>
      <c r="H589" s="232">
        <v>8.1219999999999999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194</v>
      </c>
      <c r="AU589" s="238" t="s">
        <v>82</v>
      </c>
      <c r="AV589" s="15" t="s">
        <v>187</v>
      </c>
      <c r="AW589" s="15" t="s">
        <v>29</v>
      </c>
      <c r="AX589" s="15" t="s">
        <v>80</v>
      </c>
      <c r="AY589" s="238" t="s">
        <v>182</v>
      </c>
    </row>
    <row r="590" spans="1:65" s="2" customFormat="1" ht="24.2" customHeight="1">
      <c r="A590" s="34"/>
      <c r="B590" s="35"/>
      <c r="C590" s="192" t="s">
        <v>1065</v>
      </c>
      <c r="D590" s="192" t="s">
        <v>184</v>
      </c>
      <c r="E590" s="193" t="s">
        <v>1066</v>
      </c>
      <c r="F590" s="194" t="s">
        <v>1067</v>
      </c>
      <c r="G590" s="195" t="s">
        <v>186</v>
      </c>
      <c r="H590" s="196">
        <v>92.227000000000004</v>
      </c>
      <c r="I590" s="197"/>
      <c r="J590" s="198">
        <f>ROUND(I590*H590,2)</f>
        <v>0</v>
      </c>
      <c r="K590" s="199"/>
      <c r="L590" s="39"/>
      <c r="M590" s="200" t="s">
        <v>1</v>
      </c>
      <c r="N590" s="201" t="s">
        <v>37</v>
      </c>
      <c r="O590" s="71"/>
      <c r="P590" s="202">
        <f>O590*H590</f>
        <v>0</v>
      </c>
      <c r="Q590" s="202">
        <v>2.5018699999999998</v>
      </c>
      <c r="R590" s="202">
        <f>Q590*H590</f>
        <v>230.73996449000001</v>
      </c>
      <c r="S590" s="202">
        <v>0</v>
      </c>
      <c r="T590" s="203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4" t="s">
        <v>187</v>
      </c>
      <c r="AT590" s="204" t="s">
        <v>184</v>
      </c>
      <c r="AU590" s="204" t="s">
        <v>82</v>
      </c>
      <c r="AY590" s="17" t="s">
        <v>182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7" t="s">
        <v>80</v>
      </c>
      <c r="BK590" s="205">
        <f>ROUND(I590*H590,2)</f>
        <v>0</v>
      </c>
      <c r="BL590" s="17" t="s">
        <v>187</v>
      </c>
      <c r="BM590" s="204" t="s">
        <v>1068</v>
      </c>
    </row>
    <row r="591" spans="1:65" s="13" customFormat="1" ht="11.25">
      <c r="B591" s="206"/>
      <c r="C591" s="207"/>
      <c r="D591" s="208" t="s">
        <v>194</v>
      </c>
      <c r="E591" s="209" t="s">
        <v>1</v>
      </c>
      <c r="F591" s="210" t="s">
        <v>1069</v>
      </c>
      <c r="G591" s="207"/>
      <c r="H591" s="209" t="s">
        <v>1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194</v>
      </c>
      <c r="AU591" s="216" t="s">
        <v>82</v>
      </c>
      <c r="AV591" s="13" t="s">
        <v>80</v>
      </c>
      <c r="AW591" s="13" t="s">
        <v>29</v>
      </c>
      <c r="AX591" s="13" t="s">
        <v>72</v>
      </c>
      <c r="AY591" s="216" t="s">
        <v>182</v>
      </c>
    </row>
    <row r="592" spans="1:65" s="14" customFormat="1" ht="11.25">
      <c r="B592" s="217"/>
      <c r="C592" s="218"/>
      <c r="D592" s="208" t="s">
        <v>194</v>
      </c>
      <c r="E592" s="219" t="s">
        <v>1</v>
      </c>
      <c r="F592" s="220" t="s">
        <v>1070</v>
      </c>
      <c r="G592" s="218"/>
      <c r="H592" s="221">
        <v>0.91700000000000004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194</v>
      </c>
      <c r="AU592" s="227" t="s">
        <v>82</v>
      </c>
      <c r="AV592" s="14" t="s">
        <v>82</v>
      </c>
      <c r="AW592" s="14" t="s">
        <v>29</v>
      </c>
      <c r="AX592" s="14" t="s">
        <v>72</v>
      </c>
      <c r="AY592" s="227" t="s">
        <v>182</v>
      </c>
    </row>
    <row r="593" spans="2:51" s="13" customFormat="1" ht="11.25">
      <c r="B593" s="206"/>
      <c r="C593" s="207"/>
      <c r="D593" s="208" t="s">
        <v>194</v>
      </c>
      <c r="E593" s="209" t="s">
        <v>1</v>
      </c>
      <c r="F593" s="210" t="s">
        <v>1071</v>
      </c>
      <c r="G593" s="207"/>
      <c r="H593" s="209" t="s">
        <v>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194</v>
      </c>
      <c r="AU593" s="216" t="s">
        <v>82</v>
      </c>
      <c r="AV593" s="13" t="s">
        <v>80</v>
      </c>
      <c r="AW593" s="13" t="s">
        <v>29</v>
      </c>
      <c r="AX593" s="13" t="s">
        <v>72</v>
      </c>
      <c r="AY593" s="216" t="s">
        <v>182</v>
      </c>
    </row>
    <row r="594" spans="2:51" s="13" customFormat="1" ht="11.25">
      <c r="B594" s="206"/>
      <c r="C594" s="207"/>
      <c r="D594" s="208" t="s">
        <v>194</v>
      </c>
      <c r="E594" s="209" t="s">
        <v>1</v>
      </c>
      <c r="F594" s="210" t="s">
        <v>1072</v>
      </c>
      <c r="G594" s="207"/>
      <c r="H594" s="209" t="s">
        <v>1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194</v>
      </c>
      <c r="AU594" s="216" t="s">
        <v>82</v>
      </c>
      <c r="AV594" s="13" t="s">
        <v>80</v>
      </c>
      <c r="AW594" s="13" t="s">
        <v>29</v>
      </c>
      <c r="AX594" s="13" t="s">
        <v>72</v>
      </c>
      <c r="AY594" s="216" t="s">
        <v>182</v>
      </c>
    </row>
    <row r="595" spans="2:51" s="14" customFormat="1" ht="22.5">
      <c r="B595" s="217"/>
      <c r="C595" s="218"/>
      <c r="D595" s="208" t="s">
        <v>194</v>
      </c>
      <c r="E595" s="219" t="s">
        <v>1</v>
      </c>
      <c r="F595" s="220" t="s">
        <v>1073</v>
      </c>
      <c r="G595" s="218"/>
      <c r="H595" s="221">
        <v>15.053000000000001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194</v>
      </c>
      <c r="AU595" s="227" t="s">
        <v>82</v>
      </c>
      <c r="AV595" s="14" t="s">
        <v>82</v>
      </c>
      <c r="AW595" s="14" t="s">
        <v>29</v>
      </c>
      <c r="AX595" s="14" t="s">
        <v>72</v>
      </c>
      <c r="AY595" s="227" t="s">
        <v>182</v>
      </c>
    </row>
    <row r="596" spans="2:51" s="13" customFormat="1" ht="11.25">
      <c r="B596" s="206"/>
      <c r="C596" s="207"/>
      <c r="D596" s="208" t="s">
        <v>194</v>
      </c>
      <c r="E596" s="209" t="s">
        <v>1</v>
      </c>
      <c r="F596" s="210" t="s">
        <v>1074</v>
      </c>
      <c r="G596" s="207"/>
      <c r="H596" s="209" t="s">
        <v>1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194</v>
      </c>
      <c r="AU596" s="216" t="s">
        <v>82</v>
      </c>
      <c r="AV596" s="13" t="s">
        <v>80</v>
      </c>
      <c r="AW596" s="13" t="s">
        <v>29</v>
      </c>
      <c r="AX596" s="13" t="s">
        <v>72</v>
      </c>
      <c r="AY596" s="216" t="s">
        <v>182</v>
      </c>
    </row>
    <row r="597" spans="2:51" s="14" customFormat="1" ht="11.25">
      <c r="B597" s="217"/>
      <c r="C597" s="218"/>
      <c r="D597" s="208" t="s">
        <v>194</v>
      </c>
      <c r="E597" s="219" t="s">
        <v>1</v>
      </c>
      <c r="F597" s="220" t="s">
        <v>1075</v>
      </c>
      <c r="G597" s="218"/>
      <c r="H597" s="221">
        <v>2.7970000000000002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194</v>
      </c>
      <c r="AU597" s="227" t="s">
        <v>82</v>
      </c>
      <c r="AV597" s="14" t="s">
        <v>82</v>
      </c>
      <c r="AW597" s="14" t="s">
        <v>29</v>
      </c>
      <c r="AX597" s="14" t="s">
        <v>72</v>
      </c>
      <c r="AY597" s="227" t="s">
        <v>182</v>
      </c>
    </row>
    <row r="598" spans="2:51" s="13" customFormat="1" ht="11.25">
      <c r="B598" s="206"/>
      <c r="C598" s="207"/>
      <c r="D598" s="208" t="s">
        <v>194</v>
      </c>
      <c r="E598" s="209" t="s">
        <v>1</v>
      </c>
      <c r="F598" s="210" t="s">
        <v>1076</v>
      </c>
      <c r="G598" s="207"/>
      <c r="H598" s="209" t="s">
        <v>1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194</v>
      </c>
      <c r="AU598" s="216" t="s">
        <v>82</v>
      </c>
      <c r="AV598" s="13" t="s">
        <v>80</v>
      </c>
      <c r="AW598" s="13" t="s">
        <v>29</v>
      </c>
      <c r="AX598" s="13" t="s">
        <v>72</v>
      </c>
      <c r="AY598" s="216" t="s">
        <v>182</v>
      </c>
    </row>
    <row r="599" spans="2:51" s="14" customFormat="1" ht="11.25">
      <c r="B599" s="217"/>
      <c r="C599" s="218"/>
      <c r="D599" s="208" t="s">
        <v>194</v>
      </c>
      <c r="E599" s="219" t="s">
        <v>1</v>
      </c>
      <c r="F599" s="220" t="s">
        <v>1077</v>
      </c>
      <c r="G599" s="218"/>
      <c r="H599" s="221">
        <v>4.7030000000000003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194</v>
      </c>
      <c r="AU599" s="227" t="s">
        <v>82</v>
      </c>
      <c r="AV599" s="14" t="s">
        <v>82</v>
      </c>
      <c r="AW599" s="14" t="s">
        <v>29</v>
      </c>
      <c r="AX599" s="14" t="s">
        <v>72</v>
      </c>
      <c r="AY599" s="227" t="s">
        <v>182</v>
      </c>
    </row>
    <row r="600" spans="2:51" s="14" customFormat="1" ht="22.5">
      <c r="B600" s="217"/>
      <c r="C600" s="218"/>
      <c r="D600" s="208" t="s">
        <v>194</v>
      </c>
      <c r="E600" s="219" t="s">
        <v>1</v>
      </c>
      <c r="F600" s="220" t="s">
        <v>1078</v>
      </c>
      <c r="G600" s="218"/>
      <c r="H600" s="221">
        <v>1.042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194</v>
      </c>
      <c r="AU600" s="227" t="s">
        <v>82</v>
      </c>
      <c r="AV600" s="14" t="s">
        <v>82</v>
      </c>
      <c r="AW600" s="14" t="s">
        <v>29</v>
      </c>
      <c r="AX600" s="14" t="s">
        <v>72</v>
      </c>
      <c r="AY600" s="227" t="s">
        <v>182</v>
      </c>
    </row>
    <row r="601" spans="2:51" s="14" customFormat="1" ht="22.5">
      <c r="B601" s="217"/>
      <c r="C601" s="218"/>
      <c r="D601" s="208" t="s">
        <v>194</v>
      </c>
      <c r="E601" s="219" t="s">
        <v>1</v>
      </c>
      <c r="F601" s="220" t="s">
        <v>1079</v>
      </c>
      <c r="G601" s="218"/>
      <c r="H601" s="221">
        <v>1.3560000000000001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194</v>
      </c>
      <c r="AU601" s="227" t="s">
        <v>82</v>
      </c>
      <c r="AV601" s="14" t="s">
        <v>82</v>
      </c>
      <c r="AW601" s="14" t="s">
        <v>29</v>
      </c>
      <c r="AX601" s="14" t="s">
        <v>72</v>
      </c>
      <c r="AY601" s="227" t="s">
        <v>182</v>
      </c>
    </row>
    <row r="602" spans="2:51" s="13" customFormat="1" ht="11.25">
      <c r="B602" s="206"/>
      <c r="C602" s="207"/>
      <c r="D602" s="208" t="s">
        <v>194</v>
      </c>
      <c r="E602" s="209" t="s">
        <v>1</v>
      </c>
      <c r="F602" s="210" t="s">
        <v>1080</v>
      </c>
      <c r="G602" s="207"/>
      <c r="H602" s="209" t="s">
        <v>1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194</v>
      </c>
      <c r="AU602" s="216" t="s">
        <v>82</v>
      </c>
      <c r="AV602" s="13" t="s">
        <v>80</v>
      </c>
      <c r="AW602" s="13" t="s">
        <v>29</v>
      </c>
      <c r="AX602" s="13" t="s">
        <v>72</v>
      </c>
      <c r="AY602" s="216" t="s">
        <v>182</v>
      </c>
    </row>
    <row r="603" spans="2:51" s="14" customFormat="1" ht="11.25">
      <c r="B603" s="217"/>
      <c r="C603" s="218"/>
      <c r="D603" s="208" t="s">
        <v>194</v>
      </c>
      <c r="E603" s="219" t="s">
        <v>1</v>
      </c>
      <c r="F603" s="220" t="s">
        <v>1081</v>
      </c>
      <c r="G603" s="218"/>
      <c r="H603" s="221">
        <v>0.79800000000000004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194</v>
      </c>
      <c r="AU603" s="227" t="s">
        <v>82</v>
      </c>
      <c r="AV603" s="14" t="s">
        <v>82</v>
      </c>
      <c r="AW603" s="14" t="s">
        <v>29</v>
      </c>
      <c r="AX603" s="14" t="s">
        <v>72</v>
      </c>
      <c r="AY603" s="227" t="s">
        <v>182</v>
      </c>
    </row>
    <row r="604" spans="2:51" s="13" customFormat="1" ht="11.25">
      <c r="B604" s="206"/>
      <c r="C604" s="207"/>
      <c r="D604" s="208" t="s">
        <v>194</v>
      </c>
      <c r="E604" s="209" t="s">
        <v>1</v>
      </c>
      <c r="F604" s="210" t="s">
        <v>1082</v>
      </c>
      <c r="G604" s="207"/>
      <c r="H604" s="209" t="s">
        <v>1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194</v>
      </c>
      <c r="AU604" s="216" t="s">
        <v>82</v>
      </c>
      <c r="AV604" s="13" t="s">
        <v>80</v>
      </c>
      <c r="AW604" s="13" t="s">
        <v>29</v>
      </c>
      <c r="AX604" s="13" t="s">
        <v>72</v>
      </c>
      <c r="AY604" s="216" t="s">
        <v>182</v>
      </c>
    </row>
    <row r="605" spans="2:51" s="14" customFormat="1" ht="11.25">
      <c r="B605" s="217"/>
      <c r="C605" s="218"/>
      <c r="D605" s="208" t="s">
        <v>194</v>
      </c>
      <c r="E605" s="219" t="s">
        <v>1</v>
      </c>
      <c r="F605" s="220" t="s">
        <v>1083</v>
      </c>
      <c r="G605" s="218"/>
      <c r="H605" s="221">
        <v>3.0569999999999999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194</v>
      </c>
      <c r="AU605" s="227" t="s">
        <v>82</v>
      </c>
      <c r="AV605" s="14" t="s">
        <v>82</v>
      </c>
      <c r="AW605" s="14" t="s">
        <v>29</v>
      </c>
      <c r="AX605" s="14" t="s">
        <v>72</v>
      </c>
      <c r="AY605" s="227" t="s">
        <v>182</v>
      </c>
    </row>
    <row r="606" spans="2:51" s="13" customFormat="1" ht="11.25">
      <c r="B606" s="206"/>
      <c r="C606" s="207"/>
      <c r="D606" s="208" t="s">
        <v>194</v>
      </c>
      <c r="E606" s="209" t="s">
        <v>1</v>
      </c>
      <c r="F606" s="210" t="s">
        <v>1084</v>
      </c>
      <c r="G606" s="207"/>
      <c r="H606" s="209" t="s">
        <v>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194</v>
      </c>
      <c r="AU606" s="216" t="s">
        <v>82</v>
      </c>
      <c r="AV606" s="13" t="s">
        <v>80</v>
      </c>
      <c r="AW606" s="13" t="s">
        <v>4</v>
      </c>
      <c r="AX606" s="13" t="s">
        <v>72</v>
      </c>
      <c r="AY606" s="216" t="s">
        <v>182</v>
      </c>
    </row>
    <row r="607" spans="2:51" s="13" customFormat="1" ht="11.25">
      <c r="B607" s="206"/>
      <c r="C607" s="207"/>
      <c r="D607" s="208" t="s">
        <v>194</v>
      </c>
      <c r="E607" s="209" t="s">
        <v>1</v>
      </c>
      <c r="F607" s="210" t="s">
        <v>1085</v>
      </c>
      <c r="G607" s="207"/>
      <c r="H607" s="209" t="s">
        <v>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194</v>
      </c>
      <c r="AU607" s="216" t="s">
        <v>82</v>
      </c>
      <c r="AV607" s="13" t="s">
        <v>80</v>
      </c>
      <c r="AW607" s="13" t="s">
        <v>29</v>
      </c>
      <c r="AX607" s="13" t="s">
        <v>72</v>
      </c>
      <c r="AY607" s="216" t="s">
        <v>182</v>
      </c>
    </row>
    <row r="608" spans="2:51" s="14" customFormat="1" ht="11.25">
      <c r="B608" s="217"/>
      <c r="C608" s="218"/>
      <c r="D608" s="208" t="s">
        <v>194</v>
      </c>
      <c r="E608" s="219" t="s">
        <v>1</v>
      </c>
      <c r="F608" s="220" t="s">
        <v>1086</v>
      </c>
      <c r="G608" s="218"/>
      <c r="H608" s="221">
        <v>9.3539999999999992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194</v>
      </c>
      <c r="AU608" s="227" t="s">
        <v>82</v>
      </c>
      <c r="AV608" s="14" t="s">
        <v>82</v>
      </c>
      <c r="AW608" s="14" t="s">
        <v>29</v>
      </c>
      <c r="AX608" s="14" t="s">
        <v>72</v>
      </c>
      <c r="AY608" s="227" t="s">
        <v>182</v>
      </c>
    </row>
    <row r="609" spans="2:51" s="14" customFormat="1" ht="11.25">
      <c r="B609" s="217"/>
      <c r="C609" s="218"/>
      <c r="D609" s="208" t="s">
        <v>194</v>
      </c>
      <c r="E609" s="219" t="s">
        <v>1</v>
      </c>
      <c r="F609" s="220" t="s">
        <v>1087</v>
      </c>
      <c r="G609" s="218"/>
      <c r="H609" s="221">
        <v>10.803000000000001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194</v>
      </c>
      <c r="AU609" s="227" t="s">
        <v>82</v>
      </c>
      <c r="AV609" s="14" t="s">
        <v>82</v>
      </c>
      <c r="AW609" s="14" t="s">
        <v>29</v>
      </c>
      <c r="AX609" s="14" t="s">
        <v>72</v>
      </c>
      <c r="AY609" s="227" t="s">
        <v>182</v>
      </c>
    </row>
    <row r="610" spans="2:51" s="13" customFormat="1" ht="11.25">
      <c r="B610" s="206"/>
      <c r="C610" s="207"/>
      <c r="D610" s="208" t="s">
        <v>194</v>
      </c>
      <c r="E610" s="209" t="s">
        <v>1</v>
      </c>
      <c r="F610" s="210" t="s">
        <v>1088</v>
      </c>
      <c r="G610" s="207"/>
      <c r="H610" s="209" t="s">
        <v>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194</v>
      </c>
      <c r="AU610" s="216" t="s">
        <v>82</v>
      </c>
      <c r="AV610" s="13" t="s">
        <v>80</v>
      </c>
      <c r="AW610" s="13" t="s">
        <v>29</v>
      </c>
      <c r="AX610" s="13" t="s">
        <v>72</v>
      </c>
      <c r="AY610" s="216" t="s">
        <v>182</v>
      </c>
    </row>
    <row r="611" spans="2:51" s="14" customFormat="1" ht="11.25">
      <c r="B611" s="217"/>
      <c r="C611" s="218"/>
      <c r="D611" s="208" t="s">
        <v>194</v>
      </c>
      <c r="E611" s="219" t="s">
        <v>1</v>
      </c>
      <c r="F611" s="220" t="s">
        <v>1089</v>
      </c>
      <c r="G611" s="218"/>
      <c r="H611" s="221">
        <v>0.64600000000000002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194</v>
      </c>
      <c r="AU611" s="227" t="s">
        <v>82</v>
      </c>
      <c r="AV611" s="14" t="s">
        <v>82</v>
      </c>
      <c r="AW611" s="14" t="s">
        <v>29</v>
      </c>
      <c r="AX611" s="14" t="s">
        <v>72</v>
      </c>
      <c r="AY611" s="227" t="s">
        <v>182</v>
      </c>
    </row>
    <row r="612" spans="2:51" s="14" customFormat="1" ht="11.25">
      <c r="B612" s="217"/>
      <c r="C612" s="218"/>
      <c r="D612" s="208" t="s">
        <v>194</v>
      </c>
      <c r="E612" s="219" t="s">
        <v>1</v>
      </c>
      <c r="F612" s="220" t="s">
        <v>1090</v>
      </c>
      <c r="G612" s="218"/>
      <c r="H612" s="221">
        <v>1.0820000000000001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194</v>
      </c>
      <c r="AU612" s="227" t="s">
        <v>82</v>
      </c>
      <c r="AV612" s="14" t="s">
        <v>82</v>
      </c>
      <c r="AW612" s="14" t="s">
        <v>29</v>
      </c>
      <c r="AX612" s="14" t="s">
        <v>72</v>
      </c>
      <c r="AY612" s="227" t="s">
        <v>182</v>
      </c>
    </row>
    <row r="613" spans="2:51" s="13" customFormat="1" ht="11.25">
      <c r="B613" s="206"/>
      <c r="C613" s="207"/>
      <c r="D613" s="208" t="s">
        <v>194</v>
      </c>
      <c r="E613" s="209" t="s">
        <v>1</v>
      </c>
      <c r="F613" s="210" t="s">
        <v>1091</v>
      </c>
      <c r="G613" s="207"/>
      <c r="H613" s="209" t="s">
        <v>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194</v>
      </c>
      <c r="AU613" s="216" t="s">
        <v>82</v>
      </c>
      <c r="AV613" s="13" t="s">
        <v>80</v>
      </c>
      <c r="AW613" s="13" t="s">
        <v>29</v>
      </c>
      <c r="AX613" s="13" t="s">
        <v>72</v>
      </c>
      <c r="AY613" s="216" t="s">
        <v>182</v>
      </c>
    </row>
    <row r="614" spans="2:51" s="14" customFormat="1" ht="11.25">
      <c r="B614" s="217"/>
      <c r="C614" s="218"/>
      <c r="D614" s="208" t="s">
        <v>194</v>
      </c>
      <c r="E614" s="219" t="s">
        <v>1</v>
      </c>
      <c r="F614" s="220" t="s">
        <v>1092</v>
      </c>
      <c r="G614" s="218"/>
      <c r="H614" s="221">
        <v>0.254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194</v>
      </c>
      <c r="AU614" s="227" t="s">
        <v>82</v>
      </c>
      <c r="AV614" s="14" t="s">
        <v>82</v>
      </c>
      <c r="AW614" s="14" t="s">
        <v>29</v>
      </c>
      <c r="AX614" s="14" t="s">
        <v>72</v>
      </c>
      <c r="AY614" s="227" t="s">
        <v>182</v>
      </c>
    </row>
    <row r="615" spans="2:51" s="14" customFormat="1" ht="11.25">
      <c r="B615" s="217"/>
      <c r="C615" s="218"/>
      <c r="D615" s="208" t="s">
        <v>194</v>
      </c>
      <c r="E615" s="219" t="s">
        <v>1</v>
      </c>
      <c r="F615" s="220" t="s">
        <v>1093</v>
      </c>
      <c r="G615" s="218"/>
      <c r="H615" s="221">
        <v>0.71399999999999997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194</v>
      </c>
      <c r="AU615" s="227" t="s">
        <v>82</v>
      </c>
      <c r="AV615" s="14" t="s">
        <v>82</v>
      </c>
      <c r="AW615" s="14" t="s">
        <v>29</v>
      </c>
      <c r="AX615" s="14" t="s">
        <v>72</v>
      </c>
      <c r="AY615" s="227" t="s">
        <v>182</v>
      </c>
    </row>
    <row r="616" spans="2:51" s="14" customFormat="1" ht="11.25">
      <c r="B616" s="217"/>
      <c r="C616" s="218"/>
      <c r="D616" s="208" t="s">
        <v>194</v>
      </c>
      <c r="E616" s="219" t="s">
        <v>1</v>
      </c>
      <c r="F616" s="220" t="s">
        <v>1094</v>
      </c>
      <c r="G616" s="218"/>
      <c r="H616" s="221">
        <v>0.45100000000000001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194</v>
      </c>
      <c r="AU616" s="227" t="s">
        <v>82</v>
      </c>
      <c r="AV616" s="14" t="s">
        <v>82</v>
      </c>
      <c r="AW616" s="14" t="s">
        <v>29</v>
      </c>
      <c r="AX616" s="14" t="s">
        <v>72</v>
      </c>
      <c r="AY616" s="227" t="s">
        <v>182</v>
      </c>
    </row>
    <row r="617" spans="2:51" s="14" customFormat="1" ht="11.25">
      <c r="B617" s="217"/>
      <c r="C617" s="218"/>
      <c r="D617" s="208" t="s">
        <v>194</v>
      </c>
      <c r="E617" s="219" t="s">
        <v>1</v>
      </c>
      <c r="F617" s="220" t="s">
        <v>1095</v>
      </c>
      <c r="G617" s="218"/>
      <c r="H617" s="221">
        <v>0.41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194</v>
      </c>
      <c r="AU617" s="227" t="s">
        <v>82</v>
      </c>
      <c r="AV617" s="14" t="s">
        <v>82</v>
      </c>
      <c r="AW617" s="14" t="s">
        <v>29</v>
      </c>
      <c r="AX617" s="14" t="s">
        <v>72</v>
      </c>
      <c r="AY617" s="227" t="s">
        <v>182</v>
      </c>
    </row>
    <row r="618" spans="2:51" s="13" customFormat="1" ht="11.25">
      <c r="B618" s="206"/>
      <c r="C618" s="207"/>
      <c r="D618" s="208" t="s">
        <v>194</v>
      </c>
      <c r="E618" s="209" t="s">
        <v>1</v>
      </c>
      <c r="F618" s="210" t="s">
        <v>1096</v>
      </c>
      <c r="G618" s="207"/>
      <c r="H618" s="209" t="s">
        <v>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194</v>
      </c>
      <c r="AU618" s="216" t="s">
        <v>82</v>
      </c>
      <c r="AV618" s="13" t="s">
        <v>80</v>
      </c>
      <c r="AW618" s="13" t="s">
        <v>29</v>
      </c>
      <c r="AX618" s="13" t="s">
        <v>72</v>
      </c>
      <c r="AY618" s="216" t="s">
        <v>182</v>
      </c>
    </row>
    <row r="619" spans="2:51" s="14" customFormat="1" ht="11.25">
      <c r="B619" s="217"/>
      <c r="C619" s="218"/>
      <c r="D619" s="208" t="s">
        <v>194</v>
      </c>
      <c r="E619" s="219" t="s">
        <v>1</v>
      </c>
      <c r="F619" s="220" t="s">
        <v>1097</v>
      </c>
      <c r="G619" s="218"/>
      <c r="H619" s="221">
        <v>0.64500000000000002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194</v>
      </c>
      <c r="AU619" s="227" t="s">
        <v>82</v>
      </c>
      <c r="AV619" s="14" t="s">
        <v>82</v>
      </c>
      <c r="AW619" s="14" t="s">
        <v>29</v>
      </c>
      <c r="AX619" s="14" t="s">
        <v>72</v>
      </c>
      <c r="AY619" s="227" t="s">
        <v>182</v>
      </c>
    </row>
    <row r="620" spans="2:51" s="14" customFormat="1" ht="11.25">
      <c r="B620" s="217"/>
      <c r="C620" s="218"/>
      <c r="D620" s="208" t="s">
        <v>194</v>
      </c>
      <c r="E620" s="219" t="s">
        <v>1</v>
      </c>
      <c r="F620" s="220" t="s">
        <v>1098</v>
      </c>
      <c r="G620" s="218"/>
      <c r="H620" s="221">
        <v>0.92500000000000004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194</v>
      </c>
      <c r="AU620" s="227" t="s">
        <v>82</v>
      </c>
      <c r="AV620" s="14" t="s">
        <v>82</v>
      </c>
      <c r="AW620" s="14" t="s">
        <v>29</v>
      </c>
      <c r="AX620" s="14" t="s">
        <v>72</v>
      </c>
      <c r="AY620" s="227" t="s">
        <v>182</v>
      </c>
    </row>
    <row r="621" spans="2:51" s="13" customFormat="1" ht="11.25">
      <c r="B621" s="206"/>
      <c r="C621" s="207"/>
      <c r="D621" s="208" t="s">
        <v>194</v>
      </c>
      <c r="E621" s="209" t="s">
        <v>1</v>
      </c>
      <c r="F621" s="210" t="s">
        <v>1099</v>
      </c>
      <c r="G621" s="207"/>
      <c r="H621" s="209" t="s">
        <v>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194</v>
      </c>
      <c r="AU621" s="216" t="s">
        <v>82</v>
      </c>
      <c r="AV621" s="13" t="s">
        <v>80</v>
      </c>
      <c r="AW621" s="13" t="s">
        <v>29</v>
      </c>
      <c r="AX621" s="13" t="s">
        <v>72</v>
      </c>
      <c r="AY621" s="216" t="s">
        <v>182</v>
      </c>
    </row>
    <row r="622" spans="2:51" s="14" customFormat="1" ht="11.25">
      <c r="B622" s="217"/>
      <c r="C622" s="218"/>
      <c r="D622" s="208" t="s">
        <v>194</v>
      </c>
      <c r="E622" s="219" t="s">
        <v>1</v>
      </c>
      <c r="F622" s="220" t="s">
        <v>1100</v>
      </c>
      <c r="G622" s="218"/>
      <c r="H622" s="221">
        <v>0.89600000000000002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194</v>
      </c>
      <c r="AU622" s="227" t="s">
        <v>82</v>
      </c>
      <c r="AV622" s="14" t="s">
        <v>82</v>
      </c>
      <c r="AW622" s="14" t="s">
        <v>29</v>
      </c>
      <c r="AX622" s="14" t="s">
        <v>72</v>
      </c>
      <c r="AY622" s="227" t="s">
        <v>182</v>
      </c>
    </row>
    <row r="623" spans="2:51" s="13" customFormat="1" ht="11.25">
      <c r="B623" s="206"/>
      <c r="C623" s="207"/>
      <c r="D623" s="208" t="s">
        <v>194</v>
      </c>
      <c r="E623" s="209" t="s">
        <v>1</v>
      </c>
      <c r="F623" s="210" t="s">
        <v>1101</v>
      </c>
      <c r="G623" s="207"/>
      <c r="H623" s="209" t="s">
        <v>1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194</v>
      </c>
      <c r="AU623" s="216" t="s">
        <v>82</v>
      </c>
      <c r="AV623" s="13" t="s">
        <v>80</v>
      </c>
      <c r="AW623" s="13" t="s">
        <v>29</v>
      </c>
      <c r="AX623" s="13" t="s">
        <v>72</v>
      </c>
      <c r="AY623" s="216" t="s">
        <v>182</v>
      </c>
    </row>
    <row r="624" spans="2:51" s="14" customFormat="1" ht="11.25">
      <c r="B624" s="217"/>
      <c r="C624" s="218"/>
      <c r="D624" s="208" t="s">
        <v>194</v>
      </c>
      <c r="E624" s="219" t="s">
        <v>1</v>
      </c>
      <c r="F624" s="220" t="s">
        <v>1102</v>
      </c>
      <c r="G624" s="218"/>
      <c r="H624" s="221">
        <v>2.4500000000000002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194</v>
      </c>
      <c r="AU624" s="227" t="s">
        <v>82</v>
      </c>
      <c r="AV624" s="14" t="s">
        <v>82</v>
      </c>
      <c r="AW624" s="14" t="s">
        <v>29</v>
      </c>
      <c r="AX624" s="14" t="s">
        <v>72</v>
      </c>
      <c r="AY624" s="227" t="s">
        <v>182</v>
      </c>
    </row>
    <row r="625" spans="2:51" s="13" customFormat="1" ht="11.25">
      <c r="B625" s="206"/>
      <c r="C625" s="207"/>
      <c r="D625" s="208" t="s">
        <v>194</v>
      </c>
      <c r="E625" s="209" t="s">
        <v>1</v>
      </c>
      <c r="F625" s="210" t="s">
        <v>1103</v>
      </c>
      <c r="G625" s="207"/>
      <c r="H625" s="209" t="s">
        <v>1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194</v>
      </c>
      <c r="AU625" s="216" t="s">
        <v>82</v>
      </c>
      <c r="AV625" s="13" t="s">
        <v>80</v>
      </c>
      <c r="AW625" s="13" t="s">
        <v>29</v>
      </c>
      <c r="AX625" s="13" t="s">
        <v>72</v>
      </c>
      <c r="AY625" s="216" t="s">
        <v>182</v>
      </c>
    </row>
    <row r="626" spans="2:51" s="14" customFormat="1" ht="11.25">
      <c r="B626" s="217"/>
      <c r="C626" s="218"/>
      <c r="D626" s="208" t="s">
        <v>194</v>
      </c>
      <c r="E626" s="219" t="s">
        <v>1</v>
      </c>
      <c r="F626" s="220" t="s">
        <v>1104</v>
      </c>
      <c r="G626" s="218"/>
      <c r="H626" s="221">
        <v>3.7839999999999998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194</v>
      </c>
      <c r="AU626" s="227" t="s">
        <v>82</v>
      </c>
      <c r="AV626" s="14" t="s">
        <v>82</v>
      </c>
      <c r="AW626" s="14" t="s">
        <v>29</v>
      </c>
      <c r="AX626" s="14" t="s">
        <v>72</v>
      </c>
      <c r="AY626" s="227" t="s">
        <v>182</v>
      </c>
    </row>
    <row r="627" spans="2:51" s="13" customFormat="1" ht="11.25">
      <c r="B627" s="206"/>
      <c r="C627" s="207"/>
      <c r="D627" s="208" t="s">
        <v>194</v>
      </c>
      <c r="E627" s="209" t="s">
        <v>1</v>
      </c>
      <c r="F627" s="210" t="s">
        <v>1105</v>
      </c>
      <c r="G627" s="207"/>
      <c r="H627" s="209" t="s">
        <v>1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194</v>
      </c>
      <c r="AU627" s="216" t="s">
        <v>82</v>
      </c>
      <c r="AV627" s="13" t="s">
        <v>80</v>
      </c>
      <c r="AW627" s="13" t="s">
        <v>29</v>
      </c>
      <c r="AX627" s="13" t="s">
        <v>72</v>
      </c>
      <c r="AY627" s="216" t="s">
        <v>182</v>
      </c>
    </row>
    <row r="628" spans="2:51" s="14" customFormat="1" ht="11.25">
      <c r="B628" s="217"/>
      <c r="C628" s="218"/>
      <c r="D628" s="208" t="s">
        <v>194</v>
      </c>
      <c r="E628" s="219" t="s">
        <v>1</v>
      </c>
      <c r="F628" s="220" t="s">
        <v>1106</v>
      </c>
      <c r="G628" s="218"/>
      <c r="H628" s="221">
        <v>2.8439999999999999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194</v>
      </c>
      <c r="AU628" s="227" t="s">
        <v>82</v>
      </c>
      <c r="AV628" s="14" t="s">
        <v>82</v>
      </c>
      <c r="AW628" s="14" t="s">
        <v>29</v>
      </c>
      <c r="AX628" s="14" t="s">
        <v>72</v>
      </c>
      <c r="AY628" s="227" t="s">
        <v>182</v>
      </c>
    </row>
    <row r="629" spans="2:51" s="13" customFormat="1" ht="11.25">
      <c r="B629" s="206"/>
      <c r="C629" s="207"/>
      <c r="D629" s="208" t="s">
        <v>194</v>
      </c>
      <c r="E629" s="209" t="s">
        <v>1</v>
      </c>
      <c r="F629" s="210" t="s">
        <v>1107</v>
      </c>
      <c r="G629" s="207"/>
      <c r="H629" s="209" t="s">
        <v>1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194</v>
      </c>
      <c r="AU629" s="216" t="s">
        <v>82</v>
      </c>
      <c r="AV629" s="13" t="s">
        <v>80</v>
      </c>
      <c r="AW629" s="13" t="s">
        <v>29</v>
      </c>
      <c r="AX629" s="13" t="s">
        <v>72</v>
      </c>
      <c r="AY629" s="216" t="s">
        <v>182</v>
      </c>
    </row>
    <row r="630" spans="2:51" s="14" customFormat="1" ht="11.25">
      <c r="B630" s="217"/>
      <c r="C630" s="218"/>
      <c r="D630" s="208" t="s">
        <v>194</v>
      </c>
      <c r="E630" s="219" t="s">
        <v>1</v>
      </c>
      <c r="F630" s="220" t="s">
        <v>1108</v>
      </c>
      <c r="G630" s="218"/>
      <c r="H630" s="221">
        <v>1.101</v>
      </c>
      <c r="I630" s="222"/>
      <c r="J630" s="218"/>
      <c r="K630" s="218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194</v>
      </c>
      <c r="AU630" s="227" t="s">
        <v>82</v>
      </c>
      <c r="AV630" s="14" t="s">
        <v>82</v>
      </c>
      <c r="AW630" s="14" t="s">
        <v>29</v>
      </c>
      <c r="AX630" s="14" t="s">
        <v>72</v>
      </c>
      <c r="AY630" s="227" t="s">
        <v>182</v>
      </c>
    </row>
    <row r="631" spans="2:51" s="13" customFormat="1" ht="11.25">
      <c r="B631" s="206"/>
      <c r="C631" s="207"/>
      <c r="D631" s="208" t="s">
        <v>194</v>
      </c>
      <c r="E631" s="209" t="s">
        <v>1</v>
      </c>
      <c r="F631" s="210" t="s">
        <v>858</v>
      </c>
      <c r="G631" s="207"/>
      <c r="H631" s="209" t="s">
        <v>1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194</v>
      </c>
      <c r="AU631" s="216" t="s">
        <v>82</v>
      </c>
      <c r="AV631" s="13" t="s">
        <v>80</v>
      </c>
      <c r="AW631" s="13" t="s">
        <v>29</v>
      </c>
      <c r="AX631" s="13" t="s">
        <v>72</v>
      </c>
      <c r="AY631" s="216" t="s">
        <v>182</v>
      </c>
    </row>
    <row r="632" spans="2:51" s="14" customFormat="1" ht="11.25">
      <c r="B632" s="217"/>
      <c r="C632" s="218"/>
      <c r="D632" s="208" t="s">
        <v>194</v>
      </c>
      <c r="E632" s="219" t="s">
        <v>1</v>
      </c>
      <c r="F632" s="220" t="s">
        <v>1109</v>
      </c>
      <c r="G632" s="218"/>
      <c r="H632" s="221">
        <v>1.643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194</v>
      </c>
      <c r="AU632" s="227" t="s">
        <v>82</v>
      </c>
      <c r="AV632" s="14" t="s">
        <v>82</v>
      </c>
      <c r="AW632" s="14" t="s">
        <v>29</v>
      </c>
      <c r="AX632" s="14" t="s">
        <v>72</v>
      </c>
      <c r="AY632" s="227" t="s">
        <v>182</v>
      </c>
    </row>
    <row r="633" spans="2:51" s="13" customFormat="1" ht="11.25">
      <c r="B633" s="206"/>
      <c r="C633" s="207"/>
      <c r="D633" s="208" t="s">
        <v>194</v>
      </c>
      <c r="E633" s="209" t="s">
        <v>1</v>
      </c>
      <c r="F633" s="210" t="s">
        <v>1110</v>
      </c>
      <c r="G633" s="207"/>
      <c r="H633" s="209" t="s">
        <v>1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194</v>
      </c>
      <c r="AU633" s="216" t="s">
        <v>82</v>
      </c>
      <c r="AV633" s="13" t="s">
        <v>80</v>
      </c>
      <c r="AW633" s="13" t="s">
        <v>29</v>
      </c>
      <c r="AX633" s="13" t="s">
        <v>72</v>
      </c>
      <c r="AY633" s="216" t="s">
        <v>182</v>
      </c>
    </row>
    <row r="634" spans="2:51" s="13" customFormat="1" ht="11.25">
      <c r="B634" s="206"/>
      <c r="C634" s="207"/>
      <c r="D634" s="208" t="s">
        <v>194</v>
      </c>
      <c r="E634" s="209" t="s">
        <v>1</v>
      </c>
      <c r="F634" s="210" t="s">
        <v>1111</v>
      </c>
      <c r="G634" s="207"/>
      <c r="H634" s="209" t="s">
        <v>1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194</v>
      </c>
      <c r="AU634" s="216" t="s">
        <v>82</v>
      </c>
      <c r="AV634" s="13" t="s">
        <v>80</v>
      </c>
      <c r="AW634" s="13" t="s">
        <v>29</v>
      </c>
      <c r="AX634" s="13" t="s">
        <v>72</v>
      </c>
      <c r="AY634" s="216" t="s">
        <v>182</v>
      </c>
    </row>
    <row r="635" spans="2:51" s="14" customFormat="1" ht="11.25">
      <c r="B635" s="217"/>
      <c r="C635" s="218"/>
      <c r="D635" s="208" t="s">
        <v>194</v>
      </c>
      <c r="E635" s="219" t="s">
        <v>1</v>
      </c>
      <c r="F635" s="220" t="s">
        <v>1112</v>
      </c>
      <c r="G635" s="218"/>
      <c r="H635" s="221">
        <v>8.83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194</v>
      </c>
      <c r="AU635" s="227" t="s">
        <v>82</v>
      </c>
      <c r="AV635" s="14" t="s">
        <v>82</v>
      </c>
      <c r="AW635" s="14" t="s">
        <v>29</v>
      </c>
      <c r="AX635" s="14" t="s">
        <v>72</v>
      </c>
      <c r="AY635" s="227" t="s">
        <v>182</v>
      </c>
    </row>
    <row r="636" spans="2:51" s="14" customFormat="1" ht="11.25">
      <c r="B636" s="217"/>
      <c r="C636" s="218"/>
      <c r="D636" s="208" t="s">
        <v>194</v>
      </c>
      <c r="E636" s="219" t="s">
        <v>1</v>
      </c>
      <c r="F636" s="220" t="s">
        <v>1113</v>
      </c>
      <c r="G636" s="218"/>
      <c r="H636" s="221">
        <v>2.5379999999999998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194</v>
      </c>
      <c r="AU636" s="227" t="s">
        <v>82</v>
      </c>
      <c r="AV636" s="14" t="s">
        <v>82</v>
      </c>
      <c r="AW636" s="14" t="s">
        <v>29</v>
      </c>
      <c r="AX636" s="14" t="s">
        <v>72</v>
      </c>
      <c r="AY636" s="227" t="s">
        <v>182</v>
      </c>
    </row>
    <row r="637" spans="2:51" s="13" customFormat="1" ht="11.25">
      <c r="B637" s="206"/>
      <c r="C637" s="207"/>
      <c r="D637" s="208" t="s">
        <v>194</v>
      </c>
      <c r="E637" s="209" t="s">
        <v>1</v>
      </c>
      <c r="F637" s="210" t="s">
        <v>1114</v>
      </c>
      <c r="G637" s="207"/>
      <c r="H637" s="209" t="s">
        <v>1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194</v>
      </c>
      <c r="AU637" s="216" t="s">
        <v>82</v>
      </c>
      <c r="AV637" s="13" t="s">
        <v>80</v>
      </c>
      <c r="AW637" s="13" t="s">
        <v>29</v>
      </c>
      <c r="AX637" s="13" t="s">
        <v>72</v>
      </c>
      <c r="AY637" s="216" t="s">
        <v>182</v>
      </c>
    </row>
    <row r="638" spans="2:51" s="14" customFormat="1" ht="11.25">
      <c r="B638" s="217"/>
      <c r="C638" s="218"/>
      <c r="D638" s="208" t="s">
        <v>194</v>
      </c>
      <c r="E638" s="219" t="s">
        <v>1</v>
      </c>
      <c r="F638" s="220" t="s">
        <v>1115</v>
      </c>
      <c r="G638" s="218"/>
      <c r="H638" s="221">
        <v>1.8959999999999999</v>
      </c>
      <c r="I638" s="222"/>
      <c r="J638" s="218"/>
      <c r="K638" s="218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194</v>
      </c>
      <c r="AU638" s="227" t="s">
        <v>82</v>
      </c>
      <c r="AV638" s="14" t="s">
        <v>82</v>
      </c>
      <c r="AW638" s="14" t="s">
        <v>29</v>
      </c>
      <c r="AX638" s="14" t="s">
        <v>72</v>
      </c>
      <c r="AY638" s="227" t="s">
        <v>182</v>
      </c>
    </row>
    <row r="639" spans="2:51" s="13" customFormat="1" ht="11.25">
      <c r="B639" s="206"/>
      <c r="C639" s="207"/>
      <c r="D639" s="208" t="s">
        <v>194</v>
      </c>
      <c r="E639" s="209" t="s">
        <v>1</v>
      </c>
      <c r="F639" s="210" t="s">
        <v>1116</v>
      </c>
      <c r="G639" s="207"/>
      <c r="H639" s="209" t="s">
        <v>1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194</v>
      </c>
      <c r="AU639" s="216" t="s">
        <v>82</v>
      </c>
      <c r="AV639" s="13" t="s">
        <v>80</v>
      </c>
      <c r="AW639" s="13" t="s">
        <v>29</v>
      </c>
      <c r="AX639" s="13" t="s">
        <v>72</v>
      </c>
      <c r="AY639" s="216" t="s">
        <v>182</v>
      </c>
    </row>
    <row r="640" spans="2:51" s="14" customFormat="1" ht="11.25">
      <c r="B640" s="217"/>
      <c r="C640" s="218"/>
      <c r="D640" s="208" t="s">
        <v>194</v>
      </c>
      <c r="E640" s="219" t="s">
        <v>1</v>
      </c>
      <c r="F640" s="220" t="s">
        <v>1117</v>
      </c>
      <c r="G640" s="218"/>
      <c r="H640" s="221">
        <v>2.2759999999999998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194</v>
      </c>
      <c r="AU640" s="227" t="s">
        <v>82</v>
      </c>
      <c r="AV640" s="14" t="s">
        <v>82</v>
      </c>
      <c r="AW640" s="14" t="s">
        <v>29</v>
      </c>
      <c r="AX640" s="14" t="s">
        <v>72</v>
      </c>
      <c r="AY640" s="227" t="s">
        <v>182</v>
      </c>
    </row>
    <row r="641" spans="1:65" s="13" customFormat="1" ht="11.25">
      <c r="B641" s="206"/>
      <c r="C641" s="207"/>
      <c r="D641" s="208" t="s">
        <v>194</v>
      </c>
      <c r="E641" s="209" t="s">
        <v>1</v>
      </c>
      <c r="F641" s="210" t="s">
        <v>1118</v>
      </c>
      <c r="G641" s="207"/>
      <c r="H641" s="209" t="s">
        <v>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194</v>
      </c>
      <c r="AU641" s="216" t="s">
        <v>82</v>
      </c>
      <c r="AV641" s="13" t="s">
        <v>80</v>
      </c>
      <c r="AW641" s="13" t="s">
        <v>29</v>
      </c>
      <c r="AX641" s="13" t="s">
        <v>72</v>
      </c>
      <c r="AY641" s="216" t="s">
        <v>182</v>
      </c>
    </row>
    <row r="642" spans="1:65" s="14" customFormat="1" ht="11.25">
      <c r="B642" s="217"/>
      <c r="C642" s="218"/>
      <c r="D642" s="208" t="s">
        <v>194</v>
      </c>
      <c r="E642" s="219" t="s">
        <v>1</v>
      </c>
      <c r="F642" s="220" t="s">
        <v>1119</v>
      </c>
      <c r="G642" s="218"/>
      <c r="H642" s="221">
        <v>0.39500000000000002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194</v>
      </c>
      <c r="AU642" s="227" t="s">
        <v>82</v>
      </c>
      <c r="AV642" s="14" t="s">
        <v>82</v>
      </c>
      <c r="AW642" s="14" t="s">
        <v>29</v>
      </c>
      <c r="AX642" s="14" t="s">
        <v>72</v>
      </c>
      <c r="AY642" s="227" t="s">
        <v>182</v>
      </c>
    </row>
    <row r="643" spans="1:65" s="13" customFormat="1" ht="11.25">
      <c r="B643" s="206"/>
      <c r="C643" s="207"/>
      <c r="D643" s="208" t="s">
        <v>194</v>
      </c>
      <c r="E643" s="209" t="s">
        <v>1</v>
      </c>
      <c r="F643" s="210" t="s">
        <v>1120</v>
      </c>
      <c r="G643" s="207"/>
      <c r="H643" s="209" t="s">
        <v>1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194</v>
      </c>
      <c r="AU643" s="216" t="s">
        <v>82</v>
      </c>
      <c r="AV643" s="13" t="s">
        <v>80</v>
      </c>
      <c r="AW643" s="13" t="s">
        <v>29</v>
      </c>
      <c r="AX643" s="13" t="s">
        <v>72</v>
      </c>
      <c r="AY643" s="216" t="s">
        <v>182</v>
      </c>
    </row>
    <row r="644" spans="1:65" s="14" customFormat="1" ht="11.25">
      <c r="B644" s="217"/>
      <c r="C644" s="218"/>
      <c r="D644" s="208" t="s">
        <v>194</v>
      </c>
      <c r="E644" s="219" t="s">
        <v>1</v>
      </c>
      <c r="F644" s="220" t="s">
        <v>1121</v>
      </c>
      <c r="G644" s="218"/>
      <c r="H644" s="221">
        <v>1.3939999999999999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194</v>
      </c>
      <c r="AU644" s="227" t="s">
        <v>82</v>
      </c>
      <c r="AV644" s="14" t="s">
        <v>82</v>
      </c>
      <c r="AW644" s="14" t="s">
        <v>29</v>
      </c>
      <c r="AX644" s="14" t="s">
        <v>72</v>
      </c>
      <c r="AY644" s="227" t="s">
        <v>182</v>
      </c>
    </row>
    <row r="645" spans="1:65" s="13" customFormat="1" ht="11.25">
      <c r="B645" s="206"/>
      <c r="C645" s="207"/>
      <c r="D645" s="208" t="s">
        <v>194</v>
      </c>
      <c r="E645" s="209" t="s">
        <v>1</v>
      </c>
      <c r="F645" s="210" t="s">
        <v>1122</v>
      </c>
      <c r="G645" s="207"/>
      <c r="H645" s="209" t="s">
        <v>1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194</v>
      </c>
      <c r="AU645" s="216" t="s">
        <v>82</v>
      </c>
      <c r="AV645" s="13" t="s">
        <v>80</v>
      </c>
      <c r="AW645" s="13" t="s">
        <v>29</v>
      </c>
      <c r="AX645" s="13" t="s">
        <v>72</v>
      </c>
      <c r="AY645" s="216" t="s">
        <v>182</v>
      </c>
    </row>
    <row r="646" spans="1:65" s="14" customFormat="1" ht="11.25">
      <c r="B646" s="217"/>
      <c r="C646" s="218"/>
      <c r="D646" s="208" t="s">
        <v>194</v>
      </c>
      <c r="E646" s="219" t="s">
        <v>1</v>
      </c>
      <c r="F646" s="220" t="s">
        <v>1123</v>
      </c>
      <c r="G646" s="218"/>
      <c r="H646" s="221">
        <v>2.3519999999999999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194</v>
      </c>
      <c r="AU646" s="227" t="s">
        <v>82</v>
      </c>
      <c r="AV646" s="14" t="s">
        <v>82</v>
      </c>
      <c r="AW646" s="14" t="s">
        <v>29</v>
      </c>
      <c r="AX646" s="14" t="s">
        <v>72</v>
      </c>
      <c r="AY646" s="227" t="s">
        <v>182</v>
      </c>
    </row>
    <row r="647" spans="1:65" s="13" customFormat="1" ht="11.25">
      <c r="B647" s="206"/>
      <c r="C647" s="207"/>
      <c r="D647" s="208" t="s">
        <v>194</v>
      </c>
      <c r="E647" s="209" t="s">
        <v>1</v>
      </c>
      <c r="F647" s="210" t="s">
        <v>1124</v>
      </c>
      <c r="G647" s="207"/>
      <c r="H647" s="209" t="s">
        <v>1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194</v>
      </c>
      <c r="AU647" s="216" t="s">
        <v>82</v>
      </c>
      <c r="AV647" s="13" t="s">
        <v>80</v>
      </c>
      <c r="AW647" s="13" t="s">
        <v>29</v>
      </c>
      <c r="AX647" s="13" t="s">
        <v>72</v>
      </c>
      <c r="AY647" s="216" t="s">
        <v>182</v>
      </c>
    </row>
    <row r="648" spans="1:65" s="14" customFormat="1" ht="11.25">
      <c r="B648" s="217"/>
      <c r="C648" s="218"/>
      <c r="D648" s="208" t="s">
        <v>194</v>
      </c>
      <c r="E648" s="219" t="s">
        <v>1</v>
      </c>
      <c r="F648" s="220" t="s">
        <v>1125</v>
      </c>
      <c r="G648" s="218"/>
      <c r="H648" s="221">
        <v>1.079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194</v>
      </c>
      <c r="AU648" s="227" t="s">
        <v>82</v>
      </c>
      <c r="AV648" s="14" t="s">
        <v>82</v>
      </c>
      <c r="AW648" s="14" t="s">
        <v>29</v>
      </c>
      <c r="AX648" s="14" t="s">
        <v>72</v>
      </c>
      <c r="AY648" s="227" t="s">
        <v>182</v>
      </c>
    </row>
    <row r="649" spans="1:65" s="13" customFormat="1" ht="11.25">
      <c r="B649" s="206"/>
      <c r="C649" s="207"/>
      <c r="D649" s="208" t="s">
        <v>194</v>
      </c>
      <c r="E649" s="209" t="s">
        <v>1</v>
      </c>
      <c r="F649" s="210" t="s">
        <v>1126</v>
      </c>
      <c r="G649" s="207"/>
      <c r="H649" s="209" t="s">
        <v>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194</v>
      </c>
      <c r="AU649" s="216" t="s">
        <v>82</v>
      </c>
      <c r="AV649" s="13" t="s">
        <v>80</v>
      </c>
      <c r="AW649" s="13" t="s">
        <v>29</v>
      </c>
      <c r="AX649" s="13" t="s">
        <v>72</v>
      </c>
      <c r="AY649" s="216" t="s">
        <v>182</v>
      </c>
    </row>
    <row r="650" spans="1:65" s="14" customFormat="1" ht="11.25">
      <c r="B650" s="217"/>
      <c r="C650" s="218"/>
      <c r="D650" s="208" t="s">
        <v>194</v>
      </c>
      <c r="E650" s="219" t="s">
        <v>1</v>
      </c>
      <c r="F650" s="220" t="s">
        <v>1127</v>
      </c>
      <c r="G650" s="218"/>
      <c r="H650" s="221">
        <v>3.24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194</v>
      </c>
      <c r="AU650" s="227" t="s">
        <v>82</v>
      </c>
      <c r="AV650" s="14" t="s">
        <v>82</v>
      </c>
      <c r="AW650" s="14" t="s">
        <v>29</v>
      </c>
      <c r="AX650" s="14" t="s">
        <v>72</v>
      </c>
      <c r="AY650" s="227" t="s">
        <v>182</v>
      </c>
    </row>
    <row r="651" spans="1:65" s="13" customFormat="1" ht="11.25">
      <c r="B651" s="206"/>
      <c r="C651" s="207"/>
      <c r="D651" s="208" t="s">
        <v>194</v>
      </c>
      <c r="E651" s="209" t="s">
        <v>1</v>
      </c>
      <c r="F651" s="210" t="s">
        <v>1128</v>
      </c>
      <c r="G651" s="207"/>
      <c r="H651" s="209" t="s">
        <v>1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194</v>
      </c>
      <c r="AU651" s="216" t="s">
        <v>82</v>
      </c>
      <c r="AV651" s="13" t="s">
        <v>80</v>
      </c>
      <c r="AW651" s="13" t="s">
        <v>29</v>
      </c>
      <c r="AX651" s="13" t="s">
        <v>72</v>
      </c>
      <c r="AY651" s="216" t="s">
        <v>182</v>
      </c>
    </row>
    <row r="652" spans="1:65" s="14" customFormat="1" ht="11.25">
      <c r="B652" s="217"/>
      <c r="C652" s="218"/>
      <c r="D652" s="208" t="s">
        <v>194</v>
      </c>
      <c r="E652" s="219" t="s">
        <v>1</v>
      </c>
      <c r="F652" s="220" t="s">
        <v>1129</v>
      </c>
      <c r="G652" s="218"/>
      <c r="H652" s="221">
        <v>0.502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194</v>
      </c>
      <c r="AU652" s="227" t="s">
        <v>82</v>
      </c>
      <c r="AV652" s="14" t="s">
        <v>82</v>
      </c>
      <c r="AW652" s="14" t="s">
        <v>29</v>
      </c>
      <c r="AX652" s="14" t="s">
        <v>72</v>
      </c>
      <c r="AY652" s="227" t="s">
        <v>182</v>
      </c>
    </row>
    <row r="653" spans="1:65" s="15" customFormat="1" ht="11.25">
      <c r="B653" s="228"/>
      <c r="C653" s="229"/>
      <c r="D653" s="208" t="s">
        <v>194</v>
      </c>
      <c r="E653" s="230" t="s">
        <v>1</v>
      </c>
      <c r="F653" s="231" t="s">
        <v>218</v>
      </c>
      <c r="G653" s="229"/>
      <c r="H653" s="232">
        <v>92.227000000000004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AT653" s="238" t="s">
        <v>194</v>
      </c>
      <c r="AU653" s="238" t="s">
        <v>82</v>
      </c>
      <c r="AV653" s="15" t="s">
        <v>187</v>
      </c>
      <c r="AW653" s="15" t="s">
        <v>29</v>
      </c>
      <c r="AX653" s="15" t="s">
        <v>80</v>
      </c>
      <c r="AY653" s="238" t="s">
        <v>182</v>
      </c>
    </row>
    <row r="654" spans="1:65" s="2" customFormat="1" ht="24.2" customHeight="1">
      <c r="A654" s="34"/>
      <c r="B654" s="35"/>
      <c r="C654" s="192" t="s">
        <v>1130</v>
      </c>
      <c r="D654" s="192" t="s">
        <v>184</v>
      </c>
      <c r="E654" s="193" t="s">
        <v>1131</v>
      </c>
      <c r="F654" s="194" t="s">
        <v>1132</v>
      </c>
      <c r="G654" s="195" t="s">
        <v>201</v>
      </c>
      <c r="H654" s="196">
        <v>626.36300000000006</v>
      </c>
      <c r="I654" s="197"/>
      <c r="J654" s="198">
        <f>ROUND(I654*H654,2)</f>
        <v>0</v>
      </c>
      <c r="K654" s="199"/>
      <c r="L654" s="39"/>
      <c r="M654" s="200" t="s">
        <v>1</v>
      </c>
      <c r="N654" s="201" t="s">
        <v>37</v>
      </c>
      <c r="O654" s="71"/>
      <c r="P654" s="202">
        <f>O654*H654</f>
        <v>0</v>
      </c>
      <c r="Q654" s="202">
        <v>2.7499999999999998E-3</v>
      </c>
      <c r="R654" s="202">
        <f>Q654*H654</f>
        <v>1.7224982500000001</v>
      </c>
      <c r="S654" s="202">
        <v>0</v>
      </c>
      <c r="T654" s="203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4" t="s">
        <v>187</v>
      </c>
      <c r="AT654" s="204" t="s">
        <v>184</v>
      </c>
      <c r="AU654" s="204" t="s">
        <v>82</v>
      </c>
      <c r="AY654" s="17" t="s">
        <v>182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7" t="s">
        <v>80</v>
      </c>
      <c r="BK654" s="205">
        <f>ROUND(I654*H654,2)</f>
        <v>0</v>
      </c>
      <c r="BL654" s="17" t="s">
        <v>187</v>
      </c>
      <c r="BM654" s="204" t="s">
        <v>1133</v>
      </c>
    </row>
    <row r="655" spans="1:65" s="13" customFormat="1" ht="11.25">
      <c r="B655" s="206"/>
      <c r="C655" s="207"/>
      <c r="D655" s="208" t="s">
        <v>194</v>
      </c>
      <c r="E655" s="209" t="s">
        <v>1</v>
      </c>
      <c r="F655" s="210" t="s">
        <v>1071</v>
      </c>
      <c r="G655" s="207"/>
      <c r="H655" s="209" t="s">
        <v>1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194</v>
      </c>
      <c r="AU655" s="216" t="s">
        <v>82</v>
      </c>
      <c r="AV655" s="13" t="s">
        <v>80</v>
      </c>
      <c r="AW655" s="13" t="s">
        <v>29</v>
      </c>
      <c r="AX655" s="13" t="s">
        <v>72</v>
      </c>
      <c r="AY655" s="216" t="s">
        <v>182</v>
      </c>
    </row>
    <row r="656" spans="1:65" s="13" customFormat="1" ht="11.25">
      <c r="B656" s="206"/>
      <c r="C656" s="207"/>
      <c r="D656" s="208" t="s">
        <v>194</v>
      </c>
      <c r="E656" s="209" t="s">
        <v>1</v>
      </c>
      <c r="F656" s="210" t="s">
        <v>1072</v>
      </c>
      <c r="G656" s="207"/>
      <c r="H656" s="209" t="s">
        <v>1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194</v>
      </c>
      <c r="AU656" s="216" t="s">
        <v>82</v>
      </c>
      <c r="AV656" s="13" t="s">
        <v>80</v>
      </c>
      <c r="AW656" s="13" t="s">
        <v>29</v>
      </c>
      <c r="AX656" s="13" t="s">
        <v>72</v>
      </c>
      <c r="AY656" s="216" t="s">
        <v>182</v>
      </c>
    </row>
    <row r="657" spans="2:51" s="14" customFormat="1" ht="11.25">
      <c r="B657" s="217"/>
      <c r="C657" s="218"/>
      <c r="D657" s="208" t="s">
        <v>194</v>
      </c>
      <c r="E657" s="219" t="s">
        <v>1</v>
      </c>
      <c r="F657" s="220" t="s">
        <v>1134</v>
      </c>
      <c r="G657" s="218"/>
      <c r="H657" s="221">
        <v>105.672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194</v>
      </c>
      <c r="AU657" s="227" t="s">
        <v>82</v>
      </c>
      <c r="AV657" s="14" t="s">
        <v>82</v>
      </c>
      <c r="AW657" s="14" t="s">
        <v>29</v>
      </c>
      <c r="AX657" s="14" t="s">
        <v>72</v>
      </c>
      <c r="AY657" s="227" t="s">
        <v>182</v>
      </c>
    </row>
    <row r="658" spans="2:51" s="13" customFormat="1" ht="11.25">
      <c r="B658" s="206"/>
      <c r="C658" s="207"/>
      <c r="D658" s="208" t="s">
        <v>194</v>
      </c>
      <c r="E658" s="209" t="s">
        <v>1</v>
      </c>
      <c r="F658" s="210" t="s">
        <v>1074</v>
      </c>
      <c r="G658" s="207"/>
      <c r="H658" s="209" t="s">
        <v>1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194</v>
      </c>
      <c r="AU658" s="216" t="s">
        <v>82</v>
      </c>
      <c r="AV658" s="13" t="s">
        <v>80</v>
      </c>
      <c r="AW658" s="13" t="s">
        <v>29</v>
      </c>
      <c r="AX658" s="13" t="s">
        <v>72</v>
      </c>
      <c r="AY658" s="216" t="s">
        <v>182</v>
      </c>
    </row>
    <row r="659" spans="2:51" s="14" customFormat="1" ht="11.25">
      <c r="B659" s="217"/>
      <c r="C659" s="218"/>
      <c r="D659" s="208" t="s">
        <v>194</v>
      </c>
      <c r="E659" s="219" t="s">
        <v>1</v>
      </c>
      <c r="F659" s="220" t="s">
        <v>1135</v>
      </c>
      <c r="G659" s="218"/>
      <c r="H659" s="221">
        <v>19.614000000000001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194</v>
      </c>
      <c r="AU659" s="227" t="s">
        <v>82</v>
      </c>
      <c r="AV659" s="14" t="s">
        <v>82</v>
      </c>
      <c r="AW659" s="14" t="s">
        <v>29</v>
      </c>
      <c r="AX659" s="14" t="s">
        <v>72</v>
      </c>
      <c r="AY659" s="227" t="s">
        <v>182</v>
      </c>
    </row>
    <row r="660" spans="2:51" s="13" customFormat="1" ht="11.25">
      <c r="B660" s="206"/>
      <c r="C660" s="207"/>
      <c r="D660" s="208" t="s">
        <v>194</v>
      </c>
      <c r="E660" s="209" t="s">
        <v>1</v>
      </c>
      <c r="F660" s="210" t="s">
        <v>1082</v>
      </c>
      <c r="G660" s="207"/>
      <c r="H660" s="209" t="s">
        <v>1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194</v>
      </c>
      <c r="AU660" s="216" t="s">
        <v>82</v>
      </c>
      <c r="AV660" s="13" t="s">
        <v>80</v>
      </c>
      <c r="AW660" s="13" t="s">
        <v>29</v>
      </c>
      <c r="AX660" s="13" t="s">
        <v>72</v>
      </c>
      <c r="AY660" s="216" t="s">
        <v>182</v>
      </c>
    </row>
    <row r="661" spans="2:51" s="14" customFormat="1" ht="11.25">
      <c r="B661" s="217"/>
      <c r="C661" s="218"/>
      <c r="D661" s="208" t="s">
        <v>194</v>
      </c>
      <c r="E661" s="219" t="s">
        <v>1</v>
      </c>
      <c r="F661" s="220" t="s">
        <v>1136</v>
      </c>
      <c r="G661" s="218"/>
      <c r="H661" s="221">
        <v>22.719000000000001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194</v>
      </c>
      <c r="AU661" s="227" t="s">
        <v>82</v>
      </c>
      <c r="AV661" s="14" t="s">
        <v>82</v>
      </c>
      <c r="AW661" s="14" t="s">
        <v>29</v>
      </c>
      <c r="AX661" s="14" t="s">
        <v>72</v>
      </c>
      <c r="AY661" s="227" t="s">
        <v>182</v>
      </c>
    </row>
    <row r="662" spans="2:51" s="13" customFormat="1" ht="11.25">
      <c r="B662" s="206"/>
      <c r="C662" s="207"/>
      <c r="D662" s="208" t="s">
        <v>194</v>
      </c>
      <c r="E662" s="209" t="s">
        <v>1</v>
      </c>
      <c r="F662" s="210" t="s">
        <v>1084</v>
      </c>
      <c r="G662" s="207"/>
      <c r="H662" s="209" t="s">
        <v>1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194</v>
      </c>
      <c r="AU662" s="216" t="s">
        <v>82</v>
      </c>
      <c r="AV662" s="13" t="s">
        <v>80</v>
      </c>
      <c r="AW662" s="13" t="s">
        <v>4</v>
      </c>
      <c r="AX662" s="13" t="s">
        <v>72</v>
      </c>
      <c r="AY662" s="216" t="s">
        <v>182</v>
      </c>
    </row>
    <row r="663" spans="2:51" s="13" customFormat="1" ht="11.25">
      <c r="B663" s="206"/>
      <c r="C663" s="207"/>
      <c r="D663" s="208" t="s">
        <v>194</v>
      </c>
      <c r="E663" s="209" t="s">
        <v>1</v>
      </c>
      <c r="F663" s="210" t="s">
        <v>1085</v>
      </c>
      <c r="G663" s="207"/>
      <c r="H663" s="209" t="s">
        <v>1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194</v>
      </c>
      <c r="AU663" s="216" t="s">
        <v>82</v>
      </c>
      <c r="AV663" s="13" t="s">
        <v>80</v>
      </c>
      <c r="AW663" s="13" t="s">
        <v>29</v>
      </c>
      <c r="AX663" s="13" t="s">
        <v>72</v>
      </c>
      <c r="AY663" s="216" t="s">
        <v>182</v>
      </c>
    </row>
    <row r="664" spans="2:51" s="14" customFormat="1" ht="11.25">
      <c r="B664" s="217"/>
      <c r="C664" s="218"/>
      <c r="D664" s="208" t="s">
        <v>194</v>
      </c>
      <c r="E664" s="219" t="s">
        <v>1</v>
      </c>
      <c r="F664" s="220" t="s">
        <v>1137</v>
      </c>
      <c r="G664" s="218"/>
      <c r="H664" s="221">
        <v>62.357999999999997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194</v>
      </c>
      <c r="AU664" s="227" t="s">
        <v>82</v>
      </c>
      <c r="AV664" s="14" t="s">
        <v>82</v>
      </c>
      <c r="AW664" s="14" t="s">
        <v>29</v>
      </c>
      <c r="AX664" s="14" t="s">
        <v>72</v>
      </c>
      <c r="AY664" s="227" t="s">
        <v>182</v>
      </c>
    </row>
    <row r="665" spans="2:51" s="14" customFormat="1" ht="11.25">
      <c r="B665" s="217"/>
      <c r="C665" s="218"/>
      <c r="D665" s="208" t="s">
        <v>194</v>
      </c>
      <c r="E665" s="219" t="s">
        <v>1</v>
      </c>
      <c r="F665" s="220" t="s">
        <v>1138</v>
      </c>
      <c r="G665" s="218"/>
      <c r="H665" s="221">
        <v>108.02500000000001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194</v>
      </c>
      <c r="AU665" s="227" t="s">
        <v>82</v>
      </c>
      <c r="AV665" s="14" t="s">
        <v>82</v>
      </c>
      <c r="AW665" s="14" t="s">
        <v>29</v>
      </c>
      <c r="AX665" s="14" t="s">
        <v>72</v>
      </c>
      <c r="AY665" s="227" t="s">
        <v>182</v>
      </c>
    </row>
    <row r="666" spans="2:51" s="13" customFormat="1" ht="11.25">
      <c r="B666" s="206"/>
      <c r="C666" s="207"/>
      <c r="D666" s="208" t="s">
        <v>194</v>
      </c>
      <c r="E666" s="209" t="s">
        <v>1</v>
      </c>
      <c r="F666" s="210" t="s">
        <v>1088</v>
      </c>
      <c r="G666" s="207"/>
      <c r="H666" s="209" t="s">
        <v>1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194</v>
      </c>
      <c r="AU666" s="216" t="s">
        <v>82</v>
      </c>
      <c r="AV666" s="13" t="s">
        <v>80</v>
      </c>
      <c r="AW666" s="13" t="s">
        <v>29</v>
      </c>
      <c r="AX666" s="13" t="s">
        <v>72</v>
      </c>
      <c r="AY666" s="216" t="s">
        <v>182</v>
      </c>
    </row>
    <row r="667" spans="2:51" s="14" customFormat="1" ht="11.25">
      <c r="B667" s="217"/>
      <c r="C667" s="218"/>
      <c r="D667" s="208" t="s">
        <v>194</v>
      </c>
      <c r="E667" s="219" t="s">
        <v>1</v>
      </c>
      <c r="F667" s="220" t="s">
        <v>1139</v>
      </c>
      <c r="G667" s="218"/>
      <c r="H667" s="221">
        <v>4.306</v>
      </c>
      <c r="I667" s="222"/>
      <c r="J667" s="218"/>
      <c r="K667" s="218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194</v>
      </c>
      <c r="AU667" s="227" t="s">
        <v>82</v>
      </c>
      <c r="AV667" s="14" t="s">
        <v>82</v>
      </c>
      <c r="AW667" s="14" t="s">
        <v>29</v>
      </c>
      <c r="AX667" s="14" t="s">
        <v>72</v>
      </c>
      <c r="AY667" s="227" t="s">
        <v>182</v>
      </c>
    </row>
    <row r="668" spans="2:51" s="14" customFormat="1" ht="11.25">
      <c r="B668" s="217"/>
      <c r="C668" s="218"/>
      <c r="D668" s="208" t="s">
        <v>194</v>
      </c>
      <c r="E668" s="219" t="s">
        <v>1</v>
      </c>
      <c r="F668" s="220" t="s">
        <v>1140</v>
      </c>
      <c r="G668" s="218"/>
      <c r="H668" s="221">
        <v>10.824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194</v>
      </c>
      <c r="AU668" s="227" t="s">
        <v>82</v>
      </c>
      <c r="AV668" s="14" t="s">
        <v>82</v>
      </c>
      <c r="AW668" s="14" t="s">
        <v>29</v>
      </c>
      <c r="AX668" s="14" t="s">
        <v>72</v>
      </c>
      <c r="AY668" s="227" t="s">
        <v>182</v>
      </c>
    </row>
    <row r="669" spans="2:51" s="13" customFormat="1" ht="11.25">
      <c r="B669" s="206"/>
      <c r="C669" s="207"/>
      <c r="D669" s="208" t="s">
        <v>194</v>
      </c>
      <c r="E669" s="209" t="s">
        <v>1</v>
      </c>
      <c r="F669" s="210" t="s">
        <v>1101</v>
      </c>
      <c r="G669" s="207"/>
      <c r="H669" s="209" t="s">
        <v>1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194</v>
      </c>
      <c r="AU669" s="216" t="s">
        <v>82</v>
      </c>
      <c r="AV669" s="13" t="s">
        <v>80</v>
      </c>
      <c r="AW669" s="13" t="s">
        <v>29</v>
      </c>
      <c r="AX669" s="13" t="s">
        <v>72</v>
      </c>
      <c r="AY669" s="216" t="s">
        <v>182</v>
      </c>
    </row>
    <row r="670" spans="2:51" s="14" customFormat="1" ht="11.25">
      <c r="B670" s="217"/>
      <c r="C670" s="218"/>
      <c r="D670" s="208" t="s">
        <v>194</v>
      </c>
      <c r="E670" s="219" t="s">
        <v>1</v>
      </c>
      <c r="F670" s="220" t="s">
        <v>1141</v>
      </c>
      <c r="G670" s="218"/>
      <c r="H670" s="221">
        <v>27.285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194</v>
      </c>
      <c r="AU670" s="227" t="s">
        <v>82</v>
      </c>
      <c r="AV670" s="14" t="s">
        <v>82</v>
      </c>
      <c r="AW670" s="14" t="s">
        <v>29</v>
      </c>
      <c r="AX670" s="14" t="s">
        <v>72</v>
      </c>
      <c r="AY670" s="227" t="s">
        <v>182</v>
      </c>
    </row>
    <row r="671" spans="2:51" s="13" customFormat="1" ht="11.25">
      <c r="B671" s="206"/>
      <c r="C671" s="207"/>
      <c r="D671" s="208" t="s">
        <v>194</v>
      </c>
      <c r="E671" s="209" t="s">
        <v>1</v>
      </c>
      <c r="F671" s="210" t="s">
        <v>1103</v>
      </c>
      <c r="G671" s="207"/>
      <c r="H671" s="209" t="s">
        <v>1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194</v>
      </c>
      <c r="AU671" s="216" t="s">
        <v>82</v>
      </c>
      <c r="AV671" s="13" t="s">
        <v>80</v>
      </c>
      <c r="AW671" s="13" t="s">
        <v>29</v>
      </c>
      <c r="AX671" s="13" t="s">
        <v>72</v>
      </c>
      <c r="AY671" s="216" t="s">
        <v>182</v>
      </c>
    </row>
    <row r="672" spans="2:51" s="14" customFormat="1" ht="22.5">
      <c r="B672" s="217"/>
      <c r="C672" s="218"/>
      <c r="D672" s="208" t="s">
        <v>194</v>
      </c>
      <c r="E672" s="219" t="s">
        <v>1</v>
      </c>
      <c r="F672" s="220" t="s">
        <v>1142</v>
      </c>
      <c r="G672" s="218"/>
      <c r="H672" s="221">
        <v>39.238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194</v>
      </c>
      <c r="AU672" s="227" t="s">
        <v>82</v>
      </c>
      <c r="AV672" s="14" t="s">
        <v>82</v>
      </c>
      <c r="AW672" s="14" t="s">
        <v>29</v>
      </c>
      <c r="AX672" s="14" t="s">
        <v>72</v>
      </c>
      <c r="AY672" s="227" t="s">
        <v>182</v>
      </c>
    </row>
    <row r="673" spans="2:51" s="13" customFormat="1" ht="11.25">
      <c r="B673" s="206"/>
      <c r="C673" s="207"/>
      <c r="D673" s="208" t="s">
        <v>194</v>
      </c>
      <c r="E673" s="209" t="s">
        <v>1</v>
      </c>
      <c r="F673" s="210" t="s">
        <v>1105</v>
      </c>
      <c r="G673" s="207"/>
      <c r="H673" s="209" t="s">
        <v>1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194</v>
      </c>
      <c r="AU673" s="216" t="s">
        <v>82</v>
      </c>
      <c r="AV673" s="13" t="s">
        <v>80</v>
      </c>
      <c r="AW673" s="13" t="s">
        <v>29</v>
      </c>
      <c r="AX673" s="13" t="s">
        <v>72</v>
      </c>
      <c r="AY673" s="216" t="s">
        <v>182</v>
      </c>
    </row>
    <row r="674" spans="2:51" s="14" customFormat="1" ht="11.25">
      <c r="B674" s="217"/>
      <c r="C674" s="218"/>
      <c r="D674" s="208" t="s">
        <v>194</v>
      </c>
      <c r="E674" s="219" t="s">
        <v>1</v>
      </c>
      <c r="F674" s="220" t="s">
        <v>1143</v>
      </c>
      <c r="G674" s="218"/>
      <c r="H674" s="221">
        <v>28.44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194</v>
      </c>
      <c r="AU674" s="227" t="s">
        <v>82</v>
      </c>
      <c r="AV674" s="14" t="s">
        <v>82</v>
      </c>
      <c r="AW674" s="14" t="s">
        <v>29</v>
      </c>
      <c r="AX674" s="14" t="s">
        <v>72</v>
      </c>
      <c r="AY674" s="227" t="s">
        <v>182</v>
      </c>
    </row>
    <row r="675" spans="2:51" s="13" customFormat="1" ht="11.25">
      <c r="B675" s="206"/>
      <c r="C675" s="207"/>
      <c r="D675" s="208" t="s">
        <v>194</v>
      </c>
      <c r="E675" s="209" t="s">
        <v>1</v>
      </c>
      <c r="F675" s="210" t="s">
        <v>858</v>
      </c>
      <c r="G675" s="207"/>
      <c r="H675" s="209" t="s">
        <v>1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194</v>
      </c>
      <c r="AU675" s="216" t="s">
        <v>82</v>
      </c>
      <c r="AV675" s="13" t="s">
        <v>80</v>
      </c>
      <c r="AW675" s="13" t="s">
        <v>29</v>
      </c>
      <c r="AX675" s="13" t="s">
        <v>72</v>
      </c>
      <c r="AY675" s="216" t="s">
        <v>182</v>
      </c>
    </row>
    <row r="676" spans="2:51" s="14" customFormat="1" ht="11.25">
      <c r="B676" s="217"/>
      <c r="C676" s="218"/>
      <c r="D676" s="208" t="s">
        <v>194</v>
      </c>
      <c r="E676" s="219" t="s">
        <v>1</v>
      </c>
      <c r="F676" s="220" t="s">
        <v>1144</v>
      </c>
      <c r="G676" s="218"/>
      <c r="H676" s="221">
        <v>16.431000000000001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194</v>
      </c>
      <c r="AU676" s="227" t="s">
        <v>82</v>
      </c>
      <c r="AV676" s="14" t="s">
        <v>82</v>
      </c>
      <c r="AW676" s="14" t="s">
        <v>29</v>
      </c>
      <c r="AX676" s="14" t="s">
        <v>72</v>
      </c>
      <c r="AY676" s="227" t="s">
        <v>182</v>
      </c>
    </row>
    <row r="677" spans="2:51" s="13" customFormat="1" ht="11.25">
      <c r="B677" s="206"/>
      <c r="C677" s="207"/>
      <c r="D677" s="208" t="s">
        <v>194</v>
      </c>
      <c r="E677" s="209" t="s">
        <v>1</v>
      </c>
      <c r="F677" s="210" t="s">
        <v>1110</v>
      </c>
      <c r="G677" s="207"/>
      <c r="H677" s="209" t="s">
        <v>1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194</v>
      </c>
      <c r="AU677" s="216" t="s">
        <v>82</v>
      </c>
      <c r="AV677" s="13" t="s">
        <v>80</v>
      </c>
      <c r="AW677" s="13" t="s">
        <v>29</v>
      </c>
      <c r="AX677" s="13" t="s">
        <v>72</v>
      </c>
      <c r="AY677" s="216" t="s">
        <v>182</v>
      </c>
    </row>
    <row r="678" spans="2:51" s="13" customFormat="1" ht="11.25">
      <c r="B678" s="206"/>
      <c r="C678" s="207"/>
      <c r="D678" s="208" t="s">
        <v>194</v>
      </c>
      <c r="E678" s="209" t="s">
        <v>1</v>
      </c>
      <c r="F678" s="210" t="s">
        <v>1111</v>
      </c>
      <c r="G678" s="207"/>
      <c r="H678" s="209" t="s">
        <v>1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194</v>
      </c>
      <c r="AU678" s="216" t="s">
        <v>82</v>
      </c>
      <c r="AV678" s="13" t="s">
        <v>80</v>
      </c>
      <c r="AW678" s="13" t="s">
        <v>29</v>
      </c>
      <c r="AX678" s="13" t="s">
        <v>72</v>
      </c>
      <c r="AY678" s="216" t="s">
        <v>182</v>
      </c>
    </row>
    <row r="679" spans="2:51" s="14" customFormat="1" ht="11.25">
      <c r="B679" s="217"/>
      <c r="C679" s="218"/>
      <c r="D679" s="208" t="s">
        <v>194</v>
      </c>
      <c r="E679" s="219" t="s">
        <v>1</v>
      </c>
      <c r="F679" s="220" t="s">
        <v>1145</v>
      </c>
      <c r="G679" s="218"/>
      <c r="H679" s="221">
        <v>90.820999999999998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194</v>
      </c>
      <c r="AU679" s="227" t="s">
        <v>82</v>
      </c>
      <c r="AV679" s="14" t="s">
        <v>82</v>
      </c>
      <c r="AW679" s="14" t="s">
        <v>29</v>
      </c>
      <c r="AX679" s="14" t="s">
        <v>72</v>
      </c>
      <c r="AY679" s="227" t="s">
        <v>182</v>
      </c>
    </row>
    <row r="680" spans="2:51" s="14" customFormat="1" ht="11.25">
      <c r="B680" s="217"/>
      <c r="C680" s="218"/>
      <c r="D680" s="208" t="s">
        <v>194</v>
      </c>
      <c r="E680" s="219" t="s">
        <v>1</v>
      </c>
      <c r="F680" s="220" t="s">
        <v>1146</v>
      </c>
      <c r="G680" s="218"/>
      <c r="H680" s="221">
        <v>25.384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194</v>
      </c>
      <c r="AU680" s="227" t="s">
        <v>82</v>
      </c>
      <c r="AV680" s="14" t="s">
        <v>82</v>
      </c>
      <c r="AW680" s="14" t="s">
        <v>29</v>
      </c>
      <c r="AX680" s="14" t="s">
        <v>72</v>
      </c>
      <c r="AY680" s="227" t="s">
        <v>182</v>
      </c>
    </row>
    <row r="681" spans="2:51" s="13" customFormat="1" ht="11.25">
      <c r="B681" s="206"/>
      <c r="C681" s="207"/>
      <c r="D681" s="208" t="s">
        <v>194</v>
      </c>
      <c r="E681" s="209" t="s">
        <v>1</v>
      </c>
      <c r="F681" s="210" t="s">
        <v>1114</v>
      </c>
      <c r="G681" s="207"/>
      <c r="H681" s="209" t="s">
        <v>1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194</v>
      </c>
      <c r="AU681" s="216" t="s">
        <v>82</v>
      </c>
      <c r="AV681" s="13" t="s">
        <v>80</v>
      </c>
      <c r="AW681" s="13" t="s">
        <v>29</v>
      </c>
      <c r="AX681" s="13" t="s">
        <v>72</v>
      </c>
      <c r="AY681" s="216" t="s">
        <v>182</v>
      </c>
    </row>
    <row r="682" spans="2:51" s="14" customFormat="1" ht="11.25">
      <c r="B682" s="217"/>
      <c r="C682" s="218"/>
      <c r="D682" s="208" t="s">
        <v>194</v>
      </c>
      <c r="E682" s="219" t="s">
        <v>1</v>
      </c>
      <c r="F682" s="220" t="s">
        <v>1147</v>
      </c>
      <c r="G682" s="218"/>
      <c r="H682" s="221">
        <v>18.957000000000001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194</v>
      </c>
      <c r="AU682" s="227" t="s">
        <v>82</v>
      </c>
      <c r="AV682" s="14" t="s">
        <v>82</v>
      </c>
      <c r="AW682" s="14" t="s">
        <v>29</v>
      </c>
      <c r="AX682" s="14" t="s">
        <v>72</v>
      </c>
      <c r="AY682" s="227" t="s">
        <v>182</v>
      </c>
    </row>
    <row r="683" spans="2:51" s="13" customFormat="1" ht="11.25">
      <c r="B683" s="206"/>
      <c r="C683" s="207"/>
      <c r="D683" s="208" t="s">
        <v>194</v>
      </c>
      <c r="E683" s="209" t="s">
        <v>1</v>
      </c>
      <c r="F683" s="210" t="s">
        <v>1118</v>
      </c>
      <c r="G683" s="207"/>
      <c r="H683" s="209" t="s">
        <v>1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194</v>
      </c>
      <c r="AU683" s="216" t="s">
        <v>82</v>
      </c>
      <c r="AV683" s="13" t="s">
        <v>80</v>
      </c>
      <c r="AW683" s="13" t="s">
        <v>29</v>
      </c>
      <c r="AX683" s="13" t="s">
        <v>72</v>
      </c>
      <c r="AY683" s="216" t="s">
        <v>182</v>
      </c>
    </row>
    <row r="684" spans="2:51" s="14" customFormat="1" ht="11.25">
      <c r="B684" s="217"/>
      <c r="C684" s="218"/>
      <c r="D684" s="208" t="s">
        <v>194</v>
      </c>
      <c r="E684" s="219" t="s">
        <v>1</v>
      </c>
      <c r="F684" s="220" t="s">
        <v>1148</v>
      </c>
      <c r="G684" s="218"/>
      <c r="H684" s="221">
        <v>1.9730000000000001</v>
      </c>
      <c r="I684" s="222"/>
      <c r="J684" s="218"/>
      <c r="K684" s="218"/>
      <c r="L684" s="223"/>
      <c r="M684" s="224"/>
      <c r="N684" s="225"/>
      <c r="O684" s="225"/>
      <c r="P684" s="225"/>
      <c r="Q684" s="225"/>
      <c r="R684" s="225"/>
      <c r="S684" s="225"/>
      <c r="T684" s="226"/>
      <c r="AT684" s="227" t="s">
        <v>194</v>
      </c>
      <c r="AU684" s="227" t="s">
        <v>82</v>
      </c>
      <c r="AV684" s="14" t="s">
        <v>82</v>
      </c>
      <c r="AW684" s="14" t="s">
        <v>29</v>
      </c>
      <c r="AX684" s="14" t="s">
        <v>72</v>
      </c>
      <c r="AY684" s="227" t="s">
        <v>182</v>
      </c>
    </row>
    <row r="685" spans="2:51" s="13" customFormat="1" ht="11.25">
      <c r="B685" s="206"/>
      <c r="C685" s="207"/>
      <c r="D685" s="208" t="s">
        <v>194</v>
      </c>
      <c r="E685" s="209" t="s">
        <v>1</v>
      </c>
      <c r="F685" s="210" t="s">
        <v>1120</v>
      </c>
      <c r="G685" s="207"/>
      <c r="H685" s="209" t="s">
        <v>1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194</v>
      </c>
      <c r="AU685" s="216" t="s">
        <v>82</v>
      </c>
      <c r="AV685" s="13" t="s">
        <v>80</v>
      </c>
      <c r="AW685" s="13" t="s">
        <v>29</v>
      </c>
      <c r="AX685" s="13" t="s">
        <v>72</v>
      </c>
      <c r="AY685" s="216" t="s">
        <v>182</v>
      </c>
    </row>
    <row r="686" spans="2:51" s="14" customFormat="1" ht="11.25">
      <c r="B686" s="217"/>
      <c r="C686" s="218"/>
      <c r="D686" s="208" t="s">
        <v>194</v>
      </c>
      <c r="E686" s="219" t="s">
        <v>1</v>
      </c>
      <c r="F686" s="220" t="s">
        <v>1149</v>
      </c>
      <c r="G686" s="218"/>
      <c r="H686" s="221">
        <v>5.4740000000000002</v>
      </c>
      <c r="I686" s="222"/>
      <c r="J686" s="218"/>
      <c r="K686" s="218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194</v>
      </c>
      <c r="AU686" s="227" t="s">
        <v>82</v>
      </c>
      <c r="AV686" s="14" t="s">
        <v>82</v>
      </c>
      <c r="AW686" s="14" t="s">
        <v>29</v>
      </c>
      <c r="AX686" s="14" t="s">
        <v>72</v>
      </c>
      <c r="AY686" s="227" t="s">
        <v>182</v>
      </c>
    </row>
    <row r="687" spans="2:51" s="13" customFormat="1" ht="11.25">
      <c r="B687" s="206"/>
      <c r="C687" s="207"/>
      <c r="D687" s="208" t="s">
        <v>194</v>
      </c>
      <c r="E687" s="209" t="s">
        <v>1</v>
      </c>
      <c r="F687" s="210" t="s">
        <v>1126</v>
      </c>
      <c r="G687" s="207"/>
      <c r="H687" s="209" t="s">
        <v>1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194</v>
      </c>
      <c r="AU687" s="216" t="s">
        <v>82</v>
      </c>
      <c r="AV687" s="13" t="s">
        <v>80</v>
      </c>
      <c r="AW687" s="13" t="s">
        <v>29</v>
      </c>
      <c r="AX687" s="13" t="s">
        <v>72</v>
      </c>
      <c r="AY687" s="216" t="s">
        <v>182</v>
      </c>
    </row>
    <row r="688" spans="2:51" s="14" customFormat="1" ht="11.25">
      <c r="B688" s="217"/>
      <c r="C688" s="218"/>
      <c r="D688" s="208" t="s">
        <v>194</v>
      </c>
      <c r="E688" s="219" t="s">
        <v>1</v>
      </c>
      <c r="F688" s="220" t="s">
        <v>1150</v>
      </c>
      <c r="G688" s="218"/>
      <c r="H688" s="221">
        <v>32.398000000000003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194</v>
      </c>
      <c r="AU688" s="227" t="s">
        <v>82</v>
      </c>
      <c r="AV688" s="14" t="s">
        <v>82</v>
      </c>
      <c r="AW688" s="14" t="s">
        <v>29</v>
      </c>
      <c r="AX688" s="14" t="s">
        <v>72</v>
      </c>
      <c r="AY688" s="227" t="s">
        <v>182</v>
      </c>
    </row>
    <row r="689" spans="1:65" s="13" customFormat="1" ht="11.25">
      <c r="B689" s="206"/>
      <c r="C689" s="207"/>
      <c r="D689" s="208" t="s">
        <v>194</v>
      </c>
      <c r="E689" s="209" t="s">
        <v>1</v>
      </c>
      <c r="F689" s="210" t="s">
        <v>1151</v>
      </c>
      <c r="G689" s="207"/>
      <c r="H689" s="209" t="s">
        <v>1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194</v>
      </c>
      <c r="AU689" s="216" t="s">
        <v>82</v>
      </c>
      <c r="AV689" s="13" t="s">
        <v>80</v>
      </c>
      <c r="AW689" s="13" t="s">
        <v>29</v>
      </c>
      <c r="AX689" s="13" t="s">
        <v>72</v>
      </c>
      <c r="AY689" s="216" t="s">
        <v>182</v>
      </c>
    </row>
    <row r="690" spans="1:65" s="14" customFormat="1" ht="11.25">
      <c r="B690" s="217"/>
      <c r="C690" s="218"/>
      <c r="D690" s="208" t="s">
        <v>194</v>
      </c>
      <c r="E690" s="219" t="s">
        <v>1</v>
      </c>
      <c r="F690" s="220" t="s">
        <v>1152</v>
      </c>
      <c r="G690" s="218"/>
      <c r="H690" s="221">
        <v>6.444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194</v>
      </c>
      <c r="AU690" s="227" t="s">
        <v>82</v>
      </c>
      <c r="AV690" s="14" t="s">
        <v>82</v>
      </c>
      <c r="AW690" s="14" t="s">
        <v>29</v>
      </c>
      <c r="AX690" s="14" t="s">
        <v>72</v>
      </c>
      <c r="AY690" s="227" t="s">
        <v>182</v>
      </c>
    </row>
    <row r="691" spans="1:65" s="15" customFormat="1" ht="11.25">
      <c r="B691" s="228"/>
      <c r="C691" s="229"/>
      <c r="D691" s="208" t="s">
        <v>194</v>
      </c>
      <c r="E691" s="230" t="s">
        <v>1</v>
      </c>
      <c r="F691" s="231" t="s">
        <v>218</v>
      </c>
      <c r="G691" s="229"/>
      <c r="H691" s="232">
        <v>626.36300000000006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194</v>
      </c>
      <c r="AU691" s="238" t="s">
        <v>82</v>
      </c>
      <c r="AV691" s="15" t="s">
        <v>187</v>
      </c>
      <c r="AW691" s="15" t="s">
        <v>29</v>
      </c>
      <c r="AX691" s="15" t="s">
        <v>80</v>
      </c>
      <c r="AY691" s="238" t="s">
        <v>182</v>
      </c>
    </row>
    <row r="692" spans="1:65" s="2" customFormat="1" ht="24.2" customHeight="1">
      <c r="A692" s="34"/>
      <c r="B692" s="35"/>
      <c r="C692" s="192" t="s">
        <v>1153</v>
      </c>
      <c r="D692" s="192" t="s">
        <v>184</v>
      </c>
      <c r="E692" s="193" t="s">
        <v>1154</v>
      </c>
      <c r="F692" s="194" t="s">
        <v>1155</v>
      </c>
      <c r="G692" s="195" t="s">
        <v>201</v>
      </c>
      <c r="H692" s="196">
        <v>626.36300000000006</v>
      </c>
      <c r="I692" s="197"/>
      <c r="J692" s="198">
        <f>ROUND(I692*H692,2)</f>
        <v>0</v>
      </c>
      <c r="K692" s="199"/>
      <c r="L692" s="39"/>
      <c r="M692" s="200" t="s">
        <v>1</v>
      </c>
      <c r="N692" s="201" t="s">
        <v>37</v>
      </c>
      <c r="O692" s="71"/>
      <c r="P692" s="202">
        <f>O692*H692</f>
        <v>0</v>
      </c>
      <c r="Q692" s="202">
        <v>0</v>
      </c>
      <c r="R692" s="202">
        <f>Q692*H692</f>
        <v>0</v>
      </c>
      <c r="S692" s="202">
        <v>0</v>
      </c>
      <c r="T692" s="203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4" t="s">
        <v>187</v>
      </c>
      <c r="AT692" s="204" t="s">
        <v>184</v>
      </c>
      <c r="AU692" s="204" t="s">
        <v>82</v>
      </c>
      <c r="AY692" s="17" t="s">
        <v>182</v>
      </c>
      <c r="BE692" s="205">
        <f>IF(N692="základní",J692,0)</f>
        <v>0</v>
      </c>
      <c r="BF692" s="205">
        <f>IF(N692="snížená",J692,0)</f>
        <v>0</v>
      </c>
      <c r="BG692" s="205">
        <f>IF(N692="zákl. přenesená",J692,0)</f>
        <v>0</v>
      </c>
      <c r="BH692" s="205">
        <f>IF(N692="sníž. přenesená",J692,0)</f>
        <v>0</v>
      </c>
      <c r="BI692" s="205">
        <f>IF(N692="nulová",J692,0)</f>
        <v>0</v>
      </c>
      <c r="BJ692" s="17" t="s">
        <v>80</v>
      </c>
      <c r="BK692" s="205">
        <f>ROUND(I692*H692,2)</f>
        <v>0</v>
      </c>
      <c r="BL692" s="17" t="s">
        <v>187</v>
      </c>
      <c r="BM692" s="204" t="s">
        <v>1156</v>
      </c>
    </row>
    <row r="693" spans="1:65" s="13" customFormat="1" ht="11.25">
      <c r="B693" s="206"/>
      <c r="C693" s="207"/>
      <c r="D693" s="208" t="s">
        <v>194</v>
      </c>
      <c r="E693" s="209" t="s">
        <v>1</v>
      </c>
      <c r="F693" s="210" t="s">
        <v>1071</v>
      </c>
      <c r="G693" s="207"/>
      <c r="H693" s="209" t="s">
        <v>1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194</v>
      </c>
      <c r="AU693" s="216" t="s">
        <v>82</v>
      </c>
      <c r="AV693" s="13" t="s">
        <v>80</v>
      </c>
      <c r="AW693" s="13" t="s">
        <v>29</v>
      </c>
      <c r="AX693" s="13" t="s">
        <v>72</v>
      </c>
      <c r="AY693" s="216" t="s">
        <v>182</v>
      </c>
    </row>
    <row r="694" spans="1:65" s="13" customFormat="1" ht="11.25">
      <c r="B694" s="206"/>
      <c r="C694" s="207"/>
      <c r="D694" s="208" t="s">
        <v>194</v>
      </c>
      <c r="E694" s="209" t="s">
        <v>1</v>
      </c>
      <c r="F694" s="210" t="s">
        <v>1072</v>
      </c>
      <c r="G694" s="207"/>
      <c r="H694" s="209" t="s">
        <v>1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194</v>
      </c>
      <c r="AU694" s="216" t="s">
        <v>82</v>
      </c>
      <c r="AV694" s="13" t="s">
        <v>80</v>
      </c>
      <c r="AW694" s="13" t="s">
        <v>29</v>
      </c>
      <c r="AX694" s="13" t="s">
        <v>72</v>
      </c>
      <c r="AY694" s="216" t="s">
        <v>182</v>
      </c>
    </row>
    <row r="695" spans="1:65" s="14" customFormat="1" ht="11.25">
      <c r="B695" s="217"/>
      <c r="C695" s="218"/>
      <c r="D695" s="208" t="s">
        <v>194</v>
      </c>
      <c r="E695" s="219" t="s">
        <v>1</v>
      </c>
      <c r="F695" s="220" t="s">
        <v>1134</v>
      </c>
      <c r="G695" s="218"/>
      <c r="H695" s="221">
        <v>105.672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194</v>
      </c>
      <c r="AU695" s="227" t="s">
        <v>82</v>
      </c>
      <c r="AV695" s="14" t="s">
        <v>82</v>
      </c>
      <c r="AW695" s="14" t="s">
        <v>29</v>
      </c>
      <c r="AX695" s="14" t="s">
        <v>72</v>
      </c>
      <c r="AY695" s="227" t="s">
        <v>182</v>
      </c>
    </row>
    <row r="696" spans="1:65" s="13" customFormat="1" ht="11.25">
      <c r="B696" s="206"/>
      <c r="C696" s="207"/>
      <c r="D696" s="208" t="s">
        <v>194</v>
      </c>
      <c r="E696" s="209" t="s">
        <v>1</v>
      </c>
      <c r="F696" s="210" t="s">
        <v>1074</v>
      </c>
      <c r="G696" s="207"/>
      <c r="H696" s="209" t="s">
        <v>1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194</v>
      </c>
      <c r="AU696" s="216" t="s">
        <v>82</v>
      </c>
      <c r="AV696" s="13" t="s">
        <v>80</v>
      </c>
      <c r="AW696" s="13" t="s">
        <v>29</v>
      </c>
      <c r="AX696" s="13" t="s">
        <v>72</v>
      </c>
      <c r="AY696" s="216" t="s">
        <v>182</v>
      </c>
    </row>
    <row r="697" spans="1:65" s="14" customFormat="1" ht="11.25">
      <c r="B697" s="217"/>
      <c r="C697" s="218"/>
      <c r="D697" s="208" t="s">
        <v>194</v>
      </c>
      <c r="E697" s="219" t="s">
        <v>1</v>
      </c>
      <c r="F697" s="220" t="s">
        <v>1135</v>
      </c>
      <c r="G697" s="218"/>
      <c r="H697" s="221">
        <v>19.614000000000001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194</v>
      </c>
      <c r="AU697" s="227" t="s">
        <v>82</v>
      </c>
      <c r="AV697" s="14" t="s">
        <v>82</v>
      </c>
      <c r="AW697" s="14" t="s">
        <v>29</v>
      </c>
      <c r="AX697" s="14" t="s">
        <v>72</v>
      </c>
      <c r="AY697" s="227" t="s">
        <v>182</v>
      </c>
    </row>
    <row r="698" spans="1:65" s="13" customFormat="1" ht="11.25">
      <c r="B698" s="206"/>
      <c r="C698" s="207"/>
      <c r="D698" s="208" t="s">
        <v>194</v>
      </c>
      <c r="E698" s="209" t="s">
        <v>1</v>
      </c>
      <c r="F698" s="210" t="s">
        <v>1082</v>
      </c>
      <c r="G698" s="207"/>
      <c r="H698" s="209" t="s">
        <v>1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194</v>
      </c>
      <c r="AU698" s="216" t="s">
        <v>82</v>
      </c>
      <c r="AV698" s="13" t="s">
        <v>80</v>
      </c>
      <c r="AW698" s="13" t="s">
        <v>29</v>
      </c>
      <c r="AX698" s="13" t="s">
        <v>72</v>
      </c>
      <c r="AY698" s="216" t="s">
        <v>182</v>
      </c>
    </row>
    <row r="699" spans="1:65" s="14" customFormat="1" ht="11.25">
      <c r="B699" s="217"/>
      <c r="C699" s="218"/>
      <c r="D699" s="208" t="s">
        <v>194</v>
      </c>
      <c r="E699" s="219" t="s">
        <v>1</v>
      </c>
      <c r="F699" s="220" t="s">
        <v>1136</v>
      </c>
      <c r="G699" s="218"/>
      <c r="H699" s="221">
        <v>22.719000000000001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194</v>
      </c>
      <c r="AU699" s="227" t="s">
        <v>82</v>
      </c>
      <c r="AV699" s="14" t="s">
        <v>82</v>
      </c>
      <c r="AW699" s="14" t="s">
        <v>29</v>
      </c>
      <c r="AX699" s="14" t="s">
        <v>72</v>
      </c>
      <c r="AY699" s="227" t="s">
        <v>182</v>
      </c>
    </row>
    <row r="700" spans="1:65" s="13" customFormat="1" ht="11.25">
      <c r="B700" s="206"/>
      <c r="C700" s="207"/>
      <c r="D700" s="208" t="s">
        <v>194</v>
      </c>
      <c r="E700" s="209" t="s">
        <v>1</v>
      </c>
      <c r="F700" s="210" t="s">
        <v>1084</v>
      </c>
      <c r="G700" s="207"/>
      <c r="H700" s="209" t="s">
        <v>1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194</v>
      </c>
      <c r="AU700" s="216" t="s">
        <v>82</v>
      </c>
      <c r="AV700" s="13" t="s">
        <v>80</v>
      </c>
      <c r="AW700" s="13" t="s">
        <v>4</v>
      </c>
      <c r="AX700" s="13" t="s">
        <v>72</v>
      </c>
      <c r="AY700" s="216" t="s">
        <v>182</v>
      </c>
    </row>
    <row r="701" spans="1:65" s="13" customFormat="1" ht="11.25">
      <c r="B701" s="206"/>
      <c r="C701" s="207"/>
      <c r="D701" s="208" t="s">
        <v>194</v>
      </c>
      <c r="E701" s="209" t="s">
        <v>1</v>
      </c>
      <c r="F701" s="210" t="s">
        <v>1085</v>
      </c>
      <c r="G701" s="207"/>
      <c r="H701" s="209" t="s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194</v>
      </c>
      <c r="AU701" s="216" t="s">
        <v>82</v>
      </c>
      <c r="AV701" s="13" t="s">
        <v>80</v>
      </c>
      <c r="AW701" s="13" t="s">
        <v>29</v>
      </c>
      <c r="AX701" s="13" t="s">
        <v>72</v>
      </c>
      <c r="AY701" s="216" t="s">
        <v>182</v>
      </c>
    </row>
    <row r="702" spans="1:65" s="14" customFormat="1" ht="11.25">
      <c r="B702" s="217"/>
      <c r="C702" s="218"/>
      <c r="D702" s="208" t="s">
        <v>194</v>
      </c>
      <c r="E702" s="219" t="s">
        <v>1</v>
      </c>
      <c r="F702" s="220" t="s">
        <v>1137</v>
      </c>
      <c r="G702" s="218"/>
      <c r="H702" s="221">
        <v>62.357999999999997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194</v>
      </c>
      <c r="AU702" s="227" t="s">
        <v>82</v>
      </c>
      <c r="AV702" s="14" t="s">
        <v>82</v>
      </c>
      <c r="AW702" s="14" t="s">
        <v>29</v>
      </c>
      <c r="AX702" s="14" t="s">
        <v>72</v>
      </c>
      <c r="AY702" s="227" t="s">
        <v>182</v>
      </c>
    </row>
    <row r="703" spans="1:65" s="14" customFormat="1" ht="11.25">
      <c r="B703" s="217"/>
      <c r="C703" s="218"/>
      <c r="D703" s="208" t="s">
        <v>194</v>
      </c>
      <c r="E703" s="219" t="s">
        <v>1</v>
      </c>
      <c r="F703" s="220" t="s">
        <v>1138</v>
      </c>
      <c r="G703" s="218"/>
      <c r="H703" s="221">
        <v>108.02500000000001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194</v>
      </c>
      <c r="AU703" s="227" t="s">
        <v>82</v>
      </c>
      <c r="AV703" s="14" t="s">
        <v>82</v>
      </c>
      <c r="AW703" s="14" t="s">
        <v>29</v>
      </c>
      <c r="AX703" s="14" t="s">
        <v>72</v>
      </c>
      <c r="AY703" s="227" t="s">
        <v>182</v>
      </c>
    </row>
    <row r="704" spans="1:65" s="13" customFormat="1" ht="11.25">
      <c r="B704" s="206"/>
      <c r="C704" s="207"/>
      <c r="D704" s="208" t="s">
        <v>194</v>
      </c>
      <c r="E704" s="209" t="s">
        <v>1</v>
      </c>
      <c r="F704" s="210" t="s">
        <v>1088</v>
      </c>
      <c r="G704" s="207"/>
      <c r="H704" s="209" t="s">
        <v>1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194</v>
      </c>
      <c r="AU704" s="216" t="s">
        <v>82</v>
      </c>
      <c r="AV704" s="13" t="s">
        <v>80</v>
      </c>
      <c r="AW704" s="13" t="s">
        <v>29</v>
      </c>
      <c r="AX704" s="13" t="s">
        <v>72</v>
      </c>
      <c r="AY704" s="216" t="s">
        <v>182</v>
      </c>
    </row>
    <row r="705" spans="2:51" s="14" customFormat="1" ht="11.25">
      <c r="B705" s="217"/>
      <c r="C705" s="218"/>
      <c r="D705" s="208" t="s">
        <v>194</v>
      </c>
      <c r="E705" s="219" t="s">
        <v>1</v>
      </c>
      <c r="F705" s="220" t="s">
        <v>1139</v>
      </c>
      <c r="G705" s="218"/>
      <c r="H705" s="221">
        <v>4.306</v>
      </c>
      <c r="I705" s="222"/>
      <c r="J705" s="218"/>
      <c r="K705" s="218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194</v>
      </c>
      <c r="AU705" s="227" t="s">
        <v>82</v>
      </c>
      <c r="AV705" s="14" t="s">
        <v>82</v>
      </c>
      <c r="AW705" s="14" t="s">
        <v>29</v>
      </c>
      <c r="AX705" s="14" t="s">
        <v>72</v>
      </c>
      <c r="AY705" s="227" t="s">
        <v>182</v>
      </c>
    </row>
    <row r="706" spans="2:51" s="14" customFormat="1" ht="11.25">
      <c r="B706" s="217"/>
      <c r="C706" s="218"/>
      <c r="D706" s="208" t="s">
        <v>194</v>
      </c>
      <c r="E706" s="219" t="s">
        <v>1</v>
      </c>
      <c r="F706" s="220" t="s">
        <v>1140</v>
      </c>
      <c r="G706" s="218"/>
      <c r="H706" s="221">
        <v>10.824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194</v>
      </c>
      <c r="AU706" s="227" t="s">
        <v>82</v>
      </c>
      <c r="AV706" s="14" t="s">
        <v>82</v>
      </c>
      <c r="AW706" s="14" t="s">
        <v>29</v>
      </c>
      <c r="AX706" s="14" t="s">
        <v>72</v>
      </c>
      <c r="AY706" s="227" t="s">
        <v>182</v>
      </c>
    </row>
    <row r="707" spans="2:51" s="13" customFormat="1" ht="11.25">
      <c r="B707" s="206"/>
      <c r="C707" s="207"/>
      <c r="D707" s="208" t="s">
        <v>194</v>
      </c>
      <c r="E707" s="209" t="s">
        <v>1</v>
      </c>
      <c r="F707" s="210" t="s">
        <v>1101</v>
      </c>
      <c r="G707" s="207"/>
      <c r="H707" s="209" t="s">
        <v>1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194</v>
      </c>
      <c r="AU707" s="216" t="s">
        <v>82</v>
      </c>
      <c r="AV707" s="13" t="s">
        <v>80</v>
      </c>
      <c r="AW707" s="13" t="s">
        <v>29</v>
      </c>
      <c r="AX707" s="13" t="s">
        <v>72</v>
      </c>
      <c r="AY707" s="216" t="s">
        <v>182</v>
      </c>
    </row>
    <row r="708" spans="2:51" s="14" customFormat="1" ht="11.25">
      <c r="B708" s="217"/>
      <c r="C708" s="218"/>
      <c r="D708" s="208" t="s">
        <v>194</v>
      </c>
      <c r="E708" s="219" t="s">
        <v>1</v>
      </c>
      <c r="F708" s="220" t="s">
        <v>1141</v>
      </c>
      <c r="G708" s="218"/>
      <c r="H708" s="221">
        <v>27.285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194</v>
      </c>
      <c r="AU708" s="227" t="s">
        <v>82</v>
      </c>
      <c r="AV708" s="14" t="s">
        <v>82</v>
      </c>
      <c r="AW708" s="14" t="s">
        <v>29</v>
      </c>
      <c r="AX708" s="14" t="s">
        <v>72</v>
      </c>
      <c r="AY708" s="227" t="s">
        <v>182</v>
      </c>
    </row>
    <row r="709" spans="2:51" s="13" customFormat="1" ht="11.25">
      <c r="B709" s="206"/>
      <c r="C709" s="207"/>
      <c r="D709" s="208" t="s">
        <v>194</v>
      </c>
      <c r="E709" s="209" t="s">
        <v>1</v>
      </c>
      <c r="F709" s="210" t="s">
        <v>1103</v>
      </c>
      <c r="G709" s="207"/>
      <c r="H709" s="209" t="s">
        <v>1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194</v>
      </c>
      <c r="AU709" s="216" t="s">
        <v>82</v>
      </c>
      <c r="AV709" s="13" t="s">
        <v>80</v>
      </c>
      <c r="AW709" s="13" t="s">
        <v>29</v>
      </c>
      <c r="AX709" s="13" t="s">
        <v>72</v>
      </c>
      <c r="AY709" s="216" t="s">
        <v>182</v>
      </c>
    </row>
    <row r="710" spans="2:51" s="14" customFormat="1" ht="22.5">
      <c r="B710" s="217"/>
      <c r="C710" s="218"/>
      <c r="D710" s="208" t="s">
        <v>194</v>
      </c>
      <c r="E710" s="219" t="s">
        <v>1</v>
      </c>
      <c r="F710" s="220" t="s">
        <v>1142</v>
      </c>
      <c r="G710" s="218"/>
      <c r="H710" s="221">
        <v>39.238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194</v>
      </c>
      <c r="AU710" s="227" t="s">
        <v>82</v>
      </c>
      <c r="AV710" s="14" t="s">
        <v>82</v>
      </c>
      <c r="AW710" s="14" t="s">
        <v>29</v>
      </c>
      <c r="AX710" s="14" t="s">
        <v>72</v>
      </c>
      <c r="AY710" s="227" t="s">
        <v>182</v>
      </c>
    </row>
    <row r="711" spans="2:51" s="13" customFormat="1" ht="11.25">
      <c r="B711" s="206"/>
      <c r="C711" s="207"/>
      <c r="D711" s="208" t="s">
        <v>194</v>
      </c>
      <c r="E711" s="209" t="s">
        <v>1</v>
      </c>
      <c r="F711" s="210" t="s">
        <v>1105</v>
      </c>
      <c r="G711" s="207"/>
      <c r="H711" s="209" t="s">
        <v>1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194</v>
      </c>
      <c r="AU711" s="216" t="s">
        <v>82</v>
      </c>
      <c r="AV711" s="13" t="s">
        <v>80</v>
      </c>
      <c r="AW711" s="13" t="s">
        <v>29</v>
      </c>
      <c r="AX711" s="13" t="s">
        <v>72</v>
      </c>
      <c r="AY711" s="216" t="s">
        <v>182</v>
      </c>
    </row>
    <row r="712" spans="2:51" s="14" customFormat="1" ht="11.25">
      <c r="B712" s="217"/>
      <c r="C712" s="218"/>
      <c r="D712" s="208" t="s">
        <v>194</v>
      </c>
      <c r="E712" s="219" t="s">
        <v>1</v>
      </c>
      <c r="F712" s="220" t="s">
        <v>1143</v>
      </c>
      <c r="G712" s="218"/>
      <c r="H712" s="221">
        <v>28.44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194</v>
      </c>
      <c r="AU712" s="227" t="s">
        <v>82</v>
      </c>
      <c r="AV712" s="14" t="s">
        <v>82</v>
      </c>
      <c r="AW712" s="14" t="s">
        <v>29</v>
      </c>
      <c r="AX712" s="14" t="s">
        <v>72</v>
      </c>
      <c r="AY712" s="227" t="s">
        <v>182</v>
      </c>
    </row>
    <row r="713" spans="2:51" s="13" customFormat="1" ht="11.25">
      <c r="B713" s="206"/>
      <c r="C713" s="207"/>
      <c r="D713" s="208" t="s">
        <v>194</v>
      </c>
      <c r="E713" s="209" t="s">
        <v>1</v>
      </c>
      <c r="F713" s="210" t="s">
        <v>858</v>
      </c>
      <c r="G713" s="207"/>
      <c r="H713" s="209" t="s">
        <v>1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194</v>
      </c>
      <c r="AU713" s="216" t="s">
        <v>82</v>
      </c>
      <c r="AV713" s="13" t="s">
        <v>80</v>
      </c>
      <c r="AW713" s="13" t="s">
        <v>29</v>
      </c>
      <c r="AX713" s="13" t="s">
        <v>72</v>
      </c>
      <c r="AY713" s="216" t="s">
        <v>182</v>
      </c>
    </row>
    <row r="714" spans="2:51" s="14" customFormat="1" ht="11.25">
      <c r="B714" s="217"/>
      <c r="C714" s="218"/>
      <c r="D714" s="208" t="s">
        <v>194</v>
      </c>
      <c r="E714" s="219" t="s">
        <v>1</v>
      </c>
      <c r="F714" s="220" t="s">
        <v>1144</v>
      </c>
      <c r="G714" s="218"/>
      <c r="H714" s="221">
        <v>16.431000000000001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194</v>
      </c>
      <c r="AU714" s="227" t="s">
        <v>82</v>
      </c>
      <c r="AV714" s="14" t="s">
        <v>82</v>
      </c>
      <c r="AW714" s="14" t="s">
        <v>29</v>
      </c>
      <c r="AX714" s="14" t="s">
        <v>72</v>
      </c>
      <c r="AY714" s="227" t="s">
        <v>182</v>
      </c>
    </row>
    <row r="715" spans="2:51" s="13" customFormat="1" ht="11.25">
      <c r="B715" s="206"/>
      <c r="C715" s="207"/>
      <c r="D715" s="208" t="s">
        <v>194</v>
      </c>
      <c r="E715" s="209" t="s">
        <v>1</v>
      </c>
      <c r="F715" s="210" t="s">
        <v>1110</v>
      </c>
      <c r="G715" s="207"/>
      <c r="H715" s="209" t="s">
        <v>1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194</v>
      </c>
      <c r="AU715" s="216" t="s">
        <v>82</v>
      </c>
      <c r="AV715" s="13" t="s">
        <v>80</v>
      </c>
      <c r="AW715" s="13" t="s">
        <v>29</v>
      </c>
      <c r="AX715" s="13" t="s">
        <v>72</v>
      </c>
      <c r="AY715" s="216" t="s">
        <v>182</v>
      </c>
    </row>
    <row r="716" spans="2:51" s="13" customFormat="1" ht="11.25">
      <c r="B716" s="206"/>
      <c r="C716" s="207"/>
      <c r="D716" s="208" t="s">
        <v>194</v>
      </c>
      <c r="E716" s="209" t="s">
        <v>1</v>
      </c>
      <c r="F716" s="210" t="s">
        <v>1111</v>
      </c>
      <c r="G716" s="207"/>
      <c r="H716" s="209" t="s">
        <v>1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194</v>
      </c>
      <c r="AU716" s="216" t="s">
        <v>82</v>
      </c>
      <c r="AV716" s="13" t="s">
        <v>80</v>
      </c>
      <c r="AW716" s="13" t="s">
        <v>29</v>
      </c>
      <c r="AX716" s="13" t="s">
        <v>72</v>
      </c>
      <c r="AY716" s="216" t="s">
        <v>182</v>
      </c>
    </row>
    <row r="717" spans="2:51" s="14" customFormat="1" ht="11.25">
      <c r="B717" s="217"/>
      <c r="C717" s="218"/>
      <c r="D717" s="208" t="s">
        <v>194</v>
      </c>
      <c r="E717" s="219" t="s">
        <v>1</v>
      </c>
      <c r="F717" s="220" t="s">
        <v>1145</v>
      </c>
      <c r="G717" s="218"/>
      <c r="H717" s="221">
        <v>90.820999999999998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194</v>
      </c>
      <c r="AU717" s="227" t="s">
        <v>82</v>
      </c>
      <c r="AV717" s="14" t="s">
        <v>82</v>
      </c>
      <c r="AW717" s="14" t="s">
        <v>29</v>
      </c>
      <c r="AX717" s="14" t="s">
        <v>72</v>
      </c>
      <c r="AY717" s="227" t="s">
        <v>182</v>
      </c>
    </row>
    <row r="718" spans="2:51" s="14" customFormat="1" ht="11.25">
      <c r="B718" s="217"/>
      <c r="C718" s="218"/>
      <c r="D718" s="208" t="s">
        <v>194</v>
      </c>
      <c r="E718" s="219" t="s">
        <v>1</v>
      </c>
      <c r="F718" s="220" t="s">
        <v>1146</v>
      </c>
      <c r="G718" s="218"/>
      <c r="H718" s="221">
        <v>25.384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194</v>
      </c>
      <c r="AU718" s="227" t="s">
        <v>82</v>
      </c>
      <c r="AV718" s="14" t="s">
        <v>82</v>
      </c>
      <c r="AW718" s="14" t="s">
        <v>29</v>
      </c>
      <c r="AX718" s="14" t="s">
        <v>72</v>
      </c>
      <c r="AY718" s="227" t="s">
        <v>182</v>
      </c>
    </row>
    <row r="719" spans="2:51" s="13" customFormat="1" ht="11.25">
      <c r="B719" s="206"/>
      <c r="C719" s="207"/>
      <c r="D719" s="208" t="s">
        <v>194</v>
      </c>
      <c r="E719" s="209" t="s">
        <v>1</v>
      </c>
      <c r="F719" s="210" t="s">
        <v>1114</v>
      </c>
      <c r="G719" s="207"/>
      <c r="H719" s="209" t="s">
        <v>1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194</v>
      </c>
      <c r="AU719" s="216" t="s">
        <v>82</v>
      </c>
      <c r="AV719" s="13" t="s">
        <v>80</v>
      </c>
      <c r="AW719" s="13" t="s">
        <v>29</v>
      </c>
      <c r="AX719" s="13" t="s">
        <v>72</v>
      </c>
      <c r="AY719" s="216" t="s">
        <v>182</v>
      </c>
    </row>
    <row r="720" spans="2:51" s="14" customFormat="1" ht="11.25">
      <c r="B720" s="217"/>
      <c r="C720" s="218"/>
      <c r="D720" s="208" t="s">
        <v>194</v>
      </c>
      <c r="E720" s="219" t="s">
        <v>1</v>
      </c>
      <c r="F720" s="220" t="s">
        <v>1147</v>
      </c>
      <c r="G720" s="218"/>
      <c r="H720" s="221">
        <v>18.957000000000001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194</v>
      </c>
      <c r="AU720" s="227" t="s">
        <v>82</v>
      </c>
      <c r="AV720" s="14" t="s">
        <v>82</v>
      </c>
      <c r="AW720" s="14" t="s">
        <v>29</v>
      </c>
      <c r="AX720" s="14" t="s">
        <v>72</v>
      </c>
      <c r="AY720" s="227" t="s">
        <v>182</v>
      </c>
    </row>
    <row r="721" spans="1:65" s="13" customFormat="1" ht="11.25">
      <c r="B721" s="206"/>
      <c r="C721" s="207"/>
      <c r="D721" s="208" t="s">
        <v>194</v>
      </c>
      <c r="E721" s="209" t="s">
        <v>1</v>
      </c>
      <c r="F721" s="210" t="s">
        <v>1118</v>
      </c>
      <c r="G721" s="207"/>
      <c r="H721" s="209" t="s">
        <v>1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194</v>
      </c>
      <c r="AU721" s="216" t="s">
        <v>82</v>
      </c>
      <c r="AV721" s="13" t="s">
        <v>80</v>
      </c>
      <c r="AW721" s="13" t="s">
        <v>29</v>
      </c>
      <c r="AX721" s="13" t="s">
        <v>72</v>
      </c>
      <c r="AY721" s="216" t="s">
        <v>182</v>
      </c>
    </row>
    <row r="722" spans="1:65" s="14" customFormat="1" ht="11.25">
      <c r="B722" s="217"/>
      <c r="C722" s="218"/>
      <c r="D722" s="208" t="s">
        <v>194</v>
      </c>
      <c r="E722" s="219" t="s">
        <v>1</v>
      </c>
      <c r="F722" s="220" t="s">
        <v>1148</v>
      </c>
      <c r="G722" s="218"/>
      <c r="H722" s="221">
        <v>1.9730000000000001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194</v>
      </c>
      <c r="AU722" s="227" t="s">
        <v>82</v>
      </c>
      <c r="AV722" s="14" t="s">
        <v>82</v>
      </c>
      <c r="AW722" s="14" t="s">
        <v>29</v>
      </c>
      <c r="AX722" s="14" t="s">
        <v>72</v>
      </c>
      <c r="AY722" s="227" t="s">
        <v>182</v>
      </c>
    </row>
    <row r="723" spans="1:65" s="13" customFormat="1" ht="11.25">
      <c r="B723" s="206"/>
      <c r="C723" s="207"/>
      <c r="D723" s="208" t="s">
        <v>194</v>
      </c>
      <c r="E723" s="209" t="s">
        <v>1</v>
      </c>
      <c r="F723" s="210" t="s">
        <v>1120</v>
      </c>
      <c r="G723" s="207"/>
      <c r="H723" s="209" t="s">
        <v>1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194</v>
      </c>
      <c r="AU723" s="216" t="s">
        <v>82</v>
      </c>
      <c r="AV723" s="13" t="s">
        <v>80</v>
      </c>
      <c r="AW723" s="13" t="s">
        <v>29</v>
      </c>
      <c r="AX723" s="13" t="s">
        <v>72</v>
      </c>
      <c r="AY723" s="216" t="s">
        <v>182</v>
      </c>
    </row>
    <row r="724" spans="1:65" s="14" customFormat="1" ht="11.25">
      <c r="B724" s="217"/>
      <c r="C724" s="218"/>
      <c r="D724" s="208" t="s">
        <v>194</v>
      </c>
      <c r="E724" s="219" t="s">
        <v>1</v>
      </c>
      <c r="F724" s="220" t="s">
        <v>1149</v>
      </c>
      <c r="G724" s="218"/>
      <c r="H724" s="221">
        <v>5.4740000000000002</v>
      </c>
      <c r="I724" s="222"/>
      <c r="J724" s="218"/>
      <c r="K724" s="218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194</v>
      </c>
      <c r="AU724" s="227" t="s">
        <v>82</v>
      </c>
      <c r="AV724" s="14" t="s">
        <v>82</v>
      </c>
      <c r="AW724" s="14" t="s">
        <v>29</v>
      </c>
      <c r="AX724" s="14" t="s">
        <v>72</v>
      </c>
      <c r="AY724" s="227" t="s">
        <v>182</v>
      </c>
    </row>
    <row r="725" spans="1:65" s="13" customFormat="1" ht="11.25">
      <c r="B725" s="206"/>
      <c r="C725" s="207"/>
      <c r="D725" s="208" t="s">
        <v>194</v>
      </c>
      <c r="E725" s="209" t="s">
        <v>1</v>
      </c>
      <c r="F725" s="210" t="s">
        <v>1126</v>
      </c>
      <c r="G725" s="207"/>
      <c r="H725" s="209" t="s">
        <v>1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194</v>
      </c>
      <c r="AU725" s="216" t="s">
        <v>82</v>
      </c>
      <c r="AV725" s="13" t="s">
        <v>80</v>
      </c>
      <c r="AW725" s="13" t="s">
        <v>29</v>
      </c>
      <c r="AX725" s="13" t="s">
        <v>72</v>
      </c>
      <c r="AY725" s="216" t="s">
        <v>182</v>
      </c>
    </row>
    <row r="726" spans="1:65" s="14" customFormat="1" ht="11.25">
      <c r="B726" s="217"/>
      <c r="C726" s="218"/>
      <c r="D726" s="208" t="s">
        <v>194</v>
      </c>
      <c r="E726" s="219" t="s">
        <v>1</v>
      </c>
      <c r="F726" s="220" t="s">
        <v>1150</v>
      </c>
      <c r="G726" s="218"/>
      <c r="H726" s="221">
        <v>32.398000000000003</v>
      </c>
      <c r="I726" s="222"/>
      <c r="J726" s="218"/>
      <c r="K726" s="218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194</v>
      </c>
      <c r="AU726" s="227" t="s">
        <v>82</v>
      </c>
      <c r="AV726" s="14" t="s">
        <v>82</v>
      </c>
      <c r="AW726" s="14" t="s">
        <v>29</v>
      </c>
      <c r="AX726" s="14" t="s">
        <v>72</v>
      </c>
      <c r="AY726" s="227" t="s">
        <v>182</v>
      </c>
    </row>
    <row r="727" spans="1:65" s="13" customFormat="1" ht="11.25">
      <c r="B727" s="206"/>
      <c r="C727" s="207"/>
      <c r="D727" s="208" t="s">
        <v>194</v>
      </c>
      <c r="E727" s="209" t="s">
        <v>1</v>
      </c>
      <c r="F727" s="210" t="s">
        <v>1151</v>
      </c>
      <c r="G727" s="207"/>
      <c r="H727" s="209" t="s">
        <v>1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194</v>
      </c>
      <c r="AU727" s="216" t="s">
        <v>82</v>
      </c>
      <c r="AV727" s="13" t="s">
        <v>80</v>
      </c>
      <c r="AW727" s="13" t="s">
        <v>29</v>
      </c>
      <c r="AX727" s="13" t="s">
        <v>72</v>
      </c>
      <c r="AY727" s="216" t="s">
        <v>182</v>
      </c>
    </row>
    <row r="728" spans="1:65" s="14" customFormat="1" ht="11.25">
      <c r="B728" s="217"/>
      <c r="C728" s="218"/>
      <c r="D728" s="208" t="s">
        <v>194</v>
      </c>
      <c r="E728" s="219" t="s">
        <v>1</v>
      </c>
      <c r="F728" s="220" t="s">
        <v>1152</v>
      </c>
      <c r="G728" s="218"/>
      <c r="H728" s="221">
        <v>6.444</v>
      </c>
      <c r="I728" s="222"/>
      <c r="J728" s="218"/>
      <c r="K728" s="218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194</v>
      </c>
      <c r="AU728" s="227" t="s">
        <v>82</v>
      </c>
      <c r="AV728" s="14" t="s">
        <v>82</v>
      </c>
      <c r="AW728" s="14" t="s">
        <v>29</v>
      </c>
      <c r="AX728" s="14" t="s">
        <v>72</v>
      </c>
      <c r="AY728" s="227" t="s">
        <v>182</v>
      </c>
    </row>
    <row r="729" spans="1:65" s="15" customFormat="1" ht="11.25">
      <c r="B729" s="228"/>
      <c r="C729" s="229"/>
      <c r="D729" s="208" t="s">
        <v>194</v>
      </c>
      <c r="E729" s="230" t="s">
        <v>1</v>
      </c>
      <c r="F729" s="231" t="s">
        <v>218</v>
      </c>
      <c r="G729" s="229"/>
      <c r="H729" s="232">
        <v>626.36300000000006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194</v>
      </c>
      <c r="AU729" s="238" t="s">
        <v>82</v>
      </c>
      <c r="AV729" s="15" t="s">
        <v>187</v>
      </c>
      <c r="AW729" s="15" t="s">
        <v>29</v>
      </c>
      <c r="AX729" s="15" t="s">
        <v>80</v>
      </c>
      <c r="AY729" s="238" t="s">
        <v>182</v>
      </c>
    </row>
    <row r="730" spans="1:65" s="2" customFormat="1" ht="24.2" customHeight="1">
      <c r="A730" s="34"/>
      <c r="B730" s="35"/>
      <c r="C730" s="192" t="s">
        <v>1157</v>
      </c>
      <c r="D730" s="192" t="s">
        <v>184</v>
      </c>
      <c r="E730" s="193" t="s">
        <v>1158</v>
      </c>
      <c r="F730" s="194" t="s">
        <v>1159</v>
      </c>
      <c r="G730" s="195" t="s">
        <v>201</v>
      </c>
      <c r="H730" s="196">
        <v>108.214</v>
      </c>
      <c r="I730" s="197"/>
      <c r="J730" s="198">
        <f>ROUND(I730*H730,2)</f>
        <v>0</v>
      </c>
      <c r="K730" s="199"/>
      <c r="L730" s="39"/>
      <c r="M730" s="200" t="s">
        <v>1</v>
      </c>
      <c r="N730" s="201" t="s">
        <v>37</v>
      </c>
      <c r="O730" s="71"/>
      <c r="P730" s="202">
        <f>O730*H730</f>
        <v>0</v>
      </c>
      <c r="Q730" s="202">
        <v>3.46E-3</v>
      </c>
      <c r="R730" s="202">
        <f>Q730*H730</f>
        <v>0.37442043999999997</v>
      </c>
      <c r="S730" s="202">
        <v>0</v>
      </c>
      <c r="T730" s="203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4" t="s">
        <v>187</v>
      </c>
      <c r="AT730" s="204" t="s">
        <v>184</v>
      </c>
      <c r="AU730" s="204" t="s">
        <v>82</v>
      </c>
      <c r="AY730" s="17" t="s">
        <v>182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7" t="s">
        <v>80</v>
      </c>
      <c r="BK730" s="205">
        <f>ROUND(I730*H730,2)</f>
        <v>0</v>
      </c>
      <c r="BL730" s="17" t="s">
        <v>187</v>
      </c>
      <c r="BM730" s="204" t="s">
        <v>1160</v>
      </c>
    </row>
    <row r="731" spans="1:65" s="13" customFormat="1" ht="11.25">
      <c r="B731" s="206"/>
      <c r="C731" s="207"/>
      <c r="D731" s="208" t="s">
        <v>194</v>
      </c>
      <c r="E731" s="209" t="s">
        <v>1</v>
      </c>
      <c r="F731" s="210" t="s">
        <v>1069</v>
      </c>
      <c r="G731" s="207"/>
      <c r="H731" s="209" t="s">
        <v>1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194</v>
      </c>
      <c r="AU731" s="216" t="s">
        <v>82</v>
      </c>
      <c r="AV731" s="13" t="s">
        <v>80</v>
      </c>
      <c r="AW731" s="13" t="s">
        <v>29</v>
      </c>
      <c r="AX731" s="13" t="s">
        <v>72</v>
      </c>
      <c r="AY731" s="216" t="s">
        <v>182</v>
      </c>
    </row>
    <row r="732" spans="1:65" s="14" customFormat="1" ht="11.25">
      <c r="B732" s="217"/>
      <c r="C732" s="218"/>
      <c r="D732" s="208" t="s">
        <v>194</v>
      </c>
      <c r="E732" s="219" t="s">
        <v>1</v>
      </c>
      <c r="F732" s="220" t="s">
        <v>1161</v>
      </c>
      <c r="G732" s="218"/>
      <c r="H732" s="221">
        <v>2.512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194</v>
      </c>
      <c r="AU732" s="227" t="s">
        <v>82</v>
      </c>
      <c r="AV732" s="14" t="s">
        <v>82</v>
      </c>
      <c r="AW732" s="14" t="s">
        <v>29</v>
      </c>
      <c r="AX732" s="14" t="s">
        <v>72</v>
      </c>
      <c r="AY732" s="227" t="s">
        <v>182</v>
      </c>
    </row>
    <row r="733" spans="1:65" s="13" customFormat="1" ht="11.25">
      <c r="B733" s="206"/>
      <c r="C733" s="207"/>
      <c r="D733" s="208" t="s">
        <v>194</v>
      </c>
      <c r="E733" s="209" t="s">
        <v>1</v>
      </c>
      <c r="F733" s="210" t="s">
        <v>1071</v>
      </c>
      <c r="G733" s="207"/>
      <c r="H733" s="209" t="s">
        <v>1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194</v>
      </c>
      <c r="AU733" s="216" t="s">
        <v>82</v>
      </c>
      <c r="AV733" s="13" t="s">
        <v>80</v>
      </c>
      <c r="AW733" s="13" t="s">
        <v>29</v>
      </c>
      <c r="AX733" s="13" t="s">
        <v>72</v>
      </c>
      <c r="AY733" s="216" t="s">
        <v>182</v>
      </c>
    </row>
    <row r="734" spans="1:65" s="13" customFormat="1" ht="11.25">
      <c r="B734" s="206"/>
      <c r="C734" s="207"/>
      <c r="D734" s="208" t="s">
        <v>194</v>
      </c>
      <c r="E734" s="209" t="s">
        <v>1</v>
      </c>
      <c r="F734" s="210" t="s">
        <v>1076</v>
      </c>
      <c r="G734" s="207"/>
      <c r="H734" s="209" t="s">
        <v>1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194</v>
      </c>
      <c r="AU734" s="216" t="s">
        <v>82</v>
      </c>
      <c r="AV734" s="13" t="s">
        <v>80</v>
      </c>
      <c r="AW734" s="13" t="s">
        <v>29</v>
      </c>
      <c r="AX734" s="13" t="s">
        <v>72</v>
      </c>
      <c r="AY734" s="216" t="s">
        <v>182</v>
      </c>
    </row>
    <row r="735" spans="1:65" s="14" customFormat="1" ht="11.25">
      <c r="B735" s="217"/>
      <c r="C735" s="218"/>
      <c r="D735" s="208" t="s">
        <v>194</v>
      </c>
      <c r="E735" s="219" t="s">
        <v>1</v>
      </c>
      <c r="F735" s="220" t="s">
        <v>1162</v>
      </c>
      <c r="G735" s="218"/>
      <c r="H735" s="221">
        <v>24.934999999999999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194</v>
      </c>
      <c r="AU735" s="227" t="s">
        <v>82</v>
      </c>
      <c r="AV735" s="14" t="s">
        <v>82</v>
      </c>
      <c r="AW735" s="14" t="s">
        <v>29</v>
      </c>
      <c r="AX735" s="14" t="s">
        <v>72</v>
      </c>
      <c r="AY735" s="227" t="s">
        <v>182</v>
      </c>
    </row>
    <row r="736" spans="1:65" s="14" customFormat="1" ht="11.25">
      <c r="B736" s="217"/>
      <c r="C736" s="218"/>
      <c r="D736" s="208" t="s">
        <v>194</v>
      </c>
      <c r="E736" s="219" t="s">
        <v>1</v>
      </c>
      <c r="F736" s="220" t="s">
        <v>1163</v>
      </c>
      <c r="G736" s="218"/>
      <c r="H736" s="221">
        <v>6.4669999999999996</v>
      </c>
      <c r="I736" s="222"/>
      <c r="J736" s="218"/>
      <c r="K736" s="218"/>
      <c r="L736" s="223"/>
      <c r="M736" s="224"/>
      <c r="N736" s="225"/>
      <c r="O736" s="225"/>
      <c r="P736" s="225"/>
      <c r="Q736" s="225"/>
      <c r="R736" s="225"/>
      <c r="S736" s="225"/>
      <c r="T736" s="226"/>
      <c r="AT736" s="227" t="s">
        <v>194</v>
      </c>
      <c r="AU736" s="227" t="s">
        <v>82</v>
      </c>
      <c r="AV736" s="14" t="s">
        <v>82</v>
      </c>
      <c r="AW736" s="14" t="s">
        <v>29</v>
      </c>
      <c r="AX736" s="14" t="s">
        <v>72</v>
      </c>
      <c r="AY736" s="227" t="s">
        <v>182</v>
      </c>
    </row>
    <row r="737" spans="2:51" s="14" customFormat="1" ht="11.25">
      <c r="B737" s="217"/>
      <c r="C737" s="218"/>
      <c r="D737" s="208" t="s">
        <v>194</v>
      </c>
      <c r="E737" s="219" t="s">
        <v>1</v>
      </c>
      <c r="F737" s="220" t="s">
        <v>1164</v>
      </c>
      <c r="G737" s="218"/>
      <c r="H737" s="221">
        <v>8.4949999999999992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194</v>
      </c>
      <c r="AU737" s="227" t="s">
        <v>82</v>
      </c>
      <c r="AV737" s="14" t="s">
        <v>82</v>
      </c>
      <c r="AW737" s="14" t="s">
        <v>29</v>
      </c>
      <c r="AX737" s="14" t="s">
        <v>72</v>
      </c>
      <c r="AY737" s="227" t="s">
        <v>182</v>
      </c>
    </row>
    <row r="738" spans="2:51" s="13" customFormat="1" ht="11.25">
      <c r="B738" s="206"/>
      <c r="C738" s="207"/>
      <c r="D738" s="208" t="s">
        <v>194</v>
      </c>
      <c r="E738" s="209" t="s">
        <v>1</v>
      </c>
      <c r="F738" s="210" t="s">
        <v>1080</v>
      </c>
      <c r="G738" s="207"/>
      <c r="H738" s="209" t="s">
        <v>1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194</v>
      </c>
      <c r="AU738" s="216" t="s">
        <v>82</v>
      </c>
      <c r="AV738" s="13" t="s">
        <v>80</v>
      </c>
      <c r="AW738" s="13" t="s">
        <v>29</v>
      </c>
      <c r="AX738" s="13" t="s">
        <v>72</v>
      </c>
      <c r="AY738" s="216" t="s">
        <v>182</v>
      </c>
    </row>
    <row r="739" spans="2:51" s="14" customFormat="1" ht="11.25">
      <c r="B739" s="217"/>
      <c r="C739" s="218"/>
      <c r="D739" s="208" t="s">
        <v>194</v>
      </c>
      <c r="E739" s="219" t="s">
        <v>1</v>
      </c>
      <c r="F739" s="220" t="s">
        <v>1165</v>
      </c>
      <c r="G739" s="218"/>
      <c r="H739" s="221">
        <v>3.9889999999999999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194</v>
      </c>
      <c r="AU739" s="227" t="s">
        <v>82</v>
      </c>
      <c r="AV739" s="14" t="s">
        <v>82</v>
      </c>
      <c r="AW739" s="14" t="s">
        <v>29</v>
      </c>
      <c r="AX739" s="14" t="s">
        <v>72</v>
      </c>
      <c r="AY739" s="227" t="s">
        <v>182</v>
      </c>
    </row>
    <row r="740" spans="2:51" s="13" customFormat="1" ht="11.25">
      <c r="B740" s="206"/>
      <c r="C740" s="207"/>
      <c r="D740" s="208" t="s">
        <v>194</v>
      </c>
      <c r="E740" s="209" t="s">
        <v>1</v>
      </c>
      <c r="F740" s="210" t="s">
        <v>1091</v>
      </c>
      <c r="G740" s="207"/>
      <c r="H740" s="209" t="s">
        <v>1</v>
      </c>
      <c r="I740" s="211"/>
      <c r="J740" s="207"/>
      <c r="K740" s="207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194</v>
      </c>
      <c r="AU740" s="216" t="s">
        <v>82</v>
      </c>
      <c r="AV740" s="13" t="s">
        <v>80</v>
      </c>
      <c r="AW740" s="13" t="s">
        <v>29</v>
      </c>
      <c r="AX740" s="13" t="s">
        <v>72</v>
      </c>
      <c r="AY740" s="216" t="s">
        <v>182</v>
      </c>
    </row>
    <row r="741" spans="2:51" s="14" customFormat="1" ht="11.25">
      <c r="B741" s="217"/>
      <c r="C741" s="218"/>
      <c r="D741" s="208" t="s">
        <v>194</v>
      </c>
      <c r="E741" s="219" t="s">
        <v>1</v>
      </c>
      <c r="F741" s="220" t="s">
        <v>1166</v>
      </c>
      <c r="G741" s="218"/>
      <c r="H741" s="221">
        <v>2.2269999999999999</v>
      </c>
      <c r="I741" s="222"/>
      <c r="J741" s="218"/>
      <c r="K741" s="218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194</v>
      </c>
      <c r="AU741" s="227" t="s">
        <v>82</v>
      </c>
      <c r="AV741" s="14" t="s">
        <v>82</v>
      </c>
      <c r="AW741" s="14" t="s">
        <v>29</v>
      </c>
      <c r="AX741" s="14" t="s">
        <v>72</v>
      </c>
      <c r="AY741" s="227" t="s">
        <v>182</v>
      </c>
    </row>
    <row r="742" spans="2:51" s="14" customFormat="1" ht="11.25">
      <c r="B742" s="217"/>
      <c r="C742" s="218"/>
      <c r="D742" s="208" t="s">
        <v>194</v>
      </c>
      <c r="E742" s="219" t="s">
        <v>1</v>
      </c>
      <c r="F742" s="220" t="s">
        <v>1167</v>
      </c>
      <c r="G742" s="218"/>
      <c r="H742" s="221">
        <v>2.379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194</v>
      </c>
      <c r="AU742" s="227" t="s">
        <v>82</v>
      </c>
      <c r="AV742" s="14" t="s">
        <v>82</v>
      </c>
      <c r="AW742" s="14" t="s">
        <v>29</v>
      </c>
      <c r="AX742" s="14" t="s">
        <v>72</v>
      </c>
      <c r="AY742" s="227" t="s">
        <v>182</v>
      </c>
    </row>
    <row r="743" spans="2:51" s="14" customFormat="1" ht="11.25">
      <c r="B743" s="217"/>
      <c r="C743" s="218"/>
      <c r="D743" s="208" t="s">
        <v>194</v>
      </c>
      <c r="E743" s="219" t="s">
        <v>1</v>
      </c>
      <c r="F743" s="220" t="s">
        <v>1168</v>
      </c>
      <c r="G743" s="218"/>
      <c r="H743" s="221">
        <v>2.391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194</v>
      </c>
      <c r="AU743" s="227" t="s">
        <v>82</v>
      </c>
      <c r="AV743" s="14" t="s">
        <v>82</v>
      </c>
      <c r="AW743" s="14" t="s">
        <v>29</v>
      </c>
      <c r="AX743" s="14" t="s">
        <v>72</v>
      </c>
      <c r="AY743" s="227" t="s">
        <v>182</v>
      </c>
    </row>
    <row r="744" spans="2:51" s="14" customFormat="1" ht="11.25">
      <c r="B744" s="217"/>
      <c r="C744" s="218"/>
      <c r="D744" s="208" t="s">
        <v>194</v>
      </c>
      <c r="E744" s="219" t="s">
        <v>1</v>
      </c>
      <c r="F744" s="220" t="s">
        <v>1169</v>
      </c>
      <c r="G744" s="218"/>
      <c r="H744" s="221">
        <v>5.37</v>
      </c>
      <c r="I744" s="222"/>
      <c r="J744" s="218"/>
      <c r="K744" s="218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194</v>
      </c>
      <c r="AU744" s="227" t="s">
        <v>82</v>
      </c>
      <c r="AV744" s="14" t="s">
        <v>82</v>
      </c>
      <c r="AW744" s="14" t="s">
        <v>29</v>
      </c>
      <c r="AX744" s="14" t="s">
        <v>72</v>
      </c>
      <c r="AY744" s="227" t="s">
        <v>182</v>
      </c>
    </row>
    <row r="745" spans="2:51" s="13" customFormat="1" ht="11.25">
      <c r="B745" s="206"/>
      <c r="C745" s="207"/>
      <c r="D745" s="208" t="s">
        <v>194</v>
      </c>
      <c r="E745" s="209" t="s">
        <v>1</v>
      </c>
      <c r="F745" s="210" t="s">
        <v>1096</v>
      </c>
      <c r="G745" s="207"/>
      <c r="H745" s="209" t="s">
        <v>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194</v>
      </c>
      <c r="AU745" s="216" t="s">
        <v>82</v>
      </c>
      <c r="AV745" s="13" t="s">
        <v>80</v>
      </c>
      <c r="AW745" s="13" t="s">
        <v>29</v>
      </c>
      <c r="AX745" s="13" t="s">
        <v>72</v>
      </c>
      <c r="AY745" s="216" t="s">
        <v>182</v>
      </c>
    </row>
    <row r="746" spans="2:51" s="14" customFormat="1" ht="11.25">
      <c r="B746" s="217"/>
      <c r="C746" s="218"/>
      <c r="D746" s="208" t="s">
        <v>194</v>
      </c>
      <c r="E746" s="219" t="s">
        <v>1</v>
      </c>
      <c r="F746" s="220" t="s">
        <v>1170</v>
      </c>
      <c r="G746" s="218"/>
      <c r="H746" s="221">
        <v>3.226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194</v>
      </c>
      <c r="AU746" s="227" t="s">
        <v>82</v>
      </c>
      <c r="AV746" s="14" t="s">
        <v>82</v>
      </c>
      <c r="AW746" s="14" t="s">
        <v>29</v>
      </c>
      <c r="AX746" s="14" t="s">
        <v>72</v>
      </c>
      <c r="AY746" s="227" t="s">
        <v>182</v>
      </c>
    </row>
    <row r="747" spans="2:51" s="14" customFormat="1" ht="11.25">
      <c r="B747" s="217"/>
      <c r="C747" s="218"/>
      <c r="D747" s="208" t="s">
        <v>194</v>
      </c>
      <c r="E747" s="219" t="s">
        <v>1</v>
      </c>
      <c r="F747" s="220" t="s">
        <v>1171</v>
      </c>
      <c r="G747" s="218"/>
      <c r="H747" s="221">
        <v>7.2119999999999997</v>
      </c>
      <c r="I747" s="222"/>
      <c r="J747" s="218"/>
      <c r="K747" s="218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194</v>
      </c>
      <c r="AU747" s="227" t="s">
        <v>82</v>
      </c>
      <c r="AV747" s="14" t="s">
        <v>82</v>
      </c>
      <c r="AW747" s="14" t="s">
        <v>29</v>
      </c>
      <c r="AX747" s="14" t="s">
        <v>72</v>
      </c>
      <c r="AY747" s="227" t="s">
        <v>182</v>
      </c>
    </row>
    <row r="748" spans="2:51" s="13" customFormat="1" ht="11.25">
      <c r="B748" s="206"/>
      <c r="C748" s="207"/>
      <c r="D748" s="208" t="s">
        <v>194</v>
      </c>
      <c r="E748" s="209" t="s">
        <v>1</v>
      </c>
      <c r="F748" s="210" t="s">
        <v>1099</v>
      </c>
      <c r="G748" s="207"/>
      <c r="H748" s="209" t="s">
        <v>1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194</v>
      </c>
      <c r="AU748" s="216" t="s">
        <v>82</v>
      </c>
      <c r="AV748" s="13" t="s">
        <v>80</v>
      </c>
      <c r="AW748" s="13" t="s">
        <v>29</v>
      </c>
      <c r="AX748" s="13" t="s">
        <v>72</v>
      </c>
      <c r="AY748" s="216" t="s">
        <v>182</v>
      </c>
    </row>
    <row r="749" spans="2:51" s="14" customFormat="1" ht="11.25">
      <c r="B749" s="217"/>
      <c r="C749" s="218"/>
      <c r="D749" s="208" t="s">
        <v>194</v>
      </c>
      <c r="E749" s="219" t="s">
        <v>1</v>
      </c>
      <c r="F749" s="220" t="s">
        <v>1172</v>
      </c>
      <c r="G749" s="218"/>
      <c r="H749" s="221">
        <v>4.4820000000000002</v>
      </c>
      <c r="I749" s="222"/>
      <c r="J749" s="218"/>
      <c r="K749" s="218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194</v>
      </c>
      <c r="AU749" s="227" t="s">
        <v>82</v>
      </c>
      <c r="AV749" s="14" t="s">
        <v>82</v>
      </c>
      <c r="AW749" s="14" t="s">
        <v>29</v>
      </c>
      <c r="AX749" s="14" t="s">
        <v>72</v>
      </c>
      <c r="AY749" s="227" t="s">
        <v>182</v>
      </c>
    </row>
    <row r="750" spans="2:51" s="13" customFormat="1" ht="11.25">
      <c r="B750" s="206"/>
      <c r="C750" s="207"/>
      <c r="D750" s="208" t="s">
        <v>194</v>
      </c>
      <c r="E750" s="209" t="s">
        <v>1</v>
      </c>
      <c r="F750" s="210" t="s">
        <v>1107</v>
      </c>
      <c r="G750" s="207"/>
      <c r="H750" s="209" t="s">
        <v>1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194</v>
      </c>
      <c r="AU750" s="216" t="s">
        <v>82</v>
      </c>
      <c r="AV750" s="13" t="s">
        <v>80</v>
      </c>
      <c r="AW750" s="13" t="s">
        <v>29</v>
      </c>
      <c r="AX750" s="13" t="s">
        <v>72</v>
      </c>
      <c r="AY750" s="216" t="s">
        <v>182</v>
      </c>
    </row>
    <row r="751" spans="2:51" s="14" customFormat="1" ht="11.25">
      <c r="B751" s="217"/>
      <c r="C751" s="218"/>
      <c r="D751" s="208" t="s">
        <v>194</v>
      </c>
      <c r="E751" s="219" t="s">
        <v>1</v>
      </c>
      <c r="F751" s="220" t="s">
        <v>1173</v>
      </c>
      <c r="G751" s="218"/>
      <c r="H751" s="221">
        <v>4.3220000000000001</v>
      </c>
      <c r="I751" s="222"/>
      <c r="J751" s="218"/>
      <c r="K751" s="218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194</v>
      </c>
      <c r="AU751" s="227" t="s">
        <v>82</v>
      </c>
      <c r="AV751" s="14" t="s">
        <v>82</v>
      </c>
      <c r="AW751" s="14" t="s">
        <v>29</v>
      </c>
      <c r="AX751" s="14" t="s">
        <v>72</v>
      </c>
      <c r="AY751" s="227" t="s">
        <v>182</v>
      </c>
    </row>
    <row r="752" spans="2:51" s="13" customFormat="1" ht="11.25">
      <c r="B752" s="206"/>
      <c r="C752" s="207"/>
      <c r="D752" s="208" t="s">
        <v>194</v>
      </c>
      <c r="E752" s="209" t="s">
        <v>1</v>
      </c>
      <c r="F752" s="210" t="s">
        <v>1116</v>
      </c>
      <c r="G752" s="207"/>
      <c r="H752" s="209" t="s">
        <v>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194</v>
      </c>
      <c r="AU752" s="216" t="s">
        <v>82</v>
      </c>
      <c r="AV752" s="13" t="s">
        <v>80</v>
      </c>
      <c r="AW752" s="13" t="s">
        <v>29</v>
      </c>
      <c r="AX752" s="13" t="s">
        <v>72</v>
      </c>
      <c r="AY752" s="216" t="s">
        <v>182</v>
      </c>
    </row>
    <row r="753" spans="1:65" s="14" customFormat="1" ht="11.25">
      <c r="B753" s="217"/>
      <c r="C753" s="218"/>
      <c r="D753" s="208" t="s">
        <v>194</v>
      </c>
      <c r="E753" s="219" t="s">
        <v>1</v>
      </c>
      <c r="F753" s="220" t="s">
        <v>1174</v>
      </c>
      <c r="G753" s="218"/>
      <c r="H753" s="221">
        <v>11.38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194</v>
      </c>
      <c r="AU753" s="227" t="s">
        <v>82</v>
      </c>
      <c r="AV753" s="14" t="s">
        <v>82</v>
      </c>
      <c r="AW753" s="14" t="s">
        <v>29</v>
      </c>
      <c r="AX753" s="14" t="s">
        <v>72</v>
      </c>
      <c r="AY753" s="227" t="s">
        <v>182</v>
      </c>
    </row>
    <row r="754" spans="1:65" s="13" customFormat="1" ht="11.25">
      <c r="B754" s="206"/>
      <c r="C754" s="207"/>
      <c r="D754" s="208" t="s">
        <v>194</v>
      </c>
      <c r="E754" s="209" t="s">
        <v>1</v>
      </c>
      <c r="F754" s="210" t="s">
        <v>1122</v>
      </c>
      <c r="G754" s="207"/>
      <c r="H754" s="209" t="s">
        <v>1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194</v>
      </c>
      <c r="AU754" s="216" t="s">
        <v>82</v>
      </c>
      <c r="AV754" s="13" t="s">
        <v>80</v>
      </c>
      <c r="AW754" s="13" t="s">
        <v>29</v>
      </c>
      <c r="AX754" s="13" t="s">
        <v>72</v>
      </c>
      <c r="AY754" s="216" t="s">
        <v>182</v>
      </c>
    </row>
    <row r="755" spans="1:65" s="14" customFormat="1" ht="11.25">
      <c r="B755" s="217"/>
      <c r="C755" s="218"/>
      <c r="D755" s="208" t="s">
        <v>194</v>
      </c>
      <c r="E755" s="219" t="s">
        <v>1</v>
      </c>
      <c r="F755" s="220" t="s">
        <v>1175</v>
      </c>
      <c r="G755" s="218"/>
      <c r="H755" s="221">
        <v>11.760999999999999</v>
      </c>
      <c r="I755" s="222"/>
      <c r="J755" s="218"/>
      <c r="K755" s="218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194</v>
      </c>
      <c r="AU755" s="227" t="s">
        <v>82</v>
      </c>
      <c r="AV755" s="14" t="s">
        <v>82</v>
      </c>
      <c r="AW755" s="14" t="s">
        <v>29</v>
      </c>
      <c r="AX755" s="14" t="s">
        <v>72</v>
      </c>
      <c r="AY755" s="227" t="s">
        <v>182</v>
      </c>
    </row>
    <row r="756" spans="1:65" s="13" customFormat="1" ht="11.25">
      <c r="B756" s="206"/>
      <c r="C756" s="207"/>
      <c r="D756" s="208" t="s">
        <v>194</v>
      </c>
      <c r="E756" s="209" t="s">
        <v>1</v>
      </c>
      <c r="F756" s="210" t="s">
        <v>1124</v>
      </c>
      <c r="G756" s="207"/>
      <c r="H756" s="209" t="s">
        <v>1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194</v>
      </c>
      <c r="AU756" s="216" t="s">
        <v>82</v>
      </c>
      <c r="AV756" s="13" t="s">
        <v>80</v>
      </c>
      <c r="AW756" s="13" t="s">
        <v>29</v>
      </c>
      <c r="AX756" s="13" t="s">
        <v>72</v>
      </c>
      <c r="AY756" s="216" t="s">
        <v>182</v>
      </c>
    </row>
    <row r="757" spans="1:65" s="14" customFormat="1" ht="11.25">
      <c r="B757" s="217"/>
      <c r="C757" s="218"/>
      <c r="D757" s="208" t="s">
        <v>194</v>
      </c>
      <c r="E757" s="219" t="s">
        <v>1</v>
      </c>
      <c r="F757" s="220" t="s">
        <v>1176</v>
      </c>
      <c r="G757" s="218"/>
      <c r="H757" s="221">
        <v>5.3940000000000001</v>
      </c>
      <c r="I757" s="222"/>
      <c r="J757" s="218"/>
      <c r="K757" s="218"/>
      <c r="L757" s="223"/>
      <c r="M757" s="224"/>
      <c r="N757" s="225"/>
      <c r="O757" s="225"/>
      <c r="P757" s="225"/>
      <c r="Q757" s="225"/>
      <c r="R757" s="225"/>
      <c r="S757" s="225"/>
      <c r="T757" s="226"/>
      <c r="AT757" s="227" t="s">
        <v>194</v>
      </c>
      <c r="AU757" s="227" t="s">
        <v>82</v>
      </c>
      <c r="AV757" s="14" t="s">
        <v>82</v>
      </c>
      <c r="AW757" s="14" t="s">
        <v>29</v>
      </c>
      <c r="AX757" s="14" t="s">
        <v>72</v>
      </c>
      <c r="AY757" s="227" t="s">
        <v>182</v>
      </c>
    </row>
    <row r="758" spans="1:65" s="13" customFormat="1" ht="11.25">
      <c r="B758" s="206"/>
      <c r="C758" s="207"/>
      <c r="D758" s="208" t="s">
        <v>194</v>
      </c>
      <c r="E758" s="209" t="s">
        <v>1</v>
      </c>
      <c r="F758" s="210" t="s">
        <v>1128</v>
      </c>
      <c r="G758" s="207"/>
      <c r="H758" s="209" t="s">
        <v>1</v>
      </c>
      <c r="I758" s="211"/>
      <c r="J758" s="207"/>
      <c r="K758" s="207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194</v>
      </c>
      <c r="AU758" s="216" t="s">
        <v>82</v>
      </c>
      <c r="AV758" s="13" t="s">
        <v>80</v>
      </c>
      <c r="AW758" s="13" t="s">
        <v>29</v>
      </c>
      <c r="AX758" s="13" t="s">
        <v>72</v>
      </c>
      <c r="AY758" s="216" t="s">
        <v>182</v>
      </c>
    </row>
    <row r="759" spans="1:65" s="14" customFormat="1" ht="11.25">
      <c r="B759" s="217"/>
      <c r="C759" s="218"/>
      <c r="D759" s="208" t="s">
        <v>194</v>
      </c>
      <c r="E759" s="219" t="s">
        <v>1</v>
      </c>
      <c r="F759" s="220" t="s">
        <v>1177</v>
      </c>
      <c r="G759" s="218"/>
      <c r="H759" s="221">
        <v>1.6719999999999999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194</v>
      </c>
      <c r="AU759" s="227" t="s">
        <v>82</v>
      </c>
      <c r="AV759" s="14" t="s">
        <v>82</v>
      </c>
      <c r="AW759" s="14" t="s">
        <v>29</v>
      </c>
      <c r="AX759" s="14" t="s">
        <v>72</v>
      </c>
      <c r="AY759" s="227" t="s">
        <v>182</v>
      </c>
    </row>
    <row r="760" spans="1:65" s="15" customFormat="1" ht="11.25">
      <c r="B760" s="228"/>
      <c r="C760" s="229"/>
      <c r="D760" s="208" t="s">
        <v>194</v>
      </c>
      <c r="E760" s="230" t="s">
        <v>1</v>
      </c>
      <c r="F760" s="231" t="s">
        <v>218</v>
      </c>
      <c r="G760" s="229"/>
      <c r="H760" s="232">
        <v>108.214</v>
      </c>
      <c r="I760" s="233"/>
      <c r="J760" s="229"/>
      <c r="K760" s="229"/>
      <c r="L760" s="234"/>
      <c r="M760" s="235"/>
      <c r="N760" s="236"/>
      <c r="O760" s="236"/>
      <c r="P760" s="236"/>
      <c r="Q760" s="236"/>
      <c r="R760" s="236"/>
      <c r="S760" s="236"/>
      <c r="T760" s="237"/>
      <c r="AT760" s="238" t="s">
        <v>194</v>
      </c>
      <c r="AU760" s="238" t="s">
        <v>82</v>
      </c>
      <c r="AV760" s="15" t="s">
        <v>187</v>
      </c>
      <c r="AW760" s="15" t="s">
        <v>29</v>
      </c>
      <c r="AX760" s="15" t="s">
        <v>80</v>
      </c>
      <c r="AY760" s="238" t="s">
        <v>182</v>
      </c>
    </row>
    <row r="761" spans="1:65" s="2" customFormat="1" ht="24.2" customHeight="1">
      <c r="A761" s="34"/>
      <c r="B761" s="35"/>
      <c r="C761" s="192" t="s">
        <v>1178</v>
      </c>
      <c r="D761" s="192" t="s">
        <v>184</v>
      </c>
      <c r="E761" s="193" t="s">
        <v>1179</v>
      </c>
      <c r="F761" s="194" t="s">
        <v>1180</v>
      </c>
      <c r="G761" s="195" t="s">
        <v>201</v>
      </c>
      <c r="H761" s="196">
        <v>108.214</v>
      </c>
      <c r="I761" s="197"/>
      <c r="J761" s="198">
        <f>ROUND(I761*H761,2)</f>
        <v>0</v>
      </c>
      <c r="K761" s="199"/>
      <c r="L761" s="39"/>
      <c r="M761" s="200" t="s">
        <v>1</v>
      </c>
      <c r="N761" s="201" t="s">
        <v>37</v>
      </c>
      <c r="O761" s="71"/>
      <c r="P761" s="202">
        <f>O761*H761</f>
        <v>0</v>
      </c>
      <c r="Q761" s="202">
        <v>0</v>
      </c>
      <c r="R761" s="202">
        <f>Q761*H761</f>
        <v>0</v>
      </c>
      <c r="S761" s="202">
        <v>0</v>
      </c>
      <c r="T761" s="203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204" t="s">
        <v>187</v>
      </c>
      <c r="AT761" s="204" t="s">
        <v>184</v>
      </c>
      <c r="AU761" s="204" t="s">
        <v>82</v>
      </c>
      <c r="AY761" s="17" t="s">
        <v>182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7" t="s">
        <v>80</v>
      </c>
      <c r="BK761" s="205">
        <f>ROUND(I761*H761,2)</f>
        <v>0</v>
      </c>
      <c r="BL761" s="17" t="s">
        <v>187</v>
      </c>
      <c r="BM761" s="204" t="s">
        <v>1181</v>
      </c>
    </row>
    <row r="762" spans="1:65" s="13" customFormat="1" ht="11.25">
      <c r="B762" s="206"/>
      <c r="C762" s="207"/>
      <c r="D762" s="208" t="s">
        <v>194</v>
      </c>
      <c r="E762" s="209" t="s">
        <v>1</v>
      </c>
      <c r="F762" s="210" t="s">
        <v>1069</v>
      </c>
      <c r="G762" s="207"/>
      <c r="H762" s="209" t="s">
        <v>1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194</v>
      </c>
      <c r="AU762" s="216" t="s">
        <v>82</v>
      </c>
      <c r="AV762" s="13" t="s">
        <v>80</v>
      </c>
      <c r="AW762" s="13" t="s">
        <v>29</v>
      </c>
      <c r="AX762" s="13" t="s">
        <v>72</v>
      </c>
      <c r="AY762" s="216" t="s">
        <v>182</v>
      </c>
    </row>
    <row r="763" spans="1:65" s="14" customFormat="1" ht="11.25">
      <c r="B763" s="217"/>
      <c r="C763" s="218"/>
      <c r="D763" s="208" t="s">
        <v>194</v>
      </c>
      <c r="E763" s="219" t="s">
        <v>1</v>
      </c>
      <c r="F763" s="220" t="s">
        <v>1161</v>
      </c>
      <c r="G763" s="218"/>
      <c r="H763" s="221">
        <v>2.512</v>
      </c>
      <c r="I763" s="222"/>
      <c r="J763" s="218"/>
      <c r="K763" s="218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194</v>
      </c>
      <c r="AU763" s="227" t="s">
        <v>82</v>
      </c>
      <c r="AV763" s="14" t="s">
        <v>82</v>
      </c>
      <c r="AW763" s="14" t="s">
        <v>29</v>
      </c>
      <c r="AX763" s="14" t="s">
        <v>72</v>
      </c>
      <c r="AY763" s="227" t="s">
        <v>182</v>
      </c>
    </row>
    <row r="764" spans="1:65" s="13" customFormat="1" ht="11.25">
      <c r="B764" s="206"/>
      <c r="C764" s="207"/>
      <c r="D764" s="208" t="s">
        <v>194</v>
      </c>
      <c r="E764" s="209" t="s">
        <v>1</v>
      </c>
      <c r="F764" s="210" t="s">
        <v>1071</v>
      </c>
      <c r="G764" s="207"/>
      <c r="H764" s="209" t="s">
        <v>1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194</v>
      </c>
      <c r="AU764" s="216" t="s">
        <v>82</v>
      </c>
      <c r="AV764" s="13" t="s">
        <v>80</v>
      </c>
      <c r="AW764" s="13" t="s">
        <v>29</v>
      </c>
      <c r="AX764" s="13" t="s">
        <v>72</v>
      </c>
      <c r="AY764" s="216" t="s">
        <v>182</v>
      </c>
    </row>
    <row r="765" spans="1:65" s="13" customFormat="1" ht="11.25">
      <c r="B765" s="206"/>
      <c r="C765" s="207"/>
      <c r="D765" s="208" t="s">
        <v>194</v>
      </c>
      <c r="E765" s="209" t="s">
        <v>1</v>
      </c>
      <c r="F765" s="210" t="s">
        <v>1076</v>
      </c>
      <c r="G765" s="207"/>
      <c r="H765" s="209" t="s">
        <v>1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194</v>
      </c>
      <c r="AU765" s="216" t="s">
        <v>82</v>
      </c>
      <c r="AV765" s="13" t="s">
        <v>80</v>
      </c>
      <c r="AW765" s="13" t="s">
        <v>29</v>
      </c>
      <c r="AX765" s="13" t="s">
        <v>72</v>
      </c>
      <c r="AY765" s="216" t="s">
        <v>182</v>
      </c>
    </row>
    <row r="766" spans="1:65" s="14" customFormat="1" ht="11.25">
      <c r="B766" s="217"/>
      <c r="C766" s="218"/>
      <c r="D766" s="208" t="s">
        <v>194</v>
      </c>
      <c r="E766" s="219" t="s">
        <v>1</v>
      </c>
      <c r="F766" s="220" t="s">
        <v>1162</v>
      </c>
      <c r="G766" s="218"/>
      <c r="H766" s="221">
        <v>24.934999999999999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194</v>
      </c>
      <c r="AU766" s="227" t="s">
        <v>82</v>
      </c>
      <c r="AV766" s="14" t="s">
        <v>82</v>
      </c>
      <c r="AW766" s="14" t="s">
        <v>29</v>
      </c>
      <c r="AX766" s="14" t="s">
        <v>72</v>
      </c>
      <c r="AY766" s="227" t="s">
        <v>182</v>
      </c>
    </row>
    <row r="767" spans="1:65" s="14" customFormat="1" ht="11.25">
      <c r="B767" s="217"/>
      <c r="C767" s="218"/>
      <c r="D767" s="208" t="s">
        <v>194</v>
      </c>
      <c r="E767" s="219" t="s">
        <v>1</v>
      </c>
      <c r="F767" s="220" t="s">
        <v>1163</v>
      </c>
      <c r="G767" s="218"/>
      <c r="H767" s="221">
        <v>6.4669999999999996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194</v>
      </c>
      <c r="AU767" s="227" t="s">
        <v>82</v>
      </c>
      <c r="AV767" s="14" t="s">
        <v>82</v>
      </c>
      <c r="AW767" s="14" t="s">
        <v>29</v>
      </c>
      <c r="AX767" s="14" t="s">
        <v>72</v>
      </c>
      <c r="AY767" s="227" t="s">
        <v>182</v>
      </c>
    </row>
    <row r="768" spans="1:65" s="14" customFormat="1" ht="11.25">
      <c r="B768" s="217"/>
      <c r="C768" s="218"/>
      <c r="D768" s="208" t="s">
        <v>194</v>
      </c>
      <c r="E768" s="219" t="s">
        <v>1</v>
      </c>
      <c r="F768" s="220" t="s">
        <v>1164</v>
      </c>
      <c r="G768" s="218"/>
      <c r="H768" s="221">
        <v>8.4949999999999992</v>
      </c>
      <c r="I768" s="222"/>
      <c r="J768" s="218"/>
      <c r="K768" s="218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194</v>
      </c>
      <c r="AU768" s="227" t="s">
        <v>82</v>
      </c>
      <c r="AV768" s="14" t="s">
        <v>82</v>
      </c>
      <c r="AW768" s="14" t="s">
        <v>29</v>
      </c>
      <c r="AX768" s="14" t="s">
        <v>72</v>
      </c>
      <c r="AY768" s="227" t="s">
        <v>182</v>
      </c>
    </row>
    <row r="769" spans="2:51" s="13" customFormat="1" ht="11.25">
      <c r="B769" s="206"/>
      <c r="C769" s="207"/>
      <c r="D769" s="208" t="s">
        <v>194</v>
      </c>
      <c r="E769" s="209" t="s">
        <v>1</v>
      </c>
      <c r="F769" s="210" t="s">
        <v>1080</v>
      </c>
      <c r="G769" s="207"/>
      <c r="H769" s="209" t="s">
        <v>1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194</v>
      </c>
      <c r="AU769" s="216" t="s">
        <v>82</v>
      </c>
      <c r="AV769" s="13" t="s">
        <v>80</v>
      </c>
      <c r="AW769" s="13" t="s">
        <v>29</v>
      </c>
      <c r="AX769" s="13" t="s">
        <v>72</v>
      </c>
      <c r="AY769" s="216" t="s">
        <v>182</v>
      </c>
    </row>
    <row r="770" spans="2:51" s="14" customFormat="1" ht="11.25">
      <c r="B770" s="217"/>
      <c r="C770" s="218"/>
      <c r="D770" s="208" t="s">
        <v>194</v>
      </c>
      <c r="E770" s="219" t="s">
        <v>1</v>
      </c>
      <c r="F770" s="220" t="s">
        <v>1165</v>
      </c>
      <c r="G770" s="218"/>
      <c r="H770" s="221">
        <v>3.9889999999999999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194</v>
      </c>
      <c r="AU770" s="227" t="s">
        <v>82</v>
      </c>
      <c r="AV770" s="14" t="s">
        <v>82</v>
      </c>
      <c r="AW770" s="14" t="s">
        <v>29</v>
      </c>
      <c r="AX770" s="14" t="s">
        <v>72</v>
      </c>
      <c r="AY770" s="227" t="s">
        <v>182</v>
      </c>
    </row>
    <row r="771" spans="2:51" s="13" customFormat="1" ht="11.25">
      <c r="B771" s="206"/>
      <c r="C771" s="207"/>
      <c r="D771" s="208" t="s">
        <v>194</v>
      </c>
      <c r="E771" s="209" t="s">
        <v>1</v>
      </c>
      <c r="F771" s="210" t="s">
        <v>1091</v>
      </c>
      <c r="G771" s="207"/>
      <c r="H771" s="209" t="s">
        <v>1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194</v>
      </c>
      <c r="AU771" s="216" t="s">
        <v>82</v>
      </c>
      <c r="AV771" s="13" t="s">
        <v>80</v>
      </c>
      <c r="AW771" s="13" t="s">
        <v>29</v>
      </c>
      <c r="AX771" s="13" t="s">
        <v>72</v>
      </c>
      <c r="AY771" s="216" t="s">
        <v>182</v>
      </c>
    </row>
    <row r="772" spans="2:51" s="14" customFormat="1" ht="11.25">
      <c r="B772" s="217"/>
      <c r="C772" s="218"/>
      <c r="D772" s="208" t="s">
        <v>194</v>
      </c>
      <c r="E772" s="219" t="s">
        <v>1</v>
      </c>
      <c r="F772" s="220" t="s">
        <v>1166</v>
      </c>
      <c r="G772" s="218"/>
      <c r="H772" s="221">
        <v>2.2269999999999999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194</v>
      </c>
      <c r="AU772" s="227" t="s">
        <v>82</v>
      </c>
      <c r="AV772" s="14" t="s">
        <v>82</v>
      </c>
      <c r="AW772" s="14" t="s">
        <v>29</v>
      </c>
      <c r="AX772" s="14" t="s">
        <v>72</v>
      </c>
      <c r="AY772" s="227" t="s">
        <v>182</v>
      </c>
    </row>
    <row r="773" spans="2:51" s="14" customFormat="1" ht="11.25">
      <c r="B773" s="217"/>
      <c r="C773" s="218"/>
      <c r="D773" s="208" t="s">
        <v>194</v>
      </c>
      <c r="E773" s="219" t="s">
        <v>1</v>
      </c>
      <c r="F773" s="220" t="s">
        <v>1167</v>
      </c>
      <c r="G773" s="218"/>
      <c r="H773" s="221">
        <v>2.379</v>
      </c>
      <c r="I773" s="222"/>
      <c r="J773" s="218"/>
      <c r="K773" s="218"/>
      <c r="L773" s="223"/>
      <c r="M773" s="224"/>
      <c r="N773" s="225"/>
      <c r="O773" s="225"/>
      <c r="P773" s="225"/>
      <c r="Q773" s="225"/>
      <c r="R773" s="225"/>
      <c r="S773" s="225"/>
      <c r="T773" s="226"/>
      <c r="AT773" s="227" t="s">
        <v>194</v>
      </c>
      <c r="AU773" s="227" t="s">
        <v>82</v>
      </c>
      <c r="AV773" s="14" t="s">
        <v>82</v>
      </c>
      <c r="AW773" s="14" t="s">
        <v>29</v>
      </c>
      <c r="AX773" s="14" t="s">
        <v>72</v>
      </c>
      <c r="AY773" s="227" t="s">
        <v>182</v>
      </c>
    </row>
    <row r="774" spans="2:51" s="14" customFormat="1" ht="11.25">
      <c r="B774" s="217"/>
      <c r="C774" s="218"/>
      <c r="D774" s="208" t="s">
        <v>194</v>
      </c>
      <c r="E774" s="219" t="s">
        <v>1</v>
      </c>
      <c r="F774" s="220" t="s">
        <v>1168</v>
      </c>
      <c r="G774" s="218"/>
      <c r="H774" s="221">
        <v>2.391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194</v>
      </c>
      <c r="AU774" s="227" t="s">
        <v>82</v>
      </c>
      <c r="AV774" s="14" t="s">
        <v>82</v>
      </c>
      <c r="AW774" s="14" t="s">
        <v>29</v>
      </c>
      <c r="AX774" s="14" t="s">
        <v>72</v>
      </c>
      <c r="AY774" s="227" t="s">
        <v>182</v>
      </c>
    </row>
    <row r="775" spans="2:51" s="14" customFormat="1" ht="11.25">
      <c r="B775" s="217"/>
      <c r="C775" s="218"/>
      <c r="D775" s="208" t="s">
        <v>194</v>
      </c>
      <c r="E775" s="219" t="s">
        <v>1</v>
      </c>
      <c r="F775" s="220" t="s">
        <v>1169</v>
      </c>
      <c r="G775" s="218"/>
      <c r="H775" s="221">
        <v>5.37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194</v>
      </c>
      <c r="AU775" s="227" t="s">
        <v>82</v>
      </c>
      <c r="AV775" s="14" t="s">
        <v>82</v>
      </c>
      <c r="AW775" s="14" t="s">
        <v>29</v>
      </c>
      <c r="AX775" s="14" t="s">
        <v>72</v>
      </c>
      <c r="AY775" s="227" t="s">
        <v>182</v>
      </c>
    </row>
    <row r="776" spans="2:51" s="13" customFormat="1" ht="11.25">
      <c r="B776" s="206"/>
      <c r="C776" s="207"/>
      <c r="D776" s="208" t="s">
        <v>194</v>
      </c>
      <c r="E776" s="209" t="s">
        <v>1</v>
      </c>
      <c r="F776" s="210" t="s">
        <v>1096</v>
      </c>
      <c r="G776" s="207"/>
      <c r="H776" s="209" t="s">
        <v>1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194</v>
      </c>
      <c r="AU776" s="216" t="s">
        <v>82</v>
      </c>
      <c r="AV776" s="13" t="s">
        <v>80</v>
      </c>
      <c r="AW776" s="13" t="s">
        <v>29</v>
      </c>
      <c r="AX776" s="13" t="s">
        <v>72</v>
      </c>
      <c r="AY776" s="216" t="s">
        <v>182</v>
      </c>
    </row>
    <row r="777" spans="2:51" s="14" customFormat="1" ht="11.25">
      <c r="B777" s="217"/>
      <c r="C777" s="218"/>
      <c r="D777" s="208" t="s">
        <v>194</v>
      </c>
      <c r="E777" s="219" t="s">
        <v>1</v>
      </c>
      <c r="F777" s="220" t="s">
        <v>1170</v>
      </c>
      <c r="G777" s="218"/>
      <c r="H777" s="221">
        <v>3.226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194</v>
      </c>
      <c r="AU777" s="227" t="s">
        <v>82</v>
      </c>
      <c r="AV777" s="14" t="s">
        <v>82</v>
      </c>
      <c r="AW777" s="14" t="s">
        <v>29</v>
      </c>
      <c r="AX777" s="14" t="s">
        <v>72</v>
      </c>
      <c r="AY777" s="227" t="s">
        <v>182</v>
      </c>
    </row>
    <row r="778" spans="2:51" s="14" customFormat="1" ht="11.25">
      <c r="B778" s="217"/>
      <c r="C778" s="218"/>
      <c r="D778" s="208" t="s">
        <v>194</v>
      </c>
      <c r="E778" s="219" t="s">
        <v>1</v>
      </c>
      <c r="F778" s="220" t="s">
        <v>1171</v>
      </c>
      <c r="G778" s="218"/>
      <c r="H778" s="221">
        <v>7.2119999999999997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194</v>
      </c>
      <c r="AU778" s="227" t="s">
        <v>82</v>
      </c>
      <c r="AV778" s="14" t="s">
        <v>82</v>
      </c>
      <c r="AW778" s="14" t="s">
        <v>29</v>
      </c>
      <c r="AX778" s="14" t="s">
        <v>72</v>
      </c>
      <c r="AY778" s="227" t="s">
        <v>182</v>
      </c>
    </row>
    <row r="779" spans="2:51" s="13" customFormat="1" ht="11.25">
      <c r="B779" s="206"/>
      <c r="C779" s="207"/>
      <c r="D779" s="208" t="s">
        <v>194</v>
      </c>
      <c r="E779" s="209" t="s">
        <v>1</v>
      </c>
      <c r="F779" s="210" t="s">
        <v>1099</v>
      </c>
      <c r="G779" s="207"/>
      <c r="H779" s="209" t="s">
        <v>1</v>
      </c>
      <c r="I779" s="211"/>
      <c r="J779" s="207"/>
      <c r="K779" s="207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194</v>
      </c>
      <c r="AU779" s="216" t="s">
        <v>82</v>
      </c>
      <c r="AV779" s="13" t="s">
        <v>80</v>
      </c>
      <c r="AW779" s="13" t="s">
        <v>29</v>
      </c>
      <c r="AX779" s="13" t="s">
        <v>72</v>
      </c>
      <c r="AY779" s="216" t="s">
        <v>182</v>
      </c>
    </row>
    <row r="780" spans="2:51" s="14" customFormat="1" ht="11.25">
      <c r="B780" s="217"/>
      <c r="C780" s="218"/>
      <c r="D780" s="208" t="s">
        <v>194</v>
      </c>
      <c r="E780" s="219" t="s">
        <v>1</v>
      </c>
      <c r="F780" s="220" t="s">
        <v>1172</v>
      </c>
      <c r="G780" s="218"/>
      <c r="H780" s="221">
        <v>4.4820000000000002</v>
      </c>
      <c r="I780" s="222"/>
      <c r="J780" s="218"/>
      <c r="K780" s="218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194</v>
      </c>
      <c r="AU780" s="227" t="s">
        <v>82</v>
      </c>
      <c r="AV780" s="14" t="s">
        <v>82</v>
      </c>
      <c r="AW780" s="14" t="s">
        <v>29</v>
      </c>
      <c r="AX780" s="14" t="s">
        <v>72</v>
      </c>
      <c r="AY780" s="227" t="s">
        <v>182</v>
      </c>
    </row>
    <row r="781" spans="2:51" s="13" customFormat="1" ht="11.25">
      <c r="B781" s="206"/>
      <c r="C781" s="207"/>
      <c r="D781" s="208" t="s">
        <v>194</v>
      </c>
      <c r="E781" s="209" t="s">
        <v>1</v>
      </c>
      <c r="F781" s="210" t="s">
        <v>1107</v>
      </c>
      <c r="G781" s="207"/>
      <c r="H781" s="209" t="s">
        <v>1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194</v>
      </c>
      <c r="AU781" s="216" t="s">
        <v>82</v>
      </c>
      <c r="AV781" s="13" t="s">
        <v>80</v>
      </c>
      <c r="AW781" s="13" t="s">
        <v>29</v>
      </c>
      <c r="AX781" s="13" t="s">
        <v>72</v>
      </c>
      <c r="AY781" s="216" t="s">
        <v>182</v>
      </c>
    </row>
    <row r="782" spans="2:51" s="14" customFormat="1" ht="11.25">
      <c r="B782" s="217"/>
      <c r="C782" s="218"/>
      <c r="D782" s="208" t="s">
        <v>194</v>
      </c>
      <c r="E782" s="219" t="s">
        <v>1</v>
      </c>
      <c r="F782" s="220" t="s">
        <v>1173</v>
      </c>
      <c r="G782" s="218"/>
      <c r="H782" s="221">
        <v>4.3220000000000001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194</v>
      </c>
      <c r="AU782" s="227" t="s">
        <v>82</v>
      </c>
      <c r="AV782" s="14" t="s">
        <v>82</v>
      </c>
      <c r="AW782" s="14" t="s">
        <v>29</v>
      </c>
      <c r="AX782" s="14" t="s">
        <v>72</v>
      </c>
      <c r="AY782" s="227" t="s">
        <v>182</v>
      </c>
    </row>
    <row r="783" spans="2:51" s="13" customFormat="1" ht="11.25">
      <c r="B783" s="206"/>
      <c r="C783" s="207"/>
      <c r="D783" s="208" t="s">
        <v>194</v>
      </c>
      <c r="E783" s="209" t="s">
        <v>1</v>
      </c>
      <c r="F783" s="210" t="s">
        <v>1116</v>
      </c>
      <c r="G783" s="207"/>
      <c r="H783" s="209" t="s">
        <v>1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194</v>
      </c>
      <c r="AU783" s="216" t="s">
        <v>82</v>
      </c>
      <c r="AV783" s="13" t="s">
        <v>80</v>
      </c>
      <c r="AW783" s="13" t="s">
        <v>29</v>
      </c>
      <c r="AX783" s="13" t="s">
        <v>72</v>
      </c>
      <c r="AY783" s="216" t="s">
        <v>182</v>
      </c>
    </row>
    <row r="784" spans="2:51" s="14" customFormat="1" ht="11.25">
      <c r="B784" s="217"/>
      <c r="C784" s="218"/>
      <c r="D784" s="208" t="s">
        <v>194</v>
      </c>
      <c r="E784" s="219" t="s">
        <v>1</v>
      </c>
      <c r="F784" s="220" t="s">
        <v>1174</v>
      </c>
      <c r="G784" s="218"/>
      <c r="H784" s="221">
        <v>11.38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194</v>
      </c>
      <c r="AU784" s="227" t="s">
        <v>82</v>
      </c>
      <c r="AV784" s="14" t="s">
        <v>82</v>
      </c>
      <c r="AW784" s="14" t="s">
        <v>29</v>
      </c>
      <c r="AX784" s="14" t="s">
        <v>72</v>
      </c>
      <c r="AY784" s="227" t="s">
        <v>182</v>
      </c>
    </row>
    <row r="785" spans="1:65" s="13" customFormat="1" ht="11.25">
      <c r="B785" s="206"/>
      <c r="C785" s="207"/>
      <c r="D785" s="208" t="s">
        <v>194</v>
      </c>
      <c r="E785" s="209" t="s">
        <v>1</v>
      </c>
      <c r="F785" s="210" t="s">
        <v>1122</v>
      </c>
      <c r="G785" s="207"/>
      <c r="H785" s="209" t="s">
        <v>1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194</v>
      </c>
      <c r="AU785" s="216" t="s">
        <v>82</v>
      </c>
      <c r="AV785" s="13" t="s">
        <v>80</v>
      </c>
      <c r="AW785" s="13" t="s">
        <v>29</v>
      </c>
      <c r="AX785" s="13" t="s">
        <v>72</v>
      </c>
      <c r="AY785" s="216" t="s">
        <v>182</v>
      </c>
    </row>
    <row r="786" spans="1:65" s="14" customFormat="1" ht="11.25">
      <c r="B786" s="217"/>
      <c r="C786" s="218"/>
      <c r="D786" s="208" t="s">
        <v>194</v>
      </c>
      <c r="E786" s="219" t="s">
        <v>1</v>
      </c>
      <c r="F786" s="220" t="s">
        <v>1175</v>
      </c>
      <c r="G786" s="218"/>
      <c r="H786" s="221">
        <v>11.760999999999999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194</v>
      </c>
      <c r="AU786" s="227" t="s">
        <v>82</v>
      </c>
      <c r="AV786" s="14" t="s">
        <v>82</v>
      </c>
      <c r="AW786" s="14" t="s">
        <v>29</v>
      </c>
      <c r="AX786" s="14" t="s">
        <v>72</v>
      </c>
      <c r="AY786" s="227" t="s">
        <v>182</v>
      </c>
    </row>
    <row r="787" spans="1:65" s="13" customFormat="1" ht="11.25">
      <c r="B787" s="206"/>
      <c r="C787" s="207"/>
      <c r="D787" s="208" t="s">
        <v>194</v>
      </c>
      <c r="E787" s="209" t="s">
        <v>1</v>
      </c>
      <c r="F787" s="210" t="s">
        <v>1124</v>
      </c>
      <c r="G787" s="207"/>
      <c r="H787" s="209" t="s">
        <v>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194</v>
      </c>
      <c r="AU787" s="216" t="s">
        <v>82</v>
      </c>
      <c r="AV787" s="13" t="s">
        <v>80</v>
      </c>
      <c r="AW787" s="13" t="s">
        <v>29</v>
      </c>
      <c r="AX787" s="13" t="s">
        <v>72</v>
      </c>
      <c r="AY787" s="216" t="s">
        <v>182</v>
      </c>
    </row>
    <row r="788" spans="1:65" s="14" customFormat="1" ht="11.25">
      <c r="B788" s="217"/>
      <c r="C788" s="218"/>
      <c r="D788" s="208" t="s">
        <v>194</v>
      </c>
      <c r="E788" s="219" t="s">
        <v>1</v>
      </c>
      <c r="F788" s="220" t="s">
        <v>1176</v>
      </c>
      <c r="G788" s="218"/>
      <c r="H788" s="221">
        <v>5.3940000000000001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194</v>
      </c>
      <c r="AU788" s="227" t="s">
        <v>82</v>
      </c>
      <c r="AV788" s="14" t="s">
        <v>82</v>
      </c>
      <c r="AW788" s="14" t="s">
        <v>29</v>
      </c>
      <c r="AX788" s="14" t="s">
        <v>72</v>
      </c>
      <c r="AY788" s="227" t="s">
        <v>182</v>
      </c>
    </row>
    <row r="789" spans="1:65" s="13" customFormat="1" ht="11.25">
      <c r="B789" s="206"/>
      <c r="C789" s="207"/>
      <c r="D789" s="208" t="s">
        <v>194</v>
      </c>
      <c r="E789" s="209" t="s">
        <v>1</v>
      </c>
      <c r="F789" s="210" t="s">
        <v>1128</v>
      </c>
      <c r="G789" s="207"/>
      <c r="H789" s="209" t="s">
        <v>1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194</v>
      </c>
      <c r="AU789" s="216" t="s">
        <v>82</v>
      </c>
      <c r="AV789" s="13" t="s">
        <v>80</v>
      </c>
      <c r="AW789" s="13" t="s">
        <v>29</v>
      </c>
      <c r="AX789" s="13" t="s">
        <v>72</v>
      </c>
      <c r="AY789" s="216" t="s">
        <v>182</v>
      </c>
    </row>
    <row r="790" spans="1:65" s="14" customFormat="1" ht="11.25">
      <c r="B790" s="217"/>
      <c r="C790" s="218"/>
      <c r="D790" s="208" t="s">
        <v>194</v>
      </c>
      <c r="E790" s="219" t="s">
        <v>1</v>
      </c>
      <c r="F790" s="220" t="s">
        <v>1177</v>
      </c>
      <c r="G790" s="218"/>
      <c r="H790" s="221">
        <v>1.6719999999999999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194</v>
      </c>
      <c r="AU790" s="227" t="s">
        <v>82</v>
      </c>
      <c r="AV790" s="14" t="s">
        <v>82</v>
      </c>
      <c r="AW790" s="14" t="s">
        <v>29</v>
      </c>
      <c r="AX790" s="14" t="s">
        <v>72</v>
      </c>
      <c r="AY790" s="227" t="s">
        <v>182</v>
      </c>
    </row>
    <row r="791" spans="1:65" s="15" customFormat="1" ht="11.25">
      <c r="B791" s="228"/>
      <c r="C791" s="229"/>
      <c r="D791" s="208" t="s">
        <v>194</v>
      </c>
      <c r="E791" s="230" t="s">
        <v>1</v>
      </c>
      <c r="F791" s="231" t="s">
        <v>218</v>
      </c>
      <c r="G791" s="229"/>
      <c r="H791" s="232">
        <v>108.214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194</v>
      </c>
      <c r="AU791" s="238" t="s">
        <v>82</v>
      </c>
      <c r="AV791" s="15" t="s">
        <v>187</v>
      </c>
      <c r="AW791" s="15" t="s">
        <v>29</v>
      </c>
      <c r="AX791" s="15" t="s">
        <v>80</v>
      </c>
      <c r="AY791" s="238" t="s">
        <v>182</v>
      </c>
    </row>
    <row r="792" spans="1:65" s="2" customFormat="1" ht="24.2" customHeight="1">
      <c r="A792" s="34"/>
      <c r="B792" s="35"/>
      <c r="C792" s="192" t="s">
        <v>1182</v>
      </c>
      <c r="D792" s="192" t="s">
        <v>184</v>
      </c>
      <c r="E792" s="193" t="s">
        <v>1183</v>
      </c>
      <c r="F792" s="194" t="s">
        <v>1184</v>
      </c>
      <c r="G792" s="195" t="s">
        <v>201</v>
      </c>
      <c r="H792" s="196">
        <v>6.444</v>
      </c>
      <c r="I792" s="197"/>
      <c r="J792" s="198">
        <f>ROUND(I792*H792,2)</f>
        <v>0</v>
      </c>
      <c r="K792" s="199"/>
      <c r="L792" s="39"/>
      <c r="M792" s="200" t="s">
        <v>1</v>
      </c>
      <c r="N792" s="201" t="s">
        <v>37</v>
      </c>
      <c r="O792" s="71"/>
      <c r="P792" s="202">
        <f>O792*H792</f>
        <v>0</v>
      </c>
      <c r="Q792" s="202">
        <v>2.5000000000000001E-3</v>
      </c>
      <c r="R792" s="202">
        <f>Q792*H792</f>
        <v>1.6109999999999999E-2</v>
      </c>
      <c r="S792" s="202">
        <v>0</v>
      </c>
      <c r="T792" s="203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4" t="s">
        <v>187</v>
      </c>
      <c r="AT792" s="204" t="s">
        <v>184</v>
      </c>
      <c r="AU792" s="204" t="s">
        <v>82</v>
      </c>
      <c r="AY792" s="17" t="s">
        <v>182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7" t="s">
        <v>80</v>
      </c>
      <c r="BK792" s="205">
        <f>ROUND(I792*H792,2)</f>
        <v>0</v>
      </c>
      <c r="BL792" s="17" t="s">
        <v>187</v>
      </c>
      <c r="BM792" s="204" t="s">
        <v>1185</v>
      </c>
    </row>
    <row r="793" spans="1:65" s="13" customFormat="1" ht="11.25">
      <c r="B793" s="206"/>
      <c r="C793" s="207"/>
      <c r="D793" s="208" t="s">
        <v>194</v>
      </c>
      <c r="E793" s="209" t="s">
        <v>1</v>
      </c>
      <c r="F793" s="210" t="s">
        <v>1151</v>
      </c>
      <c r="G793" s="207"/>
      <c r="H793" s="209" t="s">
        <v>1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194</v>
      </c>
      <c r="AU793" s="216" t="s">
        <v>82</v>
      </c>
      <c r="AV793" s="13" t="s">
        <v>80</v>
      </c>
      <c r="AW793" s="13" t="s">
        <v>29</v>
      </c>
      <c r="AX793" s="13" t="s">
        <v>72</v>
      </c>
      <c r="AY793" s="216" t="s">
        <v>182</v>
      </c>
    </row>
    <row r="794" spans="1:65" s="14" customFormat="1" ht="11.25">
      <c r="B794" s="217"/>
      <c r="C794" s="218"/>
      <c r="D794" s="208" t="s">
        <v>194</v>
      </c>
      <c r="E794" s="219" t="s">
        <v>1</v>
      </c>
      <c r="F794" s="220" t="s">
        <v>1152</v>
      </c>
      <c r="G794" s="218"/>
      <c r="H794" s="221">
        <v>6.444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194</v>
      </c>
      <c r="AU794" s="227" t="s">
        <v>82</v>
      </c>
      <c r="AV794" s="14" t="s">
        <v>82</v>
      </c>
      <c r="AW794" s="14" t="s">
        <v>29</v>
      </c>
      <c r="AX794" s="14" t="s">
        <v>80</v>
      </c>
      <c r="AY794" s="227" t="s">
        <v>182</v>
      </c>
    </row>
    <row r="795" spans="1:65" s="2" customFormat="1" ht="16.5" customHeight="1">
      <c r="A795" s="34"/>
      <c r="B795" s="35"/>
      <c r="C795" s="192" t="s">
        <v>1186</v>
      </c>
      <c r="D795" s="192" t="s">
        <v>184</v>
      </c>
      <c r="E795" s="193" t="s">
        <v>1187</v>
      </c>
      <c r="F795" s="194" t="s">
        <v>1188</v>
      </c>
      <c r="G795" s="195" t="s">
        <v>292</v>
      </c>
      <c r="H795" s="196">
        <v>12.07</v>
      </c>
      <c r="I795" s="197"/>
      <c r="J795" s="198">
        <f>ROUND(I795*H795,2)</f>
        <v>0</v>
      </c>
      <c r="K795" s="199"/>
      <c r="L795" s="39"/>
      <c r="M795" s="200" t="s">
        <v>1</v>
      </c>
      <c r="N795" s="201" t="s">
        <v>37</v>
      </c>
      <c r="O795" s="71"/>
      <c r="P795" s="202">
        <f>O795*H795</f>
        <v>0</v>
      </c>
      <c r="Q795" s="202">
        <v>1.04922</v>
      </c>
      <c r="R795" s="202">
        <f>Q795*H795</f>
        <v>12.664085400000001</v>
      </c>
      <c r="S795" s="202">
        <v>0</v>
      </c>
      <c r="T795" s="203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4" t="s">
        <v>187</v>
      </c>
      <c r="AT795" s="204" t="s">
        <v>184</v>
      </c>
      <c r="AU795" s="204" t="s">
        <v>82</v>
      </c>
      <c r="AY795" s="17" t="s">
        <v>182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7" t="s">
        <v>80</v>
      </c>
      <c r="BK795" s="205">
        <f>ROUND(I795*H795,2)</f>
        <v>0</v>
      </c>
      <c r="BL795" s="17" t="s">
        <v>187</v>
      </c>
      <c r="BM795" s="204" t="s">
        <v>1189</v>
      </c>
    </row>
    <row r="796" spans="1:65" s="14" customFormat="1" ht="11.25">
      <c r="B796" s="217"/>
      <c r="C796" s="218"/>
      <c r="D796" s="208" t="s">
        <v>194</v>
      </c>
      <c r="E796" s="219" t="s">
        <v>1</v>
      </c>
      <c r="F796" s="220" t="s">
        <v>1190</v>
      </c>
      <c r="G796" s="218"/>
      <c r="H796" s="221">
        <v>9.4149999999999991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194</v>
      </c>
      <c r="AU796" s="227" t="s">
        <v>82</v>
      </c>
      <c r="AV796" s="14" t="s">
        <v>82</v>
      </c>
      <c r="AW796" s="14" t="s">
        <v>29</v>
      </c>
      <c r="AX796" s="14" t="s">
        <v>72</v>
      </c>
      <c r="AY796" s="227" t="s">
        <v>182</v>
      </c>
    </row>
    <row r="797" spans="1:65" s="13" customFormat="1" ht="22.5">
      <c r="B797" s="206"/>
      <c r="C797" s="207"/>
      <c r="D797" s="208" t="s">
        <v>194</v>
      </c>
      <c r="E797" s="209" t="s">
        <v>1</v>
      </c>
      <c r="F797" s="210" t="s">
        <v>1191</v>
      </c>
      <c r="G797" s="207"/>
      <c r="H797" s="209" t="s">
        <v>1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194</v>
      </c>
      <c r="AU797" s="216" t="s">
        <v>82</v>
      </c>
      <c r="AV797" s="13" t="s">
        <v>80</v>
      </c>
      <c r="AW797" s="13" t="s">
        <v>29</v>
      </c>
      <c r="AX797" s="13" t="s">
        <v>72</v>
      </c>
      <c r="AY797" s="216" t="s">
        <v>182</v>
      </c>
    </row>
    <row r="798" spans="1:65" s="14" customFormat="1" ht="11.25">
      <c r="B798" s="217"/>
      <c r="C798" s="218"/>
      <c r="D798" s="208" t="s">
        <v>194</v>
      </c>
      <c r="E798" s="219" t="s">
        <v>1</v>
      </c>
      <c r="F798" s="220" t="s">
        <v>877</v>
      </c>
      <c r="G798" s="218"/>
      <c r="H798" s="221">
        <v>2.0779999999999998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194</v>
      </c>
      <c r="AU798" s="227" t="s">
        <v>82</v>
      </c>
      <c r="AV798" s="14" t="s">
        <v>82</v>
      </c>
      <c r="AW798" s="14" t="s">
        <v>29</v>
      </c>
      <c r="AX798" s="14" t="s">
        <v>72</v>
      </c>
      <c r="AY798" s="227" t="s">
        <v>182</v>
      </c>
    </row>
    <row r="799" spans="1:65" s="13" customFormat="1" ht="11.25">
      <c r="B799" s="206"/>
      <c r="C799" s="207"/>
      <c r="D799" s="208" t="s">
        <v>194</v>
      </c>
      <c r="E799" s="209" t="s">
        <v>1</v>
      </c>
      <c r="F799" s="210" t="s">
        <v>1192</v>
      </c>
      <c r="G799" s="207"/>
      <c r="H799" s="209" t="s">
        <v>1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194</v>
      </c>
      <c r="AU799" s="216" t="s">
        <v>82</v>
      </c>
      <c r="AV799" s="13" t="s">
        <v>80</v>
      </c>
      <c r="AW799" s="13" t="s">
        <v>29</v>
      </c>
      <c r="AX799" s="13" t="s">
        <v>72</v>
      </c>
      <c r="AY799" s="216" t="s">
        <v>182</v>
      </c>
    </row>
    <row r="800" spans="1:65" s="14" customFormat="1" ht="11.25">
      <c r="B800" s="217"/>
      <c r="C800" s="218"/>
      <c r="D800" s="208" t="s">
        <v>194</v>
      </c>
      <c r="E800" s="219" t="s">
        <v>1</v>
      </c>
      <c r="F800" s="220" t="s">
        <v>1193</v>
      </c>
      <c r="G800" s="218"/>
      <c r="H800" s="221">
        <v>0.57699999999999996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194</v>
      </c>
      <c r="AU800" s="227" t="s">
        <v>82</v>
      </c>
      <c r="AV800" s="14" t="s">
        <v>82</v>
      </c>
      <c r="AW800" s="14" t="s">
        <v>29</v>
      </c>
      <c r="AX800" s="14" t="s">
        <v>72</v>
      </c>
      <c r="AY800" s="227" t="s">
        <v>182</v>
      </c>
    </row>
    <row r="801" spans="1:65" s="15" customFormat="1" ht="11.25">
      <c r="B801" s="228"/>
      <c r="C801" s="229"/>
      <c r="D801" s="208" t="s">
        <v>194</v>
      </c>
      <c r="E801" s="230" t="s">
        <v>1</v>
      </c>
      <c r="F801" s="231" t="s">
        <v>218</v>
      </c>
      <c r="G801" s="229"/>
      <c r="H801" s="232">
        <v>12.07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AT801" s="238" t="s">
        <v>194</v>
      </c>
      <c r="AU801" s="238" t="s">
        <v>82</v>
      </c>
      <c r="AV801" s="15" t="s">
        <v>187</v>
      </c>
      <c r="AW801" s="15" t="s">
        <v>29</v>
      </c>
      <c r="AX801" s="15" t="s">
        <v>80</v>
      </c>
      <c r="AY801" s="238" t="s">
        <v>182</v>
      </c>
    </row>
    <row r="802" spans="1:65" s="2" customFormat="1" ht="21.75" customHeight="1">
      <c r="A802" s="34"/>
      <c r="B802" s="35"/>
      <c r="C802" s="192" t="s">
        <v>1194</v>
      </c>
      <c r="D802" s="192" t="s">
        <v>184</v>
      </c>
      <c r="E802" s="193" t="s">
        <v>1195</v>
      </c>
      <c r="F802" s="194" t="s">
        <v>1196</v>
      </c>
      <c r="G802" s="195" t="s">
        <v>186</v>
      </c>
      <c r="H802" s="196">
        <v>0.64400000000000002</v>
      </c>
      <c r="I802" s="197"/>
      <c r="J802" s="198">
        <f>ROUND(I802*H802,2)</f>
        <v>0</v>
      </c>
      <c r="K802" s="199"/>
      <c r="L802" s="39"/>
      <c r="M802" s="200" t="s">
        <v>1</v>
      </c>
      <c r="N802" s="201" t="s">
        <v>37</v>
      </c>
      <c r="O802" s="71"/>
      <c r="P802" s="202">
        <f>O802*H802</f>
        <v>0</v>
      </c>
      <c r="Q802" s="202">
        <v>2.5018699999999998</v>
      </c>
      <c r="R802" s="202">
        <f>Q802*H802</f>
        <v>1.6112042799999999</v>
      </c>
      <c r="S802" s="202">
        <v>0</v>
      </c>
      <c r="T802" s="203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204" t="s">
        <v>187</v>
      </c>
      <c r="AT802" s="204" t="s">
        <v>184</v>
      </c>
      <c r="AU802" s="204" t="s">
        <v>82</v>
      </c>
      <c r="AY802" s="17" t="s">
        <v>182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7" t="s">
        <v>80</v>
      </c>
      <c r="BK802" s="205">
        <f>ROUND(I802*H802,2)</f>
        <v>0</v>
      </c>
      <c r="BL802" s="17" t="s">
        <v>187</v>
      </c>
      <c r="BM802" s="204" t="s">
        <v>1197</v>
      </c>
    </row>
    <row r="803" spans="1:65" s="13" customFormat="1" ht="11.25">
      <c r="B803" s="206"/>
      <c r="C803" s="207"/>
      <c r="D803" s="208" t="s">
        <v>194</v>
      </c>
      <c r="E803" s="209" t="s">
        <v>1</v>
      </c>
      <c r="F803" s="210" t="s">
        <v>1151</v>
      </c>
      <c r="G803" s="207"/>
      <c r="H803" s="209" t="s">
        <v>1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194</v>
      </c>
      <c r="AU803" s="216" t="s">
        <v>82</v>
      </c>
      <c r="AV803" s="13" t="s">
        <v>80</v>
      </c>
      <c r="AW803" s="13" t="s">
        <v>29</v>
      </c>
      <c r="AX803" s="13" t="s">
        <v>72</v>
      </c>
      <c r="AY803" s="216" t="s">
        <v>182</v>
      </c>
    </row>
    <row r="804" spans="1:65" s="14" customFormat="1" ht="11.25">
      <c r="B804" s="217"/>
      <c r="C804" s="218"/>
      <c r="D804" s="208" t="s">
        <v>194</v>
      </c>
      <c r="E804" s="219" t="s">
        <v>1</v>
      </c>
      <c r="F804" s="220" t="s">
        <v>1198</v>
      </c>
      <c r="G804" s="218"/>
      <c r="H804" s="221">
        <v>0.64400000000000002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194</v>
      </c>
      <c r="AU804" s="227" t="s">
        <v>82</v>
      </c>
      <c r="AV804" s="14" t="s">
        <v>82</v>
      </c>
      <c r="AW804" s="14" t="s">
        <v>29</v>
      </c>
      <c r="AX804" s="14" t="s">
        <v>72</v>
      </c>
      <c r="AY804" s="227" t="s">
        <v>182</v>
      </c>
    </row>
    <row r="805" spans="1:65" s="15" customFormat="1" ht="11.25">
      <c r="B805" s="228"/>
      <c r="C805" s="229"/>
      <c r="D805" s="208" t="s">
        <v>194</v>
      </c>
      <c r="E805" s="230" t="s">
        <v>1</v>
      </c>
      <c r="F805" s="231" t="s">
        <v>218</v>
      </c>
      <c r="G805" s="229"/>
      <c r="H805" s="232">
        <v>0.64400000000000002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AT805" s="238" t="s">
        <v>194</v>
      </c>
      <c r="AU805" s="238" t="s">
        <v>82</v>
      </c>
      <c r="AV805" s="15" t="s">
        <v>187</v>
      </c>
      <c r="AW805" s="15" t="s">
        <v>29</v>
      </c>
      <c r="AX805" s="15" t="s">
        <v>80</v>
      </c>
      <c r="AY805" s="238" t="s">
        <v>182</v>
      </c>
    </row>
    <row r="806" spans="1:65" s="2" customFormat="1" ht="16.5" customHeight="1">
      <c r="A806" s="34"/>
      <c r="B806" s="35"/>
      <c r="C806" s="192" t="s">
        <v>1199</v>
      </c>
      <c r="D806" s="192" t="s">
        <v>184</v>
      </c>
      <c r="E806" s="193" t="s">
        <v>1200</v>
      </c>
      <c r="F806" s="194" t="s">
        <v>1201</v>
      </c>
      <c r="G806" s="195" t="s">
        <v>186</v>
      </c>
      <c r="H806" s="196">
        <v>3.6659999999999999</v>
      </c>
      <c r="I806" s="197"/>
      <c r="J806" s="198">
        <f>ROUND(I806*H806,2)</f>
        <v>0</v>
      </c>
      <c r="K806" s="199"/>
      <c r="L806" s="39"/>
      <c r="M806" s="200" t="s">
        <v>1</v>
      </c>
      <c r="N806" s="201" t="s">
        <v>37</v>
      </c>
      <c r="O806" s="71"/>
      <c r="P806" s="202">
        <f>O806*H806</f>
        <v>0</v>
      </c>
      <c r="Q806" s="202">
        <v>1.94302</v>
      </c>
      <c r="R806" s="202">
        <f>Q806*H806</f>
        <v>7.1231113199999996</v>
      </c>
      <c r="S806" s="202">
        <v>0</v>
      </c>
      <c r="T806" s="203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4" t="s">
        <v>187</v>
      </c>
      <c r="AT806" s="204" t="s">
        <v>184</v>
      </c>
      <c r="AU806" s="204" t="s">
        <v>82</v>
      </c>
      <c r="AY806" s="17" t="s">
        <v>182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7" t="s">
        <v>80</v>
      </c>
      <c r="BK806" s="205">
        <f>ROUND(I806*H806,2)</f>
        <v>0</v>
      </c>
      <c r="BL806" s="17" t="s">
        <v>187</v>
      </c>
      <c r="BM806" s="204" t="s">
        <v>1202</v>
      </c>
    </row>
    <row r="807" spans="1:65" s="13" customFormat="1" ht="22.5">
      <c r="B807" s="206"/>
      <c r="C807" s="207"/>
      <c r="D807" s="208" t="s">
        <v>194</v>
      </c>
      <c r="E807" s="209" t="s">
        <v>1</v>
      </c>
      <c r="F807" s="210" t="s">
        <v>1203</v>
      </c>
      <c r="G807" s="207"/>
      <c r="H807" s="209" t="s">
        <v>1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194</v>
      </c>
      <c r="AU807" s="216" t="s">
        <v>82</v>
      </c>
      <c r="AV807" s="13" t="s">
        <v>80</v>
      </c>
      <c r="AW807" s="13" t="s">
        <v>29</v>
      </c>
      <c r="AX807" s="13" t="s">
        <v>72</v>
      </c>
      <c r="AY807" s="216" t="s">
        <v>182</v>
      </c>
    </row>
    <row r="808" spans="1:65" s="14" customFormat="1" ht="11.25">
      <c r="B808" s="217"/>
      <c r="C808" s="218"/>
      <c r="D808" s="208" t="s">
        <v>194</v>
      </c>
      <c r="E808" s="219" t="s">
        <v>1</v>
      </c>
      <c r="F808" s="220" t="s">
        <v>1204</v>
      </c>
      <c r="G808" s="218"/>
      <c r="H808" s="221">
        <v>0.45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194</v>
      </c>
      <c r="AU808" s="227" t="s">
        <v>82</v>
      </c>
      <c r="AV808" s="14" t="s">
        <v>82</v>
      </c>
      <c r="AW808" s="14" t="s">
        <v>29</v>
      </c>
      <c r="AX808" s="14" t="s">
        <v>72</v>
      </c>
      <c r="AY808" s="227" t="s">
        <v>182</v>
      </c>
    </row>
    <row r="809" spans="1:65" s="13" customFormat="1" ht="11.25">
      <c r="B809" s="206"/>
      <c r="C809" s="207"/>
      <c r="D809" s="208" t="s">
        <v>194</v>
      </c>
      <c r="E809" s="209" t="s">
        <v>1</v>
      </c>
      <c r="F809" s="210" t="s">
        <v>1042</v>
      </c>
      <c r="G809" s="207"/>
      <c r="H809" s="209" t="s">
        <v>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194</v>
      </c>
      <c r="AU809" s="216" t="s">
        <v>82</v>
      </c>
      <c r="AV809" s="13" t="s">
        <v>80</v>
      </c>
      <c r="AW809" s="13" t="s">
        <v>29</v>
      </c>
      <c r="AX809" s="13" t="s">
        <v>72</v>
      </c>
      <c r="AY809" s="216" t="s">
        <v>182</v>
      </c>
    </row>
    <row r="810" spans="1:65" s="14" customFormat="1" ht="11.25">
      <c r="B810" s="217"/>
      <c r="C810" s="218"/>
      <c r="D810" s="208" t="s">
        <v>194</v>
      </c>
      <c r="E810" s="219" t="s">
        <v>1</v>
      </c>
      <c r="F810" s="220" t="s">
        <v>1205</v>
      </c>
      <c r="G810" s="218"/>
      <c r="H810" s="221">
        <v>0.33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194</v>
      </c>
      <c r="AU810" s="227" t="s">
        <v>82</v>
      </c>
      <c r="AV810" s="14" t="s">
        <v>82</v>
      </c>
      <c r="AW810" s="14" t="s">
        <v>29</v>
      </c>
      <c r="AX810" s="14" t="s">
        <v>72</v>
      </c>
      <c r="AY810" s="227" t="s">
        <v>182</v>
      </c>
    </row>
    <row r="811" spans="1:65" s="13" customFormat="1" ht="11.25">
      <c r="B811" s="206"/>
      <c r="C811" s="207"/>
      <c r="D811" s="208" t="s">
        <v>194</v>
      </c>
      <c r="E811" s="209" t="s">
        <v>1</v>
      </c>
      <c r="F811" s="210" t="s">
        <v>207</v>
      </c>
      <c r="G811" s="207"/>
      <c r="H811" s="209" t="s">
        <v>1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194</v>
      </c>
      <c r="AU811" s="216" t="s">
        <v>82</v>
      </c>
      <c r="AV811" s="13" t="s">
        <v>80</v>
      </c>
      <c r="AW811" s="13" t="s">
        <v>29</v>
      </c>
      <c r="AX811" s="13" t="s">
        <v>72</v>
      </c>
      <c r="AY811" s="216" t="s">
        <v>182</v>
      </c>
    </row>
    <row r="812" spans="1:65" s="13" customFormat="1" ht="11.25">
      <c r="B812" s="206"/>
      <c r="C812" s="207"/>
      <c r="D812" s="208" t="s">
        <v>194</v>
      </c>
      <c r="E812" s="209" t="s">
        <v>1</v>
      </c>
      <c r="F812" s="210" t="s">
        <v>1043</v>
      </c>
      <c r="G812" s="207"/>
      <c r="H812" s="209" t="s">
        <v>1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194</v>
      </c>
      <c r="AU812" s="216" t="s">
        <v>82</v>
      </c>
      <c r="AV812" s="13" t="s">
        <v>80</v>
      </c>
      <c r="AW812" s="13" t="s">
        <v>29</v>
      </c>
      <c r="AX812" s="13" t="s">
        <v>72</v>
      </c>
      <c r="AY812" s="216" t="s">
        <v>182</v>
      </c>
    </row>
    <row r="813" spans="1:65" s="14" customFormat="1" ht="11.25">
      <c r="B813" s="217"/>
      <c r="C813" s="218"/>
      <c r="D813" s="208" t="s">
        <v>194</v>
      </c>
      <c r="E813" s="219" t="s">
        <v>1</v>
      </c>
      <c r="F813" s="220" t="s">
        <v>1206</v>
      </c>
      <c r="G813" s="218"/>
      <c r="H813" s="221">
        <v>0.27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194</v>
      </c>
      <c r="AU813" s="227" t="s">
        <v>82</v>
      </c>
      <c r="AV813" s="14" t="s">
        <v>82</v>
      </c>
      <c r="AW813" s="14" t="s">
        <v>29</v>
      </c>
      <c r="AX813" s="14" t="s">
        <v>72</v>
      </c>
      <c r="AY813" s="227" t="s">
        <v>182</v>
      </c>
    </row>
    <row r="814" spans="1:65" s="13" customFormat="1" ht="11.25">
      <c r="B814" s="206"/>
      <c r="C814" s="207"/>
      <c r="D814" s="208" t="s">
        <v>194</v>
      </c>
      <c r="E814" s="209" t="s">
        <v>1</v>
      </c>
      <c r="F814" s="210" t="s">
        <v>1044</v>
      </c>
      <c r="G814" s="207"/>
      <c r="H814" s="209" t="s">
        <v>1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194</v>
      </c>
      <c r="AU814" s="216" t="s">
        <v>82</v>
      </c>
      <c r="AV814" s="13" t="s">
        <v>80</v>
      </c>
      <c r="AW814" s="13" t="s">
        <v>29</v>
      </c>
      <c r="AX814" s="13" t="s">
        <v>72</v>
      </c>
      <c r="AY814" s="216" t="s">
        <v>182</v>
      </c>
    </row>
    <row r="815" spans="1:65" s="14" customFormat="1" ht="11.25">
      <c r="B815" s="217"/>
      <c r="C815" s="218"/>
      <c r="D815" s="208" t="s">
        <v>194</v>
      </c>
      <c r="E815" s="219" t="s">
        <v>1</v>
      </c>
      <c r="F815" s="220" t="s">
        <v>1207</v>
      </c>
      <c r="G815" s="218"/>
      <c r="H815" s="221">
        <v>0.72</v>
      </c>
      <c r="I815" s="222"/>
      <c r="J815" s="218"/>
      <c r="K815" s="218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194</v>
      </c>
      <c r="AU815" s="227" t="s">
        <v>82</v>
      </c>
      <c r="AV815" s="14" t="s">
        <v>82</v>
      </c>
      <c r="AW815" s="14" t="s">
        <v>29</v>
      </c>
      <c r="AX815" s="14" t="s">
        <v>72</v>
      </c>
      <c r="AY815" s="227" t="s">
        <v>182</v>
      </c>
    </row>
    <row r="816" spans="1:65" s="13" customFormat="1" ht="11.25">
      <c r="B816" s="206"/>
      <c r="C816" s="207"/>
      <c r="D816" s="208" t="s">
        <v>194</v>
      </c>
      <c r="E816" s="209" t="s">
        <v>1</v>
      </c>
      <c r="F816" s="210" t="s">
        <v>1046</v>
      </c>
      <c r="G816" s="207"/>
      <c r="H816" s="209" t="s">
        <v>1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194</v>
      </c>
      <c r="AU816" s="216" t="s">
        <v>82</v>
      </c>
      <c r="AV816" s="13" t="s">
        <v>80</v>
      </c>
      <c r="AW816" s="13" t="s">
        <v>29</v>
      </c>
      <c r="AX816" s="13" t="s">
        <v>72</v>
      </c>
      <c r="AY816" s="216" t="s">
        <v>182</v>
      </c>
    </row>
    <row r="817" spans="2:51" s="14" customFormat="1" ht="11.25">
      <c r="B817" s="217"/>
      <c r="C817" s="218"/>
      <c r="D817" s="208" t="s">
        <v>194</v>
      </c>
      <c r="E817" s="219" t="s">
        <v>1</v>
      </c>
      <c r="F817" s="220" t="s">
        <v>1208</v>
      </c>
      <c r="G817" s="218"/>
      <c r="H817" s="221">
        <v>0.4</v>
      </c>
      <c r="I817" s="222"/>
      <c r="J817" s="218"/>
      <c r="K817" s="218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194</v>
      </c>
      <c r="AU817" s="227" t="s">
        <v>82</v>
      </c>
      <c r="AV817" s="14" t="s">
        <v>82</v>
      </c>
      <c r="AW817" s="14" t="s">
        <v>29</v>
      </c>
      <c r="AX817" s="14" t="s">
        <v>72</v>
      </c>
      <c r="AY817" s="227" t="s">
        <v>182</v>
      </c>
    </row>
    <row r="818" spans="2:51" s="13" customFormat="1" ht="11.25">
      <c r="B818" s="206"/>
      <c r="C818" s="207"/>
      <c r="D818" s="208" t="s">
        <v>194</v>
      </c>
      <c r="E818" s="209" t="s">
        <v>1</v>
      </c>
      <c r="F818" s="210" t="s">
        <v>1047</v>
      </c>
      <c r="G818" s="207"/>
      <c r="H818" s="209" t="s">
        <v>1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194</v>
      </c>
      <c r="AU818" s="216" t="s">
        <v>82</v>
      </c>
      <c r="AV818" s="13" t="s">
        <v>80</v>
      </c>
      <c r="AW818" s="13" t="s">
        <v>29</v>
      </c>
      <c r="AX818" s="13" t="s">
        <v>72</v>
      </c>
      <c r="AY818" s="216" t="s">
        <v>182</v>
      </c>
    </row>
    <row r="819" spans="2:51" s="14" customFormat="1" ht="11.25">
      <c r="B819" s="217"/>
      <c r="C819" s="218"/>
      <c r="D819" s="208" t="s">
        <v>194</v>
      </c>
      <c r="E819" s="219" t="s">
        <v>1</v>
      </c>
      <c r="F819" s="220" t="s">
        <v>1209</v>
      </c>
      <c r="G819" s="218"/>
      <c r="H819" s="221">
        <v>0.215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194</v>
      </c>
      <c r="AU819" s="227" t="s">
        <v>82</v>
      </c>
      <c r="AV819" s="14" t="s">
        <v>82</v>
      </c>
      <c r="AW819" s="14" t="s">
        <v>29</v>
      </c>
      <c r="AX819" s="14" t="s">
        <v>72</v>
      </c>
      <c r="AY819" s="227" t="s">
        <v>182</v>
      </c>
    </row>
    <row r="820" spans="2:51" s="13" customFormat="1" ht="11.25">
      <c r="B820" s="206"/>
      <c r="C820" s="207"/>
      <c r="D820" s="208" t="s">
        <v>194</v>
      </c>
      <c r="E820" s="209" t="s">
        <v>1</v>
      </c>
      <c r="F820" s="210" t="s">
        <v>1048</v>
      </c>
      <c r="G820" s="207"/>
      <c r="H820" s="209" t="s">
        <v>1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194</v>
      </c>
      <c r="AU820" s="216" t="s">
        <v>82</v>
      </c>
      <c r="AV820" s="13" t="s">
        <v>80</v>
      </c>
      <c r="AW820" s="13" t="s">
        <v>29</v>
      </c>
      <c r="AX820" s="13" t="s">
        <v>72</v>
      </c>
      <c r="AY820" s="216" t="s">
        <v>182</v>
      </c>
    </row>
    <row r="821" spans="2:51" s="14" customFormat="1" ht="11.25">
      <c r="B821" s="217"/>
      <c r="C821" s="218"/>
      <c r="D821" s="208" t="s">
        <v>194</v>
      </c>
      <c r="E821" s="219" t="s">
        <v>1</v>
      </c>
      <c r="F821" s="220" t="s">
        <v>1206</v>
      </c>
      <c r="G821" s="218"/>
      <c r="H821" s="221">
        <v>0.27</v>
      </c>
      <c r="I821" s="222"/>
      <c r="J821" s="218"/>
      <c r="K821" s="218"/>
      <c r="L821" s="223"/>
      <c r="M821" s="224"/>
      <c r="N821" s="225"/>
      <c r="O821" s="225"/>
      <c r="P821" s="225"/>
      <c r="Q821" s="225"/>
      <c r="R821" s="225"/>
      <c r="S821" s="225"/>
      <c r="T821" s="226"/>
      <c r="AT821" s="227" t="s">
        <v>194</v>
      </c>
      <c r="AU821" s="227" t="s">
        <v>82</v>
      </c>
      <c r="AV821" s="14" t="s">
        <v>82</v>
      </c>
      <c r="AW821" s="14" t="s">
        <v>29</v>
      </c>
      <c r="AX821" s="14" t="s">
        <v>72</v>
      </c>
      <c r="AY821" s="227" t="s">
        <v>182</v>
      </c>
    </row>
    <row r="822" spans="2:51" s="13" customFormat="1" ht="11.25">
      <c r="B822" s="206"/>
      <c r="C822" s="207"/>
      <c r="D822" s="208" t="s">
        <v>194</v>
      </c>
      <c r="E822" s="209" t="s">
        <v>1</v>
      </c>
      <c r="F822" s="210" t="s">
        <v>253</v>
      </c>
      <c r="G822" s="207"/>
      <c r="H822" s="209" t="s">
        <v>1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194</v>
      </c>
      <c r="AU822" s="216" t="s">
        <v>82</v>
      </c>
      <c r="AV822" s="13" t="s">
        <v>80</v>
      </c>
      <c r="AW822" s="13" t="s">
        <v>29</v>
      </c>
      <c r="AX822" s="13" t="s">
        <v>72</v>
      </c>
      <c r="AY822" s="216" t="s">
        <v>182</v>
      </c>
    </row>
    <row r="823" spans="2:51" s="13" customFormat="1" ht="11.25">
      <c r="B823" s="206"/>
      <c r="C823" s="207"/>
      <c r="D823" s="208" t="s">
        <v>194</v>
      </c>
      <c r="E823" s="209" t="s">
        <v>1</v>
      </c>
      <c r="F823" s="210" t="s">
        <v>1049</v>
      </c>
      <c r="G823" s="207"/>
      <c r="H823" s="209" t="s">
        <v>1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194</v>
      </c>
      <c r="AU823" s="216" t="s">
        <v>82</v>
      </c>
      <c r="AV823" s="13" t="s">
        <v>80</v>
      </c>
      <c r="AW823" s="13" t="s">
        <v>29</v>
      </c>
      <c r="AX823" s="13" t="s">
        <v>72</v>
      </c>
      <c r="AY823" s="216" t="s">
        <v>182</v>
      </c>
    </row>
    <row r="824" spans="2:51" s="14" customFormat="1" ht="11.25">
      <c r="B824" s="217"/>
      <c r="C824" s="218"/>
      <c r="D824" s="208" t="s">
        <v>194</v>
      </c>
      <c r="E824" s="219" t="s">
        <v>1</v>
      </c>
      <c r="F824" s="220" t="s">
        <v>1206</v>
      </c>
      <c r="G824" s="218"/>
      <c r="H824" s="221">
        <v>0.27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194</v>
      </c>
      <c r="AU824" s="227" t="s">
        <v>82</v>
      </c>
      <c r="AV824" s="14" t="s">
        <v>82</v>
      </c>
      <c r="AW824" s="14" t="s">
        <v>29</v>
      </c>
      <c r="AX824" s="14" t="s">
        <v>72</v>
      </c>
      <c r="AY824" s="227" t="s">
        <v>182</v>
      </c>
    </row>
    <row r="825" spans="2:51" s="13" customFormat="1" ht="11.25">
      <c r="B825" s="206"/>
      <c r="C825" s="207"/>
      <c r="D825" s="208" t="s">
        <v>194</v>
      </c>
      <c r="E825" s="209" t="s">
        <v>1</v>
      </c>
      <c r="F825" s="210" t="s">
        <v>1050</v>
      </c>
      <c r="G825" s="207"/>
      <c r="H825" s="209" t="s">
        <v>1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194</v>
      </c>
      <c r="AU825" s="216" t="s">
        <v>82</v>
      </c>
      <c r="AV825" s="13" t="s">
        <v>80</v>
      </c>
      <c r="AW825" s="13" t="s">
        <v>29</v>
      </c>
      <c r="AX825" s="13" t="s">
        <v>72</v>
      </c>
      <c r="AY825" s="216" t="s">
        <v>182</v>
      </c>
    </row>
    <row r="826" spans="2:51" s="14" customFormat="1" ht="11.25">
      <c r="B826" s="217"/>
      <c r="C826" s="218"/>
      <c r="D826" s="208" t="s">
        <v>194</v>
      </c>
      <c r="E826" s="219" t="s">
        <v>1</v>
      </c>
      <c r="F826" s="220" t="s">
        <v>1210</v>
      </c>
      <c r="G826" s="218"/>
      <c r="H826" s="221">
        <v>0.24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194</v>
      </c>
      <c r="AU826" s="227" t="s">
        <v>82</v>
      </c>
      <c r="AV826" s="14" t="s">
        <v>82</v>
      </c>
      <c r="AW826" s="14" t="s">
        <v>29</v>
      </c>
      <c r="AX826" s="14" t="s">
        <v>72</v>
      </c>
      <c r="AY826" s="227" t="s">
        <v>182</v>
      </c>
    </row>
    <row r="827" spans="2:51" s="13" customFormat="1" ht="11.25">
      <c r="B827" s="206"/>
      <c r="C827" s="207"/>
      <c r="D827" s="208" t="s">
        <v>194</v>
      </c>
      <c r="E827" s="209" t="s">
        <v>1</v>
      </c>
      <c r="F827" s="210" t="s">
        <v>1051</v>
      </c>
      <c r="G827" s="207"/>
      <c r="H827" s="209" t="s">
        <v>1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194</v>
      </c>
      <c r="AU827" s="216" t="s">
        <v>82</v>
      </c>
      <c r="AV827" s="13" t="s">
        <v>80</v>
      </c>
      <c r="AW827" s="13" t="s">
        <v>29</v>
      </c>
      <c r="AX827" s="13" t="s">
        <v>72</v>
      </c>
      <c r="AY827" s="216" t="s">
        <v>182</v>
      </c>
    </row>
    <row r="828" spans="2:51" s="14" customFormat="1" ht="11.25">
      <c r="B828" s="217"/>
      <c r="C828" s="218"/>
      <c r="D828" s="208" t="s">
        <v>194</v>
      </c>
      <c r="E828" s="219" t="s">
        <v>1</v>
      </c>
      <c r="F828" s="220" t="s">
        <v>1211</v>
      </c>
      <c r="G828" s="218"/>
      <c r="H828" s="221">
        <v>6.6000000000000003E-2</v>
      </c>
      <c r="I828" s="222"/>
      <c r="J828" s="218"/>
      <c r="K828" s="218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194</v>
      </c>
      <c r="AU828" s="227" t="s">
        <v>82</v>
      </c>
      <c r="AV828" s="14" t="s">
        <v>82</v>
      </c>
      <c r="AW828" s="14" t="s">
        <v>29</v>
      </c>
      <c r="AX828" s="14" t="s">
        <v>72</v>
      </c>
      <c r="AY828" s="227" t="s">
        <v>182</v>
      </c>
    </row>
    <row r="829" spans="2:51" s="13" customFormat="1" ht="11.25">
      <c r="B829" s="206"/>
      <c r="C829" s="207"/>
      <c r="D829" s="208" t="s">
        <v>194</v>
      </c>
      <c r="E829" s="209" t="s">
        <v>1</v>
      </c>
      <c r="F829" s="210" t="s">
        <v>1052</v>
      </c>
      <c r="G829" s="207"/>
      <c r="H829" s="209" t="s">
        <v>1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194</v>
      </c>
      <c r="AU829" s="216" t="s">
        <v>82</v>
      </c>
      <c r="AV829" s="13" t="s">
        <v>80</v>
      </c>
      <c r="AW829" s="13" t="s">
        <v>29</v>
      </c>
      <c r="AX829" s="13" t="s">
        <v>72</v>
      </c>
      <c r="AY829" s="216" t="s">
        <v>182</v>
      </c>
    </row>
    <row r="830" spans="2:51" s="14" customFormat="1" ht="11.25">
      <c r="B830" s="217"/>
      <c r="C830" s="218"/>
      <c r="D830" s="208" t="s">
        <v>194</v>
      </c>
      <c r="E830" s="219" t="s">
        <v>1</v>
      </c>
      <c r="F830" s="220" t="s">
        <v>1212</v>
      </c>
      <c r="G830" s="218"/>
      <c r="H830" s="221">
        <v>0.17399999999999999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194</v>
      </c>
      <c r="AU830" s="227" t="s">
        <v>82</v>
      </c>
      <c r="AV830" s="14" t="s">
        <v>82</v>
      </c>
      <c r="AW830" s="14" t="s">
        <v>29</v>
      </c>
      <c r="AX830" s="14" t="s">
        <v>72</v>
      </c>
      <c r="AY830" s="227" t="s">
        <v>182</v>
      </c>
    </row>
    <row r="831" spans="2:51" s="13" customFormat="1" ht="11.25">
      <c r="B831" s="206"/>
      <c r="C831" s="207"/>
      <c r="D831" s="208" t="s">
        <v>194</v>
      </c>
      <c r="E831" s="209" t="s">
        <v>1</v>
      </c>
      <c r="F831" s="210" t="s">
        <v>1053</v>
      </c>
      <c r="G831" s="207"/>
      <c r="H831" s="209" t="s">
        <v>1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194</v>
      </c>
      <c r="AU831" s="216" t="s">
        <v>82</v>
      </c>
      <c r="AV831" s="13" t="s">
        <v>80</v>
      </c>
      <c r="AW831" s="13" t="s">
        <v>29</v>
      </c>
      <c r="AX831" s="13" t="s">
        <v>72</v>
      </c>
      <c r="AY831" s="216" t="s">
        <v>182</v>
      </c>
    </row>
    <row r="832" spans="2:51" s="14" customFormat="1" ht="11.25">
      <c r="B832" s="217"/>
      <c r="C832" s="218"/>
      <c r="D832" s="208" t="s">
        <v>194</v>
      </c>
      <c r="E832" s="219" t="s">
        <v>1</v>
      </c>
      <c r="F832" s="220" t="s">
        <v>1213</v>
      </c>
      <c r="G832" s="218"/>
      <c r="H832" s="221">
        <v>0.26100000000000001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194</v>
      </c>
      <c r="AU832" s="227" t="s">
        <v>82</v>
      </c>
      <c r="AV832" s="14" t="s">
        <v>82</v>
      </c>
      <c r="AW832" s="14" t="s">
        <v>29</v>
      </c>
      <c r="AX832" s="14" t="s">
        <v>72</v>
      </c>
      <c r="AY832" s="227" t="s">
        <v>182</v>
      </c>
    </row>
    <row r="833" spans="1:65" s="15" customFormat="1" ht="11.25">
      <c r="B833" s="228"/>
      <c r="C833" s="229"/>
      <c r="D833" s="208" t="s">
        <v>194</v>
      </c>
      <c r="E833" s="230" t="s">
        <v>1</v>
      </c>
      <c r="F833" s="231" t="s">
        <v>218</v>
      </c>
      <c r="G833" s="229"/>
      <c r="H833" s="232">
        <v>3.6659999999999999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194</v>
      </c>
      <c r="AU833" s="238" t="s">
        <v>82</v>
      </c>
      <c r="AV833" s="15" t="s">
        <v>187</v>
      </c>
      <c r="AW833" s="15" t="s">
        <v>29</v>
      </c>
      <c r="AX833" s="15" t="s">
        <v>80</v>
      </c>
      <c r="AY833" s="238" t="s">
        <v>182</v>
      </c>
    </row>
    <row r="834" spans="1:65" s="2" customFormat="1" ht="33" customHeight="1">
      <c r="A834" s="34"/>
      <c r="B834" s="35"/>
      <c r="C834" s="192" t="s">
        <v>1214</v>
      </c>
      <c r="D834" s="192" t="s">
        <v>184</v>
      </c>
      <c r="E834" s="193" t="s">
        <v>1215</v>
      </c>
      <c r="F834" s="194" t="s">
        <v>1216</v>
      </c>
      <c r="G834" s="195" t="s">
        <v>292</v>
      </c>
      <c r="H834" s="196">
        <v>0.49099999999999999</v>
      </c>
      <c r="I834" s="197"/>
      <c r="J834" s="198">
        <f>ROUND(I834*H834,2)</f>
        <v>0</v>
      </c>
      <c r="K834" s="199"/>
      <c r="L834" s="39"/>
      <c r="M834" s="200" t="s">
        <v>1</v>
      </c>
      <c r="N834" s="201" t="s">
        <v>37</v>
      </c>
      <c r="O834" s="71"/>
      <c r="P834" s="202">
        <f>O834*H834</f>
        <v>0</v>
      </c>
      <c r="Q834" s="202">
        <v>1.221E-2</v>
      </c>
      <c r="R834" s="202">
        <f>Q834*H834</f>
        <v>5.9951099999999997E-3</v>
      </c>
      <c r="S834" s="202">
        <v>0</v>
      </c>
      <c r="T834" s="203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4" t="s">
        <v>187</v>
      </c>
      <c r="AT834" s="204" t="s">
        <v>184</v>
      </c>
      <c r="AU834" s="204" t="s">
        <v>82</v>
      </c>
      <c r="AY834" s="17" t="s">
        <v>182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7" t="s">
        <v>80</v>
      </c>
      <c r="BK834" s="205">
        <f>ROUND(I834*H834,2)</f>
        <v>0</v>
      </c>
      <c r="BL834" s="17" t="s">
        <v>187</v>
      </c>
      <c r="BM834" s="204" t="s">
        <v>1217</v>
      </c>
    </row>
    <row r="835" spans="1:65" s="13" customFormat="1" ht="11.25">
      <c r="B835" s="206"/>
      <c r="C835" s="207"/>
      <c r="D835" s="208" t="s">
        <v>194</v>
      </c>
      <c r="E835" s="209" t="s">
        <v>1</v>
      </c>
      <c r="F835" s="210" t="s">
        <v>1218</v>
      </c>
      <c r="G835" s="207"/>
      <c r="H835" s="209" t="s">
        <v>1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194</v>
      </c>
      <c r="AU835" s="216" t="s">
        <v>82</v>
      </c>
      <c r="AV835" s="13" t="s">
        <v>80</v>
      </c>
      <c r="AW835" s="13" t="s">
        <v>29</v>
      </c>
      <c r="AX835" s="13" t="s">
        <v>72</v>
      </c>
      <c r="AY835" s="216" t="s">
        <v>182</v>
      </c>
    </row>
    <row r="836" spans="1:65" s="14" customFormat="1" ht="11.25">
      <c r="B836" s="217"/>
      <c r="C836" s="218"/>
      <c r="D836" s="208" t="s">
        <v>194</v>
      </c>
      <c r="E836" s="219" t="s">
        <v>1</v>
      </c>
      <c r="F836" s="220" t="s">
        <v>1219</v>
      </c>
      <c r="G836" s="218"/>
      <c r="H836" s="221">
        <v>0.49099999999999999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194</v>
      </c>
      <c r="AU836" s="227" t="s">
        <v>82</v>
      </c>
      <c r="AV836" s="14" t="s">
        <v>82</v>
      </c>
      <c r="AW836" s="14" t="s">
        <v>29</v>
      </c>
      <c r="AX836" s="14" t="s">
        <v>80</v>
      </c>
      <c r="AY836" s="227" t="s">
        <v>182</v>
      </c>
    </row>
    <row r="837" spans="1:65" s="2" customFormat="1" ht="21.75" customHeight="1">
      <c r="A837" s="34"/>
      <c r="B837" s="35"/>
      <c r="C837" s="242" t="s">
        <v>1220</v>
      </c>
      <c r="D837" s="242" t="s">
        <v>648</v>
      </c>
      <c r="E837" s="243" t="s">
        <v>1221</v>
      </c>
      <c r="F837" s="244" t="s">
        <v>1222</v>
      </c>
      <c r="G837" s="245" t="s">
        <v>292</v>
      </c>
      <c r="H837" s="246">
        <v>0.51600000000000001</v>
      </c>
      <c r="I837" s="247"/>
      <c r="J837" s="248">
        <f>ROUND(I837*H837,2)</f>
        <v>0</v>
      </c>
      <c r="K837" s="249"/>
      <c r="L837" s="250"/>
      <c r="M837" s="251" t="s">
        <v>1</v>
      </c>
      <c r="N837" s="252" t="s">
        <v>37</v>
      </c>
      <c r="O837" s="71"/>
      <c r="P837" s="202">
        <f>O837*H837</f>
        <v>0</v>
      </c>
      <c r="Q837" s="202">
        <v>1</v>
      </c>
      <c r="R837" s="202">
        <f>Q837*H837</f>
        <v>0.51600000000000001</v>
      </c>
      <c r="S837" s="202">
        <v>0</v>
      </c>
      <c r="T837" s="203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4" t="s">
        <v>282</v>
      </c>
      <c r="AT837" s="204" t="s">
        <v>648</v>
      </c>
      <c r="AU837" s="204" t="s">
        <v>82</v>
      </c>
      <c r="AY837" s="17" t="s">
        <v>182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7" t="s">
        <v>80</v>
      </c>
      <c r="BK837" s="205">
        <f>ROUND(I837*H837,2)</f>
        <v>0</v>
      </c>
      <c r="BL837" s="17" t="s">
        <v>187</v>
      </c>
      <c r="BM837" s="204" t="s">
        <v>1223</v>
      </c>
    </row>
    <row r="838" spans="1:65" s="13" customFormat="1" ht="11.25">
      <c r="B838" s="206"/>
      <c r="C838" s="207"/>
      <c r="D838" s="208" t="s">
        <v>194</v>
      </c>
      <c r="E838" s="209" t="s">
        <v>1</v>
      </c>
      <c r="F838" s="210" t="s">
        <v>1218</v>
      </c>
      <c r="G838" s="207"/>
      <c r="H838" s="209" t="s">
        <v>1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194</v>
      </c>
      <c r="AU838" s="216" t="s">
        <v>82</v>
      </c>
      <c r="AV838" s="13" t="s">
        <v>80</v>
      </c>
      <c r="AW838" s="13" t="s">
        <v>29</v>
      </c>
      <c r="AX838" s="13" t="s">
        <v>72</v>
      </c>
      <c r="AY838" s="216" t="s">
        <v>182</v>
      </c>
    </row>
    <row r="839" spans="1:65" s="14" customFormat="1" ht="11.25">
      <c r="B839" s="217"/>
      <c r="C839" s="218"/>
      <c r="D839" s="208" t="s">
        <v>194</v>
      </c>
      <c r="E839" s="219" t="s">
        <v>1</v>
      </c>
      <c r="F839" s="220" t="s">
        <v>1224</v>
      </c>
      <c r="G839" s="218"/>
      <c r="H839" s="221">
        <v>0.51600000000000001</v>
      </c>
      <c r="I839" s="222"/>
      <c r="J839" s="218"/>
      <c r="K839" s="218"/>
      <c r="L839" s="223"/>
      <c r="M839" s="224"/>
      <c r="N839" s="225"/>
      <c r="O839" s="225"/>
      <c r="P839" s="225"/>
      <c r="Q839" s="225"/>
      <c r="R839" s="225"/>
      <c r="S839" s="225"/>
      <c r="T839" s="226"/>
      <c r="AT839" s="227" t="s">
        <v>194</v>
      </c>
      <c r="AU839" s="227" t="s">
        <v>82</v>
      </c>
      <c r="AV839" s="14" t="s">
        <v>82</v>
      </c>
      <c r="AW839" s="14" t="s">
        <v>29</v>
      </c>
      <c r="AX839" s="14" t="s">
        <v>80</v>
      </c>
      <c r="AY839" s="227" t="s">
        <v>182</v>
      </c>
    </row>
    <row r="840" spans="1:65" s="2" customFormat="1" ht="24.2" customHeight="1">
      <c r="A840" s="34"/>
      <c r="B840" s="35"/>
      <c r="C840" s="192" t="s">
        <v>1225</v>
      </c>
      <c r="D840" s="192" t="s">
        <v>184</v>
      </c>
      <c r="E840" s="193" t="s">
        <v>1226</v>
      </c>
      <c r="F840" s="194" t="s">
        <v>1227</v>
      </c>
      <c r="G840" s="195" t="s">
        <v>292</v>
      </c>
      <c r="H840" s="196">
        <v>0.36399999999999999</v>
      </c>
      <c r="I840" s="197"/>
      <c r="J840" s="198">
        <f>ROUND(I840*H840,2)</f>
        <v>0</v>
      </c>
      <c r="K840" s="199"/>
      <c r="L840" s="39"/>
      <c r="M840" s="200" t="s">
        <v>1</v>
      </c>
      <c r="N840" s="201" t="s">
        <v>37</v>
      </c>
      <c r="O840" s="71"/>
      <c r="P840" s="202">
        <f>O840*H840</f>
        <v>0</v>
      </c>
      <c r="Q840" s="202">
        <v>1.0900000000000001</v>
      </c>
      <c r="R840" s="202">
        <f>Q840*H840</f>
        <v>0.39676</v>
      </c>
      <c r="S840" s="202">
        <v>0</v>
      </c>
      <c r="T840" s="203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04" t="s">
        <v>187</v>
      </c>
      <c r="AT840" s="204" t="s">
        <v>184</v>
      </c>
      <c r="AU840" s="204" t="s">
        <v>82</v>
      </c>
      <c r="AY840" s="17" t="s">
        <v>182</v>
      </c>
      <c r="BE840" s="205">
        <f>IF(N840="základní",J840,0)</f>
        <v>0</v>
      </c>
      <c r="BF840" s="205">
        <f>IF(N840="snížená",J840,0)</f>
        <v>0</v>
      </c>
      <c r="BG840" s="205">
        <f>IF(N840="zákl. přenesená",J840,0)</f>
        <v>0</v>
      </c>
      <c r="BH840" s="205">
        <f>IF(N840="sníž. přenesená",J840,0)</f>
        <v>0</v>
      </c>
      <c r="BI840" s="205">
        <f>IF(N840="nulová",J840,0)</f>
        <v>0</v>
      </c>
      <c r="BJ840" s="17" t="s">
        <v>80</v>
      </c>
      <c r="BK840" s="205">
        <f>ROUND(I840*H840,2)</f>
        <v>0</v>
      </c>
      <c r="BL840" s="17" t="s">
        <v>187</v>
      </c>
      <c r="BM840" s="204" t="s">
        <v>1228</v>
      </c>
    </row>
    <row r="841" spans="1:65" s="13" customFormat="1" ht="11.25">
      <c r="B841" s="206"/>
      <c r="C841" s="207"/>
      <c r="D841" s="208" t="s">
        <v>194</v>
      </c>
      <c r="E841" s="209" t="s">
        <v>1</v>
      </c>
      <c r="F841" s="210" t="s">
        <v>207</v>
      </c>
      <c r="G841" s="207"/>
      <c r="H841" s="209" t="s">
        <v>1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194</v>
      </c>
      <c r="AU841" s="216" t="s">
        <v>82</v>
      </c>
      <c r="AV841" s="13" t="s">
        <v>80</v>
      </c>
      <c r="AW841" s="13" t="s">
        <v>29</v>
      </c>
      <c r="AX841" s="13" t="s">
        <v>72</v>
      </c>
      <c r="AY841" s="216" t="s">
        <v>182</v>
      </c>
    </row>
    <row r="842" spans="1:65" s="13" customFormat="1" ht="11.25">
      <c r="B842" s="206"/>
      <c r="C842" s="207"/>
      <c r="D842" s="208" t="s">
        <v>194</v>
      </c>
      <c r="E842" s="209" t="s">
        <v>1</v>
      </c>
      <c r="F842" s="210" t="s">
        <v>1044</v>
      </c>
      <c r="G842" s="207"/>
      <c r="H842" s="209" t="s">
        <v>1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194</v>
      </c>
      <c r="AU842" s="216" t="s">
        <v>82</v>
      </c>
      <c r="AV842" s="13" t="s">
        <v>80</v>
      </c>
      <c r="AW842" s="13" t="s">
        <v>29</v>
      </c>
      <c r="AX842" s="13" t="s">
        <v>72</v>
      </c>
      <c r="AY842" s="216" t="s">
        <v>182</v>
      </c>
    </row>
    <row r="843" spans="1:65" s="14" customFormat="1" ht="11.25">
      <c r="B843" s="217"/>
      <c r="C843" s="218"/>
      <c r="D843" s="208" t="s">
        <v>194</v>
      </c>
      <c r="E843" s="219" t="s">
        <v>1</v>
      </c>
      <c r="F843" s="220" t="s">
        <v>1229</v>
      </c>
      <c r="G843" s="218"/>
      <c r="H843" s="221">
        <v>0.157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194</v>
      </c>
      <c r="AU843" s="227" t="s">
        <v>82</v>
      </c>
      <c r="AV843" s="14" t="s">
        <v>82</v>
      </c>
      <c r="AW843" s="14" t="s">
        <v>29</v>
      </c>
      <c r="AX843" s="14" t="s">
        <v>72</v>
      </c>
      <c r="AY843" s="227" t="s">
        <v>182</v>
      </c>
    </row>
    <row r="844" spans="1:65" s="14" customFormat="1" ht="11.25">
      <c r="B844" s="217"/>
      <c r="C844" s="218"/>
      <c r="D844" s="208" t="s">
        <v>194</v>
      </c>
      <c r="E844" s="219" t="s">
        <v>1</v>
      </c>
      <c r="F844" s="220" t="s">
        <v>1230</v>
      </c>
      <c r="G844" s="218"/>
      <c r="H844" s="221">
        <v>0.06</v>
      </c>
      <c r="I844" s="222"/>
      <c r="J844" s="218"/>
      <c r="K844" s="218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194</v>
      </c>
      <c r="AU844" s="227" t="s">
        <v>82</v>
      </c>
      <c r="AV844" s="14" t="s">
        <v>82</v>
      </c>
      <c r="AW844" s="14" t="s">
        <v>29</v>
      </c>
      <c r="AX844" s="14" t="s">
        <v>72</v>
      </c>
      <c r="AY844" s="227" t="s">
        <v>182</v>
      </c>
    </row>
    <row r="845" spans="1:65" s="14" customFormat="1" ht="11.25">
      <c r="B845" s="217"/>
      <c r="C845" s="218"/>
      <c r="D845" s="208" t="s">
        <v>194</v>
      </c>
      <c r="E845" s="219" t="s">
        <v>1</v>
      </c>
      <c r="F845" s="220" t="s">
        <v>1231</v>
      </c>
      <c r="G845" s="218"/>
      <c r="H845" s="221">
        <v>5.7000000000000002E-2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194</v>
      </c>
      <c r="AU845" s="227" t="s">
        <v>82</v>
      </c>
      <c r="AV845" s="14" t="s">
        <v>82</v>
      </c>
      <c r="AW845" s="14" t="s">
        <v>29</v>
      </c>
      <c r="AX845" s="14" t="s">
        <v>72</v>
      </c>
      <c r="AY845" s="227" t="s">
        <v>182</v>
      </c>
    </row>
    <row r="846" spans="1:65" s="14" customFormat="1" ht="11.25">
      <c r="B846" s="217"/>
      <c r="C846" s="218"/>
      <c r="D846" s="208" t="s">
        <v>194</v>
      </c>
      <c r="E846" s="219" t="s">
        <v>1</v>
      </c>
      <c r="F846" s="220" t="s">
        <v>1232</v>
      </c>
      <c r="G846" s="218"/>
      <c r="H846" s="221">
        <v>0.05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194</v>
      </c>
      <c r="AU846" s="227" t="s">
        <v>82</v>
      </c>
      <c r="AV846" s="14" t="s">
        <v>82</v>
      </c>
      <c r="AW846" s="14" t="s">
        <v>29</v>
      </c>
      <c r="AX846" s="14" t="s">
        <v>72</v>
      </c>
      <c r="AY846" s="227" t="s">
        <v>182</v>
      </c>
    </row>
    <row r="847" spans="1:65" s="13" customFormat="1" ht="11.25">
      <c r="B847" s="206"/>
      <c r="C847" s="207"/>
      <c r="D847" s="208" t="s">
        <v>194</v>
      </c>
      <c r="E847" s="209" t="s">
        <v>1</v>
      </c>
      <c r="F847" s="210" t="s">
        <v>253</v>
      </c>
      <c r="G847" s="207"/>
      <c r="H847" s="209" t="s">
        <v>1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194</v>
      </c>
      <c r="AU847" s="216" t="s">
        <v>82</v>
      </c>
      <c r="AV847" s="13" t="s">
        <v>80</v>
      </c>
      <c r="AW847" s="13" t="s">
        <v>29</v>
      </c>
      <c r="AX847" s="13" t="s">
        <v>72</v>
      </c>
      <c r="AY847" s="216" t="s">
        <v>182</v>
      </c>
    </row>
    <row r="848" spans="1:65" s="13" customFormat="1" ht="11.25">
      <c r="B848" s="206"/>
      <c r="C848" s="207"/>
      <c r="D848" s="208" t="s">
        <v>194</v>
      </c>
      <c r="E848" s="209" t="s">
        <v>1</v>
      </c>
      <c r="F848" s="210" t="s">
        <v>1051</v>
      </c>
      <c r="G848" s="207"/>
      <c r="H848" s="209" t="s">
        <v>1</v>
      </c>
      <c r="I848" s="211"/>
      <c r="J848" s="207"/>
      <c r="K848" s="207"/>
      <c r="L848" s="212"/>
      <c r="M848" s="213"/>
      <c r="N848" s="214"/>
      <c r="O848" s="214"/>
      <c r="P848" s="214"/>
      <c r="Q848" s="214"/>
      <c r="R848" s="214"/>
      <c r="S848" s="214"/>
      <c r="T848" s="215"/>
      <c r="AT848" s="216" t="s">
        <v>194</v>
      </c>
      <c r="AU848" s="216" t="s">
        <v>82</v>
      </c>
      <c r="AV848" s="13" t="s">
        <v>80</v>
      </c>
      <c r="AW848" s="13" t="s">
        <v>29</v>
      </c>
      <c r="AX848" s="13" t="s">
        <v>72</v>
      </c>
      <c r="AY848" s="216" t="s">
        <v>182</v>
      </c>
    </row>
    <row r="849" spans="1:65" s="14" customFormat="1" ht="11.25">
      <c r="B849" s="217"/>
      <c r="C849" s="218"/>
      <c r="D849" s="208" t="s">
        <v>194</v>
      </c>
      <c r="E849" s="219" t="s">
        <v>1</v>
      </c>
      <c r="F849" s="220" t="s">
        <v>1233</v>
      </c>
      <c r="G849" s="218"/>
      <c r="H849" s="221">
        <v>0.04</v>
      </c>
      <c r="I849" s="222"/>
      <c r="J849" s="218"/>
      <c r="K849" s="218"/>
      <c r="L849" s="223"/>
      <c r="M849" s="224"/>
      <c r="N849" s="225"/>
      <c r="O849" s="225"/>
      <c r="P849" s="225"/>
      <c r="Q849" s="225"/>
      <c r="R849" s="225"/>
      <c r="S849" s="225"/>
      <c r="T849" s="226"/>
      <c r="AT849" s="227" t="s">
        <v>194</v>
      </c>
      <c r="AU849" s="227" t="s">
        <v>82</v>
      </c>
      <c r="AV849" s="14" t="s">
        <v>82</v>
      </c>
      <c r="AW849" s="14" t="s">
        <v>29</v>
      </c>
      <c r="AX849" s="14" t="s">
        <v>72</v>
      </c>
      <c r="AY849" s="227" t="s">
        <v>182</v>
      </c>
    </row>
    <row r="850" spans="1:65" s="15" customFormat="1" ht="11.25">
      <c r="B850" s="228"/>
      <c r="C850" s="229"/>
      <c r="D850" s="208" t="s">
        <v>194</v>
      </c>
      <c r="E850" s="230" t="s">
        <v>1</v>
      </c>
      <c r="F850" s="231" t="s">
        <v>218</v>
      </c>
      <c r="G850" s="229"/>
      <c r="H850" s="232">
        <v>0.36399999999999999</v>
      </c>
      <c r="I850" s="233"/>
      <c r="J850" s="229"/>
      <c r="K850" s="229"/>
      <c r="L850" s="234"/>
      <c r="M850" s="235"/>
      <c r="N850" s="236"/>
      <c r="O850" s="236"/>
      <c r="P850" s="236"/>
      <c r="Q850" s="236"/>
      <c r="R850" s="236"/>
      <c r="S850" s="236"/>
      <c r="T850" s="237"/>
      <c r="AT850" s="238" t="s">
        <v>194</v>
      </c>
      <c r="AU850" s="238" t="s">
        <v>82</v>
      </c>
      <c r="AV850" s="15" t="s">
        <v>187</v>
      </c>
      <c r="AW850" s="15" t="s">
        <v>29</v>
      </c>
      <c r="AX850" s="15" t="s">
        <v>80</v>
      </c>
      <c r="AY850" s="238" t="s">
        <v>182</v>
      </c>
    </row>
    <row r="851" spans="1:65" s="2" customFormat="1" ht="24.2" customHeight="1">
      <c r="A851" s="34"/>
      <c r="B851" s="35"/>
      <c r="C851" s="192" t="s">
        <v>1234</v>
      </c>
      <c r="D851" s="192" t="s">
        <v>184</v>
      </c>
      <c r="E851" s="193" t="s">
        <v>1235</v>
      </c>
      <c r="F851" s="194" t="s">
        <v>1236</v>
      </c>
      <c r="G851" s="195" t="s">
        <v>292</v>
      </c>
      <c r="H851" s="196">
        <v>1.5629999999999999</v>
      </c>
      <c r="I851" s="197"/>
      <c r="J851" s="198">
        <f>ROUND(I851*H851,2)</f>
        <v>0</v>
      </c>
      <c r="K851" s="199"/>
      <c r="L851" s="39"/>
      <c r="M851" s="200" t="s">
        <v>1</v>
      </c>
      <c r="N851" s="201" t="s">
        <v>37</v>
      </c>
      <c r="O851" s="71"/>
      <c r="P851" s="202">
        <f>O851*H851</f>
        <v>0</v>
      </c>
      <c r="Q851" s="202">
        <v>1.0900000000000001</v>
      </c>
      <c r="R851" s="202">
        <f>Q851*H851</f>
        <v>1.70367</v>
      </c>
      <c r="S851" s="202">
        <v>0</v>
      </c>
      <c r="T851" s="203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4" t="s">
        <v>187</v>
      </c>
      <c r="AT851" s="204" t="s">
        <v>184</v>
      </c>
      <c r="AU851" s="204" t="s">
        <v>82</v>
      </c>
      <c r="AY851" s="17" t="s">
        <v>182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7" t="s">
        <v>80</v>
      </c>
      <c r="BK851" s="205">
        <f>ROUND(I851*H851,2)</f>
        <v>0</v>
      </c>
      <c r="BL851" s="17" t="s">
        <v>187</v>
      </c>
      <c r="BM851" s="204" t="s">
        <v>1237</v>
      </c>
    </row>
    <row r="852" spans="1:65" s="13" customFormat="1" ht="11.25">
      <c r="B852" s="206"/>
      <c r="C852" s="207"/>
      <c r="D852" s="208" t="s">
        <v>194</v>
      </c>
      <c r="E852" s="209" t="s">
        <v>1</v>
      </c>
      <c r="F852" s="210" t="s">
        <v>195</v>
      </c>
      <c r="G852" s="207"/>
      <c r="H852" s="209" t="s">
        <v>1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194</v>
      </c>
      <c r="AU852" s="216" t="s">
        <v>82</v>
      </c>
      <c r="AV852" s="13" t="s">
        <v>80</v>
      </c>
      <c r="AW852" s="13" t="s">
        <v>29</v>
      </c>
      <c r="AX852" s="13" t="s">
        <v>72</v>
      </c>
      <c r="AY852" s="216" t="s">
        <v>182</v>
      </c>
    </row>
    <row r="853" spans="1:65" s="13" customFormat="1" ht="11.25">
      <c r="B853" s="206"/>
      <c r="C853" s="207"/>
      <c r="D853" s="208" t="s">
        <v>194</v>
      </c>
      <c r="E853" s="209" t="s">
        <v>1</v>
      </c>
      <c r="F853" s="210" t="s">
        <v>1238</v>
      </c>
      <c r="G853" s="207"/>
      <c r="H853" s="209" t="s">
        <v>1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194</v>
      </c>
      <c r="AU853" s="216" t="s">
        <v>82</v>
      </c>
      <c r="AV853" s="13" t="s">
        <v>80</v>
      </c>
      <c r="AW853" s="13" t="s">
        <v>29</v>
      </c>
      <c r="AX853" s="13" t="s">
        <v>72</v>
      </c>
      <c r="AY853" s="216" t="s">
        <v>182</v>
      </c>
    </row>
    <row r="854" spans="1:65" s="14" customFormat="1" ht="11.25">
      <c r="B854" s="217"/>
      <c r="C854" s="218"/>
      <c r="D854" s="208" t="s">
        <v>194</v>
      </c>
      <c r="E854" s="219" t="s">
        <v>1</v>
      </c>
      <c r="F854" s="220" t="s">
        <v>1239</v>
      </c>
      <c r="G854" s="218"/>
      <c r="H854" s="221">
        <v>0.26900000000000002</v>
      </c>
      <c r="I854" s="222"/>
      <c r="J854" s="218"/>
      <c r="K854" s="218"/>
      <c r="L854" s="223"/>
      <c r="M854" s="224"/>
      <c r="N854" s="225"/>
      <c r="O854" s="225"/>
      <c r="P854" s="225"/>
      <c r="Q854" s="225"/>
      <c r="R854" s="225"/>
      <c r="S854" s="225"/>
      <c r="T854" s="226"/>
      <c r="AT854" s="227" t="s">
        <v>194</v>
      </c>
      <c r="AU854" s="227" t="s">
        <v>82</v>
      </c>
      <c r="AV854" s="14" t="s">
        <v>82</v>
      </c>
      <c r="AW854" s="14" t="s">
        <v>29</v>
      </c>
      <c r="AX854" s="14" t="s">
        <v>72</v>
      </c>
      <c r="AY854" s="227" t="s">
        <v>182</v>
      </c>
    </row>
    <row r="855" spans="1:65" s="13" customFormat="1" ht="11.25">
      <c r="B855" s="206"/>
      <c r="C855" s="207"/>
      <c r="D855" s="208" t="s">
        <v>194</v>
      </c>
      <c r="E855" s="209" t="s">
        <v>1</v>
      </c>
      <c r="F855" s="210" t="s">
        <v>1042</v>
      </c>
      <c r="G855" s="207"/>
      <c r="H855" s="209" t="s">
        <v>1</v>
      </c>
      <c r="I855" s="211"/>
      <c r="J855" s="207"/>
      <c r="K855" s="207"/>
      <c r="L855" s="212"/>
      <c r="M855" s="213"/>
      <c r="N855" s="214"/>
      <c r="O855" s="214"/>
      <c r="P855" s="214"/>
      <c r="Q855" s="214"/>
      <c r="R855" s="214"/>
      <c r="S855" s="214"/>
      <c r="T855" s="215"/>
      <c r="AT855" s="216" t="s">
        <v>194</v>
      </c>
      <c r="AU855" s="216" t="s">
        <v>82</v>
      </c>
      <c r="AV855" s="13" t="s">
        <v>80</v>
      </c>
      <c r="AW855" s="13" t="s">
        <v>29</v>
      </c>
      <c r="AX855" s="13" t="s">
        <v>72</v>
      </c>
      <c r="AY855" s="216" t="s">
        <v>182</v>
      </c>
    </row>
    <row r="856" spans="1:65" s="14" customFormat="1" ht="11.25">
      <c r="B856" s="217"/>
      <c r="C856" s="218"/>
      <c r="D856" s="208" t="s">
        <v>194</v>
      </c>
      <c r="E856" s="219" t="s">
        <v>1</v>
      </c>
      <c r="F856" s="220" t="s">
        <v>1240</v>
      </c>
      <c r="G856" s="218"/>
      <c r="H856" s="221">
        <v>0.14000000000000001</v>
      </c>
      <c r="I856" s="222"/>
      <c r="J856" s="218"/>
      <c r="K856" s="218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194</v>
      </c>
      <c r="AU856" s="227" t="s">
        <v>82</v>
      </c>
      <c r="AV856" s="14" t="s">
        <v>82</v>
      </c>
      <c r="AW856" s="14" t="s">
        <v>29</v>
      </c>
      <c r="AX856" s="14" t="s">
        <v>72</v>
      </c>
      <c r="AY856" s="227" t="s">
        <v>182</v>
      </c>
    </row>
    <row r="857" spans="1:65" s="13" customFormat="1" ht="11.25">
      <c r="B857" s="206"/>
      <c r="C857" s="207"/>
      <c r="D857" s="208" t="s">
        <v>194</v>
      </c>
      <c r="E857" s="209" t="s">
        <v>1</v>
      </c>
      <c r="F857" s="210" t="s">
        <v>207</v>
      </c>
      <c r="G857" s="207"/>
      <c r="H857" s="209" t="s">
        <v>1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194</v>
      </c>
      <c r="AU857" s="216" t="s">
        <v>82</v>
      </c>
      <c r="AV857" s="13" t="s">
        <v>80</v>
      </c>
      <c r="AW857" s="13" t="s">
        <v>29</v>
      </c>
      <c r="AX857" s="13" t="s">
        <v>72</v>
      </c>
      <c r="AY857" s="216" t="s">
        <v>182</v>
      </c>
    </row>
    <row r="858" spans="1:65" s="13" customFormat="1" ht="11.25">
      <c r="B858" s="206"/>
      <c r="C858" s="207"/>
      <c r="D858" s="208" t="s">
        <v>194</v>
      </c>
      <c r="E858" s="209" t="s">
        <v>1</v>
      </c>
      <c r="F858" s="210" t="s">
        <v>1043</v>
      </c>
      <c r="G858" s="207"/>
      <c r="H858" s="209" t="s">
        <v>1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194</v>
      </c>
      <c r="AU858" s="216" t="s">
        <v>82</v>
      </c>
      <c r="AV858" s="13" t="s">
        <v>80</v>
      </c>
      <c r="AW858" s="13" t="s">
        <v>29</v>
      </c>
      <c r="AX858" s="13" t="s">
        <v>72</v>
      </c>
      <c r="AY858" s="216" t="s">
        <v>182</v>
      </c>
    </row>
    <row r="859" spans="1:65" s="14" customFormat="1" ht="11.25">
      <c r="B859" s="217"/>
      <c r="C859" s="218"/>
      <c r="D859" s="208" t="s">
        <v>194</v>
      </c>
      <c r="E859" s="219" t="s">
        <v>1</v>
      </c>
      <c r="F859" s="220" t="s">
        <v>1241</v>
      </c>
      <c r="G859" s="218"/>
      <c r="H859" s="221">
        <v>0.11799999999999999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194</v>
      </c>
      <c r="AU859" s="227" t="s">
        <v>82</v>
      </c>
      <c r="AV859" s="14" t="s">
        <v>82</v>
      </c>
      <c r="AW859" s="14" t="s">
        <v>29</v>
      </c>
      <c r="AX859" s="14" t="s">
        <v>72</v>
      </c>
      <c r="AY859" s="227" t="s">
        <v>182</v>
      </c>
    </row>
    <row r="860" spans="1:65" s="13" customFormat="1" ht="11.25">
      <c r="B860" s="206"/>
      <c r="C860" s="207"/>
      <c r="D860" s="208" t="s">
        <v>194</v>
      </c>
      <c r="E860" s="209" t="s">
        <v>1</v>
      </c>
      <c r="F860" s="210" t="s">
        <v>1046</v>
      </c>
      <c r="G860" s="207"/>
      <c r="H860" s="209" t="s">
        <v>1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194</v>
      </c>
      <c r="AU860" s="216" t="s">
        <v>82</v>
      </c>
      <c r="AV860" s="13" t="s">
        <v>80</v>
      </c>
      <c r="AW860" s="13" t="s">
        <v>29</v>
      </c>
      <c r="AX860" s="13" t="s">
        <v>72</v>
      </c>
      <c r="AY860" s="216" t="s">
        <v>182</v>
      </c>
    </row>
    <row r="861" spans="1:65" s="14" customFormat="1" ht="11.25">
      <c r="B861" s="217"/>
      <c r="C861" s="218"/>
      <c r="D861" s="208" t="s">
        <v>194</v>
      </c>
      <c r="E861" s="219" t="s">
        <v>1</v>
      </c>
      <c r="F861" s="220" t="s">
        <v>1242</v>
      </c>
      <c r="G861" s="218"/>
      <c r="H861" s="221">
        <v>9.1999999999999998E-2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194</v>
      </c>
      <c r="AU861" s="227" t="s">
        <v>82</v>
      </c>
      <c r="AV861" s="14" t="s">
        <v>82</v>
      </c>
      <c r="AW861" s="14" t="s">
        <v>29</v>
      </c>
      <c r="AX861" s="14" t="s">
        <v>72</v>
      </c>
      <c r="AY861" s="227" t="s">
        <v>182</v>
      </c>
    </row>
    <row r="862" spans="1:65" s="13" customFormat="1" ht="11.25">
      <c r="B862" s="206"/>
      <c r="C862" s="207"/>
      <c r="D862" s="208" t="s">
        <v>194</v>
      </c>
      <c r="E862" s="209" t="s">
        <v>1</v>
      </c>
      <c r="F862" s="210" t="s">
        <v>1047</v>
      </c>
      <c r="G862" s="207"/>
      <c r="H862" s="209" t="s">
        <v>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194</v>
      </c>
      <c r="AU862" s="216" t="s">
        <v>82</v>
      </c>
      <c r="AV862" s="13" t="s">
        <v>80</v>
      </c>
      <c r="AW862" s="13" t="s">
        <v>29</v>
      </c>
      <c r="AX862" s="13" t="s">
        <v>72</v>
      </c>
      <c r="AY862" s="216" t="s">
        <v>182</v>
      </c>
    </row>
    <row r="863" spans="1:65" s="14" customFormat="1" ht="11.25">
      <c r="B863" s="217"/>
      <c r="C863" s="218"/>
      <c r="D863" s="208" t="s">
        <v>194</v>
      </c>
      <c r="E863" s="219" t="s">
        <v>1</v>
      </c>
      <c r="F863" s="220" t="s">
        <v>1243</v>
      </c>
      <c r="G863" s="218"/>
      <c r="H863" s="221">
        <v>0.125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194</v>
      </c>
      <c r="AU863" s="227" t="s">
        <v>82</v>
      </c>
      <c r="AV863" s="14" t="s">
        <v>82</v>
      </c>
      <c r="AW863" s="14" t="s">
        <v>29</v>
      </c>
      <c r="AX863" s="14" t="s">
        <v>72</v>
      </c>
      <c r="AY863" s="227" t="s">
        <v>182</v>
      </c>
    </row>
    <row r="864" spans="1:65" s="13" customFormat="1" ht="11.25">
      <c r="B864" s="206"/>
      <c r="C864" s="207"/>
      <c r="D864" s="208" t="s">
        <v>194</v>
      </c>
      <c r="E864" s="209" t="s">
        <v>1</v>
      </c>
      <c r="F864" s="210" t="s">
        <v>1048</v>
      </c>
      <c r="G864" s="207"/>
      <c r="H864" s="209" t="s">
        <v>1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194</v>
      </c>
      <c r="AU864" s="216" t="s">
        <v>82</v>
      </c>
      <c r="AV864" s="13" t="s">
        <v>80</v>
      </c>
      <c r="AW864" s="13" t="s">
        <v>29</v>
      </c>
      <c r="AX864" s="13" t="s">
        <v>72</v>
      </c>
      <c r="AY864" s="216" t="s">
        <v>182</v>
      </c>
    </row>
    <row r="865" spans="1:65" s="14" customFormat="1" ht="11.25">
      <c r="B865" s="217"/>
      <c r="C865" s="218"/>
      <c r="D865" s="208" t="s">
        <v>194</v>
      </c>
      <c r="E865" s="219" t="s">
        <v>1</v>
      </c>
      <c r="F865" s="220" t="s">
        <v>1244</v>
      </c>
      <c r="G865" s="218"/>
      <c r="H865" s="221">
        <v>0.13600000000000001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194</v>
      </c>
      <c r="AU865" s="227" t="s">
        <v>82</v>
      </c>
      <c r="AV865" s="14" t="s">
        <v>82</v>
      </c>
      <c r="AW865" s="14" t="s">
        <v>29</v>
      </c>
      <c r="AX865" s="14" t="s">
        <v>72</v>
      </c>
      <c r="AY865" s="227" t="s">
        <v>182</v>
      </c>
    </row>
    <row r="866" spans="1:65" s="13" customFormat="1" ht="11.25">
      <c r="B866" s="206"/>
      <c r="C866" s="207"/>
      <c r="D866" s="208" t="s">
        <v>194</v>
      </c>
      <c r="E866" s="209" t="s">
        <v>1</v>
      </c>
      <c r="F866" s="210" t="s">
        <v>253</v>
      </c>
      <c r="G866" s="207"/>
      <c r="H866" s="209" t="s">
        <v>1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194</v>
      </c>
      <c r="AU866" s="216" t="s">
        <v>82</v>
      </c>
      <c r="AV866" s="13" t="s">
        <v>80</v>
      </c>
      <c r="AW866" s="13" t="s">
        <v>29</v>
      </c>
      <c r="AX866" s="13" t="s">
        <v>72</v>
      </c>
      <c r="AY866" s="216" t="s">
        <v>182</v>
      </c>
    </row>
    <row r="867" spans="1:65" s="13" customFormat="1" ht="11.25">
      <c r="B867" s="206"/>
      <c r="C867" s="207"/>
      <c r="D867" s="208" t="s">
        <v>194</v>
      </c>
      <c r="E867" s="209" t="s">
        <v>1</v>
      </c>
      <c r="F867" s="210" t="s">
        <v>1049</v>
      </c>
      <c r="G867" s="207"/>
      <c r="H867" s="209" t="s">
        <v>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194</v>
      </c>
      <c r="AU867" s="216" t="s">
        <v>82</v>
      </c>
      <c r="AV867" s="13" t="s">
        <v>80</v>
      </c>
      <c r="AW867" s="13" t="s">
        <v>29</v>
      </c>
      <c r="AX867" s="13" t="s">
        <v>72</v>
      </c>
      <c r="AY867" s="216" t="s">
        <v>182</v>
      </c>
    </row>
    <row r="868" spans="1:65" s="14" customFormat="1" ht="11.25">
      <c r="B868" s="217"/>
      <c r="C868" s="218"/>
      <c r="D868" s="208" t="s">
        <v>194</v>
      </c>
      <c r="E868" s="219" t="s">
        <v>1</v>
      </c>
      <c r="F868" s="220" t="s">
        <v>1245</v>
      </c>
      <c r="G868" s="218"/>
      <c r="H868" s="221">
        <v>0.107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194</v>
      </c>
      <c r="AU868" s="227" t="s">
        <v>82</v>
      </c>
      <c r="AV868" s="14" t="s">
        <v>82</v>
      </c>
      <c r="AW868" s="14" t="s">
        <v>29</v>
      </c>
      <c r="AX868" s="14" t="s">
        <v>72</v>
      </c>
      <c r="AY868" s="227" t="s">
        <v>182</v>
      </c>
    </row>
    <row r="869" spans="1:65" s="13" customFormat="1" ht="11.25">
      <c r="B869" s="206"/>
      <c r="C869" s="207"/>
      <c r="D869" s="208" t="s">
        <v>194</v>
      </c>
      <c r="E869" s="209" t="s">
        <v>1</v>
      </c>
      <c r="F869" s="210" t="s">
        <v>1050</v>
      </c>
      <c r="G869" s="207"/>
      <c r="H869" s="209" t="s">
        <v>1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194</v>
      </c>
      <c r="AU869" s="216" t="s">
        <v>82</v>
      </c>
      <c r="AV869" s="13" t="s">
        <v>80</v>
      </c>
      <c r="AW869" s="13" t="s">
        <v>29</v>
      </c>
      <c r="AX869" s="13" t="s">
        <v>72</v>
      </c>
      <c r="AY869" s="216" t="s">
        <v>182</v>
      </c>
    </row>
    <row r="870" spans="1:65" s="14" customFormat="1" ht="11.25">
      <c r="B870" s="217"/>
      <c r="C870" s="218"/>
      <c r="D870" s="208" t="s">
        <v>194</v>
      </c>
      <c r="E870" s="219" t="s">
        <v>1</v>
      </c>
      <c r="F870" s="220" t="s">
        <v>1246</v>
      </c>
      <c r="G870" s="218"/>
      <c r="H870" s="221">
        <v>0.1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194</v>
      </c>
      <c r="AU870" s="227" t="s">
        <v>82</v>
      </c>
      <c r="AV870" s="14" t="s">
        <v>82</v>
      </c>
      <c r="AW870" s="14" t="s">
        <v>29</v>
      </c>
      <c r="AX870" s="14" t="s">
        <v>72</v>
      </c>
      <c r="AY870" s="227" t="s">
        <v>182</v>
      </c>
    </row>
    <row r="871" spans="1:65" s="13" customFormat="1" ht="11.25">
      <c r="B871" s="206"/>
      <c r="C871" s="207"/>
      <c r="D871" s="208" t="s">
        <v>194</v>
      </c>
      <c r="E871" s="209" t="s">
        <v>1</v>
      </c>
      <c r="F871" s="210" t="s">
        <v>1052</v>
      </c>
      <c r="G871" s="207"/>
      <c r="H871" s="209" t="s">
        <v>1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194</v>
      </c>
      <c r="AU871" s="216" t="s">
        <v>82</v>
      </c>
      <c r="AV871" s="13" t="s">
        <v>80</v>
      </c>
      <c r="AW871" s="13" t="s">
        <v>29</v>
      </c>
      <c r="AX871" s="13" t="s">
        <v>72</v>
      </c>
      <c r="AY871" s="216" t="s">
        <v>182</v>
      </c>
    </row>
    <row r="872" spans="1:65" s="14" customFormat="1" ht="11.25">
      <c r="B872" s="217"/>
      <c r="C872" s="218"/>
      <c r="D872" s="208" t="s">
        <v>194</v>
      </c>
      <c r="E872" s="219" t="s">
        <v>1</v>
      </c>
      <c r="F872" s="220" t="s">
        <v>1247</v>
      </c>
      <c r="G872" s="218"/>
      <c r="H872" s="221">
        <v>0.193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194</v>
      </c>
      <c r="AU872" s="227" t="s">
        <v>82</v>
      </c>
      <c r="AV872" s="14" t="s">
        <v>82</v>
      </c>
      <c r="AW872" s="14" t="s">
        <v>29</v>
      </c>
      <c r="AX872" s="14" t="s">
        <v>72</v>
      </c>
      <c r="AY872" s="227" t="s">
        <v>182</v>
      </c>
    </row>
    <row r="873" spans="1:65" s="13" customFormat="1" ht="11.25">
      <c r="B873" s="206"/>
      <c r="C873" s="207"/>
      <c r="D873" s="208" t="s">
        <v>194</v>
      </c>
      <c r="E873" s="209" t="s">
        <v>1</v>
      </c>
      <c r="F873" s="210" t="s">
        <v>1053</v>
      </c>
      <c r="G873" s="207"/>
      <c r="H873" s="209" t="s">
        <v>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194</v>
      </c>
      <c r="AU873" s="216" t="s">
        <v>82</v>
      </c>
      <c r="AV873" s="13" t="s">
        <v>80</v>
      </c>
      <c r="AW873" s="13" t="s">
        <v>29</v>
      </c>
      <c r="AX873" s="13" t="s">
        <v>72</v>
      </c>
      <c r="AY873" s="216" t="s">
        <v>182</v>
      </c>
    </row>
    <row r="874" spans="1:65" s="14" customFormat="1" ht="11.25">
      <c r="B874" s="217"/>
      <c r="C874" s="218"/>
      <c r="D874" s="208" t="s">
        <v>194</v>
      </c>
      <c r="E874" s="219" t="s">
        <v>1</v>
      </c>
      <c r="F874" s="220" t="s">
        <v>1248</v>
      </c>
      <c r="G874" s="218"/>
      <c r="H874" s="221">
        <v>0.28299999999999997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194</v>
      </c>
      <c r="AU874" s="227" t="s">
        <v>82</v>
      </c>
      <c r="AV874" s="14" t="s">
        <v>82</v>
      </c>
      <c r="AW874" s="14" t="s">
        <v>29</v>
      </c>
      <c r="AX874" s="14" t="s">
        <v>72</v>
      </c>
      <c r="AY874" s="227" t="s">
        <v>182</v>
      </c>
    </row>
    <row r="875" spans="1:65" s="15" customFormat="1" ht="11.25">
      <c r="B875" s="228"/>
      <c r="C875" s="229"/>
      <c r="D875" s="208" t="s">
        <v>194</v>
      </c>
      <c r="E875" s="230" t="s">
        <v>1</v>
      </c>
      <c r="F875" s="231" t="s">
        <v>218</v>
      </c>
      <c r="G875" s="229"/>
      <c r="H875" s="232">
        <v>1.5629999999999999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194</v>
      </c>
      <c r="AU875" s="238" t="s">
        <v>82</v>
      </c>
      <c r="AV875" s="15" t="s">
        <v>187</v>
      </c>
      <c r="AW875" s="15" t="s">
        <v>29</v>
      </c>
      <c r="AX875" s="15" t="s">
        <v>80</v>
      </c>
      <c r="AY875" s="238" t="s">
        <v>182</v>
      </c>
    </row>
    <row r="876" spans="1:65" s="2" customFormat="1" ht="24.2" customHeight="1">
      <c r="A876" s="34"/>
      <c r="B876" s="35"/>
      <c r="C876" s="192" t="s">
        <v>1249</v>
      </c>
      <c r="D876" s="192" t="s">
        <v>184</v>
      </c>
      <c r="E876" s="193" t="s">
        <v>1250</v>
      </c>
      <c r="F876" s="194" t="s">
        <v>1251</v>
      </c>
      <c r="G876" s="195" t="s">
        <v>292</v>
      </c>
      <c r="H876" s="196">
        <v>5.2240000000000002</v>
      </c>
      <c r="I876" s="197"/>
      <c r="J876" s="198">
        <f>ROUND(I876*H876,2)</f>
        <v>0</v>
      </c>
      <c r="K876" s="199"/>
      <c r="L876" s="39"/>
      <c r="M876" s="200" t="s">
        <v>1</v>
      </c>
      <c r="N876" s="201" t="s">
        <v>37</v>
      </c>
      <c r="O876" s="71"/>
      <c r="P876" s="202">
        <f>O876*H876</f>
        <v>0</v>
      </c>
      <c r="Q876" s="202">
        <v>1.0900000000000001</v>
      </c>
      <c r="R876" s="202">
        <f>Q876*H876</f>
        <v>5.694160000000001</v>
      </c>
      <c r="S876" s="202">
        <v>0</v>
      </c>
      <c r="T876" s="203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4" t="s">
        <v>187</v>
      </c>
      <c r="AT876" s="204" t="s">
        <v>184</v>
      </c>
      <c r="AU876" s="204" t="s">
        <v>82</v>
      </c>
      <c r="AY876" s="17" t="s">
        <v>182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7" t="s">
        <v>80</v>
      </c>
      <c r="BK876" s="205">
        <f>ROUND(I876*H876,2)</f>
        <v>0</v>
      </c>
      <c r="BL876" s="17" t="s">
        <v>187</v>
      </c>
      <c r="BM876" s="204" t="s">
        <v>1252</v>
      </c>
    </row>
    <row r="877" spans="1:65" s="13" customFormat="1" ht="11.25">
      <c r="B877" s="206"/>
      <c r="C877" s="207"/>
      <c r="D877" s="208" t="s">
        <v>194</v>
      </c>
      <c r="E877" s="209" t="s">
        <v>1</v>
      </c>
      <c r="F877" s="210" t="s">
        <v>207</v>
      </c>
      <c r="G877" s="207"/>
      <c r="H877" s="209" t="s">
        <v>1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194</v>
      </c>
      <c r="AU877" s="216" t="s">
        <v>82</v>
      </c>
      <c r="AV877" s="13" t="s">
        <v>80</v>
      </c>
      <c r="AW877" s="13" t="s">
        <v>29</v>
      </c>
      <c r="AX877" s="13" t="s">
        <v>72</v>
      </c>
      <c r="AY877" s="216" t="s">
        <v>182</v>
      </c>
    </row>
    <row r="878" spans="1:65" s="13" customFormat="1" ht="11.25">
      <c r="B878" s="206"/>
      <c r="C878" s="207"/>
      <c r="D878" s="208" t="s">
        <v>194</v>
      </c>
      <c r="E878" s="209" t="s">
        <v>1</v>
      </c>
      <c r="F878" s="210" t="s">
        <v>1253</v>
      </c>
      <c r="G878" s="207"/>
      <c r="H878" s="209" t="s">
        <v>1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194</v>
      </c>
      <c r="AU878" s="216" t="s">
        <v>82</v>
      </c>
      <c r="AV878" s="13" t="s">
        <v>80</v>
      </c>
      <c r="AW878" s="13" t="s">
        <v>29</v>
      </c>
      <c r="AX878" s="13" t="s">
        <v>72</v>
      </c>
      <c r="AY878" s="216" t="s">
        <v>182</v>
      </c>
    </row>
    <row r="879" spans="1:65" s="14" customFormat="1" ht="11.25">
      <c r="B879" s="217"/>
      <c r="C879" s="218"/>
      <c r="D879" s="208" t="s">
        <v>194</v>
      </c>
      <c r="E879" s="219" t="s">
        <v>1</v>
      </c>
      <c r="F879" s="220" t="s">
        <v>1254</v>
      </c>
      <c r="G879" s="218"/>
      <c r="H879" s="221">
        <v>4.9249999999999998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194</v>
      </c>
      <c r="AU879" s="227" t="s">
        <v>82</v>
      </c>
      <c r="AV879" s="14" t="s">
        <v>82</v>
      </c>
      <c r="AW879" s="14" t="s">
        <v>29</v>
      </c>
      <c r="AX879" s="14" t="s">
        <v>72</v>
      </c>
      <c r="AY879" s="227" t="s">
        <v>182</v>
      </c>
    </row>
    <row r="880" spans="1:65" s="13" customFormat="1" ht="11.25">
      <c r="B880" s="206"/>
      <c r="C880" s="207"/>
      <c r="D880" s="208" t="s">
        <v>194</v>
      </c>
      <c r="E880" s="209" t="s">
        <v>1</v>
      </c>
      <c r="F880" s="210" t="s">
        <v>1255</v>
      </c>
      <c r="G880" s="207"/>
      <c r="H880" s="209" t="s">
        <v>1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194</v>
      </c>
      <c r="AU880" s="216" t="s">
        <v>82</v>
      </c>
      <c r="AV880" s="13" t="s">
        <v>80</v>
      </c>
      <c r="AW880" s="13" t="s">
        <v>29</v>
      </c>
      <c r="AX880" s="13" t="s">
        <v>72</v>
      </c>
      <c r="AY880" s="216" t="s">
        <v>182</v>
      </c>
    </row>
    <row r="881" spans="1:65" s="14" customFormat="1" ht="11.25">
      <c r="B881" s="217"/>
      <c r="C881" s="218"/>
      <c r="D881" s="208" t="s">
        <v>194</v>
      </c>
      <c r="E881" s="219" t="s">
        <v>1</v>
      </c>
      <c r="F881" s="220" t="s">
        <v>1256</v>
      </c>
      <c r="G881" s="218"/>
      <c r="H881" s="221">
        <v>0.19400000000000001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194</v>
      </c>
      <c r="AU881" s="227" t="s">
        <v>82</v>
      </c>
      <c r="AV881" s="14" t="s">
        <v>82</v>
      </c>
      <c r="AW881" s="14" t="s">
        <v>29</v>
      </c>
      <c r="AX881" s="14" t="s">
        <v>72</v>
      </c>
      <c r="AY881" s="227" t="s">
        <v>182</v>
      </c>
    </row>
    <row r="882" spans="1:65" s="13" customFormat="1" ht="11.25">
      <c r="B882" s="206"/>
      <c r="C882" s="207"/>
      <c r="D882" s="208" t="s">
        <v>194</v>
      </c>
      <c r="E882" s="209" t="s">
        <v>1</v>
      </c>
      <c r="F882" s="210" t="s">
        <v>1257</v>
      </c>
      <c r="G882" s="207"/>
      <c r="H882" s="209" t="s">
        <v>1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194</v>
      </c>
      <c r="AU882" s="216" t="s">
        <v>82</v>
      </c>
      <c r="AV882" s="13" t="s">
        <v>80</v>
      </c>
      <c r="AW882" s="13" t="s">
        <v>29</v>
      </c>
      <c r="AX882" s="13" t="s">
        <v>72</v>
      </c>
      <c r="AY882" s="216" t="s">
        <v>182</v>
      </c>
    </row>
    <row r="883" spans="1:65" s="14" customFormat="1" ht="11.25">
      <c r="B883" s="217"/>
      <c r="C883" s="218"/>
      <c r="D883" s="208" t="s">
        <v>194</v>
      </c>
      <c r="E883" s="219" t="s">
        <v>1</v>
      </c>
      <c r="F883" s="220" t="s">
        <v>1258</v>
      </c>
      <c r="G883" s="218"/>
      <c r="H883" s="221">
        <v>0.105</v>
      </c>
      <c r="I883" s="222"/>
      <c r="J883" s="218"/>
      <c r="K883" s="218"/>
      <c r="L883" s="223"/>
      <c r="M883" s="224"/>
      <c r="N883" s="225"/>
      <c r="O883" s="225"/>
      <c r="P883" s="225"/>
      <c r="Q883" s="225"/>
      <c r="R883" s="225"/>
      <c r="S883" s="225"/>
      <c r="T883" s="226"/>
      <c r="AT883" s="227" t="s">
        <v>194</v>
      </c>
      <c r="AU883" s="227" t="s">
        <v>82</v>
      </c>
      <c r="AV883" s="14" t="s">
        <v>82</v>
      </c>
      <c r="AW883" s="14" t="s">
        <v>29</v>
      </c>
      <c r="AX883" s="14" t="s">
        <v>72</v>
      </c>
      <c r="AY883" s="227" t="s">
        <v>182</v>
      </c>
    </row>
    <row r="884" spans="1:65" s="15" customFormat="1" ht="11.25">
      <c r="B884" s="228"/>
      <c r="C884" s="229"/>
      <c r="D884" s="208" t="s">
        <v>194</v>
      </c>
      <c r="E884" s="230" t="s">
        <v>1</v>
      </c>
      <c r="F884" s="231" t="s">
        <v>218</v>
      </c>
      <c r="G884" s="229"/>
      <c r="H884" s="232">
        <v>5.2240000000000002</v>
      </c>
      <c r="I884" s="233"/>
      <c r="J884" s="229"/>
      <c r="K884" s="229"/>
      <c r="L884" s="234"/>
      <c r="M884" s="235"/>
      <c r="N884" s="236"/>
      <c r="O884" s="236"/>
      <c r="P884" s="236"/>
      <c r="Q884" s="236"/>
      <c r="R884" s="236"/>
      <c r="S884" s="236"/>
      <c r="T884" s="237"/>
      <c r="AT884" s="238" t="s">
        <v>194</v>
      </c>
      <c r="AU884" s="238" t="s">
        <v>82</v>
      </c>
      <c r="AV884" s="15" t="s">
        <v>187</v>
      </c>
      <c r="AW884" s="15" t="s">
        <v>29</v>
      </c>
      <c r="AX884" s="15" t="s">
        <v>80</v>
      </c>
      <c r="AY884" s="238" t="s">
        <v>182</v>
      </c>
    </row>
    <row r="885" spans="1:65" s="2" customFormat="1" ht="24.2" customHeight="1">
      <c r="A885" s="34"/>
      <c r="B885" s="35"/>
      <c r="C885" s="192" t="s">
        <v>1259</v>
      </c>
      <c r="D885" s="192" t="s">
        <v>184</v>
      </c>
      <c r="E885" s="193" t="s">
        <v>1260</v>
      </c>
      <c r="F885" s="194" t="s">
        <v>1261</v>
      </c>
      <c r="G885" s="195" t="s">
        <v>318</v>
      </c>
      <c r="H885" s="196">
        <v>8.9949999999999992</v>
      </c>
      <c r="I885" s="197"/>
      <c r="J885" s="198">
        <f>ROUND(I885*H885,2)</f>
        <v>0</v>
      </c>
      <c r="K885" s="199"/>
      <c r="L885" s="39"/>
      <c r="M885" s="200" t="s">
        <v>1</v>
      </c>
      <c r="N885" s="201" t="s">
        <v>37</v>
      </c>
      <c r="O885" s="71"/>
      <c r="P885" s="202">
        <f>O885*H885</f>
        <v>0</v>
      </c>
      <c r="Q885" s="202">
        <v>7.9000000000000001E-4</v>
      </c>
      <c r="R885" s="202">
        <f>Q885*H885</f>
        <v>7.1060499999999992E-3</v>
      </c>
      <c r="S885" s="202">
        <v>1.0000000000000001E-5</v>
      </c>
      <c r="T885" s="203">
        <f>S885*H885</f>
        <v>8.9950000000000004E-5</v>
      </c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R885" s="204" t="s">
        <v>187</v>
      </c>
      <c r="AT885" s="204" t="s">
        <v>184</v>
      </c>
      <c r="AU885" s="204" t="s">
        <v>82</v>
      </c>
      <c r="AY885" s="17" t="s">
        <v>182</v>
      </c>
      <c r="BE885" s="205">
        <f>IF(N885="základní",J885,0)</f>
        <v>0</v>
      </c>
      <c r="BF885" s="205">
        <f>IF(N885="snížená",J885,0)</f>
        <v>0</v>
      </c>
      <c r="BG885" s="205">
        <f>IF(N885="zákl. přenesená",J885,0)</f>
        <v>0</v>
      </c>
      <c r="BH885" s="205">
        <f>IF(N885="sníž. přenesená",J885,0)</f>
        <v>0</v>
      </c>
      <c r="BI885" s="205">
        <f>IF(N885="nulová",J885,0)</f>
        <v>0</v>
      </c>
      <c r="BJ885" s="17" t="s">
        <v>80</v>
      </c>
      <c r="BK885" s="205">
        <f>ROUND(I885*H885,2)</f>
        <v>0</v>
      </c>
      <c r="BL885" s="17" t="s">
        <v>187</v>
      </c>
      <c r="BM885" s="204" t="s">
        <v>1262</v>
      </c>
    </row>
    <row r="886" spans="1:65" s="13" customFormat="1" ht="11.25">
      <c r="B886" s="206"/>
      <c r="C886" s="207"/>
      <c r="D886" s="208" t="s">
        <v>194</v>
      </c>
      <c r="E886" s="209" t="s">
        <v>1</v>
      </c>
      <c r="F886" s="210" t="s">
        <v>1029</v>
      </c>
      <c r="G886" s="207"/>
      <c r="H886" s="209" t="s">
        <v>1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194</v>
      </c>
      <c r="AU886" s="216" t="s">
        <v>82</v>
      </c>
      <c r="AV886" s="13" t="s">
        <v>80</v>
      </c>
      <c r="AW886" s="13" t="s">
        <v>29</v>
      </c>
      <c r="AX886" s="13" t="s">
        <v>72</v>
      </c>
      <c r="AY886" s="216" t="s">
        <v>182</v>
      </c>
    </row>
    <row r="887" spans="1:65" s="14" customFormat="1" ht="11.25">
      <c r="B887" s="217"/>
      <c r="C887" s="218"/>
      <c r="D887" s="208" t="s">
        <v>194</v>
      </c>
      <c r="E887" s="219" t="s">
        <v>1</v>
      </c>
      <c r="F887" s="220" t="s">
        <v>1263</v>
      </c>
      <c r="G887" s="218"/>
      <c r="H887" s="221">
        <v>4.57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194</v>
      </c>
      <c r="AU887" s="227" t="s">
        <v>82</v>
      </c>
      <c r="AV887" s="14" t="s">
        <v>82</v>
      </c>
      <c r="AW887" s="14" t="s">
        <v>29</v>
      </c>
      <c r="AX887" s="14" t="s">
        <v>72</v>
      </c>
      <c r="AY887" s="227" t="s">
        <v>182</v>
      </c>
    </row>
    <row r="888" spans="1:65" s="13" customFormat="1" ht="11.25">
      <c r="B888" s="206"/>
      <c r="C888" s="207"/>
      <c r="D888" s="208" t="s">
        <v>194</v>
      </c>
      <c r="E888" s="209" t="s">
        <v>1</v>
      </c>
      <c r="F888" s="210" t="s">
        <v>1264</v>
      </c>
      <c r="G888" s="207"/>
      <c r="H888" s="209" t="s">
        <v>1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194</v>
      </c>
      <c r="AU888" s="216" t="s">
        <v>82</v>
      </c>
      <c r="AV888" s="13" t="s">
        <v>80</v>
      </c>
      <c r="AW888" s="13" t="s">
        <v>29</v>
      </c>
      <c r="AX888" s="13" t="s">
        <v>72</v>
      </c>
      <c r="AY888" s="216" t="s">
        <v>182</v>
      </c>
    </row>
    <row r="889" spans="1:65" s="14" customFormat="1" ht="11.25">
      <c r="B889" s="217"/>
      <c r="C889" s="218"/>
      <c r="D889" s="208" t="s">
        <v>194</v>
      </c>
      <c r="E889" s="219" t="s">
        <v>1</v>
      </c>
      <c r="F889" s="220" t="s">
        <v>1265</v>
      </c>
      <c r="G889" s="218"/>
      <c r="H889" s="221">
        <v>4.4249999999999998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194</v>
      </c>
      <c r="AU889" s="227" t="s">
        <v>82</v>
      </c>
      <c r="AV889" s="14" t="s">
        <v>82</v>
      </c>
      <c r="AW889" s="14" t="s">
        <v>29</v>
      </c>
      <c r="AX889" s="14" t="s">
        <v>72</v>
      </c>
      <c r="AY889" s="227" t="s">
        <v>182</v>
      </c>
    </row>
    <row r="890" spans="1:65" s="15" customFormat="1" ht="11.25">
      <c r="B890" s="228"/>
      <c r="C890" s="229"/>
      <c r="D890" s="208" t="s">
        <v>194</v>
      </c>
      <c r="E890" s="230" t="s">
        <v>1</v>
      </c>
      <c r="F890" s="231" t="s">
        <v>218</v>
      </c>
      <c r="G890" s="229"/>
      <c r="H890" s="232">
        <v>8.9949999999999992</v>
      </c>
      <c r="I890" s="233"/>
      <c r="J890" s="229"/>
      <c r="K890" s="229"/>
      <c r="L890" s="234"/>
      <c r="M890" s="235"/>
      <c r="N890" s="236"/>
      <c r="O890" s="236"/>
      <c r="P890" s="236"/>
      <c r="Q890" s="236"/>
      <c r="R890" s="236"/>
      <c r="S890" s="236"/>
      <c r="T890" s="237"/>
      <c r="AT890" s="238" t="s">
        <v>194</v>
      </c>
      <c r="AU890" s="238" t="s">
        <v>82</v>
      </c>
      <c r="AV890" s="15" t="s">
        <v>187</v>
      </c>
      <c r="AW890" s="15" t="s">
        <v>29</v>
      </c>
      <c r="AX890" s="15" t="s">
        <v>80</v>
      </c>
      <c r="AY890" s="238" t="s">
        <v>182</v>
      </c>
    </row>
    <row r="891" spans="1:65" s="2" customFormat="1" ht="24.2" customHeight="1">
      <c r="A891" s="34"/>
      <c r="B891" s="35"/>
      <c r="C891" s="192" t="s">
        <v>1266</v>
      </c>
      <c r="D891" s="192" t="s">
        <v>184</v>
      </c>
      <c r="E891" s="193" t="s">
        <v>1267</v>
      </c>
      <c r="F891" s="194" t="s">
        <v>1268</v>
      </c>
      <c r="G891" s="195" t="s">
        <v>318</v>
      </c>
      <c r="H891" s="196">
        <v>33.68</v>
      </c>
      <c r="I891" s="197"/>
      <c r="J891" s="198">
        <f>ROUND(I891*H891,2)</f>
        <v>0</v>
      </c>
      <c r="K891" s="199"/>
      <c r="L891" s="39"/>
      <c r="M891" s="200" t="s">
        <v>1</v>
      </c>
      <c r="N891" s="201" t="s">
        <v>37</v>
      </c>
      <c r="O891" s="71"/>
      <c r="P891" s="202">
        <f>O891*H891</f>
        <v>0</v>
      </c>
      <c r="Q891" s="202">
        <v>1.7799999999999999E-3</v>
      </c>
      <c r="R891" s="202">
        <f>Q891*H891</f>
        <v>5.9950399999999994E-2</v>
      </c>
      <c r="S891" s="202">
        <v>1.0000000000000001E-5</v>
      </c>
      <c r="T891" s="203">
        <f>S891*H891</f>
        <v>3.368E-4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4" t="s">
        <v>187</v>
      </c>
      <c r="AT891" s="204" t="s">
        <v>184</v>
      </c>
      <c r="AU891" s="204" t="s">
        <v>82</v>
      </c>
      <c r="AY891" s="17" t="s">
        <v>182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7" t="s">
        <v>80</v>
      </c>
      <c r="BK891" s="205">
        <f>ROUND(I891*H891,2)</f>
        <v>0</v>
      </c>
      <c r="BL891" s="17" t="s">
        <v>187</v>
      </c>
      <c r="BM891" s="204" t="s">
        <v>1269</v>
      </c>
    </row>
    <row r="892" spans="1:65" s="13" customFormat="1" ht="11.25">
      <c r="B892" s="206"/>
      <c r="C892" s="207"/>
      <c r="D892" s="208" t="s">
        <v>194</v>
      </c>
      <c r="E892" s="209" t="s">
        <v>1</v>
      </c>
      <c r="F892" s="210" t="s">
        <v>1270</v>
      </c>
      <c r="G892" s="207"/>
      <c r="H892" s="209" t="s">
        <v>1</v>
      </c>
      <c r="I892" s="211"/>
      <c r="J892" s="207"/>
      <c r="K892" s="207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194</v>
      </c>
      <c r="AU892" s="216" t="s">
        <v>82</v>
      </c>
      <c r="AV892" s="13" t="s">
        <v>80</v>
      </c>
      <c r="AW892" s="13" t="s">
        <v>29</v>
      </c>
      <c r="AX892" s="13" t="s">
        <v>72</v>
      </c>
      <c r="AY892" s="216" t="s">
        <v>182</v>
      </c>
    </row>
    <row r="893" spans="1:65" s="14" customFormat="1" ht="11.25">
      <c r="B893" s="217"/>
      <c r="C893" s="218"/>
      <c r="D893" s="208" t="s">
        <v>194</v>
      </c>
      <c r="E893" s="219" t="s">
        <v>1</v>
      </c>
      <c r="F893" s="220" t="s">
        <v>1271</v>
      </c>
      <c r="G893" s="218"/>
      <c r="H893" s="221">
        <v>18.440000000000001</v>
      </c>
      <c r="I893" s="222"/>
      <c r="J893" s="218"/>
      <c r="K893" s="218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194</v>
      </c>
      <c r="AU893" s="227" t="s">
        <v>82</v>
      </c>
      <c r="AV893" s="14" t="s">
        <v>82</v>
      </c>
      <c r="AW893" s="14" t="s">
        <v>29</v>
      </c>
      <c r="AX893" s="14" t="s">
        <v>72</v>
      </c>
      <c r="AY893" s="227" t="s">
        <v>182</v>
      </c>
    </row>
    <row r="894" spans="1:65" s="13" customFormat="1" ht="11.25">
      <c r="B894" s="206"/>
      <c r="C894" s="207"/>
      <c r="D894" s="208" t="s">
        <v>194</v>
      </c>
      <c r="E894" s="209" t="s">
        <v>1</v>
      </c>
      <c r="F894" s="210" t="s">
        <v>1272</v>
      </c>
      <c r="G894" s="207"/>
      <c r="H894" s="209" t="s">
        <v>1</v>
      </c>
      <c r="I894" s="211"/>
      <c r="J894" s="207"/>
      <c r="K894" s="207"/>
      <c r="L894" s="212"/>
      <c r="M894" s="213"/>
      <c r="N894" s="214"/>
      <c r="O894" s="214"/>
      <c r="P894" s="214"/>
      <c r="Q894" s="214"/>
      <c r="R894" s="214"/>
      <c r="S894" s="214"/>
      <c r="T894" s="215"/>
      <c r="AT894" s="216" t="s">
        <v>194</v>
      </c>
      <c r="AU894" s="216" t="s">
        <v>82</v>
      </c>
      <c r="AV894" s="13" t="s">
        <v>80</v>
      </c>
      <c r="AW894" s="13" t="s">
        <v>29</v>
      </c>
      <c r="AX894" s="13" t="s">
        <v>72</v>
      </c>
      <c r="AY894" s="216" t="s">
        <v>182</v>
      </c>
    </row>
    <row r="895" spans="1:65" s="14" customFormat="1" ht="11.25">
      <c r="B895" s="217"/>
      <c r="C895" s="218"/>
      <c r="D895" s="208" t="s">
        <v>194</v>
      </c>
      <c r="E895" s="219" t="s">
        <v>1</v>
      </c>
      <c r="F895" s="220" t="s">
        <v>1273</v>
      </c>
      <c r="G895" s="218"/>
      <c r="H895" s="221">
        <v>15.24</v>
      </c>
      <c r="I895" s="222"/>
      <c r="J895" s="218"/>
      <c r="K895" s="218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194</v>
      </c>
      <c r="AU895" s="227" t="s">
        <v>82</v>
      </c>
      <c r="AV895" s="14" t="s">
        <v>82</v>
      </c>
      <c r="AW895" s="14" t="s">
        <v>29</v>
      </c>
      <c r="AX895" s="14" t="s">
        <v>72</v>
      </c>
      <c r="AY895" s="227" t="s">
        <v>182</v>
      </c>
    </row>
    <row r="896" spans="1:65" s="15" customFormat="1" ht="11.25">
      <c r="B896" s="228"/>
      <c r="C896" s="229"/>
      <c r="D896" s="208" t="s">
        <v>194</v>
      </c>
      <c r="E896" s="230" t="s">
        <v>1</v>
      </c>
      <c r="F896" s="231" t="s">
        <v>218</v>
      </c>
      <c r="G896" s="229"/>
      <c r="H896" s="232">
        <v>33.68</v>
      </c>
      <c r="I896" s="233"/>
      <c r="J896" s="229"/>
      <c r="K896" s="229"/>
      <c r="L896" s="234"/>
      <c r="M896" s="235"/>
      <c r="N896" s="236"/>
      <c r="O896" s="236"/>
      <c r="P896" s="236"/>
      <c r="Q896" s="236"/>
      <c r="R896" s="236"/>
      <c r="S896" s="236"/>
      <c r="T896" s="237"/>
      <c r="AT896" s="238" t="s">
        <v>194</v>
      </c>
      <c r="AU896" s="238" t="s">
        <v>82</v>
      </c>
      <c r="AV896" s="15" t="s">
        <v>187</v>
      </c>
      <c r="AW896" s="15" t="s">
        <v>29</v>
      </c>
      <c r="AX896" s="15" t="s">
        <v>80</v>
      </c>
      <c r="AY896" s="238" t="s">
        <v>182</v>
      </c>
    </row>
    <row r="897" spans="1:65" s="2" customFormat="1" ht="24.2" customHeight="1">
      <c r="A897" s="34"/>
      <c r="B897" s="35"/>
      <c r="C897" s="192" t="s">
        <v>1274</v>
      </c>
      <c r="D897" s="192" t="s">
        <v>184</v>
      </c>
      <c r="E897" s="193" t="s">
        <v>1275</v>
      </c>
      <c r="F897" s="194" t="s">
        <v>1276</v>
      </c>
      <c r="G897" s="195" t="s">
        <v>318</v>
      </c>
      <c r="H897" s="196">
        <v>4.2750000000000004</v>
      </c>
      <c r="I897" s="197"/>
      <c r="J897" s="198">
        <f>ROUND(I897*H897,2)</f>
        <v>0</v>
      </c>
      <c r="K897" s="199"/>
      <c r="L897" s="39"/>
      <c r="M897" s="200" t="s">
        <v>1</v>
      </c>
      <c r="N897" s="201" t="s">
        <v>37</v>
      </c>
      <c r="O897" s="71"/>
      <c r="P897" s="202">
        <f>O897*H897</f>
        <v>0</v>
      </c>
      <c r="Q897" s="202">
        <v>2.98E-3</v>
      </c>
      <c r="R897" s="202">
        <f>Q897*H897</f>
        <v>1.2739500000000001E-2</v>
      </c>
      <c r="S897" s="202">
        <v>1.0000000000000001E-5</v>
      </c>
      <c r="T897" s="203">
        <f>S897*H897</f>
        <v>4.2750000000000009E-5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204" t="s">
        <v>187</v>
      </c>
      <c r="AT897" s="204" t="s">
        <v>184</v>
      </c>
      <c r="AU897" s="204" t="s">
        <v>82</v>
      </c>
      <c r="AY897" s="17" t="s">
        <v>182</v>
      </c>
      <c r="BE897" s="205">
        <f>IF(N897="základní",J897,0)</f>
        <v>0</v>
      </c>
      <c r="BF897" s="205">
        <f>IF(N897="snížená",J897,0)</f>
        <v>0</v>
      </c>
      <c r="BG897" s="205">
        <f>IF(N897="zákl. přenesená",J897,0)</f>
        <v>0</v>
      </c>
      <c r="BH897" s="205">
        <f>IF(N897="sníž. přenesená",J897,0)</f>
        <v>0</v>
      </c>
      <c r="BI897" s="205">
        <f>IF(N897="nulová",J897,0)</f>
        <v>0</v>
      </c>
      <c r="BJ897" s="17" t="s">
        <v>80</v>
      </c>
      <c r="BK897" s="205">
        <f>ROUND(I897*H897,2)</f>
        <v>0</v>
      </c>
      <c r="BL897" s="17" t="s">
        <v>187</v>
      </c>
      <c r="BM897" s="204" t="s">
        <v>1277</v>
      </c>
    </row>
    <row r="898" spans="1:65" s="13" customFormat="1" ht="11.25">
      <c r="B898" s="206"/>
      <c r="C898" s="207"/>
      <c r="D898" s="208" t="s">
        <v>194</v>
      </c>
      <c r="E898" s="209" t="s">
        <v>1</v>
      </c>
      <c r="F898" s="210" t="s">
        <v>1278</v>
      </c>
      <c r="G898" s="207"/>
      <c r="H898" s="209" t="s">
        <v>1</v>
      </c>
      <c r="I898" s="211"/>
      <c r="J898" s="207"/>
      <c r="K898" s="207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194</v>
      </c>
      <c r="AU898" s="216" t="s">
        <v>82</v>
      </c>
      <c r="AV898" s="13" t="s">
        <v>80</v>
      </c>
      <c r="AW898" s="13" t="s">
        <v>29</v>
      </c>
      <c r="AX898" s="13" t="s">
        <v>72</v>
      </c>
      <c r="AY898" s="216" t="s">
        <v>182</v>
      </c>
    </row>
    <row r="899" spans="1:65" s="14" customFormat="1" ht="11.25">
      <c r="B899" s="217"/>
      <c r="C899" s="218"/>
      <c r="D899" s="208" t="s">
        <v>194</v>
      </c>
      <c r="E899" s="219" t="s">
        <v>1</v>
      </c>
      <c r="F899" s="220" t="s">
        <v>1279</v>
      </c>
      <c r="G899" s="218"/>
      <c r="H899" s="221">
        <v>4.2750000000000004</v>
      </c>
      <c r="I899" s="222"/>
      <c r="J899" s="218"/>
      <c r="K899" s="218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194</v>
      </c>
      <c r="AU899" s="227" t="s">
        <v>82</v>
      </c>
      <c r="AV899" s="14" t="s">
        <v>82</v>
      </c>
      <c r="AW899" s="14" t="s">
        <v>29</v>
      </c>
      <c r="AX899" s="14" t="s">
        <v>72</v>
      </c>
      <c r="AY899" s="227" t="s">
        <v>182</v>
      </c>
    </row>
    <row r="900" spans="1:65" s="15" customFormat="1" ht="11.25">
      <c r="B900" s="228"/>
      <c r="C900" s="229"/>
      <c r="D900" s="208" t="s">
        <v>194</v>
      </c>
      <c r="E900" s="230" t="s">
        <v>1</v>
      </c>
      <c r="F900" s="231" t="s">
        <v>218</v>
      </c>
      <c r="G900" s="229"/>
      <c r="H900" s="232">
        <v>4.2750000000000004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AT900" s="238" t="s">
        <v>194</v>
      </c>
      <c r="AU900" s="238" t="s">
        <v>82</v>
      </c>
      <c r="AV900" s="15" t="s">
        <v>187</v>
      </c>
      <c r="AW900" s="15" t="s">
        <v>29</v>
      </c>
      <c r="AX900" s="15" t="s">
        <v>80</v>
      </c>
      <c r="AY900" s="238" t="s">
        <v>182</v>
      </c>
    </row>
    <row r="901" spans="1:65" s="2" customFormat="1" ht="16.5" customHeight="1">
      <c r="A901" s="34"/>
      <c r="B901" s="35"/>
      <c r="C901" s="192" t="s">
        <v>1280</v>
      </c>
      <c r="D901" s="192" t="s">
        <v>184</v>
      </c>
      <c r="E901" s="193" t="s">
        <v>1281</v>
      </c>
      <c r="F901" s="194" t="s">
        <v>1282</v>
      </c>
      <c r="G901" s="195" t="s">
        <v>186</v>
      </c>
      <c r="H901" s="196">
        <v>4.9139999999999997</v>
      </c>
      <c r="I901" s="197"/>
      <c r="J901" s="198">
        <f>ROUND(I901*H901,2)</f>
        <v>0</v>
      </c>
      <c r="K901" s="199"/>
      <c r="L901" s="39"/>
      <c r="M901" s="200" t="s">
        <v>1</v>
      </c>
      <c r="N901" s="201" t="s">
        <v>37</v>
      </c>
      <c r="O901" s="71"/>
      <c r="P901" s="202">
        <f>O901*H901</f>
        <v>0</v>
      </c>
      <c r="Q901" s="202">
        <v>2.5018699999999998</v>
      </c>
      <c r="R901" s="202">
        <f>Q901*H901</f>
        <v>12.294189179999998</v>
      </c>
      <c r="S901" s="202">
        <v>0</v>
      </c>
      <c r="T901" s="203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204" t="s">
        <v>187</v>
      </c>
      <c r="AT901" s="204" t="s">
        <v>184</v>
      </c>
      <c r="AU901" s="204" t="s">
        <v>82</v>
      </c>
      <c r="AY901" s="17" t="s">
        <v>182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7" t="s">
        <v>80</v>
      </c>
      <c r="BK901" s="205">
        <f>ROUND(I901*H901,2)</f>
        <v>0</v>
      </c>
      <c r="BL901" s="17" t="s">
        <v>187</v>
      </c>
      <c r="BM901" s="204" t="s">
        <v>1283</v>
      </c>
    </row>
    <row r="902" spans="1:65" s="13" customFormat="1" ht="22.5">
      <c r="B902" s="206"/>
      <c r="C902" s="207"/>
      <c r="D902" s="208" t="s">
        <v>194</v>
      </c>
      <c r="E902" s="209" t="s">
        <v>1</v>
      </c>
      <c r="F902" s="210" t="s">
        <v>1284</v>
      </c>
      <c r="G902" s="207"/>
      <c r="H902" s="209" t="s">
        <v>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194</v>
      </c>
      <c r="AU902" s="216" t="s">
        <v>82</v>
      </c>
      <c r="AV902" s="13" t="s">
        <v>80</v>
      </c>
      <c r="AW902" s="13" t="s">
        <v>29</v>
      </c>
      <c r="AX902" s="13" t="s">
        <v>72</v>
      </c>
      <c r="AY902" s="216" t="s">
        <v>182</v>
      </c>
    </row>
    <row r="903" spans="1:65" s="14" customFormat="1" ht="11.25">
      <c r="B903" s="217"/>
      <c r="C903" s="218"/>
      <c r="D903" s="208" t="s">
        <v>194</v>
      </c>
      <c r="E903" s="219" t="s">
        <v>1</v>
      </c>
      <c r="F903" s="220" t="s">
        <v>1285</v>
      </c>
      <c r="G903" s="218"/>
      <c r="H903" s="221">
        <v>4.9139999999999997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194</v>
      </c>
      <c r="AU903" s="227" t="s">
        <v>82</v>
      </c>
      <c r="AV903" s="14" t="s">
        <v>82</v>
      </c>
      <c r="AW903" s="14" t="s">
        <v>29</v>
      </c>
      <c r="AX903" s="14" t="s">
        <v>72</v>
      </c>
      <c r="AY903" s="227" t="s">
        <v>182</v>
      </c>
    </row>
    <row r="904" spans="1:65" s="15" customFormat="1" ht="11.25">
      <c r="B904" s="228"/>
      <c r="C904" s="229"/>
      <c r="D904" s="208" t="s">
        <v>194</v>
      </c>
      <c r="E904" s="230" t="s">
        <v>1</v>
      </c>
      <c r="F904" s="231" t="s">
        <v>218</v>
      </c>
      <c r="G904" s="229"/>
      <c r="H904" s="232">
        <v>4.9139999999999997</v>
      </c>
      <c r="I904" s="233"/>
      <c r="J904" s="229"/>
      <c r="K904" s="229"/>
      <c r="L904" s="234"/>
      <c r="M904" s="235"/>
      <c r="N904" s="236"/>
      <c r="O904" s="236"/>
      <c r="P904" s="236"/>
      <c r="Q904" s="236"/>
      <c r="R904" s="236"/>
      <c r="S904" s="236"/>
      <c r="T904" s="237"/>
      <c r="AT904" s="238" t="s">
        <v>194</v>
      </c>
      <c r="AU904" s="238" t="s">
        <v>82</v>
      </c>
      <c r="AV904" s="15" t="s">
        <v>187</v>
      </c>
      <c r="AW904" s="15" t="s">
        <v>29</v>
      </c>
      <c r="AX904" s="15" t="s">
        <v>80</v>
      </c>
      <c r="AY904" s="238" t="s">
        <v>182</v>
      </c>
    </row>
    <row r="905" spans="1:65" s="2" customFormat="1" ht="24.2" customHeight="1">
      <c r="A905" s="34"/>
      <c r="B905" s="35"/>
      <c r="C905" s="192" t="s">
        <v>1286</v>
      </c>
      <c r="D905" s="192" t="s">
        <v>184</v>
      </c>
      <c r="E905" s="193" t="s">
        <v>1287</v>
      </c>
      <c r="F905" s="194" t="s">
        <v>1288</v>
      </c>
      <c r="G905" s="195" t="s">
        <v>201</v>
      </c>
      <c r="H905" s="196">
        <v>10.518000000000001</v>
      </c>
      <c r="I905" s="197"/>
      <c r="J905" s="198">
        <f>ROUND(I905*H905,2)</f>
        <v>0</v>
      </c>
      <c r="K905" s="199"/>
      <c r="L905" s="39"/>
      <c r="M905" s="200" t="s">
        <v>1</v>
      </c>
      <c r="N905" s="201" t="s">
        <v>37</v>
      </c>
      <c r="O905" s="71"/>
      <c r="P905" s="202">
        <f>O905*H905</f>
        <v>0</v>
      </c>
      <c r="Q905" s="202">
        <v>2.1299999999999999E-3</v>
      </c>
      <c r="R905" s="202">
        <f>Q905*H905</f>
        <v>2.2403340000000001E-2</v>
      </c>
      <c r="S905" s="202">
        <v>0</v>
      </c>
      <c r="T905" s="203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204" t="s">
        <v>187</v>
      </c>
      <c r="AT905" s="204" t="s">
        <v>184</v>
      </c>
      <c r="AU905" s="204" t="s">
        <v>82</v>
      </c>
      <c r="AY905" s="17" t="s">
        <v>182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7" t="s">
        <v>80</v>
      </c>
      <c r="BK905" s="205">
        <f>ROUND(I905*H905,2)</f>
        <v>0</v>
      </c>
      <c r="BL905" s="17" t="s">
        <v>187</v>
      </c>
      <c r="BM905" s="204" t="s">
        <v>1289</v>
      </c>
    </row>
    <row r="906" spans="1:65" s="13" customFormat="1" ht="22.5">
      <c r="B906" s="206"/>
      <c r="C906" s="207"/>
      <c r="D906" s="208" t="s">
        <v>194</v>
      </c>
      <c r="E906" s="209" t="s">
        <v>1</v>
      </c>
      <c r="F906" s="210" t="s">
        <v>1284</v>
      </c>
      <c r="G906" s="207"/>
      <c r="H906" s="209" t="s">
        <v>1</v>
      </c>
      <c r="I906" s="211"/>
      <c r="J906" s="207"/>
      <c r="K906" s="207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194</v>
      </c>
      <c r="AU906" s="216" t="s">
        <v>82</v>
      </c>
      <c r="AV906" s="13" t="s">
        <v>80</v>
      </c>
      <c r="AW906" s="13" t="s">
        <v>29</v>
      </c>
      <c r="AX906" s="13" t="s">
        <v>72</v>
      </c>
      <c r="AY906" s="216" t="s">
        <v>182</v>
      </c>
    </row>
    <row r="907" spans="1:65" s="14" customFormat="1" ht="11.25">
      <c r="B907" s="217"/>
      <c r="C907" s="218"/>
      <c r="D907" s="208" t="s">
        <v>194</v>
      </c>
      <c r="E907" s="219" t="s">
        <v>1</v>
      </c>
      <c r="F907" s="220" t="s">
        <v>1290</v>
      </c>
      <c r="G907" s="218"/>
      <c r="H907" s="221">
        <v>10.518000000000001</v>
      </c>
      <c r="I907" s="222"/>
      <c r="J907" s="218"/>
      <c r="K907" s="218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194</v>
      </c>
      <c r="AU907" s="227" t="s">
        <v>82</v>
      </c>
      <c r="AV907" s="14" t="s">
        <v>82</v>
      </c>
      <c r="AW907" s="14" t="s">
        <v>29</v>
      </c>
      <c r="AX907" s="14" t="s">
        <v>72</v>
      </c>
      <c r="AY907" s="227" t="s">
        <v>182</v>
      </c>
    </row>
    <row r="908" spans="1:65" s="15" customFormat="1" ht="11.25">
      <c r="B908" s="228"/>
      <c r="C908" s="229"/>
      <c r="D908" s="208" t="s">
        <v>194</v>
      </c>
      <c r="E908" s="230" t="s">
        <v>1</v>
      </c>
      <c r="F908" s="231" t="s">
        <v>218</v>
      </c>
      <c r="G908" s="229"/>
      <c r="H908" s="232">
        <v>10.518000000000001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AT908" s="238" t="s">
        <v>194</v>
      </c>
      <c r="AU908" s="238" t="s">
        <v>82</v>
      </c>
      <c r="AV908" s="15" t="s">
        <v>187</v>
      </c>
      <c r="AW908" s="15" t="s">
        <v>29</v>
      </c>
      <c r="AX908" s="15" t="s">
        <v>80</v>
      </c>
      <c r="AY908" s="238" t="s">
        <v>182</v>
      </c>
    </row>
    <row r="909" spans="1:65" s="2" customFormat="1" ht="24.2" customHeight="1">
      <c r="A909" s="34"/>
      <c r="B909" s="35"/>
      <c r="C909" s="192" t="s">
        <v>1291</v>
      </c>
      <c r="D909" s="192" t="s">
        <v>184</v>
      </c>
      <c r="E909" s="193" t="s">
        <v>1292</v>
      </c>
      <c r="F909" s="194" t="s">
        <v>1293</v>
      </c>
      <c r="G909" s="195" t="s">
        <v>201</v>
      </c>
      <c r="H909" s="196">
        <v>10.518000000000001</v>
      </c>
      <c r="I909" s="197"/>
      <c r="J909" s="198">
        <f>ROUND(I909*H909,2)</f>
        <v>0</v>
      </c>
      <c r="K909" s="199"/>
      <c r="L909" s="39"/>
      <c r="M909" s="200" t="s">
        <v>1</v>
      </c>
      <c r="N909" s="201" t="s">
        <v>37</v>
      </c>
      <c r="O909" s="71"/>
      <c r="P909" s="202">
        <f>O909*H909</f>
        <v>0</v>
      </c>
      <c r="Q909" s="202">
        <v>0</v>
      </c>
      <c r="R909" s="202">
        <f>Q909*H909</f>
        <v>0</v>
      </c>
      <c r="S909" s="202">
        <v>0</v>
      </c>
      <c r="T909" s="203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204" t="s">
        <v>187</v>
      </c>
      <c r="AT909" s="204" t="s">
        <v>184</v>
      </c>
      <c r="AU909" s="204" t="s">
        <v>82</v>
      </c>
      <c r="AY909" s="17" t="s">
        <v>182</v>
      </c>
      <c r="BE909" s="205">
        <f>IF(N909="základní",J909,0)</f>
        <v>0</v>
      </c>
      <c r="BF909" s="205">
        <f>IF(N909="snížená",J909,0)</f>
        <v>0</v>
      </c>
      <c r="BG909" s="205">
        <f>IF(N909="zákl. přenesená",J909,0)</f>
        <v>0</v>
      </c>
      <c r="BH909" s="205">
        <f>IF(N909="sníž. přenesená",J909,0)</f>
        <v>0</v>
      </c>
      <c r="BI909" s="205">
        <f>IF(N909="nulová",J909,0)</f>
        <v>0</v>
      </c>
      <c r="BJ909" s="17" t="s">
        <v>80</v>
      </c>
      <c r="BK909" s="205">
        <f>ROUND(I909*H909,2)</f>
        <v>0</v>
      </c>
      <c r="BL909" s="17" t="s">
        <v>187</v>
      </c>
      <c r="BM909" s="204" t="s">
        <v>1294</v>
      </c>
    </row>
    <row r="910" spans="1:65" s="13" customFormat="1" ht="22.5">
      <c r="B910" s="206"/>
      <c r="C910" s="207"/>
      <c r="D910" s="208" t="s">
        <v>194</v>
      </c>
      <c r="E910" s="209" t="s">
        <v>1</v>
      </c>
      <c r="F910" s="210" t="s">
        <v>1284</v>
      </c>
      <c r="G910" s="207"/>
      <c r="H910" s="209" t="s">
        <v>1</v>
      </c>
      <c r="I910" s="211"/>
      <c r="J910" s="207"/>
      <c r="K910" s="207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194</v>
      </c>
      <c r="AU910" s="216" t="s">
        <v>82</v>
      </c>
      <c r="AV910" s="13" t="s">
        <v>80</v>
      </c>
      <c r="AW910" s="13" t="s">
        <v>29</v>
      </c>
      <c r="AX910" s="13" t="s">
        <v>72</v>
      </c>
      <c r="AY910" s="216" t="s">
        <v>182</v>
      </c>
    </row>
    <row r="911" spans="1:65" s="14" customFormat="1" ht="11.25">
      <c r="B911" s="217"/>
      <c r="C911" s="218"/>
      <c r="D911" s="208" t="s">
        <v>194</v>
      </c>
      <c r="E911" s="219" t="s">
        <v>1</v>
      </c>
      <c r="F911" s="220" t="s">
        <v>1290</v>
      </c>
      <c r="G911" s="218"/>
      <c r="H911" s="221">
        <v>10.518000000000001</v>
      </c>
      <c r="I911" s="222"/>
      <c r="J911" s="218"/>
      <c r="K911" s="218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194</v>
      </c>
      <c r="AU911" s="227" t="s">
        <v>82</v>
      </c>
      <c r="AV911" s="14" t="s">
        <v>82</v>
      </c>
      <c r="AW911" s="14" t="s">
        <v>29</v>
      </c>
      <c r="AX911" s="14" t="s">
        <v>72</v>
      </c>
      <c r="AY911" s="227" t="s">
        <v>182</v>
      </c>
    </row>
    <row r="912" spans="1:65" s="15" customFormat="1" ht="11.25">
      <c r="B912" s="228"/>
      <c r="C912" s="229"/>
      <c r="D912" s="208" t="s">
        <v>194</v>
      </c>
      <c r="E912" s="230" t="s">
        <v>1</v>
      </c>
      <c r="F912" s="231" t="s">
        <v>218</v>
      </c>
      <c r="G912" s="229"/>
      <c r="H912" s="232">
        <v>10.518000000000001</v>
      </c>
      <c r="I912" s="233"/>
      <c r="J912" s="229"/>
      <c r="K912" s="229"/>
      <c r="L912" s="234"/>
      <c r="M912" s="235"/>
      <c r="N912" s="236"/>
      <c r="O912" s="236"/>
      <c r="P912" s="236"/>
      <c r="Q912" s="236"/>
      <c r="R912" s="236"/>
      <c r="S912" s="236"/>
      <c r="T912" s="237"/>
      <c r="AT912" s="238" t="s">
        <v>194</v>
      </c>
      <c r="AU912" s="238" t="s">
        <v>82</v>
      </c>
      <c r="AV912" s="15" t="s">
        <v>187</v>
      </c>
      <c r="AW912" s="15" t="s">
        <v>29</v>
      </c>
      <c r="AX912" s="15" t="s">
        <v>80</v>
      </c>
      <c r="AY912" s="238" t="s">
        <v>182</v>
      </c>
    </row>
    <row r="913" spans="1:65" s="2" customFormat="1" ht="21.75" customHeight="1">
      <c r="A913" s="34"/>
      <c r="B913" s="35"/>
      <c r="C913" s="192" t="s">
        <v>1295</v>
      </c>
      <c r="D913" s="192" t="s">
        <v>184</v>
      </c>
      <c r="E913" s="193" t="s">
        <v>1296</v>
      </c>
      <c r="F913" s="194" t="s">
        <v>1297</v>
      </c>
      <c r="G913" s="195" t="s">
        <v>292</v>
      </c>
      <c r="H913" s="196">
        <v>0.85</v>
      </c>
      <c r="I913" s="197"/>
      <c r="J913" s="198">
        <f>ROUND(I913*H913,2)</f>
        <v>0</v>
      </c>
      <c r="K913" s="199"/>
      <c r="L913" s="39"/>
      <c r="M913" s="200" t="s">
        <v>1</v>
      </c>
      <c r="N913" s="201" t="s">
        <v>37</v>
      </c>
      <c r="O913" s="71"/>
      <c r="P913" s="202">
        <f>O913*H913</f>
        <v>0</v>
      </c>
      <c r="Q913" s="202">
        <v>1.05237</v>
      </c>
      <c r="R913" s="202">
        <f>Q913*H913</f>
        <v>0.89451449999999999</v>
      </c>
      <c r="S913" s="202">
        <v>0</v>
      </c>
      <c r="T913" s="203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04" t="s">
        <v>187</v>
      </c>
      <c r="AT913" s="204" t="s">
        <v>184</v>
      </c>
      <c r="AU913" s="204" t="s">
        <v>82</v>
      </c>
      <c r="AY913" s="17" t="s">
        <v>182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7" t="s">
        <v>80</v>
      </c>
      <c r="BK913" s="205">
        <f>ROUND(I913*H913,2)</f>
        <v>0</v>
      </c>
      <c r="BL913" s="17" t="s">
        <v>187</v>
      </c>
      <c r="BM913" s="204" t="s">
        <v>1298</v>
      </c>
    </row>
    <row r="914" spans="1:65" s="14" customFormat="1" ht="11.25">
      <c r="B914" s="217"/>
      <c r="C914" s="218"/>
      <c r="D914" s="208" t="s">
        <v>194</v>
      </c>
      <c r="E914" s="219" t="s">
        <v>1</v>
      </c>
      <c r="F914" s="220" t="s">
        <v>1299</v>
      </c>
      <c r="G914" s="218"/>
      <c r="H914" s="221">
        <v>0.85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194</v>
      </c>
      <c r="AU914" s="227" t="s">
        <v>82</v>
      </c>
      <c r="AV914" s="14" t="s">
        <v>82</v>
      </c>
      <c r="AW914" s="14" t="s">
        <v>29</v>
      </c>
      <c r="AX914" s="14" t="s">
        <v>80</v>
      </c>
      <c r="AY914" s="227" t="s">
        <v>182</v>
      </c>
    </row>
    <row r="915" spans="1:65" s="2" customFormat="1" ht="24.2" customHeight="1">
      <c r="A915" s="34"/>
      <c r="B915" s="35"/>
      <c r="C915" s="192" t="s">
        <v>1300</v>
      </c>
      <c r="D915" s="192" t="s">
        <v>184</v>
      </c>
      <c r="E915" s="193" t="s">
        <v>1301</v>
      </c>
      <c r="F915" s="194" t="s">
        <v>1302</v>
      </c>
      <c r="G915" s="195" t="s">
        <v>324</v>
      </c>
      <c r="H915" s="196">
        <v>26</v>
      </c>
      <c r="I915" s="197"/>
      <c r="J915" s="198">
        <f>ROUND(I915*H915,2)</f>
        <v>0</v>
      </c>
      <c r="K915" s="199"/>
      <c r="L915" s="39"/>
      <c r="M915" s="200" t="s">
        <v>1</v>
      </c>
      <c r="N915" s="201" t="s">
        <v>37</v>
      </c>
      <c r="O915" s="71"/>
      <c r="P915" s="202">
        <f>O915*H915</f>
        <v>0</v>
      </c>
      <c r="Q915" s="202">
        <v>0.17488999999999999</v>
      </c>
      <c r="R915" s="202">
        <f>Q915*H915</f>
        <v>4.5471399999999997</v>
      </c>
      <c r="S915" s="202">
        <v>0</v>
      </c>
      <c r="T915" s="203">
        <f>S915*H915</f>
        <v>0</v>
      </c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R915" s="204" t="s">
        <v>187</v>
      </c>
      <c r="AT915" s="204" t="s">
        <v>184</v>
      </c>
      <c r="AU915" s="204" t="s">
        <v>82</v>
      </c>
      <c r="AY915" s="17" t="s">
        <v>182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7" t="s">
        <v>80</v>
      </c>
      <c r="BK915" s="205">
        <f>ROUND(I915*H915,2)</f>
        <v>0</v>
      </c>
      <c r="BL915" s="17" t="s">
        <v>187</v>
      </c>
      <c r="BM915" s="204" t="s">
        <v>1303</v>
      </c>
    </row>
    <row r="916" spans="1:65" s="14" customFormat="1" ht="11.25">
      <c r="B916" s="217"/>
      <c r="C916" s="218"/>
      <c r="D916" s="208" t="s">
        <v>194</v>
      </c>
      <c r="E916" s="219" t="s">
        <v>1</v>
      </c>
      <c r="F916" s="220" t="s">
        <v>1304</v>
      </c>
      <c r="G916" s="218"/>
      <c r="H916" s="221">
        <v>26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194</v>
      </c>
      <c r="AU916" s="227" t="s">
        <v>82</v>
      </c>
      <c r="AV916" s="14" t="s">
        <v>82</v>
      </c>
      <c r="AW916" s="14" t="s">
        <v>29</v>
      </c>
      <c r="AX916" s="14" t="s">
        <v>80</v>
      </c>
      <c r="AY916" s="227" t="s">
        <v>182</v>
      </c>
    </row>
    <row r="917" spans="1:65" s="2" customFormat="1" ht="33" customHeight="1">
      <c r="A917" s="34"/>
      <c r="B917" s="35"/>
      <c r="C917" s="242" t="s">
        <v>1305</v>
      </c>
      <c r="D917" s="242" t="s">
        <v>648</v>
      </c>
      <c r="E917" s="243" t="s">
        <v>1306</v>
      </c>
      <c r="F917" s="244" t="s">
        <v>1307</v>
      </c>
      <c r="G917" s="245" t="s">
        <v>324</v>
      </c>
      <c r="H917" s="246">
        <v>14</v>
      </c>
      <c r="I917" s="247"/>
      <c r="J917" s="248">
        <f>ROUND(I917*H917,2)</f>
        <v>0</v>
      </c>
      <c r="K917" s="249"/>
      <c r="L917" s="250"/>
      <c r="M917" s="251" t="s">
        <v>1</v>
      </c>
      <c r="N917" s="252" t="s">
        <v>37</v>
      </c>
      <c r="O917" s="71"/>
      <c r="P917" s="202">
        <f>O917*H917</f>
        <v>0</v>
      </c>
      <c r="Q917" s="202">
        <v>3.7000000000000002E-3</v>
      </c>
      <c r="R917" s="202">
        <f>Q917*H917</f>
        <v>5.1799999999999999E-2</v>
      </c>
      <c r="S917" s="202">
        <v>0</v>
      </c>
      <c r="T917" s="203">
        <f>S917*H917</f>
        <v>0</v>
      </c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R917" s="204" t="s">
        <v>282</v>
      </c>
      <c r="AT917" s="204" t="s">
        <v>648</v>
      </c>
      <c r="AU917" s="204" t="s">
        <v>82</v>
      </c>
      <c r="AY917" s="17" t="s">
        <v>182</v>
      </c>
      <c r="BE917" s="205">
        <f>IF(N917="základní",J917,0)</f>
        <v>0</v>
      </c>
      <c r="BF917" s="205">
        <f>IF(N917="snížená",J917,0)</f>
        <v>0</v>
      </c>
      <c r="BG917" s="205">
        <f>IF(N917="zákl. přenesená",J917,0)</f>
        <v>0</v>
      </c>
      <c r="BH917" s="205">
        <f>IF(N917="sníž. přenesená",J917,0)</f>
        <v>0</v>
      </c>
      <c r="BI917" s="205">
        <f>IF(N917="nulová",J917,0)</f>
        <v>0</v>
      </c>
      <c r="BJ917" s="17" t="s">
        <v>80</v>
      </c>
      <c r="BK917" s="205">
        <f>ROUND(I917*H917,2)</f>
        <v>0</v>
      </c>
      <c r="BL917" s="17" t="s">
        <v>187</v>
      </c>
      <c r="BM917" s="204" t="s">
        <v>1308</v>
      </c>
    </row>
    <row r="918" spans="1:65" s="14" customFormat="1" ht="11.25">
      <c r="B918" s="217"/>
      <c r="C918" s="218"/>
      <c r="D918" s="208" t="s">
        <v>194</v>
      </c>
      <c r="E918" s="219" t="s">
        <v>1</v>
      </c>
      <c r="F918" s="220" t="s">
        <v>145</v>
      </c>
      <c r="G918" s="218"/>
      <c r="H918" s="221">
        <v>14</v>
      </c>
      <c r="I918" s="222"/>
      <c r="J918" s="218"/>
      <c r="K918" s="218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194</v>
      </c>
      <c r="AU918" s="227" t="s">
        <v>82</v>
      </c>
      <c r="AV918" s="14" t="s">
        <v>82</v>
      </c>
      <c r="AW918" s="14" t="s">
        <v>29</v>
      </c>
      <c r="AX918" s="14" t="s">
        <v>80</v>
      </c>
      <c r="AY918" s="227" t="s">
        <v>182</v>
      </c>
    </row>
    <row r="919" spans="1:65" s="2" customFormat="1" ht="37.9" customHeight="1">
      <c r="A919" s="34"/>
      <c r="B919" s="35"/>
      <c r="C919" s="242" t="s">
        <v>1309</v>
      </c>
      <c r="D919" s="242" t="s">
        <v>648</v>
      </c>
      <c r="E919" s="243" t="s">
        <v>1310</v>
      </c>
      <c r="F919" s="244" t="s">
        <v>1311</v>
      </c>
      <c r="G919" s="245" t="s">
        <v>324</v>
      </c>
      <c r="H919" s="246">
        <v>4</v>
      </c>
      <c r="I919" s="247"/>
      <c r="J919" s="248">
        <f>ROUND(I919*H919,2)</f>
        <v>0</v>
      </c>
      <c r="K919" s="249"/>
      <c r="L919" s="250"/>
      <c r="M919" s="251" t="s">
        <v>1</v>
      </c>
      <c r="N919" s="252" t="s">
        <v>37</v>
      </c>
      <c r="O919" s="71"/>
      <c r="P919" s="202">
        <f>O919*H919</f>
        <v>0</v>
      </c>
      <c r="Q919" s="202">
        <v>2E-3</v>
      </c>
      <c r="R919" s="202">
        <f>Q919*H919</f>
        <v>8.0000000000000002E-3</v>
      </c>
      <c r="S919" s="202">
        <v>0</v>
      </c>
      <c r="T919" s="203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4" t="s">
        <v>282</v>
      </c>
      <c r="AT919" s="204" t="s">
        <v>648</v>
      </c>
      <c r="AU919" s="204" t="s">
        <v>82</v>
      </c>
      <c r="AY919" s="17" t="s">
        <v>182</v>
      </c>
      <c r="BE919" s="205">
        <f>IF(N919="základní",J919,0)</f>
        <v>0</v>
      </c>
      <c r="BF919" s="205">
        <f>IF(N919="snížená",J919,0)</f>
        <v>0</v>
      </c>
      <c r="BG919" s="205">
        <f>IF(N919="zákl. přenesená",J919,0)</f>
        <v>0</v>
      </c>
      <c r="BH919" s="205">
        <f>IF(N919="sníž. přenesená",J919,0)</f>
        <v>0</v>
      </c>
      <c r="BI919" s="205">
        <f>IF(N919="nulová",J919,0)</f>
        <v>0</v>
      </c>
      <c r="BJ919" s="17" t="s">
        <v>80</v>
      </c>
      <c r="BK919" s="205">
        <f>ROUND(I919*H919,2)</f>
        <v>0</v>
      </c>
      <c r="BL919" s="17" t="s">
        <v>187</v>
      </c>
      <c r="BM919" s="204" t="s">
        <v>1312</v>
      </c>
    </row>
    <row r="920" spans="1:65" s="14" customFormat="1" ht="11.25">
      <c r="B920" s="217"/>
      <c r="C920" s="218"/>
      <c r="D920" s="208" t="s">
        <v>194</v>
      </c>
      <c r="E920" s="219" t="s">
        <v>1</v>
      </c>
      <c r="F920" s="220" t="s">
        <v>187</v>
      </c>
      <c r="G920" s="218"/>
      <c r="H920" s="221">
        <v>4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194</v>
      </c>
      <c r="AU920" s="227" t="s">
        <v>82</v>
      </c>
      <c r="AV920" s="14" t="s">
        <v>82</v>
      </c>
      <c r="AW920" s="14" t="s">
        <v>29</v>
      </c>
      <c r="AX920" s="14" t="s">
        <v>80</v>
      </c>
      <c r="AY920" s="227" t="s">
        <v>182</v>
      </c>
    </row>
    <row r="921" spans="1:65" s="2" customFormat="1" ht="21.75" customHeight="1">
      <c r="A921" s="34"/>
      <c r="B921" s="35"/>
      <c r="C921" s="242" t="s">
        <v>1313</v>
      </c>
      <c r="D921" s="242" t="s">
        <v>648</v>
      </c>
      <c r="E921" s="243" t="s">
        <v>1314</v>
      </c>
      <c r="F921" s="244" t="s">
        <v>1315</v>
      </c>
      <c r="G921" s="245" t="s">
        <v>324</v>
      </c>
      <c r="H921" s="246">
        <v>4</v>
      </c>
      <c r="I921" s="247"/>
      <c r="J921" s="248">
        <f>ROUND(I921*H921,2)</f>
        <v>0</v>
      </c>
      <c r="K921" s="249"/>
      <c r="L921" s="250"/>
      <c r="M921" s="251" t="s">
        <v>1</v>
      </c>
      <c r="N921" s="252" t="s">
        <v>37</v>
      </c>
      <c r="O921" s="71"/>
      <c r="P921" s="202">
        <f>O921*H921</f>
        <v>0</v>
      </c>
      <c r="Q921" s="202">
        <v>1E-4</v>
      </c>
      <c r="R921" s="202">
        <f>Q921*H921</f>
        <v>4.0000000000000002E-4</v>
      </c>
      <c r="S921" s="202">
        <v>0</v>
      </c>
      <c r="T921" s="203">
        <f>S921*H921</f>
        <v>0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204" t="s">
        <v>282</v>
      </c>
      <c r="AT921" s="204" t="s">
        <v>648</v>
      </c>
      <c r="AU921" s="204" t="s">
        <v>82</v>
      </c>
      <c r="AY921" s="17" t="s">
        <v>182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7" t="s">
        <v>80</v>
      </c>
      <c r="BK921" s="205">
        <f>ROUND(I921*H921,2)</f>
        <v>0</v>
      </c>
      <c r="BL921" s="17" t="s">
        <v>187</v>
      </c>
      <c r="BM921" s="204" t="s">
        <v>1316</v>
      </c>
    </row>
    <row r="922" spans="1:65" s="14" customFormat="1" ht="11.25">
      <c r="B922" s="217"/>
      <c r="C922" s="218"/>
      <c r="D922" s="208" t="s">
        <v>194</v>
      </c>
      <c r="E922" s="219" t="s">
        <v>1</v>
      </c>
      <c r="F922" s="220" t="s">
        <v>187</v>
      </c>
      <c r="G922" s="218"/>
      <c r="H922" s="221">
        <v>4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194</v>
      </c>
      <c r="AU922" s="227" t="s">
        <v>82</v>
      </c>
      <c r="AV922" s="14" t="s">
        <v>82</v>
      </c>
      <c r="AW922" s="14" t="s">
        <v>29</v>
      </c>
      <c r="AX922" s="14" t="s">
        <v>80</v>
      </c>
      <c r="AY922" s="227" t="s">
        <v>182</v>
      </c>
    </row>
    <row r="923" spans="1:65" s="2" customFormat="1" ht="24.2" customHeight="1">
      <c r="A923" s="34"/>
      <c r="B923" s="35"/>
      <c r="C923" s="242" t="s">
        <v>1317</v>
      </c>
      <c r="D923" s="242" t="s">
        <v>648</v>
      </c>
      <c r="E923" s="243" t="s">
        <v>1318</v>
      </c>
      <c r="F923" s="244" t="s">
        <v>1319</v>
      </c>
      <c r="G923" s="245" t="s">
        <v>324</v>
      </c>
      <c r="H923" s="246">
        <v>8</v>
      </c>
      <c r="I923" s="247"/>
      <c r="J923" s="248">
        <f>ROUND(I923*H923,2)</f>
        <v>0</v>
      </c>
      <c r="K923" s="249"/>
      <c r="L923" s="250"/>
      <c r="M923" s="251" t="s">
        <v>1</v>
      </c>
      <c r="N923" s="252" t="s">
        <v>37</v>
      </c>
      <c r="O923" s="71"/>
      <c r="P923" s="202">
        <f>O923*H923</f>
        <v>0</v>
      </c>
      <c r="Q923" s="202">
        <v>3.0000000000000001E-3</v>
      </c>
      <c r="R923" s="202">
        <f>Q923*H923</f>
        <v>2.4E-2</v>
      </c>
      <c r="S923" s="202">
        <v>0</v>
      </c>
      <c r="T923" s="203">
        <f>S923*H923</f>
        <v>0</v>
      </c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R923" s="204" t="s">
        <v>282</v>
      </c>
      <c r="AT923" s="204" t="s">
        <v>648</v>
      </c>
      <c r="AU923" s="204" t="s">
        <v>82</v>
      </c>
      <c r="AY923" s="17" t="s">
        <v>182</v>
      </c>
      <c r="BE923" s="205">
        <f>IF(N923="základní",J923,0)</f>
        <v>0</v>
      </c>
      <c r="BF923" s="205">
        <f>IF(N923="snížená",J923,0)</f>
        <v>0</v>
      </c>
      <c r="BG923" s="205">
        <f>IF(N923="zákl. přenesená",J923,0)</f>
        <v>0</v>
      </c>
      <c r="BH923" s="205">
        <f>IF(N923="sníž. přenesená",J923,0)</f>
        <v>0</v>
      </c>
      <c r="BI923" s="205">
        <f>IF(N923="nulová",J923,0)</f>
        <v>0</v>
      </c>
      <c r="BJ923" s="17" t="s">
        <v>80</v>
      </c>
      <c r="BK923" s="205">
        <f>ROUND(I923*H923,2)</f>
        <v>0</v>
      </c>
      <c r="BL923" s="17" t="s">
        <v>187</v>
      </c>
      <c r="BM923" s="204" t="s">
        <v>1320</v>
      </c>
    </row>
    <row r="924" spans="1:65" s="14" customFormat="1" ht="11.25">
      <c r="B924" s="217"/>
      <c r="C924" s="218"/>
      <c r="D924" s="208" t="s">
        <v>194</v>
      </c>
      <c r="E924" s="219" t="s">
        <v>1</v>
      </c>
      <c r="F924" s="220" t="s">
        <v>282</v>
      </c>
      <c r="G924" s="218"/>
      <c r="H924" s="221">
        <v>8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194</v>
      </c>
      <c r="AU924" s="227" t="s">
        <v>82</v>
      </c>
      <c r="AV924" s="14" t="s">
        <v>82</v>
      </c>
      <c r="AW924" s="14" t="s">
        <v>29</v>
      </c>
      <c r="AX924" s="14" t="s">
        <v>80</v>
      </c>
      <c r="AY924" s="227" t="s">
        <v>182</v>
      </c>
    </row>
    <row r="925" spans="1:65" s="2" customFormat="1" ht="24.2" customHeight="1">
      <c r="A925" s="34"/>
      <c r="B925" s="35"/>
      <c r="C925" s="192" t="s">
        <v>1321</v>
      </c>
      <c r="D925" s="192" t="s">
        <v>184</v>
      </c>
      <c r="E925" s="193" t="s">
        <v>1322</v>
      </c>
      <c r="F925" s="194" t="s">
        <v>1323</v>
      </c>
      <c r="G925" s="195" t="s">
        <v>201</v>
      </c>
      <c r="H925" s="196">
        <v>7.9829999999999997</v>
      </c>
      <c r="I925" s="197"/>
      <c r="J925" s="198">
        <f>ROUND(I925*H925,2)</f>
        <v>0</v>
      </c>
      <c r="K925" s="199"/>
      <c r="L925" s="39"/>
      <c r="M925" s="200" t="s">
        <v>1</v>
      </c>
      <c r="N925" s="201" t="s">
        <v>37</v>
      </c>
      <c r="O925" s="71"/>
      <c r="P925" s="202">
        <f>O925*H925</f>
        <v>0</v>
      </c>
      <c r="Q925" s="202">
        <v>6.1719999999999997E-2</v>
      </c>
      <c r="R925" s="202">
        <f>Q925*H925</f>
        <v>0.49271075999999997</v>
      </c>
      <c r="S925" s="202">
        <v>0</v>
      </c>
      <c r="T925" s="203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204" t="s">
        <v>187</v>
      </c>
      <c r="AT925" s="204" t="s">
        <v>184</v>
      </c>
      <c r="AU925" s="204" t="s">
        <v>82</v>
      </c>
      <c r="AY925" s="17" t="s">
        <v>182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7" t="s">
        <v>80</v>
      </c>
      <c r="BK925" s="205">
        <f>ROUND(I925*H925,2)</f>
        <v>0</v>
      </c>
      <c r="BL925" s="17" t="s">
        <v>187</v>
      </c>
      <c r="BM925" s="204" t="s">
        <v>1324</v>
      </c>
    </row>
    <row r="926" spans="1:65" s="13" customFormat="1" ht="11.25">
      <c r="B926" s="206"/>
      <c r="C926" s="207"/>
      <c r="D926" s="208" t="s">
        <v>194</v>
      </c>
      <c r="E926" s="209" t="s">
        <v>1</v>
      </c>
      <c r="F926" s="210" t="s">
        <v>195</v>
      </c>
      <c r="G926" s="207"/>
      <c r="H926" s="209" t="s">
        <v>1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194</v>
      </c>
      <c r="AU926" s="216" t="s">
        <v>82</v>
      </c>
      <c r="AV926" s="13" t="s">
        <v>80</v>
      </c>
      <c r="AW926" s="13" t="s">
        <v>29</v>
      </c>
      <c r="AX926" s="13" t="s">
        <v>72</v>
      </c>
      <c r="AY926" s="216" t="s">
        <v>182</v>
      </c>
    </row>
    <row r="927" spans="1:65" s="13" customFormat="1" ht="11.25">
      <c r="B927" s="206"/>
      <c r="C927" s="207"/>
      <c r="D927" s="208" t="s">
        <v>194</v>
      </c>
      <c r="E927" s="209" t="s">
        <v>1</v>
      </c>
      <c r="F927" s="210" t="s">
        <v>1325</v>
      </c>
      <c r="G927" s="207"/>
      <c r="H927" s="209" t="s">
        <v>1</v>
      </c>
      <c r="I927" s="211"/>
      <c r="J927" s="207"/>
      <c r="K927" s="207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194</v>
      </c>
      <c r="AU927" s="216" t="s">
        <v>82</v>
      </c>
      <c r="AV927" s="13" t="s">
        <v>80</v>
      </c>
      <c r="AW927" s="13" t="s">
        <v>29</v>
      </c>
      <c r="AX927" s="13" t="s">
        <v>72</v>
      </c>
      <c r="AY927" s="216" t="s">
        <v>182</v>
      </c>
    </row>
    <row r="928" spans="1:65" s="14" customFormat="1" ht="11.25">
      <c r="B928" s="217"/>
      <c r="C928" s="218"/>
      <c r="D928" s="208" t="s">
        <v>194</v>
      </c>
      <c r="E928" s="219" t="s">
        <v>1</v>
      </c>
      <c r="F928" s="220" t="s">
        <v>1326</v>
      </c>
      <c r="G928" s="218"/>
      <c r="H928" s="221">
        <v>7.9829999999999997</v>
      </c>
      <c r="I928" s="222"/>
      <c r="J928" s="218"/>
      <c r="K928" s="218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194</v>
      </c>
      <c r="AU928" s="227" t="s">
        <v>82</v>
      </c>
      <c r="AV928" s="14" t="s">
        <v>82</v>
      </c>
      <c r="AW928" s="14" t="s">
        <v>29</v>
      </c>
      <c r="AX928" s="14" t="s">
        <v>72</v>
      </c>
      <c r="AY928" s="227" t="s">
        <v>182</v>
      </c>
    </row>
    <row r="929" spans="1:65" s="15" customFormat="1" ht="11.25">
      <c r="B929" s="228"/>
      <c r="C929" s="229"/>
      <c r="D929" s="208" t="s">
        <v>194</v>
      </c>
      <c r="E929" s="230" t="s">
        <v>1</v>
      </c>
      <c r="F929" s="231" t="s">
        <v>218</v>
      </c>
      <c r="G929" s="229"/>
      <c r="H929" s="232">
        <v>7.9829999999999997</v>
      </c>
      <c r="I929" s="233"/>
      <c r="J929" s="229"/>
      <c r="K929" s="229"/>
      <c r="L929" s="234"/>
      <c r="M929" s="235"/>
      <c r="N929" s="236"/>
      <c r="O929" s="236"/>
      <c r="P929" s="236"/>
      <c r="Q929" s="236"/>
      <c r="R929" s="236"/>
      <c r="S929" s="236"/>
      <c r="T929" s="237"/>
      <c r="AT929" s="238" t="s">
        <v>194</v>
      </c>
      <c r="AU929" s="238" t="s">
        <v>82</v>
      </c>
      <c r="AV929" s="15" t="s">
        <v>187</v>
      </c>
      <c r="AW929" s="15" t="s">
        <v>29</v>
      </c>
      <c r="AX929" s="15" t="s">
        <v>80</v>
      </c>
      <c r="AY929" s="238" t="s">
        <v>182</v>
      </c>
    </row>
    <row r="930" spans="1:65" s="2" customFormat="1" ht="24.2" customHeight="1">
      <c r="A930" s="34"/>
      <c r="B930" s="35"/>
      <c r="C930" s="192" t="s">
        <v>1327</v>
      </c>
      <c r="D930" s="192" t="s">
        <v>184</v>
      </c>
      <c r="E930" s="193" t="s">
        <v>1328</v>
      </c>
      <c r="F930" s="194" t="s">
        <v>1329</v>
      </c>
      <c r="G930" s="195" t="s">
        <v>201</v>
      </c>
      <c r="H930" s="196">
        <v>109.613</v>
      </c>
      <c r="I930" s="197"/>
      <c r="J930" s="198">
        <f>ROUND(I930*H930,2)</f>
        <v>0</v>
      </c>
      <c r="K930" s="199"/>
      <c r="L930" s="39"/>
      <c r="M930" s="200" t="s">
        <v>1</v>
      </c>
      <c r="N930" s="201" t="s">
        <v>37</v>
      </c>
      <c r="O930" s="71"/>
      <c r="P930" s="202">
        <f>O930*H930</f>
        <v>0</v>
      </c>
      <c r="Q930" s="202">
        <v>7.9210000000000003E-2</v>
      </c>
      <c r="R930" s="202">
        <f>Q930*H930</f>
        <v>8.6824457299999995</v>
      </c>
      <c r="S930" s="202">
        <v>0</v>
      </c>
      <c r="T930" s="203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4" t="s">
        <v>187</v>
      </c>
      <c r="AT930" s="204" t="s">
        <v>184</v>
      </c>
      <c r="AU930" s="204" t="s">
        <v>82</v>
      </c>
      <c r="AY930" s="17" t="s">
        <v>182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7" t="s">
        <v>80</v>
      </c>
      <c r="BK930" s="205">
        <f>ROUND(I930*H930,2)</f>
        <v>0</v>
      </c>
      <c r="BL930" s="17" t="s">
        <v>187</v>
      </c>
      <c r="BM930" s="204" t="s">
        <v>1330</v>
      </c>
    </row>
    <row r="931" spans="1:65" s="13" customFormat="1" ht="11.25">
      <c r="B931" s="206"/>
      <c r="C931" s="207"/>
      <c r="D931" s="208" t="s">
        <v>194</v>
      </c>
      <c r="E931" s="209" t="s">
        <v>1</v>
      </c>
      <c r="F931" s="210" t="s">
        <v>195</v>
      </c>
      <c r="G931" s="207"/>
      <c r="H931" s="209" t="s">
        <v>1</v>
      </c>
      <c r="I931" s="211"/>
      <c r="J931" s="207"/>
      <c r="K931" s="207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194</v>
      </c>
      <c r="AU931" s="216" t="s">
        <v>82</v>
      </c>
      <c r="AV931" s="13" t="s">
        <v>80</v>
      </c>
      <c r="AW931" s="13" t="s">
        <v>29</v>
      </c>
      <c r="AX931" s="13" t="s">
        <v>72</v>
      </c>
      <c r="AY931" s="216" t="s">
        <v>182</v>
      </c>
    </row>
    <row r="932" spans="1:65" s="13" customFormat="1" ht="11.25">
      <c r="B932" s="206"/>
      <c r="C932" s="207"/>
      <c r="D932" s="208" t="s">
        <v>194</v>
      </c>
      <c r="E932" s="209" t="s">
        <v>1</v>
      </c>
      <c r="F932" s="210" t="s">
        <v>1331</v>
      </c>
      <c r="G932" s="207"/>
      <c r="H932" s="209" t="s">
        <v>1</v>
      </c>
      <c r="I932" s="211"/>
      <c r="J932" s="207"/>
      <c r="K932" s="207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194</v>
      </c>
      <c r="AU932" s="216" t="s">
        <v>82</v>
      </c>
      <c r="AV932" s="13" t="s">
        <v>80</v>
      </c>
      <c r="AW932" s="13" t="s">
        <v>29</v>
      </c>
      <c r="AX932" s="13" t="s">
        <v>72</v>
      </c>
      <c r="AY932" s="216" t="s">
        <v>182</v>
      </c>
    </row>
    <row r="933" spans="1:65" s="14" customFormat="1" ht="11.25">
      <c r="B933" s="217"/>
      <c r="C933" s="218"/>
      <c r="D933" s="208" t="s">
        <v>194</v>
      </c>
      <c r="E933" s="219" t="s">
        <v>1</v>
      </c>
      <c r="F933" s="220" t="s">
        <v>1332</v>
      </c>
      <c r="G933" s="218"/>
      <c r="H933" s="221">
        <v>18.457000000000001</v>
      </c>
      <c r="I933" s="222"/>
      <c r="J933" s="218"/>
      <c r="K933" s="218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194</v>
      </c>
      <c r="AU933" s="227" t="s">
        <v>82</v>
      </c>
      <c r="AV933" s="14" t="s">
        <v>82</v>
      </c>
      <c r="AW933" s="14" t="s">
        <v>29</v>
      </c>
      <c r="AX933" s="14" t="s">
        <v>72</v>
      </c>
      <c r="AY933" s="227" t="s">
        <v>182</v>
      </c>
    </row>
    <row r="934" spans="1:65" s="13" customFormat="1" ht="11.25">
      <c r="B934" s="206"/>
      <c r="C934" s="207"/>
      <c r="D934" s="208" t="s">
        <v>194</v>
      </c>
      <c r="E934" s="209" t="s">
        <v>1</v>
      </c>
      <c r="F934" s="210" t="s">
        <v>1333</v>
      </c>
      <c r="G934" s="207"/>
      <c r="H934" s="209" t="s">
        <v>1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194</v>
      </c>
      <c r="AU934" s="216" t="s">
        <v>82</v>
      </c>
      <c r="AV934" s="13" t="s">
        <v>80</v>
      </c>
      <c r="AW934" s="13" t="s">
        <v>29</v>
      </c>
      <c r="AX934" s="13" t="s">
        <v>72</v>
      </c>
      <c r="AY934" s="216" t="s">
        <v>182</v>
      </c>
    </row>
    <row r="935" spans="1:65" s="14" customFormat="1" ht="11.25">
      <c r="B935" s="217"/>
      <c r="C935" s="218"/>
      <c r="D935" s="208" t="s">
        <v>194</v>
      </c>
      <c r="E935" s="219" t="s">
        <v>1</v>
      </c>
      <c r="F935" s="220" t="s">
        <v>1334</v>
      </c>
      <c r="G935" s="218"/>
      <c r="H935" s="221">
        <v>20.158000000000001</v>
      </c>
      <c r="I935" s="222"/>
      <c r="J935" s="218"/>
      <c r="K935" s="218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194</v>
      </c>
      <c r="AU935" s="227" t="s">
        <v>82</v>
      </c>
      <c r="AV935" s="14" t="s">
        <v>82</v>
      </c>
      <c r="AW935" s="14" t="s">
        <v>29</v>
      </c>
      <c r="AX935" s="14" t="s">
        <v>72</v>
      </c>
      <c r="AY935" s="227" t="s">
        <v>182</v>
      </c>
    </row>
    <row r="936" spans="1:65" s="13" customFormat="1" ht="11.25">
      <c r="B936" s="206"/>
      <c r="C936" s="207"/>
      <c r="D936" s="208" t="s">
        <v>194</v>
      </c>
      <c r="E936" s="209" t="s">
        <v>1</v>
      </c>
      <c r="F936" s="210" t="s">
        <v>1335</v>
      </c>
      <c r="G936" s="207"/>
      <c r="H936" s="209" t="s">
        <v>1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194</v>
      </c>
      <c r="AU936" s="216" t="s">
        <v>82</v>
      </c>
      <c r="AV936" s="13" t="s">
        <v>80</v>
      </c>
      <c r="AW936" s="13" t="s">
        <v>29</v>
      </c>
      <c r="AX936" s="13" t="s">
        <v>72</v>
      </c>
      <c r="AY936" s="216" t="s">
        <v>182</v>
      </c>
    </row>
    <row r="937" spans="1:65" s="14" customFormat="1" ht="22.5">
      <c r="B937" s="217"/>
      <c r="C937" s="218"/>
      <c r="D937" s="208" t="s">
        <v>194</v>
      </c>
      <c r="E937" s="219" t="s">
        <v>1</v>
      </c>
      <c r="F937" s="220" t="s">
        <v>1336</v>
      </c>
      <c r="G937" s="218"/>
      <c r="H937" s="221">
        <v>27.288</v>
      </c>
      <c r="I937" s="222"/>
      <c r="J937" s="218"/>
      <c r="K937" s="218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194</v>
      </c>
      <c r="AU937" s="227" t="s">
        <v>82</v>
      </c>
      <c r="AV937" s="14" t="s">
        <v>82</v>
      </c>
      <c r="AW937" s="14" t="s">
        <v>29</v>
      </c>
      <c r="AX937" s="14" t="s">
        <v>72</v>
      </c>
      <c r="AY937" s="227" t="s">
        <v>182</v>
      </c>
    </row>
    <row r="938" spans="1:65" s="13" customFormat="1" ht="11.25">
      <c r="B938" s="206"/>
      <c r="C938" s="207"/>
      <c r="D938" s="208" t="s">
        <v>194</v>
      </c>
      <c r="E938" s="209" t="s">
        <v>1</v>
      </c>
      <c r="F938" s="210" t="s">
        <v>1337</v>
      </c>
      <c r="G938" s="207"/>
      <c r="H938" s="209" t="s">
        <v>1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194</v>
      </c>
      <c r="AU938" s="216" t="s">
        <v>82</v>
      </c>
      <c r="AV938" s="13" t="s">
        <v>80</v>
      </c>
      <c r="AW938" s="13" t="s">
        <v>29</v>
      </c>
      <c r="AX938" s="13" t="s">
        <v>72</v>
      </c>
      <c r="AY938" s="216" t="s">
        <v>182</v>
      </c>
    </row>
    <row r="939" spans="1:65" s="14" customFormat="1" ht="11.25">
      <c r="B939" s="217"/>
      <c r="C939" s="218"/>
      <c r="D939" s="208" t="s">
        <v>194</v>
      </c>
      <c r="E939" s="219" t="s">
        <v>1</v>
      </c>
      <c r="F939" s="220" t="s">
        <v>1338</v>
      </c>
      <c r="G939" s="218"/>
      <c r="H939" s="221">
        <v>1.1519999999999999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194</v>
      </c>
      <c r="AU939" s="227" t="s">
        <v>82</v>
      </c>
      <c r="AV939" s="14" t="s">
        <v>82</v>
      </c>
      <c r="AW939" s="14" t="s">
        <v>29</v>
      </c>
      <c r="AX939" s="14" t="s">
        <v>72</v>
      </c>
      <c r="AY939" s="227" t="s">
        <v>182</v>
      </c>
    </row>
    <row r="940" spans="1:65" s="13" customFormat="1" ht="11.25">
      <c r="B940" s="206"/>
      <c r="C940" s="207"/>
      <c r="D940" s="208" t="s">
        <v>194</v>
      </c>
      <c r="E940" s="209" t="s">
        <v>1</v>
      </c>
      <c r="F940" s="210" t="s">
        <v>1278</v>
      </c>
      <c r="G940" s="207"/>
      <c r="H940" s="209" t="s">
        <v>1</v>
      </c>
      <c r="I940" s="211"/>
      <c r="J940" s="207"/>
      <c r="K940" s="207"/>
      <c r="L940" s="212"/>
      <c r="M940" s="213"/>
      <c r="N940" s="214"/>
      <c r="O940" s="214"/>
      <c r="P940" s="214"/>
      <c r="Q940" s="214"/>
      <c r="R940" s="214"/>
      <c r="S940" s="214"/>
      <c r="T940" s="215"/>
      <c r="AT940" s="216" t="s">
        <v>194</v>
      </c>
      <c r="AU940" s="216" t="s">
        <v>82</v>
      </c>
      <c r="AV940" s="13" t="s">
        <v>80</v>
      </c>
      <c r="AW940" s="13" t="s">
        <v>29</v>
      </c>
      <c r="AX940" s="13" t="s">
        <v>72</v>
      </c>
      <c r="AY940" s="216" t="s">
        <v>182</v>
      </c>
    </row>
    <row r="941" spans="1:65" s="14" customFormat="1" ht="11.25">
      <c r="B941" s="217"/>
      <c r="C941" s="218"/>
      <c r="D941" s="208" t="s">
        <v>194</v>
      </c>
      <c r="E941" s="219" t="s">
        <v>1</v>
      </c>
      <c r="F941" s="220" t="s">
        <v>1339</v>
      </c>
      <c r="G941" s="218"/>
      <c r="H941" s="221">
        <v>1.665</v>
      </c>
      <c r="I941" s="222"/>
      <c r="J941" s="218"/>
      <c r="K941" s="218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194</v>
      </c>
      <c r="AU941" s="227" t="s">
        <v>82</v>
      </c>
      <c r="AV941" s="14" t="s">
        <v>82</v>
      </c>
      <c r="AW941" s="14" t="s">
        <v>29</v>
      </c>
      <c r="AX941" s="14" t="s">
        <v>72</v>
      </c>
      <c r="AY941" s="227" t="s">
        <v>182</v>
      </c>
    </row>
    <row r="942" spans="1:65" s="13" customFormat="1" ht="11.25">
      <c r="B942" s="206"/>
      <c r="C942" s="207"/>
      <c r="D942" s="208" t="s">
        <v>194</v>
      </c>
      <c r="E942" s="209" t="s">
        <v>1</v>
      </c>
      <c r="F942" s="210" t="s">
        <v>207</v>
      </c>
      <c r="G942" s="207"/>
      <c r="H942" s="209" t="s">
        <v>1</v>
      </c>
      <c r="I942" s="211"/>
      <c r="J942" s="207"/>
      <c r="K942" s="207"/>
      <c r="L942" s="212"/>
      <c r="M942" s="213"/>
      <c r="N942" s="214"/>
      <c r="O942" s="214"/>
      <c r="P942" s="214"/>
      <c r="Q942" s="214"/>
      <c r="R942" s="214"/>
      <c r="S942" s="214"/>
      <c r="T942" s="215"/>
      <c r="AT942" s="216" t="s">
        <v>194</v>
      </c>
      <c r="AU942" s="216" t="s">
        <v>82</v>
      </c>
      <c r="AV942" s="13" t="s">
        <v>80</v>
      </c>
      <c r="AW942" s="13" t="s">
        <v>29</v>
      </c>
      <c r="AX942" s="13" t="s">
        <v>72</v>
      </c>
      <c r="AY942" s="216" t="s">
        <v>182</v>
      </c>
    </row>
    <row r="943" spans="1:65" s="13" customFormat="1" ht="11.25">
      <c r="B943" s="206"/>
      <c r="C943" s="207"/>
      <c r="D943" s="208" t="s">
        <v>194</v>
      </c>
      <c r="E943" s="209" t="s">
        <v>1</v>
      </c>
      <c r="F943" s="210" t="s">
        <v>365</v>
      </c>
      <c r="G943" s="207"/>
      <c r="H943" s="209" t="s">
        <v>1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194</v>
      </c>
      <c r="AU943" s="216" t="s">
        <v>82</v>
      </c>
      <c r="AV943" s="13" t="s">
        <v>80</v>
      </c>
      <c r="AW943" s="13" t="s">
        <v>29</v>
      </c>
      <c r="AX943" s="13" t="s">
        <v>72</v>
      </c>
      <c r="AY943" s="216" t="s">
        <v>182</v>
      </c>
    </row>
    <row r="944" spans="1:65" s="14" customFormat="1" ht="11.25">
      <c r="B944" s="217"/>
      <c r="C944" s="218"/>
      <c r="D944" s="208" t="s">
        <v>194</v>
      </c>
      <c r="E944" s="219" t="s">
        <v>1</v>
      </c>
      <c r="F944" s="220" t="s">
        <v>1340</v>
      </c>
      <c r="G944" s="218"/>
      <c r="H944" s="221">
        <v>6.1680000000000001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194</v>
      </c>
      <c r="AU944" s="227" t="s">
        <v>82</v>
      </c>
      <c r="AV944" s="14" t="s">
        <v>82</v>
      </c>
      <c r="AW944" s="14" t="s">
        <v>29</v>
      </c>
      <c r="AX944" s="14" t="s">
        <v>72</v>
      </c>
      <c r="AY944" s="227" t="s">
        <v>182</v>
      </c>
    </row>
    <row r="945" spans="1:65" s="13" customFormat="1" ht="11.25">
      <c r="B945" s="206"/>
      <c r="C945" s="207"/>
      <c r="D945" s="208" t="s">
        <v>194</v>
      </c>
      <c r="E945" s="209" t="s">
        <v>1</v>
      </c>
      <c r="F945" s="210" t="s">
        <v>541</v>
      </c>
      <c r="G945" s="207"/>
      <c r="H945" s="209" t="s">
        <v>1</v>
      </c>
      <c r="I945" s="211"/>
      <c r="J945" s="207"/>
      <c r="K945" s="207"/>
      <c r="L945" s="212"/>
      <c r="M945" s="213"/>
      <c r="N945" s="214"/>
      <c r="O945" s="214"/>
      <c r="P945" s="214"/>
      <c r="Q945" s="214"/>
      <c r="R945" s="214"/>
      <c r="S945" s="214"/>
      <c r="T945" s="215"/>
      <c r="AT945" s="216" t="s">
        <v>194</v>
      </c>
      <c r="AU945" s="216" t="s">
        <v>82</v>
      </c>
      <c r="AV945" s="13" t="s">
        <v>80</v>
      </c>
      <c r="AW945" s="13" t="s">
        <v>29</v>
      </c>
      <c r="AX945" s="13" t="s">
        <v>72</v>
      </c>
      <c r="AY945" s="216" t="s">
        <v>182</v>
      </c>
    </row>
    <row r="946" spans="1:65" s="14" customFormat="1" ht="11.25">
      <c r="B946" s="217"/>
      <c r="C946" s="218"/>
      <c r="D946" s="208" t="s">
        <v>194</v>
      </c>
      <c r="E946" s="219" t="s">
        <v>1</v>
      </c>
      <c r="F946" s="220" t="s">
        <v>1341</v>
      </c>
      <c r="G946" s="218"/>
      <c r="H946" s="221">
        <v>11.065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194</v>
      </c>
      <c r="AU946" s="227" t="s">
        <v>82</v>
      </c>
      <c r="AV946" s="14" t="s">
        <v>82</v>
      </c>
      <c r="AW946" s="14" t="s">
        <v>29</v>
      </c>
      <c r="AX946" s="14" t="s">
        <v>72</v>
      </c>
      <c r="AY946" s="227" t="s">
        <v>182</v>
      </c>
    </row>
    <row r="947" spans="1:65" s="13" customFormat="1" ht="11.25">
      <c r="B947" s="206"/>
      <c r="C947" s="207"/>
      <c r="D947" s="208" t="s">
        <v>194</v>
      </c>
      <c r="E947" s="209" t="s">
        <v>1</v>
      </c>
      <c r="F947" s="210" t="s">
        <v>253</v>
      </c>
      <c r="G947" s="207"/>
      <c r="H947" s="209" t="s">
        <v>1</v>
      </c>
      <c r="I947" s="211"/>
      <c r="J947" s="207"/>
      <c r="K947" s="207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194</v>
      </c>
      <c r="AU947" s="216" t="s">
        <v>82</v>
      </c>
      <c r="AV947" s="13" t="s">
        <v>80</v>
      </c>
      <c r="AW947" s="13" t="s">
        <v>29</v>
      </c>
      <c r="AX947" s="13" t="s">
        <v>72</v>
      </c>
      <c r="AY947" s="216" t="s">
        <v>182</v>
      </c>
    </row>
    <row r="948" spans="1:65" s="13" customFormat="1" ht="11.25">
      <c r="B948" s="206"/>
      <c r="C948" s="207"/>
      <c r="D948" s="208" t="s">
        <v>194</v>
      </c>
      <c r="E948" s="209" t="s">
        <v>1</v>
      </c>
      <c r="F948" s="210" t="s">
        <v>1342</v>
      </c>
      <c r="G948" s="207"/>
      <c r="H948" s="209" t="s">
        <v>1</v>
      </c>
      <c r="I948" s="211"/>
      <c r="J948" s="207"/>
      <c r="K948" s="207"/>
      <c r="L948" s="212"/>
      <c r="M948" s="213"/>
      <c r="N948" s="214"/>
      <c r="O948" s="214"/>
      <c r="P948" s="214"/>
      <c r="Q948" s="214"/>
      <c r="R948" s="214"/>
      <c r="S948" s="214"/>
      <c r="T948" s="215"/>
      <c r="AT948" s="216" t="s">
        <v>194</v>
      </c>
      <c r="AU948" s="216" t="s">
        <v>82</v>
      </c>
      <c r="AV948" s="13" t="s">
        <v>80</v>
      </c>
      <c r="AW948" s="13" t="s">
        <v>29</v>
      </c>
      <c r="AX948" s="13" t="s">
        <v>72</v>
      </c>
      <c r="AY948" s="216" t="s">
        <v>182</v>
      </c>
    </row>
    <row r="949" spans="1:65" s="14" customFormat="1" ht="11.25">
      <c r="B949" s="217"/>
      <c r="C949" s="218"/>
      <c r="D949" s="208" t="s">
        <v>194</v>
      </c>
      <c r="E949" s="219" t="s">
        <v>1</v>
      </c>
      <c r="F949" s="220" t="s">
        <v>1343</v>
      </c>
      <c r="G949" s="218"/>
      <c r="H949" s="221">
        <v>7.7140000000000004</v>
      </c>
      <c r="I949" s="222"/>
      <c r="J949" s="218"/>
      <c r="K949" s="218"/>
      <c r="L949" s="223"/>
      <c r="M949" s="224"/>
      <c r="N949" s="225"/>
      <c r="O949" s="225"/>
      <c r="P949" s="225"/>
      <c r="Q949" s="225"/>
      <c r="R949" s="225"/>
      <c r="S949" s="225"/>
      <c r="T949" s="226"/>
      <c r="AT949" s="227" t="s">
        <v>194</v>
      </c>
      <c r="AU949" s="227" t="s">
        <v>82</v>
      </c>
      <c r="AV949" s="14" t="s">
        <v>82</v>
      </c>
      <c r="AW949" s="14" t="s">
        <v>29</v>
      </c>
      <c r="AX949" s="14" t="s">
        <v>72</v>
      </c>
      <c r="AY949" s="227" t="s">
        <v>182</v>
      </c>
    </row>
    <row r="950" spans="1:65" s="13" customFormat="1" ht="11.25">
      <c r="B950" s="206"/>
      <c r="C950" s="207"/>
      <c r="D950" s="208" t="s">
        <v>194</v>
      </c>
      <c r="E950" s="209" t="s">
        <v>1</v>
      </c>
      <c r="F950" s="210" t="s">
        <v>1344</v>
      </c>
      <c r="G950" s="207"/>
      <c r="H950" s="209" t="s">
        <v>1</v>
      </c>
      <c r="I950" s="211"/>
      <c r="J950" s="207"/>
      <c r="K950" s="207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194</v>
      </c>
      <c r="AU950" s="216" t="s">
        <v>82</v>
      </c>
      <c r="AV950" s="13" t="s">
        <v>80</v>
      </c>
      <c r="AW950" s="13" t="s">
        <v>29</v>
      </c>
      <c r="AX950" s="13" t="s">
        <v>72</v>
      </c>
      <c r="AY950" s="216" t="s">
        <v>182</v>
      </c>
    </row>
    <row r="951" spans="1:65" s="14" customFormat="1" ht="11.25">
      <c r="B951" s="217"/>
      <c r="C951" s="218"/>
      <c r="D951" s="208" t="s">
        <v>194</v>
      </c>
      <c r="E951" s="219" t="s">
        <v>1</v>
      </c>
      <c r="F951" s="220" t="s">
        <v>1345</v>
      </c>
      <c r="G951" s="218"/>
      <c r="H951" s="221">
        <v>15.946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194</v>
      </c>
      <c r="AU951" s="227" t="s">
        <v>82</v>
      </c>
      <c r="AV951" s="14" t="s">
        <v>82</v>
      </c>
      <c r="AW951" s="14" t="s">
        <v>29</v>
      </c>
      <c r="AX951" s="14" t="s">
        <v>72</v>
      </c>
      <c r="AY951" s="227" t="s">
        <v>182</v>
      </c>
    </row>
    <row r="952" spans="1:65" s="15" customFormat="1" ht="11.25">
      <c r="B952" s="228"/>
      <c r="C952" s="229"/>
      <c r="D952" s="208" t="s">
        <v>194</v>
      </c>
      <c r="E952" s="230" t="s">
        <v>1</v>
      </c>
      <c r="F952" s="231" t="s">
        <v>218</v>
      </c>
      <c r="G952" s="229"/>
      <c r="H952" s="232">
        <v>109.613</v>
      </c>
      <c r="I952" s="233"/>
      <c r="J952" s="229"/>
      <c r="K952" s="229"/>
      <c r="L952" s="234"/>
      <c r="M952" s="235"/>
      <c r="N952" s="236"/>
      <c r="O952" s="236"/>
      <c r="P952" s="236"/>
      <c r="Q952" s="236"/>
      <c r="R952" s="236"/>
      <c r="S952" s="236"/>
      <c r="T952" s="237"/>
      <c r="AT952" s="238" t="s">
        <v>194</v>
      </c>
      <c r="AU952" s="238" t="s">
        <v>82</v>
      </c>
      <c r="AV952" s="15" t="s">
        <v>187</v>
      </c>
      <c r="AW952" s="15" t="s">
        <v>29</v>
      </c>
      <c r="AX952" s="15" t="s">
        <v>80</v>
      </c>
      <c r="AY952" s="238" t="s">
        <v>182</v>
      </c>
    </row>
    <row r="953" spans="1:65" s="2" customFormat="1" ht="24.2" customHeight="1">
      <c r="A953" s="34"/>
      <c r="B953" s="35"/>
      <c r="C953" s="192" t="s">
        <v>1346</v>
      </c>
      <c r="D953" s="192" t="s">
        <v>184</v>
      </c>
      <c r="E953" s="193" t="s">
        <v>1347</v>
      </c>
      <c r="F953" s="194" t="s">
        <v>1348</v>
      </c>
      <c r="G953" s="195" t="s">
        <v>318</v>
      </c>
      <c r="H953" s="196">
        <v>34.133000000000003</v>
      </c>
      <c r="I953" s="197"/>
      <c r="J953" s="198">
        <f>ROUND(I953*H953,2)</f>
        <v>0</v>
      </c>
      <c r="K953" s="199"/>
      <c r="L953" s="39"/>
      <c r="M953" s="200" t="s">
        <v>1</v>
      </c>
      <c r="N953" s="201" t="s">
        <v>37</v>
      </c>
      <c r="O953" s="71"/>
      <c r="P953" s="202">
        <f>O953*H953</f>
        <v>0</v>
      </c>
      <c r="Q953" s="202">
        <v>1.2E-4</v>
      </c>
      <c r="R953" s="202">
        <f>Q953*H953</f>
        <v>4.0959600000000001E-3</v>
      </c>
      <c r="S953" s="202">
        <v>0</v>
      </c>
      <c r="T953" s="203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4" t="s">
        <v>187</v>
      </c>
      <c r="AT953" s="204" t="s">
        <v>184</v>
      </c>
      <c r="AU953" s="204" t="s">
        <v>82</v>
      </c>
      <c r="AY953" s="17" t="s">
        <v>182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7" t="s">
        <v>80</v>
      </c>
      <c r="BK953" s="205">
        <f>ROUND(I953*H953,2)</f>
        <v>0</v>
      </c>
      <c r="BL953" s="17" t="s">
        <v>187</v>
      </c>
      <c r="BM953" s="204" t="s">
        <v>1349</v>
      </c>
    </row>
    <row r="954" spans="1:65" s="13" customFormat="1" ht="11.25">
      <c r="B954" s="206"/>
      <c r="C954" s="207"/>
      <c r="D954" s="208" t="s">
        <v>194</v>
      </c>
      <c r="E954" s="209" t="s">
        <v>1</v>
      </c>
      <c r="F954" s="210" t="s">
        <v>195</v>
      </c>
      <c r="G954" s="207"/>
      <c r="H954" s="209" t="s">
        <v>1</v>
      </c>
      <c r="I954" s="211"/>
      <c r="J954" s="207"/>
      <c r="K954" s="207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194</v>
      </c>
      <c r="AU954" s="216" t="s">
        <v>82</v>
      </c>
      <c r="AV954" s="13" t="s">
        <v>80</v>
      </c>
      <c r="AW954" s="13" t="s">
        <v>29</v>
      </c>
      <c r="AX954" s="13" t="s">
        <v>72</v>
      </c>
      <c r="AY954" s="216" t="s">
        <v>182</v>
      </c>
    </row>
    <row r="955" spans="1:65" s="13" customFormat="1" ht="11.25">
      <c r="B955" s="206"/>
      <c r="C955" s="207"/>
      <c r="D955" s="208" t="s">
        <v>194</v>
      </c>
      <c r="E955" s="209" t="s">
        <v>1</v>
      </c>
      <c r="F955" s="210" t="s">
        <v>1331</v>
      </c>
      <c r="G955" s="207"/>
      <c r="H955" s="209" t="s">
        <v>1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194</v>
      </c>
      <c r="AU955" s="216" t="s">
        <v>82</v>
      </c>
      <c r="AV955" s="13" t="s">
        <v>80</v>
      </c>
      <c r="AW955" s="13" t="s">
        <v>29</v>
      </c>
      <c r="AX955" s="13" t="s">
        <v>72</v>
      </c>
      <c r="AY955" s="216" t="s">
        <v>182</v>
      </c>
    </row>
    <row r="956" spans="1:65" s="14" customFormat="1" ht="11.25">
      <c r="B956" s="217"/>
      <c r="C956" s="218"/>
      <c r="D956" s="208" t="s">
        <v>194</v>
      </c>
      <c r="E956" s="219" t="s">
        <v>1</v>
      </c>
      <c r="F956" s="220" t="s">
        <v>1350</v>
      </c>
      <c r="G956" s="218"/>
      <c r="H956" s="221">
        <v>7.8049999999999997</v>
      </c>
      <c r="I956" s="222"/>
      <c r="J956" s="218"/>
      <c r="K956" s="218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194</v>
      </c>
      <c r="AU956" s="227" t="s">
        <v>82</v>
      </c>
      <c r="AV956" s="14" t="s">
        <v>82</v>
      </c>
      <c r="AW956" s="14" t="s">
        <v>29</v>
      </c>
      <c r="AX956" s="14" t="s">
        <v>72</v>
      </c>
      <c r="AY956" s="227" t="s">
        <v>182</v>
      </c>
    </row>
    <row r="957" spans="1:65" s="13" customFormat="1" ht="11.25">
      <c r="B957" s="206"/>
      <c r="C957" s="207"/>
      <c r="D957" s="208" t="s">
        <v>194</v>
      </c>
      <c r="E957" s="209" t="s">
        <v>1</v>
      </c>
      <c r="F957" s="210" t="s">
        <v>1333</v>
      </c>
      <c r="G957" s="207"/>
      <c r="H957" s="209" t="s">
        <v>1</v>
      </c>
      <c r="I957" s="211"/>
      <c r="J957" s="207"/>
      <c r="K957" s="207"/>
      <c r="L957" s="212"/>
      <c r="M957" s="213"/>
      <c r="N957" s="214"/>
      <c r="O957" s="214"/>
      <c r="P957" s="214"/>
      <c r="Q957" s="214"/>
      <c r="R957" s="214"/>
      <c r="S957" s="214"/>
      <c r="T957" s="215"/>
      <c r="AT957" s="216" t="s">
        <v>194</v>
      </c>
      <c r="AU957" s="216" t="s">
        <v>82</v>
      </c>
      <c r="AV957" s="13" t="s">
        <v>80</v>
      </c>
      <c r="AW957" s="13" t="s">
        <v>29</v>
      </c>
      <c r="AX957" s="13" t="s">
        <v>72</v>
      </c>
      <c r="AY957" s="216" t="s">
        <v>182</v>
      </c>
    </row>
    <row r="958" spans="1:65" s="14" customFormat="1" ht="11.25">
      <c r="B958" s="217"/>
      <c r="C958" s="218"/>
      <c r="D958" s="208" t="s">
        <v>194</v>
      </c>
      <c r="E958" s="219" t="s">
        <v>1</v>
      </c>
      <c r="F958" s="220" t="s">
        <v>1351</v>
      </c>
      <c r="G958" s="218"/>
      <c r="H958" s="221">
        <v>9.23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194</v>
      </c>
      <c r="AU958" s="227" t="s">
        <v>82</v>
      </c>
      <c r="AV958" s="14" t="s">
        <v>82</v>
      </c>
      <c r="AW958" s="14" t="s">
        <v>29</v>
      </c>
      <c r="AX958" s="14" t="s">
        <v>72</v>
      </c>
      <c r="AY958" s="227" t="s">
        <v>182</v>
      </c>
    </row>
    <row r="959" spans="1:65" s="13" customFormat="1" ht="11.25">
      <c r="B959" s="206"/>
      <c r="C959" s="207"/>
      <c r="D959" s="208" t="s">
        <v>194</v>
      </c>
      <c r="E959" s="209" t="s">
        <v>1</v>
      </c>
      <c r="F959" s="210" t="s">
        <v>1335</v>
      </c>
      <c r="G959" s="207"/>
      <c r="H959" s="209" t="s">
        <v>1</v>
      </c>
      <c r="I959" s="211"/>
      <c r="J959" s="207"/>
      <c r="K959" s="207"/>
      <c r="L959" s="212"/>
      <c r="M959" s="213"/>
      <c r="N959" s="214"/>
      <c r="O959" s="214"/>
      <c r="P959" s="214"/>
      <c r="Q959" s="214"/>
      <c r="R959" s="214"/>
      <c r="S959" s="214"/>
      <c r="T959" s="215"/>
      <c r="AT959" s="216" t="s">
        <v>194</v>
      </c>
      <c r="AU959" s="216" t="s">
        <v>82</v>
      </c>
      <c r="AV959" s="13" t="s">
        <v>80</v>
      </c>
      <c r="AW959" s="13" t="s">
        <v>29</v>
      </c>
      <c r="AX959" s="13" t="s">
        <v>72</v>
      </c>
      <c r="AY959" s="216" t="s">
        <v>182</v>
      </c>
    </row>
    <row r="960" spans="1:65" s="14" customFormat="1" ht="11.25">
      <c r="B960" s="217"/>
      <c r="C960" s="218"/>
      <c r="D960" s="208" t="s">
        <v>194</v>
      </c>
      <c r="E960" s="219" t="s">
        <v>1</v>
      </c>
      <c r="F960" s="220" t="s">
        <v>1352</v>
      </c>
      <c r="G960" s="218"/>
      <c r="H960" s="221">
        <v>11.15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194</v>
      </c>
      <c r="AU960" s="227" t="s">
        <v>82</v>
      </c>
      <c r="AV960" s="14" t="s">
        <v>82</v>
      </c>
      <c r="AW960" s="14" t="s">
        <v>29</v>
      </c>
      <c r="AX960" s="14" t="s">
        <v>72</v>
      </c>
      <c r="AY960" s="227" t="s">
        <v>182</v>
      </c>
    </row>
    <row r="961" spans="1:65" s="13" customFormat="1" ht="11.25">
      <c r="B961" s="206"/>
      <c r="C961" s="207"/>
      <c r="D961" s="208" t="s">
        <v>194</v>
      </c>
      <c r="E961" s="209" t="s">
        <v>1</v>
      </c>
      <c r="F961" s="210" t="s">
        <v>1353</v>
      </c>
      <c r="G961" s="207"/>
      <c r="H961" s="209" t="s">
        <v>1</v>
      </c>
      <c r="I961" s="211"/>
      <c r="J961" s="207"/>
      <c r="K961" s="207"/>
      <c r="L961" s="212"/>
      <c r="M961" s="213"/>
      <c r="N961" s="214"/>
      <c r="O961" s="214"/>
      <c r="P961" s="214"/>
      <c r="Q961" s="214"/>
      <c r="R961" s="214"/>
      <c r="S961" s="214"/>
      <c r="T961" s="215"/>
      <c r="AT961" s="216" t="s">
        <v>194</v>
      </c>
      <c r="AU961" s="216" t="s">
        <v>82</v>
      </c>
      <c r="AV961" s="13" t="s">
        <v>80</v>
      </c>
      <c r="AW961" s="13" t="s">
        <v>29</v>
      </c>
      <c r="AX961" s="13" t="s">
        <v>72</v>
      </c>
      <c r="AY961" s="216" t="s">
        <v>182</v>
      </c>
    </row>
    <row r="962" spans="1:65" s="14" customFormat="1" ht="11.25">
      <c r="B962" s="217"/>
      <c r="C962" s="218"/>
      <c r="D962" s="208" t="s">
        <v>194</v>
      </c>
      <c r="E962" s="219" t="s">
        <v>1</v>
      </c>
      <c r="F962" s="220" t="s">
        <v>1354</v>
      </c>
      <c r="G962" s="218"/>
      <c r="H962" s="221">
        <v>1.21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194</v>
      </c>
      <c r="AU962" s="227" t="s">
        <v>82</v>
      </c>
      <c r="AV962" s="14" t="s">
        <v>82</v>
      </c>
      <c r="AW962" s="14" t="s">
        <v>29</v>
      </c>
      <c r="AX962" s="14" t="s">
        <v>72</v>
      </c>
      <c r="AY962" s="227" t="s">
        <v>182</v>
      </c>
    </row>
    <row r="963" spans="1:65" s="13" customFormat="1" ht="11.25">
      <c r="B963" s="206"/>
      <c r="C963" s="207"/>
      <c r="D963" s="208" t="s">
        <v>194</v>
      </c>
      <c r="E963" s="209" t="s">
        <v>1</v>
      </c>
      <c r="F963" s="210" t="s">
        <v>1278</v>
      </c>
      <c r="G963" s="207"/>
      <c r="H963" s="209" t="s">
        <v>1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194</v>
      </c>
      <c r="AU963" s="216" t="s">
        <v>82</v>
      </c>
      <c r="AV963" s="13" t="s">
        <v>80</v>
      </c>
      <c r="AW963" s="13" t="s">
        <v>29</v>
      </c>
      <c r="AX963" s="13" t="s">
        <v>72</v>
      </c>
      <c r="AY963" s="216" t="s">
        <v>182</v>
      </c>
    </row>
    <row r="964" spans="1:65" s="14" customFormat="1" ht="11.25">
      <c r="B964" s="217"/>
      <c r="C964" s="218"/>
      <c r="D964" s="208" t="s">
        <v>194</v>
      </c>
      <c r="E964" s="219" t="s">
        <v>1</v>
      </c>
      <c r="F964" s="220" t="s">
        <v>1355</v>
      </c>
      <c r="G964" s="218"/>
      <c r="H964" s="221">
        <v>1.2050000000000001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194</v>
      </c>
      <c r="AU964" s="227" t="s">
        <v>82</v>
      </c>
      <c r="AV964" s="14" t="s">
        <v>82</v>
      </c>
      <c r="AW964" s="14" t="s">
        <v>29</v>
      </c>
      <c r="AX964" s="14" t="s">
        <v>72</v>
      </c>
      <c r="AY964" s="227" t="s">
        <v>182</v>
      </c>
    </row>
    <row r="965" spans="1:65" s="14" customFormat="1" ht="11.25">
      <c r="B965" s="217"/>
      <c r="C965" s="218"/>
      <c r="D965" s="208" t="s">
        <v>194</v>
      </c>
      <c r="E965" s="219" t="s">
        <v>1</v>
      </c>
      <c r="F965" s="220" t="s">
        <v>1356</v>
      </c>
      <c r="G965" s="218"/>
      <c r="H965" s="221">
        <v>3.5329999999999999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194</v>
      </c>
      <c r="AU965" s="227" t="s">
        <v>82</v>
      </c>
      <c r="AV965" s="14" t="s">
        <v>82</v>
      </c>
      <c r="AW965" s="14" t="s">
        <v>29</v>
      </c>
      <c r="AX965" s="14" t="s">
        <v>72</v>
      </c>
      <c r="AY965" s="227" t="s">
        <v>182</v>
      </c>
    </row>
    <row r="966" spans="1:65" s="15" customFormat="1" ht="11.25">
      <c r="B966" s="228"/>
      <c r="C966" s="229"/>
      <c r="D966" s="208" t="s">
        <v>194</v>
      </c>
      <c r="E966" s="230" t="s">
        <v>1</v>
      </c>
      <c r="F966" s="231" t="s">
        <v>218</v>
      </c>
      <c r="G966" s="229"/>
      <c r="H966" s="232">
        <v>34.133000000000003</v>
      </c>
      <c r="I966" s="233"/>
      <c r="J966" s="229"/>
      <c r="K966" s="229"/>
      <c r="L966" s="234"/>
      <c r="M966" s="235"/>
      <c r="N966" s="236"/>
      <c r="O966" s="236"/>
      <c r="P966" s="236"/>
      <c r="Q966" s="236"/>
      <c r="R966" s="236"/>
      <c r="S966" s="236"/>
      <c r="T966" s="237"/>
      <c r="AT966" s="238" t="s">
        <v>194</v>
      </c>
      <c r="AU966" s="238" t="s">
        <v>82</v>
      </c>
      <c r="AV966" s="15" t="s">
        <v>187</v>
      </c>
      <c r="AW966" s="15" t="s">
        <v>29</v>
      </c>
      <c r="AX966" s="15" t="s">
        <v>80</v>
      </c>
      <c r="AY966" s="238" t="s">
        <v>182</v>
      </c>
    </row>
    <row r="967" spans="1:65" s="2" customFormat="1" ht="24.2" customHeight="1">
      <c r="A967" s="34"/>
      <c r="B967" s="35"/>
      <c r="C967" s="192" t="s">
        <v>1357</v>
      </c>
      <c r="D967" s="192" t="s">
        <v>184</v>
      </c>
      <c r="E967" s="193" t="s">
        <v>1358</v>
      </c>
      <c r="F967" s="194" t="s">
        <v>1359</v>
      </c>
      <c r="G967" s="195" t="s">
        <v>318</v>
      </c>
      <c r="H967" s="196">
        <v>109.28</v>
      </c>
      <c r="I967" s="197"/>
      <c r="J967" s="198">
        <f>ROUND(I967*H967,2)</f>
        <v>0</v>
      </c>
      <c r="K967" s="199"/>
      <c r="L967" s="39"/>
      <c r="M967" s="200" t="s">
        <v>1</v>
      </c>
      <c r="N967" s="201" t="s">
        <v>37</v>
      </c>
      <c r="O967" s="71"/>
      <c r="P967" s="202">
        <f>O967*H967</f>
        <v>0</v>
      </c>
      <c r="Q967" s="202">
        <v>2.0000000000000001E-4</v>
      </c>
      <c r="R967" s="202">
        <f>Q967*H967</f>
        <v>2.1856E-2</v>
      </c>
      <c r="S967" s="202">
        <v>0</v>
      </c>
      <c r="T967" s="203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4" t="s">
        <v>187</v>
      </c>
      <c r="AT967" s="204" t="s">
        <v>184</v>
      </c>
      <c r="AU967" s="204" t="s">
        <v>82</v>
      </c>
      <c r="AY967" s="17" t="s">
        <v>182</v>
      </c>
      <c r="BE967" s="205">
        <f>IF(N967="základní",J967,0)</f>
        <v>0</v>
      </c>
      <c r="BF967" s="205">
        <f>IF(N967="snížená",J967,0)</f>
        <v>0</v>
      </c>
      <c r="BG967" s="205">
        <f>IF(N967="zákl. přenesená",J967,0)</f>
        <v>0</v>
      </c>
      <c r="BH967" s="205">
        <f>IF(N967="sníž. přenesená",J967,0)</f>
        <v>0</v>
      </c>
      <c r="BI967" s="205">
        <f>IF(N967="nulová",J967,0)</f>
        <v>0</v>
      </c>
      <c r="BJ967" s="17" t="s">
        <v>80</v>
      </c>
      <c r="BK967" s="205">
        <f>ROUND(I967*H967,2)</f>
        <v>0</v>
      </c>
      <c r="BL967" s="17" t="s">
        <v>187</v>
      </c>
      <c r="BM967" s="204" t="s">
        <v>1360</v>
      </c>
    </row>
    <row r="968" spans="1:65" s="13" customFormat="1" ht="11.25">
      <c r="B968" s="206"/>
      <c r="C968" s="207"/>
      <c r="D968" s="208" t="s">
        <v>194</v>
      </c>
      <c r="E968" s="209" t="s">
        <v>1</v>
      </c>
      <c r="F968" s="210" t="s">
        <v>195</v>
      </c>
      <c r="G968" s="207"/>
      <c r="H968" s="209" t="s">
        <v>1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194</v>
      </c>
      <c r="AU968" s="216" t="s">
        <v>82</v>
      </c>
      <c r="AV968" s="13" t="s">
        <v>80</v>
      </c>
      <c r="AW968" s="13" t="s">
        <v>29</v>
      </c>
      <c r="AX968" s="13" t="s">
        <v>72</v>
      </c>
      <c r="AY968" s="216" t="s">
        <v>182</v>
      </c>
    </row>
    <row r="969" spans="1:65" s="13" customFormat="1" ht="11.25">
      <c r="B969" s="206"/>
      <c r="C969" s="207"/>
      <c r="D969" s="208" t="s">
        <v>194</v>
      </c>
      <c r="E969" s="209" t="s">
        <v>1</v>
      </c>
      <c r="F969" s="210" t="s">
        <v>1331</v>
      </c>
      <c r="G969" s="207"/>
      <c r="H969" s="209" t="s">
        <v>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194</v>
      </c>
      <c r="AU969" s="216" t="s">
        <v>82</v>
      </c>
      <c r="AV969" s="13" t="s">
        <v>80</v>
      </c>
      <c r="AW969" s="13" t="s">
        <v>29</v>
      </c>
      <c r="AX969" s="13" t="s">
        <v>72</v>
      </c>
      <c r="AY969" s="216" t="s">
        <v>182</v>
      </c>
    </row>
    <row r="970" spans="1:65" s="14" customFormat="1" ht="11.25">
      <c r="B970" s="217"/>
      <c r="C970" s="218"/>
      <c r="D970" s="208" t="s">
        <v>194</v>
      </c>
      <c r="E970" s="219" t="s">
        <v>1</v>
      </c>
      <c r="F970" s="220" t="s">
        <v>1361</v>
      </c>
      <c r="G970" s="218"/>
      <c r="H970" s="221">
        <v>10.32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194</v>
      </c>
      <c r="AU970" s="227" t="s">
        <v>82</v>
      </c>
      <c r="AV970" s="14" t="s">
        <v>82</v>
      </c>
      <c r="AW970" s="14" t="s">
        <v>29</v>
      </c>
      <c r="AX970" s="14" t="s">
        <v>72</v>
      </c>
      <c r="AY970" s="227" t="s">
        <v>182</v>
      </c>
    </row>
    <row r="971" spans="1:65" s="13" customFormat="1" ht="11.25">
      <c r="B971" s="206"/>
      <c r="C971" s="207"/>
      <c r="D971" s="208" t="s">
        <v>194</v>
      </c>
      <c r="E971" s="209" t="s">
        <v>1</v>
      </c>
      <c r="F971" s="210" t="s">
        <v>1333</v>
      </c>
      <c r="G971" s="207"/>
      <c r="H971" s="209" t="s">
        <v>1</v>
      </c>
      <c r="I971" s="211"/>
      <c r="J971" s="207"/>
      <c r="K971" s="207"/>
      <c r="L971" s="212"/>
      <c r="M971" s="213"/>
      <c r="N971" s="214"/>
      <c r="O971" s="214"/>
      <c r="P971" s="214"/>
      <c r="Q971" s="214"/>
      <c r="R971" s="214"/>
      <c r="S971" s="214"/>
      <c r="T971" s="215"/>
      <c r="AT971" s="216" t="s">
        <v>194</v>
      </c>
      <c r="AU971" s="216" t="s">
        <v>82</v>
      </c>
      <c r="AV971" s="13" t="s">
        <v>80</v>
      </c>
      <c r="AW971" s="13" t="s">
        <v>29</v>
      </c>
      <c r="AX971" s="13" t="s">
        <v>72</v>
      </c>
      <c r="AY971" s="216" t="s">
        <v>182</v>
      </c>
    </row>
    <row r="972" spans="1:65" s="14" customFormat="1" ht="11.25">
      <c r="B972" s="217"/>
      <c r="C972" s="218"/>
      <c r="D972" s="208" t="s">
        <v>194</v>
      </c>
      <c r="E972" s="219" t="s">
        <v>1</v>
      </c>
      <c r="F972" s="220" t="s">
        <v>1362</v>
      </c>
      <c r="G972" s="218"/>
      <c r="H972" s="221">
        <v>10.92</v>
      </c>
      <c r="I972" s="222"/>
      <c r="J972" s="218"/>
      <c r="K972" s="218"/>
      <c r="L972" s="223"/>
      <c r="M972" s="224"/>
      <c r="N972" s="225"/>
      <c r="O972" s="225"/>
      <c r="P972" s="225"/>
      <c r="Q972" s="225"/>
      <c r="R972" s="225"/>
      <c r="S972" s="225"/>
      <c r="T972" s="226"/>
      <c r="AT972" s="227" t="s">
        <v>194</v>
      </c>
      <c r="AU972" s="227" t="s">
        <v>82</v>
      </c>
      <c r="AV972" s="14" t="s">
        <v>82</v>
      </c>
      <c r="AW972" s="14" t="s">
        <v>29</v>
      </c>
      <c r="AX972" s="14" t="s">
        <v>72</v>
      </c>
      <c r="AY972" s="227" t="s">
        <v>182</v>
      </c>
    </row>
    <row r="973" spans="1:65" s="13" customFormat="1" ht="11.25">
      <c r="B973" s="206"/>
      <c r="C973" s="207"/>
      <c r="D973" s="208" t="s">
        <v>194</v>
      </c>
      <c r="E973" s="209" t="s">
        <v>1</v>
      </c>
      <c r="F973" s="210" t="s">
        <v>1335</v>
      </c>
      <c r="G973" s="207"/>
      <c r="H973" s="209" t="s">
        <v>1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194</v>
      </c>
      <c r="AU973" s="216" t="s">
        <v>82</v>
      </c>
      <c r="AV973" s="13" t="s">
        <v>80</v>
      </c>
      <c r="AW973" s="13" t="s">
        <v>29</v>
      </c>
      <c r="AX973" s="13" t="s">
        <v>72</v>
      </c>
      <c r="AY973" s="216" t="s">
        <v>182</v>
      </c>
    </row>
    <row r="974" spans="1:65" s="14" customFormat="1" ht="11.25">
      <c r="B974" s="217"/>
      <c r="C974" s="218"/>
      <c r="D974" s="208" t="s">
        <v>194</v>
      </c>
      <c r="E974" s="219" t="s">
        <v>1</v>
      </c>
      <c r="F974" s="220" t="s">
        <v>1363</v>
      </c>
      <c r="G974" s="218"/>
      <c r="H974" s="221">
        <v>66.900000000000006</v>
      </c>
      <c r="I974" s="222"/>
      <c r="J974" s="218"/>
      <c r="K974" s="218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194</v>
      </c>
      <c r="AU974" s="227" t="s">
        <v>82</v>
      </c>
      <c r="AV974" s="14" t="s">
        <v>82</v>
      </c>
      <c r="AW974" s="14" t="s">
        <v>29</v>
      </c>
      <c r="AX974" s="14" t="s">
        <v>72</v>
      </c>
      <c r="AY974" s="227" t="s">
        <v>182</v>
      </c>
    </row>
    <row r="975" spans="1:65" s="13" customFormat="1" ht="11.25">
      <c r="B975" s="206"/>
      <c r="C975" s="207"/>
      <c r="D975" s="208" t="s">
        <v>194</v>
      </c>
      <c r="E975" s="209" t="s">
        <v>1</v>
      </c>
      <c r="F975" s="210" t="s">
        <v>1353</v>
      </c>
      <c r="G975" s="207"/>
      <c r="H975" s="209" t="s">
        <v>1</v>
      </c>
      <c r="I975" s="211"/>
      <c r="J975" s="207"/>
      <c r="K975" s="207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194</v>
      </c>
      <c r="AU975" s="216" t="s">
        <v>82</v>
      </c>
      <c r="AV975" s="13" t="s">
        <v>80</v>
      </c>
      <c r="AW975" s="13" t="s">
        <v>29</v>
      </c>
      <c r="AX975" s="13" t="s">
        <v>72</v>
      </c>
      <c r="AY975" s="216" t="s">
        <v>182</v>
      </c>
    </row>
    <row r="976" spans="1:65" s="14" customFormat="1" ht="11.25">
      <c r="B976" s="217"/>
      <c r="C976" s="218"/>
      <c r="D976" s="208" t="s">
        <v>194</v>
      </c>
      <c r="E976" s="219" t="s">
        <v>1</v>
      </c>
      <c r="F976" s="220" t="s">
        <v>1364</v>
      </c>
      <c r="G976" s="218"/>
      <c r="H976" s="221">
        <v>5.16</v>
      </c>
      <c r="I976" s="222"/>
      <c r="J976" s="218"/>
      <c r="K976" s="218"/>
      <c r="L976" s="223"/>
      <c r="M976" s="224"/>
      <c r="N976" s="225"/>
      <c r="O976" s="225"/>
      <c r="P976" s="225"/>
      <c r="Q976" s="225"/>
      <c r="R976" s="225"/>
      <c r="S976" s="225"/>
      <c r="T976" s="226"/>
      <c r="AT976" s="227" t="s">
        <v>194</v>
      </c>
      <c r="AU976" s="227" t="s">
        <v>82</v>
      </c>
      <c r="AV976" s="14" t="s">
        <v>82</v>
      </c>
      <c r="AW976" s="14" t="s">
        <v>29</v>
      </c>
      <c r="AX976" s="14" t="s">
        <v>72</v>
      </c>
      <c r="AY976" s="227" t="s">
        <v>182</v>
      </c>
    </row>
    <row r="977" spans="1:65" s="13" customFormat="1" ht="11.25">
      <c r="B977" s="206"/>
      <c r="C977" s="207"/>
      <c r="D977" s="208" t="s">
        <v>194</v>
      </c>
      <c r="E977" s="209" t="s">
        <v>1</v>
      </c>
      <c r="F977" s="210" t="s">
        <v>1278</v>
      </c>
      <c r="G977" s="207"/>
      <c r="H977" s="209" t="s">
        <v>1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194</v>
      </c>
      <c r="AU977" s="216" t="s">
        <v>82</v>
      </c>
      <c r="AV977" s="13" t="s">
        <v>80</v>
      </c>
      <c r="AW977" s="13" t="s">
        <v>29</v>
      </c>
      <c r="AX977" s="13" t="s">
        <v>72</v>
      </c>
      <c r="AY977" s="216" t="s">
        <v>182</v>
      </c>
    </row>
    <row r="978" spans="1:65" s="14" customFormat="1" ht="11.25">
      <c r="B978" s="217"/>
      <c r="C978" s="218"/>
      <c r="D978" s="208" t="s">
        <v>194</v>
      </c>
      <c r="E978" s="219" t="s">
        <v>1</v>
      </c>
      <c r="F978" s="220" t="s">
        <v>1365</v>
      </c>
      <c r="G978" s="218"/>
      <c r="H978" s="221">
        <v>5.38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194</v>
      </c>
      <c r="AU978" s="227" t="s">
        <v>82</v>
      </c>
      <c r="AV978" s="14" t="s">
        <v>82</v>
      </c>
      <c r="AW978" s="14" t="s">
        <v>29</v>
      </c>
      <c r="AX978" s="14" t="s">
        <v>72</v>
      </c>
      <c r="AY978" s="227" t="s">
        <v>182</v>
      </c>
    </row>
    <row r="979" spans="1:65" s="13" customFormat="1" ht="11.25">
      <c r="B979" s="206"/>
      <c r="C979" s="207"/>
      <c r="D979" s="208" t="s">
        <v>194</v>
      </c>
      <c r="E979" s="209" t="s">
        <v>1</v>
      </c>
      <c r="F979" s="210" t="s">
        <v>1325</v>
      </c>
      <c r="G979" s="207"/>
      <c r="H979" s="209" t="s">
        <v>1</v>
      </c>
      <c r="I979" s="211"/>
      <c r="J979" s="207"/>
      <c r="K979" s="207"/>
      <c r="L979" s="212"/>
      <c r="M979" s="213"/>
      <c r="N979" s="214"/>
      <c r="O979" s="214"/>
      <c r="P979" s="214"/>
      <c r="Q979" s="214"/>
      <c r="R979" s="214"/>
      <c r="S979" s="214"/>
      <c r="T979" s="215"/>
      <c r="AT979" s="216" t="s">
        <v>194</v>
      </c>
      <c r="AU979" s="216" t="s">
        <v>82</v>
      </c>
      <c r="AV979" s="13" t="s">
        <v>80</v>
      </c>
      <c r="AW979" s="13" t="s">
        <v>29</v>
      </c>
      <c r="AX979" s="13" t="s">
        <v>72</v>
      </c>
      <c r="AY979" s="216" t="s">
        <v>182</v>
      </c>
    </row>
    <row r="980" spans="1:65" s="14" customFormat="1" ht="11.25">
      <c r="B980" s="217"/>
      <c r="C980" s="218"/>
      <c r="D980" s="208" t="s">
        <v>194</v>
      </c>
      <c r="E980" s="219" t="s">
        <v>1</v>
      </c>
      <c r="F980" s="220" t="s">
        <v>1366</v>
      </c>
      <c r="G980" s="218"/>
      <c r="H980" s="221">
        <v>10.6</v>
      </c>
      <c r="I980" s="222"/>
      <c r="J980" s="218"/>
      <c r="K980" s="218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194</v>
      </c>
      <c r="AU980" s="227" t="s">
        <v>82</v>
      </c>
      <c r="AV980" s="14" t="s">
        <v>82</v>
      </c>
      <c r="AW980" s="14" t="s">
        <v>29</v>
      </c>
      <c r="AX980" s="14" t="s">
        <v>72</v>
      </c>
      <c r="AY980" s="227" t="s">
        <v>182</v>
      </c>
    </row>
    <row r="981" spans="1:65" s="15" customFormat="1" ht="11.25">
      <c r="B981" s="228"/>
      <c r="C981" s="229"/>
      <c r="D981" s="208" t="s">
        <v>194</v>
      </c>
      <c r="E981" s="230" t="s">
        <v>1</v>
      </c>
      <c r="F981" s="231" t="s">
        <v>218</v>
      </c>
      <c r="G981" s="229"/>
      <c r="H981" s="232">
        <v>109.28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194</v>
      </c>
      <c r="AU981" s="238" t="s">
        <v>82</v>
      </c>
      <c r="AV981" s="15" t="s">
        <v>187</v>
      </c>
      <c r="AW981" s="15" t="s">
        <v>29</v>
      </c>
      <c r="AX981" s="15" t="s">
        <v>80</v>
      </c>
      <c r="AY981" s="238" t="s">
        <v>182</v>
      </c>
    </row>
    <row r="982" spans="1:65" s="2" customFormat="1" ht="24.2" customHeight="1">
      <c r="A982" s="34"/>
      <c r="B982" s="35"/>
      <c r="C982" s="192" t="s">
        <v>1367</v>
      </c>
      <c r="D982" s="192" t="s">
        <v>184</v>
      </c>
      <c r="E982" s="193" t="s">
        <v>1368</v>
      </c>
      <c r="F982" s="194" t="s">
        <v>1369</v>
      </c>
      <c r="G982" s="195" t="s">
        <v>201</v>
      </c>
      <c r="H982" s="196">
        <v>10</v>
      </c>
      <c r="I982" s="197"/>
      <c r="J982" s="198">
        <f>ROUND(I982*H982,2)</f>
        <v>0</v>
      </c>
      <c r="K982" s="199"/>
      <c r="L982" s="39"/>
      <c r="M982" s="200" t="s">
        <v>1</v>
      </c>
      <c r="N982" s="201" t="s">
        <v>37</v>
      </c>
      <c r="O982" s="71"/>
      <c r="P982" s="202">
        <f>O982*H982</f>
        <v>0</v>
      </c>
      <c r="Q982" s="202">
        <v>0.17818000000000001</v>
      </c>
      <c r="R982" s="202">
        <f>Q982*H982</f>
        <v>1.7818000000000001</v>
      </c>
      <c r="S982" s="202">
        <v>0</v>
      </c>
      <c r="T982" s="203">
        <f>S982*H982</f>
        <v>0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204" t="s">
        <v>187</v>
      </c>
      <c r="AT982" s="204" t="s">
        <v>184</v>
      </c>
      <c r="AU982" s="204" t="s">
        <v>82</v>
      </c>
      <c r="AY982" s="17" t="s">
        <v>182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7" t="s">
        <v>80</v>
      </c>
      <c r="BK982" s="205">
        <f>ROUND(I982*H982,2)</f>
        <v>0</v>
      </c>
      <c r="BL982" s="17" t="s">
        <v>187</v>
      </c>
      <c r="BM982" s="204" t="s">
        <v>1370</v>
      </c>
    </row>
    <row r="983" spans="1:65" s="14" customFormat="1" ht="11.25">
      <c r="B983" s="217"/>
      <c r="C983" s="218"/>
      <c r="D983" s="208" t="s">
        <v>194</v>
      </c>
      <c r="E983" s="219" t="s">
        <v>1</v>
      </c>
      <c r="F983" s="220" t="s">
        <v>136</v>
      </c>
      <c r="G983" s="218"/>
      <c r="H983" s="221">
        <v>10</v>
      </c>
      <c r="I983" s="222"/>
      <c r="J983" s="218"/>
      <c r="K983" s="218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194</v>
      </c>
      <c r="AU983" s="227" t="s">
        <v>82</v>
      </c>
      <c r="AV983" s="14" t="s">
        <v>82</v>
      </c>
      <c r="AW983" s="14" t="s">
        <v>29</v>
      </c>
      <c r="AX983" s="14" t="s">
        <v>80</v>
      </c>
      <c r="AY983" s="227" t="s">
        <v>182</v>
      </c>
    </row>
    <row r="984" spans="1:65" s="2" customFormat="1" ht="16.5" customHeight="1">
      <c r="A984" s="34"/>
      <c r="B984" s="35"/>
      <c r="C984" s="192" t="s">
        <v>1371</v>
      </c>
      <c r="D984" s="192" t="s">
        <v>184</v>
      </c>
      <c r="E984" s="193" t="s">
        <v>1372</v>
      </c>
      <c r="F984" s="194" t="s">
        <v>1373</v>
      </c>
      <c r="G984" s="195" t="s">
        <v>201</v>
      </c>
      <c r="H984" s="196">
        <v>42.055</v>
      </c>
      <c r="I984" s="197"/>
      <c r="J984" s="198">
        <f>ROUND(I984*H984,2)</f>
        <v>0</v>
      </c>
      <c r="K984" s="199"/>
      <c r="L984" s="39"/>
      <c r="M984" s="200" t="s">
        <v>1</v>
      </c>
      <c r="N984" s="201" t="s">
        <v>37</v>
      </c>
      <c r="O984" s="71"/>
      <c r="P984" s="202">
        <f>O984*H984</f>
        <v>0</v>
      </c>
      <c r="Q984" s="202">
        <v>7.3480000000000004E-2</v>
      </c>
      <c r="R984" s="202">
        <f>Q984*H984</f>
        <v>3.0902014000000002</v>
      </c>
      <c r="S984" s="202">
        <v>0</v>
      </c>
      <c r="T984" s="203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4" t="s">
        <v>187</v>
      </c>
      <c r="AT984" s="204" t="s">
        <v>184</v>
      </c>
      <c r="AU984" s="204" t="s">
        <v>82</v>
      </c>
      <c r="AY984" s="17" t="s">
        <v>182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7" t="s">
        <v>80</v>
      </c>
      <c r="BK984" s="205">
        <f>ROUND(I984*H984,2)</f>
        <v>0</v>
      </c>
      <c r="BL984" s="17" t="s">
        <v>187</v>
      </c>
      <c r="BM984" s="204" t="s">
        <v>1374</v>
      </c>
    </row>
    <row r="985" spans="1:65" s="13" customFormat="1" ht="11.25">
      <c r="B985" s="206"/>
      <c r="C985" s="207"/>
      <c r="D985" s="208" t="s">
        <v>194</v>
      </c>
      <c r="E985" s="209" t="s">
        <v>1</v>
      </c>
      <c r="F985" s="210" t="s">
        <v>1375</v>
      </c>
      <c r="G985" s="207"/>
      <c r="H985" s="209" t="s">
        <v>1</v>
      </c>
      <c r="I985" s="211"/>
      <c r="J985" s="207"/>
      <c r="K985" s="207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194</v>
      </c>
      <c r="AU985" s="216" t="s">
        <v>82</v>
      </c>
      <c r="AV985" s="13" t="s">
        <v>80</v>
      </c>
      <c r="AW985" s="13" t="s">
        <v>29</v>
      </c>
      <c r="AX985" s="13" t="s">
        <v>72</v>
      </c>
      <c r="AY985" s="216" t="s">
        <v>182</v>
      </c>
    </row>
    <row r="986" spans="1:65" s="13" customFormat="1" ht="11.25">
      <c r="B986" s="206"/>
      <c r="C986" s="207"/>
      <c r="D986" s="208" t="s">
        <v>194</v>
      </c>
      <c r="E986" s="209" t="s">
        <v>1</v>
      </c>
      <c r="F986" s="210" t="s">
        <v>541</v>
      </c>
      <c r="G986" s="207"/>
      <c r="H986" s="209" t="s">
        <v>1</v>
      </c>
      <c r="I986" s="211"/>
      <c r="J986" s="207"/>
      <c r="K986" s="207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194</v>
      </c>
      <c r="AU986" s="216" t="s">
        <v>82</v>
      </c>
      <c r="AV986" s="13" t="s">
        <v>80</v>
      </c>
      <c r="AW986" s="13" t="s">
        <v>29</v>
      </c>
      <c r="AX986" s="13" t="s">
        <v>72</v>
      </c>
      <c r="AY986" s="216" t="s">
        <v>182</v>
      </c>
    </row>
    <row r="987" spans="1:65" s="14" customFormat="1" ht="22.5">
      <c r="B987" s="217"/>
      <c r="C987" s="218"/>
      <c r="D987" s="208" t="s">
        <v>194</v>
      </c>
      <c r="E987" s="219" t="s">
        <v>1</v>
      </c>
      <c r="F987" s="220" t="s">
        <v>1376</v>
      </c>
      <c r="G987" s="218"/>
      <c r="H987" s="221">
        <v>42.055</v>
      </c>
      <c r="I987" s="222"/>
      <c r="J987" s="218"/>
      <c r="K987" s="218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194</v>
      </c>
      <c r="AU987" s="227" t="s">
        <v>82</v>
      </c>
      <c r="AV987" s="14" t="s">
        <v>82</v>
      </c>
      <c r="AW987" s="14" t="s">
        <v>29</v>
      </c>
      <c r="AX987" s="14" t="s">
        <v>72</v>
      </c>
      <c r="AY987" s="227" t="s">
        <v>182</v>
      </c>
    </row>
    <row r="988" spans="1:65" s="15" customFormat="1" ht="11.25">
      <c r="B988" s="228"/>
      <c r="C988" s="229"/>
      <c r="D988" s="208" t="s">
        <v>194</v>
      </c>
      <c r="E988" s="230" t="s">
        <v>1</v>
      </c>
      <c r="F988" s="231" t="s">
        <v>218</v>
      </c>
      <c r="G988" s="229"/>
      <c r="H988" s="232">
        <v>42.055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194</v>
      </c>
      <c r="AU988" s="238" t="s">
        <v>82</v>
      </c>
      <c r="AV988" s="15" t="s">
        <v>187</v>
      </c>
      <c r="AW988" s="15" t="s">
        <v>29</v>
      </c>
      <c r="AX988" s="15" t="s">
        <v>80</v>
      </c>
      <c r="AY988" s="238" t="s">
        <v>182</v>
      </c>
    </row>
    <row r="989" spans="1:65" s="2" customFormat="1" ht="24.2" customHeight="1">
      <c r="A989" s="34"/>
      <c r="B989" s="35"/>
      <c r="C989" s="192" t="s">
        <v>1377</v>
      </c>
      <c r="D989" s="192" t="s">
        <v>184</v>
      </c>
      <c r="E989" s="193" t="s">
        <v>1378</v>
      </c>
      <c r="F989" s="194" t="s">
        <v>1379</v>
      </c>
      <c r="G989" s="195" t="s">
        <v>324</v>
      </c>
      <c r="H989" s="196">
        <v>1</v>
      </c>
      <c r="I989" s="197"/>
      <c r="J989" s="198">
        <f>ROUND(I989*H989,2)</f>
        <v>0</v>
      </c>
      <c r="K989" s="199"/>
      <c r="L989" s="39"/>
      <c r="M989" s="200" t="s">
        <v>1</v>
      </c>
      <c r="N989" s="201" t="s">
        <v>37</v>
      </c>
      <c r="O989" s="71"/>
      <c r="P989" s="202">
        <f>O989*H989</f>
        <v>0</v>
      </c>
      <c r="Q989" s="202">
        <v>0</v>
      </c>
      <c r="R989" s="202">
        <f>Q989*H989</f>
        <v>0</v>
      </c>
      <c r="S989" s="202">
        <v>0</v>
      </c>
      <c r="T989" s="203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204" t="s">
        <v>187</v>
      </c>
      <c r="AT989" s="204" t="s">
        <v>184</v>
      </c>
      <c r="AU989" s="204" t="s">
        <v>82</v>
      </c>
      <c r="AY989" s="17" t="s">
        <v>182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7" t="s">
        <v>80</v>
      </c>
      <c r="BK989" s="205">
        <f>ROUND(I989*H989,2)</f>
        <v>0</v>
      </c>
      <c r="BL989" s="17" t="s">
        <v>187</v>
      </c>
      <c r="BM989" s="204" t="s">
        <v>1380</v>
      </c>
    </row>
    <row r="990" spans="1:65" s="13" customFormat="1" ht="11.25">
      <c r="B990" s="206"/>
      <c r="C990" s="207"/>
      <c r="D990" s="208" t="s">
        <v>194</v>
      </c>
      <c r="E990" s="209" t="s">
        <v>1</v>
      </c>
      <c r="F990" s="210" t="s">
        <v>1381</v>
      </c>
      <c r="G990" s="207"/>
      <c r="H990" s="209" t="s">
        <v>1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194</v>
      </c>
      <c r="AU990" s="216" t="s">
        <v>82</v>
      </c>
      <c r="AV990" s="13" t="s">
        <v>80</v>
      </c>
      <c r="AW990" s="13" t="s">
        <v>29</v>
      </c>
      <c r="AX990" s="13" t="s">
        <v>72</v>
      </c>
      <c r="AY990" s="216" t="s">
        <v>182</v>
      </c>
    </row>
    <row r="991" spans="1:65" s="14" customFormat="1" ht="11.25">
      <c r="B991" s="217"/>
      <c r="C991" s="218"/>
      <c r="D991" s="208" t="s">
        <v>194</v>
      </c>
      <c r="E991" s="219" t="s">
        <v>1</v>
      </c>
      <c r="F991" s="220" t="s">
        <v>80</v>
      </c>
      <c r="G991" s="218"/>
      <c r="H991" s="221">
        <v>1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194</v>
      </c>
      <c r="AU991" s="227" t="s">
        <v>82</v>
      </c>
      <c r="AV991" s="14" t="s">
        <v>82</v>
      </c>
      <c r="AW991" s="14" t="s">
        <v>29</v>
      </c>
      <c r="AX991" s="14" t="s">
        <v>80</v>
      </c>
      <c r="AY991" s="227" t="s">
        <v>182</v>
      </c>
    </row>
    <row r="992" spans="1:65" s="2" customFormat="1" ht="24.2" customHeight="1">
      <c r="A992" s="34"/>
      <c r="B992" s="35"/>
      <c r="C992" s="242" t="s">
        <v>1382</v>
      </c>
      <c r="D992" s="242" t="s">
        <v>648</v>
      </c>
      <c r="E992" s="243" t="s">
        <v>1383</v>
      </c>
      <c r="F992" s="244" t="s">
        <v>1384</v>
      </c>
      <c r="G992" s="245" t="s">
        <v>324</v>
      </c>
      <c r="H992" s="246">
        <v>1</v>
      </c>
      <c r="I992" s="247"/>
      <c r="J992" s="248">
        <f>ROUND(I992*H992,2)</f>
        <v>0</v>
      </c>
      <c r="K992" s="249"/>
      <c r="L992" s="250"/>
      <c r="M992" s="251" t="s">
        <v>1</v>
      </c>
      <c r="N992" s="252" t="s">
        <v>37</v>
      </c>
      <c r="O992" s="71"/>
      <c r="P992" s="202">
        <f>O992*H992</f>
        <v>0</v>
      </c>
      <c r="Q992" s="202">
        <v>3.6179999999999997E-2</v>
      </c>
      <c r="R992" s="202">
        <f>Q992*H992</f>
        <v>3.6179999999999997E-2</v>
      </c>
      <c r="S992" s="202">
        <v>0</v>
      </c>
      <c r="T992" s="203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4" t="s">
        <v>282</v>
      </c>
      <c r="AT992" s="204" t="s">
        <v>648</v>
      </c>
      <c r="AU992" s="204" t="s">
        <v>82</v>
      </c>
      <c r="AY992" s="17" t="s">
        <v>182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7" t="s">
        <v>80</v>
      </c>
      <c r="BK992" s="205">
        <f>ROUND(I992*H992,2)</f>
        <v>0</v>
      </c>
      <c r="BL992" s="17" t="s">
        <v>187</v>
      </c>
      <c r="BM992" s="204" t="s">
        <v>1385</v>
      </c>
    </row>
    <row r="993" spans="1:65" s="2" customFormat="1" ht="29.25">
      <c r="A993" s="34"/>
      <c r="B993" s="35"/>
      <c r="C993" s="36"/>
      <c r="D993" s="208" t="s">
        <v>652</v>
      </c>
      <c r="E993" s="36"/>
      <c r="F993" s="253" t="s">
        <v>1386</v>
      </c>
      <c r="G993" s="36"/>
      <c r="H993" s="36"/>
      <c r="I993" s="254"/>
      <c r="J993" s="36"/>
      <c r="K993" s="36"/>
      <c r="L993" s="39"/>
      <c r="M993" s="255"/>
      <c r="N993" s="256"/>
      <c r="O993" s="71"/>
      <c r="P993" s="71"/>
      <c r="Q993" s="71"/>
      <c r="R993" s="71"/>
      <c r="S993" s="71"/>
      <c r="T993" s="72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T993" s="17" t="s">
        <v>652</v>
      </c>
      <c r="AU993" s="17" t="s">
        <v>82</v>
      </c>
    </row>
    <row r="994" spans="1:65" s="14" customFormat="1" ht="11.25">
      <c r="B994" s="217"/>
      <c r="C994" s="218"/>
      <c r="D994" s="208" t="s">
        <v>194</v>
      </c>
      <c r="E994" s="219" t="s">
        <v>1</v>
      </c>
      <c r="F994" s="220" t="s">
        <v>80</v>
      </c>
      <c r="G994" s="218"/>
      <c r="H994" s="221">
        <v>1</v>
      </c>
      <c r="I994" s="222"/>
      <c r="J994" s="218"/>
      <c r="K994" s="218"/>
      <c r="L994" s="223"/>
      <c r="M994" s="224"/>
      <c r="N994" s="225"/>
      <c r="O994" s="225"/>
      <c r="P994" s="225"/>
      <c r="Q994" s="225"/>
      <c r="R994" s="225"/>
      <c r="S994" s="225"/>
      <c r="T994" s="226"/>
      <c r="AT994" s="227" t="s">
        <v>194</v>
      </c>
      <c r="AU994" s="227" t="s">
        <v>82</v>
      </c>
      <c r="AV994" s="14" t="s">
        <v>82</v>
      </c>
      <c r="AW994" s="14" t="s">
        <v>29</v>
      </c>
      <c r="AX994" s="14" t="s">
        <v>80</v>
      </c>
      <c r="AY994" s="227" t="s">
        <v>182</v>
      </c>
    </row>
    <row r="995" spans="1:65" s="2" customFormat="1" ht="24.2" customHeight="1">
      <c r="A995" s="34"/>
      <c r="B995" s="35"/>
      <c r="C995" s="192" t="s">
        <v>1387</v>
      </c>
      <c r="D995" s="192" t="s">
        <v>184</v>
      </c>
      <c r="E995" s="193" t="s">
        <v>1388</v>
      </c>
      <c r="F995" s="194" t="s">
        <v>1389</v>
      </c>
      <c r="G995" s="195" t="s">
        <v>324</v>
      </c>
      <c r="H995" s="196">
        <v>11</v>
      </c>
      <c r="I995" s="197"/>
      <c r="J995" s="198">
        <f>ROUND(I995*H995,2)</f>
        <v>0</v>
      </c>
      <c r="K995" s="199"/>
      <c r="L995" s="39"/>
      <c r="M995" s="200" t="s">
        <v>1</v>
      </c>
      <c r="N995" s="201" t="s">
        <v>37</v>
      </c>
      <c r="O995" s="71"/>
      <c r="P995" s="202">
        <f>O995*H995</f>
        <v>0</v>
      </c>
      <c r="Q995" s="202">
        <v>4.0000000000000002E-4</v>
      </c>
      <c r="R995" s="202">
        <f>Q995*H995</f>
        <v>4.4000000000000003E-3</v>
      </c>
      <c r="S995" s="202">
        <v>0</v>
      </c>
      <c r="T995" s="203">
        <f>S995*H995</f>
        <v>0</v>
      </c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R995" s="204" t="s">
        <v>187</v>
      </c>
      <c r="AT995" s="204" t="s">
        <v>184</v>
      </c>
      <c r="AU995" s="204" t="s">
        <v>82</v>
      </c>
      <c r="AY995" s="17" t="s">
        <v>182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7" t="s">
        <v>80</v>
      </c>
      <c r="BK995" s="205">
        <f>ROUND(I995*H995,2)</f>
        <v>0</v>
      </c>
      <c r="BL995" s="17" t="s">
        <v>187</v>
      </c>
      <c r="BM995" s="204" t="s">
        <v>1390</v>
      </c>
    </row>
    <row r="996" spans="1:65" s="14" customFormat="1" ht="11.25">
      <c r="B996" s="217"/>
      <c r="C996" s="218"/>
      <c r="D996" s="208" t="s">
        <v>194</v>
      </c>
      <c r="E996" s="219" t="s">
        <v>1</v>
      </c>
      <c r="F996" s="220" t="s">
        <v>139</v>
      </c>
      <c r="G996" s="218"/>
      <c r="H996" s="221">
        <v>11</v>
      </c>
      <c r="I996" s="222"/>
      <c r="J996" s="218"/>
      <c r="K996" s="218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194</v>
      </c>
      <c r="AU996" s="227" t="s">
        <v>82</v>
      </c>
      <c r="AV996" s="14" t="s">
        <v>82</v>
      </c>
      <c r="AW996" s="14" t="s">
        <v>29</v>
      </c>
      <c r="AX996" s="14" t="s">
        <v>80</v>
      </c>
      <c r="AY996" s="227" t="s">
        <v>182</v>
      </c>
    </row>
    <row r="997" spans="1:65" s="2" customFormat="1" ht="16.5" customHeight="1">
      <c r="A997" s="34"/>
      <c r="B997" s="35"/>
      <c r="C997" s="242" t="s">
        <v>1391</v>
      </c>
      <c r="D997" s="242" t="s">
        <v>648</v>
      </c>
      <c r="E997" s="243" t="s">
        <v>1392</v>
      </c>
      <c r="F997" s="244" t="s">
        <v>1393</v>
      </c>
      <c r="G997" s="245" t="s">
        <v>324</v>
      </c>
      <c r="H997" s="246">
        <v>11</v>
      </c>
      <c r="I997" s="247"/>
      <c r="J997" s="248">
        <f>ROUND(I997*H997,2)</f>
        <v>0</v>
      </c>
      <c r="K997" s="249"/>
      <c r="L997" s="250"/>
      <c r="M997" s="251" t="s">
        <v>1</v>
      </c>
      <c r="N997" s="252" t="s">
        <v>37</v>
      </c>
      <c r="O997" s="71"/>
      <c r="P997" s="202">
        <f>O997*H997</f>
        <v>0</v>
      </c>
      <c r="Q997" s="202">
        <v>6.6000000000000003E-2</v>
      </c>
      <c r="R997" s="202">
        <f>Q997*H997</f>
        <v>0.72599999999999998</v>
      </c>
      <c r="S997" s="202">
        <v>0</v>
      </c>
      <c r="T997" s="203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204" t="s">
        <v>282</v>
      </c>
      <c r="AT997" s="204" t="s">
        <v>648</v>
      </c>
      <c r="AU997" s="204" t="s">
        <v>82</v>
      </c>
      <c r="AY997" s="17" t="s">
        <v>182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7" t="s">
        <v>80</v>
      </c>
      <c r="BK997" s="205">
        <f>ROUND(I997*H997,2)</f>
        <v>0</v>
      </c>
      <c r="BL997" s="17" t="s">
        <v>187</v>
      </c>
      <c r="BM997" s="204" t="s">
        <v>1394</v>
      </c>
    </row>
    <row r="998" spans="1:65" s="14" customFormat="1" ht="11.25">
      <c r="B998" s="217"/>
      <c r="C998" s="218"/>
      <c r="D998" s="208" t="s">
        <v>194</v>
      </c>
      <c r="E998" s="219" t="s">
        <v>1</v>
      </c>
      <c r="F998" s="220" t="s">
        <v>139</v>
      </c>
      <c r="G998" s="218"/>
      <c r="H998" s="221">
        <v>11</v>
      </c>
      <c r="I998" s="222"/>
      <c r="J998" s="218"/>
      <c r="K998" s="218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194</v>
      </c>
      <c r="AU998" s="227" t="s">
        <v>82</v>
      </c>
      <c r="AV998" s="14" t="s">
        <v>82</v>
      </c>
      <c r="AW998" s="14" t="s">
        <v>29</v>
      </c>
      <c r="AX998" s="14" t="s">
        <v>80</v>
      </c>
      <c r="AY998" s="227" t="s">
        <v>182</v>
      </c>
    </row>
    <row r="999" spans="1:65" s="2" customFormat="1" ht="24.2" customHeight="1">
      <c r="A999" s="34"/>
      <c r="B999" s="35"/>
      <c r="C999" s="192" t="s">
        <v>1395</v>
      </c>
      <c r="D999" s="192" t="s">
        <v>184</v>
      </c>
      <c r="E999" s="193" t="s">
        <v>1396</v>
      </c>
      <c r="F999" s="194" t="s">
        <v>1397</v>
      </c>
      <c r="G999" s="195" t="s">
        <v>318</v>
      </c>
      <c r="H999" s="196">
        <v>22</v>
      </c>
      <c r="I999" s="197"/>
      <c r="J999" s="198">
        <f>ROUND(I999*H999,2)</f>
        <v>0</v>
      </c>
      <c r="K999" s="199"/>
      <c r="L999" s="39"/>
      <c r="M999" s="200" t="s">
        <v>1</v>
      </c>
      <c r="N999" s="201" t="s">
        <v>37</v>
      </c>
      <c r="O999" s="71"/>
      <c r="P999" s="202">
        <f>O999*H999</f>
        <v>0</v>
      </c>
      <c r="Q999" s="202">
        <v>2.4979999999999999E-2</v>
      </c>
      <c r="R999" s="202">
        <f>Q999*H999</f>
        <v>0.54955999999999994</v>
      </c>
      <c r="S999" s="202">
        <v>0</v>
      </c>
      <c r="T999" s="203">
        <f>S999*H999</f>
        <v>0</v>
      </c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R999" s="204" t="s">
        <v>187</v>
      </c>
      <c r="AT999" s="204" t="s">
        <v>184</v>
      </c>
      <c r="AU999" s="204" t="s">
        <v>82</v>
      </c>
      <c r="AY999" s="17" t="s">
        <v>182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7" t="s">
        <v>80</v>
      </c>
      <c r="BK999" s="205">
        <f>ROUND(I999*H999,2)</f>
        <v>0</v>
      </c>
      <c r="BL999" s="17" t="s">
        <v>187</v>
      </c>
      <c r="BM999" s="204" t="s">
        <v>1398</v>
      </c>
    </row>
    <row r="1000" spans="1:65" s="14" customFormat="1" ht="11.25">
      <c r="B1000" s="217"/>
      <c r="C1000" s="218"/>
      <c r="D1000" s="208" t="s">
        <v>194</v>
      </c>
      <c r="E1000" s="219" t="s">
        <v>1</v>
      </c>
      <c r="F1000" s="220" t="s">
        <v>361</v>
      </c>
      <c r="G1000" s="218"/>
      <c r="H1000" s="221">
        <v>22</v>
      </c>
      <c r="I1000" s="222"/>
      <c r="J1000" s="218"/>
      <c r="K1000" s="218"/>
      <c r="L1000" s="223"/>
      <c r="M1000" s="224"/>
      <c r="N1000" s="225"/>
      <c r="O1000" s="225"/>
      <c r="P1000" s="225"/>
      <c r="Q1000" s="225"/>
      <c r="R1000" s="225"/>
      <c r="S1000" s="225"/>
      <c r="T1000" s="226"/>
      <c r="AT1000" s="227" t="s">
        <v>194</v>
      </c>
      <c r="AU1000" s="227" t="s">
        <v>82</v>
      </c>
      <c r="AV1000" s="14" t="s">
        <v>82</v>
      </c>
      <c r="AW1000" s="14" t="s">
        <v>29</v>
      </c>
      <c r="AX1000" s="14" t="s">
        <v>80</v>
      </c>
      <c r="AY1000" s="227" t="s">
        <v>182</v>
      </c>
    </row>
    <row r="1001" spans="1:65" s="2" customFormat="1" ht="44.25" customHeight="1">
      <c r="A1001" s="34"/>
      <c r="B1001" s="35"/>
      <c r="C1001" s="242" t="s">
        <v>1399</v>
      </c>
      <c r="D1001" s="242" t="s">
        <v>648</v>
      </c>
      <c r="E1001" s="243" t="s">
        <v>1400</v>
      </c>
      <c r="F1001" s="244" t="s">
        <v>1401</v>
      </c>
      <c r="G1001" s="245" t="s">
        <v>324</v>
      </c>
      <c r="H1001" s="246">
        <v>9</v>
      </c>
      <c r="I1001" s="247"/>
      <c r="J1001" s="248">
        <f>ROUND(I1001*H1001,2)</f>
        <v>0</v>
      </c>
      <c r="K1001" s="249"/>
      <c r="L1001" s="250"/>
      <c r="M1001" s="251" t="s">
        <v>1</v>
      </c>
      <c r="N1001" s="252" t="s">
        <v>37</v>
      </c>
      <c r="O1001" s="71"/>
      <c r="P1001" s="202">
        <f>O1001*H1001</f>
        <v>0</v>
      </c>
      <c r="Q1001" s="202">
        <v>1.89E-2</v>
      </c>
      <c r="R1001" s="202">
        <f>Q1001*H1001</f>
        <v>0.1701</v>
      </c>
      <c r="S1001" s="202">
        <v>0</v>
      </c>
      <c r="T1001" s="203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4" t="s">
        <v>282</v>
      </c>
      <c r="AT1001" s="204" t="s">
        <v>648</v>
      </c>
      <c r="AU1001" s="204" t="s">
        <v>82</v>
      </c>
      <c r="AY1001" s="17" t="s">
        <v>182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7" t="s">
        <v>80</v>
      </c>
      <c r="BK1001" s="205">
        <f>ROUND(I1001*H1001,2)</f>
        <v>0</v>
      </c>
      <c r="BL1001" s="17" t="s">
        <v>187</v>
      </c>
      <c r="BM1001" s="204" t="s">
        <v>1402</v>
      </c>
    </row>
    <row r="1002" spans="1:65" s="14" customFormat="1" ht="11.25">
      <c r="B1002" s="217"/>
      <c r="C1002" s="218"/>
      <c r="D1002" s="208" t="s">
        <v>194</v>
      </c>
      <c r="E1002" s="219" t="s">
        <v>1</v>
      </c>
      <c r="F1002" s="220" t="s">
        <v>189</v>
      </c>
      <c r="G1002" s="218"/>
      <c r="H1002" s="221">
        <v>9</v>
      </c>
      <c r="I1002" s="222"/>
      <c r="J1002" s="218"/>
      <c r="K1002" s="218"/>
      <c r="L1002" s="223"/>
      <c r="M1002" s="224"/>
      <c r="N1002" s="225"/>
      <c r="O1002" s="225"/>
      <c r="P1002" s="225"/>
      <c r="Q1002" s="225"/>
      <c r="R1002" s="225"/>
      <c r="S1002" s="225"/>
      <c r="T1002" s="226"/>
      <c r="AT1002" s="227" t="s">
        <v>194</v>
      </c>
      <c r="AU1002" s="227" t="s">
        <v>82</v>
      </c>
      <c r="AV1002" s="14" t="s">
        <v>82</v>
      </c>
      <c r="AW1002" s="14" t="s">
        <v>29</v>
      </c>
      <c r="AX1002" s="14" t="s">
        <v>80</v>
      </c>
      <c r="AY1002" s="227" t="s">
        <v>182</v>
      </c>
    </row>
    <row r="1003" spans="1:65" s="2" customFormat="1" ht="24.2" customHeight="1">
      <c r="A1003" s="34"/>
      <c r="B1003" s="35"/>
      <c r="C1003" s="192" t="s">
        <v>1403</v>
      </c>
      <c r="D1003" s="192" t="s">
        <v>184</v>
      </c>
      <c r="E1003" s="193" t="s">
        <v>1404</v>
      </c>
      <c r="F1003" s="194" t="s">
        <v>1405</v>
      </c>
      <c r="G1003" s="195" t="s">
        <v>201</v>
      </c>
      <c r="H1003" s="196">
        <v>1.47</v>
      </c>
      <c r="I1003" s="197"/>
      <c r="J1003" s="198">
        <f>ROUND(I1003*H1003,2)</f>
        <v>0</v>
      </c>
      <c r="K1003" s="199"/>
      <c r="L1003" s="39"/>
      <c r="M1003" s="200" t="s">
        <v>1</v>
      </c>
      <c r="N1003" s="201" t="s">
        <v>37</v>
      </c>
      <c r="O1003" s="71"/>
      <c r="P1003" s="202">
        <f>O1003*H1003</f>
        <v>0</v>
      </c>
      <c r="Q1003" s="202">
        <v>0.45432</v>
      </c>
      <c r="R1003" s="202">
        <f>Q1003*H1003</f>
        <v>0.66785039999999996</v>
      </c>
      <c r="S1003" s="202">
        <v>0</v>
      </c>
      <c r="T1003" s="203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204" t="s">
        <v>187</v>
      </c>
      <c r="AT1003" s="204" t="s">
        <v>184</v>
      </c>
      <c r="AU1003" s="204" t="s">
        <v>82</v>
      </c>
      <c r="AY1003" s="17" t="s">
        <v>182</v>
      </c>
      <c r="BE1003" s="205">
        <f>IF(N1003="základní",J1003,0)</f>
        <v>0</v>
      </c>
      <c r="BF1003" s="205">
        <f>IF(N1003="snížená",J1003,0)</f>
        <v>0</v>
      </c>
      <c r="BG1003" s="205">
        <f>IF(N1003="zákl. přenesená",J1003,0)</f>
        <v>0</v>
      </c>
      <c r="BH1003" s="205">
        <f>IF(N1003="sníž. přenesená",J1003,0)</f>
        <v>0</v>
      </c>
      <c r="BI1003" s="205">
        <f>IF(N1003="nulová",J1003,0)</f>
        <v>0</v>
      </c>
      <c r="BJ1003" s="17" t="s">
        <v>80</v>
      </c>
      <c r="BK1003" s="205">
        <f>ROUND(I1003*H1003,2)</f>
        <v>0</v>
      </c>
      <c r="BL1003" s="17" t="s">
        <v>187</v>
      </c>
      <c r="BM1003" s="204" t="s">
        <v>1406</v>
      </c>
    </row>
    <row r="1004" spans="1:65" s="13" customFormat="1" ht="11.25">
      <c r="B1004" s="206"/>
      <c r="C1004" s="207"/>
      <c r="D1004" s="208" t="s">
        <v>194</v>
      </c>
      <c r="E1004" s="209" t="s">
        <v>1</v>
      </c>
      <c r="F1004" s="210" t="s">
        <v>207</v>
      </c>
      <c r="G1004" s="207"/>
      <c r="H1004" s="209" t="s">
        <v>1</v>
      </c>
      <c r="I1004" s="211"/>
      <c r="J1004" s="207"/>
      <c r="K1004" s="207"/>
      <c r="L1004" s="212"/>
      <c r="M1004" s="213"/>
      <c r="N1004" s="214"/>
      <c r="O1004" s="214"/>
      <c r="P1004" s="214"/>
      <c r="Q1004" s="214"/>
      <c r="R1004" s="214"/>
      <c r="S1004" s="214"/>
      <c r="T1004" s="215"/>
      <c r="AT1004" s="216" t="s">
        <v>194</v>
      </c>
      <c r="AU1004" s="216" t="s">
        <v>82</v>
      </c>
      <c r="AV1004" s="13" t="s">
        <v>80</v>
      </c>
      <c r="AW1004" s="13" t="s">
        <v>29</v>
      </c>
      <c r="AX1004" s="13" t="s">
        <v>72</v>
      </c>
      <c r="AY1004" s="216" t="s">
        <v>182</v>
      </c>
    </row>
    <row r="1005" spans="1:65" s="13" customFormat="1" ht="11.25">
      <c r="B1005" s="206"/>
      <c r="C1005" s="207"/>
      <c r="D1005" s="208" t="s">
        <v>194</v>
      </c>
      <c r="E1005" s="209" t="s">
        <v>1</v>
      </c>
      <c r="F1005" s="210" t="s">
        <v>1407</v>
      </c>
      <c r="G1005" s="207"/>
      <c r="H1005" s="209" t="s">
        <v>1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194</v>
      </c>
      <c r="AU1005" s="216" t="s">
        <v>82</v>
      </c>
      <c r="AV1005" s="13" t="s">
        <v>80</v>
      </c>
      <c r="AW1005" s="13" t="s">
        <v>29</v>
      </c>
      <c r="AX1005" s="13" t="s">
        <v>72</v>
      </c>
      <c r="AY1005" s="216" t="s">
        <v>182</v>
      </c>
    </row>
    <row r="1006" spans="1:65" s="14" customFormat="1" ht="11.25">
      <c r="B1006" s="217"/>
      <c r="C1006" s="218"/>
      <c r="D1006" s="208" t="s">
        <v>194</v>
      </c>
      <c r="E1006" s="219" t="s">
        <v>1</v>
      </c>
      <c r="F1006" s="220" t="s">
        <v>1408</v>
      </c>
      <c r="G1006" s="218"/>
      <c r="H1006" s="221">
        <v>1.47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194</v>
      </c>
      <c r="AU1006" s="227" t="s">
        <v>82</v>
      </c>
      <c r="AV1006" s="14" t="s">
        <v>82</v>
      </c>
      <c r="AW1006" s="14" t="s">
        <v>29</v>
      </c>
      <c r="AX1006" s="14" t="s">
        <v>72</v>
      </c>
      <c r="AY1006" s="227" t="s">
        <v>182</v>
      </c>
    </row>
    <row r="1007" spans="1:65" s="15" customFormat="1" ht="11.25">
      <c r="B1007" s="228"/>
      <c r="C1007" s="229"/>
      <c r="D1007" s="208" t="s">
        <v>194</v>
      </c>
      <c r="E1007" s="230" t="s">
        <v>1</v>
      </c>
      <c r="F1007" s="231" t="s">
        <v>218</v>
      </c>
      <c r="G1007" s="229"/>
      <c r="H1007" s="232">
        <v>1.47</v>
      </c>
      <c r="I1007" s="233"/>
      <c r="J1007" s="229"/>
      <c r="K1007" s="229"/>
      <c r="L1007" s="234"/>
      <c r="M1007" s="235"/>
      <c r="N1007" s="236"/>
      <c r="O1007" s="236"/>
      <c r="P1007" s="236"/>
      <c r="Q1007" s="236"/>
      <c r="R1007" s="236"/>
      <c r="S1007" s="236"/>
      <c r="T1007" s="237"/>
      <c r="AT1007" s="238" t="s">
        <v>194</v>
      </c>
      <c r="AU1007" s="238" t="s">
        <v>82</v>
      </c>
      <c r="AV1007" s="15" t="s">
        <v>187</v>
      </c>
      <c r="AW1007" s="15" t="s">
        <v>29</v>
      </c>
      <c r="AX1007" s="15" t="s">
        <v>80</v>
      </c>
      <c r="AY1007" s="238" t="s">
        <v>182</v>
      </c>
    </row>
    <row r="1008" spans="1:65" s="12" customFormat="1" ht="20.85" customHeight="1">
      <c r="B1008" s="176"/>
      <c r="C1008" s="177"/>
      <c r="D1008" s="178" t="s">
        <v>71</v>
      </c>
      <c r="E1008" s="190" t="s">
        <v>434</v>
      </c>
      <c r="F1008" s="190" t="s">
        <v>1409</v>
      </c>
      <c r="G1008" s="177"/>
      <c r="H1008" s="177"/>
      <c r="I1008" s="180"/>
      <c r="J1008" s="191">
        <f>BK1008</f>
        <v>0</v>
      </c>
      <c r="K1008" s="177"/>
      <c r="L1008" s="182"/>
      <c r="M1008" s="183"/>
      <c r="N1008" s="184"/>
      <c r="O1008" s="184"/>
      <c r="P1008" s="185">
        <f>SUM(P1009:P1012)</f>
        <v>0</v>
      </c>
      <c r="Q1008" s="184"/>
      <c r="R1008" s="185">
        <f>SUM(R1009:R1012)</f>
        <v>0</v>
      </c>
      <c r="S1008" s="184"/>
      <c r="T1008" s="186">
        <f>SUM(T1009:T1012)</f>
        <v>0</v>
      </c>
      <c r="AR1008" s="187" t="s">
        <v>80</v>
      </c>
      <c r="AT1008" s="188" t="s">
        <v>71</v>
      </c>
      <c r="AU1008" s="188" t="s">
        <v>82</v>
      </c>
      <c r="AY1008" s="187" t="s">
        <v>182</v>
      </c>
      <c r="BK1008" s="189">
        <f>SUM(BK1009:BK1012)</f>
        <v>0</v>
      </c>
    </row>
    <row r="1009" spans="1:65" s="2" customFormat="1" ht="16.5" customHeight="1">
      <c r="A1009" s="34"/>
      <c r="B1009" s="35"/>
      <c r="C1009" s="192" t="s">
        <v>1410</v>
      </c>
      <c r="D1009" s="192" t="s">
        <v>184</v>
      </c>
      <c r="E1009" s="193" t="s">
        <v>1411</v>
      </c>
      <c r="F1009" s="194" t="s">
        <v>1412</v>
      </c>
      <c r="G1009" s="195" t="s">
        <v>1413</v>
      </c>
      <c r="H1009" s="196">
        <v>1</v>
      </c>
      <c r="I1009" s="197"/>
      <c r="J1009" s="198">
        <f>ROUND(I1009*H1009,2)</f>
        <v>0</v>
      </c>
      <c r="K1009" s="199"/>
      <c r="L1009" s="39"/>
      <c r="M1009" s="200" t="s">
        <v>1</v>
      </c>
      <c r="N1009" s="201" t="s">
        <v>37</v>
      </c>
      <c r="O1009" s="71"/>
      <c r="P1009" s="202">
        <f>O1009*H1009</f>
        <v>0</v>
      </c>
      <c r="Q1009" s="202">
        <v>0</v>
      </c>
      <c r="R1009" s="202">
        <f>Q1009*H1009</f>
        <v>0</v>
      </c>
      <c r="S1009" s="202">
        <v>0</v>
      </c>
      <c r="T1009" s="203">
        <f>S1009*H1009</f>
        <v>0</v>
      </c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R1009" s="204" t="s">
        <v>187</v>
      </c>
      <c r="AT1009" s="204" t="s">
        <v>184</v>
      </c>
      <c r="AU1009" s="204" t="s">
        <v>198</v>
      </c>
      <c r="AY1009" s="17" t="s">
        <v>182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7" t="s">
        <v>80</v>
      </c>
      <c r="BK1009" s="205">
        <f>ROUND(I1009*H1009,2)</f>
        <v>0</v>
      </c>
      <c r="BL1009" s="17" t="s">
        <v>187</v>
      </c>
      <c r="BM1009" s="204" t="s">
        <v>1414</v>
      </c>
    </row>
    <row r="1010" spans="1:65" s="14" customFormat="1" ht="11.25">
      <c r="B1010" s="217"/>
      <c r="C1010" s="218"/>
      <c r="D1010" s="208" t="s">
        <v>194</v>
      </c>
      <c r="E1010" s="219" t="s">
        <v>1</v>
      </c>
      <c r="F1010" s="220" t="s">
        <v>80</v>
      </c>
      <c r="G1010" s="218"/>
      <c r="H1010" s="221">
        <v>1</v>
      </c>
      <c r="I1010" s="222"/>
      <c r="J1010" s="218"/>
      <c r="K1010" s="218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194</v>
      </c>
      <c r="AU1010" s="227" t="s">
        <v>198</v>
      </c>
      <c r="AV1010" s="14" t="s">
        <v>82</v>
      </c>
      <c r="AW1010" s="14" t="s">
        <v>29</v>
      </c>
      <c r="AX1010" s="14" t="s">
        <v>80</v>
      </c>
      <c r="AY1010" s="227" t="s">
        <v>182</v>
      </c>
    </row>
    <row r="1011" spans="1:65" s="2" customFormat="1" ht="16.5" customHeight="1">
      <c r="A1011" s="34"/>
      <c r="B1011" s="35"/>
      <c r="C1011" s="192" t="s">
        <v>1415</v>
      </c>
      <c r="D1011" s="192" t="s">
        <v>184</v>
      </c>
      <c r="E1011" s="193" t="s">
        <v>1416</v>
      </c>
      <c r="F1011" s="194" t="s">
        <v>1417</v>
      </c>
      <c r="G1011" s="195" t="s">
        <v>1413</v>
      </c>
      <c r="H1011" s="196">
        <v>1</v>
      </c>
      <c r="I1011" s="197"/>
      <c r="J1011" s="198">
        <f>ROUND(I1011*H1011,2)</f>
        <v>0</v>
      </c>
      <c r="K1011" s="199"/>
      <c r="L1011" s="39"/>
      <c r="M1011" s="200" t="s">
        <v>1</v>
      </c>
      <c r="N1011" s="201" t="s">
        <v>37</v>
      </c>
      <c r="O1011" s="71"/>
      <c r="P1011" s="202">
        <f>O1011*H1011</f>
        <v>0</v>
      </c>
      <c r="Q1011" s="202">
        <v>0</v>
      </c>
      <c r="R1011" s="202">
        <f>Q1011*H1011</f>
        <v>0</v>
      </c>
      <c r="S1011" s="202">
        <v>0</v>
      </c>
      <c r="T1011" s="203">
        <f>S1011*H1011</f>
        <v>0</v>
      </c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R1011" s="204" t="s">
        <v>187</v>
      </c>
      <c r="AT1011" s="204" t="s">
        <v>184</v>
      </c>
      <c r="AU1011" s="204" t="s">
        <v>198</v>
      </c>
      <c r="AY1011" s="17" t="s">
        <v>182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7" t="s">
        <v>80</v>
      </c>
      <c r="BK1011" s="205">
        <f>ROUND(I1011*H1011,2)</f>
        <v>0</v>
      </c>
      <c r="BL1011" s="17" t="s">
        <v>187</v>
      </c>
      <c r="BM1011" s="204" t="s">
        <v>1418</v>
      </c>
    </row>
    <row r="1012" spans="1:65" s="14" customFormat="1" ht="11.25">
      <c r="B1012" s="217"/>
      <c r="C1012" s="218"/>
      <c r="D1012" s="208" t="s">
        <v>194</v>
      </c>
      <c r="E1012" s="219" t="s">
        <v>1</v>
      </c>
      <c r="F1012" s="220" t="s">
        <v>80</v>
      </c>
      <c r="G1012" s="218"/>
      <c r="H1012" s="221">
        <v>1</v>
      </c>
      <c r="I1012" s="222"/>
      <c r="J1012" s="218"/>
      <c r="K1012" s="218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194</v>
      </c>
      <c r="AU1012" s="227" t="s">
        <v>198</v>
      </c>
      <c r="AV1012" s="14" t="s">
        <v>82</v>
      </c>
      <c r="AW1012" s="14" t="s">
        <v>29</v>
      </c>
      <c r="AX1012" s="14" t="s">
        <v>80</v>
      </c>
      <c r="AY1012" s="227" t="s">
        <v>182</v>
      </c>
    </row>
    <row r="1013" spans="1:65" s="12" customFormat="1" ht="22.9" customHeight="1">
      <c r="B1013" s="176"/>
      <c r="C1013" s="177"/>
      <c r="D1013" s="178" t="s">
        <v>71</v>
      </c>
      <c r="E1013" s="190" t="s">
        <v>187</v>
      </c>
      <c r="F1013" s="190" t="s">
        <v>1419</v>
      </c>
      <c r="G1013" s="177"/>
      <c r="H1013" s="177"/>
      <c r="I1013" s="180"/>
      <c r="J1013" s="191">
        <f>BK1013</f>
        <v>0</v>
      </c>
      <c r="K1013" s="177"/>
      <c r="L1013" s="182"/>
      <c r="M1013" s="183"/>
      <c r="N1013" s="184"/>
      <c r="O1013" s="184"/>
      <c r="P1013" s="185">
        <f>SUM(P1014:P1123)</f>
        <v>0</v>
      </c>
      <c r="Q1013" s="184"/>
      <c r="R1013" s="185">
        <f>SUM(R1014:R1123)</f>
        <v>103.75932981999999</v>
      </c>
      <c r="S1013" s="184"/>
      <c r="T1013" s="186">
        <f>SUM(T1014:T1123)</f>
        <v>0</v>
      </c>
      <c r="AR1013" s="187" t="s">
        <v>80</v>
      </c>
      <c r="AT1013" s="188" t="s">
        <v>71</v>
      </c>
      <c r="AU1013" s="188" t="s">
        <v>80</v>
      </c>
      <c r="AY1013" s="187" t="s">
        <v>182</v>
      </c>
      <c r="BK1013" s="189">
        <f>SUM(BK1014:BK1123)</f>
        <v>0</v>
      </c>
    </row>
    <row r="1014" spans="1:65" s="2" customFormat="1" ht="16.5" customHeight="1">
      <c r="A1014" s="34"/>
      <c r="B1014" s="35"/>
      <c r="C1014" s="192" t="s">
        <v>1420</v>
      </c>
      <c r="D1014" s="192" t="s">
        <v>184</v>
      </c>
      <c r="E1014" s="193" t="s">
        <v>1421</v>
      </c>
      <c r="F1014" s="194" t="s">
        <v>1422</v>
      </c>
      <c r="G1014" s="195" t="s">
        <v>186</v>
      </c>
      <c r="H1014" s="196">
        <v>36.71</v>
      </c>
      <c r="I1014" s="197"/>
      <c r="J1014" s="198">
        <f>ROUND(I1014*H1014,2)</f>
        <v>0</v>
      </c>
      <c r="K1014" s="199"/>
      <c r="L1014" s="39"/>
      <c r="M1014" s="200" t="s">
        <v>1</v>
      </c>
      <c r="N1014" s="201" t="s">
        <v>37</v>
      </c>
      <c r="O1014" s="71"/>
      <c r="P1014" s="202">
        <f>O1014*H1014</f>
        <v>0</v>
      </c>
      <c r="Q1014" s="202">
        <v>2.5020099999999998</v>
      </c>
      <c r="R1014" s="202">
        <f>Q1014*H1014</f>
        <v>91.848787099999996</v>
      </c>
      <c r="S1014" s="202">
        <v>0</v>
      </c>
      <c r="T1014" s="203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4" t="s">
        <v>187</v>
      </c>
      <c r="AT1014" s="204" t="s">
        <v>184</v>
      </c>
      <c r="AU1014" s="204" t="s">
        <v>82</v>
      </c>
      <c r="AY1014" s="17" t="s">
        <v>182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7" t="s">
        <v>80</v>
      </c>
      <c r="BK1014" s="205">
        <f>ROUND(I1014*H1014,2)</f>
        <v>0</v>
      </c>
      <c r="BL1014" s="17" t="s">
        <v>187</v>
      </c>
      <c r="BM1014" s="204" t="s">
        <v>1423</v>
      </c>
    </row>
    <row r="1015" spans="1:65" s="13" customFormat="1" ht="11.25">
      <c r="B1015" s="206"/>
      <c r="C1015" s="207"/>
      <c r="D1015" s="208" t="s">
        <v>194</v>
      </c>
      <c r="E1015" s="209" t="s">
        <v>1</v>
      </c>
      <c r="F1015" s="210" t="s">
        <v>1424</v>
      </c>
      <c r="G1015" s="207"/>
      <c r="H1015" s="209" t="s">
        <v>1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194</v>
      </c>
      <c r="AU1015" s="216" t="s">
        <v>82</v>
      </c>
      <c r="AV1015" s="13" t="s">
        <v>80</v>
      </c>
      <c r="AW1015" s="13" t="s">
        <v>29</v>
      </c>
      <c r="AX1015" s="13" t="s">
        <v>72</v>
      </c>
      <c r="AY1015" s="216" t="s">
        <v>182</v>
      </c>
    </row>
    <row r="1016" spans="1:65" s="14" customFormat="1" ht="22.5">
      <c r="B1016" s="217"/>
      <c r="C1016" s="218"/>
      <c r="D1016" s="208" t="s">
        <v>194</v>
      </c>
      <c r="E1016" s="219" t="s">
        <v>1</v>
      </c>
      <c r="F1016" s="220" t="s">
        <v>1425</v>
      </c>
      <c r="G1016" s="218"/>
      <c r="H1016" s="221">
        <v>12.584</v>
      </c>
      <c r="I1016" s="222"/>
      <c r="J1016" s="218"/>
      <c r="K1016" s="218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194</v>
      </c>
      <c r="AU1016" s="227" t="s">
        <v>82</v>
      </c>
      <c r="AV1016" s="14" t="s">
        <v>82</v>
      </c>
      <c r="AW1016" s="14" t="s">
        <v>29</v>
      </c>
      <c r="AX1016" s="14" t="s">
        <v>72</v>
      </c>
      <c r="AY1016" s="227" t="s">
        <v>182</v>
      </c>
    </row>
    <row r="1017" spans="1:65" s="14" customFormat="1" ht="11.25">
      <c r="B1017" s="217"/>
      <c r="C1017" s="218"/>
      <c r="D1017" s="208" t="s">
        <v>194</v>
      </c>
      <c r="E1017" s="219" t="s">
        <v>1</v>
      </c>
      <c r="F1017" s="220" t="s">
        <v>1426</v>
      </c>
      <c r="G1017" s="218"/>
      <c r="H1017" s="221">
        <v>1.7290000000000001</v>
      </c>
      <c r="I1017" s="222"/>
      <c r="J1017" s="218"/>
      <c r="K1017" s="218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194</v>
      </c>
      <c r="AU1017" s="227" t="s">
        <v>82</v>
      </c>
      <c r="AV1017" s="14" t="s">
        <v>82</v>
      </c>
      <c r="AW1017" s="14" t="s">
        <v>29</v>
      </c>
      <c r="AX1017" s="14" t="s">
        <v>72</v>
      </c>
      <c r="AY1017" s="227" t="s">
        <v>182</v>
      </c>
    </row>
    <row r="1018" spans="1:65" s="14" customFormat="1" ht="11.25">
      <c r="B1018" s="217"/>
      <c r="C1018" s="218"/>
      <c r="D1018" s="208" t="s">
        <v>194</v>
      </c>
      <c r="E1018" s="219" t="s">
        <v>1</v>
      </c>
      <c r="F1018" s="220" t="s">
        <v>1427</v>
      </c>
      <c r="G1018" s="218"/>
      <c r="H1018" s="221">
        <v>1.8939999999999999</v>
      </c>
      <c r="I1018" s="222"/>
      <c r="J1018" s="218"/>
      <c r="K1018" s="218"/>
      <c r="L1018" s="223"/>
      <c r="M1018" s="224"/>
      <c r="N1018" s="225"/>
      <c r="O1018" s="225"/>
      <c r="P1018" s="225"/>
      <c r="Q1018" s="225"/>
      <c r="R1018" s="225"/>
      <c r="S1018" s="225"/>
      <c r="T1018" s="226"/>
      <c r="AT1018" s="227" t="s">
        <v>194</v>
      </c>
      <c r="AU1018" s="227" t="s">
        <v>82</v>
      </c>
      <c r="AV1018" s="14" t="s">
        <v>82</v>
      </c>
      <c r="AW1018" s="14" t="s">
        <v>29</v>
      </c>
      <c r="AX1018" s="14" t="s">
        <v>72</v>
      </c>
      <c r="AY1018" s="227" t="s">
        <v>182</v>
      </c>
    </row>
    <row r="1019" spans="1:65" s="13" customFormat="1" ht="11.25">
      <c r="B1019" s="206"/>
      <c r="C1019" s="207"/>
      <c r="D1019" s="208" t="s">
        <v>194</v>
      </c>
      <c r="E1019" s="209" t="s">
        <v>1</v>
      </c>
      <c r="F1019" s="210" t="s">
        <v>1428</v>
      </c>
      <c r="G1019" s="207"/>
      <c r="H1019" s="209" t="s">
        <v>1</v>
      </c>
      <c r="I1019" s="211"/>
      <c r="J1019" s="207"/>
      <c r="K1019" s="207"/>
      <c r="L1019" s="212"/>
      <c r="M1019" s="213"/>
      <c r="N1019" s="214"/>
      <c r="O1019" s="214"/>
      <c r="P1019" s="214"/>
      <c r="Q1019" s="214"/>
      <c r="R1019" s="214"/>
      <c r="S1019" s="214"/>
      <c r="T1019" s="215"/>
      <c r="AT1019" s="216" t="s">
        <v>194</v>
      </c>
      <c r="AU1019" s="216" t="s">
        <v>82</v>
      </c>
      <c r="AV1019" s="13" t="s">
        <v>80</v>
      </c>
      <c r="AW1019" s="13" t="s">
        <v>29</v>
      </c>
      <c r="AX1019" s="13" t="s">
        <v>72</v>
      </c>
      <c r="AY1019" s="216" t="s">
        <v>182</v>
      </c>
    </row>
    <row r="1020" spans="1:65" s="14" customFormat="1" ht="22.5">
      <c r="B1020" s="217"/>
      <c r="C1020" s="218"/>
      <c r="D1020" s="208" t="s">
        <v>194</v>
      </c>
      <c r="E1020" s="219" t="s">
        <v>1</v>
      </c>
      <c r="F1020" s="220" t="s">
        <v>1429</v>
      </c>
      <c r="G1020" s="218"/>
      <c r="H1020" s="221">
        <v>5.3520000000000003</v>
      </c>
      <c r="I1020" s="222"/>
      <c r="J1020" s="218"/>
      <c r="K1020" s="218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194</v>
      </c>
      <c r="AU1020" s="227" t="s">
        <v>82</v>
      </c>
      <c r="AV1020" s="14" t="s">
        <v>82</v>
      </c>
      <c r="AW1020" s="14" t="s">
        <v>29</v>
      </c>
      <c r="AX1020" s="14" t="s">
        <v>72</v>
      </c>
      <c r="AY1020" s="227" t="s">
        <v>182</v>
      </c>
    </row>
    <row r="1021" spans="1:65" s="14" customFormat="1" ht="11.25">
      <c r="B1021" s="217"/>
      <c r="C1021" s="218"/>
      <c r="D1021" s="208" t="s">
        <v>194</v>
      </c>
      <c r="E1021" s="219" t="s">
        <v>1</v>
      </c>
      <c r="F1021" s="220" t="s">
        <v>1430</v>
      </c>
      <c r="G1021" s="218"/>
      <c r="H1021" s="221">
        <v>1.091</v>
      </c>
      <c r="I1021" s="222"/>
      <c r="J1021" s="218"/>
      <c r="K1021" s="218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194</v>
      </c>
      <c r="AU1021" s="227" t="s">
        <v>82</v>
      </c>
      <c r="AV1021" s="14" t="s">
        <v>82</v>
      </c>
      <c r="AW1021" s="14" t="s">
        <v>29</v>
      </c>
      <c r="AX1021" s="14" t="s">
        <v>72</v>
      </c>
      <c r="AY1021" s="227" t="s">
        <v>182</v>
      </c>
    </row>
    <row r="1022" spans="1:65" s="14" customFormat="1" ht="11.25">
      <c r="B1022" s="217"/>
      <c r="C1022" s="218"/>
      <c r="D1022" s="208" t="s">
        <v>194</v>
      </c>
      <c r="E1022" s="219" t="s">
        <v>1</v>
      </c>
      <c r="F1022" s="220" t="s">
        <v>1431</v>
      </c>
      <c r="G1022" s="218"/>
      <c r="H1022" s="221">
        <v>-0.13</v>
      </c>
      <c r="I1022" s="222"/>
      <c r="J1022" s="218"/>
      <c r="K1022" s="218"/>
      <c r="L1022" s="223"/>
      <c r="M1022" s="224"/>
      <c r="N1022" s="225"/>
      <c r="O1022" s="225"/>
      <c r="P1022" s="225"/>
      <c r="Q1022" s="225"/>
      <c r="R1022" s="225"/>
      <c r="S1022" s="225"/>
      <c r="T1022" s="226"/>
      <c r="AT1022" s="227" t="s">
        <v>194</v>
      </c>
      <c r="AU1022" s="227" t="s">
        <v>82</v>
      </c>
      <c r="AV1022" s="14" t="s">
        <v>82</v>
      </c>
      <c r="AW1022" s="14" t="s">
        <v>29</v>
      </c>
      <c r="AX1022" s="14" t="s">
        <v>72</v>
      </c>
      <c r="AY1022" s="227" t="s">
        <v>182</v>
      </c>
    </row>
    <row r="1023" spans="1:65" s="14" customFormat="1" ht="11.25">
      <c r="B1023" s="217"/>
      <c r="C1023" s="218"/>
      <c r="D1023" s="208" t="s">
        <v>194</v>
      </c>
      <c r="E1023" s="219" t="s">
        <v>1</v>
      </c>
      <c r="F1023" s="220" t="s">
        <v>1432</v>
      </c>
      <c r="G1023" s="218"/>
      <c r="H1023" s="221">
        <v>2.1309999999999998</v>
      </c>
      <c r="I1023" s="222"/>
      <c r="J1023" s="218"/>
      <c r="K1023" s="218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194</v>
      </c>
      <c r="AU1023" s="227" t="s">
        <v>82</v>
      </c>
      <c r="AV1023" s="14" t="s">
        <v>82</v>
      </c>
      <c r="AW1023" s="14" t="s">
        <v>29</v>
      </c>
      <c r="AX1023" s="14" t="s">
        <v>72</v>
      </c>
      <c r="AY1023" s="227" t="s">
        <v>182</v>
      </c>
    </row>
    <row r="1024" spans="1:65" s="13" customFormat="1" ht="11.25">
      <c r="B1024" s="206"/>
      <c r="C1024" s="207"/>
      <c r="D1024" s="208" t="s">
        <v>194</v>
      </c>
      <c r="E1024" s="209" t="s">
        <v>1</v>
      </c>
      <c r="F1024" s="210" t="s">
        <v>1433</v>
      </c>
      <c r="G1024" s="207"/>
      <c r="H1024" s="209" t="s">
        <v>1</v>
      </c>
      <c r="I1024" s="211"/>
      <c r="J1024" s="207"/>
      <c r="K1024" s="207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194</v>
      </c>
      <c r="AU1024" s="216" t="s">
        <v>82</v>
      </c>
      <c r="AV1024" s="13" t="s">
        <v>80</v>
      </c>
      <c r="AW1024" s="13" t="s">
        <v>29</v>
      </c>
      <c r="AX1024" s="13" t="s">
        <v>72</v>
      </c>
      <c r="AY1024" s="216" t="s">
        <v>182</v>
      </c>
    </row>
    <row r="1025" spans="1:65" s="14" customFormat="1" ht="11.25">
      <c r="B1025" s="217"/>
      <c r="C1025" s="218"/>
      <c r="D1025" s="208" t="s">
        <v>194</v>
      </c>
      <c r="E1025" s="219" t="s">
        <v>1</v>
      </c>
      <c r="F1025" s="220" t="s">
        <v>1434</v>
      </c>
      <c r="G1025" s="218"/>
      <c r="H1025" s="221">
        <v>12.058999999999999</v>
      </c>
      <c r="I1025" s="222"/>
      <c r="J1025" s="218"/>
      <c r="K1025" s="218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194</v>
      </c>
      <c r="AU1025" s="227" t="s">
        <v>82</v>
      </c>
      <c r="AV1025" s="14" t="s">
        <v>82</v>
      </c>
      <c r="AW1025" s="14" t="s">
        <v>29</v>
      </c>
      <c r="AX1025" s="14" t="s">
        <v>72</v>
      </c>
      <c r="AY1025" s="227" t="s">
        <v>182</v>
      </c>
    </row>
    <row r="1026" spans="1:65" s="15" customFormat="1" ht="11.25">
      <c r="B1026" s="228"/>
      <c r="C1026" s="229"/>
      <c r="D1026" s="208" t="s">
        <v>194</v>
      </c>
      <c r="E1026" s="230" t="s">
        <v>1</v>
      </c>
      <c r="F1026" s="231" t="s">
        <v>218</v>
      </c>
      <c r="G1026" s="229"/>
      <c r="H1026" s="232">
        <v>36.71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194</v>
      </c>
      <c r="AU1026" s="238" t="s">
        <v>82</v>
      </c>
      <c r="AV1026" s="15" t="s">
        <v>187</v>
      </c>
      <c r="AW1026" s="15" t="s">
        <v>29</v>
      </c>
      <c r="AX1026" s="15" t="s">
        <v>80</v>
      </c>
      <c r="AY1026" s="238" t="s">
        <v>182</v>
      </c>
    </row>
    <row r="1027" spans="1:65" s="2" customFormat="1" ht="24.2" customHeight="1">
      <c r="A1027" s="34"/>
      <c r="B1027" s="35"/>
      <c r="C1027" s="192" t="s">
        <v>1435</v>
      </c>
      <c r="D1027" s="192" t="s">
        <v>184</v>
      </c>
      <c r="E1027" s="193" t="s">
        <v>1436</v>
      </c>
      <c r="F1027" s="194" t="s">
        <v>1437</v>
      </c>
      <c r="G1027" s="195" t="s">
        <v>201</v>
      </c>
      <c r="H1027" s="196">
        <v>134.25</v>
      </c>
      <c r="I1027" s="197"/>
      <c r="J1027" s="198">
        <f>ROUND(I1027*H1027,2)</f>
        <v>0</v>
      </c>
      <c r="K1027" s="199"/>
      <c r="L1027" s="39"/>
      <c r="M1027" s="200" t="s">
        <v>1</v>
      </c>
      <c r="N1027" s="201" t="s">
        <v>37</v>
      </c>
      <c r="O1027" s="71"/>
      <c r="P1027" s="202">
        <f>O1027*H1027</f>
        <v>0</v>
      </c>
      <c r="Q1027" s="202">
        <v>5.3299999999999997E-3</v>
      </c>
      <c r="R1027" s="202">
        <f>Q1027*H1027</f>
        <v>0.71555249999999992</v>
      </c>
      <c r="S1027" s="202">
        <v>0</v>
      </c>
      <c r="T1027" s="203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4" t="s">
        <v>187</v>
      </c>
      <c r="AT1027" s="204" t="s">
        <v>184</v>
      </c>
      <c r="AU1027" s="204" t="s">
        <v>82</v>
      </c>
      <c r="AY1027" s="17" t="s">
        <v>182</v>
      </c>
      <c r="BE1027" s="205">
        <f>IF(N1027="základní",J1027,0)</f>
        <v>0</v>
      </c>
      <c r="BF1027" s="205">
        <f>IF(N1027="snížená",J1027,0)</f>
        <v>0</v>
      </c>
      <c r="BG1027" s="205">
        <f>IF(N1027="zákl. přenesená",J1027,0)</f>
        <v>0</v>
      </c>
      <c r="BH1027" s="205">
        <f>IF(N1027="sníž. přenesená",J1027,0)</f>
        <v>0</v>
      </c>
      <c r="BI1027" s="205">
        <f>IF(N1027="nulová",J1027,0)</f>
        <v>0</v>
      </c>
      <c r="BJ1027" s="17" t="s">
        <v>80</v>
      </c>
      <c r="BK1027" s="205">
        <f>ROUND(I1027*H1027,2)</f>
        <v>0</v>
      </c>
      <c r="BL1027" s="17" t="s">
        <v>187</v>
      </c>
      <c r="BM1027" s="204" t="s">
        <v>1438</v>
      </c>
    </row>
    <row r="1028" spans="1:65" s="13" customFormat="1" ht="11.25">
      <c r="B1028" s="206"/>
      <c r="C1028" s="207"/>
      <c r="D1028" s="208" t="s">
        <v>194</v>
      </c>
      <c r="E1028" s="209" t="s">
        <v>1</v>
      </c>
      <c r="F1028" s="210" t="s">
        <v>1424</v>
      </c>
      <c r="G1028" s="207"/>
      <c r="H1028" s="209" t="s">
        <v>1</v>
      </c>
      <c r="I1028" s="211"/>
      <c r="J1028" s="207"/>
      <c r="K1028" s="207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194</v>
      </c>
      <c r="AU1028" s="216" t="s">
        <v>82</v>
      </c>
      <c r="AV1028" s="13" t="s">
        <v>80</v>
      </c>
      <c r="AW1028" s="13" t="s">
        <v>29</v>
      </c>
      <c r="AX1028" s="13" t="s">
        <v>72</v>
      </c>
      <c r="AY1028" s="216" t="s">
        <v>182</v>
      </c>
    </row>
    <row r="1029" spans="1:65" s="14" customFormat="1" ht="22.5">
      <c r="B1029" s="217"/>
      <c r="C1029" s="218"/>
      <c r="D1029" s="208" t="s">
        <v>194</v>
      </c>
      <c r="E1029" s="219" t="s">
        <v>1</v>
      </c>
      <c r="F1029" s="220" t="s">
        <v>1439</v>
      </c>
      <c r="G1029" s="218"/>
      <c r="H1029" s="221">
        <v>16.731000000000002</v>
      </c>
      <c r="I1029" s="222"/>
      <c r="J1029" s="218"/>
      <c r="K1029" s="218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194</v>
      </c>
      <c r="AU1029" s="227" t="s">
        <v>82</v>
      </c>
      <c r="AV1029" s="14" t="s">
        <v>82</v>
      </c>
      <c r="AW1029" s="14" t="s">
        <v>29</v>
      </c>
      <c r="AX1029" s="14" t="s">
        <v>72</v>
      </c>
      <c r="AY1029" s="227" t="s">
        <v>182</v>
      </c>
    </row>
    <row r="1030" spans="1:65" s="14" customFormat="1" ht="11.25">
      <c r="B1030" s="217"/>
      <c r="C1030" s="218"/>
      <c r="D1030" s="208" t="s">
        <v>194</v>
      </c>
      <c r="E1030" s="219" t="s">
        <v>1</v>
      </c>
      <c r="F1030" s="220" t="s">
        <v>1440</v>
      </c>
      <c r="G1030" s="218"/>
      <c r="H1030" s="221">
        <v>6.915</v>
      </c>
      <c r="I1030" s="222"/>
      <c r="J1030" s="218"/>
      <c r="K1030" s="218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194</v>
      </c>
      <c r="AU1030" s="227" t="s">
        <v>82</v>
      </c>
      <c r="AV1030" s="14" t="s">
        <v>82</v>
      </c>
      <c r="AW1030" s="14" t="s">
        <v>29</v>
      </c>
      <c r="AX1030" s="14" t="s">
        <v>72</v>
      </c>
      <c r="AY1030" s="227" t="s">
        <v>182</v>
      </c>
    </row>
    <row r="1031" spans="1:65" s="14" customFormat="1" ht="11.25">
      <c r="B1031" s="217"/>
      <c r="C1031" s="218"/>
      <c r="D1031" s="208" t="s">
        <v>194</v>
      </c>
      <c r="E1031" s="219" t="s">
        <v>1</v>
      </c>
      <c r="F1031" s="220" t="s">
        <v>1441</v>
      </c>
      <c r="G1031" s="218"/>
      <c r="H1031" s="221">
        <v>10.656000000000001</v>
      </c>
      <c r="I1031" s="222"/>
      <c r="J1031" s="218"/>
      <c r="K1031" s="218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194</v>
      </c>
      <c r="AU1031" s="227" t="s">
        <v>82</v>
      </c>
      <c r="AV1031" s="14" t="s">
        <v>82</v>
      </c>
      <c r="AW1031" s="14" t="s">
        <v>29</v>
      </c>
      <c r="AX1031" s="14" t="s">
        <v>72</v>
      </c>
      <c r="AY1031" s="227" t="s">
        <v>182</v>
      </c>
    </row>
    <row r="1032" spans="1:65" s="13" customFormat="1" ht="11.25">
      <c r="B1032" s="206"/>
      <c r="C1032" s="207"/>
      <c r="D1032" s="208" t="s">
        <v>194</v>
      </c>
      <c r="E1032" s="209" t="s">
        <v>1</v>
      </c>
      <c r="F1032" s="210" t="s">
        <v>1428</v>
      </c>
      <c r="G1032" s="207"/>
      <c r="H1032" s="209" t="s">
        <v>1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194</v>
      </c>
      <c r="AU1032" s="216" t="s">
        <v>82</v>
      </c>
      <c r="AV1032" s="13" t="s">
        <v>80</v>
      </c>
      <c r="AW1032" s="13" t="s">
        <v>29</v>
      </c>
      <c r="AX1032" s="13" t="s">
        <v>72</v>
      </c>
      <c r="AY1032" s="216" t="s">
        <v>182</v>
      </c>
    </row>
    <row r="1033" spans="1:65" s="14" customFormat="1" ht="11.25">
      <c r="B1033" s="217"/>
      <c r="C1033" s="218"/>
      <c r="D1033" s="208" t="s">
        <v>194</v>
      </c>
      <c r="E1033" s="219" t="s">
        <v>1</v>
      </c>
      <c r="F1033" s="220" t="s">
        <v>1442</v>
      </c>
      <c r="G1033" s="218"/>
      <c r="H1033" s="221">
        <v>25.515000000000001</v>
      </c>
      <c r="I1033" s="222"/>
      <c r="J1033" s="218"/>
      <c r="K1033" s="218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194</v>
      </c>
      <c r="AU1033" s="227" t="s">
        <v>82</v>
      </c>
      <c r="AV1033" s="14" t="s">
        <v>82</v>
      </c>
      <c r="AW1033" s="14" t="s">
        <v>29</v>
      </c>
      <c r="AX1033" s="14" t="s">
        <v>72</v>
      </c>
      <c r="AY1033" s="227" t="s">
        <v>182</v>
      </c>
    </row>
    <row r="1034" spans="1:65" s="14" customFormat="1" ht="11.25">
      <c r="B1034" s="217"/>
      <c r="C1034" s="218"/>
      <c r="D1034" s="208" t="s">
        <v>194</v>
      </c>
      <c r="E1034" s="219" t="s">
        <v>1</v>
      </c>
      <c r="F1034" s="220" t="s">
        <v>1443</v>
      </c>
      <c r="G1034" s="218"/>
      <c r="H1034" s="221">
        <v>6.9470000000000001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AT1034" s="227" t="s">
        <v>194</v>
      </c>
      <c r="AU1034" s="227" t="s">
        <v>82</v>
      </c>
      <c r="AV1034" s="14" t="s">
        <v>82</v>
      </c>
      <c r="AW1034" s="14" t="s">
        <v>29</v>
      </c>
      <c r="AX1034" s="14" t="s">
        <v>72</v>
      </c>
      <c r="AY1034" s="227" t="s">
        <v>182</v>
      </c>
    </row>
    <row r="1035" spans="1:65" s="14" customFormat="1" ht="11.25">
      <c r="B1035" s="217"/>
      <c r="C1035" s="218"/>
      <c r="D1035" s="208" t="s">
        <v>194</v>
      </c>
      <c r="E1035" s="219" t="s">
        <v>1</v>
      </c>
      <c r="F1035" s="220" t="s">
        <v>1444</v>
      </c>
      <c r="G1035" s="218"/>
      <c r="H1035" s="221">
        <v>10.656000000000001</v>
      </c>
      <c r="I1035" s="222"/>
      <c r="J1035" s="218"/>
      <c r="K1035" s="218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194</v>
      </c>
      <c r="AU1035" s="227" t="s">
        <v>82</v>
      </c>
      <c r="AV1035" s="14" t="s">
        <v>82</v>
      </c>
      <c r="AW1035" s="14" t="s">
        <v>29</v>
      </c>
      <c r="AX1035" s="14" t="s">
        <v>72</v>
      </c>
      <c r="AY1035" s="227" t="s">
        <v>182</v>
      </c>
    </row>
    <row r="1036" spans="1:65" s="13" customFormat="1" ht="11.25">
      <c r="B1036" s="206"/>
      <c r="C1036" s="207"/>
      <c r="D1036" s="208" t="s">
        <v>194</v>
      </c>
      <c r="E1036" s="209" t="s">
        <v>1</v>
      </c>
      <c r="F1036" s="210" t="s">
        <v>1433</v>
      </c>
      <c r="G1036" s="207"/>
      <c r="H1036" s="209" t="s">
        <v>1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194</v>
      </c>
      <c r="AU1036" s="216" t="s">
        <v>82</v>
      </c>
      <c r="AV1036" s="13" t="s">
        <v>80</v>
      </c>
      <c r="AW1036" s="13" t="s">
        <v>29</v>
      </c>
      <c r="AX1036" s="13" t="s">
        <v>72</v>
      </c>
      <c r="AY1036" s="216" t="s">
        <v>182</v>
      </c>
    </row>
    <row r="1037" spans="1:65" s="14" customFormat="1" ht="11.25">
      <c r="B1037" s="217"/>
      <c r="C1037" s="218"/>
      <c r="D1037" s="208" t="s">
        <v>194</v>
      </c>
      <c r="E1037" s="219" t="s">
        <v>1</v>
      </c>
      <c r="F1037" s="220" t="s">
        <v>1445</v>
      </c>
      <c r="G1037" s="218"/>
      <c r="H1037" s="221">
        <v>56.83</v>
      </c>
      <c r="I1037" s="222"/>
      <c r="J1037" s="218"/>
      <c r="K1037" s="218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194</v>
      </c>
      <c r="AU1037" s="227" t="s">
        <v>82</v>
      </c>
      <c r="AV1037" s="14" t="s">
        <v>82</v>
      </c>
      <c r="AW1037" s="14" t="s">
        <v>29</v>
      </c>
      <c r="AX1037" s="14" t="s">
        <v>72</v>
      </c>
      <c r="AY1037" s="227" t="s">
        <v>182</v>
      </c>
    </row>
    <row r="1038" spans="1:65" s="15" customFormat="1" ht="11.25">
      <c r="B1038" s="228"/>
      <c r="C1038" s="229"/>
      <c r="D1038" s="208" t="s">
        <v>194</v>
      </c>
      <c r="E1038" s="230" t="s">
        <v>1</v>
      </c>
      <c r="F1038" s="231" t="s">
        <v>218</v>
      </c>
      <c r="G1038" s="229"/>
      <c r="H1038" s="232">
        <v>134.25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194</v>
      </c>
      <c r="AU1038" s="238" t="s">
        <v>82</v>
      </c>
      <c r="AV1038" s="15" t="s">
        <v>187</v>
      </c>
      <c r="AW1038" s="15" t="s">
        <v>29</v>
      </c>
      <c r="AX1038" s="15" t="s">
        <v>80</v>
      </c>
      <c r="AY1038" s="238" t="s">
        <v>182</v>
      </c>
    </row>
    <row r="1039" spans="1:65" s="2" customFormat="1" ht="24.2" customHeight="1">
      <c r="A1039" s="34"/>
      <c r="B1039" s="35"/>
      <c r="C1039" s="192" t="s">
        <v>1446</v>
      </c>
      <c r="D1039" s="192" t="s">
        <v>184</v>
      </c>
      <c r="E1039" s="193" t="s">
        <v>1447</v>
      </c>
      <c r="F1039" s="194" t="s">
        <v>1448</v>
      </c>
      <c r="G1039" s="195" t="s">
        <v>201</v>
      </c>
      <c r="H1039" s="196">
        <v>134.25</v>
      </c>
      <c r="I1039" s="197"/>
      <c r="J1039" s="198">
        <f>ROUND(I1039*H1039,2)</f>
        <v>0</v>
      </c>
      <c r="K1039" s="199"/>
      <c r="L1039" s="39"/>
      <c r="M1039" s="200" t="s">
        <v>1</v>
      </c>
      <c r="N1039" s="201" t="s">
        <v>37</v>
      </c>
      <c r="O1039" s="71"/>
      <c r="P1039" s="202">
        <f>O1039*H1039</f>
        <v>0</v>
      </c>
      <c r="Q1039" s="202">
        <v>0</v>
      </c>
      <c r="R1039" s="202">
        <f>Q1039*H1039</f>
        <v>0</v>
      </c>
      <c r="S1039" s="202">
        <v>0</v>
      </c>
      <c r="T1039" s="203">
        <f>S1039*H1039</f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204" t="s">
        <v>187</v>
      </c>
      <c r="AT1039" s="204" t="s">
        <v>184</v>
      </c>
      <c r="AU1039" s="204" t="s">
        <v>82</v>
      </c>
      <c r="AY1039" s="17" t="s">
        <v>182</v>
      </c>
      <c r="BE1039" s="205">
        <f>IF(N1039="základní",J1039,0)</f>
        <v>0</v>
      </c>
      <c r="BF1039" s="205">
        <f>IF(N1039="snížená",J1039,0)</f>
        <v>0</v>
      </c>
      <c r="BG1039" s="205">
        <f>IF(N1039="zákl. přenesená",J1039,0)</f>
        <v>0</v>
      </c>
      <c r="BH1039" s="205">
        <f>IF(N1039="sníž. přenesená",J1039,0)</f>
        <v>0</v>
      </c>
      <c r="BI1039" s="205">
        <f>IF(N1039="nulová",J1039,0)</f>
        <v>0</v>
      </c>
      <c r="BJ1039" s="17" t="s">
        <v>80</v>
      </c>
      <c r="BK1039" s="205">
        <f>ROUND(I1039*H1039,2)</f>
        <v>0</v>
      </c>
      <c r="BL1039" s="17" t="s">
        <v>187</v>
      </c>
      <c r="BM1039" s="204" t="s">
        <v>1449</v>
      </c>
    </row>
    <row r="1040" spans="1:65" s="13" customFormat="1" ht="11.25">
      <c r="B1040" s="206"/>
      <c r="C1040" s="207"/>
      <c r="D1040" s="208" t="s">
        <v>194</v>
      </c>
      <c r="E1040" s="209" t="s">
        <v>1</v>
      </c>
      <c r="F1040" s="210" t="s">
        <v>1424</v>
      </c>
      <c r="G1040" s="207"/>
      <c r="H1040" s="209" t="s">
        <v>1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194</v>
      </c>
      <c r="AU1040" s="216" t="s">
        <v>82</v>
      </c>
      <c r="AV1040" s="13" t="s">
        <v>80</v>
      </c>
      <c r="AW1040" s="13" t="s">
        <v>29</v>
      </c>
      <c r="AX1040" s="13" t="s">
        <v>72</v>
      </c>
      <c r="AY1040" s="216" t="s">
        <v>182</v>
      </c>
    </row>
    <row r="1041" spans="1:65" s="14" customFormat="1" ht="22.5">
      <c r="B1041" s="217"/>
      <c r="C1041" s="218"/>
      <c r="D1041" s="208" t="s">
        <v>194</v>
      </c>
      <c r="E1041" s="219" t="s">
        <v>1</v>
      </c>
      <c r="F1041" s="220" t="s">
        <v>1439</v>
      </c>
      <c r="G1041" s="218"/>
      <c r="H1041" s="221">
        <v>16.731000000000002</v>
      </c>
      <c r="I1041" s="222"/>
      <c r="J1041" s="218"/>
      <c r="K1041" s="218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194</v>
      </c>
      <c r="AU1041" s="227" t="s">
        <v>82</v>
      </c>
      <c r="AV1041" s="14" t="s">
        <v>82</v>
      </c>
      <c r="AW1041" s="14" t="s">
        <v>29</v>
      </c>
      <c r="AX1041" s="14" t="s">
        <v>72</v>
      </c>
      <c r="AY1041" s="227" t="s">
        <v>182</v>
      </c>
    </row>
    <row r="1042" spans="1:65" s="14" customFormat="1" ht="11.25">
      <c r="B1042" s="217"/>
      <c r="C1042" s="218"/>
      <c r="D1042" s="208" t="s">
        <v>194</v>
      </c>
      <c r="E1042" s="219" t="s">
        <v>1</v>
      </c>
      <c r="F1042" s="220" t="s">
        <v>1440</v>
      </c>
      <c r="G1042" s="218"/>
      <c r="H1042" s="221">
        <v>6.915</v>
      </c>
      <c r="I1042" s="222"/>
      <c r="J1042" s="218"/>
      <c r="K1042" s="218"/>
      <c r="L1042" s="223"/>
      <c r="M1042" s="224"/>
      <c r="N1042" s="225"/>
      <c r="O1042" s="225"/>
      <c r="P1042" s="225"/>
      <c r="Q1042" s="225"/>
      <c r="R1042" s="225"/>
      <c r="S1042" s="225"/>
      <c r="T1042" s="226"/>
      <c r="AT1042" s="227" t="s">
        <v>194</v>
      </c>
      <c r="AU1042" s="227" t="s">
        <v>82</v>
      </c>
      <c r="AV1042" s="14" t="s">
        <v>82</v>
      </c>
      <c r="AW1042" s="14" t="s">
        <v>29</v>
      </c>
      <c r="AX1042" s="14" t="s">
        <v>72</v>
      </c>
      <c r="AY1042" s="227" t="s">
        <v>182</v>
      </c>
    </row>
    <row r="1043" spans="1:65" s="14" customFormat="1" ht="11.25">
      <c r="B1043" s="217"/>
      <c r="C1043" s="218"/>
      <c r="D1043" s="208" t="s">
        <v>194</v>
      </c>
      <c r="E1043" s="219" t="s">
        <v>1</v>
      </c>
      <c r="F1043" s="220" t="s">
        <v>1441</v>
      </c>
      <c r="G1043" s="218"/>
      <c r="H1043" s="221">
        <v>10.656000000000001</v>
      </c>
      <c r="I1043" s="222"/>
      <c r="J1043" s="218"/>
      <c r="K1043" s="218"/>
      <c r="L1043" s="223"/>
      <c r="M1043" s="224"/>
      <c r="N1043" s="225"/>
      <c r="O1043" s="225"/>
      <c r="P1043" s="225"/>
      <c r="Q1043" s="225"/>
      <c r="R1043" s="225"/>
      <c r="S1043" s="225"/>
      <c r="T1043" s="226"/>
      <c r="AT1043" s="227" t="s">
        <v>194</v>
      </c>
      <c r="AU1043" s="227" t="s">
        <v>82</v>
      </c>
      <c r="AV1043" s="14" t="s">
        <v>82</v>
      </c>
      <c r="AW1043" s="14" t="s">
        <v>29</v>
      </c>
      <c r="AX1043" s="14" t="s">
        <v>72</v>
      </c>
      <c r="AY1043" s="227" t="s">
        <v>182</v>
      </c>
    </row>
    <row r="1044" spans="1:65" s="13" customFormat="1" ht="11.25">
      <c r="B1044" s="206"/>
      <c r="C1044" s="207"/>
      <c r="D1044" s="208" t="s">
        <v>194</v>
      </c>
      <c r="E1044" s="209" t="s">
        <v>1</v>
      </c>
      <c r="F1044" s="210" t="s">
        <v>1428</v>
      </c>
      <c r="G1044" s="207"/>
      <c r="H1044" s="209" t="s">
        <v>1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194</v>
      </c>
      <c r="AU1044" s="216" t="s">
        <v>82</v>
      </c>
      <c r="AV1044" s="13" t="s">
        <v>80</v>
      </c>
      <c r="AW1044" s="13" t="s">
        <v>29</v>
      </c>
      <c r="AX1044" s="13" t="s">
        <v>72</v>
      </c>
      <c r="AY1044" s="216" t="s">
        <v>182</v>
      </c>
    </row>
    <row r="1045" spans="1:65" s="14" customFormat="1" ht="11.25">
      <c r="B1045" s="217"/>
      <c r="C1045" s="218"/>
      <c r="D1045" s="208" t="s">
        <v>194</v>
      </c>
      <c r="E1045" s="219" t="s">
        <v>1</v>
      </c>
      <c r="F1045" s="220" t="s">
        <v>1442</v>
      </c>
      <c r="G1045" s="218"/>
      <c r="H1045" s="221">
        <v>25.515000000000001</v>
      </c>
      <c r="I1045" s="222"/>
      <c r="J1045" s="218"/>
      <c r="K1045" s="218"/>
      <c r="L1045" s="223"/>
      <c r="M1045" s="224"/>
      <c r="N1045" s="225"/>
      <c r="O1045" s="225"/>
      <c r="P1045" s="225"/>
      <c r="Q1045" s="225"/>
      <c r="R1045" s="225"/>
      <c r="S1045" s="225"/>
      <c r="T1045" s="226"/>
      <c r="AT1045" s="227" t="s">
        <v>194</v>
      </c>
      <c r="AU1045" s="227" t="s">
        <v>82</v>
      </c>
      <c r="AV1045" s="14" t="s">
        <v>82</v>
      </c>
      <c r="AW1045" s="14" t="s">
        <v>29</v>
      </c>
      <c r="AX1045" s="14" t="s">
        <v>72</v>
      </c>
      <c r="AY1045" s="227" t="s">
        <v>182</v>
      </c>
    </row>
    <row r="1046" spans="1:65" s="14" customFormat="1" ht="11.25">
      <c r="B1046" s="217"/>
      <c r="C1046" s="218"/>
      <c r="D1046" s="208" t="s">
        <v>194</v>
      </c>
      <c r="E1046" s="219" t="s">
        <v>1</v>
      </c>
      <c r="F1046" s="220" t="s">
        <v>1443</v>
      </c>
      <c r="G1046" s="218"/>
      <c r="H1046" s="221">
        <v>6.9470000000000001</v>
      </c>
      <c r="I1046" s="222"/>
      <c r="J1046" s="218"/>
      <c r="K1046" s="218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194</v>
      </c>
      <c r="AU1046" s="227" t="s">
        <v>82</v>
      </c>
      <c r="AV1046" s="14" t="s">
        <v>82</v>
      </c>
      <c r="AW1046" s="14" t="s">
        <v>29</v>
      </c>
      <c r="AX1046" s="14" t="s">
        <v>72</v>
      </c>
      <c r="AY1046" s="227" t="s">
        <v>182</v>
      </c>
    </row>
    <row r="1047" spans="1:65" s="14" customFormat="1" ht="11.25">
      <c r="B1047" s="217"/>
      <c r="C1047" s="218"/>
      <c r="D1047" s="208" t="s">
        <v>194</v>
      </c>
      <c r="E1047" s="219" t="s">
        <v>1</v>
      </c>
      <c r="F1047" s="220" t="s">
        <v>1444</v>
      </c>
      <c r="G1047" s="218"/>
      <c r="H1047" s="221">
        <v>10.656000000000001</v>
      </c>
      <c r="I1047" s="222"/>
      <c r="J1047" s="218"/>
      <c r="K1047" s="218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194</v>
      </c>
      <c r="AU1047" s="227" t="s">
        <v>82</v>
      </c>
      <c r="AV1047" s="14" t="s">
        <v>82</v>
      </c>
      <c r="AW1047" s="14" t="s">
        <v>29</v>
      </c>
      <c r="AX1047" s="14" t="s">
        <v>72</v>
      </c>
      <c r="AY1047" s="227" t="s">
        <v>182</v>
      </c>
    </row>
    <row r="1048" spans="1:65" s="13" customFormat="1" ht="11.25">
      <c r="B1048" s="206"/>
      <c r="C1048" s="207"/>
      <c r="D1048" s="208" t="s">
        <v>194</v>
      </c>
      <c r="E1048" s="209" t="s">
        <v>1</v>
      </c>
      <c r="F1048" s="210" t="s">
        <v>1433</v>
      </c>
      <c r="G1048" s="207"/>
      <c r="H1048" s="209" t="s">
        <v>1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194</v>
      </c>
      <c r="AU1048" s="216" t="s">
        <v>82</v>
      </c>
      <c r="AV1048" s="13" t="s">
        <v>80</v>
      </c>
      <c r="AW1048" s="13" t="s">
        <v>29</v>
      </c>
      <c r="AX1048" s="13" t="s">
        <v>72</v>
      </c>
      <c r="AY1048" s="216" t="s">
        <v>182</v>
      </c>
    </row>
    <row r="1049" spans="1:65" s="14" customFormat="1" ht="11.25">
      <c r="B1049" s="217"/>
      <c r="C1049" s="218"/>
      <c r="D1049" s="208" t="s">
        <v>194</v>
      </c>
      <c r="E1049" s="219" t="s">
        <v>1</v>
      </c>
      <c r="F1049" s="220" t="s">
        <v>1445</v>
      </c>
      <c r="G1049" s="218"/>
      <c r="H1049" s="221">
        <v>56.83</v>
      </c>
      <c r="I1049" s="222"/>
      <c r="J1049" s="218"/>
      <c r="K1049" s="218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194</v>
      </c>
      <c r="AU1049" s="227" t="s">
        <v>82</v>
      </c>
      <c r="AV1049" s="14" t="s">
        <v>82</v>
      </c>
      <c r="AW1049" s="14" t="s">
        <v>29</v>
      </c>
      <c r="AX1049" s="14" t="s">
        <v>72</v>
      </c>
      <c r="AY1049" s="227" t="s">
        <v>182</v>
      </c>
    </row>
    <row r="1050" spans="1:65" s="15" customFormat="1" ht="11.25">
      <c r="B1050" s="228"/>
      <c r="C1050" s="229"/>
      <c r="D1050" s="208" t="s">
        <v>194</v>
      </c>
      <c r="E1050" s="230" t="s">
        <v>1</v>
      </c>
      <c r="F1050" s="231" t="s">
        <v>218</v>
      </c>
      <c r="G1050" s="229"/>
      <c r="H1050" s="232">
        <v>134.25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194</v>
      </c>
      <c r="AU1050" s="238" t="s">
        <v>82</v>
      </c>
      <c r="AV1050" s="15" t="s">
        <v>187</v>
      </c>
      <c r="AW1050" s="15" t="s">
        <v>29</v>
      </c>
      <c r="AX1050" s="15" t="s">
        <v>80</v>
      </c>
      <c r="AY1050" s="238" t="s">
        <v>182</v>
      </c>
    </row>
    <row r="1051" spans="1:65" s="2" customFormat="1" ht="24.2" customHeight="1">
      <c r="A1051" s="34"/>
      <c r="B1051" s="35"/>
      <c r="C1051" s="192" t="s">
        <v>1450</v>
      </c>
      <c r="D1051" s="192" t="s">
        <v>184</v>
      </c>
      <c r="E1051" s="193" t="s">
        <v>1451</v>
      </c>
      <c r="F1051" s="194" t="s">
        <v>1452</v>
      </c>
      <c r="G1051" s="195" t="s">
        <v>201</v>
      </c>
      <c r="H1051" s="196">
        <v>103.535</v>
      </c>
      <c r="I1051" s="197"/>
      <c r="J1051" s="198">
        <f>ROUND(I1051*H1051,2)</f>
        <v>0</v>
      </c>
      <c r="K1051" s="199"/>
      <c r="L1051" s="39"/>
      <c r="M1051" s="200" t="s">
        <v>1</v>
      </c>
      <c r="N1051" s="201" t="s">
        <v>37</v>
      </c>
      <c r="O1051" s="71"/>
      <c r="P1051" s="202">
        <f>O1051*H1051</f>
        <v>0</v>
      </c>
      <c r="Q1051" s="202">
        <v>8.8000000000000003E-4</v>
      </c>
      <c r="R1051" s="202">
        <f>Q1051*H1051</f>
        <v>9.1110800000000006E-2</v>
      </c>
      <c r="S1051" s="202">
        <v>0</v>
      </c>
      <c r="T1051" s="203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204" t="s">
        <v>187</v>
      </c>
      <c r="AT1051" s="204" t="s">
        <v>184</v>
      </c>
      <c r="AU1051" s="204" t="s">
        <v>82</v>
      </c>
      <c r="AY1051" s="17" t="s">
        <v>182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7" t="s">
        <v>80</v>
      </c>
      <c r="BK1051" s="205">
        <f>ROUND(I1051*H1051,2)</f>
        <v>0</v>
      </c>
      <c r="BL1051" s="17" t="s">
        <v>187</v>
      </c>
      <c r="BM1051" s="204" t="s">
        <v>1453</v>
      </c>
    </row>
    <row r="1052" spans="1:65" s="13" customFormat="1" ht="11.25">
      <c r="B1052" s="206"/>
      <c r="C1052" s="207"/>
      <c r="D1052" s="208" t="s">
        <v>194</v>
      </c>
      <c r="E1052" s="209" t="s">
        <v>1</v>
      </c>
      <c r="F1052" s="210" t="s">
        <v>1424</v>
      </c>
      <c r="G1052" s="207"/>
      <c r="H1052" s="209" t="s">
        <v>1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194</v>
      </c>
      <c r="AU1052" s="216" t="s">
        <v>82</v>
      </c>
      <c r="AV1052" s="13" t="s">
        <v>80</v>
      </c>
      <c r="AW1052" s="13" t="s">
        <v>29</v>
      </c>
      <c r="AX1052" s="13" t="s">
        <v>72</v>
      </c>
      <c r="AY1052" s="216" t="s">
        <v>182</v>
      </c>
    </row>
    <row r="1053" spans="1:65" s="14" customFormat="1" ht="11.25">
      <c r="B1053" s="217"/>
      <c r="C1053" s="218"/>
      <c r="D1053" s="208" t="s">
        <v>194</v>
      </c>
      <c r="E1053" s="219" t="s">
        <v>1</v>
      </c>
      <c r="F1053" s="220" t="s">
        <v>1454</v>
      </c>
      <c r="G1053" s="218"/>
      <c r="H1053" s="221">
        <v>14.884</v>
      </c>
      <c r="I1053" s="222"/>
      <c r="J1053" s="218"/>
      <c r="K1053" s="218"/>
      <c r="L1053" s="223"/>
      <c r="M1053" s="224"/>
      <c r="N1053" s="225"/>
      <c r="O1053" s="225"/>
      <c r="P1053" s="225"/>
      <c r="Q1053" s="225"/>
      <c r="R1053" s="225"/>
      <c r="S1053" s="225"/>
      <c r="T1053" s="226"/>
      <c r="AT1053" s="227" t="s">
        <v>194</v>
      </c>
      <c r="AU1053" s="227" t="s">
        <v>82</v>
      </c>
      <c r="AV1053" s="14" t="s">
        <v>82</v>
      </c>
      <c r="AW1053" s="14" t="s">
        <v>29</v>
      </c>
      <c r="AX1053" s="14" t="s">
        <v>72</v>
      </c>
      <c r="AY1053" s="227" t="s">
        <v>182</v>
      </c>
    </row>
    <row r="1054" spans="1:65" s="14" customFormat="1" ht="11.25">
      <c r="B1054" s="217"/>
      <c r="C1054" s="218"/>
      <c r="D1054" s="208" t="s">
        <v>194</v>
      </c>
      <c r="E1054" s="219" t="s">
        <v>1</v>
      </c>
      <c r="F1054" s="220" t="s">
        <v>1440</v>
      </c>
      <c r="G1054" s="218"/>
      <c r="H1054" s="221">
        <v>6.915</v>
      </c>
      <c r="I1054" s="222"/>
      <c r="J1054" s="218"/>
      <c r="K1054" s="218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194</v>
      </c>
      <c r="AU1054" s="227" t="s">
        <v>82</v>
      </c>
      <c r="AV1054" s="14" t="s">
        <v>82</v>
      </c>
      <c r="AW1054" s="14" t="s">
        <v>29</v>
      </c>
      <c r="AX1054" s="14" t="s">
        <v>72</v>
      </c>
      <c r="AY1054" s="227" t="s">
        <v>182</v>
      </c>
    </row>
    <row r="1055" spans="1:65" s="14" customFormat="1" ht="11.25">
      <c r="B1055" s="217"/>
      <c r="C1055" s="218"/>
      <c r="D1055" s="208" t="s">
        <v>194</v>
      </c>
      <c r="E1055" s="219" t="s">
        <v>1</v>
      </c>
      <c r="F1055" s="220" t="s">
        <v>1441</v>
      </c>
      <c r="G1055" s="218"/>
      <c r="H1055" s="221">
        <v>10.656000000000001</v>
      </c>
      <c r="I1055" s="222"/>
      <c r="J1055" s="218"/>
      <c r="K1055" s="218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194</v>
      </c>
      <c r="AU1055" s="227" t="s">
        <v>82</v>
      </c>
      <c r="AV1055" s="14" t="s">
        <v>82</v>
      </c>
      <c r="AW1055" s="14" t="s">
        <v>29</v>
      </c>
      <c r="AX1055" s="14" t="s">
        <v>72</v>
      </c>
      <c r="AY1055" s="227" t="s">
        <v>182</v>
      </c>
    </row>
    <row r="1056" spans="1:65" s="13" customFormat="1" ht="11.25">
      <c r="B1056" s="206"/>
      <c r="C1056" s="207"/>
      <c r="D1056" s="208" t="s">
        <v>194</v>
      </c>
      <c r="E1056" s="209" t="s">
        <v>1</v>
      </c>
      <c r="F1056" s="210" t="s">
        <v>1428</v>
      </c>
      <c r="G1056" s="207"/>
      <c r="H1056" s="209" t="s">
        <v>1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194</v>
      </c>
      <c r="AU1056" s="216" t="s">
        <v>82</v>
      </c>
      <c r="AV1056" s="13" t="s">
        <v>80</v>
      </c>
      <c r="AW1056" s="13" t="s">
        <v>29</v>
      </c>
      <c r="AX1056" s="13" t="s">
        <v>72</v>
      </c>
      <c r="AY1056" s="216" t="s">
        <v>182</v>
      </c>
    </row>
    <row r="1057" spans="1:65" s="14" customFormat="1" ht="11.25">
      <c r="B1057" s="217"/>
      <c r="C1057" s="218"/>
      <c r="D1057" s="208" t="s">
        <v>194</v>
      </c>
      <c r="E1057" s="219" t="s">
        <v>1</v>
      </c>
      <c r="F1057" s="220" t="s">
        <v>1442</v>
      </c>
      <c r="G1057" s="218"/>
      <c r="H1057" s="221">
        <v>25.515000000000001</v>
      </c>
      <c r="I1057" s="222"/>
      <c r="J1057" s="218"/>
      <c r="K1057" s="218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194</v>
      </c>
      <c r="AU1057" s="227" t="s">
        <v>82</v>
      </c>
      <c r="AV1057" s="14" t="s">
        <v>82</v>
      </c>
      <c r="AW1057" s="14" t="s">
        <v>29</v>
      </c>
      <c r="AX1057" s="14" t="s">
        <v>72</v>
      </c>
      <c r="AY1057" s="227" t="s">
        <v>182</v>
      </c>
    </row>
    <row r="1058" spans="1:65" s="14" customFormat="1" ht="11.25">
      <c r="B1058" s="217"/>
      <c r="C1058" s="218"/>
      <c r="D1058" s="208" t="s">
        <v>194</v>
      </c>
      <c r="E1058" s="219" t="s">
        <v>1</v>
      </c>
      <c r="F1058" s="220" t="s">
        <v>1443</v>
      </c>
      <c r="G1058" s="218"/>
      <c r="H1058" s="221">
        <v>6.9470000000000001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194</v>
      </c>
      <c r="AU1058" s="227" t="s">
        <v>82</v>
      </c>
      <c r="AV1058" s="14" t="s">
        <v>82</v>
      </c>
      <c r="AW1058" s="14" t="s">
        <v>29</v>
      </c>
      <c r="AX1058" s="14" t="s">
        <v>72</v>
      </c>
      <c r="AY1058" s="227" t="s">
        <v>182</v>
      </c>
    </row>
    <row r="1059" spans="1:65" s="14" customFormat="1" ht="11.25">
      <c r="B1059" s="217"/>
      <c r="C1059" s="218"/>
      <c r="D1059" s="208" t="s">
        <v>194</v>
      </c>
      <c r="E1059" s="219" t="s">
        <v>1</v>
      </c>
      <c r="F1059" s="220" t="s">
        <v>1444</v>
      </c>
      <c r="G1059" s="218"/>
      <c r="H1059" s="221">
        <v>10.656000000000001</v>
      </c>
      <c r="I1059" s="222"/>
      <c r="J1059" s="218"/>
      <c r="K1059" s="218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194</v>
      </c>
      <c r="AU1059" s="227" t="s">
        <v>82</v>
      </c>
      <c r="AV1059" s="14" t="s">
        <v>82</v>
      </c>
      <c r="AW1059" s="14" t="s">
        <v>29</v>
      </c>
      <c r="AX1059" s="14" t="s">
        <v>72</v>
      </c>
      <c r="AY1059" s="227" t="s">
        <v>182</v>
      </c>
    </row>
    <row r="1060" spans="1:65" s="14" customFormat="1" ht="11.25">
      <c r="B1060" s="217"/>
      <c r="C1060" s="218"/>
      <c r="D1060" s="208" t="s">
        <v>194</v>
      </c>
      <c r="E1060" s="219" t="s">
        <v>1</v>
      </c>
      <c r="F1060" s="220" t="s">
        <v>1455</v>
      </c>
      <c r="G1060" s="218"/>
      <c r="H1060" s="221">
        <v>-28.867999999999999</v>
      </c>
      <c r="I1060" s="222"/>
      <c r="J1060" s="218"/>
      <c r="K1060" s="218"/>
      <c r="L1060" s="223"/>
      <c r="M1060" s="224"/>
      <c r="N1060" s="225"/>
      <c r="O1060" s="225"/>
      <c r="P1060" s="225"/>
      <c r="Q1060" s="225"/>
      <c r="R1060" s="225"/>
      <c r="S1060" s="225"/>
      <c r="T1060" s="226"/>
      <c r="AT1060" s="227" t="s">
        <v>194</v>
      </c>
      <c r="AU1060" s="227" t="s">
        <v>82</v>
      </c>
      <c r="AV1060" s="14" t="s">
        <v>82</v>
      </c>
      <c r="AW1060" s="14" t="s">
        <v>29</v>
      </c>
      <c r="AX1060" s="14" t="s">
        <v>72</v>
      </c>
      <c r="AY1060" s="227" t="s">
        <v>182</v>
      </c>
    </row>
    <row r="1061" spans="1:65" s="13" customFormat="1" ht="11.25">
      <c r="B1061" s="206"/>
      <c r="C1061" s="207"/>
      <c r="D1061" s="208" t="s">
        <v>194</v>
      </c>
      <c r="E1061" s="209" t="s">
        <v>1</v>
      </c>
      <c r="F1061" s="210" t="s">
        <v>1433</v>
      </c>
      <c r="G1061" s="207"/>
      <c r="H1061" s="209" t="s">
        <v>1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194</v>
      </c>
      <c r="AU1061" s="216" t="s">
        <v>82</v>
      </c>
      <c r="AV1061" s="13" t="s">
        <v>80</v>
      </c>
      <c r="AW1061" s="13" t="s">
        <v>29</v>
      </c>
      <c r="AX1061" s="13" t="s">
        <v>72</v>
      </c>
      <c r="AY1061" s="216" t="s">
        <v>182</v>
      </c>
    </row>
    <row r="1062" spans="1:65" s="14" customFormat="1" ht="11.25">
      <c r="B1062" s="217"/>
      <c r="C1062" s="218"/>
      <c r="D1062" s="208" t="s">
        <v>194</v>
      </c>
      <c r="E1062" s="219" t="s">
        <v>1</v>
      </c>
      <c r="F1062" s="220" t="s">
        <v>1445</v>
      </c>
      <c r="G1062" s="218"/>
      <c r="H1062" s="221">
        <v>56.83</v>
      </c>
      <c r="I1062" s="222"/>
      <c r="J1062" s="218"/>
      <c r="K1062" s="218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194</v>
      </c>
      <c r="AU1062" s="227" t="s">
        <v>82</v>
      </c>
      <c r="AV1062" s="14" t="s">
        <v>82</v>
      </c>
      <c r="AW1062" s="14" t="s">
        <v>29</v>
      </c>
      <c r="AX1062" s="14" t="s">
        <v>72</v>
      </c>
      <c r="AY1062" s="227" t="s">
        <v>182</v>
      </c>
    </row>
    <row r="1063" spans="1:65" s="15" customFormat="1" ht="11.25">
      <c r="B1063" s="228"/>
      <c r="C1063" s="229"/>
      <c r="D1063" s="208" t="s">
        <v>194</v>
      </c>
      <c r="E1063" s="230" t="s">
        <v>1</v>
      </c>
      <c r="F1063" s="231" t="s">
        <v>218</v>
      </c>
      <c r="G1063" s="229"/>
      <c r="H1063" s="232">
        <v>103.535</v>
      </c>
      <c r="I1063" s="233"/>
      <c r="J1063" s="229"/>
      <c r="K1063" s="229"/>
      <c r="L1063" s="234"/>
      <c r="M1063" s="235"/>
      <c r="N1063" s="236"/>
      <c r="O1063" s="236"/>
      <c r="P1063" s="236"/>
      <c r="Q1063" s="236"/>
      <c r="R1063" s="236"/>
      <c r="S1063" s="236"/>
      <c r="T1063" s="237"/>
      <c r="AT1063" s="238" t="s">
        <v>194</v>
      </c>
      <c r="AU1063" s="238" t="s">
        <v>82</v>
      </c>
      <c r="AV1063" s="15" t="s">
        <v>187</v>
      </c>
      <c r="AW1063" s="15" t="s">
        <v>29</v>
      </c>
      <c r="AX1063" s="15" t="s">
        <v>80</v>
      </c>
      <c r="AY1063" s="238" t="s">
        <v>182</v>
      </c>
    </row>
    <row r="1064" spans="1:65" s="2" customFormat="1" ht="24.2" customHeight="1">
      <c r="A1064" s="34"/>
      <c r="B1064" s="35"/>
      <c r="C1064" s="192" t="s">
        <v>485</v>
      </c>
      <c r="D1064" s="192" t="s">
        <v>184</v>
      </c>
      <c r="E1064" s="193" t="s">
        <v>1456</v>
      </c>
      <c r="F1064" s="194" t="s">
        <v>1457</v>
      </c>
      <c r="G1064" s="195" t="s">
        <v>201</v>
      </c>
      <c r="H1064" s="196">
        <v>103.535</v>
      </c>
      <c r="I1064" s="197"/>
      <c r="J1064" s="198">
        <f>ROUND(I1064*H1064,2)</f>
        <v>0</v>
      </c>
      <c r="K1064" s="199"/>
      <c r="L1064" s="39"/>
      <c r="M1064" s="200" t="s">
        <v>1</v>
      </c>
      <c r="N1064" s="201" t="s">
        <v>37</v>
      </c>
      <c r="O1064" s="71"/>
      <c r="P1064" s="202">
        <f>O1064*H1064</f>
        <v>0</v>
      </c>
      <c r="Q1064" s="202">
        <v>0</v>
      </c>
      <c r="R1064" s="202">
        <f>Q1064*H1064</f>
        <v>0</v>
      </c>
      <c r="S1064" s="202">
        <v>0</v>
      </c>
      <c r="T1064" s="203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4" t="s">
        <v>187</v>
      </c>
      <c r="AT1064" s="204" t="s">
        <v>184</v>
      </c>
      <c r="AU1064" s="204" t="s">
        <v>82</v>
      </c>
      <c r="AY1064" s="17" t="s">
        <v>182</v>
      </c>
      <c r="BE1064" s="205">
        <f>IF(N1064="základní",J1064,0)</f>
        <v>0</v>
      </c>
      <c r="BF1064" s="205">
        <f>IF(N1064="snížená",J1064,0)</f>
        <v>0</v>
      </c>
      <c r="BG1064" s="205">
        <f>IF(N1064="zákl. přenesená",J1064,0)</f>
        <v>0</v>
      </c>
      <c r="BH1064" s="205">
        <f>IF(N1064="sníž. přenesená",J1064,0)</f>
        <v>0</v>
      </c>
      <c r="BI1064" s="205">
        <f>IF(N1064="nulová",J1064,0)</f>
        <v>0</v>
      </c>
      <c r="BJ1064" s="17" t="s">
        <v>80</v>
      </c>
      <c r="BK1064" s="205">
        <f>ROUND(I1064*H1064,2)</f>
        <v>0</v>
      </c>
      <c r="BL1064" s="17" t="s">
        <v>187</v>
      </c>
      <c r="BM1064" s="204" t="s">
        <v>1458</v>
      </c>
    </row>
    <row r="1065" spans="1:65" s="13" customFormat="1" ht="11.25">
      <c r="B1065" s="206"/>
      <c r="C1065" s="207"/>
      <c r="D1065" s="208" t="s">
        <v>194</v>
      </c>
      <c r="E1065" s="209" t="s">
        <v>1</v>
      </c>
      <c r="F1065" s="210" t="s">
        <v>1424</v>
      </c>
      <c r="G1065" s="207"/>
      <c r="H1065" s="209" t="s">
        <v>1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194</v>
      </c>
      <c r="AU1065" s="216" t="s">
        <v>82</v>
      </c>
      <c r="AV1065" s="13" t="s">
        <v>80</v>
      </c>
      <c r="AW1065" s="13" t="s">
        <v>29</v>
      </c>
      <c r="AX1065" s="13" t="s">
        <v>72</v>
      </c>
      <c r="AY1065" s="216" t="s">
        <v>182</v>
      </c>
    </row>
    <row r="1066" spans="1:65" s="14" customFormat="1" ht="11.25">
      <c r="B1066" s="217"/>
      <c r="C1066" s="218"/>
      <c r="D1066" s="208" t="s">
        <v>194</v>
      </c>
      <c r="E1066" s="219" t="s">
        <v>1</v>
      </c>
      <c r="F1066" s="220" t="s">
        <v>1459</v>
      </c>
      <c r="G1066" s="218"/>
      <c r="H1066" s="221">
        <v>14.884</v>
      </c>
      <c r="I1066" s="222"/>
      <c r="J1066" s="218"/>
      <c r="K1066" s="218"/>
      <c r="L1066" s="223"/>
      <c r="M1066" s="224"/>
      <c r="N1066" s="225"/>
      <c r="O1066" s="225"/>
      <c r="P1066" s="225"/>
      <c r="Q1066" s="225"/>
      <c r="R1066" s="225"/>
      <c r="S1066" s="225"/>
      <c r="T1066" s="226"/>
      <c r="AT1066" s="227" t="s">
        <v>194</v>
      </c>
      <c r="AU1066" s="227" t="s">
        <v>82</v>
      </c>
      <c r="AV1066" s="14" t="s">
        <v>82</v>
      </c>
      <c r="AW1066" s="14" t="s">
        <v>29</v>
      </c>
      <c r="AX1066" s="14" t="s">
        <v>72</v>
      </c>
      <c r="AY1066" s="227" t="s">
        <v>182</v>
      </c>
    </row>
    <row r="1067" spans="1:65" s="14" customFormat="1" ht="11.25">
      <c r="B1067" s="217"/>
      <c r="C1067" s="218"/>
      <c r="D1067" s="208" t="s">
        <v>194</v>
      </c>
      <c r="E1067" s="219" t="s">
        <v>1</v>
      </c>
      <c r="F1067" s="220" t="s">
        <v>1440</v>
      </c>
      <c r="G1067" s="218"/>
      <c r="H1067" s="221">
        <v>6.915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194</v>
      </c>
      <c r="AU1067" s="227" t="s">
        <v>82</v>
      </c>
      <c r="AV1067" s="14" t="s">
        <v>82</v>
      </c>
      <c r="AW1067" s="14" t="s">
        <v>29</v>
      </c>
      <c r="AX1067" s="14" t="s">
        <v>72</v>
      </c>
      <c r="AY1067" s="227" t="s">
        <v>182</v>
      </c>
    </row>
    <row r="1068" spans="1:65" s="14" customFormat="1" ht="11.25">
      <c r="B1068" s="217"/>
      <c r="C1068" s="218"/>
      <c r="D1068" s="208" t="s">
        <v>194</v>
      </c>
      <c r="E1068" s="219" t="s">
        <v>1</v>
      </c>
      <c r="F1068" s="220" t="s">
        <v>1441</v>
      </c>
      <c r="G1068" s="218"/>
      <c r="H1068" s="221">
        <v>10.656000000000001</v>
      </c>
      <c r="I1068" s="222"/>
      <c r="J1068" s="218"/>
      <c r="K1068" s="218"/>
      <c r="L1068" s="223"/>
      <c r="M1068" s="224"/>
      <c r="N1068" s="225"/>
      <c r="O1068" s="225"/>
      <c r="P1068" s="225"/>
      <c r="Q1068" s="225"/>
      <c r="R1068" s="225"/>
      <c r="S1068" s="225"/>
      <c r="T1068" s="226"/>
      <c r="AT1068" s="227" t="s">
        <v>194</v>
      </c>
      <c r="AU1068" s="227" t="s">
        <v>82</v>
      </c>
      <c r="AV1068" s="14" t="s">
        <v>82</v>
      </c>
      <c r="AW1068" s="14" t="s">
        <v>29</v>
      </c>
      <c r="AX1068" s="14" t="s">
        <v>72</v>
      </c>
      <c r="AY1068" s="227" t="s">
        <v>182</v>
      </c>
    </row>
    <row r="1069" spans="1:65" s="13" customFormat="1" ht="11.25">
      <c r="B1069" s="206"/>
      <c r="C1069" s="207"/>
      <c r="D1069" s="208" t="s">
        <v>194</v>
      </c>
      <c r="E1069" s="209" t="s">
        <v>1</v>
      </c>
      <c r="F1069" s="210" t="s">
        <v>1428</v>
      </c>
      <c r="G1069" s="207"/>
      <c r="H1069" s="209" t="s">
        <v>1</v>
      </c>
      <c r="I1069" s="211"/>
      <c r="J1069" s="207"/>
      <c r="K1069" s="207"/>
      <c r="L1069" s="212"/>
      <c r="M1069" s="213"/>
      <c r="N1069" s="214"/>
      <c r="O1069" s="214"/>
      <c r="P1069" s="214"/>
      <c r="Q1069" s="214"/>
      <c r="R1069" s="214"/>
      <c r="S1069" s="214"/>
      <c r="T1069" s="215"/>
      <c r="AT1069" s="216" t="s">
        <v>194</v>
      </c>
      <c r="AU1069" s="216" t="s">
        <v>82</v>
      </c>
      <c r="AV1069" s="13" t="s">
        <v>80</v>
      </c>
      <c r="AW1069" s="13" t="s">
        <v>29</v>
      </c>
      <c r="AX1069" s="13" t="s">
        <v>72</v>
      </c>
      <c r="AY1069" s="216" t="s">
        <v>182</v>
      </c>
    </row>
    <row r="1070" spans="1:65" s="14" customFormat="1" ht="11.25">
      <c r="B1070" s="217"/>
      <c r="C1070" s="218"/>
      <c r="D1070" s="208" t="s">
        <v>194</v>
      </c>
      <c r="E1070" s="219" t="s">
        <v>1</v>
      </c>
      <c r="F1070" s="220" t="s">
        <v>1442</v>
      </c>
      <c r="G1070" s="218"/>
      <c r="H1070" s="221">
        <v>25.515000000000001</v>
      </c>
      <c r="I1070" s="222"/>
      <c r="J1070" s="218"/>
      <c r="K1070" s="218"/>
      <c r="L1070" s="223"/>
      <c r="M1070" s="224"/>
      <c r="N1070" s="225"/>
      <c r="O1070" s="225"/>
      <c r="P1070" s="225"/>
      <c r="Q1070" s="225"/>
      <c r="R1070" s="225"/>
      <c r="S1070" s="225"/>
      <c r="T1070" s="226"/>
      <c r="AT1070" s="227" t="s">
        <v>194</v>
      </c>
      <c r="AU1070" s="227" t="s">
        <v>82</v>
      </c>
      <c r="AV1070" s="14" t="s">
        <v>82</v>
      </c>
      <c r="AW1070" s="14" t="s">
        <v>29</v>
      </c>
      <c r="AX1070" s="14" t="s">
        <v>72</v>
      </c>
      <c r="AY1070" s="227" t="s">
        <v>182</v>
      </c>
    </row>
    <row r="1071" spans="1:65" s="14" customFormat="1" ht="11.25">
      <c r="B1071" s="217"/>
      <c r="C1071" s="218"/>
      <c r="D1071" s="208" t="s">
        <v>194</v>
      </c>
      <c r="E1071" s="219" t="s">
        <v>1</v>
      </c>
      <c r="F1071" s="220" t="s">
        <v>1443</v>
      </c>
      <c r="G1071" s="218"/>
      <c r="H1071" s="221">
        <v>6.9470000000000001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194</v>
      </c>
      <c r="AU1071" s="227" t="s">
        <v>82</v>
      </c>
      <c r="AV1071" s="14" t="s">
        <v>82</v>
      </c>
      <c r="AW1071" s="14" t="s">
        <v>29</v>
      </c>
      <c r="AX1071" s="14" t="s">
        <v>72</v>
      </c>
      <c r="AY1071" s="227" t="s">
        <v>182</v>
      </c>
    </row>
    <row r="1072" spans="1:65" s="14" customFormat="1" ht="11.25">
      <c r="B1072" s="217"/>
      <c r="C1072" s="218"/>
      <c r="D1072" s="208" t="s">
        <v>194</v>
      </c>
      <c r="E1072" s="219" t="s">
        <v>1</v>
      </c>
      <c r="F1072" s="220" t="s">
        <v>1444</v>
      </c>
      <c r="G1072" s="218"/>
      <c r="H1072" s="221">
        <v>10.656000000000001</v>
      </c>
      <c r="I1072" s="222"/>
      <c r="J1072" s="218"/>
      <c r="K1072" s="218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194</v>
      </c>
      <c r="AU1072" s="227" t="s">
        <v>82</v>
      </c>
      <c r="AV1072" s="14" t="s">
        <v>82</v>
      </c>
      <c r="AW1072" s="14" t="s">
        <v>29</v>
      </c>
      <c r="AX1072" s="14" t="s">
        <v>72</v>
      </c>
      <c r="AY1072" s="227" t="s">
        <v>182</v>
      </c>
    </row>
    <row r="1073" spans="1:65" s="14" customFormat="1" ht="11.25">
      <c r="B1073" s="217"/>
      <c r="C1073" s="218"/>
      <c r="D1073" s="208" t="s">
        <v>194</v>
      </c>
      <c r="E1073" s="219" t="s">
        <v>1</v>
      </c>
      <c r="F1073" s="220" t="s">
        <v>1455</v>
      </c>
      <c r="G1073" s="218"/>
      <c r="H1073" s="221">
        <v>-28.867999999999999</v>
      </c>
      <c r="I1073" s="222"/>
      <c r="J1073" s="218"/>
      <c r="K1073" s="218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194</v>
      </c>
      <c r="AU1073" s="227" t="s">
        <v>82</v>
      </c>
      <c r="AV1073" s="14" t="s">
        <v>82</v>
      </c>
      <c r="AW1073" s="14" t="s">
        <v>29</v>
      </c>
      <c r="AX1073" s="14" t="s">
        <v>72</v>
      </c>
      <c r="AY1073" s="227" t="s">
        <v>182</v>
      </c>
    </row>
    <row r="1074" spans="1:65" s="13" customFormat="1" ht="11.25">
      <c r="B1074" s="206"/>
      <c r="C1074" s="207"/>
      <c r="D1074" s="208" t="s">
        <v>194</v>
      </c>
      <c r="E1074" s="209" t="s">
        <v>1</v>
      </c>
      <c r="F1074" s="210" t="s">
        <v>1433</v>
      </c>
      <c r="G1074" s="207"/>
      <c r="H1074" s="209" t="s">
        <v>1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194</v>
      </c>
      <c r="AU1074" s="216" t="s">
        <v>82</v>
      </c>
      <c r="AV1074" s="13" t="s">
        <v>80</v>
      </c>
      <c r="AW1074" s="13" t="s">
        <v>29</v>
      </c>
      <c r="AX1074" s="13" t="s">
        <v>72</v>
      </c>
      <c r="AY1074" s="216" t="s">
        <v>182</v>
      </c>
    </row>
    <row r="1075" spans="1:65" s="14" customFormat="1" ht="11.25">
      <c r="B1075" s="217"/>
      <c r="C1075" s="218"/>
      <c r="D1075" s="208" t="s">
        <v>194</v>
      </c>
      <c r="E1075" s="219" t="s">
        <v>1</v>
      </c>
      <c r="F1075" s="220" t="s">
        <v>1445</v>
      </c>
      <c r="G1075" s="218"/>
      <c r="H1075" s="221">
        <v>56.83</v>
      </c>
      <c r="I1075" s="222"/>
      <c r="J1075" s="218"/>
      <c r="K1075" s="218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194</v>
      </c>
      <c r="AU1075" s="227" t="s">
        <v>82</v>
      </c>
      <c r="AV1075" s="14" t="s">
        <v>82</v>
      </c>
      <c r="AW1075" s="14" t="s">
        <v>29</v>
      </c>
      <c r="AX1075" s="14" t="s">
        <v>72</v>
      </c>
      <c r="AY1075" s="227" t="s">
        <v>182</v>
      </c>
    </row>
    <row r="1076" spans="1:65" s="15" customFormat="1" ht="11.25">
      <c r="B1076" s="228"/>
      <c r="C1076" s="229"/>
      <c r="D1076" s="208" t="s">
        <v>194</v>
      </c>
      <c r="E1076" s="230" t="s">
        <v>1</v>
      </c>
      <c r="F1076" s="231" t="s">
        <v>218</v>
      </c>
      <c r="G1076" s="229"/>
      <c r="H1076" s="232">
        <v>103.535</v>
      </c>
      <c r="I1076" s="233"/>
      <c r="J1076" s="229"/>
      <c r="K1076" s="229"/>
      <c r="L1076" s="234"/>
      <c r="M1076" s="235"/>
      <c r="N1076" s="236"/>
      <c r="O1076" s="236"/>
      <c r="P1076" s="236"/>
      <c r="Q1076" s="236"/>
      <c r="R1076" s="236"/>
      <c r="S1076" s="236"/>
      <c r="T1076" s="237"/>
      <c r="AT1076" s="238" t="s">
        <v>194</v>
      </c>
      <c r="AU1076" s="238" t="s">
        <v>82</v>
      </c>
      <c r="AV1076" s="15" t="s">
        <v>187</v>
      </c>
      <c r="AW1076" s="15" t="s">
        <v>29</v>
      </c>
      <c r="AX1076" s="15" t="s">
        <v>80</v>
      </c>
      <c r="AY1076" s="238" t="s">
        <v>182</v>
      </c>
    </row>
    <row r="1077" spans="1:65" s="2" customFormat="1" ht="24.2" customHeight="1">
      <c r="A1077" s="34"/>
      <c r="B1077" s="35"/>
      <c r="C1077" s="192" t="s">
        <v>1460</v>
      </c>
      <c r="D1077" s="192" t="s">
        <v>184</v>
      </c>
      <c r="E1077" s="193" t="s">
        <v>1461</v>
      </c>
      <c r="F1077" s="194" t="s">
        <v>1462</v>
      </c>
      <c r="G1077" s="195" t="s">
        <v>201</v>
      </c>
      <c r="H1077" s="196">
        <v>28.867999999999999</v>
      </c>
      <c r="I1077" s="197"/>
      <c r="J1077" s="198">
        <f>ROUND(I1077*H1077,2)</f>
        <v>0</v>
      </c>
      <c r="K1077" s="199"/>
      <c r="L1077" s="39"/>
      <c r="M1077" s="200" t="s">
        <v>1</v>
      </c>
      <c r="N1077" s="201" t="s">
        <v>37</v>
      </c>
      <c r="O1077" s="71"/>
      <c r="P1077" s="202">
        <f>O1077*H1077</f>
        <v>0</v>
      </c>
      <c r="Q1077" s="202">
        <v>9.2000000000000003E-4</v>
      </c>
      <c r="R1077" s="202">
        <f>Q1077*H1077</f>
        <v>2.6558559999999998E-2</v>
      </c>
      <c r="S1077" s="202">
        <v>0</v>
      </c>
      <c r="T1077" s="203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4" t="s">
        <v>187</v>
      </c>
      <c r="AT1077" s="204" t="s">
        <v>184</v>
      </c>
      <c r="AU1077" s="204" t="s">
        <v>82</v>
      </c>
      <c r="AY1077" s="17" t="s">
        <v>182</v>
      </c>
      <c r="BE1077" s="205">
        <f>IF(N1077="základní",J1077,0)</f>
        <v>0</v>
      </c>
      <c r="BF1077" s="205">
        <f>IF(N1077="snížená",J1077,0)</f>
        <v>0</v>
      </c>
      <c r="BG1077" s="205">
        <f>IF(N1077="zákl. přenesená",J1077,0)</f>
        <v>0</v>
      </c>
      <c r="BH1077" s="205">
        <f>IF(N1077="sníž. přenesená",J1077,0)</f>
        <v>0</v>
      </c>
      <c r="BI1077" s="205">
        <f>IF(N1077="nulová",J1077,0)</f>
        <v>0</v>
      </c>
      <c r="BJ1077" s="17" t="s">
        <v>80</v>
      </c>
      <c r="BK1077" s="205">
        <f>ROUND(I1077*H1077,2)</f>
        <v>0</v>
      </c>
      <c r="BL1077" s="17" t="s">
        <v>187</v>
      </c>
      <c r="BM1077" s="204" t="s">
        <v>1463</v>
      </c>
    </row>
    <row r="1078" spans="1:65" s="14" customFormat="1" ht="11.25">
      <c r="B1078" s="217"/>
      <c r="C1078" s="218"/>
      <c r="D1078" s="208" t="s">
        <v>194</v>
      </c>
      <c r="E1078" s="219" t="s">
        <v>1</v>
      </c>
      <c r="F1078" s="220" t="s">
        <v>1464</v>
      </c>
      <c r="G1078" s="218"/>
      <c r="H1078" s="221">
        <v>28.867999999999999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194</v>
      </c>
      <c r="AU1078" s="227" t="s">
        <v>82</v>
      </c>
      <c r="AV1078" s="14" t="s">
        <v>82</v>
      </c>
      <c r="AW1078" s="14" t="s">
        <v>29</v>
      </c>
      <c r="AX1078" s="14" t="s">
        <v>80</v>
      </c>
      <c r="AY1078" s="227" t="s">
        <v>182</v>
      </c>
    </row>
    <row r="1079" spans="1:65" s="2" customFormat="1" ht="24.2" customHeight="1">
      <c r="A1079" s="34"/>
      <c r="B1079" s="35"/>
      <c r="C1079" s="192" t="s">
        <v>1465</v>
      </c>
      <c r="D1079" s="192" t="s">
        <v>184</v>
      </c>
      <c r="E1079" s="193" t="s">
        <v>1466</v>
      </c>
      <c r="F1079" s="194" t="s">
        <v>1467</v>
      </c>
      <c r="G1079" s="195" t="s">
        <v>201</v>
      </c>
      <c r="H1079" s="196">
        <v>28.867999999999999</v>
      </c>
      <c r="I1079" s="197"/>
      <c r="J1079" s="198">
        <f>ROUND(I1079*H1079,2)</f>
        <v>0</v>
      </c>
      <c r="K1079" s="199"/>
      <c r="L1079" s="39"/>
      <c r="M1079" s="200" t="s">
        <v>1</v>
      </c>
      <c r="N1079" s="201" t="s">
        <v>37</v>
      </c>
      <c r="O1079" s="71"/>
      <c r="P1079" s="202">
        <f>O1079*H1079</f>
        <v>0</v>
      </c>
      <c r="Q1079" s="202">
        <v>0</v>
      </c>
      <c r="R1079" s="202">
        <f>Q1079*H1079</f>
        <v>0</v>
      </c>
      <c r="S1079" s="202">
        <v>0</v>
      </c>
      <c r="T1079" s="203">
        <f>S1079*H1079</f>
        <v>0</v>
      </c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R1079" s="204" t="s">
        <v>187</v>
      </c>
      <c r="AT1079" s="204" t="s">
        <v>184</v>
      </c>
      <c r="AU1079" s="204" t="s">
        <v>82</v>
      </c>
      <c r="AY1079" s="17" t="s">
        <v>182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7" t="s">
        <v>80</v>
      </c>
      <c r="BK1079" s="205">
        <f>ROUND(I1079*H1079,2)</f>
        <v>0</v>
      </c>
      <c r="BL1079" s="17" t="s">
        <v>187</v>
      </c>
      <c r="BM1079" s="204" t="s">
        <v>1468</v>
      </c>
    </row>
    <row r="1080" spans="1:65" s="14" customFormat="1" ht="11.25">
      <c r="B1080" s="217"/>
      <c r="C1080" s="218"/>
      <c r="D1080" s="208" t="s">
        <v>194</v>
      </c>
      <c r="E1080" s="219" t="s">
        <v>1</v>
      </c>
      <c r="F1080" s="220" t="s">
        <v>1464</v>
      </c>
      <c r="G1080" s="218"/>
      <c r="H1080" s="221">
        <v>28.867999999999999</v>
      </c>
      <c r="I1080" s="222"/>
      <c r="J1080" s="218"/>
      <c r="K1080" s="218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194</v>
      </c>
      <c r="AU1080" s="227" t="s">
        <v>82</v>
      </c>
      <c r="AV1080" s="14" t="s">
        <v>82</v>
      </c>
      <c r="AW1080" s="14" t="s">
        <v>29</v>
      </c>
      <c r="AX1080" s="14" t="s">
        <v>80</v>
      </c>
      <c r="AY1080" s="227" t="s">
        <v>182</v>
      </c>
    </row>
    <row r="1081" spans="1:65" s="2" customFormat="1" ht="16.5" customHeight="1">
      <c r="A1081" s="34"/>
      <c r="B1081" s="35"/>
      <c r="C1081" s="192" t="s">
        <v>1469</v>
      </c>
      <c r="D1081" s="192" t="s">
        <v>184</v>
      </c>
      <c r="E1081" s="193" t="s">
        <v>1470</v>
      </c>
      <c r="F1081" s="194" t="s">
        <v>1471</v>
      </c>
      <c r="G1081" s="195" t="s">
        <v>292</v>
      </c>
      <c r="H1081" s="196">
        <v>4.7329999999999997</v>
      </c>
      <c r="I1081" s="197"/>
      <c r="J1081" s="198">
        <f>ROUND(I1081*H1081,2)</f>
        <v>0</v>
      </c>
      <c r="K1081" s="199"/>
      <c r="L1081" s="39"/>
      <c r="M1081" s="200" t="s">
        <v>1</v>
      </c>
      <c r="N1081" s="201" t="s">
        <v>37</v>
      </c>
      <c r="O1081" s="71"/>
      <c r="P1081" s="202">
        <f>O1081*H1081</f>
        <v>0</v>
      </c>
      <c r="Q1081" s="202">
        <v>1.05555</v>
      </c>
      <c r="R1081" s="202">
        <f>Q1081*H1081</f>
        <v>4.9959181499999996</v>
      </c>
      <c r="S1081" s="202">
        <v>0</v>
      </c>
      <c r="T1081" s="203">
        <f>S1081*H1081</f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204" t="s">
        <v>187</v>
      </c>
      <c r="AT1081" s="204" t="s">
        <v>184</v>
      </c>
      <c r="AU1081" s="204" t="s">
        <v>82</v>
      </c>
      <c r="AY1081" s="17" t="s">
        <v>182</v>
      </c>
      <c r="BE1081" s="205">
        <f>IF(N1081="základní",J1081,0)</f>
        <v>0</v>
      </c>
      <c r="BF1081" s="205">
        <f>IF(N1081="snížená",J1081,0)</f>
        <v>0</v>
      </c>
      <c r="BG1081" s="205">
        <f>IF(N1081="zákl. přenesená",J1081,0)</f>
        <v>0</v>
      </c>
      <c r="BH1081" s="205">
        <f>IF(N1081="sníž. přenesená",J1081,0)</f>
        <v>0</v>
      </c>
      <c r="BI1081" s="205">
        <f>IF(N1081="nulová",J1081,0)</f>
        <v>0</v>
      </c>
      <c r="BJ1081" s="17" t="s">
        <v>80</v>
      </c>
      <c r="BK1081" s="205">
        <f>ROUND(I1081*H1081,2)</f>
        <v>0</v>
      </c>
      <c r="BL1081" s="17" t="s">
        <v>187</v>
      </c>
      <c r="BM1081" s="204" t="s">
        <v>1472</v>
      </c>
    </row>
    <row r="1082" spans="1:65" s="13" customFormat="1" ht="11.25">
      <c r="B1082" s="206"/>
      <c r="C1082" s="207"/>
      <c r="D1082" s="208" t="s">
        <v>194</v>
      </c>
      <c r="E1082" s="209" t="s">
        <v>1</v>
      </c>
      <c r="F1082" s="210" t="s">
        <v>1473</v>
      </c>
      <c r="G1082" s="207"/>
      <c r="H1082" s="209" t="s">
        <v>1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194</v>
      </c>
      <c r="AU1082" s="216" t="s">
        <v>82</v>
      </c>
      <c r="AV1082" s="13" t="s">
        <v>80</v>
      </c>
      <c r="AW1082" s="13" t="s">
        <v>29</v>
      </c>
      <c r="AX1082" s="13" t="s">
        <v>72</v>
      </c>
      <c r="AY1082" s="216" t="s">
        <v>182</v>
      </c>
    </row>
    <row r="1083" spans="1:65" s="14" customFormat="1" ht="11.25">
      <c r="B1083" s="217"/>
      <c r="C1083" s="218"/>
      <c r="D1083" s="208" t="s">
        <v>194</v>
      </c>
      <c r="E1083" s="219" t="s">
        <v>1</v>
      </c>
      <c r="F1083" s="220" t="s">
        <v>1474</v>
      </c>
      <c r="G1083" s="218"/>
      <c r="H1083" s="221">
        <v>1.94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194</v>
      </c>
      <c r="AU1083" s="227" t="s">
        <v>82</v>
      </c>
      <c r="AV1083" s="14" t="s">
        <v>82</v>
      </c>
      <c r="AW1083" s="14" t="s">
        <v>29</v>
      </c>
      <c r="AX1083" s="14" t="s">
        <v>72</v>
      </c>
      <c r="AY1083" s="227" t="s">
        <v>182</v>
      </c>
    </row>
    <row r="1084" spans="1:65" s="13" customFormat="1" ht="11.25">
      <c r="B1084" s="206"/>
      <c r="C1084" s="207"/>
      <c r="D1084" s="208" t="s">
        <v>194</v>
      </c>
      <c r="E1084" s="209" t="s">
        <v>1</v>
      </c>
      <c r="F1084" s="210" t="s">
        <v>1475</v>
      </c>
      <c r="G1084" s="207"/>
      <c r="H1084" s="209" t="s">
        <v>1</v>
      </c>
      <c r="I1084" s="211"/>
      <c r="J1084" s="207"/>
      <c r="K1084" s="207"/>
      <c r="L1084" s="212"/>
      <c r="M1084" s="213"/>
      <c r="N1084" s="214"/>
      <c r="O1084" s="214"/>
      <c r="P1084" s="214"/>
      <c r="Q1084" s="214"/>
      <c r="R1084" s="214"/>
      <c r="S1084" s="214"/>
      <c r="T1084" s="215"/>
      <c r="AT1084" s="216" t="s">
        <v>194</v>
      </c>
      <c r="AU1084" s="216" t="s">
        <v>82</v>
      </c>
      <c r="AV1084" s="13" t="s">
        <v>80</v>
      </c>
      <c r="AW1084" s="13" t="s">
        <v>29</v>
      </c>
      <c r="AX1084" s="13" t="s">
        <v>72</v>
      </c>
      <c r="AY1084" s="216" t="s">
        <v>182</v>
      </c>
    </row>
    <row r="1085" spans="1:65" s="14" customFormat="1" ht="11.25">
      <c r="B1085" s="217"/>
      <c r="C1085" s="218"/>
      <c r="D1085" s="208" t="s">
        <v>194</v>
      </c>
      <c r="E1085" s="219" t="s">
        <v>1</v>
      </c>
      <c r="F1085" s="220" t="s">
        <v>1476</v>
      </c>
      <c r="G1085" s="218"/>
      <c r="H1085" s="221">
        <v>1.054</v>
      </c>
      <c r="I1085" s="222"/>
      <c r="J1085" s="218"/>
      <c r="K1085" s="218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194</v>
      </c>
      <c r="AU1085" s="227" t="s">
        <v>82</v>
      </c>
      <c r="AV1085" s="14" t="s">
        <v>82</v>
      </c>
      <c r="AW1085" s="14" t="s">
        <v>29</v>
      </c>
      <c r="AX1085" s="14" t="s">
        <v>72</v>
      </c>
      <c r="AY1085" s="227" t="s">
        <v>182</v>
      </c>
    </row>
    <row r="1086" spans="1:65" s="13" customFormat="1" ht="11.25">
      <c r="B1086" s="206"/>
      <c r="C1086" s="207"/>
      <c r="D1086" s="208" t="s">
        <v>194</v>
      </c>
      <c r="E1086" s="209" t="s">
        <v>1</v>
      </c>
      <c r="F1086" s="210" t="s">
        <v>1477</v>
      </c>
      <c r="G1086" s="207"/>
      <c r="H1086" s="209" t="s">
        <v>1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194</v>
      </c>
      <c r="AU1086" s="216" t="s">
        <v>82</v>
      </c>
      <c r="AV1086" s="13" t="s">
        <v>80</v>
      </c>
      <c r="AW1086" s="13" t="s">
        <v>29</v>
      </c>
      <c r="AX1086" s="13" t="s">
        <v>72</v>
      </c>
      <c r="AY1086" s="216" t="s">
        <v>182</v>
      </c>
    </row>
    <row r="1087" spans="1:65" s="14" customFormat="1" ht="11.25">
      <c r="B1087" s="217"/>
      <c r="C1087" s="218"/>
      <c r="D1087" s="208" t="s">
        <v>194</v>
      </c>
      <c r="E1087" s="219" t="s">
        <v>1</v>
      </c>
      <c r="F1087" s="220" t="s">
        <v>1478</v>
      </c>
      <c r="G1087" s="218"/>
      <c r="H1087" s="221">
        <v>1.7390000000000001</v>
      </c>
      <c r="I1087" s="222"/>
      <c r="J1087" s="218"/>
      <c r="K1087" s="218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194</v>
      </c>
      <c r="AU1087" s="227" t="s">
        <v>82</v>
      </c>
      <c r="AV1087" s="14" t="s">
        <v>82</v>
      </c>
      <c r="AW1087" s="14" t="s">
        <v>29</v>
      </c>
      <c r="AX1087" s="14" t="s">
        <v>72</v>
      </c>
      <c r="AY1087" s="227" t="s">
        <v>182</v>
      </c>
    </row>
    <row r="1088" spans="1:65" s="15" customFormat="1" ht="11.25">
      <c r="B1088" s="228"/>
      <c r="C1088" s="229"/>
      <c r="D1088" s="208" t="s">
        <v>194</v>
      </c>
      <c r="E1088" s="230" t="s">
        <v>1</v>
      </c>
      <c r="F1088" s="231" t="s">
        <v>218</v>
      </c>
      <c r="G1088" s="229"/>
      <c r="H1088" s="232">
        <v>4.7329999999999997</v>
      </c>
      <c r="I1088" s="233"/>
      <c r="J1088" s="229"/>
      <c r="K1088" s="229"/>
      <c r="L1088" s="234"/>
      <c r="M1088" s="235"/>
      <c r="N1088" s="236"/>
      <c r="O1088" s="236"/>
      <c r="P1088" s="236"/>
      <c r="Q1088" s="236"/>
      <c r="R1088" s="236"/>
      <c r="S1088" s="236"/>
      <c r="T1088" s="237"/>
      <c r="AT1088" s="238" t="s">
        <v>194</v>
      </c>
      <c r="AU1088" s="238" t="s">
        <v>82</v>
      </c>
      <c r="AV1088" s="15" t="s">
        <v>187</v>
      </c>
      <c r="AW1088" s="15" t="s">
        <v>29</v>
      </c>
      <c r="AX1088" s="15" t="s">
        <v>80</v>
      </c>
      <c r="AY1088" s="238" t="s">
        <v>182</v>
      </c>
    </row>
    <row r="1089" spans="1:65" s="2" customFormat="1" ht="21.75" customHeight="1">
      <c r="A1089" s="34"/>
      <c r="B1089" s="35"/>
      <c r="C1089" s="192" t="s">
        <v>1479</v>
      </c>
      <c r="D1089" s="192" t="s">
        <v>184</v>
      </c>
      <c r="E1089" s="193" t="s">
        <v>1480</v>
      </c>
      <c r="F1089" s="194" t="s">
        <v>1481</v>
      </c>
      <c r="G1089" s="195" t="s">
        <v>186</v>
      </c>
      <c r="H1089" s="196">
        <v>1.0580000000000001</v>
      </c>
      <c r="I1089" s="197"/>
      <c r="J1089" s="198">
        <f>ROUND(I1089*H1089,2)</f>
        <v>0</v>
      </c>
      <c r="K1089" s="199"/>
      <c r="L1089" s="39"/>
      <c r="M1089" s="200" t="s">
        <v>1</v>
      </c>
      <c r="N1089" s="201" t="s">
        <v>37</v>
      </c>
      <c r="O1089" s="71"/>
      <c r="P1089" s="202">
        <f>O1089*H1089</f>
        <v>0</v>
      </c>
      <c r="Q1089" s="202">
        <v>2.5019499999999999</v>
      </c>
      <c r="R1089" s="202">
        <f>Q1089*H1089</f>
        <v>2.6470631</v>
      </c>
      <c r="S1089" s="202">
        <v>0</v>
      </c>
      <c r="T1089" s="203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204" t="s">
        <v>187</v>
      </c>
      <c r="AT1089" s="204" t="s">
        <v>184</v>
      </c>
      <c r="AU1089" s="204" t="s">
        <v>82</v>
      </c>
      <c r="AY1089" s="17" t="s">
        <v>182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7" t="s">
        <v>80</v>
      </c>
      <c r="BK1089" s="205">
        <f>ROUND(I1089*H1089,2)</f>
        <v>0</v>
      </c>
      <c r="BL1089" s="17" t="s">
        <v>187</v>
      </c>
      <c r="BM1089" s="204" t="s">
        <v>1482</v>
      </c>
    </row>
    <row r="1090" spans="1:65" s="13" customFormat="1" ht="11.25">
      <c r="B1090" s="206"/>
      <c r="C1090" s="207"/>
      <c r="D1090" s="208" t="s">
        <v>194</v>
      </c>
      <c r="E1090" s="209" t="s">
        <v>1</v>
      </c>
      <c r="F1090" s="210" t="s">
        <v>1483</v>
      </c>
      <c r="G1090" s="207"/>
      <c r="H1090" s="209" t="s">
        <v>1</v>
      </c>
      <c r="I1090" s="211"/>
      <c r="J1090" s="207"/>
      <c r="K1090" s="207"/>
      <c r="L1090" s="212"/>
      <c r="M1090" s="213"/>
      <c r="N1090" s="214"/>
      <c r="O1090" s="214"/>
      <c r="P1090" s="214"/>
      <c r="Q1090" s="214"/>
      <c r="R1090" s="214"/>
      <c r="S1090" s="214"/>
      <c r="T1090" s="215"/>
      <c r="AT1090" s="216" t="s">
        <v>194</v>
      </c>
      <c r="AU1090" s="216" t="s">
        <v>82</v>
      </c>
      <c r="AV1090" s="13" t="s">
        <v>80</v>
      </c>
      <c r="AW1090" s="13" t="s">
        <v>29</v>
      </c>
      <c r="AX1090" s="13" t="s">
        <v>72</v>
      </c>
      <c r="AY1090" s="216" t="s">
        <v>182</v>
      </c>
    </row>
    <row r="1091" spans="1:65" s="14" customFormat="1" ht="11.25">
      <c r="B1091" s="217"/>
      <c r="C1091" s="218"/>
      <c r="D1091" s="208" t="s">
        <v>194</v>
      </c>
      <c r="E1091" s="219" t="s">
        <v>1</v>
      </c>
      <c r="F1091" s="220" t="s">
        <v>1484</v>
      </c>
      <c r="G1091" s="218"/>
      <c r="H1091" s="221">
        <v>0.57499999999999996</v>
      </c>
      <c r="I1091" s="222"/>
      <c r="J1091" s="218"/>
      <c r="K1091" s="218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194</v>
      </c>
      <c r="AU1091" s="227" t="s">
        <v>82</v>
      </c>
      <c r="AV1091" s="14" t="s">
        <v>82</v>
      </c>
      <c r="AW1091" s="14" t="s">
        <v>29</v>
      </c>
      <c r="AX1091" s="14" t="s">
        <v>72</v>
      </c>
      <c r="AY1091" s="227" t="s">
        <v>182</v>
      </c>
    </row>
    <row r="1092" spans="1:65" s="13" customFormat="1" ht="11.25">
      <c r="B1092" s="206"/>
      <c r="C1092" s="207"/>
      <c r="D1092" s="208" t="s">
        <v>194</v>
      </c>
      <c r="E1092" s="209" t="s">
        <v>1</v>
      </c>
      <c r="F1092" s="210" t="s">
        <v>1485</v>
      </c>
      <c r="G1092" s="207"/>
      <c r="H1092" s="209" t="s">
        <v>1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194</v>
      </c>
      <c r="AU1092" s="216" t="s">
        <v>82</v>
      </c>
      <c r="AV1092" s="13" t="s">
        <v>80</v>
      </c>
      <c r="AW1092" s="13" t="s">
        <v>29</v>
      </c>
      <c r="AX1092" s="13" t="s">
        <v>72</v>
      </c>
      <c r="AY1092" s="216" t="s">
        <v>182</v>
      </c>
    </row>
    <row r="1093" spans="1:65" s="14" customFormat="1" ht="11.25">
      <c r="B1093" s="217"/>
      <c r="C1093" s="218"/>
      <c r="D1093" s="208" t="s">
        <v>194</v>
      </c>
      <c r="E1093" s="219" t="s">
        <v>1</v>
      </c>
      <c r="F1093" s="220" t="s">
        <v>1486</v>
      </c>
      <c r="G1093" s="218"/>
      <c r="H1093" s="221">
        <v>0.48299999999999998</v>
      </c>
      <c r="I1093" s="222"/>
      <c r="J1093" s="218"/>
      <c r="K1093" s="218"/>
      <c r="L1093" s="223"/>
      <c r="M1093" s="224"/>
      <c r="N1093" s="225"/>
      <c r="O1093" s="225"/>
      <c r="P1093" s="225"/>
      <c r="Q1093" s="225"/>
      <c r="R1093" s="225"/>
      <c r="S1093" s="225"/>
      <c r="T1093" s="226"/>
      <c r="AT1093" s="227" t="s">
        <v>194</v>
      </c>
      <c r="AU1093" s="227" t="s">
        <v>82</v>
      </c>
      <c r="AV1093" s="14" t="s">
        <v>82</v>
      </c>
      <c r="AW1093" s="14" t="s">
        <v>29</v>
      </c>
      <c r="AX1093" s="14" t="s">
        <v>72</v>
      </c>
      <c r="AY1093" s="227" t="s">
        <v>182</v>
      </c>
    </row>
    <row r="1094" spans="1:65" s="15" customFormat="1" ht="11.25">
      <c r="B1094" s="228"/>
      <c r="C1094" s="229"/>
      <c r="D1094" s="208" t="s">
        <v>194</v>
      </c>
      <c r="E1094" s="230" t="s">
        <v>1</v>
      </c>
      <c r="F1094" s="231" t="s">
        <v>218</v>
      </c>
      <c r="G1094" s="229"/>
      <c r="H1094" s="232">
        <v>1.0580000000000001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AT1094" s="238" t="s">
        <v>194</v>
      </c>
      <c r="AU1094" s="238" t="s">
        <v>82</v>
      </c>
      <c r="AV1094" s="15" t="s">
        <v>187</v>
      </c>
      <c r="AW1094" s="15" t="s">
        <v>29</v>
      </c>
      <c r="AX1094" s="15" t="s">
        <v>80</v>
      </c>
      <c r="AY1094" s="238" t="s">
        <v>182</v>
      </c>
    </row>
    <row r="1095" spans="1:65" s="2" customFormat="1" ht="24.2" customHeight="1">
      <c r="A1095" s="34"/>
      <c r="B1095" s="35"/>
      <c r="C1095" s="192" t="s">
        <v>1487</v>
      </c>
      <c r="D1095" s="192" t="s">
        <v>184</v>
      </c>
      <c r="E1095" s="193" t="s">
        <v>1488</v>
      </c>
      <c r="F1095" s="194" t="s">
        <v>1489</v>
      </c>
      <c r="G1095" s="195" t="s">
        <v>201</v>
      </c>
      <c r="H1095" s="196">
        <v>8.952</v>
      </c>
      <c r="I1095" s="197"/>
      <c r="J1095" s="198">
        <f>ROUND(I1095*H1095,2)</f>
        <v>0</v>
      </c>
      <c r="K1095" s="199"/>
      <c r="L1095" s="39"/>
      <c r="M1095" s="200" t="s">
        <v>1</v>
      </c>
      <c r="N1095" s="201" t="s">
        <v>37</v>
      </c>
      <c r="O1095" s="71"/>
      <c r="P1095" s="202">
        <f>O1095*H1095</f>
        <v>0</v>
      </c>
      <c r="Q1095" s="202">
        <v>1.2959999999999999E-2</v>
      </c>
      <c r="R1095" s="202">
        <f>Q1095*H1095</f>
        <v>0.11601792</v>
      </c>
      <c r="S1095" s="202">
        <v>0</v>
      </c>
      <c r="T1095" s="203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4" t="s">
        <v>187</v>
      </c>
      <c r="AT1095" s="204" t="s">
        <v>184</v>
      </c>
      <c r="AU1095" s="204" t="s">
        <v>82</v>
      </c>
      <c r="AY1095" s="17" t="s">
        <v>182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7" t="s">
        <v>80</v>
      </c>
      <c r="BK1095" s="205">
        <f>ROUND(I1095*H1095,2)</f>
        <v>0</v>
      </c>
      <c r="BL1095" s="17" t="s">
        <v>187</v>
      </c>
      <c r="BM1095" s="204" t="s">
        <v>1490</v>
      </c>
    </row>
    <row r="1096" spans="1:65" s="13" customFormat="1" ht="11.25">
      <c r="B1096" s="206"/>
      <c r="C1096" s="207"/>
      <c r="D1096" s="208" t="s">
        <v>194</v>
      </c>
      <c r="E1096" s="209" t="s">
        <v>1</v>
      </c>
      <c r="F1096" s="210" t="s">
        <v>1491</v>
      </c>
      <c r="G1096" s="207"/>
      <c r="H1096" s="209" t="s">
        <v>1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194</v>
      </c>
      <c r="AU1096" s="216" t="s">
        <v>82</v>
      </c>
      <c r="AV1096" s="13" t="s">
        <v>80</v>
      </c>
      <c r="AW1096" s="13" t="s">
        <v>29</v>
      </c>
      <c r="AX1096" s="13" t="s">
        <v>72</v>
      </c>
      <c r="AY1096" s="216" t="s">
        <v>182</v>
      </c>
    </row>
    <row r="1097" spans="1:65" s="14" customFormat="1" ht="11.25">
      <c r="B1097" s="217"/>
      <c r="C1097" s="218"/>
      <c r="D1097" s="208" t="s">
        <v>194</v>
      </c>
      <c r="E1097" s="219" t="s">
        <v>1</v>
      </c>
      <c r="F1097" s="220" t="s">
        <v>1492</v>
      </c>
      <c r="G1097" s="218"/>
      <c r="H1097" s="221">
        <v>4.875</v>
      </c>
      <c r="I1097" s="222"/>
      <c r="J1097" s="218"/>
      <c r="K1097" s="218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194</v>
      </c>
      <c r="AU1097" s="227" t="s">
        <v>82</v>
      </c>
      <c r="AV1097" s="14" t="s">
        <v>82</v>
      </c>
      <c r="AW1097" s="14" t="s">
        <v>29</v>
      </c>
      <c r="AX1097" s="14" t="s">
        <v>72</v>
      </c>
      <c r="AY1097" s="227" t="s">
        <v>182</v>
      </c>
    </row>
    <row r="1098" spans="1:65" s="14" customFormat="1" ht="11.25">
      <c r="B1098" s="217"/>
      <c r="C1098" s="218"/>
      <c r="D1098" s="208" t="s">
        <v>194</v>
      </c>
      <c r="E1098" s="219" t="s">
        <v>1</v>
      </c>
      <c r="F1098" s="220" t="s">
        <v>1493</v>
      </c>
      <c r="G1098" s="218"/>
      <c r="H1098" s="221">
        <v>4.077</v>
      </c>
      <c r="I1098" s="222"/>
      <c r="J1098" s="218"/>
      <c r="K1098" s="218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194</v>
      </c>
      <c r="AU1098" s="227" t="s">
        <v>82</v>
      </c>
      <c r="AV1098" s="14" t="s">
        <v>82</v>
      </c>
      <c r="AW1098" s="14" t="s">
        <v>29</v>
      </c>
      <c r="AX1098" s="14" t="s">
        <v>72</v>
      </c>
      <c r="AY1098" s="227" t="s">
        <v>182</v>
      </c>
    </row>
    <row r="1099" spans="1:65" s="15" customFormat="1" ht="11.25">
      <c r="B1099" s="228"/>
      <c r="C1099" s="229"/>
      <c r="D1099" s="208" t="s">
        <v>194</v>
      </c>
      <c r="E1099" s="230" t="s">
        <v>1</v>
      </c>
      <c r="F1099" s="231" t="s">
        <v>218</v>
      </c>
      <c r="G1099" s="229"/>
      <c r="H1099" s="232">
        <v>8.952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194</v>
      </c>
      <c r="AU1099" s="238" t="s">
        <v>82</v>
      </c>
      <c r="AV1099" s="15" t="s">
        <v>187</v>
      </c>
      <c r="AW1099" s="15" t="s">
        <v>29</v>
      </c>
      <c r="AX1099" s="15" t="s">
        <v>80</v>
      </c>
      <c r="AY1099" s="238" t="s">
        <v>182</v>
      </c>
    </row>
    <row r="1100" spans="1:65" s="2" customFormat="1" ht="24.2" customHeight="1">
      <c r="A1100" s="34"/>
      <c r="B1100" s="35"/>
      <c r="C1100" s="192" t="s">
        <v>1494</v>
      </c>
      <c r="D1100" s="192" t="s">
        <v>184</v>
      </c>
      <c r="E1100" s="193" t="s">
        <v>1495</v>
      </c>
      <c r="F1100" s="194" t="s">
        <v>1496</v>
      </c>
      <c r="G1100" s="195" t="s">
        <v>201</v>
      </c>
      <c r="H1100" s="196">
        <v>8.952</v>
      </c>
      <c r="I1100" s="197"/>
      <c r="J1100" s="198">
        <f>ROUND(I1100*H1100,2)</f>
        <v>0</v>
      </c>
      <c r="K1100" s="199"/>
      <c r="L1100" s="39"/>
      <c r="M1100" s="200" t="s">
        <v>1</v>
      </c>
      <c r="N1100" s="201" t="s">
        <v>37</v>
      </c>
      <c r="O1100" s="71"/>
      <c r="P1100" s="202">
        <f>O1100*H1100</f>
        <v>0</v>
      </c>
      <c r="Q1100" s="202">
        <v>0</v>
      </c>
      <c r="R1100" s="202">
        <f>Q1100*H1100</f>
        <v>0</v>
      </c>
      <c r="S1100" s="202">
        <v>0</v>
      </c>
      <c r="T1100" s="203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4" t="s">
        <v>187</v>
      </c>
      <c r="AT1100" s="204" t="s">
        <v>184</v>
      </c>
      <c r="AU1100" s="204" t="s">
        <v>82</v>
      </c>
      <c r="AY1100" s="17" t="s">
        <v>182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7" t="s">
        <v>80</v>
      </c>
      <c r="BK1100" s="205">
        <f>ROUND(I1100*H1100,2)</f>
        <v>0</v>
      </c>
      <c r="BL1100" s="17" t="s">
        <v>187</v>
      </c>
      <c r="BM1100" s="204" t="s">
        <v>1497</v>
      </c>
    </row>
    <row r="1101" spans="1:65" s="13" customFormat="1" ht="11.25">
      <c r="B1101" s="206"/>
      <c r="C1101" s="207"/>
      <c r="D1101" s="208" t="s">
        <v>194</v>
      </c>
      <c r="E1101" s="209" t="s">
        <v>1</v>
      </c>
      <c r="F1101" s="210" t="s">
        <v>1491</v>
      </c>
      <c r="G1101" s="207"/>
      <c r="H1101" s="209" t="s">
        <v>1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194</v>
      </c>
      <c r="AU1101" s="216" t="s">
        <v>82</v>
      </c>
      <c r="AV1101" s="13" t="s">
        <v>80</v>
      </c>
      <c r="AW1101" s="13" t="s">
        <v>29</v>
      </c>
      <c r="AX1101" s="13" t="s">
        <v>72</v>
      </c>
      <c r="AY1101" s="216" t="s">
        <v>182</v>
      </c>
    </row>
    <row r="1102" spans="1:65" s="14" customFormat="1" ht="11.25">
      <c r="B1102" s="217"/>
      <c r="C1102" s="218"/>
      <c r="D1102" s="208" t="s">
        <v>194</v>
      </c>
      <c r="E1102" s="219" t="s">
        <v>1</v>
      </c>
      <c r="F1102" s="220" t="s">
        <v>1492</v>
      </c>
      <c r="G1102" s="218"/>
      <c r="H1102" s="221">
        <v>4.875</v>
      </c>
      <c r="I1102" s="222"/>
      <c r="J1102" s="218"/>
      <c r="K1102" s="218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194</v>
      </c>
      <c r="AU1102" s="227" t="s">
        <v>82</v>
      </c>
      <c r="AV1102" s="14" t="s">
        <v>82</v>
      </c>
      <c r="AW1102" s="14" t="s">
        <v>29</v>
      </c>
      <c r="AX1102" s="14" t="s">
        <v>72</v>
      </c>
      <c r="AY1102" s="227" t="s">
        <v>182</v>
      </c>
    </row>
    <row r="1103" spans="1:65" s="14" customFormat="1" ht="11.25">
      <c r="B1103" s="217"/>
      <c r="C1103" s="218"/>
      <c r="D1103" s="208" t="s">
        <v>194</v>
      </c>
      <c r="E1103" s="219" t="s">
        <v>1</v>
      </c>
      <c r="F1103" s="220" t="s">
        <v>1493</v>
      </c>
      <c r="G1103" s="218"/>
      <c r="H1103" s="221">
        <v>4.077</v>
      </c>
      <c r="I1103" s="222"/>
      <c r="J1103" s="218"/>
      <c r="K1103" s="218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194</v>
      </c>
      <c r="AU1103" s="227" t="s">
        <v>82</v>
      </c>
      <c r="AV1103" s="14" t="s">
        <v>82</v>
      </c>
      <c r="AW1103" s="14" t="s">
        <v>29</v>
      </c>
      <c r="AX1103" s="14" t="s">
        <v>72</v>
      </c>
      <c r="AY1103" s="227" t="s">
        <v>182</v>
      </c>
    </row>
    <row r="1104" spans="1:65" s="15" customFormat="1" ht="11.25">
      <c r="B1104" s="228"/>
      <c r="C1104" s="229"/>
      <c r="D1104" s="208" t="s">
        <v>194</v>
      </c>
      <c r="E1104" s="230" t="s">
        <v>1</v>
      </c>
      <c r="F1104" s="231" t="s">
        <v>218</v>
      </c>
      <c r="G1104" s="229"/>
      <c r="H1104" s="232">
        <v>8.952</v>
      </c>
      <c r="I1104" s="233"/>
      <c r="J1104" s="229"/>
      <c r="K1104" s="229"/>
      <c r="L1104" s="234"/>
      <c r="M1104" s="235"/>
      <c r="N1104" s="236"/>
      <c r="O1104" s="236"/>
      <c r="P1104" s="236"/>
      <c r="Q1104" s="236"/>
      <c r="R1104" s="236"/>
      <c r="S1104" s="236"/>
      <c r="T1104" s="237"/>
      <c r="AT1104" s="238" t="s">
        <v>194</v>
      </c>
      <c r="AU1104" s="238" t="s">
        <v>82</v>
      </c>
      <c r="AV1104" s="15" t="s">
        <v>187</v>
      </c>
      <c r="AW1104" s="15" t="s">
        <v>29</v>
      </c>
      <c r="AX1104" s="15" t="s">
        <v>80</v>
      </c>
      <c r="AY1104" s="238" t="s">
        <v>182</v>
      </c>
    </row>
    <row r="1105" spans="1:65" s="2" customFormat="1" ht="16.5" customHeight="1">
      <c r="A1105" s="34"/>
      <c r="B1105" s="35"/>
      <c r="C1105" s="192" t="s">
        <v>1498</v>
      </c>
      <c r="D1105" s="192" t="s">
        <v>184</v>
      </c>
      <c r="E1105" s="193" t="s">
        <v>1499</v>
      </c>
      <c r="F1105" s="194" t="s">
        <v>1500</v>
      </c>
      <c r="G1105" s="195" t="s">
        <v>318</v>
      </c>
      <c r="H1105" s="196">
        <v>4.6449999999999996</v>
      </c>
      <c r="I1105" s="197"/>
      <c r="J1105" s="198">
        <f>ROUND(I1105*H1105,2)</f>
        <v>0</v>
      </c>
      <c r="K1105" s="199"/>
      <c r="L1105" s="39"/>
      <c r="M1105" s="200" t="s">
        <v>1</v>
      </c>
      <c r="N1105" s="201" t="s">
        <v>37</v>
      </c>
      <c r="O1105" s="71"/>
      <c r="P1105" s="202">
        <f>O1105*H1105</f>
        <v>0</v>
      </c>
      <c r="Q1105" s="202">
        <v>0.13677</v>
      </c>
      <c r="R1105" s="202">
        <f>Q1105*H1105</f>
        <v>0.63529664999999991</v>
      </c>
      <c r="S1105" s="202">
        <v>0</v>
      </c>
      <c r="T1105" s="203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4" t="s">
        <v>187</v>
      </c>
      <c r="AT1105" s="204" t="s">
        <v>184</v>
      </c>
      <c r="AU1105" s="204" t="s">
        <v>82</v>
      </c>
      <c r="AY1105" s="17" t="s">
        <v>182</v>
      </c>
      <c r="BE1105" s="205">
        <f>IF(N1105="základní",J1105,0)</f>
        <v>0</v>
      </c>
      <c r="BF1105" s="205">
        <f>IF(N1105="snížená",J1105,0)</f>
        <v>0</v>
      </c>
      <c r="BG1105" s="205">
        <f>IF(N1105="zákl. přenesená",J1105,0)</f>
        <v>0</v>
      </c>
      <c r="BH1105" s="205">
        <f>IF(N1105="sníž. přenesená",J1105,0)</f>
        <v>0</v>
      </c>
      <c r="BI1105" s="205">
        <f>IF(N1105="nulová",J1105,0)</f>
        <v>0</v>
      </c>
      <c r="BJ1105" s="17" t="s">
        <v>80</v>
      </c>
      <c r="BK1105" s="205">
        <f>ROUND(I1105*H1105,2)</f>
        <v>0</v>
      </c>
      <c r="BL1105" s="17" t="s">
        <v>187</v>
      </c>
      <c r="BM1105" s="204" t="s">
        <v>1501</v>
      </c>
    </row>
    <row r="1106" spans="1:65" s="13" customFormat="1" ht="11.25">
      <c r="B1106" s="206"/>
      <c r="C1106" s="207"/>
      <c r="D1106" s="208" t="s">
        <v>194</v>
      </c>
      <c r="E1106" s="209" t="s">
        <v>1</v>
      </c>
      <c r="F1106" s="210" t="s">
        <v>815</v>
      </c>
      <c r="G1106" s="207"/>
      <c r="H1106" s="209" t="s">
        <v>1</v>
      </c>
      <c r="I1106" s="211"/>
      <c r="J1106" s="207"/>
      <c r="K1106" s="207"/>
      <c r="L1106" s="212"/>
      <c r="M1106" s="213"/>
      <c r="N1106" s="214"/>
      <c r="O1106" s="214"/>
      <c r="P1106" s="214"/>
      <c r="Q1106" s="214"/>
      <c r="R1106" s="214"/>
      <c r="S1106" s="214"/>
      <c r="T1106" s="215"/>
      <c r="AT1106" s="216" t="s">
        <v>194</v>
      </c>
      <c r="AU1106" s="216" t="s">
        <v>82</v>
      </c>
      <c r="AV1106" s="13" t="s">
        <v>80</v>
      </c>
      <c r="AW1106" s="13" t="s">
        <v>29</v>
      </c>
      <c r="AX1106" s="13" t="s">
        <v>72</v>
      </c>
      <c r="AY1106" s="216" t="s">
        <v>182</v>
      </c>
    </row>
    <row r="1107" spans="1:65" s="14" customFormat="1" ht="11.25">
      <c r="B1107" s="217"/>
      <c r="C1107" s="218"/>
      <c r="D1107" s="208" t="s">
        <v>194</v>
      </c>
      <c r="E1107" s="219" t="s">
        <v>1</v>
      </c>
      <c r="F1107" s="220" t="s">
        <v>1502</v>
      </c>
      <c r="G1107" s="218"/>
      <c r="H1107" s="221">
        <v>4.6449999999999996</v>
      </c>
      <c r="I1107" s="222"/>
      <c r="J1107" s="218"/>
      <c r="K1107" s="218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194</v>
      </c>
      <c r="AU1107" s="227" t="s">
        <v>82</v>
      </c>
      <c r="AV1107" s="14" t="s">
        <v>82</v>
      </c>
      <c r="AW1107" s="14" t="s">
        <v>29</v>
      </c>
      <c r="AX1107" s="14" t="s">
        <v>80</v>
      </c>
      <c r="AY1107" s="227" t="s">
        <v>182</v>
      </c>
    </row>
    <row r="1108" spans="1:65" s="2" customFormat="1" ht="21.75" customHeight="1">
      <c r="A1108" s="34"/>
      <c r="B1108" s="35"/>
      <c r="C1108" s="242" t="s">
        <v>515</v>
      </c>
      <c r="D1108" s="242" t="s">
        <v>648</v>
      </c>
      <c r="E1108" s="243" t="s">
        <v>1503</v>
      </c>
      <c r="F1108" s="244" t="s">
        <v>1504</v>
      </c>
      <c r="G1108" s="245" t="s">
        <v>324</v>
      </c>
      <c r="H1108" s="246">
        <v>17</v>
      </c>
      <c r="I1108" s="247"/>
      <c r="J1108" s="248">
        <f>ROUND(I1108*H1108,2)</f>
        <v>0</v>
      </c>
      <c r="K1108" s="249"/>
      <c r="L1108" s="250"/>
      <c r="M1108" s="251" t="s">
        <v>1</v>
      </c>
      <c r="N1108" s="252" t="s">
        <v>37</v>
      </c>
      <c r="O1108" s="71"/>
      <c r="P1108" s="202">
        <f>O1108*H1108</f>
        <v>0</v>
      </c>
      <c r="Q1108" s="202">
        <v>2.1000000000000001E-2</v>
      </c>
      <c r="R1108" s="202">
        <f>Q1108*H1108</f>
        <v>0.35700000000000004</v>
      </c>
      <c r="S1108" s="202">
        <v>0</v>
      </c>
      <c r="T1108" s="203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4" t="s">
        <v>282</v>
      </c>
      <c r="AT1108" s="204" t="s">
        <v>648</v>
      </c>
      <c r="AU1108" s="204" t="s">
        <v>82</v>
      </c>
      <c r="AY1108" s="17" t="s">
        <v>182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7" t="s">
        <v>80</v>
      </c>
      <c r="BK1108" s="205">
        <f>ROUND(I1108*H1108,2)</f>
        <v>0</v>
      </c>
      <c r="BL1108" s="17" t="s">
        <v>187</v>
      </c>
      <c r="BM1108" s="204" t="s">
        <v>1505</v>
      </c>
    </row>
    <row r="1109" spans="1:65" s="2" customFormat="1" ht="58.5">
      <c r="A1109" s="34"/>
      <c r="B1109" s="35"/>
      <c r="C1109" s="36"/>
      <c r="D1109" s="208" t="s">
        <v>652</v>
      </c>
      <c r="E1109" s="36"/>
      <c r="F1109" s="253" t="s">
        <v>1506</v>
      </c>
      <c r="G1109" s="36"/>
      <c r="H1109" s="36"/>
      <c r="I1109" s="254"/>
      <c r="J1109" s="36"/>
      <c r="K1109" s="36"/>
      <c r="L1109" s="39"/>
      <c r="M1109" s="255"/>
      <c r="N1109" s="256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652</v>
      </c>
      <c r="AU1109" s="17" t="s">
        <v>82</v>
      </c>
    </row>
    <row r="1110" spans="1:65" s="13" customFormat="1" ht="11.25">
      <c r="B1110" s="206"/>
      <c r="C1110" s="207"/>
      <c r="D1110" s="208" t="s">
        <v>194</v>
      </c>
      <c r="E1110" s="209" t="s">
        <v>1</v>
      </c>
      <c r="F1110" s="210" t="s">
        <v>815</v>
      </c>
      <c r="G1110" s="207"/>
      <c r="H1110" s="209" t="s">
        <v>1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194</v>
      </c>
      <c r="AU1110" s="216" t="s">
        <v>82</v>
      </c>
      <c r="AV1110" s="13" t="s">
        <v>80</v>
      </c>
      <c r="AW1110" s="13" t="s">
        <v>29</v>
      </c>
      <c r="AX1110" s="13" t="s">
        <v>72</v>
      </c>
      <c r="AY1110" s="216" t="s">
        <v>182</v>
      </c>
    </row>
    <row r="1111" spans="1:65" s="14" customFormat="1" ht="11.25">
      <c r="B1111" s="217"/>
      <c r="C1111" s="218"/>
      <c r="D1111" s="208" t="s">
        <v>194</v>
      </c>
      <c r="E1111" s="219" t="s">
        <v>1</v>
      </c>
      <c r="F1111" s="220" t="s">
        <v>330</v>
      </c>
      <c r="G1111" s="218"/>
      <c r="H1111" s="221">
        <v>17</v>
      </c>
      <c r="I1111" s="222"/>
      <c r="J1111" s="218"/>
      <c r="K1111" s="218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194</v>
      </c>
      <c r="AU1111" s="227" t="s">
        <v>82</v>
      </c>
      <c r="AV1111" s="14" t="s">
        <v>82</v>
      </c>
      <c r="AW1111" s="14" t="s">
        <v>29</v>
      </c>
      <c r="AX1111" s="14" t="s">
        <v>80</v>
      </c>
      <c r="AY1111" s="227" t="s">
        <v>182</v>
      </c>
    </row>
    <row r="1112" spans="1:65" s="2" customFormat="1" ht="24.2" customHeight="1">
      <c r="A1112" s="34"/>
      <c r="B1112" s="35"/>
      <c r="C1112" s="192" t="s">
        <v>1507</v>
      </c>
      <c r="D1112" s="192" t="s">
        <v>184</v>
      </c>
      <c r="E1112" s="193" t="s">
        <v>1508</v>
      </c>
      <c r="F1112" s="194" t="s">
        <v>1509</v>
      </c>
      <c r="G1112" s="195" t="s">
        <v>318</v>
      </c>
      <c r="H1112" s="196">
        <v>20.78</v>
      </c>
      <c r="I1112" s="197"/>
      <c r="J1112" s="198">
        <f>ROUND(I1112*H1112,2)</f>
        <v>0</v>
      </c>
      <c r="K1112" s="199"/>
      <c r="L1112" s="39"/>
      <c r="M1112" s="200" t="s">
        <v>1</v>
      </c>
      <c r="N1112" s="201" t="s">
        <v>37</v>
      </c>
      <c r="O1112" s="71"/>
      <c r="P1112" s="202">
        <f>O1112*H1112</f>
        <v>0</v>
      </c>
      <c r="Q1112" s="202">
        <v>0.11046</v>
      </c>
      <c r="R1112" s="202">
        <f>Q1112*H1112</f>
        <v>2.2953588000000003</v>
      </c>
      <c r="S1112" s="202">
        <v>0</v>
      </c>
      <c r="T1112" s="203">
        <f>S1112*H1112</f>
        <v>0</v>
      </c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R1112" s="204" t="s">
        <v>187</v>
      </c>
      <c r="AT1112" s="204" t="s">
        <v>184</v>
      </c>
      <c r="AU1112" s="204" t="s">
        <v>82</v>
      </c>
      <c r="AY1112" s="17" t="s">
        <v>182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7" t="s">
        <v>80</v>
      </c>
      <c r="BK1112" s="205">
        <f>ROUND(I1112*H1112,2)</f>
        <v>0</v>
      </c>
      <c r="BL1112" s="17" t="s">
        <v>187</v>
      </c>
      <c r="BM1112" s="204" t="s">
        <v>1510</v>
      </c>
    </row>
    <row r="1113" spans="1:65" s="13" customFormat="1" ht="11.25">
      <c r="B1113" s="206"/>
      <c r="C1113" s="207"/>
      <c r="D1113" s="208" t="s">
        <v>194</v>
      </c>
      <c r="E1113" s="209" t="s">
        <v>1</v>
      </c>
      <c r="F1113" s="210" t="s">
        <v>1491</v>
      </c>
      <c r="G1113" s="207"/>
      <c r="H1113" s="209" t="s">
        <v>1</v>
      </c>
      <c r="I1113" s="211"/>
      <c r="J1113" s="207"/>
      <c r="K1113" s="207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194</v>
      </c>
      <c r="AU1113" s="216" t="s">
        <v>82</v>
      </c>
      <c r="AV1113" s="13" t="s">
        <v>80</v>
      </c>
      <c r="AW1113" s="13" t="s">
        <v>29</v>
      </c>
      <c r="AX1113" s="13" t="s">
        <v>72</v>
      </c>
      <c r="AY1113" s="216" t="s">
        <v>182</v>
      </c>
    </row>
    <row r="1114" spans="1:65" s="14" customFormat="1" ht="11.25">
      <c r="B1114" s="217"/>
      <c r="C1114" s="218"/>
      <c r="D1114" s="208" t="s">
        <v>194</v>
      </c>
      <c r="E1114" s="219" t="s">
        <v>1</v>
      </c>
      <c r="F1114" s="220" t="s">
        <v>1511</v>
      </c>
      <c r="G1114" s="218"/>
      <c r="H1114" s="221">
        <v>20.78</v>
      </c>
      <c r="I1114" s="222"/>
      <c r="J1114" s="218"/>
      <c r="K1114" s="218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194</v>
      </c>
      <c r="AU1114" s="227" t="s">
        <v>82</v>
      </c>
      <c r="AV1114" s="14" t="s">
        <v>82</v>
      </c>
      <c r="AW1114" s="14" t="s">
        <v>29</v>
      </c>
      <c r="AX1114" s="14" t="s">
        <v>72</v>
      </c>
      <c r="AY1114" s="227" t="s">
        <v>182</v>
      </c>
    </row>
    <row r="1115" spans="1:65" s="15" customFormat="1" ht="11.25">
      <c r="B1115" s="228"/>
      <c r="C1115" s="229"/>
      <c r="D1115" s="208" t="s">
        <v>194</v>
      </c>
      <c r="E1115" s="230" t="s">
        <v>1</v>
      </c>
      <c r="F1115" s="231" t="s">
        <v>218</v>
      </c>
      <c r="G1115" s="229"/>
      <c r="H1115" s="232">
        <v>20.78</v>
      </c>
      <c r="I1115" s="233"/>
      <c r="J1115" s="229"/>
      <c r="K1115" s="229"/>
      <c r="L1115" s="234"/>
      <c r="M1115" s="235"/>
      <c r="N1115" s="236"/>
      <c r="O1115" s="236"/>
      <c r="P1115" s="236"/>
      <c r="Q1115" s="236"/>
      <c r="R1115" s="236"/>
      <c r="S1115" s="236"/>
      <c r="T1115" s="237"/>
      <c r="AT1115" s="238" t="s">
        <v>194</v>
      </c>
      <c r="AU1115" s="238" t="s">
        <v>82</v>
      </c>
      <c r="AV1115" s="15" t="s">
        <v>187</v>
      </c>
      <c r="AW1115" s="15" t="s">
        <v>29</v>
      </c>
      <c r="AX1115" s="15" t="s">
        <v>80</v>
      </c>
      <c r="AY1115" s="238" t="s">
        <v>182</v>
      </c>
    </row>
    <row r="1116" spans="1:65" s="2" customFormat="1" ht="16.5" customHeight="1">
      <c r="A1116" s="34"/>
      <c r="B1116" s="35"/>
      <c r="C1116" s="192" t="s">
        <v>1512</v>
      </c>
      <c r="D1116" s="192" t="s">
        <v>184</v>
      </c>
      <c r="E1116" s="193" t="s">
        <v>1513</v>
      </c>
      <c r="F1116" s="194" t="s">
        <v>1514</v>
      </c>
      <c r="G1116" s="195" t="s">
        <v>201</v>
      </c>
      <c r="H1116" s="196">
        <v>3.8719999999999999</v>
      </c>
      <c r="I1116" s="197"/>
      <c r="J1116" s="198">
        <f>ROUND(I1116*H1116,2)</f>
        <v>0</v>
      </c>
      <c r="K1116" s="199"/>
      <c r="L1116" s="39"/>
      <c r="M1116" s="200" t="s">
        <v>1</v>
      </c>
      <c r="N1116" s="201" t="s">
        <v>37</v>
      </c>
      <c r="O1116" s="71"/>
      <c r="P1116" s="202">
        <f>O1116*H1116</f>
        <v>0</v>
      </c>
      <c r="Q1116" s="202">
        <v>7.92E-3</v>
      </c>
      <c r="R1116" s="202">
        <f>Q1116*H1116</f>
        <v>3.0666239999999997E-2</v>
      </c>
      <c r="S1116" s="202">
        <v>0</v>
      </c>
      <c r="T1116" s="203">
        <f>S1116*H1116</f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204" t="s">
        <v>187</v>
      </c>
      <c r="AT1116" s="204" t="s">
        <v>184</v>
      </c>
      <c r="AU1116" s="204" t="s">
        <v>82</v>
      </c>
      <c r="AY1116" s="17" t="s">
        <v>182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7" t="s">
        <v>80</v>
      </c>
      <c r="BK1116" s="205">
        <f>ROUND(I1116*H1116,2)</f>
        <v>0</v>
      </c>
      <c r="BL1116" s="17" t="s">
        <v>187</v>
      </c>
      <c r="BM1116" s="204" t="s">
        <v>1515</v>
      </c>
    </row>
    <row r="1117" spans="1:65" s="13" customFormat="1" ht="11.25">
      <c r="B1117" s="206"/>
      <c r="C1117" s="207"/>
      <c r="D1117" s="208" t="s">
        <v>194</v>
      </c>
      <c r="E1117" s="209" t="s">
        <v>1</v>
      </c>
      <c r="F1117" s="210" t="s">
        <v>1491</v>
      </c>
      <c r="G1117" s="207"/>
      <c r="H1117" s="209" t="s">
        <v>1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194</v>
      </c>
      <c r="AU1117" s="216" t="s">
        <v>82</v>
      </c>
      <c r="AV1117" s="13" t="s">
        <v>80</v>
      </c>
      <c r="AW1117" s="13" t="s">
        <v>29</v>
      </c>
      <c r="AX1117" s="13" t="s">
        <v>72</v>
      </c>
      <c r="AY1117" s="216" t="s">
        <v>182</v>
      </c>
    </row>
    <row r="1118" spans="1:65" s="14" customFormat="1" ht="11.25">
      <c r="B1118" s="217"/>
      <c r="C1118" s="218"/>
      <c r="D1118" s="208" t="s">
        <v>194</v>
      </c>
      <c r="E1118" s="219" t="s">
        <v>1</v>
      </c>
      <c r="F1118" s="220" t="s">
        <v>1516</v>
      </c>
      <c r="G1118" s="218"/>
      <c r="H1118" s="221">
        <v>3.8719999999999999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194</v>
      </c>
      <c r="AU1118" s="227" t="s">
        <v>82</v>
      </c>
      <c r="AV1118" s="14" t="s">
        <v>82</v>
      </c>
      <c r="AW1118" s="14" t="s">
        <v>29</v>
      </c>
      <c r="AX1118" s="14" t="s">
        <v>72</v>
      </c>
      <c r="AY1118" s="227" t="s">
        <v>182</v>
      </c>
    </row>
    <row r="1119" spans="1:65" s="15" customFormat="1" ht="11.25">
      <c r="B1119" s="228"/>
      <c r="C1119" s="229"/>
      <c r="D1119" s="208" t="s">
        <v>194</v>
      </c>
      <c r="E1119" s="230" t="s">
        <v>1</v>
      </c>
      <c r="F1119" s="231" t="s">
        <v>218</v>
      </c>
      <c r="G1119" s="229"/>
      <c r="H1119" s="232">
        <v>3.8719999999999999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194</v>
      </c>
      <c r="AU1119" s="238" t="s">
        <v>82</v>
      </c>
      <c r="AV1119" s="15" t="s">
        <v>187</v>
      </c>
      <c r="AW1119" s="15" t="s">
        <v>29</v>
      </c>
      <c r="AX1119" s="15" t="s">
        <v>80</v>
      </c>
      <c r="AY1119" s="238" t="s">
        <v>182</v>
      </c>
    </row>
    <row r="1120" spans="1:65" s="2" customFormat="1" ht="16.5" customHeight="1">
      <c r="A1120" s="34"/>
      <c r="B1120" s="35"/>
      <c r="C1120" s="192" t="s">
        <v>1517</v>
      </c>
      <c r="D1120" s="192" t="s">
        <v>184</v>
      </c>
      <c r="E1120" s="193" t="s">
        <v>1518</v>
      </c>
      <c r="F1120" s="194" t="s">
        <v>1519</v>
      </c>
      <c r="G1120" s="195" t="s">
        <v>201</v>
      </c>
      <c r="H1120" s="196">
        <v>3.8719999999999999</v>
      </c>
      <c r="I1120" s="197"/>
      <c r="J1120" s="198">
        <f>ROUND(I1120*H1120,2)</f>
        <v>0</v>
      </c>
      <c r="K1120" s="199"/>
      <c r="L1120" s="39"/>
      <c r="M1120" s="200" t="s">
        <v>1</v>
      </c>
      <c r="N1120" s="201" t="s">
        <v>37</v>
      </c>
      <c r="O1120" s="71"/>
      <c r="P1120" s="202">
        <f>O1120*H1120</f>
        <v>0</v>
      </c>
      <c r="Q1120" s="202">
        <v>0</v>
      </c>
      <c r="R1120" s="202">
        <f>Q1120*H1120</f>
        <v>0</v>
      </c>
      <c r="S1120" s="202">
        <v>0</v>
      </c>
      <c r="T1120" s="203">
        <f>S1120*H1120</f>
        <v>0</v>
      </c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R1120" s="204" t="s">
        <v>187</v>
      </c>
      <c r="AT1120" s="204" t="s">
        <v>184</v>
      </c>
      <c r="AU1120" s="204" t="s">
        <v>82</v>
      </c>
      <c r="AY1120" s="17" t="s">
        <v>182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7" t="s">
        <v>80</v>
      </c>
      <c r="BK1120" s="205">
        <f>ROUND(I1120*H1120,2)</f>
        <v>0</v>
      </c>
      <c r="BL1120" s="17" t="s">
        <v>187</v>
      </c>
      <c r="BM1120" s="204" t="s">
        <v>1520</v>
      </c>
    </row>
    <row r="1121" spans="1:65" s="13" customFormat="1" ht="11.25">
      <c r="B1121" s="206"/>
      <c r="C1121" s="207"/>
      <c r="D1121" s="208" t="s">
        <v>194</v>
      </c>
      <c r="E1121" s="209" t="s">
        <v>1</v>
      </c>
      <c r="F1121" s="210" t="s">
        <v>1491</v>
      </c>
      <c r="G1121" s="207"/>
      <c r="H1121" s="209" t="s">
        <v>1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194</v>
      </c>
      <c r="AU1121" s="216" t="s">
        <v>82</v>
      </c>
      <c r="AV1121" s="13" t="s">
        <v>80</v>
      </c>
      <c r="AW1121" s="13" t="s">
        <v>29</v>
      </c>
      <c r="AX1121" s="13" t="s">
        <v>72</v>
      </c>
      <c r="AY1121" s="216" t="s">
        <v>182</v>
      </c>
    </row>
    <row r="1122" spans="1:65" s="14" customFormat="1" ht="11.25">
      <c r="B1122" s="217"/>
      <c r="C1122" s="218"/>
      <c r="D1122" s="208" t="s">
        <v>194</v>
      </c>
      <c r="E1122" s="219" t="s">
        <v>1</v>
      </c>
      <c r="F1122" s="220" t="s">
        <v>1516</v>
      </c>
      <c r="G1122" s="218"/>
      <c r="H1122" s="221">
        <v>3.8719999999999999</v>
      </c>
      <c r="I1122" s="222"/>
      <c r="J1122" s="218"/>
      <c r="K1122" s="218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194</v>
      </c>
      <c r="AU1122" s="227" t="s">
        <v>82</v>
      </c>
      <c r="AV1122" s="14" t="s">
        <v>82</v>
      </c>
      <c r="AW1122" s="14" t="s">
        <v>29</v>
      </c>
      <c r="AX1122" s="14" t="s">
        <v>72</v>
      </c>
      <c r="AY1122" s="227" t="s">
        <v>182</v>
      </c>
    </row>
    <row r="1123" spans="1:65" s="15" customFormat="1" ht="11.25">
      <c r="B1123" s="228"/>
      <c r="C1123" s="229"/>
      <c r="D1123" s="208" t="s">
        <v>194</v>
      </c>
      <c r="E1123" s="230" t="s">
        <v>1</v>
      </c>
      <c r="F1123" s="231" t="s">
        <v>218</v>
      </c>
      <c r="G1123" s="229"/>
      <c r="H1123" s="232">
        <v>3.8719999999999999</v>
      </c>
      <c r="I1123" s="233"/>
      <c r="J1123" s="229"/>
      <c r="K1123" s="229"/>
      <c r="L1123" s="234"/>
      <c r="M1123" s="235"/>
      <c r="N1123" s="236"/>
      <c r="O1123" s="236"/>
      <c r="P1123" s="236"/>
      <c r="Q1123" s="236"/>
      <c r="R1123" s="236"/>
      <c r="S1123" s="236"/>
      <c r="T1123" s="237"/>
      <c r="AT1123" s="238" t="s">
        <v>194</v>
      </c>
      <c r="AU1123" s="238" t="s">
        <v>82</v>
      </c>
      <c r="AV1123" s="15" t="s">
        <v>187</v>
      </c>
      <c r="AW1123" s="15" t="s">
        <v>29</v>
      </c>
      <c r="AX1123" s="15" t="s">
        <v>80</v>
      </c>
      <c r="AY1123" s="238" t="s">
        <v>182</v>
      </c>
    </row>
    <row r="1124" spans="1:65" s="12" customFormat="1" ht="22.9" customHeight="1">
      <c r="B1124" s="176"/>
      <c r="C1124" s="177"/>
      <c r="D1124" s="178" t="s">
        <v>71</v>
      </c>
      <c r="E1124" s="190" t="s">
        <v>243</v>
      </c>
      <c r="F1124" s="190" t="s">
        <v>1521</v>
      </c>
      <c r="G1124" s="177"/>
      <c r="H1124" s="177"/>
      <c r="I1124" s="180"/>
      <c r="J1124" s="191">
        <f>BK1124</f>
        <v>0</v>
      </c>
      <c r="K1124" s="177"/>
      <c r="L1124" s="182"/>
      <c r="M1124" s="183"/>
      <c r="N1124" s="184"/>
      <c r="O1124" s="184"/>
      <c r="P1124" s="185">
        <f>SUM(P1125:P1148)</f>
        <v>0</v>
      </c>
      <c r="Q1124" s="184"/>
      <c r="R1124" s="185">
        <f>SUM(R1125:R1148)</f>
        <v>50.22945524</v>
      </c>
      <c r="S1124" s="184"/>
      <c r="T1124" s="186">
        <f>SUM(T1125:T1148)</f>
        <v>0</v>
      </c>
      <c r="AR1124" s="187" t="s">
        <v>80</v>
      </c>
      <c r="AT1124" s="188" t="s">
        <v>71</v>
      </c>
      <c r="AU1124" s="188" t="s">
        <v>80</v>
      </c>
      <c r="AY1124" s="187" t="s">
        <v>182</v>
      </c>
      <c r="BK1124" s="189">
        <f>SUM(BK1125:BK1148)</f>
        <v>0</v>
      </c>
    </row>
    <row r="1125" spans="1:65" s="2" customFormat="1" ht="24.2" customHeight="1">
      <c r="A1125" s="34"/>
      <c r="B1125" s="35"/>
      <c r="C1125" s="192" t="s">
        <v>1522</v>
      </c>
      <c r="D1125" s="192" t="s">
        <v>184</v>
      </c>
      <c r="E1125" s="193" t="s">
        <v>1523</v>
      </c>
      <c r="F1125" s="194" t="s">
        <v>1524</v>
      </c>
      <c r="G1125" s="195" t="s">
        <v>201</v>
      </c>
      <c r="H1125" s="196">
        <v>36.116</v>
      </c>
      <c r="I1125" s="197"/>
      <c r="J1125" s="198">
        <f>ROUND(I1125*H1125,2)</f>
        <v>0</v>
      </c>
      <c r="K1125" s="199"/>
      <c r="L1125" s="39"/>
      <c r="M1125" s="200" t="s">
        <v>1</v>
      </c>
      <c r="N1125" s="201" t="s">
        <v>37</v>
      </c>
      <c r="O1125" s="71"/>
      <c r="P1125" s="202">
        <f>O1125*H1125</f>
        <v>0</v>
      </c>
      <c r="Q1125" s="202">
        <v>0.57499999999999996</v>
      </c>
      <c r="R1125" s="202">
        <f>Q1125*H1125</f>
        <v>20.766699999999997</v>
      </c>
      <c r="S1125" s="202">
        <v>0</v>
      </c>
      <c r="T1125" s="203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204" t="s">
        <v>187</v>
      </c>
      <c r="AT1125" s="204" t="s">
        <v>184</v>
      </c>
      <c r="AU1125" s="204" t="s">
        <v>82</v>
      </c>
      <c r="AY1125" s="17" t="s">
        <v>182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7" t="s">
        <v>80</v>
      </c>
      <c r="BK1125" s="205">
        <f>ROUND(I1125*H1125,2)</f>
        <v>0</v>
      </c>
      <c r="BL1125" s="17" t="s">
        <v>187</v>
      </c>
      <c r="BM1125" s="204" t="s">
        <v>1525</v>
      </c>
    </row>
    <row r="1126" spans="1:65" s="13" customFormat="1" ht="11.25">
      <c r="B1126" s="206"/>
      <c r="C1126" s="207"/>
      <c r="D1126" s="208" t="s">
        <v>194</v>
      </c>
      <c r="E1126" s="209" t="s">
        <v>1</v>
      </c>
      <c r="F1126" s="210" t="s">
        <v>781</v>
      </c>
      <c r="G1126" s="207"/>
      <c r="H1126" s="209" t="s">
        <v>1</v>
      </c>
      <c r="I1126" s="211"/>
      <c r="J1126" s="207"/>
      <c r="K1126" s="207"/>
      <c r="L1126" s="212"/>
      <c r="M1126" s="213"/>
      <c r="N1126" s="214"/>
      <c r="O1126" s="214"/>
      <c r="P1126" s="214"/>
      <c r="Q1126" s="214"/>
      <c r="R1126" s="214"/>
      <c r="S1126" s="214"/>
      <c r="T1126" s="215"/>
      <c r="AT1126" s="216" t="s">
        <v>194</v>
      </c>
      <c r="AU1126" s="216" t="s">
        <v>82</v>
      </c>
      <c r="AV1126" s="13" t="s">
        <v>80</v>
      </c>
      <c r="AW1126" s="13" t="s">
        <v>29</v>
      </c>
      <c r="AX1126" s="13" t="s">
        <v>72</v>
      </c>
      <c r="AY1126" s="216" t="s">
        <v>182</v>
      </c>
    </row>
    <row r="1127" spans="1:65" s="14" customFormat="1" ht="22.5">
      <c r="B1127" s="217"/>
      <c r="C1127" s="218"/>
      <c r="D1127" s="208" t="s">
        <v>194</v>
      </c>
      <c r="E1127" s="219" t="s">
        <v>1</v>
      </c>
      <c r="F1127" s="220" t="s">
        <v>782</v>
      </c>
      <c r="G1127" s="218"/>
      <c r="H1127" s="221">
        <v>31.103999999999999</v>
      </c>
      <c r="I1127" s="222"/>
      <c r="J1127" s="218"/>
      <c r="K1127" s="218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194</v>
      </c>
      <c r="AU1127" s="227" t="s">
        <v>82</v>
      </c>
      <c r="AV1127" s="14" t="s">
        <v>82</v>
      </c>
      <c r="AW1127" s="14" t="s">
        <v>29</v>
      </c>
      <c r="AX1127" s="14" t="s">
        <v>72</v>
      </c>
      <c r="AY1127" s="227" t="s">
        <v>182</v>
      </c>
    </row>
    <row r="1128" spans="1:65" s="14" customFormat="1" ht="11.25">
      <c r="B1128" s="217"/>
      <c r="C1128" s="218"/>
      <c r="D1128" s="208" t="s">
        <v>194</v>
      </c>
      <c r="E1128" s="219" t="s">
        <v>1</v>
      </c>
      <c r="F1128" s="220" t="s">
        <v>783</v>
      </c>
      <c r="G1128" s="218"/>
      <c r="H1128" s="221">
        <v>5.0119999999999996</v>
      </c>
      <c r="I1128" s="222"/>
      <c r="J1128" s="218"/>
      <c r="K1128" s="218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194</v>
      </c>
      <c r="AU1128" s="227" t="s">
        <v>82</v>
      </c>
      <c r="AV1128" s="14" t="s">
        <v>82</v>
      </c>
      <c r="AW1128" s="14" t="s">
        <v>29</v>
      </c>
      <c r="AX1128" s="14" t="s">
        <v>72</v>
      </c>
      <c r="AY1128" s="227" t="s">
        <v>182</v>
      </c>
    </row>
    <row r="1129" spans="1:65" s="15" customFormat="1" ht="11.25">
      <c r="B1129" s="228"/>
      <c r="C1129" s="229"/>
      <c r="D1129" s="208" t="s">
        <v>194</v>
      </c>
      <c r="E1129" s="230" t="s">
        <v>1</v>
      </c>
      <c r="F1129" s="231" t="s">
        <v>218</v>
      </c>
      <c r="G1129" s="229"/>
      <c r="H1129" s="232">
        <v>36.116</v>
      </c>
      <c r="I1129" s="233"/>
      <c r="J1129" s="229"/>
      <c r="K1129" s="229"/>
      <c r="L1129" s="234"/>
      <c r="M1129" s="235"/>
      <c r="N1129" s="236"/>
      <c r="O1129" s="236"/>
      <c r="P1129" s="236"/>
      <c r="Q1129" s="236"/>
      <c r="R1129" s="236"/>
      <c r="S1129" s="236"/>
      <c r="T1129" s="237"/>
      <c r="AT1129" s="238" t="s">
        <v>194</v>
      </c>
      <c r="AU1129" s="238" t="s">
        <v>82</v>
      </c>
      <c r="AV1129" s="15" t="s">
        <v>187</v>
      </c>
      <c r="AW1129" s="15" t="s">
        <v>29</v>
      </c>
      <c r="AX1129" s="15" t="s">
        <v>80</v>
      </c>
      <c r="AY1129" s="238" t="s">
        <v>182</v>
      </c>
    </row>
    <row r="1130" spans="1:65" s="2" customFormat="1" ht="24.2" customHeight="1">
      <c r="A1130" s="34"/>
      <c r="B1130" s="35"/>
      <c r="C1130" s="192" t="s">
        <v>1526</v>
      </c>
      <c r="D1130" s="192" t="s">
        <v>184</v>
      </c>
      <c r="E1130" s="193" t="s">
        <v>1527</v>
      </c>
      <c r="F1130" s="194" t="s">
        <v>1528</v>
      </c>
      <c r="G1130" s="195" t="s">
        <v>201</v>
      </c>
      <c r="H1130" s="196">
        <v>36.116</v>
      </c>
      <c r="I1130" s="197"/>
      <c r="J1130" s="198">
        <f>ROUND(I1130*H1130,2)</f>
        <v>0</v>
      </c>
      <c r="K1130" s="199"/>
      <c r="L1130" s="39"/>
      <c r="M1130" s="200" t="s">
        <v>1</v>
      </c>
      <c r="N1130" s="201" t="s">
        <v>37</v>
      </c>
      <c r="O1130" s="71"/>
      <c r="P1130" s="202">
        <f>O1130*H1130</f>
        <v>0</v>
      </c>
      <c r="Q1130" s="202">
        <v>8.9219999999999994E-2</v>
      </c>
      <c r="R1130" s="202">
        <f>Q1130*H1130</f>
        <v>3.2222695199999998</v>
      </c>
      <c r="S1130" s="202">
        <v>0</v>
      </c>
      <c r="T1130" s="203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4" t="s">
        <v>187</v>
      </c>
      <c r="AT1130" s="204" t="s">
        <v>184</v>
      </c>
      <c r="AU1130" s="204" t="s">
        <v>82</v>
      </c>
      <c r="AY1130" s="17" t="s">
        <v>182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7" t="s">
        <v>80</v>
      </c>
      <c r="BK1130" s="205">
        <f>ROUND(I1130*H1130,2)</f>
        <v>0</v>
      </c>
      <c r="BL1130" s="17" t="s">
        <v>187</v>
      </c>
      <c r="BM1130" s="204" t="s">
        <v>1529</v>
      </c>
    </row>
    <row r="1131" spans="1:65" s="13" customFormat="1" ht="11.25">
      <c r="B1131" s="206"/>
      <c r="C1131" s="207"/>
      <c r="D1131" s="208" t="s">
        <v>194</v>
      </c>
      <c r="E1131" s="209" t="s">
        <v>1</v>
      </c>
      <c r="F1131" s="210" t="s">
        <v>815</v>
      </c>
      <c r="G1131" s="207"/>
      <c r="H1131" s="209" t="s">
        <v>1</v>
      </c>
      <c r="I1131" s="211"/>
      <c r="J1131" s="207"/>
      <c r="K1131" s="207"/>
      <c r="L1131" s="212"/>
      <c r="M1131" s="213"/>
      <c r="N1131" s="214"/>
      <c r="O1131" s="214"/>
      <c r="P1131" s="214"/>
      <c r="Q1131" s="214"/>
      <c r="R1131" s="214"/>
      <c r="S1131" s="214"/>
      <c r="T1131" s="215"/>
      <c r="AT1131" s="216" t="s">
        <v>194</v>
      </c>
      <c r="AU1131" s="216" t="s">
        <v>82</v>
      </c>
      <c r="AV1131" s="13" t="s">
        <v>80</v>
      </c>
      <c r="AW1131" s="13" t="s">
        <v>29</v>
      </c>
      <c r="AX1131" s="13" t="s">
        <v>72</v>
      </c>
      <c r="AY1131" s="216" t="s">
        <v>182</v>
      </c>
    </row>
    <row r="1132" spans="1:65" s="14" customFormat="1" ht="22.5">
      <c r="B1132" s="217"/>
      <c r="C1132" s="218"/>
      <c r="D1132" s="208" t="s">
        <v>194</v>
      </c>
      <c r="E1132" s="219" t="s">
        <v>1</v>
      </c>
      <c r="F1132" s="220" t="s">
        <v>782</v>
      </c>
      <c r="G1132" s="218"/>
      <c r="H1132" s="221">
        <v>31.103999999999999</v>
      </c>
      <c r="I1132" s="222"/>
      <c r="J1132" s="218"/>
      <c r="K1132" s="218"/>
      <c r="L1132" s="223"/>
      <c r="M1132" s="224"/>
      <c r="N1132" s="225"/>
      <c r="O1132" s="225"/>
      <c r="P1132" s="225"/>
      <c r="Q1132" s="225"/>
      <c r="R1132" s="225"/>
      <c r="S1132" s="225"/>
      <c r="T1132" s="226"/>
      <c r="AT1132" s="227" t="s">
        <v>194</v>
      </c>
      <c r="AU1132" s="227" t="s">
        <v>82</v>
      </c>
      <c r="AV1132" s="14" t="s">
        <v>82</v>
      </c>
      <c r="AW1132" s="14" t="s">
        <v>29</v>
      </c>
      <c r="AX1132" s="14" t="s">
        <v>72</v>
      </c>
      <c r="AY1132" s="227" t="s">
        <v>182</v>
      </c>
    </row>
    <row r="1133" spans="1:65" s="14" customFormat="1" ht="11.25">
      <c r="B1133" s="217"/>
      <c r="C1133" s="218"/>
      <c r="D1133" s="208" t="s">
        <v>194</v>
      </c>
      <c r="E1133" s="219" t="s">
        <v>1</v>
      </c>
      <c r="F1133" s="220" t="s">
        <v>783</v>
      </c>
      <c r="G1133" s="218"/>
      <c r="H1133" s="221">
        <v>5.0119999999999996</v>
      </c>
      <c r="I1133" s="222"/>
      <c r="J1133" s="218"/>
      <c r="K1133" s="218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194</v>
      </c>
      <c r="AU1133" s="227" t="s">
        <v>82</v>
      </c>
      <c r="AV1133" s="14" t="s">
        <v>82</v>
      </c>
      <c r="AW1133" s="14" t="s">
        <v>29</v>
      </c>
      <c r="AX1133" s="14" t="s">
        <v>72</v>
      </c>
      <c r="AY1133" s="227" t="s">
        <v>182</v>
      </c>
    </row>
    <row r="1134" spans="1:65" s="15" customFormat="1" ht="11.25">
      <c r="B1134" s="228"/>
      <c r="C1134" s="229"/>
      <c r="D1134" s="208" t="s">
        <v>194</v>
      </c>
      <c r="E1134" s="230" t="s">
        <v>1</v>
      </c>
      <c r="F1134" s="231" t="s">
        <v>218</v>
      </c>
      <c r="G1134" s="229"/>
      <c r="H1134" s="232">
        <v>36.116</v>
      </c>
      <c r="I1134" s="233"/>
      <c r="J1134" s="229"/>
      <c r="K1134" s="229"/>
      <c r="L1134" s="234"/>
      <c r="M1134" s="235"/>
      <c r="N1134" s="236"/>
      <c r="O1134" s="236"/>
      <c r="P1134" s="236"/>
      <c r="Q1134" s="236"/>
      <c r="R1134" s="236"/>
      <c r="S1134" s="236"/>
      <c r="T1134" s="237"/>
      <c r="AT1134" s="238" t="s">
        <v>194</v>
      </c>
      <c r="AU1134" s="238" t="s">
        <v>82</v>
      </c>
      <c r="AV1134" s="15" t="s">
        <v>187</v>
      </c>
      <c r="AW1134" s="15" t="s">
        <v>29</v>
      </c>
      <c r="AX1134" s="15" t="s">
        <v>80</v>
      </c>
      <c r="AY1134" s="238" t="s">
        <v>182</v>
      </c>
    </row>
    <row r="1135" spans="1:65" s="2" customFormat="1" ht="24.2" customHeight="1">
      <c r="A1135" s="34"/>
      <c r="B1135" s="35"/>
      <c r="C1135" s="242" t="s">
        <v>1530</v>
      </c>
      <c r="D1135" s="242" t="s">
        <v>648</v>
      </c>
      <c r="E1135" s="243" t="s">
        <v>1531</v>
      </c>
      <c r="F1135" s="244" t="s">
        <v>1532</v>
      </c>
      <c r="G1135" s="245" t="s">
        <v>201</v>
      </c>
      <c r="H1135" s="246">
        <v>37.198999999999998</v>
      </c>
      <c r="I1135" s="247"/>
      <c r="J1135" s="248">
        <f>ROUND(I1135*H1135,2)</f>
        <v>0</v>
      </c>
      <c r="K1135" s="249"/>
      <c r="L1135" s="250"/>
      <c r="M1135" s="251" t="s">
        <v>1</v>
      </c>
      <c r="N1135" s="252" t="s">
        <v>37</v>
      </c>
      <c r="O1135" s="71"/>
      <c r="P1135" s="202">
        <f>O1135*H1135</f>
        <v>0</v>
      </c>
      <c r="Q1135" s="202">
        <v>0.13028000000000001</v>
      </c>
      <c r="R1135" s="202">
        <f>Q1135*H1135</f>
        <v>4.84628572</v>
      </c>
      <c r="S1135" s="202">
        <v>0</v>
      </c>
      <c r="T1135" s="203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4" t="s">
        <v>1533</v>
      </c>
      <c r="AT1135" s="204" t="s">
        <v>648</v>
      </c>
      <c r="AU1135" s="204" t="s">
        <v>82</v>
      </c>
      <c r="AY1135" s="17" t="s">
        <v>182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7" t="s">
        <v>80</v>
      </c>
      <c r="BK1135" s="205">
        <f>ROUND(I1135*H1135,2)</f>
        <v>0</v>
      </c>
      <c r="BL1135" s="17" t="s">
        <v>908</v>
      </c>
      <c r="BM1135" s="204" t="s">
        <v>1534</v>
      </c>
    </row>
    <row r="1136" spans="1:65" s="13" customFormat="1" ht="11.25">
      <c r="B1136" s="206"/>
      <c r="C1136" s="207"/>
      <c r="D1136" s="208" t="s">
        <v>194</v>
      </c>
      <c r="E1136" s="209" t="s">
        <v>1</v>
      </c>
      <c r="F1136" s="210" t="s">
        <v>815</v>
      </c>
      <c r="G1136" s="207"/>
      <c r="H1136" s="209" t="s">
        <v>1</v>
      </c>
      <c r="I1136" s="211"/>
      <c r="J1136" s="207"/>
      <c r="K1136" s="207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194</v>
      </c>
      <c r="AU1136" s="216" t="s">
        <v>82</v>
      </c>
      <c r="AV1136" s="13" t="s">
        <v>80</v>
      </c>
      <c r="AW1136" s="13" t="s">
        <v>29</v>
      </c>
      <c r="AX1136" s="13" t="s">
        <v>72</v>
      </c>
      <c r="AY1136" s="216" t="s">
        <v>182</v>
      </c>
    </row>
    <row r="1137" spans="1:65" s="14" customFormat="1" ht="22.5">
      <c r="B1137" s="217"/>
      <c r="C1137" s="218"/>
      <c r="D1137" s="208" t="s">
        <v>194</v>
      </c>
      <c r="E1137" s="219" t="s">
        <v>1</v>
      </c>
      <c r="F1137" s="220" t="s">
        <v>782</v>
      </c>
      <c r="G1137" s="218"/>
      <c r="H1137" s="221">
        <v>31.103999999999999</v>
      </c>
      <c r="I1137" s="222"/>
      <c r="J1137" s="218"/>
      <c r="K1137" s="218"/>
      <c r="L1137" s="223"/>
      <c r="M1137" s="224"/>
      <c r="N1137" s="225"/>
      <c r="O1137" s="225"/>
      <c r="P1137" s="225"/>
      <c r="Q1137" s="225"/>
      <c r="R1137" s="225"/>
      <c r="S1137" s="225"/>
      <c r="T1137" s="226"/>
      <c r="AT1137" s="227" t="s">
        <v>194</v>
      </c>
      <c r="AU1137" s="227" t="s">
        <v>82</v>
      </c>
      <c r="AV1137" s="14" t="s">
        <v>82</v>
      </c>
      <c r="AW1137" s="14" t="s">
        <v>29</v>
      </c>
      <c r="AX1137" s="14" t="s">
        <v>72</v>
      </c>
      <c r="AY1137" s="227" t="s">
        <v>182</v>
      </c>
    </row>
    <row r="1138" spans="1:65" s="14" customFormat="1" ht="11.25">
      <c r="B1138" s="217"/>
      <c r="C1138" s="218"/>
      <c r="D1138" s="208" t="s">
        <v>194</v>
      </c>
      <c r="E1138" s="219" t="s">
        <v>1</v>
      </c>
      <c r="F1138" s="220" t="s">
        <v>783</v>
      </c>
      <c r="G1138" s="218"/>
      <c r="H1138" s="221">
        <v>5.0119999999999996</v>
      </c>
      <c r="I1138" s="222"/>
      <c r="J1138" s="218"/>
      <c r="K1138" s="218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194</v>
      </c>
      <c r="AU1138" s="227" t="s">
        <v>82</v>
      </c>
      <c r="AV1138" s="14" t="s">
        <v>82</v>
      </c>
      <c r="AW1138" s="14" t="s">
        <v>29</v>
      </c>
      <c r="AX1138" s="14" t="s">
        <v>72</v>
      </c>
      <c r="AY1138" s="227" t="s">
        <v>182</v>
      </c>
    </row>
    <row r="1139" spans="1:65" s="15" customFormat="1" ht="11.25">
      <c r="B1139" s="228"/>
      <c r="C1139" s="229"/>
      <c r="D1139" s="208" t="s">
        <v>194</v>
      </c>
      <c r="E1139" s="230" t="s">
        <v>1</v>
      </c>
      <c r="F1139" s="231" t="s">
        <v>218</v>
      </c>
      <c r="G1139" s="229"/>
      <c r="H1139" s="232">
        <v>36.116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194</v>
      </c>
      <c r="AU1139" s="238" t="s">
        <v>82</v>
      </c>
      <c r="AV1139" s="15" t="s">
        <v>187</v>
      </c>
      <c r="AW1139" s="15" t="s">
        <v>29</v>
      </c>
      <c r="AX1139" s="15" t="s">
        <v>80</v>
      </c>
      <c r="AY1139" s="238" t="s">
        <v>182</v>
      </c>
    </row>
    <row r="1140" spans="1:65" s="14" customFormat="1" ht="11.25">
      <c r="B1140" s="217"/>
      <c r="C1140" s="218"/>
      <c r="D1140" s="208" t="s">
        <v>194</v>
      </c>
      <c r="E1140" s="218"/>
      <c r="F1140" s="220" t="s">
        <v>1535</v>
      </c>
      <c r="G1140" s="218"/>
      <c r="H1140" s="221">
        <v>37.198999999999998</v>
      </c>
      <c r="I1140" s="222"/>
      <c r="J1140" s="218"/>
      <c r="K1140" s="218"/>
      <c r="L1140" s="223"/>
      <c r="M1140" s="224"/>
      <c r="N1140" s="225"/>
      <c r="O1140" s="225"/>
      <c r="P1140" s="225"/>
      <c r="Q1140" s="225"/>
      <c r="R1140" s="225"/>
      <c r="S1140" s="225"/>
      <c r="T1140" s="226"/>
      <c r="AT1140" s="227" t="s">
        <v>194</v>
      </c>
      <c r="AU1140" s="227" t="s">
        <v>82</v>
      </c>
      <c r="AV1140" s="14" t="s">
        <v>82</v>
      </c>
      <c r="AW1140" s="14" t="s">
        <v>4</v>
      </c>
      <c r="AX1140" s="14" t="s">
        <v>80</v>
      </c>
      <c r="AY1140" s="227" t="s">
        <v>182</v>
      </c>
    </row>
    <row r="1141" spans="1:65" s="2" customFormat="1" ht="33" customHeight="1">
      <c r="A1141" s="34"/>
      <c r="B1141" s="35"/>
      <c r="C1141" s="192" t="s">
        <v>598</v>
      </c>
      <c r="D1141" s="192" t="s">
        <v>184</v>
      </c>
      <c r="E1141" s="193" t="s">
        <v>1536</v>
      </c>
      <c r="F1141" s="194" t="s">
        <v>1537</v>
      </c>
      <c r="G1141" s="195" t="s">
        <v>201</v>
      </c>
      <c r="H1141" s="196">
        <v>150</v>
      </c>
      <c r="I1141" s="197"/>
      <c r="J1141" s="198">
        <f>ROUND(I1141*H1141,2)</f>
        <v>0</v>
      </c>
      <c r="K1141" s="199"/>
      <c r="L1141" s="39"/>
      <c r="M1141" s="200" t="s">
        <v>1</v>
      </c>
      <c r="N1141" s="201" t="s">
        <v>37</v>
      </c>
      <c r="O1141" s="71"/>
      <c r="P1141" s="202">
        <f>O1141*H1141</f>
        <v>0</v>
      </c>
      <c r="Q1141" s="202">
        <v>0.11162</v>
      </c>
      <c r="R1141" s="202">
        <f>Q1141*H1141</f>
        <v>16.742999999999999</v>
      </c>
      <c r="S1141" s="202">
        <v>0</v>
      </c>
      <c r="T1141" s="203">
        <f>S1141*H1141</f>
        <v>0</v>
      </c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R1141" s="204" t="s">
        <v>187</v>
      </c>
      <c r="AT1141" s="204" t="s">
        <v>184</v>
      </c>
      <c r="AU1141" s="204" t="s">
        <v>82</v>
      </c>
      <c r="AY1141" s="17" t="s">
        <v>182</v>
      </c>
      <c r="BE1141" s="205">
        <f>IF(N1141="základní",J1141,0)</f>
        <v>0</v>
      </c>
      <c r="BF1141" s="205">
        <f>IF(N1141="snížená",J1141,0)</f>
        <v>0</v>
      </c>
      <c r="BG1141" s="205">
        <f>IF(N1141="zákl. přenesená",J1141,0)</f>
        <v>0</v>
      </c>
      <c r="BH1141" s="205">
        <f>IF(N1141="sníž. přenesená",J1141,0)</f>
        <v>0</v>
      </c>
      <c r="BI1141" s="205">
        <f>IF(N1141="nulová",J1141,0)</f>
        <v>0</v>
      </c>
      <c r="BJ1141" s="17" t="s">
        <v>80</v>
      </c>
      <c r="BK1141" s="205">
        <f>ROUND(I1141*H1141,2)</f>
        <v>0</v>
      </c>
      <c r="BL1141" s="17" t="s">
        <v>187</v>
      </c>
      <c r="BM1141" s="204" t="s">
        <v>1538</v>
      </c>
    </row>
    <row r="1142" spans="1:65" s="13" customFormat="1" ht="11.25">
      <c r="B1142" s="206"/>
      <c r="C1142" s="207"/>
      <c r="D1142" s="208" t="s">
        <v>194</v>
      </c>
      <c r="E1142" s="209" t="s">
        <v>1</v>
      </c>
      <c r="F1142" s="210" t="s">
        <v>1539</v>
      </c>
      <c r="G1142" s="207"/>
      <c r="H1142" s="209" t="s">
        <v>1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194</v>
      </c>
      <c r="AU1142" s="216" t="s">
        <v>82</v>
      </c>
      <c r="AV1142" s="13" t="s">
        <v>80</v>
      </c>
      <c r="AW1142" s="13" t="s">
        <v>29</v>
      </c>
      <c r="AX1142" s="13" t="s">
        <v>72</v>
      </c>
      <c r="AY1142" s="216" t="s">
        <v>182</v>
      </c>
    </row>
    <row r="1143" spans="1:65" s="14" customFormat="1" ht="11.25">
      <c r="B1143" s="217"/>
      <c r="C1143" s="218"/>
      <c r="D1143" s="208" t="s">
        <v>194</v>
      </c>
      <c r="E1143" s="219" t="s">
        <v>1</v>
      </c>
      <c r="F1143" s="220" t="s">
        <v>598</v>
      </c>
      <c r="G1143" s="218"/>
      <c r="H1143" s="221">
        <v>150</v>
      </c>
      <c r="I1143" s="222"/>
      <c r="J1143" s="218"/>
      <c r="K1143" s="218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194</v>
      </c>
      <c r="AU1143" s="227" t="s">
        <v>82</v>
      </c>
      <c r="AV1143" s="14" t="s">
        <v>82</v>
      </c>
      <c r="AW1143" s="14" t="s">
        <v>29</v>
      </c>
      <c r="AX1143" s="14" t="s">
        <v>80</v>
      </c>
      <c r="AY1143" s="227" t="s">
        <v>182</v>
      </c>
    </row>
    <row r="1144" spans="1:65" s="2" customFormat="1" ht="24.2" customHeight="1">
      <c r="A1144" s="34"/>
      <c r="B1144" s="35"/>
      <c r="C1144" s="242" t="s">
        <v>1540</v>
      </c>
      <c r="D1144" s="242" t="s">
        <v>648</v>
      </c>
      <c r="E1144" s="243" t="s">
        <v>1541</v>
      </c>
      <c r="F1144" s="244" t="s">
        <v>1542</v>
      </c>
      <c r="G1144" s="245" t="s">
        <v>201</v>
      </c>
      <c r="H1144" s="246">
        <v>30.6</v>
      </c>
      <c r="I1144" s="247"/>
      <c r="J1144" s="248">
        <f>ROUND(I1144*H1144,2)</f>
        <v>0</v>
      </c>
      <c r="K1144" s="249"/>
      <c r="L1144" s="250"/>
      <c r="M1144" s="251" t="s">
        <v>1</v>
      </c>
      <c r="N1144" s="252" t="s">
        <v>37</v>
      </c>
      <c r="O1144" s="71"/>
      <c r="P1144" s="202">
        <f>O1144*H1144</f>
        <v>0</v>
      </c>
      <c r="Q1144" s="202">
        <v>0.152</v>
      </c>
      <c r="R1144" s="202">
        <f>Q1144*H1144</f>
        <v>4.6512000000000002</v>
      </c>
      <c r="S1144" s="202">
        <v>0</v>
      </c>
      <c r="T1144" s="203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4" t="s">
        <v>282</v>
      </c>
      <c r="AT1144" s="204" t="s">
        <v>648</v>
      </c>
      <c r="AU1144" s="204" t="s">
        <v>82</v>
      </c>
      <c r="AY1144" s="17" t="s">
        <v>182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7" t="s">
        <v>80</v>
      </c>
      <c r="BK1144" s="205">
        <f>ROUND(I1144*H1144,2)</f>
        <v>0</v>
      </c>
      <c r="BL1144" s="17" t="s">
        <v>187</v>
      </c>
      <c r="BM1144" s="204" t="s">
        <v>1543</v>
      </c>
    </row>
    <row r="1145" spans="1:65" s="2" customFormat="1" ht="19.5">
      <c r="A1145" s="34"/>
      <c r="B1145" s="35"/>
      <c r="C1145" s="36"/>
      <c r="D1145" s="208" t="s">
        <v>652</v>
      </c>
      <c r="E1145" s="36"/>
      <c r="F1145" s="253" t="s">
        <v>1544</v>
      </c>
      <c r="G1145" s="36"/>
      <c r="H1145" s="36"/>
      <c r="I1145" s="254"/>
      <c r="J1145" s="36"/>
      <c r="K1145" s="36"/>
      <c r="L1145" s="39"/>
      <c r="M1145" s="255"/>
      <c r="N1145" s="256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652</v>
      </c>
      <c r="AU1145" s="17" t="s">
        <v>82</v>
      </c>
    </row>
    <row r="1146" spans="1:65" s="13" customFormat="1" ht="11.25">
      <c r="B1146" s="206"/>
      <c r="C1146" s="207"/>
      <c r="D1146" s="208" t="s">
        <v>194</v>
      </c>
      <c r="E1146" s="209" t="s">
        <v>1</v>
      </c>
      <c r="F1146" s="210" t="s">
        <v>1545</v>
      </c>
      <c r="G1146" s="207"/>
      <c r="H1146" s="209" t="s">
        <v>1</v>
      </c>
      <c r="I1146" s="211"/>
      <c r="J1146" s="207"/>
      <c r="K1146" s="207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194</v>
      </c>
      <c r="AU1146" s="216" t="s">
        <v>82</v>
      </c>
      <c r="AV1146" s="13" t="s">
        <v>80</v>
      </c>
      <c r="AW1146" s="13" t="s">
        <v>29</v>
      </c>
      <c r="AX1146" s="13" t="s">
        <v>72</v>
      </c>
      <c r="AY1146" s="216" t="s">
        <v>182</v>
      </c>
    </row>
    <row r="1147" spans="1:65" s="14" customFormat="1" ht="11.25">
      <c r="B1147" s="217"/>
      <c r="C1147" s="218"/>
      <c r="D1147" s="208" t="s">
        <v>194</v>
      </c>
      <c r="E1147" s="219" t="s">
        <v>1</v>
      </c>
      <c r="F1147" s="220" t="s">
        <v>423</v>
      </c>
      <c r="G1147" s="218"/>
      <c r="H1147" s="221">
        <v>30</v>
      </c>
      <c r="I1147" s="222"/>
      <c r="J1147" s="218"/>
      <c r="K1147" s="218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194</v>
      </c>
      <c r="AU1147" s="227" t="s">
        <v>82</v>
      </c>
      <c r="AV1147" s="14" t="s">
        <v>82</v>
      </c>
      <c r="AW1147" s="14" t="s">
        <v>29</v>
      </c>
      <c r="AX1147" s="14" t="s">
        <v>80</v>
      </c>
      <c r="AY1147" s="227" t="s">
        <v>182</v>
      </c>
    </row>
    <row r="1148" spans="1:65" s="14" customFormat="1" ht="11.25">
      <c r="B1148" s="217"/>
      <c r="C1148" s="218"/>
      <c r="D1148" s="208" t="s">
        <v>194</v>
      </c>
      <c r="E1148" s="218"/>
      <c r="F1148" s="220" t="s">
        <v>1546</v>
      </c>
      <c r="G1148" s="218"/>
      <c r="H1148" s="221">
        <v>30.6</v>
      </c>
      <c r="I1148" s="222"/>
      <c r="J1148" s="218"/>
      <c r="K1148" s="218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194</v>
      </c>
      <c r="AU1148" s="227" t="s">
        <v>82</v>
      </c>
      <c r="AV1148" s="14" t="s">
        <v>82</v>
      </c>
      <c r="AW1148" s="14" t="s">
        <v>4</v>
      </c>
      <c r="AX1148" s="14" t="s">
        <v>80</v>
      </c>
      <c r="AY1148" s="227" t="s">
        <v>182</v>
      </c>
    </row>
    <row r="1149" spans="1:65" s="12" customFormat="1" ht="22.9" customHeight="1">
      <c r="B1149" s="176"/>
      <c r="C1149" s="177"/>
      <c r="D1149" s="178" t="s">
        <v>71</v>
      </c>
      <c r="E1149" s="190" t="s">
        <v>256</v>
      </c>
      <c r="F1149" s="190" t="s">
        <v>1547</v>
      </c>
      <c r="G1149" s="177"/>
      <c r="H1149" s="177"/>
      <c r="I1149" s="180"/>
      <c r="J1149" s="191">
        <f>BK1149</f>
        <v>0</v>
      </c>
      <c r="K1149" s="177"/>
      <c r="L1149" s="182"/>
      <c r="M1149" s="183"/>
      <c r="N1149" s="184"/>
      <c r="O1149" s="184"/>
      <c r="P1149" s="185">
        <f>P1150+SUM(P1151:P1741)</f>
        <v>0</v>
      </c>
      <c r="Q1149" s="184"/>
      <c r="R1149" s="185">
        <f>R1150+SUM(R1151:R1741)</f>
        <v>182.43058694000001</v>
      </c>
      <c r="S1149" s="184"/>
      <c r="T1149" s="186">
        <f>T1150+SUM(T1151:T1741)</f>
        <v>3.3200000000000003</v>
      </c>
      <c r="AR1149" s="187" t="s">
        <v>80</v>
      </c>
      <c r="AT1149" s="188" t="s">
        <v>71</v>
      </c>
      <c r="AU1149" s="188" t="s">
        <v>80</v>
      </c>
      <c r="AY1149" s="187" t="s">
        <v>182</v>
      </c>
      <c r="BK1149" s="189">
        <f>BK1150+SUM(BK1151:BK1741)</f>
        <v>0</v>
      </c>
    </row>
    <row r="1150" spans="1:65" s="2" customFormat="1" ht="24.2" customHeight="1">
      <c r="A1150" s="34"/>
      <c r="B1150" s="35"/>
      <c r="C1150" s="192" t="s">
        <v>1548</v>
      </c>
      <c r="D1150" s="192" t="s">
        <v>184</v>
      </c>
      <c r="E1150" s="193" t="s">
        <v>1549</v>
      </c>
      <c r="F1150" s="194" t="s">
        <v>1550</v>
      </c>
      <c r="G1150" s="195" t="s">
        <v>201</v>
      </c>
      <c r="H1150" s="196">
        <v>713.86</v>
      </c>
      <c r="I1150" s="197"/>
      <c r="J1150" s="198">
        <f>ROUND(I1150*H1150,2)</f>
        <v>0</v>
      </c>
      <c r="K1150" s="199"/>
      <c r="L1150" s="39"/>
      <c r="M1150" s="200" t="s">
        <v>1</v>
      </c>
      <c r="N1150" s="201" t="s">
        <v>37</v>
      </c>
      <c r="O1150" s="71"/>
      <c r="P1150" s="202">
        <f>O1150*H1150</f>
        <v>0</v>
      </c>
      <c r="Q1150" s="202">
        <v>7.3499999999999998E-3</v>
      </c>
      <c r="R1150" s="202">
        <f>Q1150*H1150</f>
        <v>5.2468709999999996</v>
      </c>
      <c r="S1150" s="202">
        <v>0</v>
      </c>
      <c r="T1150" s="203">
        <f>S1150*H1150</f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204" t="s">
        <v>187</v>
      </c>
      <c r="AT1150" s="204" t="s">
        <v>184</v>
      </c>
      <c r="AU1150" s="204" t="s">
        <v>82</v>
      </c>
      <c r="AY1150" s="17" t="s">
        <v>182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7" t="s">
        <v>80</v>
      </c>
      <c r="BK1150" s="205">
        <f>ROUND(I1150*H1150,2)</f>
        <v>0</v>
      </c>
      <c r="BL1150" s="17" t="s">
        <v>187</v>
      </c>
      <c r="BM1150" s="204" t="s">
        <v>1551</v>
      </c>
    </row>
    <row r="1151" spans="1:65" s="14" customFormat="1" ht="11.25">
      <c r="B1151" s="217"/>
      <c r="C1151" s="218"/>
      <c r="D1151" s="208" t="s">
        <v>194</v>
      </c>
      <c r="E1151" s="219" t="s">
        <v>1</v>
      </c>
      <c r="F1151" s="220" t="s">
        <v>1552</v>
      </c>
      <c r="G1151" s="218"/>
      <c r="H1151" s="221">
        <v>713.86</v>
      </c>
      <c r="I1151" s="222"/>
      <c r="J1151" s="218"/>
      <c r="K1151" s="218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194</v>
      </c>
      <c r="AU1151" s="227" t="s">
        <v>82</v>
      </c>
      <c r="AV1151" s="14" t="s">
        <v>82</v>
      </c>
      <c r="AW1151" s="14" t="s">
        <v>29</v>
      </c>
      <c r="AX1151" s="14" t="s">
        <v>80</v>
      </c>
      <c r="AY1151" s="227" t="s">
        <v>182</v>
      </c>
    </row>
    <row r="1152" spans="1:65" s="2" customFormat="1" ht="21.75" customHeight="1">
      <c r="A1152" s="34"/>
      <c r="B1152" s="35"/>
      <c r="C1152" s="192" t="s">
        <v>1553</v>
      </c>
      <c r="D1152" s="192" t="s">
        <v>184</v>
      </c>
      <c r="E1152" s="193" t="s">
        <v>1554</v>
      </c>
      <c r="F1152" s="194" t="s">
        <v>1555</v>
      </c>
      <c r="G1152" s="195" t="s">
        <v>201</v>
      </c>
      <c r="H1152" s="196">
        <v>713.86</v>
      </c>
      <c r="I1152" s="197"/>
      <c r="J1152" s="198">
        <f>ROUND(I1152*H1152,2)</f>
        <v>0</v>
      </c>
      <c r="K1152" s="199"/>
      <c r="L1152" s="39"/>
      <c r="M1152" s="200" t="s">
        <v>1</v>
      </c>
      <c r="N1152" s="201" t="s">
        <v>37</v>
      </c>
      <c r="O1152" s="71"/>
      <c r="P1152" s="202">
        <f>O1152*H1152</f>
        <v>0</v>
      </c>
      <c r="Q1152" s="202">
        <v>4.3800000000000002E-3</v>
      </c>
      <c r="R1152" s="202">
        <f>Q1152*H1152</f>
        <v>3.1267068</v>
      </c>
      <c r="S1152" s="202">
        <v>0</v>
      </c>
      <c r="T1152" s="203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4" t="s">
        <v>187</v>
      </c>
      <c r="AT1152" s="204" t="s">
        <v>184</v>
      </c>
      <c r="AU1152" s="204" t="s">
        <v>82</v>
      </c>
      <c r="AY1152" s="17" t="s">
        <v>182</v>
      </c>
      <c r="BE1152" s="205">
        <f>IF(N1152="základní",J1152,0)</f>
        <v>0</v>
      </c>
      <c r="BF1152" s="205">
        <f>IF(N1152="snížená",J1152,0)</f>
        <v>0</v>
      </c>
      <c r="BG1152" s="205">
        <f>IF(N1152="zákl. přenesená",J1152,0)</f>
        <v>0</v>
      </c>
      <c r="BH1152" s="205">
        <f>IF(N1152="sníž. přenesená",J1152,0)</f>
        <v>0</v>
      </c>
      <c r="BI1152" s="205">
        <f>IF(N1152="nulová",J1152,0)</f>
        <v>0</v>
      </c>
      <c r="BJ1152" s="17" t="s">
        <v>80</v>
      </c>
      <c r="BK1152" s="205">
        <f>ROUND(I1152*H1152,2)</f>
        <v>0</v>
      </c>
      <c r="BL1152" s="17" t="s">
        <v>187</v>
      </c>
      <c r="BM1152" s="204" t="s">
        <v>1556</v>
      </c>
    </row>
    <row r="1153" spans="1:65" s="14" customFormat="1" ht="11.25">
      <c r="B1153" s="217"/>
      <c r="C1153" s="218"/>
      <c r="D1153" s="208" t="s">
        <v>194</v>
      </c>
      <c r="E1153" s="219" t="s">
        <v>1</v>
      </c>
      <c r="F1153" s="220" t="s">
        <v>1557</v>
      </c>
      <c r="G1153" s="218"/>
      <c r="H1153" s="221">
        <v>713.86</v>
      </c>
      <c r="I1153" s="222"/>
      <c r="J1153" s="218"/>
      <c r="K1153" s="218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194</v>
      </c>
      <c r="AU1153" s="227" t="s">
        <v>82</v>
      </c>
      <c r="AV1153" s="14" t="s">
        <v>82</v>
      </c>
      <c r="AW1153" s="14" t="s">
        <v>29</v>
      </c>
      <c r="AX1153" s="14" t="s">
        <v>80</v>
      </c>
      <c r="AY1153" s="227" t="s">
        <v>182</v>
      </c>
    </row>
    <row r="1154" spans="1:65" s="2" customFormat="1" ht="24.2" customHeight="1">
      <c r="A1154" s="34"/>
      <c r="B1154" s="35"/>
      <c r="C1154" s="192" t="s">
        <v>1558</v>
      </c>
      <c r="D1154" s="192" t="s">
        <v>184</v>
      </c>
      <c r="E1154" s="193" t="s">
        <v>1559</v>
      </c>
      <c r="F1154" s="194" t="s">
        <v>1560</v>
      </c>
      <c r="G1154" s="195" t="s">
        <v>201</v>
      </c>
      <c r="H1154" s="196">
        <v>713.86</v>
      </c>
      <c r="I1154" s="197"/>
      <c r="J1154" s="198">
        <f>ROUND(I1154*H1154,2)</f>
        <v>0</v>
      </c>
      <c r="K1154" s="199"/>
      <c r="L1154" s="39"/>
      <c r="M1154" s="200" t="s">
        <v>1</v>
      </c>
      <c r="N1154" s="201" t="s">
        <v>37</v>
      </c>
      <c r="O1154" s="71"/>
      <c r="P1154" s="202">
        <f>O1154*H1154</f>
        <v>0</v>
      </c>
      <c r="Q1154" s="202">
        <v>1.8380000000000001E-2</v>
      </c>
      <c r="R1154" s="202">
        <f>Q1154*H1154</f>
        <v>13.120746800000001</v>
      </c>
      <c r="S1154" s="202">
        <v>0</v>
      </c>
      <c r="T1154" s="203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04" t="s">
        <v>187</v>
      </c>
      <c r="AT1154" s="204" t="s">
        <v>184</v>
      </c>
      <c r="AU1154" s="204" t="s">
        <v>82</v>
      </c>
      <c r="AY1154" s="17" t="s">
        <v>182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7" t="s">
        <v>80</v>
      </c>
      <c r="BK1154" s="205">
        <f>ROUND(I1154*H1154,2)</f>
        <v>0</v>
      </c>
      <c r="BL1154" s="17" t="s">
        <v>187</v>
      </c>
      <c r="BM1154" s="204" t="s">
        <v>1561</v>
      </c>
    </row>
    <row r="1155" spans="1:65" s="14" customFormat="1" ht="11.25">
      <c r="B1155" s="217"/>
      <c r="C1155" s="218"/>
      <c r="D1155" s="208" t="s">
        <v>194</v>
      </c>
      <c r="E1155" s="219" t="s">
        <v>1</v>
      </c>
      <c r="F1155" s="220" t="s">
        <v>1552</v>
      </c>
      <c r="G1155" s="218"/>
      <c r="H1155" s="221">
        <v>713.86</v>
      </c>
      <c r="I1155" s="222"/>
      <c r="J1155" s="218"/>
      <c r="K1155" s="218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194</v>
      </c>
      <c r="AU1155" s="227" t="s">
        <v>82</v>
      </c>
      <c r="AV1155" s="14" t="s">
        <v>82</v>
      </c>
      <c r="AW1155" s="14" t="s">
        <v>29</v>
      </c>
      <c r="AX1155" s="14" t="s">
        <v>80</v>
      </c>
      <c r="AY1155" s="227" t="s">
        <v>182</v>
      </c>
    </row>
    <row r="1156" spans="1:65" s="2" customFormat="1" ht="24.2" customHeight="1">
      <c r="A1156" s="34"/>
      <c r="B1156" s="35"/>
      <c r="C1156" s="192" t="s">
        <v>1562</v>
      </c>
      <c r="D1156" s="192" t="s">
        <v>184</v>
      </c>
      <c r="E1156" s="193" t="s">
        <v>1563</v>
      </c>
      <c r="F1156" s="194" t="s">
        <v>1564</v>
      </c>
      <c r="G1156" s="195" t="s">
        <v>201</v>
      </c>
      <c r="H1156" s="196">
        <v>713.86</v>
      </c>
      <c r="I1156" s="197"/>
      <c r="J1156" s="198">
        <f>ROUND(I1156*H1156,2)</f>
        <v>0</v>
      </c>
      <c r="K1156" s="199"/>
      <c r="L1156" s="39"/>
      <c r="M1156" s="200" t="s">
        <v>1</v>
      </c>
      <c r="N1156" s="201" t="s">
        <v>37</v>
      </c>
      <c r="O1156" s="71"/>
      <c r="P1156" s="202">
        <f>O1156*H1156</f>
        <v>0</v>
      </c>
      <c r="Q1156" s="202">
        <v>7.9000000000000008E-3</v>
      </c>
      <c r="R1156" s="202">
        <f>Q1156*H1156</f>
        <v>5.6394940000000009</v>
      </c>
      <c r="S1156" s="202">
        <v>0</v>
      </c>
      <c r="T1156" s="203">
        <f>S1156*H1156</f>
        <v>0</v>
      </c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R1156" s="204" t="s">
        <v>187</v>
      </c>
      <c r="AT1156" s="204" t="s">
        <v>184</v>
      </c>
      <c r="AU1156" s="204" t="s">
        <v>82</v>
      </c>
      <c r="AY1156" s="17" t="s">
        <v>182</v>
      </c>
      <c r="BE1156" s="205">
        <f>IF(N1156="základní",J1156,0)</f>
        <v>0</v>
      </c>
      <c r="BF1156" s="205">
        <f>IF(N1156="snížená",J1156,0)</f>
        <v>0</v>
      </c>
      <c r="BG1156" s="205">
        <f>IF(N1156="zákl. přenesená",J1156,0)</f>
        <v>0</v>
      </c>
      <c r="BH1156" s="205">
        <f>IF(N1156="sníž. přenesená",J1156,0)</f>
        <v>0</v>
      </c>
      <c r="BI1156" s="205">
        <f>IF(N1156="nulová",J1156,0)</f>
        <v>0</v>
      </c>
      <c r="BJ1156" s="17" t="s">
        <v>80</v>
      </c>
      <c r="BK1156" s="205">
        <f>ROUND(I1156*H1156,2)</f>
        <v>0</v>
      </c>
      <c r="BL1156" s="17" t="s">
        <v>187</v>
      </c>
      <c r="BM1156" s="204" t="s">
        <v>1565</v>
      </c>
    </row>
    <row r="1157" spans="1:65" s="14" customFormat="1" ht="11.25">
      <c r="B1157" s="217"/>
      <c r="C1157" s="218"/>
      <c r="D1157" s="208" t="s">
        <v>194</v>
      </c>
      <c r="E1157" s="219" t="s">
        <v>1</v>
      </c>
      <c r="F1157" s="220" t="s">
        <v>1552</v>
      </c>
      <c r="G1157" s="218"/>
      <c r="H1157" s="221">
        <v>713.86</v>
      </c>
      <c r="I1157" s="222"/>
      <c r="J1157" s="218"/>
      <c r="K1157" s="218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194</v>
      </c>
      <c r="AU1157" s="227" t="s">
        <v>82</v>
      </c>
      <c r="AV1157" s="14" t="s">
        <v>82</v>
      </c>
      <c r="AW1157" s="14" t="s">
        <v>29</v>
      </c>
      <c r="AX1157" s="14" t="s">
        <v>80</v>
      </c>
      <c r="AY1157" s="227" t="s">
        <v>182</v>
      </c>
    </row>
    <row r="1158" spans="1:65" s="2" customFormat="1" ht="24.2" customHeight="1">
      <c r="A1158" s="34"/>
      <c r="B1158" s="35"/>
      <c r="C1158" s="192" t="s">
        <v>1566</v>
      </c>
      <c r="D1158" s="192" t="s">
        <v>184</v>
      </c>
      <c r="E1158" s="193" t="s">
        <v>1567</v>
      </c>
      <c r="F1158" s="194" t="s">
        <v>1568</v>
      </c>
      <c r="G1158" s="195" t="s">
        <v>201</v>
      </c>
      <c r="H1158" s="196">
        <v>1363.5989999999999</v>
      </c>
      <c r="I1158" s="197"/>
      <c r="J1158" s="198">
        <f>ROUND(I1158*H1158,2)</f>
        <v>0</v>
      </c>
      <c r="K1158" s="199"/>
      <c r="L1158" s="39"/>
      <c r="M1158" s="200" t="s">
        <v>1</v>
      </c>
      <c r="N1158" s="201" t="s">
        <v>37</v>
      </c>
      <c r="O1158" s="71"/>
      <c r="P1158" s="202">
        <f>O1158*H1158</f>
        <v>0</v>
      </c>
      <c r="Q1158" s="202">
        <v>7.3499999999999998E-3</v>
      </c>
      <c r="R1158" s="202">
        <f>Q1158*H1158</f>
        <v>10.02245265</v>
      </c>
      <c r="S1158" s="202">
        <v>0</v>
      </c>
      <c r="T1158" s="203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04" t="s">
        <v>187</v>
      </c>
      <c r="AT1158" s="204" t="s">
        <v>184</v>
      </c>
      <c r="AU1158" s="204" t="s">
        <v>82</v>
      </c>
      <c r="AY1158" s="17" t="s">
        <v>182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7" t="s">
        <v>80</v>
      </c>
      <c r="BK1158" s="205">
        <f>ROUND(I1158*H1158,2)</f>
        <v>0</v>
      </c>
      <c r="BL1158" s="17" t="s">
        <v>187</v>
      </c>
      <c r="BM1158" s="204" t="s">
        <v>1569</v>
      </c>
    </row>
    <row r="1159" spans="1:65" s="13" customFormat="1" ht="11.25">
      <c r="B1159" s="206"/>
      <c r="C1159" s="207"/>
      <c r="D1159" s="208" t="s">
        <v>194</v>
      </c>
      <c r="E1159" s="209" t="s">
        <v>1</v>
      </c>
      <c r="F1159" s="210" t="s">
        <v>195</v>
      </c>
      <c r="G1159" s="207"/>
      <c r="H1159" s="209" t="s">
        <v>1</v>
      </c>
      <c r="I1159" s="211"/>
      <c r="J1159" s="207"/>
      <c r="K1159" s="207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194</v>
      </c>
      <c r="AU1159" s="216" t="s">
        <v>82</v>
      </c>
      <c r="AV1159" s="13" t="s">
        <v>80</v>
      </c>
      <c r="AW1159" s="13" t="s">
        <v>29</v>
      </c>
      <c r="AX1159" s="13" t="s">
        <v>72</v>
      </c>
      <c r="AY1159" s="216" t="s">
        <v>182</v>
      </c>
    </row>
    <row r="1160" spans="1:65" s="13" customFormat="1" ht="11.25">
      <c r="B1160" s="206"/>
      <c r="C1160" s="207"/>
      <c r="D1160" s="208" t="s">
        <v>194</v>
      </c>
      <c r="E1160" s="209" t="s">
        <v>1</v>
      </c>
      <c r="F1160" s="210" t="s">
        <v>1570</v>
      </c>
      <c r="G1160" s="207"/>
      <c r="H1160" s="209" t="s">
        <v>1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194</v>
      </c>
      <c r="AU1160" s="216" t="s">
        <v>82</v>
      </c>
      <c r="AV1160" s="13" t="s">
        <v>80</v>
      </c>
      <c r="AW1160" s="13" t="s">
        <v>29</v>
      </c>
      <c r="AX1160" s="13" t="s">
        <v>72</v>
      </c>
      <c r="AY1160" s="216" t="s">
        <v>182</v>
      </c>
    </row>
    <row r="1161" spans="1:65" s="14" customFormat="1" ht="11.25">
      <c r="B1161" s="217"/>
      <c r="C1161" s="218"/>
      <c r="D1161" s="208" t="s">
        <v>194</v>
      </c>
      <c r="E1161" s="219" t="s">
        <v>1</v>
      </c>
      <c r="F1161" s="220" t="s">
        <v>1571</v>
      </c>
      <c r="G1161" s="218"/>
      <c r="H1161" s="221">
        <v>36.744</v>
      </c>
      <c r="I1161" s="222"/>
      <c r="J1161" s="218"/>
      <c r="K1161" s="218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194</v>
      </c>
      <c r="AU1161" s="227" t="s">
        <v>82</v>
      </c>
      <c r="AV1161" s="14" t="s">
        <v>82</v>
      </c>
      <c r="AW1161" s="14" t="s">
        <v>29</v>
      </c>
      <c r="AX1161" s="14" t="s">
        <v>72</v>
      </c>
      <c r="AY1161" s="227" t="s">
        <v>182</v>
      </c>
    </row>
    <row r="1162" spans="1:65" s="13" customFormat="1" ht="11.25">
      <c r="B1162" s="206"/>
      <c r="C1162" s="207"/>
      <c r="D1162" s="208" t="s">
        <v>194</v>
      </c>
      <c r="E1162" s="209" t="s">
        <v>1</v>
      </c>
      <c r="F1162" s="210" t="s">
        <v>1572</v>
      </c>
      <c r="G1162" s="207"/>
      <c r="H1162" s="209" t="s">
        <v>1</v>
      </c>
      <c r="I1162" s="211"/>
      <c r="J1162" s="207"/>
      <c r="K1162" s="207"/>
      <c r="L1162" s="212"/>
      <c r="M1162" s="213"/>
      <c r="N1162" s="214"/>
      <c r="O1162" s="214"/>
      <c r="P1162" s="214"/>
      <c r="Q1162" s="214"/>
      <c r="R1162" s="214"/>
      <c r="S1162" s="214"/>
      <c r="T1162" s="215"/>
      <c r="AT1162" s="216" t="s">
        <v>194</v>
      </c>
      <c r="AU1162" s="216" t="s">
        <v>82</v>
      </c>
      <c r="AV1162" s="13" t="s">
        <v>80</v>
      </c>
      <c r="AW1162" s="13" t="s">
        <v>29</v>
      </c>
      <c r="AX1162" s="13" t="s">
        <v>72</v>
      </c>
      <c r="AY1162" s="216" t="s">
        <v>182</v>
      </c>
    </row>
    <row r="1163" spans="1:65" s="14" customFormat="1" ht="11.25">
      <c r="B1163" s="217"/>
      <c r="C1163" s="218"/>
      <c r="D1163" s="208" t="s">
        <v>194</v>
      </c>
      <c r="E1163" s="219" t="s">
        <v>1</v>
      </c>
      <c r="F1163" s="220" t="s">
        <v>1573</v>
      </c>
      <c r="G1163" s="218"/>
      <c r="H1163" s="221">
        <v>25.440999999999999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194</v>
      </c>
      <c r="AU1163" s="227" t="s">
        <v>82</v>
      </c>
      <c r="AV1163" s="14" t="s">
        <v>82</v>
      </c>
      <c r="AW1163" s="14" t="s">
        <v>29</v>
      </c>
      <c r="AX1163" s="14" t="s">
        <v>72</v>
      </c>
      <c r="AY1163" s="227" t="s">
        <v>182</v>
      </c>
    </row>
    <row r="1164" spans="1:65" s="13" customFormat="1" ht="11.25">
      <c r="B1164" s="206"/>
      <c r="C1164" s="207"/>
      <c r="D1164" s="208" t="s">
        <v>194</v>
      </c>
      <c r="E1164" s="209" t="s">
        <v>1</v>
      </c>
      <c r="F1164" s="210" t="s">
        <v>1574</v>
      </c>
      <c r="G1164" s="207"/>
      <c r="H1164" s="209" t="s">
        <v>1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194</v>
      </c>
      <c r="AU1164" s="216" t="s">
        <v>82</v>
      </c>
      <c r="AV1164" s="13" t="s">
        <v>80</v>
      </c>
      <c r="AW1164" s="13" t="s">
        <v>29</v>
      </c>
      <c r="AX1164" s="13" t="s">
        <v>72</v>
      </c>
      <c r="AY1164" s="216" t="s">
        <v>182</v>
      </c>
    </row>
    <row r="1165" spans="1:65" s="14" customFormat="1" ht="22.5">
      <c r="B1165" s="217"/>
      <c r="C1165" s="218"/>
      <c r="D1165" s="208" t="s">
        <v>194</v>
      </c>
      <c r="E1165" s="219" t="s">
        <v>1</v>
      </c>
      <c r="F1165" s="220" t="s">
        <v>1575</v>
      </c>
      <c r="G1165" s="218"/>
      <c r="H1165" s="221">
        <v>32.86</v>
      </c>
      <c r="I1165" s="222"/>
      <c r="J1165" s="218"/>
      <c r="K1165" s="218"/>
      <c r="L1165" s="223"/>
      <c r="M1165" s="224"/>
      <c r="N1165" s="225"/>
      <c r="O1165" s="225"/>
      <c r="P1165" s="225"/>
      <c r="Q1165" s="225"/>
      <c r="R1165" s="225"/>
      <c r="S1165" s="225"/>
      <c r="T1165" s="226"/>
      <c r="AT1165" s="227" t="s">
        <v>194</v>
      </c>
      <c r="AU1165" s="227" t="s">
        <v>82</v>
      </c>
      <c r="AV1165" s="14" t="s">
        <v>82</v>
      </c>
      <c r="AW1165" s="14" t="s">
        <v>29</v>
      </c>
      <c r="AX1165" s="14" t="s">
        <v>72</v>
      </c>
      <c r="AY1165" s="227" t="s">
        <v>182</v>
      </c>
    </row>
    <row r="1166" spans="1:65" s="13" customFormat="1" ht="11.25">
      <c r="B1166" s="206"/>
      <c r="C1166" s="207"/>
      <c r="D1166" s="208" t="s">
        <v>194</v>
      </c>
      <c r="E1166" s="209" t="s">
        <v>1</v>
      </c>
      <c r="F1166" s="210" t="s">
        <v>1576</v>
      </c>
      <c r="G1166" s="207"/>
      <c r="H1166" s="209" t="s">
        <v>1</v>
      </c>
      <c r="I1166" s="211"/>
      <c r="J1166" s="207"/>
      <c r="K1166" s="207"/>
      <c r="L1166" s="212"/>
      <c r="M1166" s="213"/>
      <c r="N1166" s="214"/>
      <c r="O1166" s="214"/>
      <c r="P1166" s="214"/>
      <c r="Q1166" s="214"/>
      <c r="R1166" s="214"/>
      <c r="S1166" s="214"/>
      <c r="T1166" s="215"/>
      <c r="AT1166" s="216" t="s">
        <v>194</v>
      </c>
      <c r="AU1166" s="216" t="s">
        <v>82</v>
      </c>
      <c r="AV1166" s="13" t="s">
        <v>80</v>
      </c>
      <c r="AW1166" s="13" t="s">
        <v>29</v>
      </c>
      <c r="AX1166" s="13" t="s">
        <v>72</v>
      </c>
      <c r="AY1166" s="216" t="s">
        <v>182</v>
      </c>
    </row>
    <row r="1167" spans="1:65" s="14" customFormat="1" ht="11.25">
      <c r="B1167" s="217"/>
      <c r="C1167" s="218"/>
      <c r="D1167" s="208" t="s">
        <v>194</v>
      </c>
      <c r="E1167" s="219" t="s">
        <v>1</v>
      </c>
      <c r="F1167" s="220" t="s">
        <v>1577</v>
      </c>
      <c r="G1167" s="218"/>
      <c r="H1167" s="221">
        <v>5.81</v>
      </c>
      <c r="I1167" s="222"/>
      <c r="J1167" s="218"/>
      <c r="K1167" s="218"/>
      <c r="L1167" s="223"/>
      <c r="M1167" s="224"/>
      <c r="N1167" s="225"/>
      <c r="O1167" s="225"/>
      <c r="P1167" s="225"/>
      <c r="Q1167" s="225"/>
      <c r="R1167" s="225"/>
      <c r="S1167" s="225"/>
      <c r="T1167" s="226"/>
      <c r="AT1167" s="227" t="s">
        <v>194</v>
      </c>
      <c r="AU1167" s="227" t="s">
        <v>82</v>
      </c>
      <c r="AV1167" s="14" t="s">
        <v>82</v>
      </c>
      <c r="AW1167" s="14" t="s">
        <v>29</v>
      </c>
      <c r="AX1167" s="14" t="s">
        <v>72</v>
      </c>
      <c r="AY1167" s="227" t="s">
        <v>182</v>
      </c>
    </row>
    <row r="1168" spans="1:65" s="13" customFormat="1" ht="11.25">
      <c r="B1168" s="206"/>
      <c r="C1168" s="207"/>
      <c r="D1168" s="208" t="s">
        <v>194</v>
      </c>
      <c r="E1168" s="209" t="s">
        <v>1</v>
      </c>
      <c r="F1168" s="210" t="s">
        <v>1063</v>
      </c>
      <c r="G1168" s="207"/>
      <c r="H1168" s="209" t="s">
        <v>1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194</v>
      </c>
      <c r="AU1168" s="216" t="s">
        <v>82</v>
      </c>
      <c r="AV1168" s="13" t="s">
        <v>80</v>
      </c>
      <c r="AW1168" s="13" t="s">
        <v>29</v>
      </c>
      <c r="AX1168" s="13" t="s">
        <v>72</v>
      </c>
      <c r="AY1168" s="216" t="s">
        <v>182</v>
      </c>
    </row>
    <row r="1169" spans="2:51" s="14" customFormat="1" ht="11.25">
      <c r="B1169" s="217"/>
      <c r="C1169" s="218"/>
      <c r="D1169" s="208" t="s">
        <v>194</v>
      </c>
      <c r="E1169" s="219" t="s">
        <v>1</v>
      </c>
      <c r="F1169" s="220" t="s">
        <v>1578</v>
      </c>
      <c r="G1169" s="218"/>
      <c r="H1169" s="221">
        <v>8.6820000000000004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194</v>
      </c>
      <c r="AU1169" s="227" t="s">
        <v>82</v>
      </c>
      <c r="AV1169" s="14" t="s">
        <v>82</v>
      </c>
      <c r="AW1169" s="14" t="s">
        <v>29</v>
      </c>
      <c r="AX1169" s="14" t="s">
        <v>72</v>
      </c>
      <c r="AY1169" s="227" t="s">
        <v>182</v>
      </c>
    </row>
    <row r="1170" spans="2:51" s="13" customFormat="1" ht="11.25">
      <c r="B1170" s="206"/>
      <c r="C1170" s="207"/>
      <c r="D1170" s="208" t="s">
        <v>194</v>
      </c>
      <c r="E1170" s="209" t="s">
        <v>1</v>
      </c>
      <c r="F1170" s="210" t="s">
        <v>1579</v>
      </c>
      <c r="G1170" s="207"/>
      <c r="H1170" s="209" t="s">
        <v>1</v>
      </c>
      <c r="I1170" s="211"/>
      <c r="J1170" s="207"/>
      <c r="K1170" s="207"/>
      <c r="L1170" s="212"/>
      <c r="M1170" s="213"/>
      <c r="N1170" s="214"/>
      <c r="O1170" s="214"/>
      <c r="P1170" s="214"/>
      <c r="Q1170" s="214"/>
      <c r="R1170" s="214"/>
      <c r="S1170" s="214"/>
      <c r="T1170" s="215"/>
      <c r="AT1170" s="216" t="s">
        <v>194</v>
      </c>
      <c r="AU1170" s="216" t="s">
        <v>82</v>
      </c>
      <c r="AV1170" s="13" t="s">
        <v>80</v>
      </c>
      <c r="AW1170" s="13" t="s">
        <v>29</v>
      </c>
      <c r="AX1170" s="13" t="s">
        <v>72</v>
      </c>
      <c r="AY1170" s="216" t="s">
        <v>182</v>
      </c>
    </row>
    <row r="1171" spans="2:51" s="14" customFormat="1" ht="11.25">
      <c r="B1171" s="217"/>
      <c r="C1171" s="218"/>
      <c r="D1171" s="208" t="s">
        <v>194</v>
      </c>
      <c r="E1171" s="219" t="s">
        <v>1</v>
      </c>
      <c r="F1171" s="220" t="s">
        <v>1580</v>
      </c>
      <c r="G1171" s="218"/>
      <c r="H1171" s="221">
        <v>25.478000000000002</v>
      </c>
      <c r="I1171" s="222"/>
      <c r="J1171" s="218"/>
      <c r="K1171" s="218"/>
      <c r="L1171" s="223"/>
      <c r="M1171" s="224"/>
      <c r="N1171" s="225"/>
      <c r="O1171" s="225"/>
      <c r="P1171" s="225"/>
      <c r="Q1171" s="225"/>
      <c r="R1171" s="225"/>
      <c r="S1171" s="225"/>
      <c r="T1171" s="226"/>
      <c r="AT1171" s="227" t="s">
        <v>194</v>
      </c>
      <c r="AU1171" s="227" t="s">
        <v>82</v>
      </c>
      <c r="AV1171" s="14" t="s">
        <v>82</v>
      </c>
      <c r="AW1171" s="14" t="s">
        <v>29</v>
      </c>
      <c r="AX1171" s="14" t="s">
        <v>72</v>
      </c>
      <c r="AY1171" s="227" t="s">
        <v>182</v>
      </c>
    </row>
    <row r="1172" spans="2:51" s="13" customFormat="1" ht="11.25">
      <c r="B1172" s="206"/>
      <c r="C1172" s="207"/>
      <c r="D1172" s="208" t="s">
        <v>194</v>
      </c>
      <c r="E1172" s="209" t="s">
        <v>1</v>
      </c>
      <c r="F1172" s="210" t="s">
        <v>1581</v>
      </c>
      <c r="G1172" s="207"/>
      <c r="H1172" s="209" t="s">
        <v>1</v>
      </c>
      <c r="I1172" s="211"/>
      <c r="J1172" s="207"/>
      <c r="K1172" s="207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194</v>
      </c>
      <c r="AU1172" s="216" t="s">
        <v>82</v>
      </c>
      <c r="AV1172" s="13" t="s">
        <v>80</v>
      </c>
      <c r="AW1172" s="13" t="s">
        <v>29</v>
      </c>
      <c r="AX1172" s="13" t="s">
        <v>72</v>
      </c>
      <c r="AY1172" s="216" t="s">
        <v>182</v>
      </c>
    </row>
    <row r="1173" spans="2:51" s="14" customFormat="1" ht="11.25">
      <c r="B1173" s="217"/>
      <c r="C1173" s="218"/>
      <c r="D1173" s="208" t="s">
        <v>194</v>
      </c>
      <c r="E1173" s="219" t="s">
        <v>1</v>
      </c>
      <c r="F1173" s="220" t="s">
        <v>1582</v>
      </c>
      <c r="G1173" s="218"/>
      <c r="H1173" s="221">
        <v>32.948999999999998</v>
      </c>
      <c r="I1173" s="222"/>
      <c r="J1173" s="218"/>
      <c r="K1173" s="218"/>
      <c r="L1173" s="223"/>
      <c r="M1173" s="224"/>
      <c r="N1173" s="225"/>
      <c r="O1173" s="225"/>
      <c r="P1173" s="225"/>
      <c r="Q1173" s="225"/>
      <c r="R1173" s="225"/>
      <c r="S1173" s="225"/>
      <c r="T1173" s="226"/>
      <c r="AT1173" s="227" t="s">
        <v>194</v>
      </c>
      <c r="AU1173" s="227" t="s">
        <v>82</v>
      </c>
      <c r="AV1173" s="14" t="s">
        <v>82</v>
      </c>
      <c r="AW1173" s="14" t="s">
        <v>29</v>
      </c>
      <c r="AX1173" s="14" t="s">
        <v>72</v>
      </c>
      <c r="AY1173" s="227" t="s">
        <v>182</v>
      </c>
    </row>
    <row r="1174" spans="2:51" s="13" customFormat="1" ht="11.25">
      <c r="B1174" s="206"/>
      <c r="C1174" s="207"/>
      <c r="D1174" s="208" t="s">
        <v>194</v>
      </c>
      <c r="E1174" s="209" t="s">
        <v>1</v>
      </c>
      <c r="F1174" s="210" t="s">
        <v>1331</v>
      </c>
      <c r="G1174" s="207"/>
      <c r="H1174" s="209" t="s">
        <v>1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194</v>
      </c>
      <c r="AU1174" s="216" t="s">
        <v>82</v>
      </c>
      <c r="AV1174" s="13" t="s">
        <v>80</v>
      </c>
      <c r="AW1174" s="13" t="s">
        <v>29</v>
      </c>
      <c r="AX1174" s="13" t="s">
        <v>72</v>
      </c>
      <c r="AY1174" s="216" t="s">
        <v>182</v>
      </c>
    </row>
    <row r="1175" spans="2:51" s="14" customFormat="1" ht="11.25">
      <c r="B1175" s="217"/>
      <c r="C1175" s="218"/>
      <c r="D1175" s="208" t="s">
        <v>194</v>
      </c>
      <c r="E1175" s="219" t="s">
        <v>1</v>
      </c>
      <c r="F1175" s="220" t="s">
        <v>1583</v>
      </c>
      <c r="G1175" s="218"/>
      <c r="H1175" s="221">
        <v>45.715000000000003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194</v>
      </c>
      <c r="AU1175" s="227" t="s">
        <v>82</v>
      </c>
      <c r="AV1175" s="14" t="s">
        <v>82</v>
      </c>
      <c r="AW1175" s="14" t="s">
        <v>29</v>
      </c>
      <c r="AX1175" s="14" t="s">
        <v>72</v>
      </c>
      <c r="AY1175" s="227" t="s">
        <v>182</v>
      </c>
    </row>
    <row r="1176" spans="2:51" s="13" customFormat="1" ht="11.25">
      <c r="B1176" s="206"/>
      <c r="C1176" s="207"/>
      <c r="D1176" s="208" t="s">
        <v>194</v>
      </c>
      <c r="E1176" s="209" t="s">
        <v>1</v>
      </c>
      <c r="F1176" s="210" t="s">
        <v>1029</v>
      </c>
      <c r="G1176" s="207"/>
      <c r="H1176" s="209" t="s">
        <v>1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194</v>
      </c>
      <c r="AU1176" s="216" t="s">
        <v>82</v>
      </c>
      <c r="AV1176" s="13" t="s">
        <v>80</v>
      </c>
      <c r="AW1176" s="13" t="s">
        <v>29</v>
      </c>
      <c r="AX1176" s="13" t="s">
        <v>72</v>
      </c>
      <c r="AY1176" s="216" t="s">
        <v>182</v>
      </c>
    </row>
    <row r="1177" spans="2:51" s="14" customFormat="1" ht="11.25">
      <c r="B1177" s="217"/>
      <c r="C1177" s="218"/>
      <c r="D1177" s="208" t="s">
        <v>194</v>
      </c>
      <c r="E1177" s="219" t="s">
        <v>1</v>
      </c>
      <c r="F1177" s="220" t="s">
        <v>1584</v>
      </c>
      <c r="G1177" s="218"/>
      <c r="H1177" s="221">
        <v>23.774999999999999</v>
      </c>
      <c r="I1177" s="222"/>
      <c r="J1177" s="218"/>
      <c r="K1177" s="218"/>
      <c r="L1177" s="223"/>
      <c r="M1177" s="224"/>
      <c r="N1177" s="225"/>
      <c r="O1177" s="225"/>
      <c r="P1177" s="225"/>
      <c r="Q1177" s="225"/>
      <c r="R1177" s="225"/>
      <c r="S1177" s="225"/>
      <c r="T1177" s="226"/>
      <c r="AT1177" s="227" t="s">
        <v>194</v>
      </c>
      <c r="AU1177" s="227" t="s">
        <v>82</v>
      </c>
      <c r="AV1177" s="14" t="s">
        <v>82</v>
      </c>
      <c r="AW1177" s="14" t="s">
        <v>29</v>
      </c>
      <c r="AX1177" s="14" t="s">
        <v>72</v>
      </c>
      <c r="AY1177" s="227" t="s">
        <v>182</v>
      </c>
    </row>
    <row r="1178" spans="2:51" s="13" customFormat="1" ht="11.25">
      <c r="B1178" s="206"/>
      <c r="C1178" s="207"/>
      <c r="D1178" s="208" t="s">
        <v>194</v>
      </c>
      <c r="E1178" s="209" t="s">
        <v>1</v>
      </c>
      <c r="F1178" s="210" t="s">
        <v>1585</v>
      </c>
      <c r="G1178" s="207"/>
      <c r="H1178" s="209" t="s">
        <v>1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194</v>
      </c>
      <c r="AU1178" s="216" t="s">
        <v>82</v>
      </c>
      <c r="AV1178" s="13" t="s">
        <v>80</v>
      </c>
      <c r="AW1178" s="13" t="s">
        <v>29</v>
      </c>
      <c r="AX1178" s="13" t="s">
        <v>72</v>
      </c>
      <c r="AY1178" s="216" t="s">
        <v>182</v>
      </c>
    </row>
    <row r="1179" spans="2:51" s="14" customFormat="1" ht="11.25">
      <c r="B1179" s="217"/>
      <c r="C1179" s="218"/>
      <c r="D1179" s="208" t="s">
        <v>194</v>
      </c>
      <c r="E1179" s="219" t="s">
        <v>1</v>
      </c>
      <c r="F1179" s="220" t="s">
        <v>1586</v>
      </c>
      <c r="G1179" s="218"/>
      <c r="H1179" s="221">
        <v>7.976</v>
      </c>
      <c r="I1179" s="222"/>
      <c r="J1179" s="218"/>
      <c r="K1179" s="218"/>
      <c r="L1179" s="223"/>
      <c r="M1179" s="224"/>
      <c r="N1179" s="225"/>
      <c r="O1179" s="225"/>
      <c r="P1179" s="225"/>
      <c r="Q1179" s="225"/>
      <c r="R1179" s="225"/>
      <c r="S1179" s="225"/>
      <c r="T1179" s="226"/>
      <c r="AT1179" s="227" t="s">
        <v>194</v>
      </c>
      <c r="AU1179" s="227" t="s">
        <v>82</v>
      </c>
      <c r="AV1179" s="14" t="s">
        <v>82</v>
      </c>
      <c r="AW1179" s="14" t="s">
        <v>29</v>
      </c>
      <c r="AX1179" s="14" t="s">
        <v>72</v>
      </c>
      <c r="AY1179" s="227" t="s">
        <v>182</v>
      </c>
    </row>
    <row r="1180" spans="2:51" s="13" customFormat="1" ht="11.25">
      <c r="B1180" s="206"/>
      <c r="C1180" s="207"/>
      <c r="D1180" s="208" t="s">
        <v>194</v>
      </c>
      <c r="E1180" s="209" t="s">
        <v>1</v>
      </c>
      <c r="F1180" s="210" t="s">
        <v>1325</v>
      </c>
      <c r="G1180" s="207"/>
      <c r="H1180" s="209" t="s">
        <v>1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194</v>
      </c>
      <c r="AU1180" s="216" t="s">
        <v>82</v>
      </c>
      <c r="AV1180" s="13" t="s">
        <v>80</v>
      </c>
      <c r="AW1180" s="13" t="s">
        <v>29</v>
      </c>
      <c r="AX1180" s="13" t="s">
        <v>72</v>
      </c>
      <c r="AY1180" s="216" t="s">
        <v>182</v>
      </c>
    </row>
    <row r="1181" spans="2:51" s="14" customFormat="1" ht="22.5">
      <c r="B1181" s="217"/>
      <c r="C1181" s="218"/>
      <c r="D1181" s="208" t="s">
        <v>194</v>
      </c>
      <c r="E1181" s="219" t="s">
        <v>1</v>
      </c>
      <c r="F1181" s="220" t="s">
        <v>1587</v>
      </c>
      <c r="G1181" s="218"/>
      <c r="H1181" s="221">
        <v>32.234000000000002</v>
      </c>
      <c r="I1181" s="222"/>
      <c r="J1181" s="218"/>
      <c r="K1181" s="218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194</v>
      </c>
      <c r="AU1181" s="227" t="s">
        <v>82</v>
      </c>
      <c r="AV1181" s="14" t="s">
        <v>82</v>
      </c>
      <c r="AW1181" s="14" t="s">
        <v>29</v>
      </c>
      <c r="AX1181" s="14" t="s">
        <v>72</v>
      </c>
      <c r="AY1181" s="227" t="s">
        <v>182</v>
      </c>
    </row>
    <row r="1182" spans="2:51" s="13" customFormat="1" ht="11.25">
      <c r="B1182" s="206"/>
      <c r="C1182" s="207"/>
      <c r="D1182" s="208" t="s">
        <v>194</v>
      </c>
      <c r="E1182" s="209" t="s">
        <v>1</v>
      </c>
      <c r="F1182" s="210" t="s">
        <v>1588</v>
      </c>
      <c r="G1182" s="207"/>
      <c r="H1182" s="209" t="s">
        <v>1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194</v>
      </c>
      <c r="AU1182" s="216" t="s">
        <v>82</v>
      </c>
      <c r="AV1182" s="13" t="s">
        <v>80</v>
      </c>
      <c r="AW1182" s="13" t="s">
        <v>29</v>
      </c>
      <c r="AX1182" s="13" t="s">
        <v>72</v>
      </c>
      <c r="AY1182" s="216" t="s">
        <v>182</v>
      </c>
    </row>
    <row r="1183" spans="2:51" s="14" customFormat="1" ht="11.25">
      <c r="B1183" s="217"/>
      <c r="C1183" s="218"/>
      <c r="D1183" s="208" t="s">
        <v>194</v>
      </c>
      <c r="E1183" s="219" t="s">
        <v>1</v>
      </c>
      <c r="F1183" s="220" t="s">
        <v>1589</v>
      </c>
      <c r="G1183" s="218"/>
      <c r="H1183" s="221">
        <v>13.763999999999999</v>
      </c>
      <c r="I1183" s="222"/>
      <c r="J1183" s="218"/>
      <c r="K1183" s="218"/>
      <c r="L1183" s="223"/>
      <c r="M1183" s="224"/>
      <c r="N1183" s="225"/>
      <c r="O1183" s="225"/>
      <c r="P1183" s="225"/>
      <c r="Q1183" s="225"/>
      <c r="R1183" s="225"/>
      <c r="S1183" s="225"/>
      <c r="T1183" s="226"/>
      <c r="AT1183" s="227" t="s">
        <v>194</v>
      </c>
      <c r="AU1183" s="227" t="s">
        <v>82</v>
      </c>
      <c r="AV1183" s="14" t="s">
        <v>82</v>
      </c>
      <c r="AW1183" s="14" t="s">
        <v>29</v>
      </c>
      <c r="AX1183" s="14" t="s">
        <v>72</v>
      </c>
      <c r="AY1183" s="227" t="s">
        <v>182</v>
      </c>
    </row>
    <row r="1184" spans="2:51" s="13" customFormat="1" ht="11.25">
      <c r="B1184" s="206"/>
      <c r="C1184" s="207"/>
      <c r="D1184" s="208" t="s">
        <v>194</v>
      </c>
      <c r="E1184" s="209" t="s">
        <v>1</v>
      </c>
      <c r="F1184" s="210" t="s">
        <v>1027</v>
      </c>
      <c r="G1184" s="207"/>
      <c r="H1184" s="209" t="s">
        <v>1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194</v>
      </c>
      <c r="AU1184" s="216" t="s">
        <v>82</v>
      </c>
      <c r="AV1184" s="13" t="s">
        <v>80</v>
      </c>
      <c r="AW1184" s="13" t="s">
        <v>29</v>
      </c>
      <c r="AX1184" s="13" t="s">
        <v>72</v>
      </c>
      <c r="AY1184" s="216" t="s">
        <v>182</v>
      </c>
    </row>
    <row r="1185" spans="2:51" s="14" customFormat="1" ht="11.25">
      <c r="B1185" s="217"/>
      <c r="C1185" s="218"/>
      <c r="D1185" s="208" t="s">
        <v>194</v>
      </c>
      <c r="E1185" s="219" t="s">
        <v>1</v>
      </c>
      <c r="F1185" s="220" t="s">
        <v>1590</v>
      </c>
      <c r="G1185" s="218"/>
      <c r="H1185" s="221">
        <v>69.494</v>
      </c>
      <c r="I1185" s="222"/>
      <c r="J1185" s="218"/>
      <c r="K1185" s="218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194</v>
      </c>
      <c r="AU1185" s="227" t="s">
        <v>82</v>
      </c>
      <c r="AV1185" s="14" t="s">
        <v>82</v>
      </c>
      <c r="AW1185" s="14" t="s">
        <v>29</v>
      </c>
      <c r="AX1185" s="14" t="s">
        <v>72</v>
      </c>
      <c r="AY1185" s="227" t="s">
        <v>182</v>
      </c>
    </row>
    <row r="1186" spans="2:51" s="13" customFormat="1" ht="11.25">
      <c r="B1186" s="206"/>
      <c r="C1186" s="207"/>
      <c r="D1186" s="208" t="s">
        <v>194</v>
      </c>
      <c r="E1186" s="209" t="s">
        <v>1</v>
      </c>
      <c r="F1186" s="210" t="s">
        <v>1591</v>
      </c>
      <c r="G1186" s="207"/>
      <c r="H1186" s="209" t="s">
        <v>1</v>
      </c>
      <c r="I1186" s="211"/>
      <c r="J1186" s="207"/>
      <c r="K1186" s="207"/>
      <c r="L1186" s="212"/>
      <c r="M1186" s="213"/>
      <c r="N1186" s="214"/>
      <c r="O1186" s="214"/>
      <c r="P1186" s="214"/>
      <c r="Q1186" s="214"/>
      <c r="R1186" s="214"/>
      <c r="S1186" s="214"/>
      <c r="T1186" s="215"/>
      <c r="AT1186" s="216" t="s">
        <v>194</v>
      </c>
      <c r="AU1186" s="216" t="s">
        <v>82</v>
      </c>
      <c r="AV1186" s="13" t="s">
        <v>80</v>
      </c>
      <c r="AW1186" s="13" t="s">
        <v>29</v>
      </c>
      <c r="AX1186" s="13" t="s">
        <v>72</v>
      </c>
      <c r="AY1186" s="216" t="s">
        <v>182</v>
      </c>
    </row>
    <row r="1187" spans="2:51" s="14" customFormat="1" ht="11.25">
      <c r="B1187" s="217"/>
      <c r="C1187" s="218"/>
      <c r="D1187" s="208" t="s">
        <v>194</v>
      </c>
      <c r="E1187" s="219" t="s">
        <v>1</v>
      </c>
      <c r="F1187" s="220" t="s">
        <v>1592</v>
      </c>
      <c r="G1187" s="218"/>
      <c r="H1187" s="221">
        <v>29.38</v>
      </c>
      <c r="I1187" s="222"/>
      <c r="J1187" s="218"/>
      <c r="K1187" s="218"/>
      <c r="L1187" s="223"/>
      <c r="M1187" s="224"/>
      <c r="N1187" s="225"/>
      <c r="O1187" s="225"/>
      <c r="P1187" s="225"/>
      <c r="Q1187" s="225"/>
      <c r="R1187" s="225"/>
      <c r="S1187" s="225"/>
      <c r="T1187" s="226"/>
      <c r="AT1187" s="227" t="s">
        <v>194</v>
      </c>
      <c r="AU1187" s="227" t="s">
        <v>82</v>
      </c>
      <c r="AV1187" s="14" t="s">
        <v>82</v>
      </c>
      <c r="AW1187" s="14" t="s">
        <v>29</v>
      </c>
      <c r="AX1187" s="14" t="s">
        <v>72</v>
      </c>
      <c r="AY1187" s="227" t="s">
        <v>182</v>
      </c>
    </row>
    <row r="1188" spans="2:51" s="13" customFormat="1" ht="11.25">
      <c r="B1188" s="206"/>
      <c r="C1188" s="207"/>
      <c r="D1188" s="208" t="s">
        <v>194</v>
      </c>
      <c r="E1188" s="209" t="s">
        <v>1</v>
      </c>
      <c r="F1188" s="210" t="s">
        <v>1063</v>
      </c>
      <c r="G1188" s="207"/>
      <c r="H1188" s="209" t="s">
        <v>1</v>
      </c>
      <c r="I1188" s="211"/>
      <c r="J1188" s="207"/>
      <c r="K1188" s="207"/>
      <c r="L1188" s="212"/>
      <c r="M1188" s="213"/>
      <c r="N1188" s="214"/>
      <c r="O1188" s="214"/>
      <c r="P1188" s="214"/>
      <c r="Q1188" s="214"/>
      <c r="R1188" s="214"/>
      <c r="S1188" s="214"/>
      <c r="T1188" s="215"/>
      <c r="AT1188" s="216" t="s">
        <v>194</v>
      </c>
      <c r="AU1188" s="216" t="s">
        <v>82</v>
      </c>
      <c r="AV1188" s="13" t="s">
        <v>80</v>
      </c>
      <c r="AW1188" s="13" t="s">
        <v>29</v>
      </c>
      <c r="AX1188" s="13" t="s">
        <v>72</v>
      </c>
      <c r="AY1188" s="216" t="s">
        <v>182</v>
      </c>
    </row>
    <row r="1189" spans="2:51" s="14" customFormat="1" ht="11.25">
      <c r="B1189" s="217"/>
      <c r="C1189" s="218"/>
      <c r="D1189" s="208" t="s">
        <v>194</v>
      </c>
      <c r="E1189" s="219" t="s">
        <v>1</v>
      </c>
      <c r="F1189" s="220" t="s">
        <v>1593</v>
      </c>
      <c r="G1189" s="218"/>
      <c r="H1189" s="221">
        <v>24.367000000000001</v>
      </c>
      <c r="I1189" s="222"/>
      <c r="J1189" s="218"/>
      <c r="K1189" s="218"/>
      <c r="L1189" s="223"/>
      <c r="M1189" s="224"/>
      <c r="N1189" s="225"/>
      <c r="O1189" s="225"/>
      <c r="P1189" s="225"/>
      <c r="Q1189" s="225"/>
      <c r="R1189" s="225"/>
      <c r="S1189" s="225"/>
      <c r="T1189" s="226"/>
      <c r="AT1189" s="227" t="s">
        <v>194</v>
      </c>
      <c r="AU1189" s="227" t="s">
        <v>82</v>
      </c>
      <c r="AV1189" s="14" t="s">
        <v>82</v>
      </c>
      <c r="AW1189" s="14" t="s">
        <v>29</v>
      </c>
      <c r="AX1189" s="14" t="s">
        <v>72</v>
      </c>
      <c r="AY1189" s="227" t="s">
        <v>182</v>
      </c>
    </row>
    <row r="1190" spans="2:51" s="13" customFormat="1" ht="11.25">
      <c r="B1190" s="206"/>
      <c r="C1190" s="207"/>
      <c r="D1190" s="208" t="s">
        <v>194</v>
      </c>
      <c r="E1190" s="209" t="s">
        <v>1</v>
      </c>
      <c r="F1190" s="210" t="s">
        <v>1594</v>
      </c>
      <c r="G1190" s="207"/>
      <c r="H1190" s="209" t="s">
        <v>1</v>
      </c>
      <c r="I1190" s="211"/>
      <c r="J1190" s="207"/>
      <c r="K1190" s="207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194</v>
      </c>
      <c r="AU1190" s="216" t="s">
        <v>82</v>
      </c>
      <c r="AV1190" s="13" t="s">
        <v>80</v>
      </c>
      <c r="AW1190" s="13" t="s">
        <v>29</v>
      </c>
      <c r="AX1190" s="13" t="s">
        <v>72</v>
      </c>
      <c r="AY1190" s="216" t="s">
        <v>182</v>
      </c>
    </row>
    <row r="1191" spans="2:51" s="14" customFormat="1" ht="11.25">
      <c r="B1191" s="217"/>
      <c r="C1191" s="218"/>
      <c r="D1191" s="208" t="s">
        <v>194</v>
      </c>
      <c r="E1191" s="219" t="s">
        <v>1</v>
      </c>
      <c r="F1191" s="220" t="s">
        <v>1595</v>
      </c>
      <c r="G1191" s="218"/>
      <c r="H1191" s="221">
        <v>35.264000000000003</v>
      </c>
      <c r="I1191" s="222"/>
      <c r="J1191" s="218"/>
      <c r="K1191" s="218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194</v>
      </c>
      <c r="AU1191" s="227" t="s">
        <v>82</v>
      </c>
      <c r="AV1191" s="14" t="s">
        <v>82</v>
      </c>
      <c r="AW1191" s="14" t="s">
        <v>29</v>
      </c>
      <c r="AX1191" s="14" t="s">
        <v>72</v>
      </c>
      <c r="AY1191" s="227" t="s">
        <v>182</v>
      </c>
    </row>
    <row r="1192" spans="2:51" s="13" customFormat="1" ht="11.25">
      <c r="B1192" s="206"/>
      <c r="C1192" s="207"/>
      <c r="D1192" s="208" t="s">
        <v>194</v>
      </c>
      <c r="E1192" s="209" t="s">
        <v>1</v>
      </c>
      <c r="F1192" s="210" t="s">
        <v>1596</v>
      </c>
      <c r="G1192" s="207"/>
      <c r="H1192" s="209" t="s">
        <v>1</v>
      </c>
      <c r="I1192" s="211"/>
      <c r="J1192" s="207"/>
      <c r="K1192" s="207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194</v>
      </c>
      <c r="AU1192" s="216" t="s">
        <v>82</v>
      </c>
      <c r="AV1192" s="13" t="s">
        <v>80</v>
      </c>
      <c r="AW1192" s="13" t="s">
        <v>29</v>
      </c>
      <c r="AX1192" s="13" t="s">
        <v>72</v>
      </c>
      <c r="AY1192" s="216" t="s">
        <v>182</v>
      </c>
    </row>
    <row r="1193" spans="2:51" s="14" customFormat="1" ht="11.25">
      <c r="B1193" s="217"/>
      <c r="C1193" s="218"/>
      <c r="D1193" s="208" t="s">
        <v>194</v>
      </c>
      <c r="E1193" s="219" t="s">
        <v>1</v>
      </c>
      <c r="F1193" s="220" t="s">
        <v>1597</v>
      </c>
      <c r="G1193" s="218"/>
      <c r="H1193" s="221">
        <v>32.488999999999997</v>
      </c>
      <c r="I1193" s="222"/>
      <c r="J1193" s="218"/>
      <c r="K1193" s="218"/>
      <c r="L1193" s="223"/>
      <c r="M1193" s="224"/>
      <c r="N1193" s="225"/>
      <c r="O1193" s="225"/>
      <c r="P1193" s="225"/>
      <c r="Q1193" s="225"/>
      <c r="R1193" s="225"/>
      <c r="S1193" s="225"/>
      <c r="T1193" s="226"/>
      <c r="AT1193" s="227" t="s">
        <v>194</v>
      </c>
      <c r="AU1193" s="227" t="s">
        <v>82</v>
      </c>
      <c r="AV1193" s="14" t="s">
        <v>82</v>
      </c>
      <c r="AW1193" s="14" t="s">
        <v>29</v>
      </c>
      <c r="AX1193" s="14" t="s">
        <v>72</v>
      </c>
      <c r="AY1193" s="227" t="s">
        <v>182</v>
      </c>
    </row>
    <row r="1194" spans="2:51" s="13" customFormat="1" ht="11.25">
      <c r="B1194" s="206"/>
      <c r="C1194" s="207"/>
      <c r="D1194" s="208" t="s">
        <v>194</v>
      </c>
      <c r="E1194" s="209" t="s">
        <v>1</v>
      </c>
      <c r="F1194" s="210" t="s">
        <v>207</v>
      </c>
      <c r="G1194" s="207"/>
      <c r="H1194" s="209" t="s">
        <v>1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194</v>
      </c>
      <c r="AU1194" s="216" t="s">
        <v>82</v>
      </c>
      <c r="AV1194" s="13" t="s">
        <v>80</v>
      </c>
      <c r="AW1194" s="13" t="s">
        <v>29</v>
      </c>
      <c r="AX1194" s="13" t="s">
        <v>72</v>
      </c>
      <c r="AY1194" s="216" t="s">
        <v>182</v>
      </c>
    </row>
    <row r="1195" spans="2:51" s="13" customFormat="1" ht="11.25">
      <c r="B1195" s="206"/>
      <c r="C1195" s="207"/>
      <c r="D1195" s="208" t="s">
        <v>194</v>
      </c>
      <c r="E1195" s="209" t="s">
        <v>1</v>
      </c>
      <c r="F1195" s="210" t="s">
        <v>365</v>
      </c>
      <c r="G1195" s="207"/>
      <c r="H1195" s="209" t="s">
        <v>1</v>
      </c>
      <c r="I1195" s="211"/>
      <c r="J1195" s="207"/>
      <c r="K1195" s="207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194</v>
      </c>
      <c r="AU1195" s="216" t="s">
        <v>82</v>
      </c>
      <c r="AV1195" s="13" t="s">
        <v>80</v>
      </c>
      <c r="AW1195" s="13" t="s">
        <v>29</v>
      </c>
      <c r="AX1195" s="13" t="s">
        <v>72</v>
      </c>
      <c r="AY1195" s="216" t="s">
        <v>182</v>
      </c>
    </row>
    <row r="1196" spans="2:51" s="14" customFormat="1" ht="33.75">
      <c r="B1196" s="217"/>
      <c r="C1196" s="218"/>
      <c r="D1196" s="208" t="s">
        <v>194</v>
      </c>
      <c r="E1196" s="219" t="s">
        <v>1</v>
      </c>
      <c r="F1196" s="220" t="s">
        <v>1598</v>
      </c>
      <c r="G1196" s="218"/>
      <c r="H1196" s="221">
        <v>33.509</v>
      </c>
      <c r="I1196" s="222"/>
      <c r="J1196" s="218"/>
      <c r="K1196" s="218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194</v>
      </c>
      <c r="AU1196" s="227" t="s">
        <v>82</v>
      </c>
      <c r="AV1196" s="14" t="s">
        <v>82</v>
      </c>
      <c r="AW1196" s="14" t="s">
        <v>29</v>
      </c>
      <c r="AX1196" s="14" t="s">
        <v>72</v>
      </c>
      <c r="AY1196" s="227" t="s">
        <v>182</v>
      </c>
    </row>
    <row r="1197" spans="2:51" s="14" customFormat="1" ht="11.25">
      <c r="B1197" s="217"/>
      <c r="C1197" s="218"/>
      <c r="D1197" s="208" t="s">
        <v>194</v>
      </c>
      <c r="E1197" s="219" t="s">
        <v>1</v>
      </c>
      <c r="F1197" s="220" t="s">
        <v>1599</v>
      </c>
      <c r="G1197" s="218"/>
      <c r="H1197" s="221">
        <v>0.67200000000000004</v>
      </c>
      <c r="I1197" s="222"/>
      <c r="J1197" s="218"/>
      <c r="K1197" s="218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194</v>
      </c>
      <c r="AU1197" s="227" t="s">
        <v>82</v>
      </c>
      <c r="AV1197" s="14" t="s">
        <v>82</v>
      </c>
      <c r="AW1197" s="14" t="s">
        <v>29</v>
      </c>
      <c r="AX1197" s="14" t="s">
        <v>72</v>
      </c>
      <c r="AY1197" s="227" t="s">
        <v>182</v>
      </c>
    </row>
    <row r="1198" spans="2:51" s="13" customFormat="1" ht="11.25">
      <c r="B1198" s="206"/>
      <c r="C1198" s="207"/>
      <c r="D1198" s="208" t="s">
        <v>194</v>
      </c>
      <c r="E1198" s="209" t="s">
        <v>1</v>
      </c>
      <c r="F1198" s="210" t="s">
        <v>541</v>
      </c>
      <c r="G1198" s="207"/>
      <c r="H1198" s="209" t="s">
        <v>1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194</v>
      </c>
      <c r="AU1198" s="216" t="s">
        <v>82</v>
      </c>
      <c r="AV1198" s="13" t="s">
        <v>80</v>
      </c>
      <c r="AW1198" s="13" t="s">
        <v>29</v>
      </c>
      <c r="AX1198" s="13" t="s">
        <v>72</v>
      </c>
      <c r="AY1198" s="216" t="s">
        <v>182</v>
      </c>
    </row>
    <row r="1199" spans="2:51" s="14" customFormat="1" ht="22.5">
      <c r="B1199" s="217"/>
      <c r="C1199" s="218"/>
      <c r="D1199" s="208" t="s">
        <v>194</v>
      </c>
      <c r="E1199" s="219" t="s">
        <v>1</v>
      </c>
      <c r="F1199" s="220" t="s">
        <v>1600</v>
      </c>
      <c r="G1199" s="218"/>
      <c r="H1199" s="221">
        <v>31.263000000000002</v>
      </c>
      <c r="I1199" s="222"/>
      <c r="J1199" s="218"/>
      <c r="K1199" s="218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194</v>
      </c>
      <c r="AU1199" s="227" t="s">
        <v>82</v>
      </c>
      <c r="AV1199" s="14" t="s">
        <v>82</v>
      </c>
      <c r="AW1199" s="14" t="s">
        <v>29</v>
      </c>
      <c r="AX1199" s="14" t="s">
        <v>72</v>
      </c>
      <c r="AY1199" s="227" t="s">
        <v>182</v>
      </c>
    </row>
    <row r="1200" spans="2:51" s="14" customFormat="1" ht="22.5">
      <c r="B1200" s="217"/>
      <c r="C1200" s="218"/>
      <c r="D1200" s="208" t="s">
        <v>194</v>
      </c>
      <c r="E1200" s="219" t="s">
        <v>1</v>
      </c>
      <c r="F1200" s="220" t="s">
        <v>1601</v>
      </c>
      <c r="G1200" s="218"/>
      <c r="H1200" s="221">
        <v>176.684</v>
      </c>
      <c r="I1200" s="222"/>
      <c r="J1200" s="218"/>
      <c r="K1200" s="218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194</v>
      </c>
      <c r="AU1200" s="227" t="s">
        <v>82</v>
      </c>
      <c r="AV1200" s="14" t="s">
        <v>82</v>
      </c>
      <c r="AW1200" s="14" t="s">
        <v>29</v>
      </c>
      <c r="AX1200" s="14" t="s">
        <v>72</v>
      </c>
      <c r="AY1200" s="227" t="s">
        <v>182</v>
      </c>
    </row>
    <row r="1201" spans="2:51" s="14" customFormat="1" ht="22.5">
      <c r="B1201" s="217"/>
      <c r="C1201" s="218"/>
      <c r="D1201" s="208" t="s">
        <v>194</v>
      </c>
      <c r="E1201" s="219" t="s">
        <v>1</v>
      </c>
      <c r="F1201" s="220" t="s">
        <v>1602</v>
      </c>
      <c r="G1201" s="218"/>
      <c r="H1201" s="221">
        <v>115.297</v>
      </c>
      <c r="I1201" s="222"/>
      <c r="J1201" s="218"/>
      <c r="K1201" s="218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194</v>
      </c>
      <c r="AU1201" s="227" t="s">
        <v>82</v>
      </c>
      <c r="AV1201" s="14" t="s">
        <v>82</v>
      </c>
      <c r="AW1201" s="14" t="s">
        <v>29</v>
      </c>
      <c r="AX1201" s="14" t="s">
        <v>72</v>
      </c>
      <c r="AY1201" s="227" t="s">
        <v>182</v>
      </c>
    </row>
    <row r="1202" spans="2:51" s="13" customFormat="1" ht="11.25">
      <c r="B1202" s="206"/>
      <c r="C1202" s="207"/>
      <c r="D1202" s="208" t="s">
        <v>194</v>
      </c>
      <c r="E1202" s="209" t="s">
        <v>1</v>
      </c>
      <c r="F1202" s="210" t="s">
        <v>1031</v>
      </c>
      <c r="G1202" s="207"/>
      <c r="H1202" s="209" t="s">
        <v>1</v>
      </c>
      <c r="I1202" s="211"/>
      <c r="J1202" s="207"/>
      <c r="K1202" s="207"/>
      <c r="L1202" s="212"/>
      <c r="M1202" s="213"/>
      <c r="N1202" s="214"/>
      <c r="O1202" s="214"/>
      <c r="P1202" s="214"/>
      <c r="Q1202" s="214"/>
      <c r="R1202" s="214"/>
      <c r="S1202" s="214"/>
      <c r="T1202" s="215"/>
      <c r="AT1202" s="216" t="s">
        <v>194</v>
      </c>
      <c r="AU1202" s="216" t="s">
        <v>82</v>
      </c>
      <c r="AV1202" s="13" t="s">
        <v>80</v>
      </c>
      <c r="AW1202" s="13" t="s">
        <v>29</v>
      </c>
      <c r="AX1202" s="13" t="s">
        <v>72</v>
      </c>
      <c r="AY1202" s="216" t="s">
        <v>182</v>
      </c>
    </row>
    <row r="1203" spans="2:51" s="14" customFormat="1" ht="11.25">
      <c r="B1203" s="217"/>
      <c r="C1203" s="218"/>
      <c r="D1203" s="208" t="s">
        <v>194</v>
      </c>
      <c r="E1203" s="219" t="s">
        <v>1</v>
      </c>
      <c r="F1203" s="220" t="s">
        <v>1603</v>
      </c>
      <c r="G1203" s="218"/>
      <c r="H1203" s="221">
        <v>174.16900000000001</v>
      </c>
      <c r="I1203" s="222"/>
      <c r="J1203" s="218"/>
      <c r="K1203" s="218"/>
      <c r="L1203" s="223"/>
      <c r="M1203" s="224"/>
      <c r="N1203" s="225"/>
      <c r="O1203" s="225"/>
      <c r="P1203" s="225"/>
      <c r="Q1203" s="225"/>
      <c r="R1203" s="225"/>
      <c r="S1203" s="225"/>
      <c r="T1203" s="226"/>
      <c r="AT1203" s="227" t="s">
        <v>194</v>
      </c>
      <c r="AU1203" s="227" t="s">
        <v>82</v>
      </c>
      <c r="AV1203" s="14" t="s">
        <v>82</v>
      </c>
      <c r="AW1203" s="14" t="s">
        <v>29</v>
      </c>
      <c r="AX1203" s="14" t="s">
        <v>72</v>
      </c>
      <c r="AY1203" s="227" t="s">
        <v>182</v>
      </c>
    </row>
    <row r="1204" spans="2:51" s="13" customFormat="1" ht="11.25">
      <c r="B1204" s="206"/>
      <c r="C1204" s="207"/>
      <c r="D1204" s="208" t="s">
        <v>194</v>
      </c>
      <c r="E1204" s="209" t="s">
        <v>1</v>
      </c>
      <c r="F1204" s="210" t="s">
        <v>1604</v>
      </c>
      <c r="G1204" s="207"/>
      <c r="H1204" s="209" t="s">
        <v>1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194</v>
      </c>
      <c r="AU1204" s="216" t="s">
        <v>82</v>
      </c>
      <c r="AV1204" s="13" t="s">
        <v>80</v>
      </c>
      <c r="AW1204" s="13" t="s">
        <v>29</v>
      </c>
      <c r="AX1204" s="13" t="s">
        <v>72</v>
      </c>
      <c r="AY1204" s="216" t="s">
        <v>182</v>
      </c>
    </row>
    <row r="1205" spans="2:51" s="14" customFormat="1" ht="11.25">
      <c r="B1205" s="217"/>
      <c r="C1205" s="218"/>
      <c r="D1205" s="208" t="s">
        <v>194</v>
      </c>
      <c r="E1205" s="219" t="s">
        <v>1</v>
      </c>
      <c r="F1205" s="220" t="s">
        <v>1605</v>
      </c>
      <c r="G1205" s="218"/>
      <c r="H1205" s="221">
        <v>29.97</v>
      </c>
      <c r="I1205" s="222"/>
      <c r="J1205" s="218"/>
      <c r="K1205" s="218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194</v>
      </c>
      <c r="AU1205" s="227" t="s">
        <v>82</v>
      </c>
      <c r="AV1205" s="14" t="s">
        <v>82</v>
      </c>
      <c r="AW1205" s="14" t="s">
        <v>29</v>
      </c>
      <c r="AX1205" s="14" t="s">
        <v>72</v>
      </c>
      <c r="AY1205" s="227" t="s">
        <v>182</v>
      </c>
    </row>
    <row r="1206" spans="2:51" s="13" customFormat="1" ht="11.25">
      <c r="B1206" s="206"/>
      <c r="C1206" s="207"/>
      <c r="D1206" s="208" t="s">
        <v>194</v>
      </c>
      <c r="E1206" s="209" t="s">
        <v>1</v>
      </c>
      <c r="F1206" s="210" t="s">
        <v>1606</v>
      </c>
      <c r="G1206" s="207"/>
      <c r="H1206" s="209" t="s">
        <v>1</v>
      </c>
      <c r="I1206" s="211"/>
      <c r="J1206" s="207"/>
      <c r="K1206" s="207"/>
      <c r="L1206" s="212"/>
      <c r="M1206" s="213"/>
      <c r="N1206" s="214"/>
      <c r="O1206" s="214"/>
      <c r="P1206" s="214"/>
      <c r="Q1206" s="214"/>
      <c r="R1206" s="214"/>
      <c r="S1206" s="214"/>
      <c r="T1206" s="215"/>
      <c r="AT1206" s="216" t="s">
        <v>194</v>
      </c>
      <c r="AU1206" s="216" t="s">
        <v>82</v>
      </c>
      <c r="AV1206" s="13" t="s">
        <v>80</v>
      </c>
      <c r="AW1206" s="13" t="s">
        <v>29</v>
      </c>
      <c r="AX1206" s="13" t="s">
        <v>72</v>
      </c>
      <c r="AY1206" s="216" t="s">
        <v>182</v>
      </c>
    </row>
    <row r="1207" spans="2:51" s="14" customFormat="1" ht="22.5">
      <c r="B1207" s="217"/>
      <c r="C1207" s="218"/>
      <c r="D1207" s="208" t="s">
        <v>194</v>
      </c>
      <c r="E1207" s="219" t="s">
        <v>1</v>
      </c>
      <c r="F1207" s="220" t="s">
        <v>1607</v>
      </c>
      <c r="G1207" s="218"/>
      <c r="H1207" s="221">
        <v>65.534000000000006</v>
      </c>
      <c r="I1207" s="222"/>
      <c r="J1207" s="218"/>
      <c r="K1207" s="218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194</v>
      </c>
      <c r="AU1207" s="227" t="s">
        <v>82</v>
      </c>
      <c r="AV1207" s="14" t="s">
        <v>82</v>
      </c>
      <c r="AW1207" s="14" t="s">
        <v>29</v>
      </c>
      <c r="AX1207" s="14" t="s">
        <v>72</v>
      </c>
      <c r="AY1207" s="227" t="s">
        <v>182</v>
      </c>
    </row>
    <row r="1208" spans="2:51" s="13" customFormat="1" ht="11.25">
      <c r="B1208" s="206"/>
      <c r="C1208" s="207"/>
      <c r="D1208" s="208" t="s">
        <v>194</v>
      </c>
      <c r="E1208" s="209" t="s">
        <v>1</v>
      </c>
      <c r="F1208" s="210" t="s">
        <v>1407</v>
      </c>
      <c r="G1208" s="207"/>
      <c r="H1208" s="209" t="s">
        <v>1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194</v>
      </c>
      <c r="AU1208" s="216" t="s">
        <v>82</v>
      </c>
      <c r="AV1208" s="13" t="s">
        <v>80</v>
      </c>
      <c r="AW1208" s="13" t="s">
        <v>29</v>
      </c>
      <c r="AX1208" s="13" t="s">
        <v>72</v>
      </c>
      <c r="AY1208" s="216" t="s">
        <v>182</v>
      </c>
    </row>
    <row r="1209" spans="2:51" s="14" customFormat="1" ht="22.5">
      <c r="B1209" s="217"/>
      <c r="C1209" s="218"/>
      <c r="D1209" s="208" t="s">
        <v>194</v>
      </c>
      <c r="E1209" s="219" t="s">
        <v>1</v>
      </c>
      <c r="F1209" s="220" t="s">
        <v>1608</v>
      </c>
      <c r="G1209" s="218"/>
      <c r="H1209" s="221">
        <v>79.47</v>
      </c>
      <c r="I1209" s="222"/>
      <c r="J1209" s="218"/>
      <c r="K1209" s="218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194</v>
      </c>
      <c r="AU1209" s="227" t="s">
        <v>82</v>
      </c>
      <c r="AV1209" s="14" t="s">
        <v>82</v>
      </c>
      <c r="AW1209" s="14" t="s">
        <v>29</v>
      </c>
      <c r="AX1209" s="14" t="s">
        <v>72</v>
      </c>
      <c r="AY1209" s="227" t="s">
        <v>182</v>
      </c>
    </row>
    <row r="1210" spans="2:51" s="13" customFormat="1" ht="11.25">
      <c r="B1210" s="206"/>
      <c r="C1210" s="207"/>
      <c r="D1210" s="208" t="s">
        <v>194</v>
      </c>
      <c r="E1210" s="209" t="s">
        <v>1</v>
      </c>
      <c r="F1210" s="210" t="s">
        <v>1609</v>
      </c>
      <c r="G1210" s="207"/>
      <c r="H1210" s="209" t="s">
        <v>1</v>
      </c>
      <c r="I1210" s="211"/>
      <c r="J1210" s="207"/>
      <c r="K1210" s="207"/>
      <c r="L1210" s="212"/>
      <c r="M1210" s="213"/>
      <c r="N1210" s="214"/>
      <c r="O1210" s="214"/>
      <c r="P1210" s="214"/>
      <c r="Q1210" s="214"/>
      <c r="R1210" s="214"/>
      <c r="S1210" s="214"/>
      <c r="T1210" s="215"/>
      <c r="AT1210" s="216" t="s">
        <v>194</v>
      </c>
      <c r="AU1210" s="216" t="s">
        <v>82</v>
      </c>
      <c r="AV1210" s="13" t="s">
        <v>80</v>
      </c>
      <c r="AW1210" s="13" t="s">
        <v>29</v>
      </c>
      <c r="AX1210" s="13" t="s">
        <v>72</v>
      </c>
      <c r="AY1210" s="216" t="s">
        <v>182</v>
      </c>
    </row>
    <row r="1211" spans="2:51" s="14" customFormat="1" ht="11.25">
      <c r="B1211" s="217"/>
      <c r="C1211" s="218"/>
      <c r="D1211" s="208" t="s">
        <v>194</v>
      </c>
      <c r="E1211" s="219" t="s">
        <v>1</v>
      </c>
      <c r="F1211" s="220" t="s">
        <v>1610</v>
      </c>
      <c r="G1211" s="218"/>
      <c r="H1211" s="221">
        <v>63.417999999999999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194</v>
      </c>
      <c r="AU1211" s="227" t="s">
        <v>82</v>
      </c>
      <c r="AV1211" s="14" t="s">
        <v>82</v>
      </c>
      <c r="AW1211" s="14" t="s">
        <v>29</v>
      </c>
      <c r="AX1211" s="14" t="s">
        <v>72</v>
      </c>
      <c r="AY1211" s="227" t="s">
        <v>182</v>
      </c>
    </row>
    <row r="1212" spans="2:51" s="13" customFormat="1" ht="11.25">
      <c r="B1212" s="206"/>
      <c r="C1212" s="207"/>
      <c r="D1212" s="208" t="s">
        <v>194</v>
      </c>
      <c r="E1212" s="209" t="s">
        <v>1</v>
      </c>
      <c r="F1212" s="210" t="s">
        <v>253</v>
      </c>
      <c r="G1212" s="207"/>
      <c r="H1212" s="209" t="s">
        <v>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194</v>
      </c>
      <c r="AU1212" s="216" t="s">
        <v>82</v>
      </c>
      <c r="AV1212" s="13" t="s">
        <v>80</v>
      </c>
      <c r="AW1212" s="13" t="s">
        <v>29</v>
      </c>
      <c r="AX1212" s="13" t="s">
        <v>72</v>
      </c>
      <c r="AY1212" s="216" t="s">
        <v>182</v>
      </c>
    </row>
    <row r="1213" spans="2:51" s="13" customFormat="1" ht="11.25">
      <c r="B1213" s="206"/>
      <c r="C1213" s="207"/>
      <c r="D1213" s="208" t="s">
        <v>194</v>
      </c>
      <c r="E1213" s="209" t="s">
        <v>1</v>
      </c>
      <c r="F1213" s="210" t="s">
        <v>1342</v>
      </c>
      <c r="G1213" s="207"/>
      <c r="H1213" s="209" t="s">
        <v>1</v>
      </c>
      <c r="I1213" s="211"/>
      <c r="J1213" s="207"/>
      <c r="K1213" s="207"/>
      <c r="L1213" s="212"/>
      <c r="M1213" s="213"/>
      <c r="N1213" s="214"/>
      <c r="O1213" s="214"/>
      <c r="P1213" s="214"/>
      <c r="Q1213" s="214"/>
      <c r="R1213" s="214"/>
      <c r="S1213" s="214"/>
      <c r="T1213" s="215"/>
      <c r="AT1213" s="216" t="s">
        <v>194</v>
      </c>
      <c r="AU1213" s="216" t="s">
        <v>82</v>
      </c>
      <c r="AV1213" s="13" t="s">
        <v>80</v>
      </c>
      <c r="AW1213" s="13" t="s">
        <v>29</v>
      </c>
      <c r="AX1213" s="13" t="s">
        <v>72</v>
      </c>
      <c r="AY1213" s="216" t="s">
        <v>182</v>
      </c>
    </row>
    <row r="1214" spans="2:51" s="14" customFormat="1" ht="11.25">
      <c r="B1214" s="217"/>
      <c r="C1214" s="218"/>
      <c r="D1214" s="208" t="s">
        <v>194</v>
      </c>
      <c r="E1214" s="219" t="s">
        <v>1</v>
      </c>
      <c r="F1214" s="220" t="s">
        <v>1611</v>
      </c>
      <c r="G1214" s="218"/>
      <c r="H1214" s="221">
        <v>19.850000000000001</v>
      </c>
      <c r="I1214" s="222"/>
      <c r="J1214" s="218"/>
      <c r="K1214" s="218"/>
      <c r="L1214" s="223"/>
      <c r="M1214" s="224"/>
      <c r="N1214" s="225"/>
      <c r="O1214" s="225"/>
      <c r="P1214" s="225"/>
      <c r="Q1214" s="225"/>
      <c r="R1214" s="225"/>
      <c r="S1214" s="225"/>
      <c r="T1214" s="226"/>
      <c r="AT1214" s="227" t="s">
        <v>194</v>
      </c>
      <c r="AU1214" s="227" t="s">
        <v>82</v>
      </c>
      <c r="AV1214" s="14" t="s">
        <v>82</v>
      </c>
      <c r="AW1214" s="14" t="s">
        <v>29</v>
      </c>
      <c r="AX1214" s="14" t="s">
        <v>72</v>
      </c>
      <c r="AY1214" s="227" t="s">
        <v>182</v>
      </c>
    </row>
    <row r="1215" spans="2:51" s="13" customFormat="1" ht="11.25">
      <c r="B1215" s="206"/>
      <c r="C1215" s="207"/>
      <c r="D1215" s="208" t="s">
        <v>194</v>
      </c>
      <c r="E1215" s="209" t="s">
        <v>1</v>
      </c>
      <c r="F1215" s="210" t="s">
        <v>1344</v>
      </c>
      <c r="G1215" s="207"/>
      <c r="H1215" s="209" t="s">
        <v>1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194</v>
      </c>
      <c r="AU1215" s="216" t="s">
        <v>82</v>
      </c>
      <c r="AV1215" s="13" t="s">
        <v>80</v>
      </c>
      <c r="AW1215" s="13" t="s">
        <v>29</v>
      </c>
      <c r="AX1215" s="13" t="s">
        <v>72</v>
      </c>
      <c r="AY1215" s="216" t="s">
        <v>182</v>
      </c>
    </row>
    <row r="1216" spans="2:51" s="14" customFormat="1" ht="11.25">
      <c r="B1216" s="217"/>
      <c r="C1216" s="218"/>
      <c r="D1216" s="208" t="s">
        <v>194</v>
      </c>
      <c r="E1216" s="219" t="s">
        <v>1</v>
      </c>
      <c r="F1216" s="220" t="s">
        <v>1612</v>
      </c>
      <c r="G1216" s="218"/>
      <c r="H1216" s="221">
        <v>13.821</v>
      </c>
      <c r="I1216" s="222"/>
      <c r="J1216" s="218"/>
      <c r="K1216" s="218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194</v>
      </c>
      <c r="AU1216" s="227" t="s">
        <v>82</v>
      </c>
      <c r="AV1216" s="14" t="s">
        <v>82</v>
      </c>
      <c r="AW1216" s="14" t="s">
        <v>29</v>
      </c>
      <c r="AX1216" s="14" t="s">
        <v>72</v>
      </c>
      <c r="AY1216" s="227" t="s">
        <v>182</v>
      </c>
    </row>
    <row r="1217" spans="2:51" s="13" customFormat="1" ht="11.25">
      <c r="B1217" s="206"/>
      <c r="C1217" s="207"/>
      <c r="D1217" s="208" t="s">
        <v>194</v>
      </c>
      <c r="E1217" s="209" t="s">
        <v>1</v>
      </c>
      <c r="F1217" s="210" t="s">
        <v>207</v>
      </c>
      <c r="G1217" s="207"/>
      <c r="H1217" s="209" t="s">
        <v>1</v>
      </c>
      <c r="I1217" s="211"/>
      <c r="J1217" s="207"/>
      <c r="K1217" s="207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194</v>
      </c>
      <c r="AU1217" s="216" t="s">
        <v>82</v>
      </c>
      <c r="AV1217" s="13" t="s">
        <v>80</v>
      </c>
      <c r="AW1217" s="13" t="s">
        <v>29</v>
      </c>
      <c r="AX1217" s="13" t="s">
        <v>72</v>
      </c>
      <c r="AY1217" s="216" t="s">
        <v>182</v>
      </c>
    </row>
    <row r="1218" spans="2:51" s="13" customFormat="1" ht="11.25">
      <c r="B1218" s="206"/>
      <c r="C1218" s="207"/>
      <c r="D1218" s="208" t="s">
        <v>194</v>
      </c>
      <c r="E1218" s="209" t="s">
        <v>1</v>
      </c>
      <c r="F1218" s="210" t="s">
        <v>1613</v>
      </c>
      <c r="G1218" s="207"/>
      <c r="H1218" s="209" t="s">
        <v>1</v>
      </c>
      <c r="I1218" s="211"/>
      <c r="J1218" s="207"/>
      <c r="K1218" s="207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194</v>
      </c>
      <c r="AU1218" s="216" t="s">
        <v>82</v>
      </c>
      <c r="AV1218" s="13" t="s">
        <v>80</v>
      </c>
      <c r="AW1218" s="13" t="s">
        <v>29</v>
      </c>
      <c r="AX1218" s="13" t="s">
        <v>72</v>
      </c>
      <c r="AY1218" s="216" t="s">
        <v>182</v>
      </c>
    </row>
    <row r="1219" spans="2:51" s="13" customFormat="1" ht="11.25">
      <c r="B1219" s="206"/>
      <c r="C1219" s="207"/>
      <c r="D1219" s="208" t="s">
        <v>194</v>
      </c>
      <c r="E1219" s="209" t="s">
        <v>1</v>
      </c>
      <c r="F1219" s="210" t="s">
        <v>1614</v>
      </c>
      <c r="G1219" s="207"/>
      <c r="H1219" s="209" t="s">
        <v>1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194</v>
      </c>
      <c r="AU1219" s="216" t="s">
        <v>82</v>
      </c>
      <c r="AV1219" s="13" t="s">
        <v>80</v>
      </c>
      <c r="AW1219" s="13" t="s">
        <v>29</v>
      </c>
      <c r="AX1219" s="13" t="s">
        <v>72</v>
      </c>
      <c r="AY1219" s="216" t="s">
        <v>182</v>
      </c>
    </row>
    <row r="1220" spans="2:51" s="14" customFormat="1" ht="11.25">
      <c r="B1220" s="217"/>
      <c r="C1220" s="218"/>
      <c r="D1220" s="208" t="s">
        <v>194</v>
      </c>
      <c r="E1220" s="219" t="s">
        <v>1</v>
      </c>
      <c r="F1220" s="220" t="s">
        <v>1615</v>
      </c>
      <c r="G1220" s="218"/>
      <c r="H1220" s="221">
        <v>3.96</v>
      </c>
      <c r="I1220" s="222"/>
      <c r="J1220" s="218"/>
      <c r="K1220" s="218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194</v>
      </c>
      <c r="AU1220" s="227" t="s">
        <v>82</v>
      </c>
      <c r="AV1220" s="14" t="s">
        <v>82</v>
      </c>
      <c r="AW1220" s="14" t="s">
        <v>29</v>
      </c>
      <c r="AX1220" s="14" t="s">
        <v>72</v>
      </c>
      <c r="AY1220" s="227" t="s">
        <v>182</v>
      </c>
    </row>
    <row r="1221" spans="2:51" s="13" customFormat="1" ht="11.25">
      <c r="B1221" s="206"/>
      <c r="C1221" s="207"/>
      <c r="D1221" s="208" t="s">
        <v>194</v>
      </c>
      <c r="E1221" s="209" t="s">
        <v>1</v>
      </c>
      <c r="F1221" s="210" t="s">
        <v>1616</v>
      </c>
      <c r="G1221" s="207"/>
      <c r="H1221" s="209" t="s">
        <v>1</v>
      </c>
      <c r="I1221" s="211"/>
      <c r="J1221" s="207"/>
      <c r="K1221" s="207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194</v>
      </c>
      <c r="AU1221" s="216" t="s">
        <v>82</v>
      </c>
      <c r="AV1221" s="13" t="s">
        <v>80</v>
      </c>
      <c r="AW1221" s="13" t="s">
        <v>29</v>
      </c>
      <c r="AX1221" s="13" t="s">
        <v>72</v>
      </c>
      <c r="AY1221" s="216" t="s">
        <v>182</v>
      </c>
    </row>
    <row r="1222" spans="2:51" s="14" customFormat="1" ht="11.25">
      <c r="B1222" s="217"/>
      <c r="C1222" s="218"/>
      <c r="D1222" s="208" t="s">
        <v>194</v>
      </c>
      <c r="E1222" s="219" t="s">
        <v>1</v>
      </c>
      <c r="F1222" s="220" t="s">
        <v>1617</v>
      </c>
      <c r="G1222" s="218"/>
      <c r="H1222" s="221">
        <v>3.16</v>
      </c>
      <c r="I1222" s="222"/>
      <c r="J1222" s="218"/>
      <c r="K1222" s="218"/>
      <c r="L1222" s="223"/>
      <c r="M1222" s="224"/>
      <c r="N1222" s="225"/>
      <c r="O1222" s="225"/>
      <c r="P1222" s="225"/>
      <c r="Q1222" s="225"/>
      <c r="R1222" s="225"/>
      <c r="S1222" s="225"/>
      <c r="T1222" s="226"/>
      <c r="AT1222" s="227" t="s">
        <v>194</v>
      </c>
      <c r="AU1222" s="227" t="s">
        <v>82</v>
      </c>
      <c r="AV1222" s="14" t="s">
        <v>82</v>
      </c>
      <c r="AW1222" s="14" t="s">
        <v>29</v>
      </c>
      <c r="AX1222" s="14" t="s">
        <v>72</v>
      </c>
      <c r="AY1222" s="227" t="s">
        <v>182</v>
      </c>
    </row>
    <row r="1223" spans="2:51" s="13" customFormat="1" ht="11.25">
      <c r="B1223" s="206"/>
      <c r="C1223" s="207"/>
      <c r="D1223" s="208" t="s">
        <v>194</v>
      </c>
      <c r="E1223" s="209" t="s">
        <v>1</v>
      </c>
      <c r="F1223" s="210" t="s">
        <v>1618</v>
      </c>
      <c r="G1223" s="207"/>
      <c r="H1223" s="209" t="s">
        <v>1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194</v>
      </c>
      <c r="AU1223" s="216" t="s">
        <v>82</v>
      </c>
      <c r="AV1223" s="13" t="s">
        <v>80</v>
      </c>
      <c r="AW1223" s="13" t="s">
        <v>29</v>
      </c>
      <c r="AX1223" s="13" t="s">
        <v>72</v>
      </c>
      <c r="AY1223" s="216" t="s">
        <v>182</v>
      </c>
    </row>
    <row r="1224" spans="2:51" s="14" customFormat="1" ht="11.25">
      <c r="B1224" s="217"/>
      <c r="C1224" s="218"/>
      <c r="D1224" s="208" t="s">
        <v>194</v>
      </c>
      <c r="E1224" s="219" t="s">
        <v>1</v>
      </c>
      <c r="F1224" s="220" t="s">
        <v>1619</v>
      </c>
      <c r="G1224" s="218"/>
      <c r="H1224" s="221">
        <v>2.4060000000000001</v>
      </c>
      <c r="I1224" s="222"/>
      <c r="J1224" s="218"/>
      <c r="K1224" s="218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194</v>
      </c>
      <c r="AU1224" s="227" t="s">
        <v>82</v>
      </c>
      <c r="AV1224" s="14" t="s">
        <v>82</v>
      </c>
      <c r="AW1224" s="14" t="s">
        <v>29</v>
      </c>
      <c r="AX1224" s="14" t="s">
        <v>72</v>
      </c>
      <c r="AY1224" s="227" t="s">
        <v>182</v>
      </c>
    </row>
    <row r="1225" spans="2:51" s="13" customFormat="1" ht="11.25">
      <c r="B1225" s="206"/>
      <c r="C1225" s="207"/>
      <c r="D1225" s="208" t="s">
        <v>194</v>
      </c>
      <c r="E1225" s="209" t="s">
        <v>1</v>
      </c>
      <c r="F1225" s="210" t="s">
        <v>1620</v>
      </c>
      <c r="G1225" s="207"/>
      <c r="H1225" s="209" t="s">
        <v>1</v>
      </c>
      <c r="I1225" s="211"/>
      <c r="J1225" s="207"/>
      <c r="K1225" s="207"/>
      <c r="L1225" s="212"/>
      <c r="M1225" s="213"/>
      <c r="N1225" s="214"/>
      <c r="O1225" s="214"/>
      <c r="P1225" s="214"/>
      <c r="Q1225" s="214"/>
      <c r="R1225" s="214"/>
      <c r="S1225" s="214"/>
      <c r="T1225" s="215"/>
      <c r="AT1225" s="216" t="s">
        <v>194</v>
      </c>
      <c r="AU1225" s="216" t="s">
        <v>82</v>
      </c>
      <c r="AV1225" s="13" t="s">
        <v>80</v>
      </c>
      <c r="AW1225" s="13" t="s">
        <v>29</v>
      </c>
      <c r="AX1225" s="13" t="s">
        <v>72</v>
      </c>
      <c r="AY1225" s="216" t="s">
        <v>182</v>
      </c>
    </row>
    <row r="1226" spans="2:51" s="14" customFormat="1" ht="11.25">
      <c r="B1226" s="217"/>
      <c r="C1226" s="218"/>
      <c r="D1226" s="208" t="s">
        <v>194</v>
      </c>
      <c r="E1226" s="219" t="s">
        <v>1</v>
      </c>
      <c r="F1226" s="220" t="s">
        <v>1621</v>
      </c>
      <c r="G1226" s="218"/>
      <c r="H1226" s="221">
        <v>1.29</v>
      </c>
      <c r="I1226" s="222"/>
      <c r="J1226" s="218"/>
      <c r="K1226" s="218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194</v>
      </c>
      <c r="AU1226" s="227" t="s">
        <v>82</v>
      </c>
      <c r="AV1226" s="14" t="s">
        <v>82</v>
      </c>
      <c r="AW1226" s="14" t="s">
        <v>29</v>
      </c>
      <c r="AX1226" s="14" t="s">
        <v>72</v>
      </c>
      <c r="AY1226" s="227" t="s">
        <v>182</v>
      </c>
    </row>
    <row r="1227" spans="2:51" s="13" customFormat="1" ht="11.25">
      <c r="B1227" s="206"/>
      <c r="C1227" s="207"/>
      <c r="D1227" s="208" t="s">
        <v>194</v>
      </c>
      <c r="E1227" s="209" t="s">
        <v>1</v>
      </c>
      <c r="F1227" s="210" t="s">
        <v>1622</v>
      </c>
      <c r="G1227" s="207"/>
      <c r="H1227" s="209" t="s">
        <v>1</v>
      </c>
      <c r="I1227" s="211"/>
      <c r="J1227" s="207"/>
      <c r="K1227" s="207"/>
      <c r="L1227" s="212"/>
      <c r="M1227" s="213"/>
      <c r="N1227" s="214"/>
      <c r="O1227" s="214"/>
      <c r="P1227" s="214"/>
      <c r="Q1227" s="214"/>
      <c r="R1227" s="214"/>
      <c r="S1227" s="214"/>
      <c r="T1227" s="215"/>
      <c r="AT1227" s="216" t="s">
        <v>194</v>
      </c>
      <c r="AU1227" s="216" t="s">
        <v>82</v>
      </c>
      <c r="AV1227" s="13" t="s">
        <v>80</v>
      </c>
      <c r="AW1227" s="13" t="s">
        <v>29</v>
      </c>
      <c r="AX1227" s="13" t="s">
        <v>72</v>
      </c>
      <c r="AY1227" s="216" t="s">
        <v>182</v>
      </c>
    </row>
    <row r="1228" spans="2:51" s="14" customFormat="1" ht="11.25">
      <c r="B1228" s="217"/>
      <c r="C1228" s="218"/>
      <c r="D1228" s="208" t="s">
        <v>194</v>
      </c>
      <c r="E1228" s="219" t="s">
        <v>1</v>
      </c>
      <c r="F1228" s="220" t="s">
        <v>1623</v>
      </c>
      <c r="G1228" s="218"/>
      <c r="H1228" s="221">
        <v>4.2539999999999996</v>
      </c>
      <c r="I1228" s="222"/>
      <c r="J1228" s="218"/>
      <c r="K1228" s="218"/>
      <c r="L1228" s="223"/>
      <c r="M1228" s="224"/>
      <c r="N1228" s="225"/>
      <c r="O1228" s="225"/>
      <c r="P1228" s="225"/>
      <c r="Q1228" s="225"/>
      <c r="R1228" s="225"/>
      <c r="S1228" s="225"/>
      <c r="T1228" s="226"/>
      <c r="AT1228" s="227" t="s">
        <v>194</v>
      </c>
      <c r="AU1228" s="227" t="s">
        <v>82</v>
      </c>
      <c r="AV1228" s="14" t="s">
        <v>82</v>
      </c>
      <c r="AW1228" s="14" t="s">
        <v>29</v>
      </c>
      <c r="AX1228" s="14" t="s">
        <v>72</v>
      </c>
      <c r="AY1228" s="227" t="s">
        <v>182</v>
      </c>
    </row>
    <row r="1229" spans="2:51" s="13" customFormat="1" ht="11.25">
      <c r="B1229" s="206"/>
      <c r="C1229" s="207"/>
      <c r="D1229" s="208" t="s">
        <v>194</v>
      </c>
      <c r="E1229" s="209" t="s">
        <v>1</v>
      </c>
      <c r="F1229" s="210" t="s">
        <v>1624</v>
      </c>
      <c r="G1229" s="207"/>
      <c r="H1229" s="209" t="s">
        <v>1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194</v>
      </c>
      <c r="AU1229" s="216" t="s">
        <v>82</v>
      </c>
      <c r="AV1229" s="13" t="s">
        <v>80</v>
      </c>
      <c r="AW1229" s="13" t="s">
        <v>29</v>
      </c>
      <c r="AX1229" s="13" t="s">
        <v>72</v>
      </c>
      <c r="AY1229" s="216" t="s">
        <v>182</v>
      </c>
    </row>
    <row r="1230" spans="2:51" s="14" customFormat="1" ht="11.25">
      <c r="B1230" s="217"/>
      <c r="C1230" s="218"/>
      <c r="D1230" s="208" t="s">
        <v>194</v>
      </c>
      <c r="E1230" s="219" t="s">
        <v>1</v>
      </c>
      <c r="F1230" s="220" t="s">
        <v>1625</v>
      </c>
      <c r="G1230" s="218"/>
      <c r="H1230" s="221">
        <v>3.12</v>
      </c>
      <c r="I1230" s="222"/>
      <c r="J1230" s="218"/>
      <c r="K1230" s="218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194</v>
      </c>
      <c r="AU1230" s="227" t="s">
        <v>82</v>
      </c>
      <c r="AV1230" s="14" t="s">
        <v>82</v>
      </c>
      <c r="AW1230" s="14" t="s">
        <v>29</v>
      </c>
      <c r="AX1230" s="14" t="s">
        <v>72</v>
      </c>
      <c r="AY1230" s="227" t="s">
        <v>182</v>
      </c>
    </row>
    <row r="1231" spans="2:51" s="13" customFormat="1" ht="11.25">
      <c r="B1231" s="206"/>
      <c r="C1231" s="207"/>
      <c r="D1231" s="208" t="s">
        <v>194</v>
      </c>
      <c r="E1231" s="209" t="s">
        <v>1</v>
      </c>
      <c r="F1231" s="210" t="s">
        <v>1626</v>
      </c>
      <c r="G1231" s="207"/>
      <c r="H1231" s="209" t="s">
        <v>1</v>
      </c>
      <c r="I1231" s="211"/>
      <c r="J1231" s="207"/>
      <c r="K1231" s="207"/>
      <c r="L1231" s="212"/>
      <c r="M1231" s="213"/>
      <c r="N1231" s="214"/>
      <c r="O1231" s="214"/>
      <c r="P1231" s="214"/>
      <c r="Q1231" s="214"/>
      <c r="R1231" s="214"/>
      <c r="S1231" s="214"/>
      <c r="T1231" s="215"/>
      <c r="AT1231" s="216" t="s">
        <v>194</v>
      </c>
      <c r="AU1231" s="216" t="s">
        <v>82</v>
      </c>
      <c r="AV1231" s="13" t="s">
        <v>80</v>
      </c>
      <c r="AW1231" s="13" t="s">
        <v>29</v>
      </c>
      <c r="AX1231" s="13" t="s">
        <v>72</v>
      </c>
      <c r="AY1231" s="216" t="s">
        <v>182</v>
      </c>
    </row>
    <row r="1232" spans="2:51" s="14" customFormat="1" ht="11.25">
      <c r="B1232" s="217"/>
      <c r="C1232" s="218"/>
      <c r="D1232" s="208" t="s">
        <v>194</v>
      </c>
      <c r="E1232" s="219" t="s">
        <v>1</v>
      </c>
      <c r="F1232" s="220" t="s">
        <v>1627</v>
      </c>
      <c r="G1232" s="218"/>
      <c r="H1232" s="221">
        <v>10.032</v>
      </c>
      <c r="I1232" s="222"/>
      <c r="J1232" s="218"/>
      <c r="K1232" s="218"/>
      <c r="L1232" s="223"/>
      <c r="M1232" s="224"/>
      <c r="N1232" s="225"/>
      <c r="O1232" s="225"/>
      <c r="P1232" s="225"/>
      <c r="Q1232" s="225"/>
      <c r="R1232" s="225"/>
      <c r="S1232" s="225"/>
      <c r="T1232" s="226"/>
      <c r="AT1232" s="227" t="s">
        <v>194</v>
      </c>
      <c r="AU1232" s="227" t="s">
        <v>82</v>
      </c>
      <c r="AV1232" s="14" t="s">
        <v>82</v>
      </c>
      <c r="AW1232" s="14" t="s">
        <v>29</v>
      </c>
      <c r="AX1232" s="14" t="s">
        <v>72</v>
      </c>
      <c r="AY1232" s="227" t="s">
        <v>182</v>
      </c>
    </row>
    <row r="1233" spans="2:51" s="13" customFormat="1" ht="11.25">
      <c r="B1233" s="206"/>
      <c r="C1233" s="207"/>
      <c r="D1233" s="208" t="s">
        <v>194</v>
      </c>
      <c r="E1233" s="209" t="s">
        <v>1</v>
      </c>
      <c r="F1233" s="210" t="s">
        <v>1628</v>
      </c>
      <c r="G1233" s="207"/>
      <c r="H1233" s="209" t="s">
        <v>1</v>
      </c>
      <c r="I1233" s="211"/>
      <c r="J1233" s="207"/>
      <c r="K1233" s="207"/>
      <c r="L1233" s="212"/>
      <c r="M1233" s="213"/>
      <c r="N1233" s="214"/>
      <c r="O1233" s="214"/>
      <c r="P1233" s="214"/>
      <c r="Q1233" s="214"/>
      <c r="R1233" s="214"/>
      <c r="S1233" s="214"/>
      <c r="T1233" s="215"/>
      <c r="AT1233" s="216" t="s">
        <v>194</v>
      </c>
      <c r="AU1233" s="216" t="s">
        <v>82</v>
      </c>
      <c r="AV1233" s="13" t="s">
        <v>80</v>
      </c>
      <c r="AW1233" s="13" t="s">
        <v>29</v>
      </c>
      <c r="AX1233" s="13" t="s">
        <v>72</v>
      </c>
      <c r="AY1233" s="216" t="s">
        <v>182</v>
      </c>
    </row>
    <row r="1234" spans="2:51" s="14" customFormat="1" ht="11.25">
      <c r="B1234" s="217"/>
      <c r="C1234" s="218"/>
      <c r="D1234" s="208" t="s">
        <v>194</v>
      </c>
      <c r="E1234" s="219" t="s">
        <v>1</v>
      </c>
      <c r="F1234" s="220" t="s">
        <v>1629</v>
      </c>
      <c r="G1234" s="218"/>
      <c r="H1234" s="221">
        <v>2.4</v>
      </c>
      <c r="I1234" s="222"/>
      <c r="J1234" s="218"/>
      <c r="K1234" s="218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194</v>
      </c>
      <c r="AU1234" s="227" t="s">
        <v>82</v>
      </c>
      <c r="AV1234" s="14" t="s">
        <v>82</v>
      </c>
      <c r="AW1234" s="14" t="s">
        <v>29</v>
      </c>
      <c r="AX1234" s="14" t="s">
        <v>72</v>
      </c>
      <c r="AY1234" s="227" t="s">
        <v>182</v>
      </c>
    </row>
    <row r="1235" spans="2:51" s="13" customFormat="1" ht="11.25">
      <c r="B1235" s="206"/>
      <c r="C1235" s="207"/>
      <c r="D1235" s="208" t="s">
        <v>194</v>
      </c>
      <c r="E1235" s="209" t="s">
        <v>1</v>
      </c>
      <c r="F1235" s="210" t="s">
        <v>1630</v>
      </c>
      <c r="G1235" s="207"/>
      <c r="H1235" s="209" t="s">
        <v>1</v>
      </c>
      <c r="I1235" s="211"/>
      <c r="J1235" s="207"/>
      <c r="K1235" s="207"/>
      <c r="L1235" s="212"/>
      <c r="M1235" s="213"/>
      <c r="N1235" s="214"/>
      <c r="O1235" s="214"/>
      <c r="P1235" s="214"/>
      <c r="Q1235" s="214"/>
      <c r="R1235" s="214"/>
      <c r="S1235" s="214"/>
      <c r="T1235" s="215"/>
      <c r="AT1235" s="216" t="s">
        <v>194</v>
      </c>
      <c r="AU1235" s="216" t="s">
        <v>82</v>
      </c>
      <c r="AV1235" s="13" t="s">
        <v>80</v>
      </c>
      <c r="AW1235" s="13" t="s">
        <v>29</v>
      </c>
      <c r="AX1235" s="13" t="s">
        <v>72</v>
      </c>
      <c r="AY1235" s="216" t="s">
        <v>182</v>
      </c>
    </row>
    <row r="1236" spans="2:51" s="13" customFormat="1" ht="11.25">
      <c r="B1236" s="206"/>
      <c r="C1236" s="207"/>
      <c r="D1236" s="208" t="s">
        <v>194</v>
      </c>
      <c r="E1236" s="209" t="s">
        <v>1</v>
      </c>
      <c r="F1236" s="210" t="s">
        <v>1631</v>
      </c>
      <c r="G1236" s="207"/>
      <c r="H1236" s="209" t="s">
        <v>1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194</v>
      </c>
      <c r="AU1236" s="216" t="s">
        <v>82</v>
      </c>
      <c r="AV1236" s="13" t="s">
        <v>80</v>
      </c>
      <c r="AW1236" s="13" t="s">
        <v>29</v>
      </c>
      <c r="AX1236" s="13" t="s">
        <v>72</v>
      </c>
      <c r="AY1236" s="216" t="s">
        <v>182</v>
      </c>
    </row>
    <row r="1237" spans="2:51" s="14" customFormat="1" ht="11.25">
      <c r="B1237" s="217"/>
      <c r="C1237" s="218"/>
      <c r="D1237" s="208" t="s">
        <v>194</v>
      </c>
      <c r="E1237" s="219" t="s">
        <v>1</v>
      </c>
      <c r="F1237" s="220" t="s">
        <v>1632</v>
      </c>
      <c r="G1237" s="218"/>
      <c r="H1237" s="221">
        <v>1.44</v>
      </c>
      <c r="I1237" s="222"/>
      <c r="J1237" s="218"/>
      <c r="K1237" s="218"/>
      <c r="L1237" s="223"/>
      <c r="M1237" s="224"/>
      <c r="N1237" s="225"/>
      <c r="O1237" s="225"/>
      <c r="P1237" s="225"/>
      <c r="Q1237" s="225"/>
      <c r="R1237" s="225"/>
      <c r="S1237" s="225"/>
      <c r="T1237" s="226"/>
      <c r="AT1237" s="227" t="s">
        <v>194</v>
      </c>
      <c r="AU1237" s="227" t="s">
        <v>82</v>
      </c>
      <c r="AV1237" s="14" t="s">
        <v>82</v>
      </c>
      <c r="AW1237" s="14" t="s">
        <v>29</v>
      </c>
      <c r="AX1237" s="14" t="s">
        <v>72</v>
      </c>
      <c r="AY1237" s="227" t="s">
        <v>182</v>
      </c>
    </row>
    <row r="1238" spans="2:51" s="13" customFormat="1" ht="11.25">
      <c r="B1238" s="206"/>
      <c r="C1238" s="207"/>
      <c r="D1238" s="208" t="s">
        <v>194</v>
      </c>
      <c r="E1238" s="209" t="s">
        <v>1</v>
      </c>
      <c r="F1238" s="210" t="s">
        <v>1633</v>
      </c>
      <c r="G1238" s="207"/>
      <c r="H1238" s="209" t="s">
        <v>1</v>
      </c>
      <c r="I1238" s="211"/>
      <c r="J1238" s="207"/>
      <c r="K1238" s="207"/>
      <c r="L1238" s="212"/>
      <c r="M1238" s="213"/>
      <c r="N1238" s="214"/>
      <c r="O1238" s="214"/>
      <c r="P1238" s="214"/>
      <c r="Q1238" s="214"/>
      <c r="R1238" s="214"/>
      <c r="S1238" s="214"/>
      <c r="T1238" s="215"/>
      <c r="AT1238" s="216" t="s">
        <v>194</v>
      </c>
      <c r="AU1238" s="216" t="s">
        <v>82</v>
      </c>
      <c r="AV1238" s="13" t="s">
        <v>80</v>
      </c>
      <c r="AW1238" s="13" t="s">
        <v>29</v>
      </c>
      <c r="AX1238" s="13" t="s">
        <v>72</v>
      </c>
      <c r="AY1238" s="216" t="s">
        <v>182</v>
      </c>
    </row>
    <row r="1239" spans="2:51" s="14" customFormat="1" ht="11.25">
      <c r="B1239" s="217"/>
      <c r="C1239" s="218"/>
      <c r="D1239" s="208" t="s">
        <v>194</v>
      </c>
      <c r="E1239" s="219" t="s">
        <v>1</v>
      </c>
      <c r="F1239" s="220" t="s">
        <v>1634</v>
      </c>
      <c r="G1239" s="218"/>
      <c r="H1239" s="221">
        <v>0.92400000000000004</v>
      </c>
      <c r="I1239" s="222"/>
      <c r="J1239" s="218"/>
      <c r="K1239" s="218"/>
      <c r="L1239" s="223"/>
      <c r="M1239" s="224"/>
      <c r="N1239" s="225"/>
      <c r="O1239" s="225"/>
      <c r="P1239" s="225"/>
      <c r="Q1239" s="225"/>
      <c r="R1239" s="225"/>
      <c r="S1239" s="225"/>
      <c r="T1239" s="226"/>
      <c r="AT1239" s="227" t="s">
        <v>194</v>
      </c>
      <c r="AU1239" s="227" t="s">
        <v>82</v>
      </c>
      <c r="AV1239" s="14" t="s">
        <v>82</v>
      </c>
      <c r="AW1239" s="14" t="s">
        <v>29</v>
      </c>
      <c r="AX1239" s="14" t="s">
        <v>72</v>
      </c>
      <c r="AY1239" s="227" t="s">
        <v>182</v>
      </c>
    </row>
    <row r="1240" spans="2:51" s="13" customFormat="1" ht="11.25">
      <c r="B1240" s="206"/>
      <c r="C1240" s="207"/>
      <c r="D1240" s="208" t="s">
        <v>194</v>
      </c>
      <c r="E1240" s="209" t="s">
        <v>1</v>
      </c>
      <c r="F1240" s="210" t="s">
        <v>1635</v>
      </c>
      <c r="G1240" s="207"/>
      <c r="H1240" s="209" t="s">
        <v>1</v>
      </c>
      <c r="I1240" s="211"/>
      <c r="J1240" s="207"/>
      <c r="K1240" s="207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194</v>
      </c>
      <c r="AU1240" s="216" t="s">
        <v>82</v>
      </c>
      <c r="AV1240" s="13" t="s">
        <v>80</v>
      </c>
      <c r="AW1240" s="13" t="s">
        <v>29</v>
      </c>
      <c r="AX1240" s="13" t="s">
        <v>72</v>
      </c>
      <c r="AY1240" s="216" t="s">
        <v>182</v>
      </c>
    </row>
    <row r="1241" spans="2:51" s="14" customFormat="1" ht="11.25">
      <c r="B1241" s="217"/>
      <c r="C1241" s="218"/>
      <c r="D1241" s="208" t="s">
        <v>194</v>
      </c>
      <c r="E1241" s="219" t="s">
        <v>1</v>
      </c>
      <c r="F1241" s="220" t="s">
        <v>1636</v>
      </c>
      <c r="G1241" s="218"/>
      <c r="H1241" s="221">
        <v>1.44</v>
      </c>
      <c r="I1241" s="222"/>
      <c r="J1241" s="218"/>
      <c r="K1241" s="218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194</v>
      </c>
      <c r="AU1241" s="227" t="s">
        <v>82</v>
      </c>
      <c r="AV1241" s="14" t="s">
        <v>82</v>
      </c>
      <c r="AW1241" s="14" t="s">
        <v>29</v>
      </c>
      <c r="AX1241" s="14" t="s">
        <v>72</v>
      </c>
      <c r="AY1241" s="227" t="s">
        <v>182</v>
      </c>
    </row>
    <row r="1242" spans="2:51" s="13" customFormat="1" ht="11.25">
      <c r="B1242" s="206"/>
      <c r="C1242" s="207"/>
      <c r="D1242" s="208" t="s">
        <v>194</v>
      </c>
      <c r="E1242" s="209" t="s">
        <v>1</v>
      </c>
      <c r="F1242" s="210" t="s">
        <v>1637</v>
      </c>
      <c r="G1242" s="207"/>
      <c r="H1242" s="209" t="s">
        <v>1</v>
      </c>
      <c r="I1242" s="211"/>
      <c r="J1242" s="207"/>
      <c r="K1242" s="207"/>
      <c r="L1242" s="212"/>
      <c r="M1242" s="213"/>
      <c r="N1242" s="214"/>
      <c r="O1242" s="214"/>
      <c r="P1242" s="214"/>
      <c r="Q1242" s="214"/>
      <c r="R1242" s="214"/>
      <c r="S1242" s="214"/>
      <c r="T1242" s="215"/>
      <c r="AT1242" s="216" t="s">
        <v>194</v>
      </c>
      <c r="AU1242" s="216" t="s">
        <v>82</v>
      </c>
      <c r="AV1242" s="13" t="s">
        <v>80</v>
      </c>
      <c r="AW1242" s="13" t="s">
        <v>29</v>
      </c>
      <c r="AX1242" s="13" t="s">
        <v>72</v>
      </c>
      <c r="AY1242" s="216" t="s">
        <v>182</v>
      </c>
    </row>
    <row r="1243" spans="2:51" s="14" customFormat="1" ht="11.25">
      <c r="B1243" s="217"/>
      <c r="C1243" s="218"/>
      <c r="D1243" s="208" t="s">
        <v>194</v>
      </c>
      <c r="E1243" s="219" t="s">
        <v>1</v>
      </c>
      <c r="F1243" s="220" t="s">
        <v>1638</v>
      </c>
      <c r="G1243" s="218"/>
      <c r="H1243" s="221">
        <v>1.8220000000000001</v>
      </c>
      <c r="I1243" s="222"/>
      <c r="J1243" s="218"/>
      <c r="K1243" s="218"/>
      <c r="L1243" s="223"/>
      <c r="M1243" s="224"/>
      <c r="N1243" s="225"/>
      <c r="O1243" s="225"/>
      <c r="P1243" s="225"/>
      <c r="Q1243" s="225"/>
      <c r="R1243" s="225"/>
      <c r="S1243" s="225"/>
      <c r="T1243" s="226"/>
      <c r="AT1243" s="227" t="s">
        <v>194</v>
      </c>
      <c r="AU1243" s="227" t="s">
        <v>82</v>
      </c>
      <c r="AV1243" s="14" t="s">
        <v>82</v>
      </c>
      <c r="AW1243" s="14" t="s">
        <v>29</v>
      </c>
      <c r="AX1243" s="14" t="s">
        <v>72</v>
      </c>
      <c r="AY1243" s="227" t="s">
        <v>182</v>
      </c>
    </row>
    <row r="1244" spans="2:51" s="13" customFormat="1" ht="11.25">
      <c r="B1244" s="206"/>
      <c r="C1244" s="207"/>
      <c r="D1244" s="208" t="s">
        <v>194</v>
      </c>
      <c r="E1244" s="209" t="s">
        <v>1</v>
      </c>
      <c r="F1244" s="210" t="s">
        <v>207</v>
      </c>
      <c r="G1244" s="207"/>
      <c r="H1244" s="209" t="s">
        <v>1</v>
      </c>
      <c r="I1244" s="211"/>
      <c r="J1244" s="207"/>
      <c r="K1244" s="207"/>
      <c r="L1244" s="212"/>
      <c r="M1244" s="213"/>
      <c r="N1244" s="214"/>
      <c r="O1244" s="214"/>
      <c r="P1244" s="214"/>
      <c r="Q1244" s="214"/>
      <c r="R1244" s="214"/>
      <c r="S1244" s="214"/>
      <c r="T1244" s="215"/>
      <c r="AT1244" s="216" t="s">
        <v>194</v>
      </c>
      <c r="AU1244" s="216" t="s">
        <v>82</v>
      </c>
      <c r="AV1244" s="13" t="s">
        <v>80</v>
      </c>
      <c r="AW1244" s="13" t="s">
        <v>29</v>
      </c>
      <c r="AX1244" s="13" t="s">
        <v>72</v>
      </c>
      <c r="AY1244" s="216" t="s">
        <v>182</v>
      </c>
    </row>
    <row r="1245" spans="2:51" s="13" customFormat="1" ht="11.25">
      <c r="B1245" s="206"/>
      <c r="C1245" s="207"/>
      <c r="D1245" s="208" t="s">
        <v>194</v>
      </c>
      <c r="E1245" s="209" t="s">
        <v>1</v>
      </c>
      <c r="F1245" s="210" t="s">
        <v>1613</v>
      </c>
      <c r="G1245" s="207"/>
      <c r="H1245" s="209" t="s">
        <v>1</v>
      </c>
      <c r="I1245" s="211"/>
      <c r="J1245" s="207"/>
      <c r="K1245" s="207"/>
      <c r="L1245" s="212"/>
      <c r="M1245" s="213"/>
      <c r="N1245" s="214"/>
      <c r="O1245" s="214"/>
      <c r="P1245" s="214"/>
      <c r="Q1245" s="214"/>
      <c r="R1245" s="214"/>
      <c r="S1245" s="214"/>
      <c r="T1245" s="215"/>
      <c r="AT1245" s="216" t="s">
        <v>194</v>
      </c>
      <c r="AU1245" s="216" t="s">
        <v>82</v>
      </c>
      <c r="AV1245" s="13" t="s">
        <v>80</v>
      </c>
      <c r="AW1245" s="13" t="s">
        <v>29</v>
      </c>
      <c r="AX1245" s="13" t="s">
        <v>72</v>
      </c>
      <c r="AY1245" s="216" t="s">
        <v>182</v>
      </c>
    </row>
    <row r="1246" spans="2:51" s="13" customFormat="1" ht="11.25">
      <c r="B1246" s="206"/>
      <c r="C1246" s="207"/>
      <c r="D1246" s="208" t="s">
        <v>194</v>
      </c>
      <c r="E1246" s="209" t="s">
        <v>1</v>
      </c>
      <c r="F1246" s="210" t="s">
        <v>1614</v>
      </c>
      <c r="G1246" s="207"/>
      <c r="H1246" s="209" t="s">
        <v>1</v>
      </c>
      <c r="I1246" s="211"/>
      <c r="J1246" s="207"/>
      <c r="K1246" s="207"/>
      <c r="L1246" s="212"/>
      <c r="M1246" s="213"/>
      <c r="N1246" s="214"/>
      <c r="O1246" s="214"/>
      <c r="P1246" s="214"/>
      <c r="Q1246" s="214"/>
      <c r="R1246" s="214"/>
      <c r="S1246" s="214"/>
      <c r="T1246" s="215"/>
      <c r="AT1246" s="216" t="s">
        <v>194</v>
      </c>
      <c r="AU1246" s="216" t="s">
        <v>82</v>
      </c>
      <c r="AV1246" s="13" t="s">
        <v>80</v>
      </c>
      <c r="AW1246" s="13" t="s">
        <v>29</v>
      </c>
      <c r="AX1246" s="13" t="s">
        <v>72</v>
      </c>
      <c r="AY1246" s="216" t="s">
        <v>182</v>
      </c>
    </row>
    <row r="1247" spans="2:51" s="14" customFormat="1" ht="11.25">
      <c r="B1247" s="217"/>
      <c r="C1247" s="218"/>
      <c r="D1247" s="208" t="s">
        <v>194</v>
      </c>
      <c r="E1247" s="219" t="s">
        <v>1</v>
      </c>
      <c r="F1247" s="220" t="s">
        <v>1639</v>
      </c>
      <c r="G1247" s="218"/>
      <c r="H1247" s="221">
        <v>3.63</v>
      </c>
      <c r="I1247" s="222"/>
      <c r="J1247" s="218"/>
      <c r="K1247" s="218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194</v>
      </c>
      <c r="AU1247" s="227" t="s">
        <v>82</v>
      </c>
      <c r="AV1247" s="14" t="s">
        <v>82</v>
      </c>
      <c r="AW1247" s="14" t="s">
        <v>29</v>
      </c>
      <c r="AX1247" s="14" t="s">
        <v>72</v>
      </c>
      <c r="AY1247" s="227" t="s">
        <v>182</v>
      </c>
    </row>
    <row r="1248" spans="2:51" s="13" customFormat="1" ht="11.25">
      <c r="B1248" s="206"/>
      <c r="C1248" s="207"/>
      <c r="D1248" s="208" t="s">
        <v>194</v>
      </c>
      <c r="E1248" s="209" t="s">
        <v>1</v>
      </c>
      <c r="F1248" s="210" t="s">
        <v>1616</v>
      </c>
      <c r="G1248" s="207"/>
      <c r="H1248" s="209" t="s">
        <v>1</v>
      </c>
      <c r="I1248" s="211"/>
      <c r="J1248" s="207"/>
      <c r="K1248" s="207"/>
      <c r="L1248" s="212"/>
      <c r="M1248" s="213"/>
      <c r="N1248" s="214"/>
      <c r="O1248" s="214"/>
      <c r="P1248" s="214"/>
      <c r="Q1248" s="214"/>
      <c r="R1248" s="214"/>
      <c r="S1248" s="214"/>
      <c r="T1248" s="215"/>
      <c r="AT1248" s="216" t="s">
        <v>194</v>
      </c>
      <c r="AU1248" s="216" t="s">
        <v>82</v>
      </c>
      <c r="AV1248" s="13" t="s">
        <v>80</v>
      </c>
      <c r="AW1248" s="13" t="s">
        <v>29</v>
      </c>
      <c r="AX1248" s="13" t="s">
        <v>72</v>
      </c>
      <c r="AY1248" s="216" t="s">
        <v>182</v>
      </c>
    </row>
    <row r="1249" spans="2:51" s="14" customFormat="1" ht="11.25">
      <c r="B1249" s="217"/>
      <c r="C1249" s="218"/>
      <c r="D1249" s="208" t="s">
        <v>194</v>
      </c>
      <c r="E1249" s="219" t="s">
        <v>1</v>
      </c>
      <c r="F1249" s="220" t="s">
        <v>1640</v>
      </c>
      <c r="G1249" s="218"/>
      <c r="H1249" s="221">
        <v>3.08</v>
      </c>
      <c r="I1249" s="222"/>
      <c r="J1249" s="218"/>
      <c r="K1249" s="218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194</v>
      </c>
      <c r="AU1249" s="227" t="s">
        <v>82</v>
      </c>
      <c r="AV1249" s="14" t="s">
        <v>82</v>
      </c>
      <c r="AW1249" s="14" t="s">
        <v>29</v>
      </c>
      <c r="AX1249" s="14" t="s">
        <v>72</v>
      </c>
      <c r="AY1249" s="227" t="s">
        <v>182</v>
      </c>
    </row>
    <row r="1250" spans="2:51" s="13" customFormat="1" ht="11.25">
      <c r="B1250" s="206"/>
      <c r="C1250" s="207"/>
      <c r="D1250" s="208" t="s">
        <v>194</v>
      </c>
      <c r="E1250" s="209" t="s">
        <v>1</v>
      </c>
      <c r="F1250" s="210" t="s">
        <v>1618</v>
      </c>
      <c r="G1250" s="207"/>
      <c r="H1250" s="209" t="s">
        <v>1</v>
      </c>
      <c r="I1250" s="211"/>
      <c r="J1250" s="207"/>
      <c r="K1250" s="207"/>
      <c r="L1250" s="212"/>
      <c r="M1250" s="213"/>
      <c r="N1250" s="214"/>
      <c r="O1250" s="214"/>
      <c r="P1250" s="214"/>
      <c r="Q1250" s="214"/>
      <c r="R1250" s="214"/>
      <c r="S1250" s="214"/>
      <c r="T1250" s="215"/>
      <c r="AT1250" s="216" t="s">
        <v>194</v>
      </c>
      <c r="AU1250" s="216" t="s">
        <v>82</v>
      </c>
      <c r="AV1250" s="13" t="s">
        <v>80</v>
      </c>
      <c r="AW1250" s="13" t="s">
        <v>29</v>
      </c>
      <c r="AX1250" s="13" t="s">
        <v>72</v>
      </c>
      <c r="AY1250" s="216" t="s">
        <v>182</v>
      </c>
    </row>
    <row r="1251" spans="2:51" s="14" customFormat="1" ht="11.25">
      <c r="B1251" s="217"/>
      <c r="C1251" s="218"/>
      <c r="D1251" s="208" t="s">
        <v>194</v>
      </c>
      <c r="E1251" s="219" t="s">
        <v>1</v>
      </c>
      <c r="F1251" s="220" t="s">
        <v>1641</v>
      </c>
      <c r="G1251" s="218"/>
      <c r="H1251" s="221">
        <v>2.206</v>
      </c>
      <c r="I1251" s="222"/>
      <c r="J1251" s="218"/>
      <c r="K1251" s="218"/>
      <c r="L1251" s="223"/>
      <c r="M1251" s="224"/>
      <c r="N1251" s="225"/>
      <c r="O1251" s="225"/>
      <c r="P1251" s="225"/>
      <c r="Q1251" s="225"/>
      <c r="R1251" s="225"/>
      <c r="S1251" s="225"/>
      <c r="T1251" s="226"/>
      <c r="AT1251" s="227" t="s">
        <v>194</v>
      </c>
      <c r="AU1251" s="227" t="s">
        <v>82</v>
      </c>
      <c r="AV1251" s="14" t="s">
        <v>82</v>
      </c>
      <c r="AW1251" s="14" t="s">
        <v>29</v>
      </c>
      <c r="AX1251" s="14" t="s">
        <v>72</v>
      </c>
      <c r="AY1251" s="227" t="s">
        <v>182</v>
      </c>
    </row>
    <row r="1252" spans="2:51" s="13" customFormat="1" ht="11.25">
      <c r="B1252" s="206"/>
      <c r="C1252" s="207"/>
      <c r="D1252" s="208" t="s">
        <v>194</v>
      </c>
      <c r="E1252" s="209" t="s">
        <v>1</v>
      </c>
      <c r="F1252" s="210" t="s">
        <v>1622</v>
      </c>
      <c r="G1252" s="207"/>
      <c r="H1252" s="209" t="s">
        <v>1</v>
      </c>
      <c r="I1252" s="211"/>
      <c r="J1252" s="207"/>
      <c r="K1252" s="207"/>
      <c r="L1252" s="212"/>
      <c r="M1252" s="213"/>
      <c r="N1252" s="214"/>
      <c r="O1252" s="214"/>
      <c r="P1252" s="214"/>
      <c r="Q1252" s="214"/>
      <c r="R1252" s="214"/>
      <c r="S1252" s="214"/>
      <c r="T1252" s="215"/>
      <c r="AT1252" s="216" t="s">
        <v>194</v>
      </c>
      <c r="AU1252" s="216" t="s">
        <v>82</v>
      </c>
      <c r="AV1252" s="13" t="s">
        <v>80</v>
      </c>
      <c r="AW1252" s="13" t="s">
        <v>29</v>
      </c>
      <c r="AX1252" s="13" t="s">
        <v>72</v>
      </c>
      <c r="AY1252" s="216" t="s">
        <v>182</v>
      </c>
    </row>
    <row r="1253" spans="2:51" s="14" customFormat="1" ht="11.25">
      <c r="B1253" s="217"/>
      <c r="C1253" s="218"/>
      <c r="D1253" s="208" t="s">
        <v>194</v>
      </c>
      <c r="E1253" s="219" t="s">
        <v>1</v>
      </c>
      <c r="F1253" s="220" t="s">
        <v>1642</v>
      </c>
      <c r="G1253" s="218"/>
      <c r="H1253" s="221">
        <v>3.9</v>
      </c>
      <c r="I1253" s="222"/>
      <c r="J1253" s="218"/>
      <c r="K1253" s="218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194</v>
      </c>
      <c r="AU1253" s="227" t="s">
        <v>82</v>
      </c>
      <c r="AV1253" s="14" t="s">
        <v>82</v>
      </c>
      <c r="AW1253" s="14" t="s">
        <v>29</v>
      </c>
      <c r="AX1253" s="14" t="s">
        <v>72</v>
      </c>
      <c r="AY1253" s="227" t="s">
        <v>182</v>
      </c>
    </row>
    <row r="1254" spans="2:51" s="13" customFormat="1" ht="11.25">
      <c r="B1254" s="206"/>
      <c r="C1254" s="207"/>
      <c r="D1254" s="208" t="s">
        <v>194</v>
      </c>
      <c r="E1254" s="209" t="s">
        <v>1</v>
      </c>
      <c r="F1254" s="210" t="s">
        <v>1624</v>
      </c>
      <c r="G1254" s="207"/>
      <c r="H1254" s="209" t="s">
        <v>1</v>
      </c>
      <c r="I1254" s="211"/>
      <c r="J1254" s="207"/>
      <c r="K1254" s="207"/>
      <c r="L1254" s="212"/>
      <c r="M1254" s="213"/>
      <c r="N1254" s="214"/>
      <c r="O1254" s="214"/>
      <c r="P1254" s="214"/>
      <c r="Q1254" s="214"/>
      <c r="R1254" s="214"/>
      <c r="S1254" s="214"/>
      <c r="T1254" s="215"/>
      <c r="AT1254" s="216" t="s">
        <v>194</v>
      </c>
      <c r="AU1254" s="216" t="s">
        <v>82</v>
      </c>
      <c r="AV1254" s="13" t="s">
        <v>80</v>
      </c>
      <c r="AW1254" s="13" t="s">
        <v>29</v>
      </c>
      <c r="AX1254" s="13" t="s">
        <v>72</v>
      </c>
      <c r="AY1254" s="216" t="s">
        <v>182</v>
      </c>
    </row>
    <row r="1255" spans="2:51" s="14" customFormat="1" ht="11.25">
      <c r="B1255" s="217"/>
      <c r="C1255" s="218"/>
      <c r="D1255" s="208" t="s">
        <v>194</v>
      </c>
      <c r="E1255" s="219" t="s">
        <v>1</v>
      </c>
      <c r="F1255" s="220" t="s">
        <v>1643</v>
      </c>
      <c r="G1255" s="218"/>
      <c r="H1255" s="221">
        <v>2.86</v>
      </c>
      <c r="I1255" s="222"/>
      <c r="J1255" s="218"/>
      <c r="K1255" s="218"/>
      <c r="L1255" s="223"/>
      <c r="M1255" s="224"/>
      <c r="N1255" s="225"/>
      <c r="O1255" s="225"/>
      <c r="P1255" s="225"/>
      <c r="Q1255" s="225"/>
      <c r="R1255" s="225"/>
      <c r="S1255" s="225"/>
      <c r="T1255" s="226"/>
      <c r="AT1255" s="227" t="s">
        <v>194</v>
      </c>
      <c r="AU1255" s="227" t="s">
        <v>82</v>
      </c>
      <c r="AV1255" s="14" t="s">
        <v>82</v>
      </c>
      <c r="AW1255" s="14" t="s">
        <v>29</v>
      </c>
      <c r="AX1255" s="14" t="s">
        <v>72</v>
      </c>
      <c r="AY1255" s="227" t="s">
        <v>182</v>
      </c>
    </row>
    <row r="1256" spans="2:51" s="13" customFormat="1" ht="11.25">
      <c r="B1256" s="206"/>
      <c r="C1256" s="207"/>
      <c r="D1256" s="208" t="s">
        <v>194</v>
      </c>
      <c r="E1256" s="209" t="s">
        <v>1</v>
      </c>
      <c r="F1256" s="210" t="s">
        <v>1626</v>
      </c>
      <c r="G1256" s="207"/>
      <c r="H1256" s="209" t="s">
        <v>1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194</v>
      </c>
      <c r="AU1256" s="216" t="s">
        <v>82</v>
      </c>
      <c r="AV1256" s="13" t="s">
        <v>80</v>
      </c>
      <c r="AW1256" s="13" t="s">
        <v>29</v>
      </c>
      <c r="AX1256" s="13" t="s">
        <v>72</v>
      </c>
      <c r="AY1256" s="216" t="s">
        <v>182</v>
      </c>
    </row>
    <row r="1257" spans="2:51" s="14" customFormat="1" ht="11.25">
      <c r="B1257" s="217"/>
      <c r="C1257" s="218"/>
      <c r="D1257" s="208" t="s">
        <v>194</v>
      </c>
      <c r="E1257" s="219" t="s">
        <v>1</v>
      </c>
      <c r="F1257" s="220" t="s">
        <v>1644</v>
      </c>
      <c r="G1257" s="218"/>
      <c r="H1257" s="221">
        <v>8.5359999999999996</v>
      </c>
      <c r="I1257" s="222"/>
      <c r="J1257" s="218"/>
      <c r="K1257" s="218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194</v>
      </c>
      <c r="AU1257" s="227" t="s">
        <v>82</v>
      </c>
      <c r="AV1257" s="14" t="s">
        <v>82</v>
      </c>
      <c r="AW1257" s="14" t="s">
        <v>29</v>
      </c>
      <c r="AX1257" s="14" t="s">
        <v>72</v>
      </c>
      <c r="AY1257" s="227" t="s">
        <v>182</v>
      </c>
    </row>
    <row r="1258" spans="2:51" s="13" customFormat="1" ht="11.25">
      <c r="B1258" s="206"/>
      <c r="C1258" s="207"/>
      <c r="D1258" s="208" t="s">
        <v>194</v>
      </c>
      <c r="E1258" s="209" t="s">
        <v>1</v>
      </c>
      <c r="F1258" s="210" t="s">
        <v>1628</v>
      </c>
      <c r="G1258" s="207"/>
      <c r="H1258" s="209" t="s">
        <v>1</v>
      </c>
      <c r="I1258" s="211"/>
      <c r="J1258" s="207"/>
      <c r="K1258" s="207"/>
      <c r="L1258" s="212"/>
      <c r="M1258" s="213"/>
      <c r="N1258" s="214"/>
      <c r="O1258" s="214"/>
      <c r="P1258" s="214"/>
      <c r="Q1258" s="214"/>
      <c r="R1258" s="214"/>
      <c r="S1258" s="214"/>
      <c r="T1258" s="215"/>
      <c r="AT1258" s="216" t="s">
        <v>194</v>
      </c>
      <c r="AU1258" s="216" t="s">
        <v>82</v>
      </c>
      <c r="AV1258" s="13" t="s">
        <v>80</v>
      </c>
      <c r="AW1258" s="13" t="s">
        <v>29</v>
      </c>
      <c r="AX1258" s="13" t="s">
        <v>72</v>
      </c>
      <c r="AY1258" s="216" t="s">
        <v>182</v>
      </c>
    </row>
    <row r="1259" spans="2:51" s="14" customFormat="1" ht="11.25">
      <c r="B1259" s="217"/>
      <c r="C1259" s="218"/>
      <c r="D1259" s="208" t="s">
        <v>194</v>
      </c>
      <c r="E1259" s="219" t="s">
        <v>1</v>
      </c>
      <c r="F1259" s="220" t="s">
        <v>1645</v>
      </c>
      <c r="G1259" s="218"/>
      <c r="H1259" s="221">
        <v>2.2000000000000002</v>
      </c>
      <c r="I1259" s="222"/>
      <c r="J1259" s="218"/>
      <c r="K1259" s="218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194</v>
      </c>
      <c r="AU1259" s="227" t="s">
        <v>82</v>
      </c>
      <c r="AV1259" s="14" t="s">
        <v>82</v>
      </c>
      <c r="AW1259" s="14" t="s">
        <v>29</v>
      </c>
      <c r="AX1259" s="14" t="s">
        <v>72</v>
      </c>
      <c r="AY1259" s="227" t="s">
        <v>182</v>
      </c>
    </row>
    <row r="1260" spans="2:51" s="13" customFormat="1" ht="11.25">
      <c r="B1260" s="206"/>
      <c r="C1260" s="207"/>
      <c r="D1260" s="208" t="s">
        <v>194</v>
      </c>
      <c r="E1260" s="209" t="s">
        <v>1</v>
      </c>
      <c r="F1260" s="210" t="s">
        <v>1646</v>
      </c>
      <c r="G1260" s="207"/>
      <c r="H1260" s="209" t="s">
        <v>1</v>
      </c>
      <c r="I1260" s="211"/>
      <c r="J1260" s="207"/>
      <c r="K1260" s="207"/>
      <c r="L1260" s="212"/>
      <c r="M1260" s="213"/>
      <c r="N1260" s="214"/>
      <c r="O1260" s="214"/>
      <c r="P1260" s="214"/>
      <c r="Q1260" s="214"/>
      <c r="R1260" s="214"/>
      <c r="S1260" s="214"/>
      <c r="T1260" s="215"/>
      <c r="AT1260" s="216" t="s">
        <v>194</v>
      </c>
      <c r="AU1260" s="216" t="s">
        <v>82</v>
      </c>
      <c r="AV1260" s="13" t="s">
        <v>80</v>
      </c>
      <c r="AW1260" s="13" t="s">
        <v>29</v>
      </c>
      <c r="AX1260" s="13" t="s">
        <v>72</v>
      </c>
      <c r="AY1260" s="216" t="s">
        <v>182</v>
      </c>
    </row>
    <row r="1261" spans="2:51" s="14" customFormat="1" ht="11.25">
      <c r="B1261" s="217"/>
      <c r="C1261" s="218"/>
      <c r="D1261" s="208" t="s">
        <v>194</v>
      </c>
      <c r="E1261" s="219" t="s">
        <v>1</v>
      </c>
      <c r="F1261" s="220" t="s">
        <v>1647</v>
      </c>
      <c r="G1261" s="218"/>
      <c r="H1261" s="221">
        <v>2.0099999999999998</v>
      </c>
      <c r="I1261" s="222"/>
      <c r="J1261" s="218"/>
      <c r="K1261" s="218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194</v>
      </c>
      <c r="AU1261" s="227" t="s">
        <v>82</v>
      </c>
      <c r="AV1261" s="14" t="s">
        <v>82</v>
      </c>
      <c r="AW1261" s="14" t="s">
        <v>29</v>
      </c>
      <c r="AX1261" s="14" t="s">
        <v>72</v>
      </c>
      <c r="AY1261" s="227" t="s">
        <v>182</v>
      </c>
    </row>
    <row r="1262" spans="2:51" s="13" customFormat="1" ht="11.25">
      <c r="B1262" s="206"/>
      <c r="C1262" s="207"/>
      <c r="D1262" s="208" t="s">
        <v>194</v>
      </c>
      <c r="E1262" s="209" t="s">
        <v>1</v>
      </c>
      <c r="F1262" s="210" t="s">
        <v>1630</v>
      </c>
      <c r="G1262" s="207"/>
      <c r="H1262" s="209" t="s">
        <v>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194</v>
      </c>
      <c r="AU1262" s="216" t="s">
        <v>82</v>
      </c>
      <c r="AV1262" s="13" t="s">
        <v>80</v>
      </c>
      <c r="AW1262" s="13" t="s">
        <v>29</v>
      </c>
      <c r="AX1262" s="13" t="s">
        <v>72</v>
      </c>
      <c r="AY1262" s="216" t="s">
        <v>182</v>
      </c>
    </row>
    <row r="1263" spans="2:51" s="13" customFormat="1" ht="11.25">
      <c r="B1263" s="206"/>
      <c r="C1263" s="207"/>
      <c r="D1263" s="208" t="s">
        <v>194</v>
      </c>
      <c r="E1263" s="209" t="s">
        <v>1</v>
      </c>
      <c r="F1263" s="210" t="s">
        <v>1648</v>
      </c>
      <c r="G1263" s="207"/>
      <c r="H1263" s="209" t="s">
        <v>1</v>
      </c>
      <c r="I1263" s="211"/>
      <c r="J1263" s="207"/>
      <c r="K1263" s="207"/>
      <c r="L1263" s="212"/>
      <c r="M1263" s="213"/>
      <c r="N1263" s="214"/>
      <c r="O1263" s="214"/>
      <c r="P1263" s="214"/>
      <c r="Q1263" s="214"/>
      <c r="R1263" s="214"/>
      <c r="S1263" s="214"/>
      <c r="T1263" s="215"/>
      <c r="AT1263" s="216" t="s">
        <v>194</v>
      </c>
      <c r="AU1263" s="216" t="s">
        <v>82</v>
      </c>
      <c r="AV1263" s="13" t="s">
        <v>80</v>
      </c>
      <c r="AW1263" s="13" t="s">
        <v>29</v>
      </c>
      <c r="AX1263" s="13" t="s">
        <v>72</v>
      </c>
      <c r="AY1263" s="216" t="s">
        <v>182</v>
      </c>
    </row>
    <row r="1264" spans="2:51" s="14" customFormat="1" ht="11.25">
      <c r="B1264" s="217"/>
      <c r="C1264" s="218"/>
      <c r="D1264" s="208" t="s">
        <v>194</v>
      </c>
      <c r="E1264" s="219" t="s">
        <v>1</v>
      </c>
      <c r="F1264" s="220" t="s">
        <v>1649</v>
      </c>
      <c r="G1264" s="218"/>
      <c r="H1264" s="221">
        <v>0.51600000000000001</v>
      </c>
      <c r="I1264" s="222"/>
      <c r="J1264" s="218"/>
      <c r="K1264" s="218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194</v>
      </c>
      <c r="AU1264" s="227" t="s">
        <v>82</v>
      </c>
      <c r="AV1264" s="14" t="s">
        <v>82</v>
      </c>
      <c r="AW1264" s="14" t="s">
        <v>29</v>
      </c>
      <c r="AX1264" s="14" t="s">
        <v>72</v>
      </c>
      <c r="AY1264" s="227" t="s">
        <v>182</v>
      </c>
    </row>
    <row r="1265" spans="2:51" s="13" customFormat="1" ht="11.25">
      <c r="B1265" s="206"/>
      <c r="C1265" s="207"/>
      <c r="D1265" s="208" t="s">
        <v>194</v>
      </c>
      <c r="E1265" s="209" t="s">
        <v>1</v>
      </c>
      <c r="F1265" s="210" t="s">
        <v>1631</v>
      </c>
      <c r="G1265" s="207"/>
      <c r="H1265" s="209" t="s">
        <v>1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194</v>
      </c>
      <c r="AU1265" s="216" t="s">
        <v>82</v>
      </c>
      <c r="AV1265" s="13" t="s">
        <v>80</v>
      </c>
      <c r="AW1265" s="13" t="s">
        <v>29</v>
      </c>
      <c r="AX1265" s="13" t="s">
        <v>72</v>
      </c>
      <c r="AY1265" s="216" t="s">
        <v>182</v>
      </c>
    </row>
    <row r="1266" spans="2:51" s="14" customFormat="1" ht="11.25">
      <c r="B1266" s="217"/>
      <c r="C1266" s="218"/>
      <c r="D1266" s="208" t="s">
        <v>194</v>
      </c>
      <c r="E1266" s="219" t="s">
        <v>1</v>
      </c>
      <c r="F1266" s="220" t="s">
        <v>1650</v>
      </c>
      <c r="G1266" s="218"/>
      <c r="H1266" s="221">
        <v>1.5840000000000001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194</v>
      </c>
      <c r="AU1266" s="227" t="s">
        <v>82</v>
      </c>
      <c r="AV1266" s="14" t="s">
        <v>82</v>
      </c>
      <c r="AW1266" s="14" t="s">
        <v>29</v>
      </c>
      <c r="AX1266" s="14" t="s">
        <v>72</v>
      </c>
      <c r="AY1266" s="227" t="s">
        <v>182</v>
      </c>
    </row>
    <row r="1267" spans="2:51" s="13" customFormat="1" ht="11.25">
      <c r="B1267" s="206"/>
      <c r="C1267" s="207"/>
      <c r="D1267" s="208" t="s">
        <v>194</v>
      </c>
      <c r="E1267" s="209" t="s">
        <v>1</v>
      </c>
      <c r="F1267" s="210" t="s">
        <v>1633</v>
      </c>
      <c r="G1267" s="207"/>
      <c r="H1267" s="209" t="s">
        <v>1</v>
      </c>
      <c r="I1267" s="211"/>
      <c r="J1267" s="207"/>
      <c r="K1267" s="207"/>
      <c r="L1267" s="212"/>
      <c r="M1267" s="213"/>
      <c r="N1267" s="214"/>
      <c r="O1267" s="214"/>
      <c r="P1267" s="214"/>
      <c r="Q1267" s="214"/>
      <c r="R1267" s="214"/>
      <c r="S1267" s="214"/>
      <c r="T1267" s="215"/>
      <c r="AT1267" s="216" t="s">
        <v>194</v>
      </c>
      <c r="AU1267" s="216" t="s">
        <v>82</v>
      </c>
      <c r="AV1267" s="13" t="s">
        <v>80</v>
      </c>
      <c r="AW1267" s="13" t="s">
        <v>29</v>
      </c>
      <c r="AX1267" s="13" t="s">
        <v>72</v>
      </c>
      <c r="AY1267" s="216" t="s">
        <v>182</v>
      </c>
    </row>
    <row r="1268" spans="2:51" s="14" customFormat="1" ht="11.25">
      <c r="B1268" s="217"/>
      <c r="C1268" s="218"/>
      <c r="D1268" s="208" t="s">
        <v>194</v>
      </c>
      <c r="E1268" s="219" t="s">
        <v>1</v>
      </c>
      <c r="F1268" s="220" t="s">
        <v>1651</v>
      </c>
      <c r="G1268" s="218"/>
      <c r="H1268" s="221">
        <v>1.3859999999999999</v>
      </c>
      <c r="I1268" s="222"/>
      <c r="J1268" s="218"/>
      <c r="K1268" s="218"/>
      <c r="L1268" s="223"/>
      <c r="M1268" s="224"/>
      <c r="N1268" s="225"/>
      <c r="O1268" s="225"/>
      <c r="P1268" s="225"/>
      <c r="Q1268" s="225"/>
      <c r="R1268" s="225"/>
      <c r="S1268" s="225"/>
      <c r="T1268" s="226"/>
      <c r="AT1268" s="227" t="s">
        <v>194</v>
      </c>
      <c r="AU1268" s="227" t="s">
        <v>82</v>
      </c>
      <c r="AV1268" s="14" t="s">
        <v>82</v>
      </c>
      <c r="AW1268" s="14" t="s">
        <v>29</v>
      </c>
      <c r="AX1268" s="14" t="s">
        <v>72</v>
      </c>
      <c r="AY1268" s="227" t="s">
        <v>182</v>
      </c>
    </row>
    <row r="1269" spans="2:51" s="13" customFormat="1" ht="11.25">
      <c r="B1269" s="206"/>
      <c r="C1269" s="207"/>
      <c r="D1269" s="208" t="s">
        <v>194</v>
      </c>
      <c r="E1269" s="209" t="s">
        <v>1</v>
      </c>
      <c r="F1269" s="210" t="s">
        <v>1635</v>
      </c>
      <c r="G1269" s="207"/>
      <c r="H1269" s="209" t="s">
        <v>1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194</v>
      </c>
      <c r="AU1269" s="216" t="s">
        <v>82</v>
      </c>
      <c r="AV1269" s="13" t="s">
        <v>80</v>
      </c>
      <c r="AW1269" s="13" t="s">
        <v>29</v>
      </c>
      <c r="AX1269" s="13" t="s">
        <v>72</v>
      </c>
      <c r="AY1269" s="216" t="s">
        <v>182</v>
      </c>
    </row>
    <row r="1270" spans="2:51" s="14" customFormat="1" ht="11.25">
      <c r="B1270" s="217"/>
      <c r="C1270" s="218"/>
      <c r="D1270" s="208" t="s">
        <v>194</v>
      </c>
      <c r="E1270" s="219" t="s">
        <v>1</v>
      </c>
      <c r="F1270" s="220" t="s">
        <v>1636</v>
      </c>
      <c r="G1270" s="218"/>
      <c r="H1270" s="221">
        <v>1.44</v>
      </c>
      <c r="I1270" s="222"/>
      <c r="J1270" s="218"/>
      <c r="K1270" s="218"/>
      <c r="L1270" s="223"/>
      <c r="M1270" s="224"/>
      <c r="N1270" s="225"/>
      <c r="O1270" s="225"/>
      <c r="P1270" s="225"/>
      <c r="Q1270" s="225"/>
      <c r="R1270" s="225"/>
      <c r="S1270" s="225"/>
      <c r="T1270" s="226"/>
      <c r="AT1270" s="227" t="s">
        <v>194</v>
      </c>
      <c r="AU1270" s="227" t="s">
        <v>82</v>
      </c>
      <c r="AV1270" s="14" t="s">
        <v>82</v>
      </c>
      <c r="AW1270" s="14" t="s">
        <v>29</v>
      </c>
      <c r="AX1270" s="14" t="s">
        <v>72</v>
      </c>
      <c r="AY1270" s="227" t="s">
        <v>182</v>
      </c>
    </row>
    <row r="1271" spans="2:51" s="13" customFormat="1" ht="11.25">
      <c r="B1271" s="206"/>
      <c r="C1271" s="207"/>
      <c r="D1271" s="208" t="s">
        <v>194</v>
      </c>
      <c r="E1271" s="209" t="s">
        <v>1</v>
      </c>
      <c r="F1271" s="210" t="s">
        <v>1637</v>
      </c>
      <c r="G1271" s="207"/>
      <c r="H1271" s="209" t="s">
        <v>1</v>
      </c>
      <c r="I1271" s="211"/>
      <c r="J1271" s="207"/>
      <c r="K1271" s="207"/>
      <c r="L1271" s="212"/>
      <c r="M1271" s="213"/>
      <c r="N1271" s="214"/>
      <c r="O1271" s="214"/>
      <c r="P1271" s="214"/>
      <c r="Q1271" s="214"/>
      <c r="R1271" s="214"/>
      <c r="S1271" s="214"/>
      <c r="T1271" s="215"/>
      <c r="AT1271" s="216" t="s">
        <v>194</v>
      </c>
      <c r="AU1271" s="216" t="s">
        <v>82</v>
      </c>
      <c r="AV1271" s="13" t="s">
        <v>80</v>
      </c>
      <c r="AW1271" s="13" t="s">
        <v>29</v>
      </c>
      <c r="AX1271" s="13" t="s">
        <v>72</v>
      </c>
      <c r="AY1271" s="216" t="s">
        <v>182</v>
      </c>
    </row>
    <row r="1272" spans="2:51" s="14" customFormat="1" ht="11.25">
      <c r="B1272" s="217"/>
      <c r="C1272" s="218"/>
      <c r="D1272" s="208" t="s">
        <v>194</v>
      </c>
      <c r="E1272" s="219" t="s">
        <v>1</v>
      </c>
      <c r="F1272" s="220" t="s">
        <v>1652</v>
      </c>
      <c r="G1272" s="218"/>
      <c r="H1272" s="221">
        <v>2.298</v>
      </c>
      <c r="I1272" s="222"/>
      <c r="J1272" s="218"/>
      <c r="K1272" s="218"/>
      <c r="L1272" s="223"/>
      <c r="M1272" s="224"/>
      <c r="N1272" s="225"/>
      <c r="O1272" s="225"/>
      <c r="P1272" s="225"/>
      <c r="Q1272" s="225"/>
      <c r="R1272" s="225"/>
      <c r="S1272" s="225"/>
      <c r="T1272" s="226"/>
      <c r="AT1272" s="227" t="s">
        <v>194</v>
      </c>
      <c r="AU1272" s="227" t="s">
        <v>82</v>
      </c>
      <c r="AV1272" s="14" t="s">
        <v>82</v>
      </c>
      <c r="AW1272" s="14" t="s">
        <v>29</v>
      </c>
      <c r="AX1272" s="14" t="s">
        <v>72</v>
      </c>
      <c r="AY1272" s="227" t="s">
        <v>182</v>
      </c>
    </row>
    <row r="1273" spans="2:51" s="13" customFormat="1" ht="11.25">
      <c r="B1273" s="206"/>
      <c r="C1273" s="207"/>
      <c r="D1273" s="208" t="s">
        <v>194</v>
      </c>
      <c r="E1273" s="209" t="s">
        <v>1</v>
      </c>
      <c r="F1273" s="210" t="s">
        <v>1630</v>
      </c>
      <c r="G1273" s="207"/>
      <c r="H1273" s="209" t="s">
        <v>1</v>
      </c>
      <c r="I1273" s="211"/>
      <c r="J1273" s="207"/>
      <c r="K1273" s="207"/>
      <c r="L1273" s="212"/>
      <c r="M1273" s="213"/>
      <c r="N1273" s="214"/>
      <c r="O1273" s="214"/>
      <c r="P1273" s="214"/>
      <c r="Q1273" s="214"/>
      <c r="R1273" s="214"/>
      <c r="S1273" s="214"/>
      <c r="T1273" s="215"/>
      <c r="AT1273" s="216" t="s">
        <v>194</v>
      </c>
      <c r="AU1273" s="216" t="s">
        <v>82</v>
      </c>
      <c r="AV1273" s="13" t="s">
        <v>80</v>
      </c>
      <c r="AW1273" s="13" t="s">
        <v>29</v>
      </c>
      <c r="AX1273" s="13" t="s">
        <v>72</v>
      </c>
      <c r="AY1273" s="216" t="s">
        <v>182</v>
      </c>
    </row>
    <row r="1274" spans="2:51" s="13" customFormat="1" ht="11.25">
      <c r="B1274" s="206"/>
      <c r="C1274" s="207"/>
      <c r="D1274" s="208" t="s">
        <v>194</v>
      </c>
      <c r="E1274" s="209" t="s">
        <v>1</v>
      </c>
      <c r="F1274" s="210" t="s">
        <v>1631</v>
      </c>
      <c r="G1274" s="207"/>
      <c r="H1274" s="209" t="s">
        <v>1</v>
      </c>
      <c r="I1274" s="211"/>
      <c r="J1274" s="207"/>
      <c r="K1274" s="207"/>
      <c r="L1274" s="212"/>
      <c r="M1274" s="213"/>
      <c r="N1274" s="214"/>
      <c r="O1274" s="214"/>
      <c r="P1274" s="214"/>
      <c r="Q1274" s="214"/>
      <c r="R1274" s="214"/>
      <c r="S1274" s="214"/>
      <c r="T1274" s="215"/>
      <c r="AT1274" s="216" t="s">
        <v>194</v>
      </c>
      <c r="AU1274" s="216" t="s">
        <v>82</v>
      </c>
      <c r="AV1274" s="13" t="s">
        <v>80</v>
      </c>
      <c r="AW1274" s="13" t="s">
        <v>29</v>
      </c>
      <c r="AX1274" s="13" t="s">
        <v>72</v>
      </c>
      <c r="AY1274" s="216" t="s">
        <v>182</v>
      </c>
    </row>
    <row r="1275" spans="2:51" s="14" customFormat="1" ht="11.25">
      <c r="B1275" s="217"/>
      <c r="C1275" s="218"/>
      <c r="D1275" s="208" t="s">
        <v>194</v>
      </c>
      <c r="E1275" s="219" t="s">
        <v>1</v>
      </c>
      <c r="F1275" s="220" t="s">
        <v>1632</v>
      </c>
      <c r="G1275" s="218"/>
      <c r="H1275" s="221">
        <v>1.44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194</v>
      </c>
      <c r="AU1275" s="227" t="s">
        <v>82</v>
      </c>
      <c r="AV1275" s="14" t="s">
        <v>82</v>
      </c>
      <c r="AW1275" s="14" t="s">
        <v>29</v>
      </c>
      <c r="AX1275" s="14" t="s">
        <v>72</v>
      </c>
      <c r="AY1275" s="227" t="s">
        <v>182</v>
      </c>
    </row>
    <row r="1276" spans="2:51" s="13" customFormat="1" ht="11.25">
      <c r="B1276" s="206"/>
      <c r="C1276" s="207"/>
      <c r="D1276" s="208" t="s">
        <v>194</v>
      </c>
      <c r="E1276" s="209" t="s">
        <v>1</v>
      </c>
      <c r="F1276" s="210" t="s">
        <v>1633</v>
      </c>
      <c r="G1276" s="207"/>
      <c r="H1276" s="209" t="s">
        <v>1</v>
      </c>
      <c r="I1276" s="211"/>
      <c r="J1276" s="207"/>
      <c r="K1276" s="207"/>
      <c r="L1276" s="212"/>
      <c r="M1276" s="213"/>
      <c r="N1276" s="214"/>
      <c r="O1276" s="214"/>
      <c r="P1276" s="214"/>
      <c r="Q1276" s="214"/>
      <c r="R1276" s="214"/>
      <c r="S1276" s="214"/>
      <c r="T1276" s="215"/>
      <c r="AT1276" s="216" t="s">
        <v>194</v>
      </c>
      <c r="AU1276" s="216" t="s">
        <v>82</v>
      </c>
      <c r="AV1276" s="13" t="s">
        <v>80</v>
      </c>
      <c r="AW1276" s="13" t="s">
        <v>29</v>
      </c>
      <c r="AX1276" s="13" t="s">
        <v>72</v>
      </c>
      <c r="AY1276" s="216" t="s">
        <v>182</v>
      </c>
    </row>
    <row r="1277" spans="2:51" s="14" customFormat="1" ht="11.25">
      <c r="B1277" s="217"/>
      <c r="C1277" s="218"/>
      <c r="D1277" s="208" t="s">
        <v>194</v>
      </c>
      <c r="E1277" s="219" t="s">
        <v>1</v>
      </c>
      <c r="F1277" s="220" t="s">
        <v>1634</v>
      </c>
      <c r="G1277" s="218"/>
      <c r="H1277" s="221">
        <v>0.92400000000000004</v>
      </c>
      <c r="I1277" s="222"/>
      <c r="J1277" s="218"/>
      <c r="K1277" s="218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194</v>
      </c>
      <c r="AU1277" s="227" t="s">
        <v>82</v>
      </c>
      <c r="AV1277" s="14" t="s">
        <v>82</v>
      </c>
      <c r="AW1277" s="14" t="s">
        <v>29</v>
      </c>
      <c r="AX1277" s="14" t="s">
        <v>72</v>
      </c>
      <c r="AY1277" s="227" t="s">
        <v>182</v>
      </c>
    </row>
    <row r="1278" spans="2:51" s="13" customFormat="1" ht="11.25">
      <c r="B1278" s="206"/>
      <c r="C1278" s="207"/>
      <c r="D1278" s="208" t="s">
        <v>194</v>
      </c>
      <c r="E1278" s="209" t="s">
        <v>1</v>
      </c>
      <c r="F1278" s="210" t="s">
        <v>1635</v>
      </c>
      <c r="G1278" s="207"/>
      <c r="H1278" s="209" t="s">
        <v>1</v>
      </c>
      <c r="I1278" s="211"/>
      <c r="J1278" s="207"/>
      <c r="K1278" s="207"/>
      <c r="L1278" s="212"/>
      <c r="M1278" s="213"/>
      <c r="N1278" s="214"/>
      <c r="O1278" s="214"/>
      <c r="P1278" s="214"/>
      <c r="Q1278" s="214"/>
      <c r="R1278" s="214"/>
      <c r="S1278" s="214"/>
      <c r="T1278" s="215"/>
      <c r="AT1278" s="216" t="s">
        <v>194</v>
      </c>
      <c r="AU1278" s="216" t="s">
        <v>82</v>
      </c>
      <c r="AV1278" s="13" t="s">
        <v>80</v>
      </c>
      <c r="AW1278" s="13" t="s">
        <v>29</v>
      </c>
      <c r="AX1278" s="13" t="s">
        <v>72</v>
      </c>
      <c r="AY1278" s="216" t="s">
        <v>182</v>
      </c>
    </row>
    <row r="1279" spans="2:51" s="14" customFormat="1" ht="11.25">
      <c r="B1279" s="217"/>
      <c r="C1279" s="218"/>
      <c r="D1279" s="208" t="s">
        <v>194</v>
      </c>
      <c r="E1279" s="219" t="s">
        <v>1</v>
      </c>
      <c r="F1279" s="220" t="s">
        <v>1636</v>
      </c>
      <c r="G1279" s="218"/>
      <c r="H1279" s="221">
        <v>1.44</v>
      </c>
      <c r="I1279" s="222"/>
      <c r="J1279" s="218"/>
      <c r="K1279" s="218"/>
      <c r="L1279" s="223"/>
      <c r="M1279" s="224"/>
      <c r="N1279" s="225"/>
      <c r="O1279" s="225"/>
      <c r="P1279" s="225"/>
      <c r="Q1279" s="225"/>
      <c r="R1279" s="225"/>
      <c r="S1279" s="225"/>
      <c r="T1279" s="226"/>
      <c r="AT1279" s="227" t="s">
        <v>194</v>
      </c>
      <c r="AU1279" s="227" t="s">
        <v>82</v>
      </c>
      <c r="AV1279" s="14" t="s">
        <v>82</v>
      </c>
      <c r="AW1279" s="14" t="s">
        <v>29</v>
      </c>
      <c r="AX1279" s="14" t="s">
        <v>72</v>
      </c>
      <c r="AY1279" s="227" t="s">
        <v>182</v>
      </c>
    </row>
    <row r="1280" spans="2:51" s="13" customFormat="1" ht="11.25">
      <c r="B1280" s="206"/>
      <c r="C1280" s="207"/>
      <c r="D1280" s="208" t="s">
        <v>194</v>
      </c>
      <c r="E1280" s="209" t="s">
        <v>1</v>
      </c>
      <c r="F1280" s="210" t="s">
        <v>1637</v>
      </c>
      <c r="G1280" s="207"/>
      <c r="H1280" s="209" t="s">
        <v>1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194</v>
      </c>
      <c r="AU1280" s="216" t="s">
        <v>82</v>
      </c>
      <c r="AV1280" s="13" t="s">
        <v>80</v>
      </c>
      <c r="AW1280" s="13" t="s">
        <v>29</v>
      </c>
      <c r="AX1280" s="13" t="s">
        <v>72</v>
      </c>
      <c r="AY1280" s="216" t="s">
        <v>182</v>
      </c>
    </row>
    <row r="1281" spans="1:65" s="14" customFormat="1" ht="11.25">
      <c r="B1281" s="217"/>
      <c r="C1281" s="218"/>
      <c r="D1281" s="208" t="s">
        <v>194</v>
      </c>
      <c r="E1281" s="219" t="s">
        <v>1</v>
      </c>
      <c r="F1281" s="220" t="s">
        <v>1638</v>
      </c>
      <c r="G1281" s="218"/>
      <c r="H1281" s="221">
        <v>1.8220000000000001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194</v>
      </c>
      <c r="AU1281" s="227" t="s">
        <v>82</v>
      </c>
      <c r="AV1281" s="14" t="s">
        <v>82</v>
      </c>
      <c r="AW1281" s="14" t="s">
        <v>29</v>
      </c>
      <c r="AX1281" s="14" t="s">
        <v>72</v>
      </c>
      <c r="AY1281" s="227" t="s">
        <v>182</v>
      </c>
    </row>
    <row r="1282" spans="1:65" s="15" customFormat="1" ht="11.25">
      <c r="B1282" s="228"/>
      <c r="C1282" s="229"/>
      <c r="D1282" s="208" t="s">
        <v>194</v>
      </c>
      <c r="E1282" s="230" t="s">
        <v>1</v>
      </c>
      <c r="F1282" s="231" t="s">
        <v>218</v>
      </c>
      <c r="G1282" s="229"/>
      <c r="H1282" s="232">
        <v>1363.5989999999999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194</v>
      </c>
      <c r="AU1282" s="238" t="s">
        <v>82</v>
      </c>
      <c r="AV1282" s="15" t="s">
        <v>187</v>
      </c>
      <c r="AW1282" s="15" t="s">
        <v>29</v>
      </c>
      <c r="AX1282" s="15" t="s">
        <v>80</v>
      </c>
      <c r="AY1282" s="238" t="s">
        <v>182</v>
      </c>
    </row>
    <row r="1283" spans="1:65" s="2" customFormat="1" ht="24.2" customHeight="1">
      <c r="A1283" s="34"/>
      <c r="B1283" s="35"/>
      <c r="C1283" s="192" t="s">
        <v>1653</v>
      </c>
      <c r="D1283" s="192" t="s">
        <v>184</v>
      </c>
      <c r="E1283" s="193" t="s">
        <v>1654</v>
      </c>
      <c r="F1283" s="194" t="s">
        <v>1655</v>
      </c>
      <c r="G1283" s="195" t="s">
        <v>201</v>
      </c>
      <c r="H1283" s="196">
        <v>150.137</v>
      </c>
      <c r="I1283" s="197"/>
      <c r="J1283" s="198">
        <f>ROUND(I1283*H1283,2)</f>
        <v>0</v>
      </c>
      <c r="K1283" s="199"/>
      <c r="L1283" s="39"/>
      <c r="M1283" s="200" t="s">
        <v>1</v>
      </c>
      <c r="N1283" s="201" t="s">
        <v>37</v>
      </c>
      <c r="O1283" s="71"/>
      <c r="P1283" s="202">
        <f>O1283*H1283</f>
        <v>0</v>
      </c>
      <c r="Q1283" s="202">
        <v>8.0000000000000002E-3</v>
      </c>
      <c r="R1283" s="202">
        <f>Q1283*H1283</f>
        <v>1.2010959999999999</v>
      </c>
      <c r="S1283" s="202">
        <v>0</v>
      </c>
      <c r="T1283" s="203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4" t="s">
        <v>187</v>
      </c>
      <c r="AT1283" s="204" t="s">
        <v>184</v>
      </c>
      <c r="AU1283" s="204" t="s">
        <v>82</v>
      </c>
      <c r="AY1283" s="17" t="s">
        <v>182</v>
      </c>
      <c r="BE1283" s="205">
        <f>IF(N1283="základní",J1283,0)</f>
        <v>0</v>
      </c>
      <c r="BF1283" s="205">
        <f>IF(N1283="snížená",J1283,0)</f>
        <v>0</v>
      </c>
      <c r="BG1283" s="205">
        <f>IF(N1283="zákl. přenesená",J1283,0)</f>
        <v>0</v>
      </c>
      <c r="BH1283" s="205">
        <f>IF(N1283="sníž. přenesená",J1283,0)</f>
        <v>0</v>
      </c>
      <c r="BI1283" s="205">
        <f>IF(N1283="nulová",J1283,0)</f>
        <v>0</v>
      </c>
      <c r="BJ1283" s="17" t="s">
        <v>80</v>
      </c>
      <c r="BK1283" s="205">
        <f>ROUND(I1283*H1283,2)</f>
        <v>0</v>
      </c>
      <c r="BL1283" s="17" t="s">
        <v>187</v>
      </c>
      <c r="BM1283" s="204" t="s">
        <v>1656</v>
      </c>
    </row>
    <row r="1284" spans="1:65" s="13" customFormat="1" ht="11.25">
      <c r="B1284" s="206"/>
      <c r="C1284" s="207"/>
      <c r="D1284" s="208" t="s">
        <v>194</v>
      </c>
      <c r="E1284" s="209" t="s">
        <v>1</v>
      </c>
      <c r="F1284" s="210" t="s">
        <v>195</v>
      </c>
      <c r="G1284" s="207"/>
      <c r="H1284" s="209" t="s">
        <v>1</v>
      </c>
      <c r="I1284" s="211"/>
      <c r="J1284" s="207"/>
      <c r="K1284" s="207"/>
      <c r="L1284" s="212"/>
      <c r="M1284" s="213"/>
      <c r="N1284" s="214"/>
      <c r="O1284" s="214"/>
      <c r="P1284" s="214"/>
      <c r="Q1284" s="214"/>
      <c r="R1284" s="214"/>
      <c r="S1284" s="214"/>
      <c r="T1284" s="215"/>
      <c r="AT1284" s="216" t="s">
        <v>194</v>
      </c>
      <c r="AU1284" s="216" t="s">
        <v>82</v>
      </c>
      <c r="AV1284" s="13" t="s">
        <v>80</v>
      </c>
      <c r="AW1284" s="13" t="s">
        <v>29</v>
      </c>
      <c r="AX1284" s="13" t="s">
        <v>72</v>
      </c>
      <c r="AY1284" s="216" t="s">
        <v>182</v>
      </c>
    </row>
    <row r="1285" spans="1:65" s="13" customFormat="1" ht="11.25">
      <c r="B1285" s="206"/>
      <c r="C1285" s="207"/>
      <c r="D1285" s="208" t="s">
        <v>194</v>
      </c>
      <c r="E1285" s="209" t="s">
        <v>1</v>
      </c>
      <c r="F1285" s="210" t="s">
        <v>1657</v>
      </c>
      <c r="G1285" s="207"/>
      <c r="H1285" s="209" t="s">
        <v>1</v>
      </c>
      <c r="I1285" s="211"/>
      <c r="J1285" s="207"/>
      <c r="K1285" s="207"/>
      <c r="L1285" s="212"/>
      <c r="M1285" s="213"/>
      <c r="N1285" s="214"/>
      <c r="O1285" s="214"/>
      <c r="P1285" s="214"/>
      <c r="Q1285" s="214"/>
      <c r="R1285" s="214"/>
      <c r="S1285" s="214"/>
      <c r="T1285" s="215"/>
      <c r="AT1285" s="216" t="s">
        <v>194</v>
      </c>
      <c r="AU1285" s="216" t="s">
        <v>82</v>
      </c>
      <c r="AV1285" s="13" t="s">
        <v>80</v>
      </c>
      <c r="AW1285" s="13" t="s">
        <v>29</v>
      </c>
      <c r="AX1285" s="13" t="s">
        <v>72</v>
      </c>
      <c r="AY1285" s="216" t="s">
        <v>182</v>
      </c>
    </row>
    <row r="1286" spans="1:65" s="14" customFormat="1" ht="11.25">
      <c r="B1286" s="217"/>
      <c r="C1286" s="218"/>
      <c r="D1286" s="208" t="s">
        <v>194</v>
      </c>
      <c r="E1286" s="219" t="s">
        <v>1</v>
      </c>
      <c r="F1286" s="220" t="s">
        <v>1658</v>
      </c>
      <c r="G1286" s="218"/>
      <c r="H1286" s="221">
        <v>27.323</v>
      </c>
      <c r="I1286" s="222"/>
      <c r="J1286" s="218"/>
      <c r="K1286" s="218"/>
      <c r="L1286" s="223"/>
      <c r="M1286" s="224"/>
      <c r="N1286" s="225"/>
      <c r="O1286" s="225"/>
      <c r="P1286" s="225"/>
      <c r="Q1286" s="225"/>
      <c r="R1286" s="225"/>
      <c r="S1286" s="225"/>
      <c r="T1286" s="226"/>
      <c r="AT1286" s="227" t="s">
        <v>194</v>
      </c>
      <c r="AU1286" s="227" t="s">
        <v>82</v>
      </c>
      <c r="AV1286" s="14" t="s">
        <v>82</v>
      </c>
      <c r="AW1286" s="14" t="s">
        <v>29</v>
      </c>
      <c r="AX1286" s="14" t="s">
        <v>72</v>
      </c>
      <c r="AY1286" s="227" t="s">
        <v>182</v>
      </c>
    </row>
    <row r="1287" spans="1:65" s="13" customFormat="1" ht="11.25">
      <c r="B1287" s="206"/>
      <c r="C1287" s="207"/>
      <c r="D1287" s="208" t="s">
        <v>194</v>
      </c>
      <c r="E1287" s="209" t="s">
        <v>1</v>
      </c>
      <c r="F1287" s="210" t="s">
        <v>1588</v>
      </c>
      <c r="G1287" s="207"/>
      <c r="H1287" s="209" t="s">
        <v>1</v>
      </c>
      <c r="I1287" s="211"/>
      <c r="J1287" s="207"/>
      <c r="K1287" s="207"/>
      <c r="L1287" s="212"/>
      <c r="M1287" s="213"/>
      <c r="N1287" s="214"/>
      <c r="O1287" s="214"/>
      <c r="P1287" s="214"/>
      <c r="Q1287" s="214"/>
      <c r="R1287" s="214"/>
      <c r="S1287" s="214"/>
      <c r="T1287" s="215"/>
      <c r="AT1287" s="216" t="s">
        <v>194</v>
      </c>
      <c r="AU1287" s="216" t="s">
        <v>82</v>
      </c>
      <c r="AV1287" s="13" t="s">
        <v>80</v>
      </c>
      <c r="AW1287" s="13" t="s">
        <v>29</v>
      </c>
      <c r="AX1287" s="13" t="s">
        <v>72</v>
      </c>
      <c r="AY1287" s="216" t="s">
        <v>182</v>
      </c>
    </row>
    <row r="1288" spans="1:65" s="14" customFormat="1" ht="11.25">
      <c r="B1288" s="217"/>
      <c r="C1288" s="218"/>
      <c r="D1288" s="208" t="s">
        <v>194</v>
      </c>
      <c r="E1288" s="219" t="s">
        <v>1</v>
      </c>
      <c r="F1288" s="220" t="s">
        <v>1659</v>
      </c>
      <c r="G1288" s="218"/>
      <c r="H1288" s="221">
        <v>13.763999999999999</v>
      </c>
      <c r="I1288" s="222"/>
      <c r="J1288" s="218"/>
      <c r="K1288" s="218"/>
      <c r="L1288" s="223"/>
      <c r="M1288" s="224"/>
      <c r="N1288" s="225"/>
      <c r="O1288" s="225"/>
      <c r="P1288" s="225"/>
      <c r="Q1288" s="225"/>
      <c r="R1288" s="225"/>
      <c r="S1288" s="225"/>
      <c r="T1288" s="226"/>
      <c r="AT1288" s="227" t="s">
        <v>194</v>
      </c>
      <c r="AU1288" s="227" t="s">
        <v>82</v>
      </c>
      <c r="AV1288" s="14" t="s">
        <v>82</v>
      </c>
      <c r="AW1288" s="14" t="s">
        <v>29</v>
      </c>
      <c r="AX1288" s="14" t="s">
        <v>72</v>
      </c>
      <c r="AY1288" s="227" t="s">
        <v>182</v>
      </c>
    </row>
    <row r="1289" spans="1:65" s="13" customFormat="1" ht="11.25">
      <c r="B1289" s="206"/>
      <c r="C1289" s="207"/>
      <c r="D1289" s="208" t="s">
        <v>194</v>
      </c>
      <c r="E1289" s="209" t="s">
        <v>1</v>
      </c>
      <c r="F1289" s="210" t="s">
        <v>1325</v>
      </c>
      <c r="G1289" s="207"/>
      <c r="H1289" s="209" t="s">
        <v>1</v>
      </c>
      <c r="I1289" s="211"/>
      <c r="J1289" s="207"/>
      <c r="K1289" s="207"/>
      <c r="L1289" s="212"/>
      <c r="M1289" s="213"/>
      <c r="N1289" s="214"/>
      <c r="O1289" s="214"/>
      <c r="P1289" s="214"/>
      <c r="Q1289" s="214"/>
      <c r="R1289" s="214"/>
      <c r="S1289" s="214"/>
      <c r="T1289" s="215"/>
      <c r="AT1289" s="216" t="s">
        <v>194</v>
      </c>
      <c r="AU1289" s="216" t="s">
        <v>82</v>
      </c>
      <c r="AV1289" s="13" t="s">
        <v>80</v>
      </c>
      <c r="AW1289" s="13" t="s">
        <v>29</v>
      </c>
      <c r="AX1289" s="13" t="s">
        <v>72</v>
      </c>
      <c r="AY1289" s="216" t="s">
        <v>182</v>
      </c>
    </row>
    <row r="1290" spans="1:65" s="14" customFormat="1" ht="11.25">
      <c r="B1290" s="217"/>
      <c r="C1290" s="218"/>
      <c r="D1290" s="208" t="s">
        <v>194</v>
      </c>
      <c r="E1290" s="219" t="s">
        <v>1</v>
      </c>
      <c r="F1290" s="220" t="s">
        <v>1660</v>
      </c>
      <c r="G1290" s="218"/>
      <c r="H1290" s="221">
        <v>2.16</v>
      </c>
      <c r="I1290" s="222"/>
      <c r="J1290" s="218"/>
      <c r="K1290" s="218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194</v>
      </c>
      <c r="AU1290" s="227" t="s">
        <v>82</v>
      </c>
      <c r="AV1290" s="14" t="s">
        <v>82</v>
      </c>
      <c r="AW1290" s="14" t="s">
        <v>29</v>
      </c>
      <c r="AX1290" s="14" t="s">
        <v>72</v>
      </c>
      <c r="AY1290" s="227" t="s">
        <v>182</v>
      </c>
    </row>
    <row r="1291" spans="1:65" s="13" customFormat="1" ht="11.25">
      <c r="B1291" s="206"/>
      <c r="C1291" s="207"/>
      <c r="D1291" s="208" t="s">
        <v>194</v>
      </c>
      <c r="E1291" s="209" t="s">
        <v>1</v>
      </c>
      <c r="F1291" s="210" t="s">
        <v>1591</v>
      </c>
      <c r="G1291" s="207"/>
      <c r="H1291" s="209" t="s">
        <v>1</v>
      </c>
      <c r="I1291" s="211"/>
      <c r="J1291" s="207"/>
      <c r="K1291" s="207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194</v>
      </c>
      <c r="AU1291" s="216" t="s">
        <v>82</v>
      </c>
      <c r="AV1291" s="13" t="s">
        <v>80</v>
      </c>
      <c r="AW1291" s="13" t="s">
        <v>29</v>
      </c>
      <c r="AX1291" s="13" t="s">
        <v>72</v>
      </c>
      <c r="AY1291" s="216" t="s">
        <v>182</v>
      </c>
    </row>
    <row r="1292" spans="1:65" s="14" customFormat="1" ht="11.25">
      <c r="B1292" s="217"/>
      <c r="C1292" s="218"/>
      <c r="D1292" s="208" t="s">
        <v>194</v>
      </c>
      <c r="E1292" s="219" t="s">
        <v>1</v>
      </c>
      <c r="F1292" s="220" t="s">
        <v>1661</v>
      </c>
      <c r="G1292" s="218"/>
      <c r="H1292" s="221">
        <v>14.417999999999999</v>
      </c>
      <c r="I1292" s="222"/>
      <c r="J1292" s="218"/>
      <c r="K1292" s="218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194</v>
      </c>
      <c r="AU1292" s="227" t="s">
        <v>82</v>
      </c>
      <c r="AV1292" s="14" t="s">
        <v>82</v>
      </c>
      <c r="AW1292" s="14" t="s">
        <v>29</v>
      </c>
      <c r="AX1292" s="14" t="s">
        <v>72</v>
      </c>
      <c r="AY1292" s="227" t="s">
        <v>182</v>
      </c>
    </row>
    <row r="1293" spans="1:65" s="13" customFormat="1" ht="11.25">
      <c r="B1293" s="206"/>
      <c r="C1293" s="207"/>
      <c r="D1293" s="208" t="s">
        <v>194</v>
      </c>
      <c r="E1293" s="209" t="s">
        <v>1</v>
      </c>
      <c r="F1293" s="210" t="s">
        <v>1585</v>
      </c>
      <c r="G1293" s="207"/>
      <c r="H1293" s="209" t="s">
        <v>1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194</v>
      </c>
      <c r="AU1293" s="216" t="s">
        <v>82</v>
      </c>
      <c r="AV1293" s="13" t="s">
        <v>80</v>
      </c>
      <c r="AW1293" s="13" t="s">
        <v>29</v>
      </c>
      <c r="AX1293" s="13" t="s">
        <v>72</v>
      </c>
      <c r="AY1293" s="216" t="s">
        <v>182</v>
      </c>
    </row>
    <row r="1294" spans="1:65" s="14" customFormat="1" ht="11.25">
      <c r="B1294" s="217"/>
      <c r="C1294" s="218"/>
      <c r="D1294" s="208" t="s">
        <v>194</v>
      </c>
      <c r="E1294" s="219" t="s">
        <v>1</v>
      </c>
      <c r="F1294" s="220" t="s">
        <v>1586</v>
      </c>
      <c r="G1294" s="218"/>
      <c r="H1294" s="221">
        <v>7.976</v>
      </c>
      <c r="I1294" s="222"/>
      <c r="J1294" s="218"/>
      <c r="K1294" s="218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194</v>
      </c>
      <c r="AU1294" s="227" t="s">
        <v>82</v>
      </c>
      <c r="AV1294" s="14" t="s">
        <v>82</v>
      </c>
      <c r="AW1294" s="14" t="s">
        <v>29</v>
      </c>
      <c r="AX1294" s="14" t="s">
        <v>72</v>
      </c>
      <c r="AY1294" s="227" t="s">
        <v>182</v>
      </c>
    </row>
    <row r="1295" spans="1:65" s="13" customFormat="1" ht="11.25">
      <c r="B1295" s="206"/>
      <c r="C1295" s="207"/>
      <c r="D1295" s="208" t="s">
        <v>194</v>
      </c>
      <c r="E1295" s="209" t="s">
        <v>1</v>
      </c>
      <c r="F1295" s="210" t="s">
        <v>1063</v>
      </c>
      <c r="G1295" s="207"/>
      <c r="H1295" s="209" t="s">
        <v>1</v>
      </c>
      <c r="I1295" s="211"/>
      <c r="J1295" s="207"/>
      <c r="K1295" s="207"/>
      <c r="L1295" s="212"/>
      <c r="M1295" s="213"/>
      <c r="N1295" s="214"/>
      <c r="O1295" s="214"/>
      <c r="P1295" s="214"/>
      <c r="Q1295" s="214"/>
      <c r="R1295" s="214"/>
      <c r="S1295" s="214"/>
      <c r="T1295" s="215"/>
      <c r="AT1295" s="216" t="s">
        <v>194</v>
      </c>
      <c r="AU1295" s="216" t="s">
        <v>82</v>
      </c>
      <c r="AV1295" s="13" t="s">
        <v>80</v>
      </c>
      <c r="AW1295" s="13" t="s">
        <v>29</v>
      </c>
      <c r="AX1295" s="13" t="s">
        <v>72</v>
      </c>
      <c r="AY1295" s="216" t="s">
        <v>182</v>
      </c>
    </row>
    <row r="1296" spans="1:65" s="14" customFormat="1" ht="11.25">
      <c r="B1296" s="217"/>
      <c r="C1296" s="218"/>
      <c r="D1296" s="208" t="s">
        <v>194</v>
      </c>
      <c r="E1296" s="219" t="s">
        <v>1</v>
      </c>
      <c r="F1296" s="220" t="s">
        <v>1662</v>
      </c>
      <c r="G1296" s="218"/>
      <c r="H1296" s="221">
        <v>5.91</v>
      </c>
      <c r="I1296" s="222"/>
      <c r="J1296" s="218"/>
      <c r="K1296" s="218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194</v>
      </c>
      <c r="AU1296" s="227" t="s">
        <v>82</v>
      </c>
      <c r="AV1296" s="14" t="s">
        <v>82</v>
      </c>
      <c r="AW1296" s="14" t="s">
        <v>29</v>
      </c>
      <c r="AX1296" s="14" t="s">
        <v>72</v>
      </c>
      <c r="AY1296" s="227" t="s">
        <v>182</v>
      </c>
    </row>
    <row r="1297" spans="1:65" s="13" customFormat="1" ht="11.25">
      <c r="B1297" s="206"/>
      <c r="C1297" s="207"/>
      <c r="D1297" s="208" t="s">
        <v>194</v>
      </c>
      <c r="E1297" s="209" t="s">
        <v>1</v>
      </c>
      <c r="F1297" s="210" t="s">
        <v>1594</v>
      </c>
      <c r="G1297" s="207"/>
      <c r="H1297" s="209" t="s">
        <v>1</v>
      </c>
      <c r="I1297" s="211"/>
      <c r="J1297" s="207"/>
      <c r="K1297" s="207"/>
      <c r="L1297" s="212"/>
      <c r="M1297" s="213"/>
      <c r="N1297" s="214"/>
      <c r="O1297" s="214"/>
      <c r="P1297" s="214"/>
      <c r="Q1297" s="214"/>
      <c r="R1297" s="214"/>
      <c r="S1297" s="214"/>
      <c r="T1297" s="215"/>
      <c r="AT1297" s="216" t="s">
        <v>194</v>
      </c>
      <c r="AU1297" s="216" t="s">
        <v>82</v>
      </c>
      <c r="AV1297" s="13" t="s">
        <v>80</v>
      </c>
      <c r="AW1297" s="13" t="s">
        <v>29</v>
      </c>
      <c r="AX1297" s="13" t="s">
        <v>72</v>
      </c>
      <c r="AY1297" s="216" t="s">
        <v>182</v>
      </c>
    </row>
    <row r="1298" spans="1:65" s="14" customFormat="1" ht="11.25">
      <c r="B1298" s="217"/>
      <c r="C1298" s="218"/>
      <c r="D1298" s="208" t="s">
        <v>194</v>
      </c>
      <c r="E1298" s="219" t="s">
        <v>1</v>
      </c>
      <c r="F1298" s="220" t="s">
        <v>1663</v>
      </c>
      <c r="G1298" s="218"/>
      <c r="H1298" s="221">
        <v>14.138</v>
      </c>
      <c r="I1298" s="222"/>
      <c r="J1298" s="218"/>
      <c r="K1298" s="218"/>
      <c r="L1298" s="223"/>
      <c r="M1298" s="224"/>
      <c r="N1298" s="225"/>
      <c r="O1298" s="225"/>
      <c r="P1298" s="225"/>
      <c r="Q1298" s="225"/>
      <c r="R1298" s="225"/>
      <c r="S1298" s="225"/>
      <c r="T1298" s="226"/>
      <c r="AT1298" s="227" t="s">
        <v>194</v>
      </c>
      <c r="AU1298" s="227" t="s">
        <v>82</v>
      </c>
      <c r="AV1298" s="14" t="s">
        <v>82</v>
      </c>
      <c r="AW1298" s="14" t="s">
        <v>29</v>
      </c>
      <c r="AX1298" s="14" t="s">
        <v>72</v>
      </c>
      <c r="AY1298" s="227" t="s">
        <v>182</v>
      </c>
    </row>
    <row r="1299" spans="1:65" s="13" customFormat="1" ht="11.25">
      <c r="B1299" s="206"/>
      <c r="C1299" s="207"/>
      <c r="D1299" s="208" t="s">
        <v>194</v>
      </c>
      <c r="E1299" s="209" t="s">
        <v>1</v>
      </c>
      <c r="F1299" s="210" t="s">
        <v>1596</v>
      </c>
      <c r="G1299" s="207"/>
      <c r="H1299" s="209" t="s">
        <v>1</v>
      </c>
      <c r="I1299" s="211"/>
      <c r="J1299" s="207"/>
      <c r="K1299" s="207"/>
      <c r="L1299" s="212"/>
      <c r="M1299" s="213"/>
      <c r="N1299" s="214"/>
      <c r="O1299" s="214"/>
      <c r="P1299" s="214"/>
      <c r="Q1299" s="214"/>
      <c r="R1299" s="214"/>
      <c r="S1299" s="214"/>
      <c r="T1299" s="215"/>
      <c r="AT1299" s="216" t="s">
        <v>194</v>
      </c>
      <c r="AU1299" s="216" t="s">
        <v>82</v>
      </c>
      <c r="AV1299" s="13" t="s">
        <v>80</v>
      </c>
      <c r="AW1299" s="13" t="s">
        <v>29</v>
      </c>
      <c r="AX1299" s="13" t="s">
        <v>72</v>
      </c>
      <c r="AY1299" s="216" t="s">
        <v>182</v>
      </c>
    </row>
    <row r="1300" spans="1:65" s="14" customFormat="1" ht="11.25">
      <c r="B1300" s="217"/>
      <c r="C1300" s="218"/>
      <c r="D1300" s="208" t="s">
        <v>194</v>
      </c>
      <c r="E1300" s="219" t="s">
        <v>1</v>
      </c>
      <c r="F1300" s="220" t="s">
        <v>1664</v>
      </c>
      <c r="G1300" s="218"/>
      <c r="H1300" s="221">
        <v>13.090999999999999</v>
      </c>
      <c r="I1300" s="222"/>
      <c r="J1300" s="218"/>
      <c r="K1300" s="218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194</v>
      </c>
      <c r="AU1300" s="227" t="s">
        <v>82</v>
      </c>
      <c r="AV1300" s="14" t="s">
        <v>82</v>
      </c>
      <c r="AW1300" s="14" t="s">
        <v>29</v>
      </c>
      <c r="AX1300" s="14" t="s">
        <v>72</v>
      </c>
      <c r="AY1300" s="227" t="s">
        <v>182</v>
      </c>
    </row>
    <row r="1301" spans="1:65" s="13" customFormat="1" ht="11.25">
      <c r="B1301" s="206"/>
      <c r="C1301" s="207"/>
      <c r="D1301" s="208" t="s">
        <v>194</v>
      </c>
      <c r="E1301" s="209" t="s">
        <v>1</v>
      </c>
      <c r="F1301" s="210" t="s">
        <v>1665</v>
      </c>
      <c r="G1301" s="207"/>
      <c r="H1301" s="209" t="s">
        <v>1</v>
      </c>
      <c r="I1301" s="211"/>
      <c r="J1301" s="207"/>
      <c r="K1301" s="207"/>
      <c r="L1301" s="212"/>
      <c r="M1301" s="213"/>
      <c r="N1301" s="214"/>
      <c r="O1301" s="214"/>
      <c r="P1301" s="214"/>
      <c r="Q1301" s="214"/>
      <c r="R1301" s="214"/>
      <c r="S1301" s="214"/>
      <c r="T1301" s="215"/>
      <c r="AT1301" s="216" t="s">
        <v>194</v>
      </c>
      <c r="AU1301" s="216" t="s">
        <v>82</v>
      </c>
      <c r="AV1301" s="13" t="s">
        <v>80</v>
      </c>
      <c r="AW1301" s="13" t="s">
        <v>29</v>
      </c>
      <c r="AX1301" s="13" t="s">
        <v>72</v>
      </c>
      <c r="AY1301" s="216" t="s">
        <v>182</v>
      </c>
    </row>
    <row r="1302" spans="1:65" s="14" customFormat="1" ht="11.25">
      <c r="B1302" s="217"/>
      <c r="C1302" s="218"/>
      <c r="D1302" s="208" t="s">
        <v>194</v>
      </c>
      <c r="E1302" s="219" t="s">
        <v>1</v>
      </c>
      <c r="F1302" s="220" t="s">
        <v>1666</v>
      </c>
      <c r="G1302" s="218"/>
      <c r="H1302" s="221">
        <v>12.502000000000001</v>
      </c>
      <c r="I1302" s="222"/>
      <c r="J1302" s="218"/>
      <c r="K1302" s="218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194</v>
      </c>
      <c r="AU1302" s="227" t="s">
        <v>82</v>
      </c>
      <c r="AV1302" s="14" t="s">
        <v>82</v>
      </c>
      <c r="AW1302" s="14" t="s">
        <v>29</v>
      </c>
      <c r="AX1302" s="14" t="s">
        <v>72</v>
      </c>
      <c r="AY1302" s="227" t="s">
        <v>182</v>
      </c>
    </row>
    <row r="1303" spans="1:65" s="13" customFormat="1" ht="11.25">
      <c r="B1303" s="206"/>
      <c r="C1303" s="207"/>
      <c r="D1303" s="208" t="s">
        <v>194</v>
      </c>
      <c r="E1303" s="209" t="s">
        <v>1</v>
      </c>
      <c r="F1303" s="210" t="s">
        <v>1667</v>
      </c>
      <c r="G1303" s="207"/>
      <c r="H1303" s="209" t="s">
        <v>1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194</v>
      </c>
      <c r="AU1303" s="216" t="s">
        <v>82</v>
      </c>
      <c r="AV1303" s="13" t="s">
        <v>80</v>
      </c>
      <c r="AW1303" s="13" t="s">
        <v>29</v>
      </c>
      <c r="AX1303" s="13" t="s">
        <v>72</v>
      </c>
      <c r="AY1303" s="216" t="s">
        <v>182</v>
      </c>
    </row>
    <row r="1304" spans="1:65" s="14" customFormat="1" ht="11.25">
      <c r="B1304" s="217"/>
      <c r="C1304" s="218"/>
      <c r="D1304" s="208" t="s">
        <v>194</v>
      </c>
      <c r="E1304" s="219" t="s">
        <v>1</v>
      </c>
      <c r="F1304" s="220" t="s">
        <v>1668</v>
      </c>
      <c r="G1304" s="218"/>
      <c r="H1304" s="221">
        <v>38.854999999999997</v>
      </c>
      <c r="I1304" s="222"/>
      <c r="J1304" s="218"/>
      <c r="K1304" s="218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194</v>
      </c>
      <c r="AU1304" s="227" t="s">
        <v>82</v>
      </c>
      <c r="AV1304" s="14" t="s">
        <v>82</v>
      </c>
      <c r="AW1304" s="14" t="s">
        <v>29</v>
      </c>
      <c r="AX1304" s="14" t="s">
        <v>72</v>
      </c>
      <c r="AY1304" s="227" t="s">
        <v>182</v>
      </c>
    </row>
    <row r="1305" spans="1:65" s="15" customFormat="1" ht="11.25">
      <c r="B1305" s="228"/>
      <c r="C1305" s="229"/>
      <c r="D1305" s="208" t="s">
        <v>194</v>
      </c>
      <c r="E1305" s="230" t="s">
        <v>1</v>
      </c>
      <c r="F1305" s="231" t="s">
        <v>218</v>
      </c>
      <c r="G1305" s="229"/>
      <c r="H1305" s="232">
        <v>150.137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194</v>
      </c>
      <c r="AU1305" s="238" t="s">
        <v>82</v>
      </c>
      <c r="AV1305" s="15" t="s">
        <v>187</v>
      </c>
      <c r="AW1305" s="15" t="s">
        <v>29</v>
      </c>
      <c r="AX1305" s="15" t="s">
        <v>80</v>
      </c>
      <c r="AY1305" s="238" t="s">
        <v>182</v>
      </c>
    </row>
    <row r="1306" spans="1:65" s="2" customFormat="1" ht="21.75" customHeight="1">
      <c r="A1306" s="34"/>
      <c r="B1306" s="35"/>
      <c r="C1306" s="192" t="s">
        <v>1669</v>
      </c>
      <c r="D1306" s="192" t="s">
        <v>184</v>
      </c>
      <c r="E1306" s="193" t="s">
        <v>1670</v>
      </c>
      <c r="F1306" s="194" t="s">
        <v>1671</v>
      </c>
      <c r="G1306" s="195" t="s">
        <v>201</v>
      </c>
      <c r="H1306" s="196">
        <v>1363.5989999999999</v>
      </c>
      <c r="I1306" s="197"/>
      <c r="J1306" s="198">
        <f>ROUND(I1306*H1306,2)</f>
        <v>0</v>
      </c>
      <c r="K1306" s="199"/>
      <c r="L1306" s="39"/>
      <c r="M1306" s="200" t="s">
        <v>1</v>
      </c>
      <c r="N1306" s="201" t="s">
        <v>37</v>
      </c>
      <c r="O1306" s="71"/>
      <c r="P1306" s="202">
        <f>O1306*H1306</f>
        <v>0</v>
      </c>
      <c r="Q1306" s="202">
        <v>4.3800000000000002E-3</v>
      </c>
      <c r="R1306" s="202">
        <f>Q1306*H1306</f>
        <v>5.9725636199999999</v>
      </c>
      <c r="S1306" s="202">
        <v>0</v>
      </c>
      <c r="T1306" s="203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4" t="s">
        <v>187</v>
      </c>
      <c r="AT1306" s="204" t="s">
        <v>184</v>
      </c>
      <c r="AU1306" s="204" t="s">
        <v>82</v>
      </c>
      <c r="AY1306" s="17" t="s">
        <v>182</v>
      </c>
      <c r="BE1306" s="205">
        <f>IF(N1306="základní",J1306,0)</f>
        <v>0</v>
      </c>
      <c r="BF1306" s="205">
        <f>IF(N1306="snížená",J1306,0)</f>
        <v>0</v>
      </c>
      <c r="BG1306" s="205">
        <f>IF(N1306="zákl. přenesená",J1306,0)</f>
        <v>0</v>
      </c>
      <c r="BH1306" s="205">
        <f>IF(N1306="sníž. přenesená",J1306,0)</f>
        <v>0</v>
      </c>
      <c r="BI1306" s="205">
        <f>IF(N1306="nulová",J1306,0)</f>
        <v>0</v>
      </c>
      <c r="BJ1306" s="17" t="s">
        <v>80</v>
      </c>
      <c r="BK1306" s="205">
        <f>ROUND(I1306*H1306,2)</f>
        <v>0</v>
      </c>
      <c r="BL1306" s="17" t="s">
        <v>187</v>
      </c>
      <c r="BM1306" s="204" t="s">
        <v>1672</v>
      </c>
    </row>
    <row r="1307" spans="1:65" s="14" customFormat="1" ht="11.25">
      <c r="B1307" s="217"/>
      <c r="C1307" s="218"/>
      <c r="D1307" s="208" t="s">
        <v>194</v>
      </c>
      <c r="E1307" s="219" t="s">
        <v>1</v>
      </c>
      <c r="F1307" s="220" t="s">
        <v>1673</v>
      </c>
      <c r="G1307" s="218"/>
      <c r="H1307" s="221">
        <v>1363.5989999999999</v>
      </c>
      <c r="I1307" s="222"/>
      <c r="J1307" s="218"/>
      <c r="K1307" s="218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194</v>
      </c>
      <c r="AU1307" s="227" t="s">
        <v>82</v>
      </c>
      <c r="AV1307" s="14" t="s">
        <v>82</v>
      </c>
      <c r="AW1307" s="14" t="s">
        <v>29</v>
      </c>
      <c r="AX1307" s="14" t="s">
        <v>80</v>
      </c>
      <c r="AY1307" s="227" t="s">
        <v>182</v>
      </c>
    </row>
    <row r="1308" spans="1:65" s="2" customFormat="1" ht="24.2" customHeight="1">
      <c r="A1308" s="34"/>
      <c r="B1308" s="35"/>
      <c r="C1308" s="192" t="s">
        <v>1674</v>
      </c>
      <c r="D1308" s="192" t="s">
        <v>184</v>
      </c>
      <c r="E1308" s="193" t="s">
        <v>1675</v>
      </c>
      <c r="F1308" s="194" t="s">
        <v>1676</v>
      </c>
      <c r="G1308" s="195" t="s">
        <v>201</v>
      </c>
      <c r="H1308" s="196">
        <v>97.525000000000006</v>
      </c>
      <c r="I1308" s="197"/>
      <c r="J1308" s="198">
        <f>ROUND(I1308*H1308,2)</f>
        <v>0</v>
      </c>
      <c r="K1308" s="199"/>
      <c r="L1308" s="39"/>
      <c r="M1308" s="200" t="s">
        <v>1</v>
      </c>
      <c r="N1308" s="201" t="s">
        <v>37</v>
      </c>
      <c r="O1308" s="71"/>
      <c r="P1308" s="202">
        <f>O1308*H1308</f>
        <v>0</v>
      </c>
      <c r="Q1308" s="202">
        <v>1.54E-2</v>
      </c>
      <c r="R1308" s="202">
        <f>Q1308*H1308</f>
        <v>1.5018850000000001</v>
      </c>
      <c r="S1308" s="202">
        <v>0</v>
      </c>
      <c r="T1308" s="203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4" t="s">
        <v>187</v>
      </c>
      <c r="AT1308" s="204" t="s">
        <v>184</v>
      </c>
      <c r="AU1308" s="204" t="s">
        <v>82</v>
      </c>
      <c r="AY1308" s="17" t="s">
        <v>182</v>
      </c>
      <c r="BE1308" s="205">
        <f>IF(N1308="základní",J1308,0)</f>
        <v>0</v>
      </c>
      <c r="BF1308" s="205">
        <f>IF(N1308="snížená",J1308,0)</f>
        <v>0</v>
      </c>
      <c r="BG1308" s="205">
        <f>IF(N1308="zákl. přenesená",J1308,0)</f>
        <v>0</v>
      </c>
      <c r="BH1308" s="205">
        <f>IF(N1308="sníž. přenesená",J1308,0)</f>
        <v>0</v>
      </c>
      <c r="BI1308" s="205">
        <f>IF(N1308="nulová",J1308,0)</f>
        <v>0</v>
      </c>
      <c r="BJ1308" s="17" t="s">
        <v>80</v>
      </c>
      <c r="BK1308" s="205">
        <f>ROUND(I1308*H1308,2)</f>
        <v>0</v>
      </c>
      <c r="BL1308" s="17" t="s">
        <v>187</v>
      </c>
      <c r="BM1308" s="204" t="s">
        <v>1677</v>
      </c>
    </row>
    <row r="1309" spans="1:65" s="13" customFormat="1" ht="11.25">
      <c r="B1309" s="206"/>
      <c r="C1309" s="207"/>
      <c r="D1309" s="208" t="s">
        <v>194</v>
      </c>
      <c r="E1309" s="209" t="s">
        <v>1</v>
      </c>
      <c r="F1309" s="210" t="s">
        <v>1325</v>
      </c>
      <c r="G1309" s="207"/>
      <c r="H1309" s="209" t="s">
        <v>1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194</v>
      </c>
      <c r="AU1309" s="216" t="s">
        <v>82</v>
      </c>
      <c r="AV1309" s="13" t="s">
        <v>80</v>
      </c>
      <c r="AW1309" s="13" t="s">
        <v>29</v>
      </c>
      <c r="AX1309" s="13" t="s">
        <v>72</v>
      </c>
      <c r="AY1309" s="216" t="s">
        <v>182</v>
      </c>
    </row>
    <row r="1310" spans="1:65" s="14" customFormat="1" ht="11.25">
      <c r="B1310" s="217"/>
      <c r="C1310" s="218"/>
      <c r="D1310" s="208" t="s">
        <v>194</v>
      </c>
      <c r="E1310" s="219" t="s">
        <v>1</v>
      </c>
      <c r="F1310" s="220" t="s">
        <v>1678</v>
      </c>
      <c r="G1310" s="218"/>
      <c r="H1310" s="221">
        <v>20.004999999999999</v>
      </c>
      <c r="I1310" s="222"/>
      <c r="J1310" s="218"/>
      <c r="K1310" s="218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194</v>
      </c>
      <c r="AU1310" s="227" t="s">
        <v>82</v>
      </c>
      <c r="AV1310" s="14" t="s">
        <v>82</v>
      </c>
      <c r="AW1310" s="14" t="s">
        <v>29</v>
      </c>
      <c r="AX1310" s="14" t="s">
        <v>72</v>
      </c>
      <c r="AY1310" s="227" t="s">
        <v>182</v>
      </c>
    </row>
    <row r="1311" spans="1:65" s="13" customFormat="1" ht="11.25">
      <c r="B1311" s="206"/>
      <c r="C1311" s="207"/>
      <c r="D1311" s="208" t="s">
        <v>194</v>
      </c>
      <c r="E1311" s="209" t="s">
        <v>1</v>
      </c>
      <c r="F1311" s="210" t="s">
        <v>207</v>
      </c>
      <c r="G1311" s="207"/>
      <c r="H1311" s="209" t="s">
        <v>1</v>
      </c>
      <c r="I1311" s="211"/>
      <c r="J1311" s="207"/>
      <c r="K1311" s="207"/>
      <c r="L1311" s="212"/>
      <c r="M1311" s="213"/>
      <c r="N1311" s="214"/>
      <c r="O1311" s="214"/>
      <c r="P1311" s="214"/>
      <c r="Q1311" s="214"/>
      <c r="R1311" s="214"/>
      <c r="S1311" s="214"/>
      <c r="T1311" s="215"/>
      <c r="AT1311" s="216" t="s">
        <v>194</v>
      </c>
      <c r="AU1311" s="216" t="s">
        <v>82</v>
      </c>
      <c r="AV1311" s="13" t="s">
        <v>80</v>
      </c>
      <c r="AW1311" s="13" t="s">
        <v>29</v>
      </c>
      <c r="AX1311" s="13" t="s">
        <v>72</v>
      </c>
      <c r="AY1311" s="216" t="s">
        <v>182</v>
      </c>
    </row>
    <row r="1312" spans="1:65" s="13" customFormat="1" ht="11.25">
      <c r="B1312" s="206"/>
      <c r="C1312" s="207"/>
      <c r="D1312" s="208" t="s">
        <v>194</v>
      </c>
      <c r="E1312" s="209" t="s">
        <v>1</v>
      </c>
      <c r="F1312" s="210" t="s">
        <v>1613</v>
      </c>
      <c r="G1312" s="207"/>
      <c r="H1312" s="209" t="s">
        <v>1</v>
      </c>
      <c r="I1312" s="211"/>
      <c r="J1312" s="207"/>
      <c r="K1312" s="207"/>
      <c r="L1312" s="212"/>
      <c r="M1312" s="213"/>
      <c r="N1312" s="214"/>
      <c r="O1312" s="214"/>
      <c r="P1312" s="214"/>
      <c r="Q1312" s="214"/>
      <c r="R1312" s="214"/>
      <c r="S1312" s="214"/>
      <c r="T1312" s="215"/>
      <c r="AT1312" s="216" t="s">
        <v>194</v>
      </c>
      <c r="AU1312" s="216" t="s">
        <v>82</v>
      </c>
      <c r="AV1312" s="13" t="s">
        <v>80</v>
      </c>
      <c r="AW1312" s="13" t="s">
        <v>29</v>
      </c>
      <c r="AX1312" s="13" t="s">
        <v>72</v>
      </c>
      <c r="AY1312" s="216" t="s">
        <v>182</v>
      </c>
    </row>
    <row r="1313" spans="2:51" s="13" customFormat="1" ht="11.25">
      <c r="B1313" s="206"/>
      <c r="C1313" s="207"/>
      <c r="D1313" s="208" t="s">
        <v>194</v>
      </c>
      <c r="E1313" s="209" t="s">
        <v>1</v>
      </c>
      <c r="F1313" s="210" t="s">
        <v>1614</v>
      </c>
      <c r="G1313" s="207"/>
      <c r="H1313" s="209" t="s">
        <v>1</v>
      </c>
      <c r="I1313" s="211"/>
      <c r="J1313" s="207"/>
      <c r="K1313" s="207"/>
      <c r="L1313" s="212"/>
      <c r="M1313" s="213"/>
      <c r="N1313" s="214"/>
      <c r="O1313" s="214"/>
      <c r="P1313" s="214"/>
      <c r="Q1313" s="214"/>
      <c r="R1313" s="214"/>
      <c r="S1313" s="214"/>
      <c r="T1313" s="215"/>
      <c r="AT1313" s="216" t="s">
        <v>194</v>
      </c>
      <c r="AU1313" s="216" t="s">
        <v>82</v>
      </c>
      <c r="AV1313" s="13" t="s">
        <v>80</v>
      </c>
      <c r="AW1313" s="13" t="s">
        <v>29</v>
      </c>
      <c r="AX1313" s="13" t="s">
        <v>72</v>
      </c>
      <c r="AY1313" s="216" t="s">
        <v>182</v>
      </c>
    </row>
    <row r="1314" spans="2:51" s="14" customFormat="1" ht="11.25">
      <c r="B1314" s="217"/>
      <c r="C1314" s="218"/>
      <c r="D1314" s="208" t="s">
        <v>194</v>
      </c>
      <c r="E1314" s="219" t="s">
        <v>1</v>
      </c>
      <c r="F1314" s="220" t="s">
        <v>1615</v>
      </c>
      <c r="G1314" s="218"/>
      <c r="H1314" s="221">
        <v>3.96</v>
      </c>
      <c r="I1314" s="222"/>
      <c r="J1314" s="218"/>
      <c r="K1314" s="218"/>
      <c r="L1314" s="223"/>
      <c r="M1314" s="224"/>
      <c r="N1314" s="225"/>
      <c r="O1314" s="225"/>
      <c r="P1314" s="225"/>
      <c r="Q1314" s="225"/>
      <c r="R1314" s="225"/>
      <c r="S1314" s="225"/>
      <c r="T1314" s="226"/>
      <c r="AT1314" s="227" t="s">
        <v>194</v>
      </c>
      <c r="AU1314" s="227" t="s">
        <v>82</v>
      </c>
      <c r="AV1314" s="14" t="s">
        <v>82</v>
      </c>
      <c r="AW1314" s="14" t="s">
        <v>29</v>
      </c>
      <c r="AX1314" s="14" t="s">
        <v>72</v>
      </c>
      <c r="AY1314" s="227" t="s">
        <v>182</v>
      </c>
    </row>
    <row r="1315" spans="2:51" s="13" customFormat="1" ht="11.25">
      <c r="B1315" s="206"/>
      <c r="C1315" s="207"/>
      <c r="D1315" s="208" t="s">
        <v>194</v>
      </c>
      <c r="E1315" s="209" t="s">
        <v>1</v>
      </c>
      <c r="F1315" s="210" t="s">
        <v>1616</v>
      </c>
      <c r="G1315" s="207"/>
      <c r="H1315" s="209" t="s">
        <v>1</v>
      </c>
      <c r="I1315" s="211"/>
      <c r="J1315" s="207"/>
      <c r="K1315" s="207"/>
      <c r="L1315" s="212"/>
      <c r="M1315" s="213"/>
      <c r="N1315" s="214"/>
      <c r="O1315" s="214"/>
      <c r="P1315" s="214"/>
      <c r="Q1315" s="214"/>
      <c r="R1315" s="214"/>
      <c r="S1315" s="214"/>
      <c r="T1315" s="215"/>
      <c r="AT1315" s="216" t="s">
        <v>194</v>
      </c>
      <c r="AU1315" s="216" t="s">
        <v>82</v>
      </c>
      <c r="AV1315" s="13" t="s">
        <v>80</v>
      </c>
      <c r="AW1315" s="13" t="s">
        <v>29</v>
      </c>
      <c r="AX1315" s="13" t="s">
        <v>72</v>
      </c>
      <c r="AY1315" s="216" t="s">
        <v>182</v>
      </c>
    </row>
    <row r="1316" spans="2:51" s="14" customFormat="1" ht="11.25">
      <c r="B1316" s="217"/>
      <c r="C1316" s="218"/>
      <c r="D1316" s="208" t="s">
        <v>194</v>
      </c>
      <c r="E1316" s="219" t="s">
        <v>1</v>
      </c>
      <c r="F1316" s="220" t="s">
        <v>1617</v>
      </c>
      <c r="G1316" s="218"/>
      <c r="H1316" s="221">
        <v>3.16</v>
      </c>
      <c r="I1316" s="222"/>
      <c r="J1316" s="218"/>
      <c r="K1316" s="218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194</v>
      </c>
      <c r="AU1316" s="227" t="s">
        <v>82</v>
      </c>
      <c r="AV1316" s="14" t="s">
        <v>82</v>
      </c>
      <c r="AW1316" s="14" t="s">
        <v>29</v>
      </c>
      <c r="AX1316" s="14" t="s">
        <v>72</v>
      </c>
      <c r="AY1316" s="227" t="s">
        <v>182</v>
      </c>
    </row>
    <row r="1317" spans="2:51" s="13" customFormat="1" ht="11.25">
      <c r="B1317" s="206"/>
      <c r="C1317" s="207"/>
      <c r="D1317" s="208" t="s">
        <v>194</v>
      </c>
      <c r="E1317" s="209" t="s">
        <v>1</v>
      </c>
      <c r="F1317" s="210" t="s">
        <v>1618</v>
      </c>
      <c r="G1317" s="207"/>
      <c r="H1317" s="209" t="s">
        <v>1</v>
      </c>
      <c r="I1317" s="211"/>
      <c r="J1317" s="207"/>
      <c r="K1317" s="207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194</v>
      </c>
      <c r="AU1317" s="216" t="s">
        <v>82</v>
      </c>
      <c r="AV1317" s="13" t="s">
        <v>80</v>
      </c>
      <c r="AW1317" s="13" t="s">
        <v>29</v>
      </c>
      <c r="AX1317" s="13" t="s">
        <v>72</v>
      </c>
      <c r="AY1317" s="216" t="s">
        <v>182</v>
      </c>
    </row>
    <row r="1318" spans="2:51" s="14" customFormat="1" ht="11.25">
      <c r="B1318" s="217"/>
      <c r="C1318" s="218"/>
      <c r="D1318" s="208" t="s">
        <v>194</v>
      </c>
      <c r="E1318" s="219" t="s">
        <v>1</v>
      </c>
      <c r="F1318" s="220" t="s">
        <v>1619</v>
      </c>
      <c r="G1318" s="218"/>
      <c r="H1318" s="221">
        <v>2.4060000000000001</v>
      </c>
      <c r="I1318" s="222"/>
      <c r="J1318" s="218"/>
      <c r="K1318" s="218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194</v>
      </c>
      <c r="AU1318" s="227" t="s">
        <v>82</v>
      </c>
      <c r="AV1318" s="14" t="s">
        <v>82</v>
      </c>
      <c r="AW1318" s="14" t="s">
        <v>29</v>
      </c>
      <c r="AX1318" s="14" t="s">
        <v>72</v>
      </c>
      <c r="AY1318" s="227" t="s">
        <v>182</v>
      </c>
    </row>
    <row r="1319" spans="2:51" s="13" customFormat="1" ht="11.25">
      <c r="B1319" s="206"/>
      <c r="C1319" s="207"/>
      <c r="D1319" s="208" t="s">
        <v>194</v>
      </c>
      <c r="E1319" s="209" t="s">
        <v>1</v>
      </c>
      <c r="F1319" s="210" t="s">
        <v>1620</v>
      </c>
      <c r="G1319" s="207"/>
      <c r="H1319" s="209" t="s">
        <v>1</v>
      </c>
      <c r="I1319" s="211"/>
      <c r="J1319" s="207"/>
      <c r="K1319" s="207"/>
      <c r="L1319" s="212"/>
      <c r="M1319" s="213"/>
      <c r="N1319" s="214"/>
      <c r="O1319" s="214"/>
      <c r="P1319" s="214"/>
      <c r="Q1319" s="214"/>
      <c r="R1319" s="214"/>
      <c r="S1319" s="214"/>
      <c r="T1319" s="215"/>
      <c r="AT1319" s="216" t="s">
        <v>194</v>
      </c>
      <c r="AU1319" s="216" t="s">
        <v>82</v>
      </c>
      <c r="AV1319" s="13" t="s">
        <v>80</v>
      </c>
      <c r="AW1319" s="13" t="s">
        <v>29</v>
      </c>
      <c r="AX1319" s="13" t="s">
        <v>72</v>
      </c>
      <c r="AY1319" s="216" t="s">
        <v>182</v>
      </c>
    </row>
    <row r="1320" spans="2:51" s="14" customFormat="1" ht="11.25">
      <c r="B1320" s="217"/>
      <c r="C1320" s="218"/>
      <c r="D1320" s="208" t="s">
        <v>194</v>
      </c>
      <c r="E1320" s="219" t="s">
        <v>1</v>
      </c>
      <c r="F1320" s="220" t="s">
        <v>1621</v>
      </c>
      <c r="G1320" s="218"/>
      <c r="H1320" s="221">
        <v>1.29</v>
      </c>
      <c r="I1320" s="222"/>
      <c r="J1320" s="218"/>
      <c r="K1320" s="218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194</v>
      </c>
      <c r="AU1320" s="227" t="s">
        <v>82</v>
      </c>
      <c r="AV1320" s="14" t="s">
        <v>82</v>
      </c>
      <c r="AW1320" s="14" t="s">
        <v>29</v>
      </c>
      <c r="AX1320" s="14" t="s">
        <v>72</v>
      </c>
      <c r="AY1320" s="227" t="s">
        <v>182</v>
      </c>
    </row>
    <row r="1321" spans="2:51" s="13" customFormat="1" ht="11.25">
      <c r="B1321" s="206"/>
      <c r="C1321" s="207"/>
      <c r="D1321" s="208" t="s">
        <v>194</v>
      </c>
      <c r="E1321" s="209" t="s">
        <v>1</v>
      </c>
      <c r="F1321" s="210" t="s">
        <v>1622</v>
      </c>
      <c r="G1321" s="207"/>
      <c r="H1321" s="209" t="s">
        <v>1</v>
      </c>
      <c r="I1321" s="211"/>
      <c r="J1321" s="207"/>
      <c r="K1321" s="207"/>
      <c r="L1321" s="212"/>
      <c r="M1321" s="213"/>
      <c r="N1321" s="214"/>
      <c r="O1321" s="214"/>
      <c r="P1321" s="214"/>
      <c r="Q1321" s="214"/>
      <c r="R1321" s="214"/>
      <c r="S1321" s="214"/>
      <c r="T1321" s="215"/>
      <c r="AT1321" s="216" t="s">
        <v>194</v>
      </c>
      <c r="AU1321" s="216" t="s">
        <v>82</v>
      </c>
      <c r="AV1321" s="13" t="s">
        <v>80</v>
      </c>
      <c r="AW1321" s="13" t="s">
        <v>29</v>
      </c>
      <c r="AX1321" s="13" t="s">
        <v>72</v>
      </c>
      <c r="AY1321" s="216" t="s">
        <v>182</v>
      </c>
    </row>
    <row r="1322" spans="2:51" s="14" customFormat="1" ht="11.25">
      <c r="B1322" s="217"/>
      <c r="C1322" s="218"/>
      <c r="D1322" s="208" t="s">
        <v>194</v>
      </c>
      <c r="E1322" s="219" t="s">
        <v>1</v>
      </c>
      <c r="F1322" s="220" t="s">
        <v>1623</v>
      </c>
      <c r="G1322" s="218"/>
      <c r="H1322" s="221">
        <v>4.2539999999999996</v>
      </c>
      <c r="I1322" s="222"/>
      <c r="J1322" s="218"/>
      <c r="K1322" s="218"/>
      <c r="L1322" s="223"/>
      <c r="M1322" s="224"/>
      <c r="N1322" s="225"/>
      <c r="O1322" s="225"/>
      <c r="P1322" s="225"/>
      <c r="Q1322" s="225"/>
      <c r="R1322" s="225"/>
      <c r="S1322" s="225"/>
      <c r="T1322" s="226"/>
      <c r="AT1322" s="227" t="s">
        <v>194</v>
      </c>
      <c r="AU1322" s="227" t="s">
        <v>82</v>
      </c>
      <c r="AV1322" s="14" t="s">
        <v>82</v>
      </c>
      <c r="AW1322" s="14" t="s">
        <v>29</v>
      </c>
      <c r="AX1322" s="14" t="s">
        <v>72</v>
      </c>
      <c r="AY1322" s="227" t="s">
        <v>182</v>
      </c>
    </row>
    <row r="1323" spans="2:51" s="13" customFormat="1" ht="11.25">
      <c r="B1323" s="206"/>
      <c r="C1323" s="207"/>
      <c r="D1323" s="208" t="s">
        <v>194</v>
      </c>
      <c r="E1323" s="209" t="s">
        <v>1</v>
      </c>
      <c r="F1323" s="210" t="s">
        <v>1624</v>
      </c>
      <c r="G1323" s="207"/>
      <c r="H1323" s="209" t="s">
        <v>1</v>
      </c>
      <c r="I1323" s="211"/>
      <c r="J1323" s="207"/>
      <c r="K1323" s="207"/>
      <c r="L1323" s="212"/>
      <c r="M1323" s="213"/>
      <c r="N1323" s="214"/>
      <c r="O1323" s="214"/>
      <c r="P1323" s="214"/>
      <c r="Q1323" s="214"/>
      <c r="R1323" s="214"/>
      <c r="S1323" s="214"/>
      <c r="T1323" s="215"/>
      <c r="AT1323" s="216" t="s">
        <v>194</v>
      </c>
      <c r="AU1323" s="216" t="s">
        <v>82</v>
      </c>
      <c r="AV1323" s="13" t="s">
        <v>80</v>
      </c>
      <c r="AW1323" s="13" t="s">
        <v>29</v>
      </c>
      <c r="AX1323" s="13" t="s">
        <v>72</v>
      </c>
      <c r="AY1323" s="216" t="s">
        <v>182</v>
      </c>
    </row>
    <row r="1324" spans="2:51" s="14" customFormat="1" ht="11.25">
      <c r="B1324" s="217"/>
      <c r="C1324" s="218"/>
      <c r="D1324" s="208" t="s">
        <v>194</v>
      </c>
      <c r="E1324" s="219" t="s">
        <v>1</v>
      </c>
      <c r="F1324" s="220" t="s">
        <v>1625</v>
      </c>
      <c r="G1324" s="218"/>
      <c r="H1324" s="221">
        <v>3.12</v>
      </c>
      <c r="I1324" s="222"/>
      <c r="J1324" s="218"/>
      <c r="K1324" s="218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194</v>
      </c>
      <c r="AU1324" s="227" t="s">
        <v>82</v>
      </c>
      <c r="AV1324" s="14" t="s">
        <v>82</v>
      </c>
      <c r="AW1324" s="14" t="s">
        <v>29</v>
      </c>
      <c r="AX1324" s="14" t="s">
        <v>72</v>
      </c>
      <c r="AY1324" s="227" t="s">
        <v>182</v>
      </c>
    </row>
    <row r="1325" spans="2:51" s="13" customFormat="1" ht="11.25">
      <c r="B1325" s="206"/>
      <c r="C1325" s="207"/>
      <c r="D1325" s="208" t="s">
        <v>194</v>
      </c>
      <c r="E1325" s="209" t="s">
        <v>1</v>
      </c>
      <c r="F1325" s="210" t="s">
        <v>1626</v>
      </c>
      <c r="G1325" s="207"/>
      <c r="H1325" s="209" t="s">
        <v>1</v>
      </c>
      <c r="I1325" s="211"/>
      <c r="J1325" s="207"/>
      <c r="K1325" s="207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194</v>
      </c>
      <c r="AU1325" s="216" t="s">
        <v>82</v>
      </c>
      <c r="AV1325" s="13" t="s">
        <v>80</v>
      </c>
      <c r="AW1325" s="13" t="s">
        <v>29</v>
      </c>
      <c r="AX1325" s="13" t="s">
        <v>72</v>
      </c>
      <c r="AY1325" s="216" t="s">
        <v>182</v>
      </c>
    </row>
    <row r="1326" spans="2:51" s="14" customFormat="1" ht="11.25">
      <c r="B1326" s="217"/>
      <c r="C1326" s="218"/>
      <c r="D1326" s="208" t="s">
        <v>194</v>
      </c>
      <c r="E1326" s="219" t="s">
        <v>1</v>
      </c>
      <c r="F1326" s="220" t="s">
        <v>1627</v>
      </c>
      <c r="G1326" s="218"/>
      <c r="H1326" s="221">
        <v>10.032</v>
      </c>
      <c r="I1326" s="222"/>
      <c r="J1326" s="218"/>
      <c r="K1326" s="218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194</v>
      </c>
      <c r="AU1326" s="227" t="s">
        <v>82</v>
      </c>
      <c r="AV1326" s="14" t="s">
        <v>82</v>
      </c>
      <c r="AW1326" s="14" t="s">
        <v>29</v>
      </c>
      <c r="AX1326" s="14" t="s">
        <v>72</v>
      </c>
      <c r="AY1326" s="227" t="s">
        <v>182</v>
      </c>
    </row>
    <row r="1327" spans="2:51" s="13" customFormat="1" ht="11.25">
      <c r="B1327" s="206"/>
      <c r="C1327" s="207"/>
      <c r="D1327" s="208" t="s">
        <v>194</v>
      </c>
      <c r="E1327" s="209" t="s">
        <v>1</v>
      </c>
      <c r="F1327" s="210" t="s">
        <v>1628</v>
      </c>
      <c r="G1327" s="207"/>
      <c r="H1327" s="209" t="s">
        <v>1</v>
      </c>
      <c r="I1327" s="211"/>
      <c r="J1327" s="207"/>
      <c r="K1327" s="207"/>
      <c r="L1327" s="212"/>
      <c r="M1327" s="213"/>
      <c r="N1327" s="214"/>
      <c r="O1327" s="214"/>
      <c r="P1327" s="214"/>
      <c r="Q1327" s="214"/>
      <c r="R1327" s="214"/>
      <c r="S1327" s="214"/>
      <c r="T1327" s="215"/>
      <c r="AT1327" s="216" t="s">
        <v>194</v>
      </c>
      <c r="AU1327" s="216" t="s">
        <v>82</v>
      </c>
      <c r="AV1327" s="13" t="s">
        <v>80</v>
      </c>
      <c r="AW1327" s="13" t="s">
        <v>29</v>
      </c>
      <c r="AX1327" s="13" t="s">
        <v>72</v>
      </c>
      <c r="AY1327" s="216" t="s">
        <v>182</v>
      </c>
    </row>
    <row r="1328" spans="2:51" s="14" customFormat="1" ht="11.25">
      <c r="B1328" s="217"/>
      <c r="C1328" s="218"/>
      <c r="D1328" s="208" t="s">
        <v>194</v>
      </c>
      <c r="E1328" s="219" t="s">
        <v>1</v>
      </c>
      <c r="F1328" s="220" t="s">
        <v>1629</v>
      </c>
      <c r="G1328" s="218"/>
      <c r="H1328" s="221">
        <v>2.4</v>
      </c>
      <c r="I1328" s="222"/>
      <c r="J1328" s="218"/>
      <c r="K1328" s="218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194</v>
      </c>
      <c r="AU1328" s="227" t="s">
        <v>82</v>
      </c>
      <c r="AV1328" s="14" t="s">
        <v>82</v>
      </c>
      <c r="AW1328" s="14" t="s">
        <v>29</v>
      </c>
      <c r="AX1328" s="14" t="s">
        <v>72</v>
      </c>
      <c r="AY1328" s="227" t="s">
        <v>182</v>
      </c>
    </row>
    <row r="1329" spans="2:51" s="13" customFormat="1" ht="11.25">
      <c r="B1329" s="206"/>
      <c r="C1329" s="207"/>
      <c r="D1329" s="208" t="s">
        <v>194</v>
      </c>
      <c r="E1329" s="209" t="s">
        <v>1</v>
      </c>
      <c r="F1329" s="210" t="s">
        <v>1630</v>
      </c>
      <c r="G1329" s="207"/>
      <c r="H1329" s="209" t="s">
        <v>1</v>
      </c>
      <c r="I1329" s="211"/>
      <c r="J1329" s="207"/>
      <c r="K1329" s="207"/>
      <c r="L1329" s="212"/>
      <c r="M1329" s="213"/>
      <c r="N1329" s="214"/>
      <c r="O1329" s="214"/>
      <c r="P1329" s="214"/>
      <c r="Q1329" s="214"/>
      <c r="R1329" s="214"/>
      <c r="S1329" s="214"/>
      <c r="T1329" s="215"/>
      <c r="AT1329" s="216" t="s">
        <v>194</v>
      </c>
      <c r="AU1329" s="216" t="s">
        <v>82</v>
      </c>
      <c r="AV1329" s="13" t="s">
        <v>80</v>
      </c>
      <c r="AW1329" s="13" t="s">
        <v>29</v>
      </c>
      <c r="AX1329" s="13" t="s">
        <v>72</v>
      </c>
      <c r="AY1329" s="216" t="s">
        <v>182</v>
      </c>
    </row>
    <row r="1330" spans="2:51" s="13" customFormat="1" ht="11.25">
      <c r="B1330" s="206"/>
      <c r="C1330" s="207"/>
      <c r="D1330" s="208" t="s">
        <v>194</v>
      </c>
      <c r="E1330" s="209" t="s">
        <v>1</v>
      </c>
      <c r="F1330" s="210" t="s">
        <v>1631</v>
      </c>
      <c r="G1330" s="207"/>
      <c r="H1330" s="209" t="s">
        <v>1</v>
      </c>
      <c r="I1330" s="211"/>
      <c r="J1330" s="207"/>
      <c r="K1330" s="207"/>
      <c r="L1330" s="212"/>
      <c r="M1330" s="213"/>
      <c r="N1330" s="214"/>
      <c r="O1330" s="214"/>
      <c r="P1330" s="214"/>
      <c r="Q1330" s="214"/>
      <c r="R1330" s="214"/>
      <c r="S1330" s="214"/>
      <c r="T1330" s="215"/>
      <c r="AT1330" s="216" t="s">
        <v>194</v>
      </c>
      <c r="AU1330" s="216" t="s">
        <v>82</v>
      </c>
      <c r="AV1330" s="13" t="s">
        <v>80</v>
      </c>
      <c r="AW1330" s="13" t="s">
        <v>29</v>
      </c>
      <c r="AX1330" s="13" t="s">
        <v>72</v>
      </c>
      <c r="AY1330" s="216" t="s">
        <v>182</v>
      </c>
    </row>
    <row r="1331" spans="2:51" s="14" customFormat="1" ht="11.25">
      <c r="B1331" s="217"/>
      <c r="C1331" s="218"/>
      <c r="D1331" s="208" t="s">
        <v>194</v>
      </c>
      <c r="E1331" s="219" t="s">
        <v>1</v>
      </c>
      <c r="F1331" s="220" t="s">
        <v>1632</v>
      </c>
      <c r="G1331" s="218"/>
      <c r="H1331" s="221">
        <v>1.44</v>
      </c>
      <c r="I1331" s="222"/>
      <c r="J1331" s="218"/>
      <c r="K1331" s="218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194</v>
      </c>
      <c r="AU1331" s="227" t="s">
        <v>82</v>
      </c>
      <c r="AV1331" s="14" t="s">
        <v>82</v>
      </c>
      <c r="AW1331" s="14" t="s">
        <v>29</v>
      </c>
      <c r="AX1331" s="14" t="s">
        <v>72</v>
      </c>
      <c r="AY1331" s="227" t="s">
        <v>182</v>
      </c>
    </row>
    <row r="1332" spans="2:51" s="13" customFormat="1" ht="11.25">
      <c r="B1332" s="206"/>
      <c r="C1332" s="207"/>
      <c r="D1332" s="208" t="s">
        <v>194</v>
      </c>
      <c r="E1332" s="209" t="s">
        <v>1</v>
      </c>
      <c r="F1332" s="210" t="s">
        <v>1633</v>
      </c>
      <c r="G1332" s="207"/>
      <c r="H1332" s="209" t="s">
        <v>1</v>
      </c>
      <c r="I1332" s="211"/>
      <c r="J1332" s="207"/>
      <c r="K1332" s="207"/>
      <c r="L1332" s="212"/>
      <c r="M1332" s="213"/>
      <c r="N1332" s="214"/>
      <c r="O1332" s="214"/>
      <c r="P1332" s="214"/>
      <c r="Q1332" s="214"/>
      <c r="R1332" s="214"/>
      <c r="S1332" s="214"/>
      <c r="T1332" s="215"/>
      <c r="AT1332" s="216" t="s">
        <v>194</v>
      </c>
      <c r="AU1332" s="216" t="s">
        <v>82</v>
      </c>
      <c r="AV1332" s="13" t="s">
        <v>80</v>
      </c>
      <c r="AW1332" s="13" t="s">
        <v>29</v>
      </c>
      <c r="AX1332" s="13" t="s">
        <v>72</v>
      </c>
      <c r="AY1332" s="216" t="s">
        <v>182</v>
      </c>
    </row>
    <row r="1333" spans="2:51" s="14" customFormat="1" ht="11.25">
      <c r="B1333" s="217"/>
      <c r="C1333" s="218"/>
      <c r="D1333" s="208" t="s">
        <v>194</v>
      </c>
      <c r="E1333" s="219" t="s">
        <v>1</v>
      </c>
      <c r="F1333" s="220" t="s">
        <v>1634</v>
      </c>
      <c r="G1333" s="218"/>
      <c r="H1333" s="221">
        <v>0.92400000000000004</v>
      </c>
      <c r="I1333" s="222"/>
      <c r="J1333" s="218"/>
      <c r="K1333" s="218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194</v>
      </c>
      <c r="AU1333" s="227" t="s">
        <v>82</v>
      </c>
      <c r="AV1333" s="14" t="s">
        <v>82</v>
      </c>
      <c r="AW1333" s="14" t="s">
        <v>29</v>
      </c>
      <c r="AX1333" s="14" t="s">
        <v>72</v>
      </c>
      <c r="AY1333" s="227" t="s">
        <v>182</v>
      </c>
    </row>
    <row r="1334" spans="2:51" s="13" customFormat="1" ht="11.25">
      <c r="B1334" s="206"/>
      <c r="C1334" s="207"/>
      <c r="D1334" s="208" t="s">
        <v>194</v>
      </c>
      <c r="E1334" s="209" t="s">
        <v>1</v>
      </c>
      <c r="F1334" s="210" t="s">
        <v>1635</v>
      </c>
      <c r="G1334" s="207"/>
      <c r="H1334" s="209" t="s">
        <v>1</v>
      </c>
      <c r="I1334" s="211"/>
      <c r="J1334" s="207"/>
      <c r="K1334" s="207"/>
      <c r="L1334" s="212"/>
      <c r="M1334" s="213"/>
      <c r="N1334" s="214"/>
      <c r="O1334" s="214"/>
      <c r="P1334" s="214"/>
      <c r="Q1334" s="214"/>
      <c r="R1334" s="214"/>
      <c r="S1334" s="214"/>
      <c r="T1334" s="215"/>
      <c r="AT1334" s="216" t="s">
        <v>194</v>
      </c>
      <c r="AU1334" s="216" t="s">
        <v>82</v>
      </c>
      <c r="AV1334" s="13" t="s">
        <v>80</v>
      </c>
      <c r="AW1334" s="13" t="s">
        <v>29</v>
      </c>
      <c r="AX1334" s="13" t="s">
        <v>72</v>
      </c>
      <c r="AY1334" s="216" t="s">
        <v>182</v>
      </c>
    </row>
    <row r="1335" spans="2:51" s="14" customFormat="1" ht="11.25">
      <c r="B1335" s="217"/>
      <c r="C1335" s="218"/>
      <c r="D1335" s="208" t="s">
        <v>194</v>
      </c>
      <c r="E1335" s="219" t="s">
        <v>1</v>
      </c>
      <c r="F1335" s="220" t="s">
        <v>1636</v>
      </c>
      <c r="G1335" s="218"/>
      <c r="H1335" s="221">
        <v>1.44</v>
      </c>
      <c r="I1335" s="222"/>
      <c r="J1335" s="218"/>
      <c r="K1335" s="218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194</v>
      </c>
      <c r="AU1335" s="227" t="s">
        <v>82</v>
      </c>
      <c r="AV1335" s="14" t="s">
        <v>82</v>
      </c>
      <c r="AW1335" s="14" t="s">
        <v>29</v>
      </c>
      <c r="AX1335" s="14" t="s">
        <v>72</v>
      </c>
      <c r="AY1335" s="227" t="s">
        <v>182</v>
      </c>
    </row>
    <row r="1336" spans="2:51" s="13" customFormat="1" ht="11.25">
      <c r="B1336" s="206"/>
      <c r="C1336" s="207"/>
      <c r="D1336" s="208" t="s">
        <v>194</v>
      </c>
      <c r="E1336" s="209" t="s">
        <v>1</v>
      </c>
      <c r="F1336" s="210" t="s">
        <v>1637</v>
      </c>
      <c r="G1336" s="207"/>
      <c r="H1336" s="209" t="s">
        <v>1</v>
      </c>
      <c r="I1336" s="211"/>
      <c r="J1336" s="207"/>
      <c r="K1336" s="207"/>
      <c r="L1336" s="212"/>
      <c r="M1336" s="213"/>
      <c r="N1336" s="214"/>
      <c r="O1336" s="214"/>
      <c r="P1336" s="214"/>
      <c r="Q1336" s="214"/>
      <c r="R1336" s="214"/>
      <c r="S1336" s="214"/>
      <c r="T1336" s="215"/>
      <c r="AT1336" s="216" t="s">
        <v>194</v>
      </c>
      <c r="AU1336" s="216" t="s">
        <v>82</v>
      </c>
      <c r="AV1336" s="13" t="s">
        <v>80</v>
      </c>
      <c r="AW1336" s="13" t="s">
        <v>29</v>
      </c>
      <c r="AX1336" s="13" t="s">
        <v>72</v>
      </c>
      <c r="AY1336" s="216" t="s">
        <v>182</v>
      </c>
    </row>
    <row r="1337" spans="2:51" s="14" customFormat="1" ht="11.25">
      <c r="B1337" s="217"/>
      <c r="C1337" s="218"/>
      <c r="D1337" s="208" t="s">
        <v>194</v>
      </c>
      <c r="E1337" s="219" t="s">
        <v>1</v>
      </c>
      <c r="F1337" s="220" t="s">
        <v>1638</v>
      </c>
      <c r="G1337" s="218"/>
      <c r="H1337" s="221">
        <v>1.8220000000000001</v>
      </c>
      <c r="I1337" s="222"/>
      <c r="J1337" s="218"/>
      <c r="K1337" s="218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194</v>
      </c>
      <c r="AU1337" s="227" t="s">
        <v>82</v>
      </c>
      <c r="AV1337" s="14" t="s">
        <v>82</v>
      </c>
      <c r="AW1337" s="14" t="s">
        <v>29</v>
      </c>
      <c r="AX1337" s="14" t="s">
        <v>72</v>
      </c>
      <c r="AY1337" s="227" t="s">
        <v>182</v>
      </c>
    </row>
    <row r="1338" spans="2:51" s="13" customFormat="1" ht="11.25">
      <c r="B1338" s="206"/>
      <c r="C1338" s="207"/>
      <c r="D1338" s="208" t="s">
        <v>194</v>
      </c>
      <c r="E1338" s="209" t="s">
        <v>1</v>
      </c>
      <c r="F1338" s="210" t="s">
        <v>207</v>
      </c>
      <c r="G1338" s="207"/>
      <c r="H1338" s="209" t="s">
        <v>1</v>
      </c>
      <c r="I1338" s="211"/>
      <c r="J1338" s="207"/>
      <c r="K1338" s="207"/>
      <c r="L1338" s="212"/>
      <c r="M1338" s="213"/>
      <c r="N1338" s="214"/>
      <c r="O1338" s="214"/>
      <c r="P1338" s="214"/>
      <c r="Q1338" s="214"/>
      <c r="R1338" s="214"/>
      <c r="S1338" s="214"/>
      <c r="T1338" s="215"/>
      <c r="AT1338" s="216" t="s">
        <v>194</v>
      </c>
      <c r="AU1338" s="216" t="s">
        <v>82</v>
      </c>
      <c r="AV1338" s="13" t="s">
        <v>80</v>
      </c>
      <c r="AW1338" s="13" t="s">
        <v>29</v>
      </c>
      <c r="AX1338" s="13" t="s">
        <v>72</v>
      </c>
      <c r="AY1338" s="216" t="s">
        <v>182</v>
      </c>
    </row>
    <row r="1339" spans="2:51" s="13" customFormat="1" ht="11.25">
      <c r="B1339" s="206"/>
      <c r="C1339" s="207"/>
      <c r="D1339" s="208" t="s">
        <v>194</v>
      </c>
      <c r="E1339" s="209" t="s">
        <v>1</v>
      </c>
      <c r="F1339" s="210" t="s">
        <v>1613</v>
      </c>
      <c r="G1339" s="207"/>
      <c r="H1339" s="209" t="s">
        <v>1</v>
      </c>
      <c r="I1339" s="211"/>
      <c r="J1339" s="207"/>
      <c r="K1339" s="207"/>
      <c r="L1339" s="212"/>
      <c r="M1339" s="213"/>
      <c r="N1339" s="214"/>
      <c r="O1339" s="214"/>
      <c r="P1339" s="214"/>
      <c r="Q1339" s="214"/>
      <c r="R1339" s="214"/>
      <c r="S1339" s="214"/>
      <c r="T1339" s="215"/>
      <c r="AT1339" s="216" t="s">
        <v>194</v>
      </c>
      <c r="AU1339" s="216" t="s">
        <v>82</v>
      </c>
      <c r="AV1339" s="13" t="s">
        <v>80</v>
      </c>
      <c r="AW1339" s="13" t="s">
        <v>29</v>
      </c>
      <c r="AX1339" s="13" t="s">
        <v>72</v>
      </c>
      <c r="AY1339" s="216" t="s">
        <v>182</v>
      </c>
    </row>
    <row r="1340" spans="2:51" s="13" customFormat="1" ht="11.25">
      <c r="B1340" s="206"/>
      <c r="C1340" s="207"/>
      <c r="D1340" s="208" t="s">
        <v>194</v>
      </c>
      <c r="E1340" s="209" t="s">
        <v>1</v>
      </c>
      <c r="F1340" s="210" t="s">
        <v>1614</v>
      </c>
      <c r="G1340" s="207"/>
      <c r="H1340" s="209" t="s">
        <v>1</v>
      </c>
      <c r="I1340" s="211"/>
      <c r="J1340" s="207"/>
      <c r="K1340" s="207"/>
      <c r="L1340" s="212"/>
      <c r="M1340" s="213"/>
      <c r="N1340" s="214"/>
      <c r="O1340" s="214"/>
      <c r="P1340" s="214"/>
      <c r="Q1340" s="214"/>
      <c r="R1340" s="214"/>
      <c r="S1340" s="214"/>
      <c r="T1340" s="215"/>
      <c r="AT1340" s="216" t="s">
        <v>194</v>
      </c>
      <c r="AU1340" s="216" t="s">
        <v>82</v>
      </c>
      <c r="AV1340" s="13" t="s">
        <v>80</v>
      </c>
      <c r="AW1340" s="13" t="s">
        <v>29</v>
      </c>
      <c r="AX1340" s="13" t="s">
        <v>72</v>
      </c>
      <c r="AY1340" s="216" t="s">
        <v>182</v>
      </c>
    </row>
    <row r="1341" spans="2:51" s="14" customFormat="1" ht="11.25">
      <c r="B1341" s="217"/>
      <c r="C1341" s="218"/>
      <c r="D1341" s="208" t="s">
        <v>194</v>
      </c>
      <c r="E1341" s="219" t="s">
        <v>1</v>
      </c>
      <c r="F1341" s="220" t="s">
        <v>1639</v>
      </c>
      <c r="G1341" s="218"/>
      <c r="H1341" s="221">
        <v>3.63</v>
      </c>
      <c r="I1341" s="222"/>
      <c r="J1341" s="218"/>
      <c r="K1341" s="218"/>
      <c r="L1341" s="223"/>
      <c r="M1341" s="224"/>
      <c r="N1341" s="225"/>
      <c r="O1341" s="225"/>
      <c r="P1341" s="225"/>
      <c r="Q1341" s="225"/>
      <c r="R1341" s="225"/>
      <c r="S1341" s="225"/>
      <c r="T1341" s="226"/>
      <c r="AT1341" s="227" t="s">
        <v>194</v>
      </c>
      <c r="AU1341" s="227" t="s">
        <v>82</v>
      </c>
      <c r="AV1341" s="14" t="s">
        <v>82</v>
      </c>
      <c r="AW1341" s="14" t="s">
        <v>29</v>
      </c>
      <c r="AX1341" s="14" t="s">
        <v>72</v>
      </c>
      <c r="AY1341" s="227" t="s">
        <v>182</v>
      </c>
    </row>
    <row r="1342" spans="2:51" s="13" customFormat="1" ht="11.25">
      <c r="B1342" s="206"/>
      <c r="C1342" s="207"/>
      <c r="D1342" s="208" t="s">
        <v>194</v>
      </c>
      <c r="E1342" s="209" t="s">
        <v>1</v>
      </c>
      <c r="F1342" s="210" t="s">
        <v>1616</v>
      </c>
      <c r="G1342" s="207"/>
      <c r="H1342" s="209" t="s">
        <v>1</v>
      </c>
      <c r="I1342" s="211"/>
      <c r="J1342" s="207"/>
      <c r="K1342" s="207"/>
      <c r="L1342" s="212"/>
      <c r="M1342" s="213"/>
      <c r="N1342" s="214"/>
      <c r="O1342" s="214"/>
      <c r="P1342" s="214"/>
      <c r="Q1342" s="214"/>
      <c r="R1342" s="214"/>
      <c r="S1342" s="214"/>
      <c r="T1342" s="215"/>
      <c r="AT1342" s="216" t="s">
        <v>194</v>
      </c>
      <c r="AU1342" s="216" t="s">
        <v>82</v>
      </c>
      <c r="AV1342" s="13" t="s">
        <v>80</v>
      </c>
      <c r="AW1342" s="13" t="s">
        <v>29</v>
      </c>
      <c r="AX1342" s="13" t="s">
        <v>72</v>
      </c>
      <c r="AY1342" s="216" t="s">
        <v>182</v>
      </c>
    </row>
    <row r="1343" spans="2:51" s="14" customFormat="1" ht="11.25">
      <c r="B1343" s="217"/>
      <c r="C1343" s="218"/>
      <c r="D1343" s="208" t="s">
        <v>194</v>
      </c>
      <c r="E1343" s="219" t="s">
        <v>1</v>
      </c>
      <c r="F1343" s="220" t="s">
        <v>1640</v>
      </c>
      <c r="G1343" s="218"/>
      <c r="H1343" s="221">
        <v>3.08</v>
      </c>
      <c r="I1343" s="222"/>
      <c r="J1343" s="218"/>
      <c r="K1343" s="218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194</v>
      </c>
      <c r="AU1343" s="227" t="s">
        <v>82</v>
      </c>
      <c r="AV1343" s="14" t="s">
        <v>82</v>
      </c>
      <c r="AW1343" s="14" t="s">
        <v>29</v>
      </c>
      <c r="AX1343" s="14" t="s">
        <v>72</v>
      </c>
      <c r="AY1343" s="227" t="s">
        <v>182</v>
      </c>
    </row>
    <row r="1344" spans="2:51" s="13" customFormat="1" ht="11.25">
      <c r="B1344" s="206"/>
      <c r="C1344" s="207"/>
      <c r="D1344" s="208" t="s">
        <v>194</v>
      </c>
      <c r="E1344" s="209" t="s">
        <v>1</v>
      </c>
      <c r="F1344" s="210" t="s">
        <v>1618</v>
      </c>
      <c r="G1344" s="207"/>
      <c r="H1344" s="209" t="s">
        <v>1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194</v>
      </c>
      <c r="AU1344" s="216" t="s">
        <v>82</v>
      </c>
      <c r="AV1344" s="13" t="s">
        <v>80</v>
      </c>
      <c r="AW1344" s="13" t="s">
        <v>29</v>
      </c>
      <c r="AX1344" s="13" t="s">
        <v>72</v>
      </c>
      <c r="AY1344" s="216" t="s">
        <v>182</v>
      </c>
    </row>
    <row r="1345" spans="2:51" s="14" customFormat="1" ht="11.25">
      <c r="B1345" s="217"/>
      <c r="C1345" s="218"/>
      <c r="D1345" s="208" t="s">
        <v>194</v>
      </c>
      <c r="E1345" s="219" t="s">
        <v>1</v>
      </c>
      <c r="F1345" s="220" t="s">
        <v>1641</v>
      </c>
      <c r="G1345" s="218"/>
      <c r="H1345" s="221">
        <v>2.206</v>
      </c>
      <c r="I1345" s="222"/>
      <c r="J1345" s="218"/>
      <c r="K1345" s="218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194</v>
      </c>
      <c r="AU1345" s="227" t="s">
        <v>82</v>
      </c>
      <c r="AV1345" s="14" t="s">
        <v>82</v>
      </c>
      <c r="AW1345" s="14" t="s">
        <v>29</v>
      </c>
      <c r="AX1345" s="14" t="s">
        <v>72</v>
      </c>
      <c r="AY1345" s="227" t="s">
        <v>182</v>
      </c>
    </row>
    <row r="1346" spans="2:51" s="13" customFormat="1" ht="11.25">
      <c r="B1346" s="206"/>
      <c r="C1346" s="207"/>
      <c r="D1346" s="208" t="s">
        <v>194</v>
      </c>
      <c r="E1346" s="209" t="s">
        <v>1</v>
      </c>
      <c r="F1346" s="210" t="s">
        <v>1622</v>
      </c>
      <c r="G1346" s="207"/>
      <c r="H1346" s="209" t="s">
        <v>1</v>
      </c>
      <c r="I1346" s="211"/>
      <c r="J1346" s="207"/>
      <c r="K1346" s="207"/>
      <c r="L1346" s="212"/>
      <c r="M1346" s="213"/>
      <c r="N1346" s="214"/>
      <c r="O1346" s="214"/>
      <c r="P1346" s="214"/>
      <c r="Q1346" s="214"/>
      <c r="R1346" s="214"/>
      <c r="S1346" s="214"/>
      <c r="T1346" s="215"/>
      <c r="AT1346" s="216" t="s">
        <v>194</v>
      </c>
      <c r="AU1346" s="216" t="s">
        <v>82</v>
      </c>
      <c r="AV1346" s="13" t="s">
        <v>80</v>
      </c>
      <c r="AW1346" s="13" t="s">
        <v>29</v>
      </c>
      <c r="AX1346" s="13" t="s">
        <v>72</v>
      </c>
      <c r="AY1346" s="216" t="s">
        <v>182</v>
      </c>
    </row>
    <row r="1347" spans="2:51" s="14" customFormat="1" ht="11.25">
      <c r="B1347" s="217"/>
      <c r="C1347" s="218"/>
      <c r="D1347" s="208" t="s">
        <v>194</v>
      </c>
      <c r="E1347" s="219" t="s">
        <v>1</v>
      </c>
      <c r="F1347" s="220" t="s">
        <v>1642</v>
      </c>
      <c r="G1347" s="218"/>
      <c r="H1347" s="221">
        <v>3.9</v>
      </c>
      <c r="I1347" s="222"/>
      <c r="J1347" s="218"/>
      <c r="K1347" s="218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194</v>
      </c>
      <c r="AU1347" s="227" t="s">
        <v>82</v>
      </c>
      <c r="AV1347" s="14" t="s">
        <v>82</v>
      </c>
      <c r="AW1347" s="14" t="s">
        <v>29</v>
      </c>
      <c r="AX1347" s="14" t="s">
        <v>72</v>
      </c>
      <c r="AY1347" s="227" t="s">
        <v>182</v>
      </c>
    </row>
    <row r="1348" spans="2:51" s="13" customFormat="1" ht="11.25">
      <c r="B1348" s="206"/>
      <c r="C1348" s="207"/>
      <c r="D1348" s="208" t="s">
        <v>194</v>
      </c>
      <c r="E1348" s="209" t="s">
        <v>1</v>
      </c>
      <c r="F1348" s="210" t="s">
        <v>1624</v>
      </c>
      <c r="G1348" s="207"/>
      <c r="H1348" s="209" t="s">
        <v>1</v>
      </c>
      <c r="I1348" s="211"/>
      <c r="J1348" s="207"/>
      <c r="K1348" s="207"/>
      <c r="L1348" s="212"/>
      <c r="M1348" s="213"/>
      <c r="N1348" s="214"/>
      <c r="O1348" s="214"/>
      <c r="P1348" s="214"/>
      <c r="Q1348" s="214"/>
      <c r="R1348" s="214"/>
      <c r="S1348" s="214"/>
      <c r="T1348" s="215"/>
      <c r="AT1348" s="216" t="s">
        <v>194</v>
      </c>
      <c r="AU1348" s="216" t="s">
        <v>82</v>
      </c>
      <c r="AV1348" s="13" t="s">
        <v>80</v>
      </c>
      <c r="AW1348" s="13" t="s">
        <v>29</v>
      </c>
      <c r="AX1348" s="13" t="s">
        <v>72</v>
      </c>
      <c r="AY1348" s="216" t="s">
        <v>182</v>
      </c>
    </row>
    <row r="1349" spans="2:51" s="14" customFormat="1" ht="11.25">
      <c r="B1349" s="217"/>
      <c r="C1349" s="218"/>
      <c r="D1349" s="208" t="s">
        <v>194</v>
      </c>
      <c r="E1349" s="219" t="s">
        <v>1</v>
      </c>
      <c r="F1349" s="220" t="s">
        <v>1643</v>
      </c>
      <c r="G1349" s="218"/>
      <c r="H1349" s="221">
        <v>2.86</v>
      </c>
      <c r="I1349" s="222"/>
      <c r="J1349" s="218"/>
      <c r="K1349" s="218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194</v>
      </c>
      <c r="AU1349" s="227" t="s">
        <v>82</v>
      </c>
      <c r="AV1349" s="14" t="s">
        <v>82</v>
      </c>
      <c r="AW1349" s="14" t="s">
        <v>29</v>
      </c>
      <c r="AX1349" s="14" t="s">
        <v>72</v>
      </c>
      <c r="AY1349" s="227" t="s">
        <v>182</v>
      </c>
    </row>
    <row r="1350" spans="2:51" s="13" customFormat="1" ht="11.25">
      <c r="B1350" s="206"/>
      <c r="C1350" s="207"/>
      <c r="D1350" s="208" t="s">
        <v>194</v>
      </c>
      <c r="E1350" s="209" t="s">
        <v>1</v>
      </c>
      <c r="F1350" s="210" t="s">
        <v>1626</v>
      </c>
      <c r="G1350" s="207"/>
      <c r="H1350" s="209" t="s">
        <v>1</v>
      </c>
      <c r="I1350" s="211"/>
      <c r="J1350" s="207"/>
      <c r="K1350" s="207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194</v>
      </c>
      <c r="AU1350" s="216" t="s">
        <v>82</v>
      </c>
      <c r="AV1350" s="13" t="s">
        <v>80</v>
      </c>
      <c r="AW1350" s="13" t="s">
        <v>29</v>
      </c>
      <c r="AX1350" s="13" t="s">
        <v>72</v>
      </c>
      <c r="AY1350" s="216" t="s">
        <v>182</v>
      </c>
    </row>
    <row r="1351" spans="2:51" s="14" customFormat="1" ht="11.25">
      <c r="B1351" s="217"/>
      <c r="C1351" s="218"/>
      <c r="D1351" s="208" t="s">
        <v>194</v>
      </c>
      <c r="E1351" s="219" t="s">
        <v>1</v>
      </c>
      <c r="F1351" s="220" t="s">
        <v>1644</v>
      </c>
      <c r="G1351" s="218"/>
      <c r="H1351" s="221">
        <v>8.5359999999999996</v>
      </c>
      <c r="I1351" s="222"/>
      <c r="J1351" s="218"/>
      <c r="K1351" s="218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194</v>
      </c>
      <c r="AU1351" s="227" t="s">
        <v>82</v>
      </c>
      <c r="AV1351" s="14" t="s">
        <v>82</v>
      </c>
      <c r="AW1351" s="14" t="s">
        <v>29</v>
      </c>
      <c r="AX1351" s="14" t="s">
        <v>72</v>
      </c>
      <c r="AY1351" s="227" t="s">
        <v>182</v>
      </c>
    </row>
    <row r="1352" spans="2:51" s="13" customFormat="1" ht="11.25">
      <c r="B1352" s="206"/>
      <c r="C1352" s="207"/>
      <c r="D1352" s="208" t="s">
        <v>194</v>
      </c>
      <c r="E1352" s="209" t="s">
        <v>1</v>
      </c>
      <c r="F1352" s="210" t="s">
        <v>1628</v>
      </c>
      <c r="G1352" s="207"/>
      <c r="H1352" s="209" t="s">
        <v>1</v>
      </c>
      <c r="I1352" s="211"/>
      <c r="J1352" s="207"/>
      <c r="K1352" s="207"/>
      <c r="L1352" s="212"/>
      <c r="M1352" s="213"/>
      <c r="N1352" s="214"/>
      <c r="O1352" s="214"/>
      <c r="P1352" s="214"/>
      <c r="Q1352" s="214"/>
      <c r="R1352" s="214"/>
      <c r="S1352" s="214"/>
      <c r="T1352" s="215"/>
      <c r="AT1352" s="216" t="s">
        <v>194</v>
      </c>
      <c r="AU1352" s="216" t="s">
        <v>82</v>
      </c>
      <c r="AV1352" s="13" t="s">
        <v>80</v>
      </c>
      <c r="AW1352" s="13" t="s">
        <v>29</v>
      </c>
      <c r="AX1352" s="13" t="s">
        <v>72</v>
      </c>
      <c r="AY1352" s="216" t="s">
        <v>182</v>
      </c>
    </row>
    <row r="1353" spans="2:51" s="14" customFormat="1" ht="11.25">
      <c r="B1353" s="217"/>
      <c r="C1353" s="218"/>
      <c r="D1353" s="208" t="s">
        <v>194</v>
      </c>
      <c r="E1353" s="219" t="s">
        <v>1</v>
      </c>
      <c r="F1353" s="220" t="s">
        <v>1645</v>
      </c>
      <c r="G1353" s="218"/>
      <c r="H1353" s="221">
        <v>2.2000000000000002</v>
      </c>
      <c r="I1353" s="222"/>
      <c r="J1353" s="218"/>
      <c r="K1353" s="218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194</v>
      </c>
      <c r="AU1353" s="227" t="s">
        <v>82</v>
      </c>
      <c r="AV1353" s="14" t="s">
        <v>82</v>
      </c>
      <c r="AW1353" s="14" t="s">
        <v>29</v>
      </c>
      <c r="AX1353" s="14" t="s">
        <v>72</v>
      </c>
      <c r="AY1353" s="227" t="s">
        <v>182</v>
      </c>
    </row>
    <row r="1354" spans="2:51" s="13" customFormat="1" ht="11.25">
      <c r="B1354" s="206"/>
      <c r="C1354" s="207"/>
      <c r="D1354" s="208" t="s">
        <v>194</v>
      </c>
      <c r="E1354" s="209" t="s">
        <v>1</v>
      </c>
      <c r="F1354" s="210" t="s">
        <v>1646</v>
      </c>
      <c r="G1354" s="207"/>
      <c r="H1354" s="209" t="s">
        <v>1</v>
      </c>
      <c r="I1354" s="211"/>
      <c r="J1354" s="207"/>
      <c r="K1354" s="207"/>
      <c r="L1354" s="212"/>
      <c r="M1354" s="213"/>
      <c r="N1354" s="214"/>
      <c r="O1354" s="214"/>
      <c r="P1354" s="214"/>
      <c r="Q1354" s="214"/>
      <c r="R1354" s="214"/>
      <c r="S1354" s="214"/>
      <c r="T1354" s="215"/>
      <c r="AT1354" s="216" t="s">
        <v>194</v>
      </c>
      <c r="AU1354" s="216" t="s">
        <v>82</v>
      </c>
      <c r="AV1354" s="13" t="s">
        <v>80</v>
      </c>
      <c r="AW1354" s="13" t="s">
        <v>29</v>
      </c>
      <c r="AX1354" s="13" t="s">
        <v>72</v>
      </c>
      <c r="AY1354" s="216" t="s">
        <v>182</v>
      </c>
    </row>
    <row r="1355" spans="2:51" s="14" customFormat="1" ht="11.25">
      <c r="B1355" s="217"/>
      <c r="C1355" s="218"/>
      <c r="D1355" s="208" t="s">
        <v>194</v>
      </c>
      <c r="E1355" s="219" t="s">
        <v>1</v>
      </c>
      <c r="F1355" s="220" t="s">
        <v>1647</v>
      </c>
      <c r="G1355" s="218"/>
      <c r="H1355" s="221">
        <v>2.0099999999999998</v>
      </c>
      <c r="I1355" s="222"/>
      <c r="J1355" s="218"/>
      <c r="K1355" s="218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194</v>
      </c>
      <c r="AU1355" s="227" t="s">
        <v>82</v>
      </c>
      <c r="AV1355" s="14" t="s">
        <v>82</v>
      </c>
      <c r="AW1355" s="14" t="s">
        <v>29</v>
      </c>
      <c r="AX1355" s="14" t="s">
        <v>72</v>
      </c>
      <c r="AY1355" s="227" t="s">
        <v>182</v>
      </c>
    </row>
    <row r="1356" spans="2:51" s="13" customFormat="1" ht="11.25">
      <c r="B1356" s="206"/>
      <c r="C1356" s="207"/>
      <c r="D1356" s="208" t="s">
        <v>194</v>
      </c>
      <c r="E1356" s="209" t="s">
        <v>1</v>
      </c>
      <c r="F1356" s="210" t="s">
        <v>1630</v>
      </c>
      <c r="G1356" s="207"/>
      <c r="H1356" s="209" t="s">
        <v>1</v>
      </c>
      <c r="I1356" s="211"/>
      <c r="J1356" s="207"/>
      <c r="K1356" s="207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194</v>
      </c>
      <c r="AU1356" s="216" t="s">
        <v>82</v>
      </c>
      <c r="AV1356" s="13" t="s">
        <v>80</v>
      </c>
      <c r="AW1356" s="13" t="s">
        <v>29</v>
      </c>
      <c r="AX1356" s="13" t="s">
        <v>72</v>
      </c>
      <c r="AY1356" s="216" t="s">
        <v>182</v>
      </c>
    </row>
    <row r="1357" spans="2:51" s="13" customFormat="1" ht="11.25">
      <c r="B1357" s="206"/>
      <c r="C1357" s="207"/>
      <c r="D1357" s="208" t="s">
        <v>194</v>
      </c>
      <c r="E1357" s="209" t="s">
        <v>1</v>
      </c>
      <c r="F1357" s="210" t="s">
        <v>1648</v>
      </c>
      <c r="G1357" s="207"/>
      <c r="H1357" s="209" t="s">
        <v>1</v>
      </c>
      <c r="I1357" s="211"/>
      <c r="J1357" s="207"/>
      <c r="K1357" s="207"/>
      <c r="L1357" s="212"/>
      <c r="M1357" s="213"/>
      <c r="N1357" s="214"/>
      <c r="O1357" s="214"/>
      <c r="P1357" s="214"/>
      <c r="Q1357" s="214"/>
      <c r="R1357" s="214"/>
      <c r="S1357" s="214"/>
      <c r="T1357" s="215"/>
      <c r="AT1357" s="216" t="s">
        <v>194</v>
      </c>
      <c r="AU1357" s="216" t="s">
        <v>82</v>
      </c>
      <c r="AV1357" s="13" t="s">
        <v>80</v>
      </c>
      <c r="AW1357" s="13" t="s">
        <v>29</v>
      </c>
      <c r="AX1357" s="13" t="s">
        <v>72</v>
      </c>
      <c r="AY1357" s="216" t="s">
        <v>182</v>
      </c>
    </row>
    <row r="1358" spans="2:51" s="14" customFormat="1" ht="11.25">
      <c r="B1358" s="217"/>
      <c r="C1358" s="218"/>
      <c r="D1358" s="208" t="s">
        <v>194</v>
      </c>
      <c r="E1358" s="219" t="s">
        <v>1</v>
      </c>
      <c r="F1358" s="220" t="s">
        <v>1649</v>
      </c>
      <c r="G1358" s="218"/>
      <c r="H1358" s="221">
        <v>0.51600000000000001</v>
      </c>
      <c r="I1358" s="222"/>
      <c r="J1358" s="218"/>
      <c r="K1358" s="218"/>
      <c r="L1358" s="223"/>
      <c r="M1358" s="224"/>
      <c r="N1358" s="225"/>
      <c r="O1358" s="225"/>
      <c r="P1358" s="225"/>
      <c r="Q1358" s="225"/>
      <c r="R1358" s="225"/>
      <c r="S1358" s="225"/>
      <c r="T1358" s="226"/>
      <c r="AT1358" s="227" t="s">
        <v>194</v>
      </c>
      <c r="AU1358" s="227" t="s">
        <v>82</v>
      </c>
      <c r="AV1358" s="14" t="s">
        <v>82</v>
      </c>
      <c r="AW1358" s="14" t="s">
        <v>29</v>
      </c>
      <c r="AX1358" s="14" t="s">
        <v>72</v>
      </c>
      <c r="AY1358" s="227" t="s">
        <v>182</v>
      </c>
    </row>
    <row r="1359" spans="2:51" s="13" customFormat="1" ht="11.25">
      <c r="B1359" s="206"/>
      <c r="C1359" s="207"/>
      <c r="D1359" s="208" t="s">
        <v>194</v>
      </c>
      <c r="E1359" s="209" t="s">
        <v>1</v>
      </c>
      <c r="F1359" s="210" t="s">
        <v>1631</v>
      </c>
      <c r="G1359" s="207"/>
      <c r="H1359" s="209" t="s">
        <v>1</v>
      </c>
      <c r="I1359" s="211"/>
      <c r="J1359" s="207"/>
      <c r="K1359" s="207"/>
      <c r="L1359" s="212"/>
      <c r="M1359" s="213"/>
      <c r="N1359" s="214"/>
      <c r="O1359" s="214"/>
      <c r="P1359" s="214"/>
      <c r="Q1359" s="214"/>
      <c r="R1359" s="214"/>
      <c r="S1359" s="214"/>
      <c r="T1359" s="215"/>
      <c r="AT1359" s="216" t="s">
        <v>194</v>
      </c>
      <c r="AU1359" s="216" t="s">
        <v>82</v>
      </c>
      <c r="AV1359" s="13" t="s">
        <v>80</v>
      </c>
      <c r="AW1359" s="13" t="s">
        <v>29</v>
      </c>
      <c r="AX1359" s="13" t="s">
        <v>72</v>
      </c>
      <c r="AY1359" s="216" t="s">
        <v>182</v>
      </c>
    </row>
    <row r="1360" spans="2:51" s="14" customFormat="1" ht="11.25">
      <c r="B1360" s="217"/>
      <c r="C1360" s="218"/>
      <c r="D1360" s="208" t="s">
        <v>194</v>
      </c>
      <c r="E1360" s="219" t="s">
        <v>1</v>
      </c>
      <c r="F1360" s="220" t="s">
        <v>1650</v>
      </c>
      <c r="G1360" s="218"/>
      <c r="H1360" s="221">
        <v>1.5840000000000001</v>
      </c>
      <c r="I1360" s="222"/>
      <c r="J1360" s="218"/>
      <c r="K1360" s="218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194</v>
      </c>
      <c r="AU1360" s="227" t="s">
        <v>82</v>
      </c>
      <c r="AV1360" s="14" t="s">
        <v>82</v>
      </c>
      <c r="AW1360" s="14" t="s">
        <v>29</v>
      </c>
      <c r="AX1360" s="14" t="s">
        <v>72</v>
      </c>
      <c r="AY1360" s="227" t="s">
        <v>182</v>
      </c>
    </row>
    <row r="1361" spans="2:51" s="13" customFormat="1" ht="11.25">
      <c r="B1361" s="206"/>
      <c r="C1361" s="207"/>
      <c r="D1361" s="208" t="s">
        <v>194</v>
      </c>
      <c r="E1361" s="209" t="s">
        <v>1</v>
      </c>
      <c r="F1361" s="210" t="s">
        <v>1633</v>
      </c>
      <c r="G1361" s="207"/>
      <c r="H1361" s="209" t="s">
        <v>1</v>
      </c>
      <c r="I1361" s="211"/>
      <c r="J1361" s="207"/>
      <c r="K1361" s="207"/>
      <c r="L1361" s="212"/>
      <c r="M1361" s="213"/>
      <c r="N1361" s="214"/>
      <c r="O1361" s="214"/>
      <c r="P1361" s="214"/>
      <c r="Q1361" s="214"/>
      <c r="R1361" s="214"/>
      <c r="S1361" s="214"/>
      <c r="T1361" s="215"/>
      <c r="AT1361" s="216" t="s">
        <v>194</v>
      </c>
      <c r="AU1361" s="216" t="s">
        <v>82</v>
      </c>
      <c r="AV1361" s="13" t="s">
        <v>80</v>
      </c>
      <c r="AW1361" s="13" t="s">
        <v>29</v>
      </c>
      <c r="AX1361" s="13" t="s">
        <v>72</v>
      </c>
      <c r="AY1361" s="216" t="s">
        <v>182</v>
      </c>
    </row>
    <row r="1362" spans="2:51" s="14" customFormat="1" ht="11.25">
      <c r="B1362" s="217"/>
      <c r="C1362" s="218"/>
      <c r="D1362" s="208" t="s">
        <v>194</v>
      </c>
      <c r="E1362" s="219" t="s">
        <v>1</v>
      </c>
      <c r="F1362" s="220" t="s">
        <v>1651</v>
      </c>
      <c r="G1362" s="218"/>
      <c r="H1362" s="221">
        <v>1.3859999999999999</v>
      </c>
      <c r="I1362" s="222"/>
      <c r="J1362" s="218"/>
      <c r="K1362" s="218"/>
      <c r="L1362" s="223"/>
      <c r="M1362" s="224"/>
      <c r="N1362" s="225"/>
      <c r="O1362" s="225"/>
      <c r="P1362" s="225"/>
      <c r="Q1362" s="225"/>
      <c r="R1362" s="225"/>
      <c r="S1362" s="225"/>
      <c r="T1362" s="226"/>
      <c r="AT1362" s="227" t="s">
        <v>194</v>
      </c>
      <c r="AU1362" s="227" t="s">
        <v>82</v>
      </c>
      <c r="AV1362" s="14" t="s">
        <v>82</v>
      </c>
      <c r="AW1362" s="14" t="s">
        <v>29</v>
      </c>
      <c r="AX1362" s="14" t="s">
        <v>72</v>
      </c>
      <c r="AY1362" s="227" t="s">
        <v>182</v>
      </c>
    </row>
    <row r="1363" spans="2:51" s="13" customFormat="1" ht="11.25">
      <c r="B1363" s="206"/>
      <c r="C1363" s="207"/>
      <c r="D1363" s="208" t="s">
        <v>194</v>
      </c>
      <c r="E1363" s="209" t="s">
        <v>1</v>
      </c>
      <c r="F1363" s="210" t="s">
        <v>1635</v>
      </c>
      <c r="G1363" s="207"/>
      <c r="H1363" s="209" t="s">
        <v>1</v>
      </c>
      <c r="I1363" s="211"/>
      <c r="J1363" s="207"/>
      <c r="K1363" s="207"/>
      <c r="L1363" s="212"/>
      <c r="M1363" s="213"/>
      <c r="N1363" s="214"/>
      <c r="O1363" s="214"/>
      <c r="P1363" s="214"/>
      <c r="Q1363" s="214"/>
      <c r="R1363" s="214"/>
      <c r="S1363" s="214"/>
      <c r="T1363" s="215"/>
      <c r="AT1363" s="216" t="s">
        <v>194</v>
      </c>
      <c r="AU1363" s="216" t="s">
        <v>82</v>
      </c>
      <c r="AV1363" s="13" t="s">
        <v>80</v>
      </c>
      <c r="AW1363" s="13" t="s">
        <v>29</v>
      </c>
      <c r="AX1363" s="13" t="s">
        <v>72</v>
      </c>
      <c r="AY1363" s="216" t="s">
        <v>182</v>
      </c>
    </row>
    <row r="1364" spans="2:51" s="14" customFormat="1" ht="11.25">
      <c r="B1364" s="217"/>
      <c r="C1364" s="218"/>
      <c r="D1364" s="208" t="s">
        <v>194</v>
      </c>
      <c r="E1364" s="219" t="s">
        <v>1</v>
      </c>
      <c r="F1364" s="220" t="s">
        <v>1636</v>
      </c>
      <c r="G1364" s="218"/>
      <c r="H1364" s="221">
        <v>1.44</v>
      </c>
      <c r="I1364" s="222"/>
      <c r="J1364" s="218"/>
      <c r="K1364" s="218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194</v>
      </c>
      <c r="AU1364" s="227" t="s">
        <v>82</v>
      </c>
      <c r="AV1364" s="14" t="s">
        <v>82</v>
      </c>
      <c r="AW1364" s="14" t="s">
        <v>29</v>
      </c>
      <c r="AX1364" s="14" t="s">
        <v>72</v>
      </c>
      <c r="AY1364" s="227" t="s">
        <v>182</v>
      </c>
    </row>
    <row r="1365" spans="2:51" s="13" customFormat="1" ht="11.25">
      <c r="B1365" s="206"/>
      <c r="C1365" s="207"/>
      <c r="D1365" s="208" t="s">
        <v>194</v>
      </c>
      <c r="E1365" s="209" t="s">
        <v>1</v>
      </c>
      <c r="F1365" s="210" t="s">
        <v>1637</v>
      </c>
      <c r="G1365" s="207"/>
      <c r="H1365" s="209" t="s">
        <v>1</v>
      </c>
      <c r="I1365" s="211"/>
      <c r="J1365" s="207"/>
      <c r="K1365" s="207"/>
      <c r="L1365" s="212"/>
      <c r="M1365" s="213"/>
      <c r="N1365" s="214"/>
      <c r="O1365" s="214"/>
      <c r="P1365" s="214"/>
      <c r="Q1365" s="214"/>
      <c r="R1365" s="214"/>
      <c r="S1365" s="214"/>
      <c r="T1365" s="215"/>
      <c r="AT1365" s="216" t="s">
        <v>194</v>
      </c>
      <c r="AU1365" s="216" t="s">
        <v>82</v>
      </c>
      <c r="AV1365" s="13" t="s">
        <v>80</v>
      </c>
      <c r="AW1365" s="13" t="s">
        <v>29</v>
      </c>
      <c r="AX1365" s="13" t="s">
        <v>72</v>
      </c>
      <c r="AY1365" s="216" t="s">
        <v>182</v>
      </c>
    </row>
    <row r="1366" spans="2:51" s="14" customFormat="1" ht="11.25">
      <c r="B1366" s="217"/>
      <c r="C1366" s="218"/>
      <c r="D1366" s="208" t="s">
        <v>194</v>
      </c>
      <c r="E1366" s="219" t="s">
        <v>1</v>
      </c>
      <c r="F1366" s="220" t="s">
        <v>1652</v>
      </c>
      <c r="G1366" s="218"/>
      <c r="H1366" s="221">
        <v>2.298</v>
      </c>
      <c r="I1366" s="222"/>
      <c r="J1366" s="218"/>
      <c r="K1366" s="218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194</v>
      </c>
      <c r="AU1366" s="227" t="s">
        <v>82</v>
      </c>
      <c r="AV1366" s="14" t="s">
        <v>82</v>
      </c>
      <c r="AW1366" s="14" t="s">
        <v>29</v>
      </c>
      <c r="AX1366" s="14" t="s">
        <v>72</v>
      </c>
      <c r="AY1366" s="227" t="s">
        <v>182</v>
      </c>
    </row>
    <row r="1367" spans="2:51" s="13" customFormat="1" ht="11.25">
      <c r="B1367" s="206"/>
      <c r="C1367" s="207"/>
      <c r="D1367" s="208" t="s">
        <v>194</v>
      </c>
      <c r="E1367" s="209" t="s">
        <v>1</v>
      </c>
      <c r="F1367" s="210" t="s">
        <v>1630</v>
      </c>
      <c r="G1367" s="207"/>
      <c r="H1367" s="209" t="s">
        <v>1</v>
      </c>
      <c r="I1367" s="211"/>
      <c r="J1367" s="207"/>
      <c r="K1367" s="207"/>
      <c r="L1367" s="212"/>
      <c r="M1367" s="213"/>
      <c r="N1367" s="214"/>
      <c r="O1367" s="214"/>
      <c r="P1367" s="214"/>
      <c r="Q1367" s="214"/>
      <c r="R1367" s="214"/>
      <c r="S1367" s="214"/>
      <c r="T1367" s="215"/>
      <c r="AT1367" s="216" t="s">
        <v>194</v>
      </c>
      <c r="AU1367" s="216" t="s">
        <v>82</v>
      </c>
      <c r="AV1367" s="13" t="s">
        <v>80</v>
      </c>
      <c r="AW1367" s="13" t="s">
        <v>29</v>
      </c>
      <c r="AX1367" s="13" t="s">
        <v>72</v>
      </c>
      <c r="AY1367" s="216" t="s">
        <v>182</v>
      </c>
    </row>
    <row r="1368" spans="2:51" s="13" customFormat="1" ht="11.25">
      <c r="B1368" s="206"/>
      <c r="C1368" s="207"/>
      <c r="D1368" s="208" t="s">
        <v>194</v>
      </c>
      <c r="E1368" s="209" t="s">
        <v>1</v>
      </c>
      <c r="F1368" s="210" t="s">
        <v>1631</v>
      </c>
      <c r="G1368" s="207"/>
      <c r="H1368" s="209" t="s">
        <v>1</v>
      </c>
      <c r="I1368" s="211"/>
      <c r="J1368" s="207"/>
      <c r="K1368" s="207"/>
      <c r="L1368" s="212"/>
      <c r="M1368" s="213"/>
      <c r="N1368" s="214"/>
      <c r="O1368" s="214"/>
      <c r="P1368" s="214"/>
      <c r="Q1368" s="214"/>
      <c r="R1368" s="214"/>
      <c r="S1368" s="214"/>
      <c r="T1368" s="215"/>
      <c r="AT1368" s="216" t="s">
        <v>194</v>
      </c>
      <c r="AU1368" s="216" t="s">
        <v>82</v>
      </c>
      <c r="AV1368" s="13" t="s">
        <v>80</v>
      </c>
      <c r="AW1368" s="13" t="s">
        <v>29</v>
      </c>
      <c r="AX1368" s="13" t="s">
        <v>72</v>
      </c>
      <c r="AY1368" s="216" t="s">
        <v>182</v>
      </c>
    </row>
    <row r="1369" spans="2:51" s="14" customFormat="1" ht="11.25">
      <c r="B1369" s="217"/>
      <c r="C1369" s="218"/>
      <c r="D1369" s="208" t="s">
        <v>194</v>
      </c>
      <c r="E1369" s="219" t="s">
        <v>1</v>
      </c>
      <c r="F1369" s="220" t="s">
        <v>1632</v>
      </c>
      <c r="G1369" s="218"/>
      <c r="H1369" s="221">
        <v>1.44</v>
      </c>
      <c r="I1369" s="222"/>
      <c r="J1369" s="218"/>
      <c r="K1369" s="218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194</v>
      </c>
      <c r="AU1369" s="227" t="s">
        <v>82</v>
      </c>
      <c r="AV1369" s="14" t="s">
        <v>82</v>
      </c>
      <c r="AW1369" s="14" t="s">
        <v>29</v>
      </c>
      <c r="AX1369" s="14" t="s">
        <v>72</v>
      </c>
      <c r="AY1369" s="227" t="s">
        <v>182</v>
      </c>
    </row>
    <row r="1370" spans="2:51" s="13" customFormat="1" ht="11.25">
      <c r="B1370" s="206"/>
      <c r="C1370" s="207"/>
      <c r="D1370" s="208" t="s">
        <v>194</v>
      </c>
      <c r="E1370" s="209" t="s">
        <v>1</v>
      </c>
      <c r="F1370" s="210" t="s">
        <v>1633</v>
      </c>
      <c r="G1370" s="207"/>
      <c r="H1370" s="209" t="s">
        <v>1</v>
      </c>
      <c r="I1370" s="211"/>
      <c r="J1370" s="207"/>
      <c r="K1370" s="207"/>
      <c r="L1370" s="212"/>
      <c r="M1370" s="213"/>
      <c r="N1370" s="214"/>
      <c r="O1370" s="214"/>
      <c r="P1370" s="214"/>
      <c r="Q1370" s="214"/>
      <c r="R1370" s="214"/>
      <c r="S1370" s="214"/>
      <c r="T1370" s="215"/>
      <c r="AT1370" s="216" t="s">
        <v>194</v>
      </c>
      <c r="AU1370" s="216" t="s">
        <v>82</v>
      </c>
      <c r="AV1370" s="13" t="s">
        <v>80</v>
      </c>
      <c r="AW1370" s="13" t="s">
        <v>29</v>
      </c>
      <c r="AX1370" s="13" t="s">
        <v>72</v>
      </c>
      <c r="AY1370" s="216" t="s">
        <v>182</v>
      </c>
    </row>
    <row r="1371" spans="2:51" s="14" customFormat="1" ht="11.25">
      <c r="B1371" s="217"/>
      <c r="C1371" s="218"/>
      <c r="D1371" s="208" t="s">
        <v>194</v>
      </c>
      <c r="E1371" s="219" t="s">
        <v>1</v>
      </c>
      <c r="F1371" s="220" t="s">
        <v>1634</v>
      </c>
      <c r="G1371" s="218"/>
      <c r="H1371" s="221">
        <v>0.92400000000000004</v>
      </c>
      <c r="I1371" s="222"/>
      <c r="J1371" s="218"/>
      <c r="K1371" s="218"/>
      <c r="L1371" s="223"/>
      <c r="M1371" s="224"/>
      <c r="N1371" s="225"/>
      <c r="O1371" s="225"/>
      <c r="P1371" s="225"/>
      <c r="Q1371" s="225"/>
      <c r="R1371" s="225"/>
      <c r="S1371" s="225"/>
      <c r="T1371" s="226"/>
      <c r="AT1371" s="227" t="s">
        <v>194</v>
      </c>
      <c r="AU1371" s="227" t="s">
        <v>82</v>
      </c>
      <c r="AV1371" s="14" t="s">
        <v>82</v>
      </c>
      <c r="AW1371" s="14" t="s">
        <v>29</v>
      </c>
      <c r="AX1371" s="14" t="s">
        <v>72</v>
      </c>
      <c r="AY1371" s="227" t="s">
        <v>182</v>
      </c>
    </row>
    <row r="1372" spans="2:51" s="13" customFormat="1" ht="11.25">
      <c r="B1372" s="206"/>
      <c r="C1372" s="207"/>
      <c r="D1372" s="208" t="s">
        <v>194</v>
      </c>
      <c r="E1372" s="209" t="s">
        <v>1</v>
      </c>
      <c r="F1372" s="210" t="s">
        <v>1635</v>
      </c>
      <c r="G1372" s="207"/>
      <c r="H1372" s="209" t="s">
        <v>1</v>
      </c>
      <c r="I1372" s="211"/>
      <c r="J1372" s="207"/>
      <c r="K1372" s="207"/>
      <c r="L1372" s="212"/>
      <c r="M1372" s="213"/>
      <c r="N1372" s="214"/>
      <c r="O1372" s="214"/>
      <c r="P1372" s="214"/>
      <c r="Q1372" s="214"/>
      <c r="R1372" s="214"/>
      <c r="S1372" s="214"/>
      <c r="T1372" s="215"/>
      <c r="AT1372" s="216" t="s">
        <v>194</v>
      </c>
      <c r="AU1372" s="216" t="s">
        <v>82</v>
      </c>
      <c r="AV1372" s="13" t="s">
        <v>80</v>
      </c>
      <c r="AW1372" s="13" t="s">
        <v>29</v>
      </c>
      <c r="AX1372" s="13" t="s">
        <v>72</v>
      </c>
      <c r="AY1372" s="216" t="s">
        <v>182</v>
      </c>
    </row>
    <row r="1373" spans="2:51" s="14" customFormat="1" ht="11.25">
      <c r="B1373" s="217"/>
      <c r="C1373" s="218"/>
      <c r="D1373" s="208" t="s">
        <v>194</v>
      </c>
      <c r="E1373" s="219" t="s">
        <v>1</v>
      </c>
      <c r="F1373" s="220" t="s">
        <v>1636</v>
      </c>
      <c r="G1373" s="218"/>
      <c r="H1373" s="221">
        <v>1.44</v>
      </c>
      <c r="I1373" s="222"/>
      <c r="J1373" s="218"/>
      <c r="K1373" s="218"/>
      <c r="L1373" s="223"/>
      <c r="M1373" s="224"/>
      <c r="N1373" s="225"/>
      <c r="O1373" s="225"/>
      <c r="P1373" s="225"/>
      <c r="Q1373" s="225"/>
      <c r="R1373" s="225"/>
      <c r="S1373" s="225"/>
      <c r="T1373" s="226"/>
      <c r="AT1373" s="227" t="s">
        <v>194</v>
      </c>
      <c r="AU1373" s="227" t="s">
        <v>82</v>
      </c>
      <c r="AV1373" s="14" t="s">
        <v>82</v>
      </c>
      <c r="AW1373" s="14" t="s">
        <v>29</v>
      </c>
      <c r="AX1373" s="14" t="s">
        <v>72</v>
      </c>
      <c r="AY1373" s="227" t="s">
        <v>182</v>
      </c>
    </row>
    <row r="1374" spans="2:51" s="13" customFormat="1" ht="11.25">
      <c r="B1374" s="206"/>
      <c r="C1374" s="207"/>
      <c r="D1374" s="208" t="s">
        <v>194</v>
      </c>
      <c r="E1374" s="209" t="s">
        <v>1</v>
      </c>
      <c r="F1374" s="210" t="s">
        <v>1637</v>
      </c>
      <c r="G1374" s="207"/>
      <c r="H1374" s="209" t="s">
        <v>1</v>
      </c>
      <c r="I1374" s="211"/>
      <c r="J1374" s="207"/>
      <c r="K1374" s="207"/>
      <c r="L1374" s="212"/>
      <c r="M1374" s="213"/>
      <c r="N1374" s="214"/>
      <c r="O1374" s="214"/>
      <c r="P1374" s="214"/>
      <c r="Q1374" s="214"/>
      <c r="R1374" s="214"/>
      <c r="S1374" s="214"/>
      <c r="T1374" s="215"/>
      <c r="AT1374" s="216" t="s">
        <v>194</v>
      </c>
      <c r="AU1374" s="216" t="s">
        <v>82</v>
      </c>
      <c r="AV1374" s="13" t="s">
        <v>80</v>
      </c>
      <c r="AW1374" s="13" t="s">
        <v>29</v>
      </c>
      <c r="AX1374" s="13" t="s">
        <v>72</v>
      </c>
      <c r="AY1374" s="216" t="s">
        <v>182</v>
      </c>
    </row>
    <row r="1375" spans="2:51" s="14" customFormat="1" ht="11.25">
      <c r="B1375" s="217"/>
      <c r="C1375" s="218"/>
      <c r="D1375" s="208" t="s">
        <v>194</v>
      </c>
      <c r="E1375" s="219" t="s">
        <v>1</v>
      </c>
      <c r="F1375" s="220" t="s">
        <v>1638</v>
      </c>
      <c r="G1375" s="218"/>
      <c r="H1375" s="221">
        <v>1.8220000000000001</v>
      </c>
      <c r="I1375" s="222"/>
      <c r="J1375" s="218"/>
      <c r="K1375" s="218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194</v>
      </c>
      <c r="AU1375" s="227" t="s">
        <v>82</v>
      </c>
      <c r="AV1375" s="14" t="s">
        <v>82</v>
      </c>
      <c r="AW1375" s="14" t="s">
        <v>29</v>
      </c>
      <c r="AX1375" s="14" t="s">
        <v>72</v>
      </c>
      <c r="AY1375" s="227" t="s">
        <v>182</v>
      </c>
    </row>
    <row r="1376" spans="2:51" s="15" customFormat="1" ht="11.25">
      <c r="B1376" s="228"/>
      <c r="C1376" s="229"/>
      <c r="D1376" s="208" t="s">
        <v>194</v>
      </c>
      <c r="E1376" s="230" t="s">
        <v>1</v>
      </c>
      <c r="F1376" s="231" t="s">
        <v>218</v>
      </c>
      <c r="G1376" s="229"/>
      <c r="H1376" s="232">
        <v>97.525000000000006</v>
      </c>
      <c r="I1376" s="233"/>
      <c r="J1376" s="229"/>
      <c r="K1376" s="229"/>
      <c r="L1376" s="234"/>
      <c r="M1376" s="235"/>
      <c r="N1376" s="236"/>
      <c r="O1376" s="236"/>
      <c r="P1376" s="236"/>
      <c r="Q1376" s="236"/>
      <c r="R1376" s="236"/>
      <c r="S1376" s="236"/>
      <c r="T1376" s="237"/>
      <c r="AT1376" s="238" t="s">
        <v>194</v>
      </c>
      <c r="AU1376" s="238" t="s">
        <v>82</v>
      </c>
      <c r="AV1376" s="15" t="s">
        <v>187</v>
      </c>
      <c r="AW1376" s="15" t="s">
        <v>29</v>
      </c>
      <c r="AX1376" s="15" t="s">
        <v>80</v>
      </c>
      <c r="AY1376" s="238" t="s">
        <v>182</v>
      </c>
    </row>
    <row r="1377" spans="1:65" s="2" customFormat="1" ht="24.2" customHeight="1">
      <c r="A1377" s="34"/>
      <c r="B1377" s="35"/>
      <c r="C1377" s="192" t="s">
        <v>1679</v>
      </c>
      <c r="D1377" s="192" t="s">
        <v>184</v>
      </c>
      <c r="E1377" s="193" t="s">
        <v>1680</v>
      </c>
      <c r="F1377" s="194" t="s">
        <v>1681</v>
      </c>
      <c r="G1377" s="195" t="s">
        <v>201</v>
      </c>
      <c r="H1377" s="196">
        <v>1266.0740000000001</v>
      </c>
      <c r="I1377" s="197"/>
      <c r="J1377" s="198">
        <f>ROUND(I1377*H1377,2)</f>
        <v>0</v>
      </c>
      <c r="K1377" s="199"/>
      <c r="L1377" s="39"/>
      <c r="M1377" s="200" t="s">
        <v>1</v>
      </c>
      <c r="N1377" s="201" t="s">
        <v>37</v>
      </c>
      <c r="O1377" s="71"/>
      <c r="P1377" s="202">
        <f>O1377*H1377</f>
        <v>0</v>
      </c>
      <c r="Q1377" s="202">
        <v>1.8380000000000001E-2</v>
      </c>
      <c r="R1377" s="202">
        <f>Q1377*H1377</f>
        <v>23.270440120000004</v>
      </c>
      <c r="S1377" s="202">
        <v>0</v>
      </c>
      <c r="T1377" s="203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204" t="s">
        <v>187</v>
      </c>
      <c r="AT1377" s="204" t="s">
        <v>184</v>
      </c>
      <c r="AU1377" s="204" t="s">
        <v>82</v>
      </c>
      <c r="AY1377" s="17" t="s">
        <v>182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7" t="s">
        <v>80</v>
      </c>
      <c r="BK1377" s="205">
        <f>ROUND(I1377*H1377,2)</f>
        <v>0</v>
      </c>
      <c r="BL1377" s="17" t="s">
        <v>187</v>
      </c>
      <c r="BM1377" s="204" t="s">
        <v>1682</v>
      </c>
    </row>
    <row r="1378" spans="1:65" s="13" customFormat="1" ht="11.25">
      <c r="B1378" s="206"/>
      <c r="C1378" s="207"/>
      <c r="D1378" s="208" t="s">
        <v>194</v>
      </c>
      <c r="E1378" s="209" t="s">
        <v>1</v>
      </c>
      <c r="F1378" s="210" t="s">
        <v>195</v>
      </c>
      <c r="G1378" s="207"/>
      <c r="H1378" s="209" t="s">
        <v>1</v>
      </c>
      <c r="I1378" s="211"/>
      <c r="J1378" s="207"/>
      <c r="K1378" s="207"/>
      <c r="L1378" s="212"/>
      <c r="M1378" s="213"/>
      <c r="N1378" s="214"/>
      <c r="O1378" s="214"/>
      <c r="P1378" s="214"/>
      <c r="Q1378" s="214"/>
      <c r="R1378" s="214"/>
      <c r="S1378" s="214"/>
      <c r="T1378" s="215"/>
      <c r="AT1378" s="216" t="s">
        <v>194</v>
      </c>
      <c r="AU1378" s="216" t="s">
        <v>82</v>
      </c>
      <c r="AV1378" s="13" t="s">
        <v>80</v>
      </c>
      <c r="AW1378" s="13" t="s">
        <v>29</v>
      </c>
      <c r="AX1378" s="13" t="s">
        <v>72</v>
      </c>
      <c r="AY1378" s="216" t="s">
        <v>182</v>
      </c>
    </row>
    <row r="1379" spans="1:65" s="13" customFormat="1" ht="11.25">
      <c r="B1379" s="206"/>
      <c r="C1379" s="207"/>
      <c r="D1379" s="208" t="s">
        <v>194</v>
      </c>
      <c r="E1379" s="209" t="s">
        <v>1</v>
      </c>
      <c r="F1379" s="210" t="s">
        <v>1570</v>
      </c>
      <c r="G1379" s="207"/>
      <c r="H1379" s="209" t="s">
        <v>1</v>
      </c>
      <c r="I1379" s="211"/>
      <c r="J1379" s="207"/>
      <c r="K1379" s="207"/>
      <c r="L1379" s="212"/>
      <c r="M1379" s="213"/>
      <c r="N1379" s="214"/>
      <c r="O1379" s="214"/>
      <c r="P1379" s="214"/>
      <c r="Q1379" s="214"/>
      <c r="R1379" s="214"/>
      <c r="S1379" s="214"/>
      <c r="T1379" s="215"/>
      <c r="AT1379" s="216" t="s">
        <v>194</v>
      </c>
      <c r="AU1379" s="216" t="s">
        <v>82</v>
      </c>
      <c r="AV1379" s="13" t="s">
        <v>80</v>
      </c>
      <c r="AW1379" s="13" t="s">
        <v>29</v>
      </c>
      <c r="AX1379" s="13" t="s">
        <v>72</v>
      </c>
      <c r="AY1379" s="216" t="s">
        <v>182</v>
      </c>
    </row>
    <row r="1380" spans="1:65" s="14" customFormat="1" ht="11.25">
      <c r="B1380" s="217"/>
      <c r="C1380" s="218"/>
      <c r="D1380" s="208" t="s">
        <v>194</v>
      </c>
      <c r="E1380" s="219" t="s">
        <v>1</v>
      </c>
      <c r="F1380" s="220" t="s">
        <v>1571</v>
      </c>
      <c r="G1380" s="218"/>
      <c r="H1380" s="221">
        <v>36.744</v>
      </c>
      <c r="I1380" s="222"/>
      <c r="J1380" s="218"/>
      <c r="K1380" s="218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194</v>
      </c>
      <c r="AU1380" s="227" t="s">
        <v>82</v>
      </c>
      <c r="AV1380" s="14" t="s">
        <v>82</v>
      </c>
      <c r="AW1380" s="14" t="s">
        <v>29</v>
      </c>
      <c r="AX1380" s="14" t="s">
        <v>72</v>
      </c>
      <c r="AY1380" s="227" t="s">
        <v>182</v>
      </c>
    </row>
    <row r="1381" spans="1:65" s="13" customFormat="1" ht="11.25">
      <c r="B1381" s="206"/>
      <c r="C1381" s="207"/>
      <c r="D1381" s="208" t="s">
        <v>194</v>
      </c>
      <c r="E1381" s="209" t="s">
        <v>1</v>
      </c>
      <c r="F1381" s="210" t="s">
        <v>1572</v>
      </c>
      <c r="G1381" s="207"/>
      <c r="H1381" s="209" t="s">
        <v>1</v>
      </c>
      <c r="I1381" s="211"/>
      <c r="J1381" s="207"/>
      <c r="K1381" s="207"/>
      <c r="L1381" s="212"/>
      <c r="M1381" s="213"/>
      <c r="N1381" s="214"/>
      <c r="O1381" s="214"/>
      <c r="P1381" s="214"/>
      <c r="Q1381" s="214"/>
      <c r="R1381" s="214"/>
      <c r="S1381" s="214"/>
      <c r="T1381" s="215"/>
      <c r="AT1381" s="216" t="s">
        <v>194</v>
      </c>
      <c r="AU1381" s="216" t="s">
        <v>82</v>
      </c>
      <c r="AV1381" s="13" t="s">
        <v>80</v>
      </c>
      <c r="AW1381" s="13" t="s">
        <v>29</v>
      </c>
      <c r="AX1381" s="13" t="s">
        <v>72</v>
      </c>
      <c r="AY1381" s="216" t="s">
        <v>182</v>
      </c>
    </row>
    <row r="1382" spans="1:65" s="14" customFormat="1" ht="11.25">
      <c r="B1382" s="217"/>
      <c r="C1382" s="218"/>
      <c r="D1382" s="208" t="s">
        <v>194</v>
      </c>
      <c r="E1382" s="219" t="s">
        <v>1</v>
      </c>
      <c r="F1382" s="220" t="s">
        <v>1573</v>
      </c>
      <c r="G1382" s="218"/>
      <c r="H1382" s="221">
        <v>25.440999999999999</v>
      </c>
      <c r="I1382" s="222"/>
      <c r="J1382" s="218"/>
      <c r="K1382" s="218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194</v>
      </c>
      <c r="AU1382" s="227" t="s">
        <v>82</v>
      </c>
      <c r="AV1382" s="14" t="s">
        <v>82</v>
      </c>
      <c r="AW1382" s="14" t="s">
        <v>29</v>
      </c>
      <c r="AX1382" s="14" t="s">
        <v>72</v>
      </c>
      <c r="AY1382" s="227" t="s">
        <v>182</v>
      </c>
    </row>
    <row r="1383" spans="1:65" s="13" customFormat="1" ht="11.25">
      <c r="B1383" s="206"/>
      <c r="C1383" s="207"/>
      <c r="D1383" s="208" t="s">
        <v>194</v>
      </c>
      <c r="E1383" s="209" t="s">
        <v>1</v>
      </c>
      <c r="F1383" s="210" t="s">
        <v>1574</v>
      </c>
      <c r="G1383" s="207"/>
      <c r="H1383" s="209" t="s">
        <v>1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194</v>
      </c>
      <c r="AU1383" s="216" t="s">
        <v>82</v>
      </c>
      <c r="AV1383" s="13" t="s">
        <v>80</v>
      </c>
      <c r="AW1383" s="13" t="s">
        <v>29</v>
      </c>
      <c r="AX1383" s="13" t="s">
        <v>72</v>
      </c>
      <c r="AY1383" s="216" t="s">
        <v>182</v>
      </c>
    </row>
    <row r="1384" spans="1:65" s="14" customFormat="1" ht="22.5">
      <c r="B1384" s="217"/>
      <c r="C1384" s="218"/>
      <c r="D1384" s="208" t="s">
        <v>194</v>
      </c>
      <c r="E1384" s="219" t="s">
        <v>1</v>
      </c>
      <c r="F1384" s="220" t="s">
        <v>1575</v>
      </c>
      <c r="G1384" s="218"/>
      <c r="H1384" s="221">
        <v>32.86</v>
      </c>
      <c r="I1384" s="222"/>
      <c r="J1384" s="218"/>
      <c r="K1384" s="218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194</v>
      </c>
      <c r="AU1384" s="227" t="s">
        <v>82</v>
      </c>
      <c r="AV1384" s="14" t="s">
        <v>82</v>
      </c>
      <c r="AW1384" s="14" t="s">
        <v>29</v>
      </c>
      <c r="AX1384" s="14" t="s">
        <v>72</v>
      </c>
      <c r="AY1384" s="227" t="s">
        <v>182</v>
      </c>
    </row>
    <row r="1385" spans="1:65" s="13" customFormat="1" ht="11.25">
      <c r="B1385" s="206"/>
      <c r="C1385" s="207"/>
      <c r="D1385" s="208" t="s">
        <v>194</v>
      </c>
      <c r="E1385" s="209" t="s">
        <v>1</v>
      </c>
      <c r="F1385" s="210" t="s">
        <v>1576</v>
      </c>
      <c r="G1385" s="207"/>
      <c r="H1385" s="209" t="s">
        <v>1</v>
      </c>
      <c r="I1385" s="211"/>
      <c r="J1385" s="207"/>
      <c r="K1385" s="207"/>
      <c r="L1385" s="212"/>
      <c r="M1385" s="213"/>
      <c r="N1385" s="214"/>
      <c r="O1385" s="214"/>
      <c r="P1385" s="214"/>
      <c r="Q1385" s="214"/>
      <c r="R1385" s="214"/>
      <c r="S1385" s="214"/>
      <c r="T1385" s="215"/>
      <c r="AT1385" s="216" t="s">
        <v>194</v>
      </c>
      <c r="AU1385" s="216" t="s">
        <v>82</v>
      </c>
      <c r="AV1385" s="13" t="s">
        <v>80</v>
      </c>
      <c r="AW1385" s="13" t="s">
        <v>29</v>
      </c>
      <c r="AX1385" s="13" t="s">
        <v>72</v>
      </c>
      <c r="AY1385" s="216" t="s">
        <v>182</v>
      </c>
    </row>
    <row r="1386" spans="1:65" s="14" customFormat="1" ht="11.25">
      <c r="B1386" s="217"/>
      <c r="C1386" s="218"/>
      <c r="D1386" s="208" t="s">
        <v>194</v>
      </c>
      <c r="E1386" s="219" t="s">
        <v>1</v>
      </c>
      <c r="F1386" s="220" t="s">
        <v>1577</v>
      </c>
      <c r="G1386" s="218"/>
      <c r="H1386" s="221">
        <v>5.81</v>
      </c>
      <c r="I1386" s="222"/>
      <c r="J1386" s="218"/>
      <c r="K1386" s="218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194</v>
      </c>
      <c r="AU1386" s="227" t="s">
        <v>82</v>
      </c>
      <c r="AV1386" s="14" t="s">
        <v>82</v>
      </c>
      <c r="AW1386" s="14" t="s">
        <v>29</v>
      </c>
      <c r="AX1386" s="14" t="s">
        <v>72</v>
      </c>
      <c r="AY1386" s="227" t="s">
        <v>182</v>
      </c>
    </row>
    <row r="1387" spans="1:65" s="13" customFormat="1" ht="11.25">
      <c r="B1387" s="206"/>
      <c r="C1387" s="207"/>
      <c r="D1387" s="208" t="s">
        <v>194</v>
      </c>
      <c r="E1387" s="209" t="s">
        <v>1</v>
      </c>
      <c r="F1387" s="210" t="s">
        <v>1063</v>
      </c>
      <c r="G1387" s="207"/>
      <c r="H1387" s="209" t="s">
        <v>1</v>
      </c>
      <c r="I1387" s="211"/>
      <c r="J1387" s="207"/>
      <c r="K1387" s="207"/>
      <c r="L1387" s="212"/>
      <c r="M1387" s="213"/>
      <c r="N1387" s="214"/>
      <c r="O1387" s="214"/>
      <c r="P1387" s="214"/>
      <c r="Q1387" s="214"/>
      <c r="R1387" s="214"/>
      <c r="S1387" s="214"/>
      <c r="T1387" s="215"/>
      <c r="AT1387" s="216" t="s">
        <v>194</v>
      </c>
      <c r="AU1387" s="216" t="s">
        <v>82</v>
      </c>
      <c r="AV1387" s="13" t="s">
        <v>80</v>
      </c>
      <c r="AW1387" s="13" t="s">
        <v>29</v>
      </c>
      <c r="AX1387" s="13" t="s">
        <v>72</v>
      </c>
      <c r="AY1387" s="216" t="s">
        <v>182</v>
      </c>
    </row>
    <row r="1388" spans="1:65" s="14" customFormat="1" ht="11.25">
      <c r="B1388" s="217"/>
      <c r="C1388" s="218"/>
      <c r="D1388" s="208" t="s">
        <v>194</v>
      </c>
      <c r="E1388" s="219" t="s">
        <v>1</v>
      </c>
      <c r="F1388" s="220" t="s">
        <v>1578</v>
      </c>
      <c r="G1388" s="218"/>
      <c r="H1388" s="221">
        <v>8.6820000000000004</v>
      </c>
      <c r="I1388" s="222"/>
      <c r="J1388" s="218"/>
      <c r="K1388" s="218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194</v>
      </c>
      <c r="AU1388" s="227" t="s">
        <v>82</v>
      </c>
      <c r="AV1388" s="14" t="s">
        <v>82</v>
      </c>
      <c r="AW1388" s="14" t="s">
        <v>29</v>
      </c>
      <c r="AX1388" s="14" t="s">
        <v>72</v>
      </c>
      <c r="AY1388" s="227" t="s">
        <v>182</v>
      </c>
    </row>
    <row r="1389" spans="1:65" s="13" customFormat="1" ht="11.25">
      <c r="B1389" s="206"/>
      <c r="C1389" s="207"/>
      <c r="D1389" s="208" t="s">
        <v>194</v>
      </c>
      <c r="E1389" s="209" t="s">
        <v>1</v>
      </c>
      <c r="F1389" s="210" t="s">
        <v>1579</v>
      </c>
      <c r="G1389" s="207"/>
      <c r="H1389" s="209" t="s">
        <v>1</v>
      </c>
      <c r="I1389" s="211"/>
      <c r="J1389" s="207"/>
      <c r="K1389" s="207"/>
      <c r="L1389" s="212"/>
      <c r="M1389" s="213"/>
      <c r="N1389" s="214"/>
      <c r="O1389" s="214"/>
      <c r="P1389" s="214"/>
      <c r="Q1389" s="214"/>
      <c r="R1389" s="214"/>
      <c r="S1389" s="214"/>
      <c r="T1389" s="215"/>
      <c r="AT1389" s="216" t="s">
        <v>194</v>
      </c>
      <c r="AU1389" s="216" t="s">
        <v>82</v>
      </c>
      <c r="AV1389" s="13" t="s">
        <v>80</v>
      </c>
      <c r="AW1389" s="13" t="s">
        <v>29</v>
      </c>
      <c r="AX1389" s="13" t="s">
        <v>72</v>
      </c>
      <c r="AY1389" s="216" t="s">
        <v>182</v>
      </c>
    </row>
    <row r="1390" spans="1:65" s="14" customFormat="1" ht="11.25">
      <c r="B1390" s="217"/>
      <c r="C1390" s="218"/>
      <c r="D1390" s="208" t="s">
        <v>194</v>
      </c>
      <c r="E1390" s="219" t="s">
        <v>1</v>
      </c>
      <c r="F1390" s="220" t="s">
        <v>1580</v>
      </c>
      <c r="G1390" s="218"/>
      <c r="H1390" s="221">
        <v>25.478000000000002</v>
      </c>
      <c r="I1390" s="222"/>
      <c r="J1390" s="218"/>
      <c r="K1390" s="218"/>
      <c r="L1390" s="223"/>
      <c r="M1390" s="224"/>
      <c r="N1390" s="225"/>
      <c r="O1390" s="225"/>
      <c r="P1390" s="225"/>
      <c r="Q1390" s="225"/>
      <c r="R1390" s="225"/>
      <c r="S1390" s="225"/>
      <c r="T1390" s="226"/>
      <c r="AT1390" s="227" t="s">
        <v>194</v>
      </c>
      <c r="AU1390" s="227" t="s">
        <v>82</v>
      </c>
      <c r="AV1390" s="14" t="s">
        <v>82</v>
      </c>
      <c r="AW1390" s="14" t="s">
        <v>29</v>
      </c>
      <c r="AX1390" s="14" t="s">
        <v>72</v>
      </c>
      <c r="AY1390" s="227" t="s">
        <v>182</v>
      </c>
    </row>
    <row r="1391" spans="1:65" s="13" customFormat="1" ht="11.25">
      <c r="B1391" s="206"/>
      <c r="C1391" s="207"/>
      <c r="D1391" s="208" t="s">
        <v>194</v>
      </c>
      <c r="E1391" s="209" t="s">
        <v>1</v>
      </c>
      <c r="F1391" s="210" t="s">
        <v>1581</v>
      </c>
      <c r="G1391" s="207"/>
      <c r="H1391" s="209" t="s">
        <v>1</v>
      </c>
      <c r="I1391" s="211"/>
      <c r="J1391" s="207"/>
      <c r="K1391" s="207"/>
      <c r="L1391" s="212"/>
      <c r="M1391" s="213"/>
      <c r="N1391" s="214"/>
      <c r="O1391" s="214"/>
      <c r="P1391" s="214"/>
      <c r="Q1391" s="214"/>
      <c r="R1391" s="214"/>
      <c r="S1391" s="214"/>
      <c r="T1391" s="215"/>
      <c r="AT1391" s="216" t="s">
        <v>194</v>
      </c>
      <c r="AU1391" s="216" t="s">
        <v>82</v>
      </c>
      <c r="AV1391" s="13" t="s">
        <v>80</v>
      </c>
      <c r="AW1391" s="13" t="s">
        <v>29</v>
      </c>
      <c r="AX1391" s="13" t="s">
        <v>72</v>
      </c>
      <c r="AY1391" s="216" t="s">
        <v>182</v>
      </c>
    </row>
    <row r="1392" spans="1:65" s="14" customFormat="1" ht="11.25">
      <c r="B1392" s="217"/>
      <c r="C1392" s="218"/>
      <c r="D1392" s="208" t="s">
        <v>194</v>
      </c>
      <c r="E1392" s="219" t="s">
        <v>1</v>
      </c>
      <c r="F1392" s="220" t="s">
        <v>1582</v>
      </c>
      <c r="G1392" s="218"/>
      <c r="H1392" s="221">
        <v>32.948999999999998</v>
      </c>
      <c r="I1392" s="222"/>
      <c r="J1392" s="218"/>
      <c r="K1392" s="218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194</v>
      </c>
      <c r="AU1392" s="227" t="s">
        <v>82</v>
      </c>
      <c r="AV1392" s="14" t="s">
        <v>82</v>
      </c>
      <c r="AW1392" s="14" t="s">
        <v>29</v>
      </c>
      <c r="AX1392" s="14" t="s">
        <v>72</v>
      </c>
      <c r="AY1392" s="227" t="s">
        <v>182</v>
      </c>
    </row>
    <row r="1393" spans="2:51" s="13" customFormat="1" ht="11.25">
      <c r="B1393" s="206"/>
      <c r="C1393" s="207"/>
      <c r="D1393" s="208" t="s">
        <v>194</v>
      </c>
      <c r="E1393" s="209" t="s">
        <v>1</v>
      </c>
      <c r="F1393" s="210" t="s">
        <v>1331</v>
      </c>
      <c r="G1393" s="207"/>
      <c r="H1393" s="209" t="s">
        <v>1</v>
      </c>
      <c r="I1393" s="211"/>
      <c r="J1393" s="207"/>
      <c r="K1393" s="207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194</v>
      </c>
      <c r="AU1393" s="216" t="s">
        <v>82</v>
      </c>
      <c r="AV1393" s="13" t="s">
        <v>80</v>
      </c>
      <c r="AW1393" s="13" t="s">
        <v>29</v>
      </c>
      <c r="AX1393" s="13" t="s">
        <v>72</v>
      </c>
      <c r="AY1393" s="216" t="s">
        <v>182</v>
      </c>
    </row>
    <row r="1394" spans="2:51" s="14" customFormat="1" ht="11.25">
      <c r="B1394" s="217"/>
      <c r="C1394" s="218"/>
      <c r="D1394" s="208" t="s">
        <v>194</v>
      </c>
      <c r="E1394" s="219" t="s">
        <v>1</v>
      </c>
      <c r="F1394" s="220" t="s">
        <v>1583</v>
      </c>
      <c r="G1394" s="218"/>
      <c r="H1394" s="221">
        <v>45.715000000000003</v>
      </c>
      <c r="I1394" s="222"/>
      <c r="J1394" s="218"/>
      <c r="K1394" s="218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194</v>
      </c>
      <c r="AU1394" s="227" t="s">
        <v>82</v>
      </c>
      <c r="AV1394" s="14" t="s">
        <v>82</v>
      </c>
      <c r="AW1394" s="14" t="s">
        <v>29</v>
      </c>
      <c r="AX1394" s="14" t="s">
        <v>72</v>
      </c>
      <c r="AY1394" s="227" t="s">
        <v>182</v>
      </c>
    </row>
    <row r="1395" spans="2:51" s="13" customFormat="1" ht="11.25">
      <c r="B1395" s="206"/>
      <c r="C1395" s="207"/>
      <c r="D1395" s="208" t="s">
        <v>194</v>
      </c>
      <c r="E1395" s="209" t="s">
        <v>1</v>
      </c>
      <c r="F1395" s="210" t="s">
        <v>1029</v>
      </c>
      <c r="G1395" s="207"/>
      <c r="H1395" s="209" t="s">
        <v>1</v>
      </c>
      <c r="I1395" s="211"/>
      <c r="J1395" s="207"/>
      <c r="K1395" s="207"/>
      <c r="L1395" s="212"/>
      <c r="M1395" s="213"/>
      <c r="N1395" s="214"/>
      <c r="O1395" s="214"/>
      <c r="P1395" s="214"/>
      <c r="Q1395" s="214"/>
      <c r="R1395" s="214"/>
      <c r="S1395" s="214"/>
      <c r="T1395" s="215"/>
      <c r="AT1395" s="216" t="s">
        <v>194</v>
      </c>
      <c r="AU1395" s="216" t="s">
        <v>82</v>
      </c>
      <c r="AV1395" s="13" t="s">
        <v>80</v>
      </c>
      <c r="AW1395" s="13" t="s">
        <v>29</v>
      </c>
      <c r="AX1395" s="13" t="s">
        <v>72</v>
      </c>
      <c r="AY1395" s="216" t="s">
        <v>182</v>
      </c>
    </row>
    <row r="1396" spans="2:51" s="14" customFormat="1" ht="11.25">
      <c r="B1396" s="217"/>
      <c r="C1396" s="218"/>
      <c r="D1396" s="208" t="s">
        <v>194</v>
      </c>
      <c r="E1396" s="219" t="s">
        <v>1</v>
      </c>
      <c r="F1396" s="220" t="s">
        <v>1584</v>
      </c>
      <c r="G1396" s="218"/>
      <c r="H1396" s="221">
        <v>23.774999999999999</v>
      </c>
      <c r="I1396" s="222"/>
      <c r="J1396" s="218"/>
      <c r="K1396" s="218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194</v>
      </c>
      <c r="AU1396" s="227" t="s">
        <v>82</v>
      </c>
      <c r="AV1396" s="14" t="s">
        <v>82</v>
      </c>
      <c r="AW1396" s="14" t="s">
        <v>29</v>
      </c>
      <c r="AX1396" s="14" t="s">
        <v>72</v>
      </c>
      <c r="AY1396" s="227" t="s">
        <v>182</v>
      </c>
    </row>
    <row r="1397" spans="2:51" s="13" customFormat="1" ht="11.25">
      <c r="B1397" s="206"/>
      <c r="C1397" s="207"/>
      <c r="D1397" s="208" t="s">
        <v>194</v>
      </c>
      <c r="E1397" s="209" t="s">
        <v>1</v>
      </c>
      <c r="F1397" s="210" t="s">
        <v>1585</v>
      </c>
      <c r="G1397" s="207"/>
      <c r="H1397" s="209" t="s">
        <v>1</v>
      </c>
      <c r="I1397" s="211"/>
      <c r="J1397" s="207"/>
      <c r="K1397" s="207"/>
      <c r="L1397" s="212"/>
      <c r="M1397" s="213"/>
      <c r="N1397" s="214"/>
      <c r="O1397" s="214"/>
      <c r="P1397" s="214"/>
      <c r="Q1397" s="214"/>
      <c r="R1397" s="214"/>
      <c r="S1397" s="214"/>
      <c r="T1397" s="215"/>
      <c r="AT1397" s="216" t="s">
        <v>194</v>
      </c>
      <c r="AU1397" s="216" t="s">
        <v>82</v>
      </c>
      <c r="AV1397" s="13" t="s">
        <v>80</v>
      </c>
      <c r="AW1397" s="13" t="s">
        <v>29</v>
      </c>
      <c r="AX1397" s="13" t="s">
        <v>72</v>
      </c>
      <c r="AY1397" s="216" t="s">
        <v>182</v>
      </c>
    </row>
    <row r="1398" spans="2:51" s="14" customFormat="1" ht="11.25">
      <c r="B1398" s="217"/>
      <c r="C1398" s="218"/>
      <c r="D1398" s="208" t="s">
        <v>194</v>
      </c>
      <c r="E1398" s="219" t="s">
        <v>1</v>
      </c>
      <c r="F1398" s="220" t="s">
        <v>1586</v>
      </c>
      <c r="G1398" s="218"/>
      <c r="H1398" s="221">
        <v>7.976</v>
      </c>
      <c r="I1398" s="222"/>
      <c r="J1398" s="218"/>
      <c r="K1398" s="218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194</v>
      </c>
      <c r="AU1398" s="227" t="s">
        <v>82</v>
      </c>
      <c r="AV1398" s="14" t="s">
        <v>82</v>
      </c>
      <c r="AW1398" s="14" t="s">
        <v>29</v>
      </c>
      <c r="AX1398" s="14" t="s">
        <v>72</v>
      </c>
      <c r="AY1398" s="227" t="s">
        <v>182</v>
      </c>
    </row>
    <row r="1399" spans="2:51" s="13" customFormat="1" ht="11.25">
      <c r="B1399" s="206"/>
      <c r="C1399" s="207"/>
      <c r="D1399" s="208" t="s">
        <v>194</v>
      </c>
      <c r="E1399" s="209" t="s">
        <v>1</v>
      </c>
      <c r="F1399" s="210" t="s">
        <v>1325</v>
      </c>
      <c r="G1399" s="207"/>
      <c r="H1399" s="209" t="s">
        <v>1</v>
      </c>
      <c r="I1399" s="211"/>
      <c r="J1399" s="207"/>
      <c r="K1399" s="207"/>
      <c r="L1399" s="212"/>
      <c r="M1399" s="213"/>
      <c r="N1399" s="214"/>
      <c r="O1399" s="214"/>
      <c r="P1399" s="214"/>
      <c r="Q1399" s="214"/>
      <c r="R1399" s="214"/>
      <c r="S1399" s="214"/>
      <c r="T1399" s="215"/>
      <c r="AT1399" s="216" t="s">
        <v>194</v>
      </c>
      <c r="AU1399" s="216" t="s">
        <v>82</v>
      </c>
      <c r="AV1399" s="13" t="s">
        <v>80</v>
      </c>
      <c r="AW1399" s="13" t="s">
        <v>29</v>
      </c>
      <c r="AX1399" s="13" t="s">
        <v>72</v>
      </c>
      <c r="AY1399" s="216" t="s">
        <v>182</v>
      </c>
    </row>
    <row r="1400" spans="2:51" s="14" customFormat="1" ht="11.25">
      <c r="B1400" s="217"/>
      <c r="C1400" s="218"/>
      <c r="D1400" s="208" t="s">
        <v>194</v>
      </c>
      <c r="E1400" s="219" t="s">
        <v>1</v>
      </c>
      <c r="F1400" s="220" t="s">
        <v>1683</v>
      </c>
      <c r="G1400" s="218"/>
      <c r="H1400" s="221">
        <v>12.228999999999999</v>
      </c>
      <c r="I1400" s="222"/>
      <c r="J1400" s="218"/>
      <c r="K1400" s="218"/>
      <c r="L1400" s="223"/>
      <c r="M1400" s="224"/>
      <c r="N1400" s="225"/>
      <c r="O1400" s="225"/>
      <c r="P1400" s="225"/>
      <c r="Q1400" s="225"/>
      <c r="R1400" s="225"/>
      <c r="S1400" s="225"/>
      <c r="T1400" s="226"/>
      <c r="AT1400" s="227" t="s">
        <v>194</v>
      </c>
      <c r="AU1400" s="227" t="s">
        <v>82</v>
      </c>
      <c r="AV1400" s="14" t="s">
        <v>82</v>
      </c>
      <c r="AW1400" s="14" t="s">
        <v>29</v>
      </c>
      <c r="AX1400" s="14" t="s">
        <v>72</v>
      </c>
      <c r="AY1400" s="227" t="s">
        <v>182</v>
      </c>
    </row>
    <row r="1401" spans="2:51" s="13" customFormat="1" ht="11.25">
      <c r="B1401" s="206"/>
      <c r="C1401" s="207"/>
      <c r="D1401" s="208" t="s">
        <v>194</v>
      </c>
      <c r="E1401" s="209" t="s">
        <v>1</v>
      </c>
      <c r="F1401" s="210" t="s">
        <v>1588</v>
      </c>
      <c r="G1401" s="207"/>
      <c r="H1401" s="209" t="s">
        <v>1</v>
      </c>
      <c r="I1401" s="211"/>
      <c r="J1401" s="207"/>
      <c r="K1401" s="207"/>
      <c r="L1401" s="212"/>
      <c r="M1401" s="213"/>
      <c r="N1401" s="214"/>
      <c r="O1401" s="214"/>
      <c r="P1401" s="214"/>
      <c r="Q1401" s="214"/>
      <c r="R1401" s="214"/>
      <c r="S1401" s="214"/>
      <c r="T1401" s="215"/>
      <c r="AT1401" s="216" t="s">
        <v>194</v>
      </c>
      <c r="AU1401" s="216" t="s">
        <v>82</v>
      </c>
      <c r="AV1401" s="13" t="s">
        <v>80</v>
      </c>
      <c r="AW1401" s="13" t="s">
        <v>29</v>
      </c>
      <c r="AX1401" s="13" t="s">
        <v>72</v>
      </c>
      <c r="AY1401" s="216" t="s">
        <v>182</v>
      </c>
    </row>
    <row r="1402" spans="2:51" s="14" customFormat="1" ht="11.25">
      <c r="B1402" s="217"/>
      <c r="C1402" s="218"/>
      <c r="D1402" s="208" t="s">
        <v>194</v>
      </c>
      <c r="E1402" s="219" t="s">
        <v>1</v>
      </c>
      <c r="F1402" s="220" t="s">
        <v>1589</v>
      </c>
      <c r="G1402" s="218"/>
      <c r="H1402" s="221">
        <v>13.763999999999999</v>
      </c>
      <c r="I1402" s="222"/>
      <c r="J1402" s="218"/>
      <c r="K1402" s="218"/>
      <c r="L1402" s="223"/>
      <c r="M1402" s="224"/>
      <c r="N1402" s="225"/>
      <c r="O1402" s="225"/>
      <c r="P1402" s="225"/>
      <c r="Q1402" s="225"/>
      <c r="R1402" s="225"/>
      <c r="S1402" s="225"/>
      <c r="T1402" s="226"/>
      <c r="AT1402" s="227" t="s">
        <v>194</v>
      </c>
      <c r="AU1402" s="227" t="s">
        <v>82</v>
      </c>
      <c r="AV1402" s="14" t="s">
        <v>82</v>
      </c>
      <c r="AW1402" s="14" t="s">
        <v>29</v>
      </c>
      <c r="AX1402" s="14" t="s">
        <v>72</v>
      </c>
      <c r="AY1402" s="227" t="s">
        <v>182</v>
      </c>
    </row>
    <row r="1403" spans="2:51" s="13" customFormat="1" ht="11.25">
      <c r="B1403" s="206"/>
      <c r="C1403" s="207"/>
      <c r="D1403" s="208" t="s">
        <v>194</v>
      </c>
      <c r="E1403" s="209" t="s">
        <v>1</v>
      </c>
      <c r="F1403" s="210" t="s">
        <v>1027</v>
      </c>
      <c r="G1403" s="207"/>
      <c r="H1403" s="209" t="s">
        <v>1</v>
      </c>
      <c r="I1403" s="211"/>
      <c r="J1403" s="207"/>
      <c r="K1403" s="207"/>
      <c r="L1403" s="212"/>
      <c r="M1403" s="213"/>
      <c r="N1403" s="214"/>
      <c r="O1403" s="214"/>
      <c r="P1403" s="214"/>
      <c r="Q1403" s="214"/>
      <c r="R1403" s="214"/>
      <c r="S1403" s="214"/>
      <c r="T1403" s="215"/>
      <c r="AT1403" s="216" t="s">
        <v>194</v>
      </c>
      <c r="AU1403" s="216" t="s">
        <v>82</v>
      </c>
      <c r="AV1403" s="13" t="s">
        <v>80</v>
      </c>
      <c r="AW1403" s="13" t="s">
        <v>29</v>
      </c>
      <c r="AX1403" s="13" t="s">
        <v>72</v>
      </c>
      <c r="AY1403" s="216" t="s">
        <v>182</v>
      </c>
    </row>
    <row r="1404" spans="2:51" s="14" customFormat="1" ht="11.25">
      <c r="B1404" s="217"/>
      <c r="C1404" s="218"/>
      <c r="D1404" s="208" t="s">
        <v>194</v>
      </c>
      <c r="E1404" s="219" t="s">
        <v>1</v>
      </c>
      <c r="F1404" s="220" t="s">
        <v>1590</v>
      </c>
      <c r="G1404" s="218"/>
      <c r="H1404" s="221">
        <v>69.494</v>
      </c>
      <c r="I1404" s="222"/>
      <c r="J1404" s="218"/>
      <c r="K1404" s="218"/>
      <c r="L1404" s="223"/>
      <c r="M1404" s="224"/>
      <c r="N1404" s="225"/>
      <c r="O1404" s="225"/>
      <c r="P1404" s="225"/>
      <c r="Q1404" s="225"/>
      <c r="R1404" s="225"/>
      <c r="S1404" s="225"/>
      <c r="T1404" s="226"/>
      <c r="AT1404" s="227" t="s">
        <v>194</v>
      </c>
      <c r="AU1404" s="227" t="s">
        <v>82</v>
      </c>
      <c r="AV1404" s="14" t="s">
        <v>82</v>
      </c>
      <c r="AW1404" s="14" t="s">
        <v>29</v>
      </c>
      <c r="AX1404" s="14" t="s">
        <v>72</v>
      </c>
      <c r="AY1404" s="227" t="s">
        <v>182</v>
      </c>
    </row>
    <row r="1405" spans="2:51" s="13" customFormat="1" ht="11.25">
      <c r="B1405" s="206"/>
      <c r="C1405" s="207"/>
      <c r="D1405" s="208" t="s">
        <v>194</v>
      </c>
      <c r="E1405" s="209" t="s">
        <v>1</v>
      </c>
      <c r="F1405" s="210" t="s">
        <v>1591</v>
      </c>
      <c r="G1405" s="207"/>
      <c r="H1405" s="209" t="s">
        <v>1</v>
      </c>
      <c r="I1405" s="211"/>
      <c r="J1405" s="207"/>
      <c r="K1405" s="207"/>
      <c r="L1405" s="212"/>
      <c r="M1405" s="213"/>
      <c r="N1405" s="214"/>
      <c r="O1405" s="214"/>
      <c r="P1405" s="214"/>
      <c r="Q1405" s="214"/>
      <c r="R1405" s="214"/>
      <c r="S1405" s="214"/>
      <c r="T1405" s="215"/>
      <c r="AT1405" s="216" t="s">
        <v>194</v>
      </c>
      <c r="AU1405" s="216" t="s">
        <v>82</v>
      </c>
      <c r="AV1405" s="13" t="s">
        <v>80</v>
      </c>
      <c r="AW1405" s="13" t="s">
        <v>29</v>
      </c>
      <c r="AX1405" s="13" t="s">
        <v>72</v>
      </c>
      <c r="AY1405" s="216" t="s">
        <v>182</v>
      </c>
    </row>
    <row r="1406" spans="2:51" s="14" customFormat="1" ht="11.25">
      <c r="B1406" s="217"/>
      <c r="C1406" s="218"/>
      <c r="D1406" s="208" t="s">
        <v>194</v>
      </c>
      <c r="E1406" s="219" t="s">
        <v>1</v>
      </c>
      <c r="F1406" s="220" t="s">
        <v>1592</v>
      </c>
      <c r="G1406" s="218"/>
      <c r="H1406" s="221">
        <v>29.38</v>
      </c>
      <c r="I1406" s="222"/>
      <c r="J1406" s="218"/>
      <c r="K1406" s="218"/>
      <c r="L1406" s="223"/>
      <c r="M1406" s="224"/>
      <c r="N1406" s="225"/>
      <c r="O1406" s="225"/>
      <c r="P1406" s="225"/>
      <c r="Q1406" s="225"/>
      <c r="R1406" s="225"/>
      <c r="S1406" s="225"/>
      <c r="T1406" s="226"/>
      <c r="AT1406" s="227" t="s">
        <v>194</v>
      </c>
      <c r="AU1406" s="227" t="s">
        <v>82</v>
      </c>
      <c r="AV1406" s="14" t="s">
        <v>82</v>
      </c>
      <c r="AW1406" s="14" t="s">
        <v>29</v>
      </c>
      <c r="AX1406" s="14" t="s">
        <v>72</v>
      </c>
      <c r="AY1406" s="227" t="s">
        <v>182</v>
      </c>
    </row>
    <row r="1407" spans="2:51" s="13" customFormat="1" ht="11.25">
      <c r="B1407" s="206"/>
      <c r="C1407" s="207"/>
      <c r="D1407" s="208" t="s">
        <v>194</v>
      </c>
      <c r="E1407" s="209" t="s">
        <v>1</v>
      </c>
      <c r="F1407" s="210" t="s">
        <v>1063</v>
      </c>
      <c r="G1407" s="207"/>
      <c r="H1407" s="209" t="s">
        <v>1</v>
      </c>
      <c r="I1407" s="211"/>
      <c r="J1407" s="207"/>
      <c r="K1407" s="207"/>
      <c r="L1407" s="212"/>
      <c r="M1407" s="213"/>
      <c r="N1407" s="214"/>
      <c r="O1407" s="214"/>
      <c r="P1407" s="214"/>
      <c r="Q1407" s="214"/>
      <c r="R1407" s="214"/>
      <c r="S1407" s="214"/>
      <c r="T1407" s="215"/>
      <c r="AT1407" s="216" t="s">
        <v>194</v>
      </c>
      <c r="AU1407" s="216" t="s">
        <v>82</v>
      </c>
      <c r="AV1407" s="13" t="s">
        <v>80</v>
      </c>
      <c r="AW1407" s="13" t="s">
        <v>29</v>
      </c>
      <c r="AX1407" s="13" t="s">
        <v>72</v>
      </c>
      <c r="AY1407" s="216" t="s">
        <v>182</v>
      </c>
    </row>
    <row r="1408" spans="2:51" s="14" customFormat="1" ht="11.25">
      <c r="B1408" s="217"/>
      <c r="C1408" s="218"/>
      <c r="D1408" s="208" t="s">
        <v>194</v>
      </c>
      <c r="E1408" s="219" t="s">
        <v>1</v>
      </c>
      <c r="F1408" s="220" t="s">
        <v>1593</v>
      </c>
      <c r="G1408" s="218"/>
      <c r="H1408" s="221">
        <v>24.367000000000001</v>
      </c>
      <c r="I1408" s="222"/>
      <c r="J1408" s="218"/>
      <c r="K1408" s="218"/>
      <c r="L1408" s="223"/>
      <c r="M1408" s="224"/>
      <c r="N1408" s="225"/>
      <c r="O1408" s="225"/>
      <c r="P1408" s="225"/>
      <c r="Q1408" s="225"/>
      <c r="R1408" s="225"/>
      <c r="S1408" s="225"/>
      <c r="T1408" s="226"/>
      <c r="AT1408" s="227" t="s">
        <v>194</v>
      </c>
      <c r="AU1408" s="227" t="s">
        <v>82</v>
      </c>
      <c r="AV1408" s="14" t="s">
        <v>82</v>
      </c>
      <c r="AW1408" s="14" t="s">
        <v>29</v>
      </c>
      <c r="AX1408" s="14" t="s">
        <v>72</v>
      </c>
      <c r="AY1408" s="227" t="s">
        <v>182</v>
      </c>
    </row>
    <row r="1409" spans="2:51" s="13" customFormat="1" ht="11.25">
      <c r="B1409" s="206"/>
      <c r="C1409" s="207"/>
      <c r="D1409" s="208" t="s">
        <v>194</v>
      </c>
      <c r="E1409" s="209" t="s">
        <v>1</v>
      </c>
      <c r="F1409" s="210" t="s">
        <v>1594</v>
      </c>
      <c r="G1409" s="207"/>
      <c r="H1409" s="209" t="s">
        <v>1</v>
      </c>
      <c r="I1409" s="211"/>
      <c r="J1409" s="207"/>
      <c r="K1409" s="207"/>
      <c r="L1409" s="212"/>
      <c r="M1409" s="213"/>
      <c r="N1409" s="214"/>
      <c r="O1409" s="214"/>
      <c r="P1409" s="214"/>
      <c r="Q1409" s="214"/>
      <c r="R1409" s="214"/>
      <c r="S1409" s="214"/>
      <c r="T1409" s="215"/>
      <c r="AT1409" s="216" t="s">
        <v>194</v>
      </c>
      <c r="AU1409" s="216" t="s">
        <v>82</v>
      </c>
      <c r="AV1409" s="13" t="s">
        <v>80</v>
      </c>
      <c r="AW1409" s="13" t="s">
        <v>29</v>
      </c>
      <c r="AX1409" s="13" t="s">
        <v>72</v>
      </c>
      <c r="AY1409" s="216" t="s">
        <v>182</v>
      </c>
    </row>
    <row r="1410" spans="2:51" s="14" customFormat="1" ht="11.25">
      <c r="B1410" s="217"/>
      <c r="C1410" s="218"/>
      <c r="D1410" s="208" t="s">
        <v>194</v>
      </c>
      <c r="E1410" s="219" t="s">
        <v>1</v>
      </c>
      <c r="F1410" s="220" t="s">
        <v>1595</v>
      </c>
      <c r="G1410" s="218"/>
      <c r="H1410" s="221">
        <v>35.264000000000003</v>
      </c>
      <c r="I1410" s="222"/>
      <c r="J1410" s="218"/>
      <c r="K1410" s="218"/>
      <c r="L1410" s="223"/>
      <c r="M1410" s="224"/>
      <c r="N1410" s="225"/>
      <c r="O1410" s="225"/>
      <c r="P1410" s="225"/>
      <c r="Q1410" s="225"/>
      <c r="R1410" s="225"/>
      <c r="S1410" s="225"/>
      <c r="T1410" s="226"/>
      <c r="AT1410" s="227" t="s">
        <v>194</v>
      </c>
      <c r="AU1410" s="227" t="s">
        <v>82</v>
      </c>
      <c r="AV1410" s="14" t="s">
        <v>82</v>
      </c>
      <c r="AW1410" s="14" t="s">
        <v>29</v>
      </c>
      <c r="AX1410" s="14" t="s">
        <v>72</v>
      </c>
      <c r="AY1410" s="227" t="s">
        <v>182</v>
      </c>
    </row>
    <row r="1411" spans="2:51" s="13" customFormat="1" ht="11.25">
      <c r="B1411" s="206"/>
      <c r="C1411" s="207"/>
      <c r="D1411" s="208" t="s">
        <v>194</v>
      </c>
      <c r="E1411" s="209" t="s">
        <v>1</v>
      </c>
      <c r="F1411" s="210" t="s">
        <v>1596</v>
      </c>
      <c r="G1411" s="207"/>
      <c r="H1411" s="209" t="s">
        <v>1</v>
      </c>
      <c r="I1411" s="211"/>
      <c r="J1411" s="207"/>
      <c r="K1411" s="207"/>
      <c r="L1411" s="212"/>
      <c r="M1411" s="213"/>
      <c r="N1411" s="214"/>
      <c r="O1411" s="214"/>
      <c r="P1411" s="214"/>
      <c r="Q1411" s="214"/>
      <c r="R1411" s="214"/>
      <c r="S1411" s="214"/>
      <c r="T1411" s="215"/>
      <c r="AT1411" s="216" t="s">
        <v>194</v>
      </c>
      <c r="AU1411" s="216" t="s">
        <v>82</v>
      </c>
      <c r="AV1411" s="13" t="s">
        <v>80</v>
      </c>
      <c r="AW1411" s="13" t="s">
        <v>29</v>
      </c>
      <c r="AX1411" s="13" t="s">
        <v>72</v>
      </c>
      <c r="AY1411" s="216" t="s">
        <v>182</v>
      </c>
    </row>
    <row r="1412" spans="2:51" s="14" customFormat="1" ht="11.25">
      <c r="B1412" s="217"/>
      <c r="C1412" s="218"/>
      <c r="D1412" s="208" t="s">
        <v>194</v>
      </c>
      <c r="E1412" s="219" t="s">
        <v>1</v>
      </c>
      <c r="F1412" s="220" t="s">
        <v>1597</v>
      </c>
      <c r="G1412" s="218"/>
      <c r="H1412" s="221">
        <v>32.488999999999997</v>
      </c>
      <c r="I1412" s="222"/>
      <c r="J1412" s="218"/>
      <c r="K1412" s="218"/>
      <c r="L1412" s="223"/>
      <c r="M1412" s="224"/>
      <c r="N1412" s="225"/>
      <c r="O1412" s="225"/>
      <c r="P1412" s="225"/>
      <c r="Q1412" s="225"/>
      <c r="R1412" s="225"/>
      <c r="S1412" s="225"/>
      <c r="T1412" s="226"/>
      <c r="AT1412" s="227" t="s">
        <v>194</v>
      </c>
      <c r="AU1412" s="227" t="s">
        <v>82</v>
      </c>
      <c r="AV1412" s="14" t="s">
        <v>82</v>
      </c>
      <c r="AW1412" s="14" t="s">
        <v>29</v>
      </c>
      <c r="AX1412" s="14" t="s">
        <v>72</v>
      </c>
      <c r="AY1412" s="227" t="s">
        <v>182</v>
      </c>
    </row>
    <row r="1413" spans="2:51" s="13" customFormat="1" ht="11.25">
      <c r="B1413" s="206"/>
      <c r="C1413" s="207"/>
      <c r="D1413" s="208" t="s">
        <v>194</v>
      </c>
      <c r="E1413" s="209" t="s">
        <v>1</v>
      </c>
      <c r="F1413" s="210" t="s">
        <v>207</v>
      </c>
      <c r="G1413" s="207"/>
      <c r="H1413" s="209" t="s">
        <v>1</v>
      </c>
      <c r="I1413" s="211"/>
      <c r="J1413" s="207"/>
      <c r="K1413" s="207"/>
      <c r="L1413" s="212"/>
      <c r="M1413" s="213"/>
      <c r="N1413" s="214"/>
      <c r="O1413" s="214"/>
      <c r="P1413" s="214"/>
      <c r="Q1413" s="214"/>
      <c r="R1413" s="214"/>
      <c r="S1413" s="214"/>
      <c r="T1413" s="215"/>
      <c r="AT1413" s="216" t="s">
        <v>194</v>
      </c>
      <c r="AU1413" s="216" t="s">
        <v>82</v>
      </c>
      <c r="AV1413" s="13" t="s">
        <v>80</v>
      </c>
      <c r="AW1413" s="13" t="s">
        <v>29</v>
      </c>
      <c r="AX1413" s="13" t="s">
        <v>72</v>
      </c>
      <c r="AY1413" s="216" t="s">
        <v>182</v>
      </c>
    </row>
    <row r="1414" spans="2:51" s="13" customFormat="1" ht="11.25">
      <c r="B1414" s="206"/>
      <c r="C1414" s="207"/>
      <c r="D1414" s="208" t="s">
        <v>194</v>
      </c>
      <c r="E1414" s="209" t="s">
        <v>1</v>
      </c>
      <c r="F1414" s="210" t="s">
        <v>365</v>
      </c>
      <c r="G1414" s="207"/>
      <c r="H1414" s="209" t="s">
        <v>1</v>
      </c>
      <c r="I1414" s="211"/>
      <c r="J1414" s="207"/>
      <c r="K1414" s="207"/>
      <c r="L1414" s="212"/>
      <c r="M1414" s="213"/>
      <c r="N1414" s="214"/>
      <c r="O1414" s="214"/>
      <c r="P1414" s="214"/>
      <c r="Q1414" s="214"/>
      <c r="R1414" s="214"/>
      <c r="S1414" s="214"/>
      <c r="T1414" s="215"/>
      <c r="AT1414" s="216" t="s">
        <v>194</v>
      </c>
      <c r="AU1414" s="216" t="s">
        <v>82</v>
      </c>
      <c r="AV1414" s="13" t="s">
        <v>80</v>
      </c>
      <c r="AW1414" s="13" t="s">
        <v>29</v>
      </c>
      <c r="AX1414" s="13" t="s">
        <v>72</v>
      </c>
      <c r="AY1414" s="216" t="s">
        <v>182</v>
      </c>
    </row>
    <row r="1415" spans="2:51" s="14" customFormat="1" ht="33.75">
      <c r="B1415" s="217"/>
      <c r="C1415" s="218"/>
      <c r="D1415" s="208" t="s">
        <v>194</v>
      </c>
      <c r="E1415" s="219" t="s">
        <v>1</v>
      </c>
      <c r="F1415" s="220" t="s">
        <v>1598</v>
      </c>
      <c r="G1415" s="218"/>
      <c r="H1415" s="221">
        <v>33.509</v>
      </c>
      <c r="I1415" s="222"/>
      <c r="J1415" s="218"/>
      <c r="K1415" s="218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194</v>
      </c>
      <c r="AU1415" s="227" t="s">
        <v>82</v>
      </c>
      <c r="AV1415" s="14" t="s">
        <v>82</v>
      </c>
      <c r="AW1415" s="14" t="s">
        <v>29</v>
      </c>
      <c r="AX1415" s="14" t="s">
        <v>72</v>
      </c>
      <c r="AY1415" s="227" t="s">
        <v>182</v>
      </c>
    </row>
    <row r="1416" spans="2:51" s="14" customFormat="1" ht="11.25">
      <c r="B1416" s="217"/>
      <c r="C1416" s="218"/>
      <c r="D1416" s="208" t="s">
        <v>194</v>
      </c>
      <c r="E1416" s="219" t="s">
        <v>1</v>
      </c>
      <c r="F1416" s="220" t="s">
        <v>1599</v>
      </c>
      <c r="G1416" s="218"/>
      <c r="H1416" s="221">
        <v>0.67200000000000004</v>
      </c>
      <c r="I1416" s="222"/>
      <c r="J1416" s="218"/>
      <c r="K1416" s="218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194</v>
      </c>
      <c r="AU1416" s="227" t="s">
        <v>82</v>
      </c>
      <c r="AV1416" s="14" t="s">
        <v>82</v>
      </c>
      <c r="AW1416" s="14" t="s">
        <v>29</v>
      </c>
      <c r="AX1416" s="14" t="s">
        <v>72</v>
      </c>
      <c r="AY1416" s="227" t="s">
        <v>182</v>
      </c>
    </row>
    <row r="1417" spans="2:51" s="13" customFormat="1" ht="11.25">
      <c r="B1417" s="206"/>
      <c r="C1417" s="207"/>
      <c r="D1417" s="208" t="s">
        <v>194</v>
      </c>
      <c r="E1417" s="209" t="s">
        <v>1</v>
      </c>
      <c r="F1417" s="210" t="s">
        <v>541</v>
      </c>
      <c r="G1417" s="207"/>
      <c r="H1417" s="209" t="s">
        <v>1</v>
      </c>
      <c r="I1417" s="211"/>
      <c r="J1417" s="207"/>
      <c r="K1417" s="207"/>
      <c r="L1417" s="212"/>
      <c r="M1417" s="213"/>
      <c r="N1417" s="214"/>
      <c r="O1417" s="214"/>
      <c r="P1417" s="214"/>
      <c r="Q1417" s="214"/>
      <c r="R1417" s="214"/>
      <c r="S1417" s="214"/>
      <c r="T1417" s="215"/>
      <c r="AT1417" s="216" t="s">
        <v>194</v>
      </c>
      <c r="AU1417" s="216" t="s">
        <v>82</v>
      </c>
      <c r="AV1417" s="13" t="s">
        <v>80</v>
      </c>
      <c r="AW1417" s="13" t="s">
        <v>29</v>
      </c>
      <c r="AX1417" s="13" t="s">
        <v>72</v>
      </c>
      <c r="AY1417" s="216" t="s">
        <v>182</v>
      </c>
    </row>
    <row r="1418" spans="2:51" s="14" customFormat="1" ht="22.5">
      <c r="B1418" s="217"/>
      <c r="C1418" s="218"/>
      <c r="D1418" s="208" t="s">
        <v>194</v>
      </c>
      <c r="E1418" s="219" t="s">
        <v>1</v>
      </c>
      <c r="F1418" s="220" t="s">
        <v>1600</v>
      </c>
      <c r="G1418" s="218"/>
      <c r="H1418" s="221">
        <v>31.263000000000002</v>
      </c>
      <c r="I1418" s="222"/>
      <c r="J1418" s="218"/>
      <c r="K1418" s="218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194</v>
      </c>
      <c r="AU1418" s="227" t="s">
        <v>82</v>
      </c>
      <c r="AV1418" s="14" t="s">
        <v>82</v>
      </c>
      <c r="AW1418" s="14" t="s">
        <v>29</v>
      </c>
      <c r="AX1418" s="14" t="s">
        <v>72</v>
      </c>
      <c r="AY1418" s="227" t="s">
        <v>182</v>
      </c>
    </row>
    <row r="1419" spans="2:51" s="14" customFormat="1" ht="22.5">
      <c r="B1419" s="217"/>
      <c r="C1419" s="218"/>
      <c r="D1419" s="208" t="s">
        <v>194</v>
      </c>
      <c r="E1419" s="219" t="s">
        <v>1</v>
      </c>
      <c r="F1419" s="220" t="s">
        <v>1601</v>
      </c>
      <c r="G1419" s="218"/>
      <c r="H1419" s="221">
        <v>176.684</v>
      </c>
      <c r="I1419" s="222"/>
      <c r="J1419" s="218"/>
      <c r="K1419" s="218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194</v>
      </c>
      <c r="AU1419" s="227" t="s">
        <v>82</v>
      </c>
      <c r="AV1419" s="14" t="s">
        <v>82</v>
      </c>
      <c r="AW1419" s="14" t="s">
        <v>29</v>
      </c>
      <c r="AX1419" s="14" t="s">
        <v>72</v>
      </c>
      <c r="AY1419" s="227" t="s">
        <v>182</v>
      </c>
    </row>
    <row r="1420" spans="2:51" s="14" customFormat="1" ht="22.5">
      <c r="B1420" s="217"/>
      <c r="C1420" s="218"/>
      <c r="D1420" s="208" t="s">
        <v>194</v>
      </c>
      <c r="E1420" s="219" t="s">
        <v>1</v>
      </c>
      <c r="F1420" s="220" t="s">
        <v>1602</v>
      </c>
      <c r="G1420" s="218"/>
      <c r="H1420" s="221">
        <v>115.297</v>
      </c>
      <c r="I1420" s="222"/>
      <c r="J1420" s="218"/>
      <c r="K1420" s="218"/>
      <c r="L1420" s="223"/>
      <c r="M1420" s="224"/>
      <c r="N1420" s="225"/>
      <c r="O1420" s="225"/>
      <c r="P1420" s="225"/>
      <c r="Q1420" s="225"/>
      <c r="R1420" s="225"/>
      <c r="S1420" s="225"/>
      <c r="T1420" s="226"/>
      <c r="AT1420" s="227" t="s">
        <v>194</v>
      </c>
      <c r="AU1420" s="227" t="s">
        <v>82</v>
      </c>
      <c r="AV1420" s="14" t="s">
        <v>82</v>
      </c>
      <c r="AW1420" s="14" t="s">
        <v>29</v>
      </c>
      <c r="AX1420" s="14" t="s">
        <v>72</v>
      </c>
      <c r="AY1420" s="227" t="s">
        <v>182</v>
      </c>
    </row>
    <row r="1421" spans="2:51" s="13" customFormat="1" ht="11.25">
      <c r="B1421" s="206"/>
      <c r="C1421" s="207"/>
      <c r="D1421" s="208" t="s">
        <v>194</v>
      </c>
      <c r="E1421" s="209" t="s">
        <v>1</v>
      </c>
      <c r="F1421" s="210" t="s">
        <v>1031</v>
      </c>
      <c r="G1421" s="207"/>
      <c r="H1421" s="209" t="s">
        <v>1</v>
      </c>
      <c r="I1421" s="211"/>
      <c r="J1421" s="207"/>
      <c r="K1421" s="207"/>
      <c r="L1421" s="212"/>
      <c r="M1421" s="213"/>
      <c r="N1421" s="214"/>
      <c r="O1421" s="214"/>
      <c r="P1421" s="214"/>
      <c r="Q1421" s="214"/>
      <c r="R1421" s="214"/>
      <c r="S1421" s="214"/>
      <c r="T1421" s="215"/>
      <c r="AT1421" s="216" t="s">
        <v>194</v>
      </c>
      <c r="AU1421" s="216" t="s">
        <v>82</v>
      </c>
      <c r="AV1421" s="13" t="s">
        <v>80</v>
      </c>
      <c r="AW1421" s="13" t="s">
        <v>29</v>
      </c>
      <c r="AX1421" s="13" t="s">
        <v>72</v>
      </c>
      <c r="AY1421" s="216" t="s">
        <v>182</v>
      </c>
    </row>
    <row r="1422" spans="2:51" s="14" customFormat="1" ht="11.25">
      <c r="B1422" s="217"/>
      <c r="C1422" s="218"/>
      <c r="D1422" s="208" t="s">
        <v>194</v>
      </c>
      <c r="E1422" s="219" t="s">
        <v>1</v>
      </c>
      <c r="F1422" s="220" t="s">
        <v>1603</v>
      </c>
      <c r="G1422" s="218"/>
      <c r="H1422" s="221">
        <v>174.16900000000001</v>
      </c>
      <c r="I1422" s="222"/>
      <c r="J1422" s="218"/>
      <c r="K1422" s="218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194</v>
      </c>
      <c r="AU1422" s="227" t="s">
        <v>82</v>
      </c>
      <c r="AV1422" s="14" t="s">
        <v>82</v>
      </c>
      <c r="AW1422" s="14" t="s">
        <v>29</v>
      </c>
      <c r="AX1422" s="14" t="s">
        <v>72</v>
      </c>
      <c r="AY1422" s="227" t="s">
        <v>182</v>
      </c>
    </row>
    <row r="1423" spans="2:51" s="13" customFormat="1" ht="11.25">
      <c r="B1423" s="206"/>
      <c r="C1423" s="207"/>
      <c r="D1423" s="208" t="s">
        <v>194</v>
      </c>
      <c r="E1423" s="209" t="s">
        <v>1</v>
      </c>
      <c r="F1423" s="210" t="s">
        <v>1604</v>
      </c>
      <c r="G1423" s="207"/>
      <c r="H1423" s="209" t="s">
        <v>1</v>
      </c>
      <c r="I1423" s="211"/>
      <c r="J1423" s="207"/>
      <c r="K1423" s="207"/>
      <c r="L1423" s="212"/>
      <c r="M1423" s="213"/>
      <c r="N1423" s="214"/>
      <c r="O1423" s="214"/>
      <c r="P1423" s="214"/>
      <c r="Q1423" s="214"/>
      <c r="R1423" s="214"/>
      <c r="S1423" s="214"/>
      <c r="T1423" s="215"/>
      <c r="AT1423" s="216" t="s">
        <v>194</v>
      </c>
      <c r="AU1423" s="216" t="s">
        <v>82</v>
      </c>
      <c r="AV1423" s="13" t="s">
        <v>80</v>
      </c>
      <c r="AW1423" s="13" t="s">
        <v>29</v>
      </c>
      <c r="AX1423" s="13" t="s">
        <v>72</v>
      </c>
      <c r="AY1423" s="216" t="s">
        <v>182</v>
      </c>
    </row>
    <row r="1424" spans="2:51" s="14" customFormat="1" ht="11.25">
      <c r="B1424" s="217"/>
      <c r="C1424" s="218"/>
      <c r="D1424" s="208" t="s">
        <v>194</v>
      </c>
      <c r="E1424" s="219" t="s">
        <v>1</v>
      </c>
      <c r="F1424" s="220" t="s">
        <v>1605</v>
      </c>
      <c r="G1424" s="218"/>
      <c r="H1424" s="221">
        <v>29.97</v>
      </c>
      <c r="I1424" s="222"/>
      <c r="J1424" s="218"/>
      <c r="K1424" s="218"/>
      <c r="L1424" s="223"/>
      <c r="M1424" s="224"/>
      <c r="N1424" s="225"/>
      <c r="O1424" s="225"/>
      <c r="P1424" s="225"/>
      <c r="Q1424" s="225"/>
      <c r="R1424" s="225"/>
      <c r="S1424" s="225"/>
      <c r="T1424" s="226"/>
      <c r="AT1424" s="227" t="s">
        <v>194</v>
      </c>
      <c r="AU1424" s="227" t="s">
        <v>82</v>
      </c>
      <c r="AV1424" s="14" t="s">
        <v>82</v>
      </c>
      <c r="AW1424" s="14" t="s">
        <v>29</v>
      </c>
      <c r="AX1424" s="14" t="s">
        <v>72</v>
      </c>
      <c r="AY1424" s="227" t="s">
        <v>182</v>
      </c>
    </row>
    <row r="1425" spans="1:65" s="13" customFormat="1" ht="11.25">
      <c r="B1425" s="206"/>
      <c r="C1425" s="207"/>
      <c r="D1425" s="208" t="s">
        <v>194</v>
      </c>
      <c r="E1425" s="209" t="s">
        <v>1</v>
      </c>
      <c r="F1425" s="210" t="s">
        <v>1606</v>
      </c>
      <c r="G1425" s="207"/>
      <c r="H1425" s="209" t="s">
        <v>1</v>
      </c>
      <c r="I1425" s="211"/>
      <c r="J1425" s="207"/>
      <c r="K1425" s="207"/>
      <c r="L1425" s="212"/>
      <c r="M1425" s="213"/>
      <c r="N1425" s="214"/>
      <c r="O1425" s="214"/>
      <c r="P1425" s="214"/>
      <c r="Q1425" s="214"/>
      <c r="R1425" s="214"/>
      <c r="S1425" s="214"/>
      <c r="T1425" s="215"/>
      <c r="AT1425" s="216" t="s">
        <v>194</v>
      </c>
      <c r="AU1425" s="216" t="s">
        <v>82</v>
      </c>
      <c r="AV1425" s="13" t="s">
        <v>80</v>
      </c>
      <c r="AW1425" s="13" t="s">
        <v>29</v>
      </c>
      <c r="AX1425" s="13" t="s">
        <v>72</v>
      </c>
      <c r="AY1425" s="216" t="s">
        <v>182</v>
      </c>
    </row>
    <row r="1426" spans="1:65" s="14" customFormat="1" ht="22.5">
      <c r="B1426" s="217"/>
      <c r="C1426" s="218"/>
      <c r="D1426" s="208" t="s">
        <v>194</v>
      </c>
      <c r="E1426" s="219" t="s">
        <v>1</v>
      </c>
      <c r="F1426" s="220" t="s">
        <v>1607</v>
      </c>
      <c r="G1426" s="218"/>
      <c r="H1426" s="221">
        <v>65.534000000000006</v>
      </c>
      <c r="I1426" s="222"/>
      <c r="J1426" s="218"/>
      <c r="K1426" s="218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194</v>
      </c>
      <c r="AU1426" s="227" t="s">
        <v>82</v>
      </c>
      <c r="AV1426" s="14" t="s">
        <v>82</v>
      </c>
      <c r="AW1426" s="14" t="s">
        <v>29</v>
      </c>
      <c r="AX1426" s="14" t="s">
        <v>72</v>
      </c>
      <c r="AY1426" s="227" t="s">
        <v>182</v>
      </c>
    </row>
    <row r="1427" spans="1:65" s="13" customFormat="1" ht="11.25">
      <c r="B1427" s="206"/>
      <c r="C1427" s="207"/>
      <c r="D1427" s="208" t="s">
        <v>194</v>
      </c>
      <c r="E1427" s="209" t="s">
        <v>1</v>
      </c>
      <c r="F1427" s="210" t="s">
        <v>1407</v>
      </c>
      <c r="G1427" s="207"/>
      <c r="H1427" s="209" t="s">
        <v>1</v>
      </c>
      <c r="I1427" s="211"/>
      <c r="J1427" s="207"/>
      <c r="K1427" s="207"/>
      <c r="L1427" s="212"/>
      <c r="M1427" s="213"/>
      <c r="N1427" s="214"/>
      <c r="O1427" s="214"/>
      <c r="P1427" s="214"/>
      <c r="Q1427" s="214"/>
      <c r="R1427" s="214"/>
      <c r="S1427" s="214"/>
      <c r="T1427" s="215"/>
      <c r="AT1427" s="216" t="s">
        <v>194</v>
      </c>
      <c r="AU1427" s="216" t="s">
        <v>82</v>
      </c>
      <c r="AV1427" s="13" t="s">
        <v>80</v>
      </c>
      <c r="AW1427" s="13" t="s">
        <v>29</v>
      </c>
      <c r="AX1427" s="13" t="s">
        <v>72</v>
      </c>
      <c r="AY1427" s="216" t="s">
        <v>182</v>
      </c>
    </row>
    <row r="1428" spans="1:65" s="14" customFormat="1" ht="22.5">
      <c r="B1428" s="217"/>
      <c r="C1428" s="218"/>
      <c r="D1428" s="208" t="s">
        <v>194</v>
      </c>
      <c r="E1428" s="219" t="s">
        <v>1</v>
      </c>
      <c r="F1428" s="220" t="s">
        <v>1608</v>
      </c>
      <c r="G1428" s="218"/>
      <c r="H1428" s="221">
        <v>79.47</v>
      </c>
      <c r="I1428" s="222"/>
      <c r="J1428" s="218"/>
      <c r="K1428" s="218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194</v>
      </c>
      <c r="AU1428" s="227" t="s">
        <v>82</v>
      </c>
      <c r="AV1428" s="14" t="s">
        <v>82</v>
      </c>
      <c r="AW1428" s="14" t="s">
        <v>29</v>
      </c>
      <c r="AX1428" s="14" t="s">
        <v>72</v>
      </c>
      <c r="AY1428" s="227" t="s">
        <v>182</v>
      </c>
    </row>
    <row r="1429" spans="1:65" s="13" customFormat="1" ht="11.25">
      <c r="B1429" s="206"/>
      <c r="C1429" s="207"/>
      <c r="D1429" s="208" t="s">
        <v>194</v>
      </c>
      <c r="E1429" s="209" t="s">
        <v>1</v>
      </c>
      <c r="F1429" s="210" t="s">
        <v>1609</v>
      </c>
      <c r="G1429" s="207"/>
      <c r="H1429" s="209" t="s">
        <v>1</v>
      </c>
      <c r="I1429" s="211"/>
      <c r="J1429" s="207"/>
      <c r="K1429" s="207"/>
      <c r="L1429" s="212"/>
      <c r="M1429" s="213"/>
      <c r="N1429" s="214"/>
      <c r="O1429" s="214"/>
      <c r="P1429" s="214"/>
      <c r="Q1429" s="214"/>
      <c r="R1429" s="214"/>
      <c r="S1429" s="214"/>
      <c r="T1429" s="215"/>
      <c r="AT1429" s="216" t="s">
        <v>194</v>
      </c>
      <c r="AU1429" s="216" t="s">
        <v>82</v>
      </c>
      <c r="AV1429" s="13" t="s">
        <v>80</v>
      </c>
      <c r="AW1429" s="13" t="s">
        <v>29</v>
      </c>
      <c r="AX1429" s="13" t="s">
        <v>72</v>
      </c>
      <c r="AY1429" s="216" t="s">
        <v>182</v>
      </c>
    </row>
    <row r="1430" spans="1:65" s="14" customFormat="1" ht="11.25">
      <c r="B1430" s="217"/>
      <c r="C1430" s="218"/>
      <c r="D1430" s="208" t="s">
        <v>194</v>
      </c>
      <c r="E1430" s="219" t="s">
        <v>1</v>
      </c>
      <c r="F1430" s="220" t="s">
        <v>1610</v>
      </c>
      <c r="G1430" s="218"/>
      <c r="H1430" s="221">
        <v>63.417999999999999</v>
      </c>
      <c r="I1430" s="222"/>
      <c r="J1430" s="218"/>
      <c r="K1430" s="218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194</v>
      </c>
      <c r="AU1430" s="227" t="s">
        <v>82</v>
      </c>
      <c r="AV1430" s="14" t="s">
        <v>82</v>
      </c>
      <c r="AW1430" s="14" t="s">
        <v>29</v>
      </c>
      <c r="AX1430" s="14" t="s">
        <v>72</v>
      </c>
      <c r="AY1430" s="227" t="s">
        <v>182</v>
      </c>
    </row>
    <row r="1431" spans="1:65" s="13" customFormat="1" ht="11.25">
      <c r="B1431" s="206"/>
      <c r="C1431" s="207"/>
      <c r="D1431" s="208" t="s">
        <v>194</v>
      </c>
      <c r="E1431" s="209" t="s">
        <v>1</v>
      </c>
      <c r="F1431" s="210" t="s">
        <v>253</v>
      </c>
      <c r="G1431" s="207"/>
      <c r="H1431" s="209" t="s">
        <v>1</v>
      </c>
      <c r="I1431" s="211"/>
      <c r="J1431" s="207"/>
      <c r="K1431" s="207"/>
      <c r="L1431" s="212"/>
      <c r="M1431" s="213"/>
      <c r="N1431" s="214"/>
      <c r="O1431" s="214"/>
      <c r="P1431" s="214"/>
      <c r="Q1431" s="214"/>
      <c r="R1431" s="214"/>
      <c r="S1431" s="214"/>
      <c r="T1431" s="215"/>
      <c r="AT1431" s="216" t="s">
        <v>194</v>
      </c>
      <c r="AU1431" s="216" t="s">
        <v>82</v>
      </c>
      <c r="AV1431" s="13" t="s">
        <v>80</v>
      </c>
      <c r="AW1431" s="13" t="s">
        <v>29</v>
      </c>
      <c r="AX1431" s="13" t="s">
        <v>72</v>
      </c>
      <c r="AY1431" s="216" t="s">
        <v>182</v>
      </c>
    </row>
    <row r="1432" spans="1:65" s="13" customFormat="1" ht="11.25">
      <c r="B1432" s="206"/>
      <c r="C1432" s="207"/>
      <c r="D1432" s="208" t="s">
        <v>194</v>
      </c>
      <c r="E1432" s="209" t="s">
        <v>1</v>
      </c>
      <c r="F1432" s="210" t="s">
        <v>1342</v>
      </c>
      <c r="G1432" s="207"/>
      <c r="H1432" s="209" t="s">
        <v>1</v>
      </c>
      <c r="I1432" s="211"/>
      <c r="J1432" s="207"/>
      <c r="K1432" s="207"/>
      <c r="L1432" s="212"/>
      <c r="M1432" s="213"/>
      <c r="N1432" s="214"/>
      <c r="O1432" s="214"/>
      <c r="P1432" s="214"/>
      <c r="Q1432" s="214"/>
      <c r="R1432" s="214"/>
      <c r="S1432" s="214"/>
      <c r="T1432" s="215"/>
      <c r="AT1432" s="216" t="s">
        <v>194</v>
      </c>
      <c r="AU1432" s="216" t="s">
        <v>82</v>
      </c>
      <c r="AV1432" s="13" t="s">
        <v>80</v>
      </c>
      <c r="AW1432" s="13" t="s">
        <v>29</v>
      </c>
      <c r="AX1432" s="13" t="s">
        <v>72</v>
      </c>
      <c r="AY1432" s="216" t="s">
        <v>182</v>
      </c>
    </row>
    <row r="1433" spans="1:65" s="14" customFormat="1" ht="11.25">
      <c r="B1433" s="217"/>
      <c r="C1433" s="218"/>
      <c r="D1433" s="208" t="s">
        <v>194</v>
      </c>
      <c r="E1433" s="219" t="s">
        <v>1</v>
      </c>
      <c r="F1433" s="220" t="s">
        <v>1611</v>
      </c>
      <c r="G1433" s="218"/>
      <c r="H1433" s="221">
        <v>19.850000000000001</v>
      </c>
      <c r="I1433" s="222"/>
      <c r="J1433" s="218"/>
      <c r="K1433" s="218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194</v>
      </c>
      <c r="AU1433" s="227" t="s">
        <v>82</v>
      </c>
      <c r="AV1433" s="14" t="s">
        <v>82</v>
      </c>
      <c r="AW1433" s="14" t="s">
        <v>29</v>
      </c>
      <c r="AX1433" s="14" t="s">
        <v>72</v>
      </c>
      <c r="AY1433" s="227" t="s">
        <v>182</v>
      </c>
    </row>
    <row r="1434" spans="1:65" s="13" customFormat="1" ht="11.25">
      <c r="B1434" s="206"/>
      <c r="C1434" s="207"/>
      <c r="D1434" s="208" t="s">
        <v>194</v>
      </c>
      <c r="E1434" s="209" t="s">
        <v>1</v>
      </c>
      <c r="F1434" s="210" t="s">
        <v>1344</v>
      </c>
      <c r="G1434" s="207"/>
      <c r="H1434" s="209" t="s">
        <v>1</v>
      </c>
      <c r="I1434" s="211"/>
      <c r="J1434" s="207"/>
      <c r="K1434" s="207"/>
      <c r="L1434" s="212"/>
      <c r="M1434" s="213"/>
      <c r="N1434" s="214"/>
      <c r="O1434" s="214"/>
      <c r="P1434" s="214"/>
      <c r="Q1434" s="214"/>
      <c r="R1434" s="214"/>
      <c r="S1434" s="214"/>
      <c r="T1434" s="215"/>
      <c r="AT1434" s="216" t="s">
        <v>194</v>
      </c>
      <c r="AU1434" s="216" t="s">
        <v>82</v>
      </c>
      <c r="AV1434" s="13" t="s">
        <v>80</v>
      </c>
      <c r="AW1434" s="13" t="s">
        <v>29</v>
      </c>
      <c r="AX1434" s="13" t="s">
        <v>72</v>
      </c>
      <c r="AY1434" s="216" t="s">
        <v>182</v>
      </c>
    </row>
    <row r="1435" spans="1:65" s="14" customFormat="1" ht="11.25">
      <c r="B1435" s="217"/>
      <c r="C1435" s="218"/>
      <c r="D1435" s="208" t="s">
        <v>194</v>
      </c>
      <c r="E1435" s="219" t="s">
        <v>1</v>
      </c>
      <c r="F1435" s="220" t="s">
        <v>1612</v>
      </c>
      <c r="G1435" s="218"/>
      <c r="H1435" s="221">
        <v>13.821</v>
      </c>
      <c r="I1435" s="222"/>
      <c r="J1435" s="218"/>
      <c r="K1435" s="218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194</v>
      </c>
      <c r="AU1435" s="227" t="s">
        <v>82</v>
      </c>
      <c r="AV1435" s="14" t="s">
        <v>82</v>
      </c>
      <c r="AW1435" s="14" t="s">
        <v>29</v>
      </c>
      <c r="AX1435" s="14" t="s">
        <v>72</v>
      </c>
      <c r="AY1435" s="227" t="s">
        <v>182</v>
      </c>
    </row>
    <row r="1436" spans="1:65" s="15" customFormat="1" ht="11.25">
      <c r="B1436" s="228"/>
      <c r="C1436" s="229"/>
      <c r="D1436" s="208" t="s">
        <v>194</v>
      </c>
      <c r="E1436" s="230" t="s">
        <v>1</v>
      </c>
      <c r="F1436" s="231" t="s">
        <v>218</v>
      </c>
      <c r="G1436" s="229"/>
      <c r="H1436" s="232">
        <v>1266.0740000000001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194</v>
      </c>
      <c r="AU1436" s="238" t="s">
        <v>82</v>
      </c>
      <c r="AV1436" s="15" t="s">
        <v>187</v>
      </c>
      <c r="AW1436" s="15" t="s">
        <v>29</v>
      </c>
      <c r="AX1436" s="15" t="s">
        <v>80</v>
      </c>
      <c r="AY1436" s="238" t="s">
        <v>182</v>
      </c>
    </row>
    <row r="1437" spans="1:65" s="2" customFormat="1" ht="24.2" customHeight="1">
      <c r="A1437" s="34"/>
      <c r="B1437" s="35"/>
      <c r="C1437" s="192" t="s">
        <v>1684</v>
      </c>
      <c r="D1437" s="192" t="s">
        <v>184</v>
      </c>
      <c r="E1437" s="193" t="s">
        <v>1685</v>
      </c>
      <c r="F1437" s="194" t="s">
        <v>1686</v>
      </c>
      <c r="G1437" s="195" t="s">
        <v>201</v>
      </c>
      <c r="H1437" s="196">
        <v>4090.797</v>
      </c>
      <c r="I1437" s="197"/>
      <c r="J1437" s="198">
        <f>ROUND(I1437*H1437,2)</f>
        <v>0</v>
      </c>
      <c r="K1437" s="199"/>
      <c r="L1437" s="39"/>
      <c r="M1437" s="200" t="s">
        <v>1</v>
      </c>
      <c r="N1437" s="201" t="s">
        <v>37</v>
      </c>
      <c r="O1437" s="71"/>
      <c r="P1437" s="202">
        <f>O1437*H1437</f>
        <v>0</v>
      </c>
      <c r="Q1437" s="202">
        <v>7.9000000000000008E-3</v>
      </c>
      <c r="R1437" s="202">
        <f>Q1437*H1437</f>
        <v>32.317296300000002</v>
      </c>
      <c r="S1437" s="202">
        <v>0</v>
      </c>
      <c r="T1437" s="203">
        <f>S1437*H1437</f>
        <v>0</v>
      </c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R1437" s="204" t="s">
        <v>187</v>
      </c>
      <c r="AT1437" s="204" t="s">
        <v>184</v>
      </c>
      <c r="AU1437" s="204" t="s">
        <v>82</v>
      </c>
      <c r="AY1437" s="17" t="s">
        <v>182</v>
      </c>
      <c r="BE1437" s="205">
        <f>IF(N1437="základní",J1437,0)</f>
        <v>0</v>
      </c>
      <c r="BF1437" s="205">
        <f>IF(N1437="snížená",J1437,0)</f>
        <v>0</v>
      </c>
      <c r="BG1437" s="205">
        <f>IF(N1437="zákl. přenesená",J1437,0)</f>
        <v>0</v>
      </c>
      <c r="BH1437" s="205">
        <f>IF(N1437="sníž. přenesená",J1437,0)</f>
        <v>0</v>
      </c>
      <c r="BI1437" s="205">
        <f>IF(N1437="nulová",J1437,0)</f>
        <v>0</v>
      </c>
      <c r="BJ1437" s="17" t="s">
        <v>80</v>
      </c>
      <c r="BK1437" s="205">
        <f>ROUND(I1437*H1437,2)</f>
        <v>0</v>
      </c>
      <c r="BL1437" s="17" t="s">
        <v>187</v>
      </c>
      <c r="BM1437" s="204" t="s">
        <v>1687</v>
      </c>
    </row>
    <row r="1438" spans="1:65" s="14" customFormat="1" ht="11.25">
      <c r="B1438" s="217"/>
      <c r="C1438" s="218"/>
      <c r="D1438" s="208" t="s">
        <v>194</v>
      </c>
      <c r="E1438" s="219" t="s">
        <v>1</v>
      </c>
      <c r="F1438" s="220" t="s">
        <v>1688</v>
      </c>
      <c r="G1438" s="218"/>
      <c r="H1438" s="221">
        <v>4090.797</v>
      </c>
      <c r="I1438" s="222"/>
      <c r="J1438" s="218"/>
      <c r="K1438" s="218"/>
      <c r="L1438" s="223"/>
      <c r="M1438" s="224"/>
      <c r="N1438" s="225"/>
      <c r="O1438" s="225"/>
      <c r="P1438" s="225"/>
      <c r="Q1438" s="225"/>
      <c r="R1438" s="225"/>
      <c r="S1438" s="225"/>
      <c r="T1438" s="226"/>
      <c r="AT1438" s="227" t="s">
        <v>194</v>
      </c>
      <c r="AU1438" s="227" t="s">
        <v>82</v>
      </c>
      <c r="AV1438" s="14" t="s">
        <v>82</v>
      </c>
      <c r="AW1438" s="14" t="s">
        <v>29</v>
      </c>
      <c r="AX1438" s="14" t="s">
        <v>80</v>
      </c>
      <c r="AY1438" s="227" t="s">
        <v>182</v>
      </c>
    </row>
    <row r="1439" spans="1:65" s="2" customFormat="1" ht="24.2" customHeight="1">
      <c r="A1439" s="34"/>
      <c r="B1439" s="35"/>
      <c r="C1439" s="192" t="s">
        <v>1689</v>
      </c>
      <c r="D1439" s="192" t="s">
        <v>184</v>
      </c>
      <c r="E1439" s="193" t="s">
        <v>1690</v>
      </c>
      <c r="F1439" s="194" t="s">
        <v>1691</v>
      </c>
      <c r="G1439" s="195" t="s">
        <v>201</v>
      </c>
      <c r="H1439" s="196">
        <v>150.137</v>
      </c>
      <c r="I1439" s="197"/>
      <c r="J1439" s="198">
        <f>ROUND(I1439*H1439,2)</f>
        <v>0</v>
      </c>
      <c r="K1439" s="199"/>
      <c r="L1439" s="39"/>
      <c r="M1439" s="200" t="s">
        <v>1</v>
      </c>
      <c r="N1439" s="201" t="s">
        <v>37</v>
      </c>
      <c r="O1439" s="71"/>
      <c r="P1439" s="202">
        <f>O1439*H1439</f>
        <v>0</v>
      </c>
      <c r="Q1439" s="202">
        <v>1.2E-2</v>
      </c>
      <c r="R1439" s="202">
        <f>Q1439*H1439</f>
        <v>1.801644</v>
      </c>
      <c r="S1439" s="202">
        <v>0</v>
      </c>
      <c r="T1439" s="203">
        <f>S1439*H1439</f>
        <v>0</v>
      </c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R1439" s="204" t="s">
        <v>187</v>
      </c>
      <c r="AT1439" s="204" t="s">
        <v>184</v>
      </c>
      <c r="AU1439" s="204" t="s">
        <v>82</v>
      </c>
      <c r="AY1439" s="17" t="s">
        <v>182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7" t="s">
        <v>80</v>
      </c>
      <c r="BK1439" s="205">
        <f>ROUND(I1439*H1439,2)</f>
        <v>0</v>
      </c>
      <c r="BL1439" s="17" t="s">
        <v>187</v>
      </c>
      <c r="BM1439" s="204" t="s">
        <v>1692</v>
      </c>
    </row>
    <row r="1440" spans="1:65" s="13" customFormat="1" ht="11.25">
      <c r="B1440" s="206"/>
      <c r="C1440" s="207"/>
      <c r="D1440" s="208" t="s">
        <v>194</v>
      </c>
      <c r="E1440" s="209" t="s">
        <v>1</v>
      </c>
      <c r="F1440" s="210" t="s">
        <v>195</v>
      </c>
      <c r="G1440" s="207"/>
      <c r="H1440" s="209" t="s">
        <v>1</v>
      </c>
      <c r="I1440" s="211"/>
      <c r="J1440" s="207"/>
      <c r="K1440" s="207"/>
      <c r="L1440" s="212"/>
      <c r="M1440" s="213"/>
      <c r="N1440" s="214"/>
      <c r="O1440" s="214"/>
      <c r="P1440" s="214"/>
      <c r="Q1440" s="214"/>
      <c r="R1440" s="214"/>
      <c r="S1440" s="214"/>
      <c r="T1440" s="215"/>
      <c r="AT1440" s="216" t="s">
        <v>194</v>
      </c>
      <c r="AU1440" s="216" t="s">
        <v>82</v>
      </c>
      <c r="AV1440" s="13" t="s">
        <v>80</v>
      </c>
      <c r="AW1440" s="13" t="s">
        <v>29</v>
      </c>
      <c r="AX1440" s="13" t="s">
        <v>72</v>
      </c>
      <c r="AY1440" s="216" t="s">
        <v>182</v>
      </c>
    </row>
    <row r="1441" spans="2:51" s="13" customFormat="1" ht="11.25">
      <c r="B1441" s="206"/>
      <c r="C1441" s="207"/>
      <c r="D1441" s="208" t="s">
        <v>194</v>
      </c>
      <c r="E1441" s="209" t="s">
        <v>1</v>
      </c>
      <c r="F1441" s="210" t="s">
        <v>1657</v>
      </c>
      <c r="G1441" s="207"/>
      <c r="H1441" s="209" t="s">
        <v>1</v>
      </c>
      <c r="I1441" s="211"/>
      <c r="J1441" s="207"/>
      <c r="K1441" s="207"/>
      <c r="L1441" s="212"/>
      <c r="M1441" s="213"/>
      <c r="N1441" s="214"/>
      <c r="O1441" s="214"/>
      <c r="P1441" s="214"/>
      <c r="Q1441" s="214"/>
      <c r="R1441" s="214"/>
      <c r="S1441" s="214"/>
      <c r="T1441" s="215"/>
      <c r="AT1441" s="216" t="s">
        <v>194</v>
      </c>
      <c r="AU1441" s="216" t="s">
        <v>82</v>
      </c>
      <c r="AV1441" s="13" t="s">
        <v>80</v>
      </c>
      <c r="AW1441" s="13" t="s">
        <v>29</v>
      </c>
      <c r="AX1441" s="13" t="s">
        <v>72</v>
      </c>
      <c r="AY1441" s="216" t="s">
        <v>182</v>
      </c>
    </row>
    <row r="1442" spans="2:51" s="14" customFormat="1" ht="11.25">
      <c r="B1442" s="217"/>
      <c r="C1442" s="218"/>
      <c r="D1442" s="208" t="s">
        <v>194</v>
      </c>
      <c r="E1442" s="219" t="s">
        <v>1</v>
      </c>
      <c r="F1442" s="220" t="s">
        <v>1658</v>
      </c>
      <c r="G1442" s="218"/>
      <c r="H1442" s="221">
        <v>27.323</v>
      </c>
      <c r="I1442" s="222"/>
      <c r="J1442" s="218"/>
      <c r="K1442" s="218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194</v>
      </c>
      <c r="AU1442" s="227" t="s">
        <v>82</v>
      </c>
      <c r="AV1442" s="14" t="s">
        <v>82</v>
      </c>
      <c r="AW1442" s="14" t="s">
        <v>29</v>
      </c>
      <c r="AX1442" s="14" t="s">
        <v>72</v>
      </c>
      <c r="AY1442" s="227" t="s">
        <v>182</v>
      </c>
    </row>
    <row r="1443" spans="2:51" s="13" customFormat="1" ht="11.25">
      <c r="B1443" s="206"/>
      <c r="C1443" s="207"/>
      <c r="D1443" s="208" t="s">
        <v>194</v>
      </c>
      <c r="E1443" s="209" t="s">
        <v>1</v>
      </c>
      <c r="F1443" s="210" t="s">
        <v>1588</v>
      </c>
      <c r="G1443" s="207"/>
      <c r="H1443" s="209" t="s">
        <v>1</v>
      </c>
      <c r="I1443" s="211"/>
      <c r="J1443" s="207"/>
      <c r="K1443" s="207"/>
      <c r="L1443" s="212"/>
      <c r="M1443" s="213"/>
      <c r="N1443" s="214"/>
      <c r="O1443" s="214"/>
      <c r="P1443" s="214"/>
      <c r="Q1443" s="214"/>
      <c r="R1443" s="214"/>
      <c r="S1443" s="214"/>
      <c r="T1443" s="215"/>
      <c r="AT1443" s="216" t="s">
        <v>194</v>
      </c>
      <c r="AU1443" s="216" t="s">
        <v>82</v>
      </c>
      <c r="AV1443" s="13" t="s">
        <v>80</v>
      </c>
      <c r="AW1443" s="13" t="s">
        <v>29</v>
      </c>
      <c r="AX1443" s="13" t="s">
        <v>72</v>
      </c>
      <c r="AY1443" s="216" t="s">
        <v>182</v>
      </c>
    </row>
    <row r="1444" spans="2:51" s="14" customFormat="1" ht="11.25">
      <c r="B1444" s="217"/>
      <c r="C1444" s="218"/>
      <c r="D1444" s="208" t="s">
        <v>194</v>
      </c>
      <c r="E1444" s="219" t="s">
        <v>1</v>
      </c>
      <c r="F1444" s="220" t="s">
        <v>1659</v>
      </c>
      <c r="G1444" s="218"/>
      <c r="H1444" s="221">
        <v>13.763999999999999</v>
      </c>
      <c r="I1444" s="222"/>
      <c r="J1444" s="218"/>
      <c r="K1444" s="218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194</v>
      </c>
      <c r="AU1444" s="227" t="s">
        <v>82</v>
      </c>
      <c r="AV1444" s="14" t="s">
        <v>82</v>
      </c>
      <c r="AW1444" s="14" t="s">
        <v>29</v>
      </c>
      <c r="AX1444" s="14" t="s">
        <v>72</v>
      </c>
      <c r="AY1444" s="227" t="s">
        <v>182</v>
      </c>
    </row>
    <row r="1445" spans="2:51" s="13" customFormat="1" ht="11.25">
      <c r="B1445" s="206"/>
      <c r="C1445" s="207"/>
      <c r="D1445" s="208" t="s">
        <v>194</v>
      </c>
      <c r="E1445" s="209" t="s">
        <v>1</v>
      </c>
      <c r="F1445" s="210" t="s">
        <v>1325</v>
      </c>
      <c r="G1445" s="207"/>
      <c r="H1445" s="209" t="s">
        <v>1</v>
      </c>
      <c r="I1445" s="211"/>
      <c r="J1445" s="207"/>
      <c r="K1445" s="207"/>
      <c r="L1445" s="212"/>
      <c r="M1445" s="213"/>
      <c r="N1445" s="214"/>
      <c r="O1445" s="214"/>
      <c r="P1445" s="214"/>
      <c r="Q1445" s="214"/>
      <c r="R1445" s="214"/>
      <c r="S1445" s="214"/>
      <c r="T1445" s="215"/>
      <c r="AT1445" s="216" t="s">
        <v>194</v>
      </c>
      <c r="AU1445" s="216" t="s">
        <v>82</v>
      </c>
      <c r="AV1445" s="13" t="s">
        <v>80</v>
      </c>
      <c r="AW1445" s="13" t="s">
        <v>29</v>
      </c>
      <c r="AX1445" s="13" t="s">
        <v>72</v>
      </c>
      <c r="AY1445" s="216" t="s">
        <v>182</v>
      </c>
    </row>
    <row r="1446" spans="2:51" s="14" customFormat="1" ht="11.25">
      <c r="B1446" s="217"/>
      <c r="C1446" s="218"/>
      <c r="D1446" s="208" t="s">
        <v>194</v>
      </c>
      <c r="E1446" s="219" t="s">
        <v>1</v>
      </c>
      <c r="F1446" s="220" t="s">
        <v>1660</v>
      </c>
      <c r="G1446" s="218"/>
      <c r="H1446" s="221">
        <v>2.16</v>
      </c>
      <c r="I1446" s="222"/>
      <c r="J1446" s="218"/>
      <c r="K1446" s="218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194</v>
      </c>
      <c r="AU1446" s="227" t="s">
        <v>82</v>
      </c>
      <c r="AV1446" s="14" t="s">
        <v>82</v>
      </c>
      <c r="AW1446" s="14" t="s">
        <v>29</v>
      </c>
      <c r="AX1446" s="14" t="s">
        <v>72</v>
      </c>
      <c r="AY1446" s="227" t="s">
        <v>182</v>
      </c>
    </row>
    <row r="1447" spans="2:51" s="13" customFormat="1" ht="11.25">
      <c r="B1447" s="206"/>
      <c r="C1447" s="207"/>
      <c r="D1447" s="208" t="s">
        <v>194</v>
      </c>
      <c r="E1447" s="209" t="s">
        <v>1</v>
      </c>
      <c r="F1447" s="210" t="s">
        <v>1591</v>
      </c>
      <c r="G1447" s="207"/>
      <c r="H1447" s="209" t="s">
        <v>1</v>
      </c>
      <c r="I1447" s="211"/>
      <c r="J1447" s="207"/>
      <c r="K1447" s="207"/>
      <c r="L1447" s="212"/>
      <c r="M1447" s="213"/>
      <c r="N1447" s="214"/>
      <c r="O1447" s="214"/>
      <c r="P1447" s="214"/>
      <c r="Q1447" s="214"/>
      <c r="R1447" s="214"/>
      <c r="S1447" s="214"/>
      <c r="T1447" s="215"/>
      <c r="AT1447" s="216" t="s">
        <v>194</v>
      </c>
      <c r="AU1447" s="216" t="s">
        <v>82</v>
      </c>
      <c r="AV1447" s="13" t="s">
        <v>80</v>
      </c>
      <c r="AW1447" s="13" t="s">
        <v>29</v>
      </c>
      <c r="AX1447" s="13" t="s">
        <v>72</v>
      </c>
      <c r="AY1447" s="216" t="s">
        <v>182</v>
      </c>
    </row>
    <row r="1448" spans="2:51" s="14" customFormat="1" ht="11.25">
      <c r="B1448" s="217"/>
      <c r="C1448" s="218"/>
      <c r="D1448" s="208" t="s">
        <v>194</v>
      </c>
      <c r="E1448" s="219" t="s">
        <v>1</v>
      </c>
      <c r="F1448" s="220" t="s">
        <v>1661</v>
      </c>
      <c r="G1448" s="218"/>
      <c r="H1448" s="221">
        <v>14.417999999999999</v>
      </c>
      <c r="I1448" s="222"/>
      <c r="J1448" s="218"/>
      <c r="K1448" s="218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194</v>
      </c>
      <c r="AU1448" s="227" t="s">
        <v>82</v>
      </c>
      <c r="AV1448" s="14" t="s">
        <v>82</v>
      </c>
      <c r="AW1448" s="14" t="s">
        <v>29</v>
      </c>
      <c r="AX1448" s="14" t="s">
        <v>72</v>
      </c>
      <c r="AY1448" s="227" t="s">
        <v>182</v>
      </c>
    </row>
    <row r="1449" spans="2:51" s="13" customFormat="1" ht="11.25">
      <c r="B1449" s="206"/>
      <c r="C1449" s="207"/>
      <c r="D1449" s="208" t="s">
        <v>194</v>
      </c>
      <c r="E1449" s="209" t="s">
        <v>1</v>
      </c>
      <c r="F1449" s="210" t="s">
        <v>1585</v>
      </c>
      <c r="G1449" s="207"/>
      <c r="H1449" s="209" t="s">
        <v>1</v>
      </c>
      <c r="I1449" s="211"/>
      <c r="J1449" s="207"/>
      <c r="K1449" s="207"/>
      <c r="L1449" s="212"/>
      <c r="M1449" s="213"/>
      <c r="N1449" s="214"/>
      <c r="O1449" s="214"/>
      <c r="P1449" s="214"/>
      <c r="Q1449" s="214"/>
      <c r="R1449" s="214"/>
      <c r="S1449" s="214"/>
      <c r="T1449" s="215"/>
      <c r="AT1449" s="216" t="s">
        <v>194</v>
      </c>
      <c r="AU1449" s="216" t="s">
        <v>82</v>
      </c>
      <c r="AV1449" s="13" t="s">
        <v>80</v>
      </c>
      <c r="AW1449" s="13" t="s">
        <v>29</v>
      </c>
      <c r="AX1449" s="13" t="s">
        <v>72</v>
      </c>
      <c r="AY1449" s="216" t="s">
        <v>182</v>
      </c>
    </row>
    <row r="1450" spans="2:51" s="14" customFormat="1" ht="11.25">
      <c r="B1450" s="217"/>
      <c r="C1450" s="218"/>
      <c r="D1450" s="208" t="s">
        <v>194</v>
      </c>
      <c r="E1450" s="219" t="s">
        <v>1</v>
      </c>
      <c r="F1450" s="220" t="s">
        <v>1586</v>
      </c>
      <c r="G1450" s="218"/>
      <c r="H1450" s="221">
        <v>7.976</v>
      </c>
      <c r="I1450" s="222"/>
      <c r="J1450" s="218"/>
      <c r="K1450" s="218"/>
      <c r="L1450" s="223"/>
      <c r="M1450" s="224"/>
      <c r="N1450" s="225"/>
      <c r="O1450" s="225"/>
      <c r="P1450" s="225"/>
      <c r="Q1450" s="225"/>
      <c r="R1450" s="225"/>
      <c r="S1450" s="225"/>
      <c r="T1450" s="226"/>
      <c r="AT1450" s="227" t="s">
        <v>194</v>
      </c>
      <c r="AU1450" s="227" t="s">
        <v>82</v>
      </c>
      <c r="AV1450" s="14" t="s">
        <v>82</v>
      </c>
      <c r="AW1450" s="14" t="s">
        <v>29</v>
      </c>
      <c r="AX1450" s="14" t="s">
        <v>72</v>
      </c>
      <c r="AY1450" s="227" t="s">
        <v>182</v>
      </c>
    </row>
    <row r="1451" spans="2:51" s="13" customFormat="1" ht="11.25">
      <c r="B1451" s="206"/>
      <c r="C1451" s="207"/>
      <c r="D1451" s="208" t="s">
        <v>194</v>
      </c>
      <c r="E1451" s="209" t="s">
        <v>1</v>
      </c>
      <c r="F1451" s="210" t="s">
        <v>1063</v>
      </c>
      <c r="G1451" s="207"/>
      <c r="H1451" s="209" t="s">
        <v>1</v>
      </c>
      <c r="I1451" s="211"/>
      <c r="J1451" s="207"/>
      <c r="K1451" s="207"/>
      <c r="L1451" s="212"/>
      <c r="M1451" s="213"/>
      <c r="N1451" s="214"/>
      <c r="O1451" s="214"/>
      <c r="P1451" s="214"/>
      <c r="Q1451" s="214"/>
      <c r="R1451" s="214"/>
      <c r="S1451" s="214"/>
      <c r="T1451" s="215"/>
      <c r="AT1451" s="216" t="s">
        <v>194</v>
      </c>
      <c r="AU1451" s="216" t="s">
        <v>82</v>
      </c>
      <c r="AV1451" s="13" t="s">
        <v>80</v>
      </c>
      <c r="AW1451" s="13" t="s">
        <v>29</v>
      </c>
      <c r="AX1451" s="13" t="s">
        <v>72</v>
      </c>
      <c r="AY1451" s="216" t="s">
        <v>182</v>
      </c>
    </row>
    <row r="1452" spans="2:51" s="14" customFormat="1" ht="11.25">
      <c r="B1452" s="217"/>
      <c r="C1452" s="218"/>
      <c r="D1452" s="208" t="s">
        <v>194</v>
      </c>
      <c r="E1452" s="219" t="s">
        <v>1</v>
      </c>
      <c r="F1452" s="220" t="s">
        <v>1662</v>
      </c>
      <c r="G1452" s="218"/>
      <c r="H1452" s="221">
        <v>5.91</v>
      </c>
      <c r="I1452" s="222"/>
      <c r="J1452" s="218"/>
      <c r="K1452" s="218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194</v>
      </c>
      <c r="AU1452" s="227" t="s">
        <v>82</v>
      </c>
      <c r="AV1452" s="14" t="s">
        <v>82</v>
      </c>
      <c r="AW1452" s="14" t="s">
        <v>29</v>
      </c>
      <c r="AX1452" s="14" t="s">
        <v>72</v>
      </c>
      <c r="AY1452" s="227" t="s">
        <v>182</v>
      </c>
    </row>
    <row r="1453" spans="2:51" s="13" customFormat="1" ht="11.25">
      <c r="B1453" s="206"/>
      <c r="C1453" s="207"/>
      <c r="D1453" s="208" t="s">
        <v>194</v>
      </c>
      <c r="E1453" s="209" t="s">
        <v>1</v>
      </c>
      <c r="F1453" s="210" t="s">
        <v>1594</v>
      </c>
      <c r="G1453" s="207"/>
      <c r="H1453" s="209" t="s">
        <v>1</v>
      </c>
      <c r="I1453" s="211"/>
      <c r="J1453" s="207"/>
      <c r="K1453" s="207"/>
      <c r="L1453" s="212"/>
      <c r="M1453" s="213"/>
      <c r="N1453" s="214"/>
      <c r="O1453" s="214"/>
      <c r="P1453" s="214"/>
      <c r="Q1453" s="214"/>
      <c r="R1453" s="214"/>
      <c r="S1453" s="214"/>
      <c r="T1453" s="215"/>
      <c r="AT1453" s="216" t="s">
        <v>194</v>
      </c>
      <c r="AU1453" s="216" t="s">
        <v>82</v>
      </c>
      <c r="AV1453" s="13" t="s">
        <v>80</v>
      </c>
      <c r="AW1453" s="13" t="s">
        <v>29</v>
      </c>
      <c r="AX1453" s="13" t="s">
        <v>72</v>
      </c>
      <c r="AY1453" s="216" t="s">
        <v>182</v>
      </c>
    </row>
    <row r="1454" spans="2:51" s="14" customFormat="1" ht="11.25">
      <c r="B1454" s="217"/>
      <c r="C1454" s="218"/>
      <c r="D1454" s="208" t="s">
        <v>194</v>
      </c>
      <c r="E1454" s="219" t="s">
        <v>1</v>
      </c>
      <c r="F1454" s="220" t="s">
        <v>1663</v>
      </c>
      <c r="G1454" s="218"/>
      <c r="H1454" s="221">
        <v>14.138</v>
      </c>
      <c r="I1454" s="222"/>
      <c r="J1454" s="218"/>
      <c r="K1454" s="218"/>
      <c r="L1454" s="223"/>
      <c r="M1454" s="224"/>
      <c r="N1454" s="225"/>
      <c r="O1454" s="225"/>
      <c r="P1454" s="225"/>
      <c r="Q1454" s="225"/>
      <c r="R1454" s="225"/>
      <c r="S1454" s="225"/>
      <c r="T1454" s="226"/>
      <c r="AT1454" s="227" t="s">
        <v>194</v>
      </c>
      <c r="AU1454" s="227" t="s">
        <v>82</v>
      </c>
      <c r="AV1454" s="14" t="s">
        <v>82</v>
      </c>
      <c r="AW1454" s="14" t="s">
        <v>29</v>
      </c>
      <c r="AX1454" s="14" t="s">
        <v>72</v>
      </c>
      <c r="AY1454" s="227" t="s">
        <v>182</v>
      </c>
    </row>
    <row r="1455" spans="2:51" s="13" customFormat="1" ht="11.25">
      <c r="B1455" s="206"/>
      <c r="C1455" s="207"/>
      <c r="D1455" s="208" t="s">
        <v>194</v>
      </c>
      <c r="E1455" s="209" t="s">
        <v>1</v>
      </c>
      <c r="F1455" s="210" t="s">
        <v>1596</v>
      </c>
      <c r="G1455" s="207"/>
      <c r="H1455" s="209" t="s">
        <v>1</v>
      </c>
      <c r="I1455" s="211"/>
      <c r="J1455" s="207"/>
      <c r="K1455" s="207"/>
      <c r="L1455" s="212"/>
      <c r="M1455" s="213"/>
      <c r="N1455" s="214"/>
      <c r="O1455" s="214"/>
      <c r="P1455" s="214"/>
      <c r="Q1455" s="214"/>
      <c r="R1455" s="214"/>
      <c r="S1455" s="214"/>
      <c r="T1455" s="215"/>
      <c r="AT1455" s="216" t="s">
        <v>194</v>
      </c>
      <c r="AU1455" s="216" t="s">
        <v>82</v>
      </c>
      <c r="AV1455" s="13" t="s">
        <v>80</v>
      </c>
      <c r="AW1455" s="13" t="s">
        <v>29</v>
      </c>
      <c r="AX1455" s="13" t="s">
        <v>72</v>
      </c>
      <c r="AY1455" s="216" t="s">
        <v>182</v>
      </c>
    </row>
    <row r="1456" spans="2:51" s="14" customFormat="1" ht="11.25">
      <c r="B1456" s="217"/>
      <c r="C1456" s="218"/>
      <c r="D1456" s="208" t="s">
        <v>194</v>
      </c>
      <c r="E1456" s="219" t="s">
        <v>1</v>
      </c>
      <c r="F1456" s="220" t="s">
        <v>1664</v>
      </c>
      <c r="G1456" s="218"/>
      <c r="H1456" s="221">
        <v>13.090999999999999</v>
      </c>
      <c r="I1456" s="222"/>
      <c r="J1456" s="218"/>
      <c r="K1456" s="218"/>
      <c r="L1456" s="223"/>
      <c r="M1456" s="224"/>
      <c r="N1456" s="225"/>
      <c r="O1456" s="225"/>
      <c r="P1456" s="225"/>
      <c r="Q1456" s="225"/>
      <c r="R1456" s="225"/>
      <c r="S1456" s="225"/>
      <c r="T1456" s="226"/>
      <c r="AT1456" s="227" t="s">
        <v>194</v>
      </c>
      <c r="AU1456" s="227" t="s">
        <v>82</v>
      </c>
      <c r="AV1456" s="14" t="s">
        <v>82</v>
      </c>
      <c r="AW1456" s="14" t="s">
        <v>29</v>
      </c>
      <c r="AX1456" s="14" t="s">
        <v>72</v>
      </c>
      <c r="AY1456" s="227" t="s">
        <v>182</v>
      </c>
    </row>
    <row r="1457" spans="1:65" s="13" customFormat="1" ht="11.25">
      <c r="B1457" s="206"/>
      <c r="C1457" s="207"/>
      <c r="D1457" s="208" t="s">
        <v>194</v>
      </c>
      <c r="E1457" s="209" t="s">
        <v>1</v>
      </c>
      <c r="F1457" s="210" t="s">
        <v>1665</v>
      </c>
      <c r="G1457" s="207"/>
      <c r="H1457" s="209" t="s">
        <v>1</v>
      </c>
      <c r="I1457" s="211"/>
      <c r="J1457" s="207"/>
      <c r="K1457" s="207"/>
      <c r="L1457" s="212"/>
      <c r="M1457" s="213"/>
      <c r="N1457" s="214"/>
      <c r="O1457" s="214"/>
      <c r="P1457" s="214"/>
      <c r="Q1457" s="214"/>
      <c r="R1457" s="214"/>
      <c r="S1457" s="214"/>
      <c r="T1457" s="215"/>
      <c r="AT1457" s="216" t="s">
        <v>194</v>
      </c>
      <c r="AU1457" s="216" t="s">
        <v>82</v>
      </c>
      <c r="AV1457" s="13" t="s">
        <v>80</v>
      </c>
      <c r="AW1457" s="13" t="s">
        <v>29</v>
      </c>
      <c r="AX1457" s="13" t="s">
        <v>72</v>
      </c>
      <c r="AY1457" s="216" t="s">
        <v>182</v>
      </c>
    </row>
    <row r="1458" spans="1:65" s="14" customFormat="1" ht="11.25">
      <c r="B1458" s="217"/>
      <c r="C1458" s="218"/>
      <c r="D1458" s="208" t="s">
        <v>194</v>
      </c>
      <c r="E1458" s="219" t="s">
        <v>1</v>
      </c>
      <c r="F1458" s="220" t="s">
        <v>1666</v>
      </c>
      <c r="G1458" s="218"/>
      <c r="H1458" s="221">
        <v>12.502000000000001</v>
      </c>
      <c r="I1458" s="222"/>
      <c r="J1458" s="218"/>
      <c r="K1458" s="218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194</v>
      </c>
      <c r="AU1458" s="227" t="s">
        <v>82</v>
      </c>
      <c r="AV1458" s="14" t="s">
        <v>82</v>
      </c>
      <c r="AW1458" s="14" t="s">
        <v>29</v>
      </c>
      <c r="AX1458" s="14" t="s">
        <v>72</v>
      </c>
      <c r="AY1458" s="227" t="s">
        <v>182</v>
      </c>
    </row>
    <row r="1459" spans="1:65" s="13" customFormat="1" ht="11.25">
      <c r="B1459" s="206"/>
      <c r="C1459" s="207"/>
      <c r="D1459" s="208" t="s">
        <v>194</v>
      </c>
      <c r="E1459" s="209" t="s">
        <v>1</v>
      </c>
      <c r="F1459" s="210" t="s">
        <v>1667</v>
      </c>
      <c r="G1459" s="207"/>
      <c r="H1459" s="209" t="s">
        <v>1</v>
      </c>
      <c r="I1459" s="211"/>
      <c r="J1459" s="207"/>
      <c r="K1459" s="207"/>
      <c r="L1459" s="212"/>
      <c r="M1459" s="213"/>
      <c r="N1459" s="214"/>
      <c r="O1459" s="214"/>
      <c r="P1459" s="214"/>
      <c r="Q1459" s="214"/>
      <c r="R1459" s="214"/>
      <c r="S1459" s="214"/>
      <c r="T1459" s="215"/>
      <c r="AT1459" s="216" t="s">
        <v>194</v>
      </c>
      <c r="AU1459" s="216" t="s">
        <v>82</v>
      </c>
      <c r="AV1459" s="13" t="s">
        <v>80</v>
      </c>
      <c r="AW1459" s="13" t="s">
        <v>29</v>
      </c>
      <c r="AX1459" s="13" t="s">
        <v>72</v>
      </c>
      <c r="AY1459" s="216" t="s">
        <v>182</v>
      </c>
    </row>
    <row r="1460" spans="1:65" s="14" customFormat="1" ht="11.25">
      <c r="B1460" s="217"/>
      <c r="C1460" s="218"/>
      <c r="D1460" s="208" t="s">
        <v>194</v>
      </c>
      <c r="E1460" s="219" t="s">
        <v>1</v>
      </c>
      <c r="F1460" s="220" t="s">
        <v>1668</v>
      </c>
      <c r="G1460" s="218"/>
      <c r="H1460" s="221">
        <v>38.854999999999997</v>
      </c>
      <c r="I1460" s="222"/>
      <c r="J1460" s="218"/>
      <c r="K1460" s="218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194</v>
      </c>
      <c r="AU1460" s="227" t="s">
        <v>82</v>
      </c>
      <c r="AV1460" s="14" t="s">
        <v>82</v>
      </c>
      <c r="AW1460" s="14" t="s">
        <v>29</v>
      </c>
      <c r="AX1460" s="14" t="s">
        <v>72</v>
      </c>
      <c r="AY1460" s="227" t="s">
        <v>182</v>
      </c>
    </row>
    <row r="1461" spans="1:65" s="15" customFormat="1" ht="11.25">
      <c r="B1461" s="228"/>
      <c r="C1461" s="229"/>
      <c r="D1461" s="208" t="s">
        <v>194</v>
      </c>
      <c r="E1461" s="230" t="s">
        <v>1</v>
      </c>
      <c r="F1461" s="231" t="s">
        <v>218</v>
      </c>
      <c r="G1461" s="229"/>
      <c r="H1461" s="232">
        <v>150.137</v>
      </c>
      <c r="I1461" s="233"/>
      <c r="J1461" s="229"/>
      <c r="K1461" s="229"/>
      <c r="L1461" s="234"/>
      <c r="M1461" s="235"/>
      <c r="N1461" s="236"/>
      <c r="O1461" s="236"/>
      <c r="P1461" s="236"/>
      <c r="Q1461" s="236"/>
      <c r="R1461" s="236"/>
      <c r="S1461" s="236"/>
      <c r="T1461" s="237"/>
      <c r="AT1461" s="238" t="s">
        <v>194</v>
      </c>
      <c r="AU1461" s="238" t="s">
        <v>82</v>
      </c>
      <c r="AV1461" s="15" t="s">
        <v>187</v>
      </c>
      <c r="AW1461" s="15" t="s">
        <v>29</v>
      </c>
      <c r="AX1461" s="15" t="s">
        <v>80</v>
      </c>
      <c r="AY1461" s="238" t="s">
        <v>182</v>
      </c>
    </row>
    <row r="1462" spans="1:65" s="2" customFormat="1" ht="33" customHeight="1">
      <c r="A1462" s="34"/>
      <c r="B1462" s="35"/>
      <c r="C1462" s="192" t="s">
        <v>1693</v>
      </c>
      <c r="D1462" s="192" t="s">
        <v>184</v>
      </c>
      <c r="E1462" s="193" t="s">
        <v>1694</v>
      </c>
      <c r="F1462" s="194" t="s">
        <v>1695</v>
      </c>
      <c r="G1462" s="195" t="s">
        <v>201</v>
      </c>
      <c r="H1462" s="196">
        <v>150.137</v>
      </c>
      <c r="I1462" s="197"/>
      <c r="J1462" s="198">
        <f>ROUND(I1462*H1462,2)</f>
        <v>0</v>
      </c>
      <c r="K1462" s="199"/>
      <c r="L1462" s="39"/>
      <c r="M1462" s="200" t="s">
        <v>1</v>
      </c>
      <c r="N1462" s="201" t="s">
        <v>37</v>
      </c>
      <c r="O1462" s="71"/>
      <c r="P1462" s="202">
        <f>O1462*H1462</f>
        <v>0</v>
      </c>
      <c r="Q1462" s="202">
        <v>6.0000000000000001E-3</v>
      </c>
      <c r="R1462" s="202">
        <f>Q1462*H1462</f>
        <v>0.90082200000000001</v>
      </c>
      <c r="S1462" s="202">
        <v>0</v>
      </c>
      <c r="T1462" s="203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4" t="s">
        <v>187</v>
      </c>
      <c r="AT1462" s="204" t="s">
        <v>184</v>
      </c>
      <c r="AU1462" s="204" t="s">
        <v>82</v>
      </c>
      <c r="AY1462" s="17" t="s">
        <v>182</v>
      </c>
      <c r="BE1462" s="205">
        <f>IF(N1462="základní",J1462,0)</f>
        <v>0</v>
      </c>
      <c r="BF1462" s="205">
        <f>IF(N1462="snížená",J1462,0)</f>
        <v>0</v>
      </c>
      <c r="BG1462" s="205">
        <f>IF(N1462="zákl. přenesená",J1462,0)</f>
        <v>0</v>
      </c>
      <c r="BH1462" s="205">
        <f>IF(N1462="sníž. přenesená",J1462,0)</f>
        <v>0</v>
      </c>
      <c r="BI1462" s="205">
        <f>IF(N1462="nulová",J1462,0)</f>
        <v>0</v>
      </c>
      <c r="BJ1462" s="17" t="s">
        <v>80</v>
      </c>
      <c r="BK1462" s="205">
        <f>ROUND(I1462*H1462,2)</f>
        <v>0</v>
      </c>
      <c r="BL1462" s="17" t="s">
        <v>187</v>
      </c>
      <c r="BM1462" s="204" t="s">
        <v>1696</v>
      </c>
    </row>
    <row r="1463" spans="1:65" s="13" customFormat="1" ht="11.25">
      <c r="B1463" s="206"/>
      <c r="C1463" s="207"/>
      <c r="D1463" s="208" t="s">
        <v>194</v>
      </c>
      <c r="E1463" s="209" t="s">
        <v>1</v>
      </c>
      <c r="F1463" s="210" t="s">
        <v>195</v>
      </c>
      <c r="G1463" s="207"/>
      <c r="H1463" s="209" t="s">
        <v>1</v>
      </c>
      <c r="I1463" s="211"/>
      <c r="J1463" s="207"/>
      <c r="K1463" s="207"/>
      <c r="L1463" s="212"/>
      <c r="M1463" s="213"/>
      <c r="N1463" s="214"/>
      <c r="O1463" s="214"/>
      <c r="P1463" s="214"/>
      <c r="Q1463" s="214"/>
      <c r="R1463" s="214"/>
      <c r="S1463" s="214"/>
      <c r="T1463" s="215"/>
      <c r="AT1463" s="216" t="s">
        <v>194</v>
      </c>
      <c r="AU1463" s="216" t="s">
        <v>82</v>
      </c>
      <c r="AV1463" s="13" t="s">
        <v>80</v>
      </c>
      <c r="AW1463" s="13" t="s">
        <v>29</v>
      </c>
      <c r="AX1463" s="13" t="s">
        <v>72</v>
      </c>
      <c r="AY1463" s="216" t="s">
        <v>182</v>
      </c>
    </row>
    <row r="1464" spans="1:65" s="13" customFormat="1" ht="11.25">
      <c r="B1464" s="206"/>
      <c r="C1464" s="207"/>
      <c r="D1464" s="208" t="s">
        <v>194</v>
      </c>
      <c r="E1464" s="209" t="s">
        <v>1</v>
      </c>
      <c r="F1464" s="210" t="s">
        <v>1657</v>
      </c>
      <c r="G1464" s="207"/>
      <c r="H1464" s="209" t="s">
        <v>1</v>
      </c>
      <c r="I1464" s="211"/>
      <c r="J1464" s="207"/>
      <c r="K1464" s="207"/>
      <c r="L1464" s="212"/>
      <c r="M1464" s="213"/>
      <c r="N1464" s="214"/>
      <c r="O1464" s="214"/>
      <c r="P1464" s="214"/>
      <c r="Q1464" s="214"/>
      <c r="R1464" s="214"/>
      <c r="S1464" s="214"/>
      <c r="T1464" s="215"/>
      <c r="AT1464" s="216" t="s">
        <v>194</v>
      </c>
      <c r="AU1464" s="216" t="s">
        <v>82</v>
      </c>
      <c r="AV1464" s="13" t="s">
        <v>80</v>
      </c>
      <c r="AW1464" s="13" t="s">
        <v>29</v>
      </c>
      <c r="AX1464" s="13" t="s">
        <v>72</v>
      </c>
      <c r="AY1464" s="216" t="s">
        <v>182</v>
      </c>
    </row>
    <row r="1465" spans="1:65" s="14" customFormat="1" ht="11.25">
      <c r="B1465" s="217"/>
      <c r="C1465" s="218"/>
      <c r="D1465" s="208" t="s">
        <v>194</v>
      </c>
      <c r="E1465" s="219" t="s">
        <v>1</v>
      </c>
      <c r="F1465" s="220" t="s">
        <v>1658</v>
      </c>
      <c r="G1465" s="218"/>
      <c r="H1465" s="221">
        <v>27.323</v>
      </c>
      <c r="I1465" s="222"/>
      <c r="J1465" s="218"/>
      <c r="K1465" s="218"/>
      <c r="L1465" s="223"/>
      <c r="M1465" s="224"/>
      <c r="N1465" s="225"/>
      <c r="O1465" s="225"/>
      <c r="P1465" s="225"/>
      <c r="Q1465" s="225"/>
      <c r="R1465" s="225"/>
      <c r="S1465" s="225"/>
      <c r="T1465" s="226"/>
      <c r="AT1465" s="227" t="s">
        <v>194</v>
      </c>
      <c r="AU1465" s="227" t="s">
        <v>82</v>
      </c>
      <c r="AV1465" s="14" t="s">
        <v>82</v>
      </c>
      <c r="AW1465" s="14" t="s">
        <v>29</v>
      </c>
      <c r="AX1465" s="14" t="s">
        <v>72</v>
      </c>
      <c r="AY1465" s="227" t="s">
        <v>182</v>
      </c>
    </row>
    <row r="1466" spans="1:65" s="13" customFormat="1" ht="11.25">
      <c r="B1466" s="206"/>
      <c r="C1466" s="207"/>
      <c r="D1466" s="208" t="s">
        <v>194</v>
      </c>
      <c r="E1466" s="209" t="s">
        <v>1</v>
      </c>
      <c r="F1466" s="210" t="s">
        <v>1588</v>
      </c>
      <c r="G1466" s="207"/>
      <c r="H1466" s="209" t="s">
        <v>1</v>
      </c>
      <c r="I1466" s="211"/>
      <c r="J1466" s="207"/>
      <c r="K1466" s="207"/>
      <c r="L1466" s="212"/>
      <c r="M1466" s="213"/>
      <c r="N1466" s="214"/>
      <c r="O1466" s="214"/>
      <c r="P1466" s="214"/>
      <c r="Q1466" s="214"/>
      <c r="R1466" s="214"/>
      <c r="S1466" s="214"/>
      <c r="T1466" s="215"/>
      <c r="AT1466" s="216" t="s">
        <v>194</v>
      </c>
      <c r="AU1466" s="216" t="s">
        <v>82</v>
      </c>
      <c r="AV1466" s="13" t="s">
        <v>80</v>
      </c>
      <c r="AW1466" s="13" t="s">
        <v>29</v>
      </c>
      <c r="AX1466" s="13" t="s">
        <v>72</v>
      </c>
      <c r="AY1466" s="216" t="s">
        <v>182</v>
      </c>
    </row>
    <row r="1467" spans="1:65" s="14" customFormat="1" ht="11.25">
      <c r="B1467" s="217"/>
      <c r="C1467" s="218"/>
      <c r="D1467" s="208" t="s">
        <v>194</v>
      </c>
      <c r="E1467" s="219" t="s">
        <v>1</v>
      </c>
      <c r="F1467" s="220" t="s">
        <v>1659</v>
      </c>
      <c r="G1467" s="218"/>
      <c r="H1467" s="221">
        <v>13.763999999999999</v>
      </c>
      <c r="I1467" s="222"/>
      <c r="J1467" s="218"/>
      <c r="K1467" s="218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194</v>
      </c>
      <c r="AU1467" s="227" t="s">
        <v>82</v>
      </c>
      <c r="AV1467" s="14" t="s">
        <v>82</v>
      </c>
      <c r="AW1467" s="14" t="s">
        <v>29</v>
      </c>
      <c r="AX1467" s="14" t="s">
        <v>72</v>
      </c>
      <c r="AY1467" s="227" t="s">
        <v>182</v>
      </c>
    </row>
    <row r="1468" spans="1:65" s="13" customFormat="1" ht="11.25">
      <c r="B1468" s="206"/>
      <c r="C1468" s="207"/>
      <c r="D1468" s="208" t="s">
        <v>194</v>
      </c>
      <c r="E1468" s="209" t="s">
        <v>1</v>
      </c>
      <c r="F1468" s="210" t="s">
        <v>1325</v>
      </c>
      <c r="G1468" s="207"/>
      <c r="H1468" s="209" t="s">
        <v>1</v>
      </c>
      <c r="I1468" s="211"/>
      <c r="J1468" s="207"/>
      <c r="K1468" s="207"/>
      <c r="L1468" s="212"/>
      <c r="M1468" s="213"/>
      <c r="N1468" s="214"/>
      <c r="O1468" s="214"/>
      <c r="P1468" s="214"/>
      <c r="Q1468" s="214"/>
      <c r="R1468" s="214"/>
      <c r="S1468" s="214"/>
      <c r="T1468" s="215"/>
      <c r="AT1468" s="216" t="s">
        <v>194</v>
      </c>
      <c r="AU1468" s="216" t="s">
        <v>82</v>
      </c>
      <c r="AV1468" s="13" t="s">
        <v>80</v>
      </c>
      <c r="AW1468" s="13" t="s">
        <v>29</v>
      </c>
      <c r="AX1468" s="13" t="s">
        <v>72</v>
      </c>
      <c r="AY1468" s="216" t="s">
        <v>182</v>
      </c>
    </row>
    <row r="1469" spans="1:65" s="14" customFormat="1" ht="11.25">
      <c r="B1469" s="217"/>
      <c r="C1469" s="218"/>
      <c r="D1469" s="208" t="s">
        <v>194</v>
      </c>
      <c r="E1469" s="219" t="s">
        <v>1</v>
      </c>
      <c r="F1469" s="220" t="s">
        <v>1660</v>
      </c>
      <c r="G1469" s="218"/>
      <c r="H1469" s="221">
        <v>2.16</v>
      </c>
      <c r="I1469" s="222"/>
      <c r="J1469" s="218"/>
      <c r="K1469" s="218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194</v>
      </c>
      <c r="AU1469" s="227" t="s">
        <v>82</v>
      </c>
      <c r="AV1469" s="14" t="s">
        <v>82</v>
      </c>
      <c r="AW1469" s="14" t="s">
        <v>29</v>
      </c>
      <c r="AX1469" s="14" t="s">
        <v>72</v>
      </c>
      <c r="AY1469" s="227" t="s">
        <v>182</v>
      </c>
    </row>
    <row r="1470" spans="1:65" s="13" customFormat="1" ht="11.25">
      <c r="B1470" s="206"/>
      <c r="C1470" s="207"/>
      <c r="D1470" s="208" t="s">
        <v>194</v>
      </c>
      <c r="E1470" s="209" t="s">
        <v>1</v>
      </c>
      <c r="F1470" s="210" t="s">
        <v>1591</v>
      </c>
      <c r="G1470" s="207"/>
      <c r="H1470" s="209" t="s">
        <v>1</v>
      </c>
      <c r="I1470" s="211"/>
      <c r="J1470" s="207"/>
      <c r="K1470" s="207"/>
      <c r="L1470" s="212"/>
      <c r="M1470" s="213"/>
      <c r="N1470" s="214"/>
      <c r="O1470" s="214"/>
      <c r="P1470" s="214"/>
      <c r="Q1470" s="214"/>
      <c r="R1470" s="214"/>
      <c r="S1470" s="214"/>
      <c r="T1470" s="215"/>
      <c r="AT1470" s="216" t="s">
        <v>194</v>
      </c>
      <c r="AU1470" s="216" t="s">
        <v>82</v>
      </c>
      <c r="AV1470" s="13" t="s">
        <v>80</v>
      </c>
      <c r="AW1470" s="13" t="s">
        <v>29</v>
      </c>
      <c r="AX1470" s="13" t="s">
        <v>72</v>
      </c>
      <c r="AY1470" s="216" t="s">
        <v>182</v>
      </c>
    </row>
    <row r="1471" spans="1:65" s="14" customFormat="1" ht="11.25">
      <c r="B1471" s="217"/>
      <c r="C1471" s="218"/>
      <c r="D1471" s="208" t="s">
        <v>194</v>
      </c>
      <c r="E1471" s="219" t="s">
        <v>1</v>
      </c>
      <c r="F1471" s="220" t="s">
        <v>1661</v>
      </c>
      <c r="G1471" s="218"/>
      <c r="H1471" s="221">
        <v>14.417999999999999</v>
      </c>
      <c r="I1471" s="222"/>
      <c r="J1471" s="218"/>
      <c r="K1471" s="218"/>
      <c r="L1471" s="223"/>
      <c r="M1471" s="224"/>
      <c r="N1471" s="225"/>
      <c r="O1471" s="225"/>
      <c r="P1471" s="225"/>
      <c r="Q1471" s="225"/>
      <c r="R1471" s="225"/>
      <c r="S1471" s="225"/>
      <c r="T1471" s="226"/>
      <c r="AT1471" s="227" t="s">
        <v>194</v>
      </c>
      <c r="AU1471" s="227" t="s">
        <v>82</v>
      </c>
      <c r="AV1471" s="14" t="s">
        <v>82</v>
      </c>
      <c r="AW1471" s="14" t="s">
        <v>29</v>
      </c>
      <c r="AX1471" s="14" t="s">
        <v>72</v>
      </c>
      <c r="AY1471" s="227" t="s">
        <v>182</v>
      </c>
    </row>
    <row r="1472" spans="1:65" s="13" customFormat="1" ht="11.25">
      <c r="B1472" s="206"/>
      <c r="C1472" s="207"/>
      <c r="D1472" s="208" t="s">
        <v>194</v>
      </c>
      <c r="E1472" s="209" t="s">
        <v>1</v>
      </c>
      <c r="F1472" s="210" t="s">
        <v>1585</v>
      </c>
      <c r="G1472" s="207"/>
      <c r="H1472" s="209" t="s">
        <v>1</v>
      </c>
      <c r="I1472" s="211"/>
      <c r="J1472" s="207"/>
      <c r="K1472" s="207"/>
      <c r="L1472" s="212"/>
      <c r="M1472" s="213"/>
      <c r="N1472" s="214"/>
      <c r="O1472" s="214"/>
      <c r="P1472" s="214"/>
      <c r="Q1472" s="214"/>
      <c r="R1472" s="214"/>
      <c r="S1472" s="214"/>
      <c r="T1472" s="215"/>
      <c r="AT1472" s="216" t="s">
        <v>194</v>
      </c>
      <c r="AU1472" s="216" t="s">
        <v>82</v>
      </c>
      <c r="AV1472" s="13" t="s">
        <v>80</v>
      </c>
      <c r="AW1472" s="13" t="s">
        <v>29</v>
      </c>
      <c r="AX1472" s="13" t="s">
        <v>72</v>
      </c>
      <c r="AY1472" s="216" t="s">
        <v>182</v>
      </c>
    </row>
    <row r="1473" spans="1:65" s="14" customFormat="1" ht="11.25">
      <c r="B1473" s="217"/>
      <c r="C1473" s="218"/>
      <c r="D1473" s="208" t="s">
        <v>194</v>
      </c>
      <c r="E1473" s="219" t="s">
        <v>1</v>
      </c>
      <c r="F1473" s="220" t="s">
        <v>1586</v>
      </c>
      <c r="G1473" s="218"/>
      <c r="H1473" s="221">
        <v>7.976</v>
      </c>
      <c r="I1473" s="222"/>
      <c r="J1473" s="218"/>
      <c r="K1473" s="218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194</v>
      </c>
      <c r="AU1473" s="227" t="s">
        <v>82</v>
      </c>
      <c r="AV1473" s="14" t="s">
        <v>82</v>
      </c>
      <c r="AW1473" s="14" t="s">
        <v>29</v>
      </c>
      <c r="AX1473" s="14" t="s">
        <v>72</v>
      </c>
      <c r="AY1473" s="227" t="s">
        <v>182</v>
      </c>
    </row>
    <row r="1474" spans="1:65" s="13" customFormat="1" ht="11.25">
      <c r="B1474" s="206"/>
      <c r="C1474" s="207"/>
      <c r="D1474" s="208" t="s">
        <v>194</v>
      </c>
      <c r="E1474" s="209" t="s">
        <v>1</v>
      </c>
      <c r="F1474" s="210" t="s">
        <v>1063</v>
      </c>
      <c r="G1474" s="207"/>
      <c r="H1474" s="209" t="s">
        <v>1</v>
      </c>
      <c r="I1474" s="211"/>
      <c r="J1474" s="207"/>
      <c r="K1474" s="207"/>
      <c r="L1474" s="212"/>
      <c r="M1474" s="213"/>
      <c r="N1474" s="214"/>
      <c r="O1474" s="214"/>
      <c r="P1474" s="214"/>
      <c r="Q1474" s="214"/>
      <c r="R1474" s="214"/>
      <c r="S1474" s="214"/>
      <c r="T1474" s="215"/>
      <c r="AT1474" s="216" t="s">
        <v>194</v>
      </c>
      <c r="AU1474" s="216" t="s">
        <v>82</v>
      </c>
      <c r="AV1474" s="13" t="s">
        <v>80</v>
      </c>
      <c r="AW1474" s="13" t="s">
        <v>29</v>
      </c>
      <c r="AX1474" s="13" t="s">
        <v>72</v>
      </c>
      <c r="AY1474" s="216" t="s">
        <v>182</v>
      </c>
    </row>
    <row r="1475" spans="1:65" s="14" customFormat="1" ht="11.25">
      <c r="B1475" s="217"/>
      <c r="C1475" s="218"/>
      <c r="D1475" s="208" t="s">
        <v>194</v>
      </c>
      <c r="E1475" s="219" t="s">
        <v>1</v>
      </c>
      <c r="F1475" s="220" t="s">
        <v>1662</v>
      </c>
      <c r="G1475" s="218"/>
      <c r="H1475" s="221">
        <v>5.91</v>
      </c>
      <c r="I1475" s="222"/>
      <c r="J1475" s="218"/>
      <c r="K1475" s="218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194</v>
      </c>
      <c r="AU1475" s="227" t="s">
        <v>82</v>
      </c>
      <c r="AV1475" s="14" t="s">
        <v>82</v>
      </c>
      <c r="AW1475" s="14" t="s">
        <v>29</v>
      </c>
      <c r="AX1475" s="14" t="s">
        <v>72</v>
      </c>
      <c r="AY1475" s="227" t="s">
        <v>182</v>
      </c>
    </row>
    <row r="1476" spans="1:65" s="13" customFormat="1" ht="11.25">
      <c r="B1476" s="206"/>
      <c r="C1476" s="207"/>
      <c r="D1476" s="208" t="s">
        <v>194</v>
      </c>
      <c r="E1476" s="209" t="s">
        <v>1</v>
      </c>
      <c r="F1476" s="210" t="s">
        <v>1594</v>
      </c>
      <c r="G1476" s="207"/>
      <c r="H1476" s="209" t="s">
        <v>1</v>
      </c>
      <c r="I1476" s="211"/>
      <c r="J1476" s="207"/>
      <c r="K1476" s="207"/>
      <c r="L1476" s="212"/>
      <c r="M1476" s="213"/>
      <c r="N1476" s="214"/>
      <c r="O1476" s="214"/>
      <c r="P1476" s="214"/>
      <c r="Q1476" s="214"/>
      <c r="R1476" s="214"/>
      <c r="S1476" s="214"/>
      <c r="T1476" s="215"/>
      <c r="AT1476" s="216" t="s">
        <v>194</v>
      </c>
      <c r="AU1476" s="216" t="s">
        <v>82</v>
      </c>
      <c r="AV1476" s="13" t="s">
        <v>80</v>
      </c>
      <c r="AW1476" s="13" t="s">
        <v>29</v>
      </c>
      <c r="AX1476" s="13" t="s">
        <v>72</v>
      </c>
      <c r="AY1476" s="216" t="s">
        <v>182</v>
      </c>
    </row>
    <row r="1477" spans="1:65" s="14" customFormat="1" ht="11.25">
      <c r="B1477" s="217"/>
      <c r="C1477" s="218"/>
      <c r="D1477" s="208" t="s">
        <v>194</v>
      </c>
      <c r="E1477" s="219" t="s">
        <v>1</v>
      </c>
      <c r="F1477" s="220" t="s">
        <v>1663</v>
      </c>
      <c r="G1477" s="218"/>
      <c r="H1477" s="221">
        <v>14.138</v>
      </c>
      <c r="I1477" s="222"/>
      <c r="J1477" s="218"/>
      <c r="K1477" s="218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194</v>
      </c>
      <c r="AU1477" s="227" t="s">
        <v>82</v>
      </c>
      <c r="AV1477" s="14" t="s">
        <v>82</v>
      </c>
      <c r="AW1477" s="14" t="s">
        <v>29</v>
      </c>
      <c r="AX1477" s="14" t="s">
        <v>72</v>
      </c>
      <c r="AY1477" s="227" t="s">
        <v>182</v>
      </c>
    </row>
    <row r="1478" spans="1:65" s="13" customFormat="1" ht="11.25">
      <c r="B1478" s="206"/>
      <c r="C1478" s="207"/>
      <c r="D1478" s="208" t="s">
        <v>194</v>
      </c>
      <c r="E1478" s="209" t="s">
        <v>1</v>
      </c>
      <c r="F1478" s="210" t="s">
        <v>1596</v>
      </c>
      <c r="G1478" s="207"/>
      <c r="H1478" s="209" t="s">
        <v>1</v>
      </c>
      <c r="I1478" s="211"/>
      <c r="J1478" s="207"/>
      <c r="K1478" s="207"/>
      <c r="L1478" s="212"/>
      <c r="M1478" s="213"/>
      <c r="N1478" s="214"/>
      <c r="O1478" s="214"/>
      <c r="P1478" s="214"/>
      <c r="Q1478" s="214"/>
      <c r="R1478" s="214"/>
      <c r="S1478" s="214"/>
      <c r="T1478" s="215"/>
      <c r="AT1478" s="216" t="s">
        <v>194</v>
      </c>
      <c r="AU1478" s="216" t="s">
        <v>82</v>
      </c>
      <c r="AV1478" s="13" t="s">
        <v>80</v>
      </c>
      <c r="AW1478" s="13" t="s">
        <v>29</v>
      </c>
      <c r="AX1478" s="13" t="s">
        <v>72</v>
      </c>
      <c r="AY1478" s="216" t="s">
        <v>182</v>
      </c>
    </row>
    <row r="1479" spans="1:65" s="14" customFormat="1" ht="11.25">
      <c r="B1479" s="217"/>
      <c r="C1479" s="218"/>
      <c r="D1479" s="208" t="s">
        <v>194</v>
      </c>
      <c r="E1479" s="219" t="s">
        <v>1</v>
      </c>
      <c r="F1479" s="220" t="s">
        <v>1664</v>
      </c>
      <c r="G1479" s="218"/>
      <c r="H1479" s="221">
        <v>13.090999999999999</v>
      </c>
      <c r="I1479" s="222"/>
      <c r="J1479" s="218"/>
      <c r="K1479" s="218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194</v>
      </c>
      <c r="AU1479" s="227" t="s">
        <v>82</v>
      </c>
      <c r="AV1479" s="14" t="s">
        <v>82</v>
      </c>
      <c r="AW1479" s="14" t="s">
        <v>29</v>
      </c>
      <c r="AX1479" s="14" t="s">
        <v>72</v>
      </c>
      <c r="AY1479" s="227" t="s">
        <v>182</v>
      </c>
    </row>
    <row r="1480" spans="1:65" s="13" customFormat="1" ht="11.25">
      <c r="B1480" s="206"/>
      <c r="C1480" s="207"/>
      <c r="D1480" s="208" t="s">
        <v>194</v>
      </c>
      <c r="E1480" s="209" t="s">
        <v>1</v>
      </c>
      <c r="F1480" s="210" t="s">
        <v>1665</v>
      </c>
      <c r="G1480" s="207"/>
      <c r="H1480" s="209" t="s">
        <v>1</v>
      </c>
      <c r="I1480" s="211"/>
      <c r="J1480" s="207"/>
      <c r="K1480" s="207"/>
      <c r="L1480" s="212"/>
      <c r="M1480" s="213"/>
      <c r="N1480" s="214"/>
      <c r="O1480" s="214"/>
      <c r="P1480" s="214"/>
      <c r="Q1480" s="214"/>
      <c r="R1480" s="214"/>
      <c r="S1480" s="214"/>
      <c r="T1480" s="215"/>
      <c r="AT1480" s="216" t="s">
        <v>194</v>
      </c>
      <c r="AU1480" s="216" t="s">
        <v>82</v>
      </c>
      <c r="AV1480" s="13" t="s">
        <v>80</v>
      </c>
      <c r="AW1480" s="13" t="s">
        <v>29</v>
      </c>
      <c r="AX1480" s="13" t="s">
        <v>72</v>
      </c>
      <c r="AY1480" s="216" t="s">
        <v>182</v>
      </c>
    </row>
    <row r="1481" spans="1:65" s="14" customFormat="1" ht="11.25">
      <c r="B1481" s="217"/>
      <c r="C1481" s="218"/>
      <c r="D1481" s="208" t="s">
        <v>194</v>
      </c>
      <c r="E1481" s="219" t="s">
        <v>1</v>
      </c>
      <c r="F1481" s="220" t="s">
        <v>1666</v>
      </c>
      <c r="G1481" s="218"/>
      <c r="H1481" s="221">
        <v>12.502000000000001</v>
      </c>
      <c r="I1481" s="222"/>
      <c r="J1481" s="218"/>
      <c r="K1481" s="218"/>
      <c r="L1481" s="223"/>
      <c r="M1481" s="224"/>
      <c r="N1481" s="225"/>
      <c r="O1481" s="225"/>
      <c r="P1481" s="225"/>
      <c r="Q1481" s="225"/>
      <c r="R1481" s="225"/>
      <c r="S1481" s="225"/>
      <c r="T1481" s="226"/>
      <c r="AT1481" s="227" t="s">
        <v>194</v>
      </c>
      <c r="AU1481" s="227" t="s">
        <v>82</v>
      </c>
      <c r="AV1481" s="14" t="s">
        <v>82</v>
      </c>
      <c r="AW1481" s="14" t="s">
        <v>29</v>
      </c>
      <c r="AX1481" s="14" t="s">
        <v>72</v>
      </c>
      <c r="AY1481" s="227" t="s">
        <v>182</v>
      </c>
    </row>
    <row r="1482" spans="1:65" s="13" customFormat="1" ht="11.25">
      <c r="B1482" s="206"/>
      <c r="C1482" s="207"/>
      <c r="D1482" s="208" t="s">
        <v>194</v>
      </c>
      <c r="E1482" s="209" t="s">
        <v>1</v>
      </c>
      <c r="F1482" s="210" t="s">
        <v>1667</v>
      </c>
      <c r="G1482" s="207"/>
      <c r="H1482" s="209" t="s">
        <v>1</v>
      </c>
      <c r="I1482" s="211"/>
      <c r="J1482" s="207"/>
      <c r="K1482" s="207"/>
      <c r="L1482" s="212"/>
      <c r="M1482" s="213"/>
      <c r="N1482" s="214"/>
      <c r="O1482" s="214"/>
      <c r="P1482" s="214"/>
      <c r="Q1482" s="214"/>
      <c r="R1482" s="214"/>
      <c r="S1482" s="214"/>
      <c r="T1482" s="215"/>
      <c r="AT1482" s="216" t="s">
        <v>194</v>
      </c>
      <c r="AU1482" s="216" t="s">
        <v>82</v>
      </c>
      <c r="AV1482" s="13" t="s">
        <v>80</v>
      </c>
      <c r="AW1482" s="13" t="s">
        <v>29</v>
      </c>
      <c r="AX1482" s="13" t="s">
        <v>72</v>
      </c>
      <c r="AY1482" s="216" t="s">
        <v>182</v>
      </c>
    </row>
    <row r="1483" spans="1:65" s="14" customFormat="1" ht="11.25">
      <c r="B1483" s="217"/>
      <c r="C1483" s="218"/>
      <c r="D1483" s="208" t="s">
        <v>194</v>
      </c>
      <c r="E1483" s="219" t="s">
        <v>1</v>
      </c>
      <c r="F1483" s="220" t="s">
        <v>1668</v>
      </c>
      <c r="G1483" s="218"/>
      <c r="H1483" s="221">
        <v>38.854999999999997</v>
      </c>
      <c r="I1483" s="222"/>
      <c r="J1483" s="218"/>
      <c r="K1483" s="218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194</v>
      </c>
      <c r="AU1483" s="227" t="s">
        <v>82</v>
      </c>
      <c r="AV1483" s="14" t="s">
        <v>82</v>
      </c>
      <c r="AW1483" s="14" t="s">
        <v>29</v>
      </c>
      <c r="AX1483" s="14" t="s">
        <v>72</v>
      </c>
      <c r="AY1483" s="227" t="s">
        <v>182</v>
      </c>
    </row>
    <row r="1484" spans="1:65" s="15" customFormat="1" ht="11.25">
      <c r="B1484" s="228"/>
      <c r="C1484" s="229"/>
      <c r="D1484" s="208" t="s">
        <v>194</v>
      </c>
      <c r="E1484" s="230" t="s">
        <v>1</v>
      </c>
      <c r="F1484" s="231" t="s">
        <v>218</v>
      </c>
      <c r="G1484" s="229"/>
      <c r="H1484" s="232">
        <v>150.137</v>
      </c>
      <c r="I1484" s="233"/>
      <c r="J1484" s="229"/>
      <c r="K1484" s="229"/>
      <c r="L1484" s="234"/>
      <c r="M1484" s="235"/>
      <c r="N1484" s="236"/>
      <c r="O1484" s="236"/>
      <c r="P1484" s="236"/>
      <c r="Q1484" s="236"/>
      <c r="R1484" s="236"/>
      <c r="S1484" s="236"/>
      <c r="T1484" s="237"/>
      <c r="AT1484" s="238" t="s">
        <v>194</v>
      </c>
      <c r="AU1484" s="238" t="s">
        <v>82</v>
      </c>
      <c r="AV1484" s="15" t="s">
        <v>187</v>
      </c>
      <c r="AW1484" s="15" t="s">
        <v>29</v>
      </c>
      <c r="AX1484" s="15" t="s">
        <v>80</v>
      </c>
      <c r="AY1484" s="238" t="s">
        <v>182</v>
      </c>
    </row>
    <row r="1485" spans="1:65" s="2" customFormat="1" ht="24.2" customHeight="1">
      <c r="A1485" s="34"/>
      <c r="B1485" s="35"/>
      <c r="C1485" s="192" t="s">
        <v>1697</v>
      </c>
      <c r="D1485" s="192" t="s">
        <v>184</v>
      </c>
      <c r="E1485" s="193" t="s">
        <v>1698</v>
      </c>
      <c r="F1485" s="194" t="s">
        <v>1699</v>
      </c>
      <c r="G1485" s="195" t="s">
        <v>201</v>
      </c>
      <c r="H1485" s="196">
        <v>5.7</v>
      </c>
      <c r="I1485" s="197"/>
      <c r="J1485" s="198">
        <f>ROUND(I1485*H1485,2)</f>
        <v>0</v>
      </c>
      <c r="K1485" s="199"/>
      <c r="L1485" s="39"/>
      <c r="M1485" s="200" t="s">
        <v>1</v>
      </c>
      <c r="N1485" s="201" t="s">
        <v>37</v>
      </c>
      <c r="O1485" s="71"/>
      <c r="P1485" s="202">
        <f>O1485*H1485</f>
        <v>0</v>
      </c>
      <c r="Q1485" s="202">
        <v>4.1200000000000001E-2</v>
      </c>
      <c r="R1485" s="202">
        <f>Q1485*H1485</f>
        <v>0.23484000000000002</v>
      </c>
      <c r="S1485" s="202">
        <v>0</v>
      </c>
      <c r="T1485" s="203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4" t="s">
        <v>187</v>
      </c>
      <c r="AT1485" s="204" t="s">
        <v>184</v>
      </c>
      <c r="AU1485" s="204" t="s">
        <v>82</v>
      </c>
      <c r="AY1485" s="17" t="s">
        <v>182</v>
      </c>
      <c r="BE1485" s="205">
        <f>IF(N1485="základní",J1485,0)</f>
        <v>0</v>
      </c>
      <c r="BF1485" s="205">
        <f>IF(N1485="snížená",J1485,0)</f>
        <v>0</v>
      </c>
      <c r="BG1485" s="205">
        <f>IF(N1485="zákl. přenesená",J1485,0)</f>
        <v>0</v>
      </c>
      <c r="BH1485" s="205">
        <f>IF(N1485="sníž. přenesená",J1485,0)</f>
        <v>0</v>
      </c>
      <c r="BI1485" s="205">
        <f>IF(N1485="nulová",J1485,0)</f>
        <v>0</v>
      </c>
      <c r="BJ1485" s="17" t="s">
        <v>80</v>
      </c>
      <c r="BK1485" s="205">
        <f>ROUND(I1485*H1485,2)</f>
        <v>0</v>
      </c>
      <c r="BL1485" s="17" t="s">
        <v>187</v>
      </c>
      <c r="BM1485" s="204" t="s">
        <v>1700</v>
      </c>
    </row>
    <row r="1486" spans="1:65" s="13" customFormat="1" ht="11.25">
      <c r="B1486" s="206"/>
      <c r="C1486" s="207"/>
      <c r="D1486" s="208" t="s">
        <v>194</v>
      </c>
      <c r="E1486" s="209" t="s">
        <v>1</v>
      </c>
      <c r="F1486" s="210" t="s">
        <v>89</v>
      </c>
      <c r="G1486" s="207"/>
      <c r="H1486" s="209" t="s">
        <v>1</v>
      </c>
      <c r="I1486" s="211"/>
      <c r="J1486" s="207"/>
      <c r="K1486" s="207"/>
      <c r="L1486" s="212"/>
      <c r="M1486" s="213"/>
      <c r="N1486" s="214"/>
      <c r="O1486" s="214"/>
      <c r="P1486" s="214"/>
      <c r="Q1486" s="214"/>
      <c r="R1486" s="214"/>
      <c r="S1486" s="214"/>
      <c r="T1486" s="215"/>
      <c r="AT1486" s="216" t="s">
        <v>194</v>
      </c>
      <c r="AU1486" s="216" t="s">
        <v>82</v>
      </c>
      <c r="AV1486" s="13" t="s">
        <v>80</v>
      </c>
      <c r="AW1486" s="13" t="s">
        <v>29</v>
      </c>
      <c r="AX1486" s="13" t="s">
        <v>72</v>
      </c>
      <c r="AY1486" s="216" t="s">
        <v>182</v>
      </c>
    </row>
    <row r="1487" spans="1:65" s="14" customFormat="1" ht="11.25">
      <c r="B1487" s="217"/>
      <c r="C1487" s="218"/>
      <c r="D1487" s="208" t="s">
        <v>194</v>
      </c>
      <c r="E1487" s="219" t="s">
        <v>1</v>
      </c>
      <c r="F1487" s="220" t="s">
        <v>1701</v>
      </c>
      <c r="G1487" s="218"/>
      <c r="H1487" s="221">
        <v>5.7</v>
      </c>
      <c r="I1487" s="222"/>
      <c r="J1487" s="218"/>
      <c r="K1487" s="218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194</v>
      </c>
      <c r="AU1487" s="227" t="s">
        <v>82</v>
      </c>
      <c r="AV1487" s="14" t="s">
        <v>82</v>
      </c>
      <c r="AW1487" s="14" t="s">
        <v>29</v>
      </c>
      <c r="AX1487" s="14" t="s">
        <v>72</v>
      </c>
      <c r="AY1487" s="227" t="s">
        <v>182</v>
      </c>
    </row>
    <row r="1488" spans="1:65" s="15" customFormat="1" ht="11.25">
      <c r="B1488" s="228"/>
      <c r="C1488" s="229"/>
      <c r="D1488" s="208" t="s">
        <v>194</v>
      </c>
      <c r="E1488" s="230" t="s">
        <v>1</v>
      </c>
      <c r="F1488" s="231" t="s">
        <v>218</v>
      </c>
      <c r="G1488" s="229"/>
      <c r="H1488" s="232">
        <v>5.7</v>
      </c>
      <c r="I1488" s="233"/>
      <c r="J1488" s="229"/>
      <c r="K1488" s="229"/>
      <c r="L1488" s="234"/>
      <c r="M1488" s="235"/>
      <c r="N1488" s="236"/>
      <c r="O1488" s="236"/>
      <c r="P1488" s="236"/>
      <c r="Q1488" s="236"/>
      <c r="R1488" s="236"/>
      <c r="S1488" s="236"/>
      <c r="T1488" s="237"/>
      <c r="AT1488" s="238" t="s">
        <v>194</v>
      </c>
      <c r="AU1488" s="238" t="s">
        <v>82</v>
      </c>
      <c r="AV1488" s="15" t="s">
        <v>187</v>
      </c>
      <c r="AW1488" s="15" t="s">
        <v>29</v>
      </c>
      <c r="AX1488" s="15" t="s">
        <v>80</v>
      </c>
      <c r="AY1488" s="238" t="s">
        <v>182</v>
      </c>
    </row>
    <row r="1489" spans="1:65" s="2" customFormat="1" ht="21.75" customHeight="1">
      <c r="A1489" s="34"/>
      <c r="B1489" s="35"/>
      <c r="C1489" s="192" t="s">
        <v>1702</v>
      </c>
      <c r="D1489" s="192" t="s">
        <v>184</v>
      </c>
      <c r="E1489" s="193" t="s">
        <v>1703</v>
      </c>
      <c r="F1489" s="194" t="s">
        <v>1704</v>
      </c>
      <c r="G1489" s="195" t="s">
        <v>201</v>
      </c>
      <c r="H1489" s="196">
        <v>150.137</v>
      </c>
      <c r="I1489" s="197"/>
      <c r="J1489" s="198">
        <f>ROUND(I1489*H1489,2)</f>
        <v>0</v>
      </c>
      <c r="K1489" s="199"/>
      <c r="L1489" s="39"/>
      <c r="M1489" s="200" t="s">
        <v>1</v>
      </c>
      <c r="N1489" s="201" t="s">
        <v>37</v>
      </c>
      <c r="O1489" s="71"/>
      <c r="P1489" s="202">
        <f>O1489*H1489</f>
        <v>0</v>
      </c>
      <c r="Q1489" s="202">
        <v>1.6199999999999999E-2</v>
      </c>
      <c r="R1489" s="202">
        <f>Q1489*H1489</f>
        <v>2.4322193999999997</v>
      </c>
      <c r="S1489" s="202">
        <v>0</v>
      </c>
      <c r="T1489" s="203">
        <f>S1489*H1489</f>
        <v>0</v>
      </c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R1489" s="204" t="s">
        <v>187</v>
      </c>
      <c r="AT1489" s="204" t="s">
        <v>184</v>
      </c>
      <c r="AU1489" s="204" t="s">
        <v>82</v>
      </c>
      <c r="AY1489" s="17" t="s">
        <v>182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7" t="s">
        <v>80</v>
      </c>
      <c r="BK1489" s="205">
        <f>ROUND(I1489*H1489,2)</f>
        <v>0</v>
      </c>
      <c r="BL1489" s="17" t="s">
        <v>187</v>
      </c>
      <c r="BM1489" s="204" t="s">
        <v>1705</v>
      </c>
    </row>
    <row r="1490" spans="1:65" s="13" customFormat="1" ht="11.25">
      <c r="B1490" s="206"/>
      <c r="C1490" s="207"/>
      <c r="D1490" s="208" t="s">
        <v>194</v>
      </c>
      <c r="E1490" s="209" t="s">
        <v>1</v>
      </c>
      <c r="F1490" s="210" t="s">
        <v>195</v>
      </c>
      <c r="G1490" s="207"/>
      <c r="H1490" s="209" t="s">
        <v>1</v>
      </c>
      <c r="I1490" s="211"/>
      <c r="J1490" s="207"/>
      <c r="K1490" s="207"/>
      <c r="L1490" s="212"/>
      <c r="M1490" s="213"/>
      <c r="N1490" s="214"/>
      <c r="O1490" s="214"/>
      <c r="P1490" s="214"/>
      <c r="Q1490" s="214"/>
      <c r="R1490" s="214"/>
      <c r="S1490" s="214"/>
      <c r="T1490" s="215"/>
      <c r="AT1490" s="216" t="s">
        <v>194</v>
      </c>
      <c r="AU1490" s="216" t="s">
        <v>82</v>
      </c>
      <c r="AV1490" s="13" t="s">
        <v>80</v>
      </c>
      <c r="AW1490" s="13" t="s">
        <v>29</v>
      </c>
      <c r="AX1490" s="13" t="s">
        <v>72</v>
      </c>
      <c r="AY1490" s="216" t="s">
        <v>182</v>
      </c>
    </row>
    <row r="1491" spans="1:65" s="13" customFormat="1" ht="11.25">
      <c r="B1491" s="206"/>
      <c r="C1491" s="207"/>
      <c r="D1491" s="208" t="s">
        <v>194</v>
      </c>
      <c r="E1491" s="209" t="s">
        <v>1</v>
      </c>
      <c r="F1491" s="210" t="s">
        <v>1657</v>
      </c>
      <c r="G1491" s="207"/>
      <c r="H1491" s="209" t="s">
        <v>1</v>
      </c>
      <c r="I1491" s="211"/>
      <c r="J1491" s="207"/>
      <c r="K1491" s="207"/>
      <c r="L1491" s="212"/>
      <c r="M1491" s="213"/>
      <c r="N1491" s="214"/>
      <c r="O1491" s="214"/>
      <c r="P1491" s="214"/>
      <c r="Q1491" s="214"/>
      <c r="R1491" s="214"/>
      <c r="S1491" s="214"/>
      <c r="T1491" s="215"/>
      <c r="AT1491" s="216" t="s">
        <v>194</v>
      </c>
      <c r="AU1491" s="216" t="s">
        <v>82</v>
      </c>
      <c r="AV1491" s="13" t="s">
        <v>80</v>
      </c>
      <c r="AW1491" s="13" t="s">
        <v>29</v>
      </c>
      <c r="AX1491" s="13" t="s">
        <v>72</v>
      </c>
      <c r="AY1491" s="216" t="s">
        <v>182</v>
      </c>
    </row>
    <row r="1492" spans="1:65" s="14" customFormat="1" ht="11.25">
      <c r="B1492" s="217"/>
      <c r="C1492" s="218"/>
      <c r="D1492" s="208" t="s">
        <v>194</v>
      </c>
      <c r="E1492" s="219" t="s">
        <v>1</v>
      </c>
      <c r="F1492" s="220" t="s">
        <v>1658</v>
      </c>
      <c r="G1492" s="218"/>
      <c r="H1492" s="221">
        <v>27.323</v>
      </c>
      <c r="I1492" s="222"/>
      <c r="J1492" s="218"/>
      <c r="K1492" s="218"/>
      <c r="L1492" s="223"/>
      <c r="M1492" s="224"/>
      <c r="N1492" s="225"/>
      <c r="O1492" s="225"/>
      <c r="P1492" s="225"/>
      <c r="Q1492" s="225"/>
      <c r="R1492" s="225"/>
      <c r="S1492" s="225"/>
      <c r="T1492" s="226"/>
      <c r="AT1492" s="227" t="s">
        <v>194</v>
      </c>
      <c r="AU1492" s="227" t="s">
        <v>82</v>
      </c>
      <c r="AV1492" s="14" t="s">
        <v>82</v>
      </c>
      <c r="AW1492" s="14" t="s">
        <v>29</v>
      </c>
      <c r="AX1492" s="14" t="s">
        <v>72</v>
      </c>
      <c r="AY1492" s="227" t="s">
        <v>182</v>
      </c>
    </row>
    <row r="1493" spans="1:65" s="13" customFormat="1" ht="11.25">
      <c r="B1493" s="206"/>
      <c r="C1493" s="207"/>
      <c r="D1493" s="208" t="s">
        <v>194</v>
      </c>
      <c r="E1493" s="209" t="s">
        <v>1</v>
      </c>
      <c r="F1493" s="210" t="s">
        <v>1588</v>
      </c>
      <c r="G1493" s="207"/>
      <c r="H1493" s="209" t="s">
        <v>1</v>
      </c>
      <c r="I1493" s="211"/>
      <c r="J1493" s="207"/>
      <c r="K1493" s="207"/>
      <c r="L1493" s="212"/>
      <c r="M1493" s="213"/>
      <c r="N1493" s="214"/>
      <c r="O1493" s="214"/>
      <c r="P1493" s="214"/>
      <c r="Q1493" s="214"/>
      <c r="R1493" s="214"/>
      <c r="S1493" s="214"/>
      <c r="T1493" s="215"/>
      <c r="AT1493" s="216" t="s">
        <v>194</v>
      </c>
      <c r="AU1493" s="216" t="s">
        <v>82</v>
      </c>
      <c r="AV1493" s="13" t="s">
        <v>80</v>
      </c>
      <c r="AW1493" s="13" t="s">
        <v>29</v>
      </c>
      <c r="AX1493" s="13" t="s">
        <v>72</v>
      </c>
      <c r="AY1493" s="216" t="s">
        <v>182</v>
      </c>
    </row>
    <row r="1494" spans="1:65" s="14" customFormat="1" ht="11.25">
      <c r="B1494" s="217"/>
      <c r="C1494" s="218"/>
      <c r="D1494" s="208" t="s">
        <v>194</v>
      </c>
      <c r="E1494" s="219" t="s">
        <v>1</v>
      </c>
      <c r="F1494" s="220" t="s">
        <v>1659</v>
      </c>
      <c r="G1494" s="218"/>
      <c r="H1494" s="221">
        <v>13.763999999999999</v>
      </c>
      <c r="I1494" s="222"/>
      <c r="J1494" s="218"/>
      <c r="K1494" s="218"/>
      <c r="L1494" s="223"/>
      <c r="M1494" s="224"/>
      <c r="N1494" s="225"/>
      <c r="O1494" s="225"/>
      <c r="P1494" s="225"/>
      <c r="Q1494" s="225"/>
      <c r="R1494" s="225"/>
      <c r="S1494" s="225"/>
      <c r="T1494" s="226"/>
      <c r="AT1494" s="227" t="s">
        <v>194</v>
      </c>
      <c r="AU1494" s="227" t="s">
        <v>82</v>
      </c>
      <c r="AV1494" s="14" t="s">
        <v>82</v>
      </c>
      <c r="AW1494" s="14" t="s">
        <v>29</v>
      </c>
      <c r="AX1494" s="14" t="s">
        <v>72</v>
      </c>
      <c r="AY1494" s="227" t="s">
        <v>182</v>
      </c>
    </row>
    <row r="1495" spans="1:65" s="13" customFormat="1" ht="11.25">
      <c r="B1495" s="206"/>
      <c r="C1495" s="207"/>
      <c r="D1495" s="208" t="s">
        <v>194</v>
      </c>
      <c r="E1495" s="209" t="s">
        <v>1</v>
      </c>
      <c r="F1495" s="210" t="s">
        <v>1325</v>
      </c>
      <c r="G1495" s="207"/>
      <c r="H1495" s="209" t="s">
        <v>1</v>
      </c>
      <c r="I1495" s="211"/>
      <c r="J1495" s="207"/>
      <c r="K1495" s="207"/>
      <c r="L1495" s="212"/>
      <c r="M1495" s="213"/>
      <c r="N1495" s="214"/>
      <c r="O1495" s="214"/>
      <c r="P1495" s="214"/>
      <c r="Q1495" s="214"/>
      <c r="R1495" s="214"/>
      <c r="S1495" s="214"/>
      <c r="T1495" s="215"/>
      <c r="AT1495" s="216" t="s">
        <v>194</v>
      </c>
      <c r="AU1495" s="216" t="s">
        <v>82</v>
      </c>
      <c r="AV1495" s="13" t="s">
        <v>80</v>
      </c>
      <c r="AW1495" s="13" t="s">
        <v>29</v>
      </c>
      <c r="AX1495" s="13" t="s">
        <v>72</v>
      </c>
      <c r="AY1495" s="216" t="s">
        <v>182</v>
      </c>
    </row>
    <row r="1496" spans="1:65" s="14" customFormat="1" ht="11.25">
      <c r="B1496" s="217"/>
      <c r="C1496" s="218"/>
      <c r="D1496" s="208" t="s">
        <v>194</v>
      </c>
      <c r="E1496" s="219" t="s">
        <v>1</v>
      </c>
      <c r="F1496" s="220" t="s">
        <v>1660</v>
      </c>
      <c r="G1496" s="218"/>
      <c r="H1496" s="221">
        <v>2.16</v>
      </c>
      <c r="I1496" s="222"/>
      <c r="J1496" s="218"/>
      <c r="K1496" s="218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194</v>
      </c>
      <c r="AU1496" s="227" t="s">
        <v>82</v>
      </c>
      <c r="AV1496" s="14" t="s">
        <v>82</v>
      </c>
      <c r="AW1496" s="14" t="s">
        <v>29</v>
      </c>
      <c r="AX1496" s="14" t="s">
        <v>72</v>
      </c>
      <c r="AY1496" s="227" t="s">
        <v>182</v>
      </c>
    </row>
    <row r="1497" spans="1:65" s="13" customFormat="1" ht="11.25">
      <c r="B1497" s="206"/>
      <c r="C1497" s="207"/>
      <c r="D1497" s="208" t="s">
        <v>194</v>
      </c>
      <c r="E1497" s="209" t="s">
        <v>1</v>
      </c>
      <c r="F1497" s="210" t="s">
        <v>1591</v>
      </c>
      <c r="G1497" s="207"/>
      <c r="H1497" s="209" t="s">
        <v>1</v>
      </c>
      <c r="I1497" s="211"/>
      <c r="J1497" s="207"/>
      <c r="K1497" s="207"/>
      <c r="L1497" s="212"/>
      <c r="M1497" s="213"/>
      <c r="N1497" s="214"/>
      <c r="O1497" s="214"/>
      <c r="P1497" s="214"/>
      <c r="Q1497" s="214"/>
      <c r="R1497" s="214"/>
      <c r="S1497" s="214"/>
      <c r="T1497" s="215"/>
      <c r="AT1497" s="216" t="s">
        <v>194</v>
      </c>
      <c r="AU1497" s="216" t="s">
        <v>82</v>
      </c>
      <c r="AV1497" s="13" t="s">
        <v>80</v>
      </c>
      <c r="AW1497" s="13" t="s">
        <v>29</v>
      </c>
      <c r="AX1497" s="13" t="s">
        <v>72</v>
      </c>
      <c r="AY1497" s="216" t="s">
        <v>182</v>
      </c>
    </row>
    <row r="1498" spans="1:65" s="14" customFormat="1" ht="11.25">
      <c r="B1498" s="217"/>
      <c r="C1498" s="218"/>
      <c r="D1498" s="208" t="s">
        <v>194</v>
      </c>
      <c r="E1498" s="219" t="s">
        <v>1</v>
      </c>
      <c r="F1498" s="220" t="s">
        <v>1661</v>
      </c>
      <c r="G1498" s="218"/>
      <c r="H1498" s="221">
        <v>14.417999999999999</v>
      </c>
      <c r="I1498" s="222"/>
      <c r="J1498" s="218"/>
      <c r="K1498" s="218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194</v>
      </c>
      <c r="AU1498" s="227" t="s">
        <v>82</v>
      </c>
      <c r="AV1498" s="14" t="s">
        <v>82</v>
      </c>
      <c r="AW1498" s="14" t="s">
        <v>29</v>
      </c>
      <c r="AX1498" s="14" t="s">
        <v>72</v>
      </c>
      <c r="AY1498" s="227" t="s">
        <v>182</v>
      </c>
    </row>
    <row r="1499" spans="1:65" s="13" customFormat="1" ht="11.25">
      <c r="B1499" s="206"/>
      <c r="C1499" s="207"/>
      <c r="D1499" s="208" t="s">
        <v>194</v>
      </c>
      <c r="E1499" s="209" t="s">
        <v>1</v>
      </c>
      <c r="F1499" s="210" t="s">
        <v>1585</v>
      </c>
      <c r="G1499" s="207"/>
      <c r="H1499" s="209" t="s">
        <v>1</v>
      </c>
      <c r="I1499" s="211"/>
      <c r="J1499" s="207"/>
      <c r="K1499" s="207"/>
      <c r="L1499" s="212"/>
      <c r="M1499" s="213"/>
      <c r="N1499" s="214"/>
      <c r="O1499" s="214"/>
      <c r="P1499" s="214"/>
      <c r="Q1499" s="214"/>
      <c r="R1499" s="214"/>
      <c r="S1499" s="214"/>
      <c r="T1499" s="215"/>
      <c r="AT1499" s="216" t="s">
        <v>194</v>
      </c>
      <c r="AU1499" s="216" t="s">
        <v>82</v>
      </c>
      <c r="AV1499" s="13" t="s">
        <v>80</v>
      </c>
      <c r="AW1499" s="13" t="s">
        <v>29</v>
      </c>
      <c r="AX1499" s="13" t="s">
        <v>72</v>
      </c>
      <c r="AY1499" s="216" t="s">
        <v>182</v>
      </c>
    </row>
    <row r="1500" spans="1:65" s="14" customFormat="1" ht="11.25">
      <c r="B1500" s="217"/>
      <c r="C1500" s="218"/>
      <c r="D1500" s="208" t="s">
        <v>194</v>
      </c>
      <c r="E1500" s="219" t="s">
        <v>1</v>
      </c>
      <c r="F1500" s="220" t="s">
        <v>1586</v>
      </c>
      <c r="G1500" s="218"/>
      <c r="H1500" s="221">
        <v>7.976</v>
      </c>
      <c r="I1500" s="222"/>
      <c r="J1500" s="218"/>
      <c r="K1500" s="218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194</v>
      </c>
      <c r="AU1500" s="227" t="s">
        <v>82</v>
      </c>
      <c r="AV1500" s="14" t="s">
        <v>82</v>
      </c>
      <c r="AW1500" s="14" t="s">
        <v>29</v>
      </c>
      <c r="AX1500" s="14" t="s">
        <v>72</v>
      </c>
      <c r="AY1500" s="227" t="s">
        <v>182</v>
      </c>
    </row>
    <row r="1501" spans="1:65" s="13" customFormat="1" ht="11.25">
      <c r="B1501" s="206"/>
      <c r="C1501" s="207"/>
      <c r="D1501" s="208" t="s">
        <v>194</v>
      </c>
      <c r="E1501" s="209" t="s">
        <v>1</v>
      </c>
      <c r="F1501" s="210" t="s">
        <v>1063</v>
      </c>
      <c r="G1501" s="207"/>
      <c r="H1501" s="209" t="s">
        <v>1</v>
      </c>
      <c r="I1501" s="211"/>
      <c r="J1501" s="207"/>
      <c r="K1501" s="207"/>
      <c r="L1501" s="212"/>
      <c r="M1501" s="213"/>
      <c r="N1501" s="214"/>
      <c r="O1501" s="214"/>
      <c r="P1501" s="214"/>
      <c r="Q1501" s="214"/>
      <c r="R1501" s="214"/>
      <c r="S1501" s="214"/>
      <c r="T1501" s="215"/>
      <c r="AT1501" s="216" t="s">
        <v>194</v>
      </c>
      <c r="AU1501" s="216" t="s">
        <v>82</v>
      </c>
      <c r="AV1501" s="13" t="s">
        <v>80</v>
      </c>
      <c r="AW1501" s="13" t="s">
        <v>29</v>
      </c>
      <c r="AX1501" s="13" t="s">
        <v>72</v>
      </c>
      <c r="AY1501" s="216" t="s">
        <v>182</v>
      </c>
    </row>
    <row r="1502" spans="1:65" s="14" customFormat="1" ht="11.25">
      <c r="B1502" s="217"/>
      <c r="C1502" s="218"/>
      <c r="D1502" s="208" t="s">
        <v>194</v>
      </c>
      <c r="E1502" s="219" t="s">
        <v>1</v>
      </c>
      <c r="F1502" s="220" t="s">
        <v>1662</v>
      </c>
      <c r="G1502" s="218"/>
      <c r="H1502" s="221">
        <v>5.91</v>
      </c>
      <c r="I1502" s="222"/>
      <c r="J1502" s="218"/>
      <c r="K1502" s="218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194</v>
      </c>
      <c r="AU1502" s="227" t="s">
        <v>82</v>
      </c>
      <c r="AV1502" s="14" t="s">
        <v>82</v>
      </c>
      <c r="AW1502" s="14" t="s">
        <v>29</v>
      </c>
      <c r="AX1502" s="14" t="s">
        <v>72</v>
      </c>
      <c r="AY1502" s="227" t="s">
        <v>182</v>
      </c>
    </row>
    <row r="1503" spans="1:65" s="13" customFormat="1" ht="11.25">
      <c r="B1503" s="206"/>
      <c r="C1503" s="207"/>
      <c r="D1503" s="208" t="s">
        <v>194</v>
      </c>
      <c r="E1503" s="209" t="s">
        <v>1</v>
      </c>
      <c r="F1503" s="210" t="s">
        <v>1594</v>
      </c>
      <c r="G1503" s="207"/>
      <c r="H1503" s="209" t="s">
        <v>1</v>
      </c>
      <c r="I1503" s="211"/>
      <c r="J1503" s="207"/>
      <c r="K1503" s="207"/>
      <c r="L1503" s="212"/>
      <c r="M1503" s="213"/>
      <c r="N1503" s="214"/>
      <c r="O1503" s="214"/>
      <c r="P1503" s="214"/>
      <c r="Q1503" s="214"/>
      <c r="R1503" s="214"/>
      <c r="S1503" s="214"/>
      <c r="T1503" s="215"/>
      <c r="AT1503" s="216" t="s">
        <v>194</v>
      </c>
      <c r="AU1503" s="216" t="s">
        <v>82</v>
      </c>
      <c r="AV1503" s="13" t="s">
        <v>80</v>
      </c>
      <c r="AW1503" s="13" t="s">
        <v>29</v>
      </c>
      <c r="AX1503" s="13" t="s">
        <v>72</v>
      </c>
      <c r="AY1503" s="216" t="s">
        <v>182</v>
      </c>
    </row>
    <row r="1504" spans="1:65" s="14" customFormat="1" ht="11.25">
      <c r="B1504" s="217"/>
      <c r="C1504" s="218"/>
      <c r="D1504" s="208" t="s">
        <v>194</v>
      </c>
      <c r="E1504" s="219" t="s">
        <v>1</v>
      </c>
      <c r="F1504" s="220" t="s">
        <v>1663</v>
      </c>
      <c r="G1504" s="218"/>
      <c r="H1504" s="221">
        <v>14.138</v>
      </c>
      <c r="I1504" s="222"/>
      <c r="J1504" s="218"/>
      <c r="K1504" s="218"/>
      <c r="L1504" s="223"/>
      <c r="M1504" s="224"/>
      <c r="N1504" s="225"/>
      <c r="O1504" s="225"/>
      <c r="P1504" s="225"/>
      <c r="Q1504" s="225"/>
      <c r="R1504" s="225"/>
      <c r="S1504" s="225"/>
      <c r="T1504" s="226"/>
      <c r="AT1504" s="227" t="s">
        <v>194</v>
      </c>
      <c r="AU1504" s="227" t="s">
        <v>82</v>
      </c>
      <c r="AV1504" s="14" t="s">
        <v>82</v>
      </c>
      <c r="AW1504" s="14" t="s">
        <v>29</v>
      </c>
      <c r="AX1504" s="14" t="s">
        <v>72</v>
      </c>
      <c r="AY1504" s="227" t="s">
        <v>182</v>
      </c>
    </row>
    <row r="1505" spans="1:65" s="13" customFormat="1" ht="11.25">
      <c r="B1505" s="206"/>
      <c r="C1505" s="207"/>
      <c r="D1505" s="208" t="s">
        <v>194</v>
      </c>
      <c r="E1505" s="209" t="s">
        <v>1</v>
      </c>
      <c r="F1505" s="210" t="s">
        <v>1596</v>
      </c>
      <c r="G1505" s="207"/>
      <c r="H1505" s="209" t="s">
        <v>1</v>
      </c>
      <c r="I1505" s="211"/>
      <c r="J1505" s="207"/>
      <c r="K1505" s="207"/>
      <c r="L1505" s="212"/>
      <c r="M1505" s="213"/>
      <c r="N1505" s="214"/>
      <c r="O1505" s="214"/>
      <c r="P1505" s="214"/>
      <c r="Q1505" s="214"/>
      <c r="R1505" s="214"/>
      <c r="S1505" s="214"/>
      <c r="T1505" s="215"/>
      <c r="AT1505" s="216" t="s">
        <v>194</v>
      </c>
      <c r="AU1505" s="216" t="s">
        <v>82</v>
      </c>
      <c r="AV1505" s="13" t="s">
        <v>80</v>
      </c>
      <c r="AW1505" s="13" t="s">
        <v>29</v>
      </c>
      <c r="AX1505" s="13" t="s">
        <v>72</v>
      </c>
      <c r="AY1505" s="216" t="s">
        <v>182</v>
      </c>
    </row>
    <row r="1506" spans="1:65" s="14" customFormat="1" ht="11.25">
      <c r="B1506" s="217"/>
      <c r="C1506" s="218"/>
      <c r="D1506" s="208" t="s">
        <v>194</v>
      </c>
      <c r="E1506" s="219" t="s">
        <v>1</v>
      </c>
      <c r="F1506" s="220" t="s">
        <v>1664</v>
      </c>
      <c r="G1506" s="218"/>
      <c r="H1506" s="221">
        <v>13.090999999999999</v>
      </c>
      <c r="I1506" s="222"/>
      <c r="J1506" s="218"/>
      <c r="K1506" s="218"/>
      <c r="L1506" s="223"/>
      <c r="M1506" s="224"/>
      <c r="N1506" s="225"/>
      <c r="O1506" s="225"/>
      <c r="P1506" s="225"/>
      <c r="Q1506" s="225"/>
      <c r="R1506" s="225"/>
      <c r="S1506" s="225"/>
      <c r="T1506" s="226"/>
      <c r="AT1506" s="227" t="s">
        <v>194</v>
      </c>
      <c r="AU1506" s="227" t="s">
        <v>82</v>
      </c>
      <c r="AV1506" s="14" t="s">
        <v>82</v>
      </c>
      <c r="AW1506" s="14" t="s">
        <v>29</v>
      </c>
      <c r="AX1506" s="14" t="s">
        <v>72</v>
      </c>
      <c r="AY1506" s="227" t="s">
        <v>182</v>
      </c>
    </row>
    <row r="1507" spans="1:65" s="13" customFormat="1" ht="11.25">
      <c r="B1507" s="206"/>
      <c r="C1507" s="207"/>
      <c r="D1507" s="208" t="s">
        <v>194</v>
      </c>
      <c r="E1507" s="209" t="s">
        <v>1</v>
      </c>
      <c r="F1507" s="210" t="s">
        <v>1665</v>
      </c>
      <c r="G1507" s="207"/>
      <c r="H1507" s="209" t="s">
        <v>1</v>
      </c>
      <c r="I1507" s="211"/>
      <c r="J1507" s="207"/>
      <c r="K1507" s="207"/>
      <c r="L1507" s="212"/>
      <c r="M1507" s="213"/>
      <c r="N1507" s="214"/>
      <c r="O1507" s="214"/>
      <c r="P1507" s="214"/>
      <c r="Q1507" s="214"/>
      <c r="R1507" s="214"/>
      <c r="S1507" s="214"/>
      <c r="T1507" s="215"/>
      <c r="AT1507" s="216" t="s">
        <v>194</v>
      </c>
      <c r="AU1507" s="216" t="s">
        <v>82</v>
      </c>
      <c r="AV1507" s="13" t="s">
        <v>80</v>
      </c>
      <c r="AW1507" s="13" t="s">
        <v>29</v>
      </c>
      <c r="AX1507" s="13" t="s">
        <v>72</v>
      </c>
      <c r="AY1507" s="216" t="s">
        <v>182</v>
      </c>
    </row>
    <row r="1508" spans="1:65" s="14" customFormat="1" ht="11.25">
      <c r="B1508" s="217"/>
      <c r="C1508" s="218"/>
      <c r="D1508" s="208" t="s">
        <v>194</v>
      </c>
      <c r="E1508" s="219" t="s">
        <v>1</v>
      </c>
      <c r="F1508" s="220" t="s">
        <v>1666</v>
      </c>
      <c r="G1508" s="218"/>
      <c r="H1508" s="221">
        <v>12.502000000000001</v>
      </c>
      <c r="I1508" s="222"/>
      <c r="J1508" s="218"/>
      <c r="K1508" s="218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194</v>
      </c>
      <c r="AU1508" s="227" t="s">
        <v>82</v>
      </c>
      <c r="AV1508" s="14" t="s">
        <v>82</v>
      </c>
      <c r="AW1508" s="14" t="s">
        <v>29</v>
      </c>
      <c r="AX1508" s="14" t="s">
        <v>72</v>
      </c>
      <c r="AY1508" s="227" t="s">
        <v>182</v>
      </c>
    </row>
    <row r="1509" spans="1:65" s="13" customFormat="1" ht="11.25">
      <c r="B1509" s="206"/>
      <c r="C1509" s="207"/>
      <c r="D1509" s="208" t="s">
        <v>194</v>
      </c>
      <c r="E1509" s="209" t="s">
        <v>1</v>
      </c>
      <c r="F1509" s="210" t="s">
        <v>1667</v>
      </c>
      <c r="G1509" s="207"/>
      <c r="H1509" s="209" t="s">
        <v>1</v>
      </c>
      <c r="I1509" s="211"/>
      <c r="J1509" s="207"/>
      <c r="K1509" s="207"/>
      <c r="L1509" s="212"/>
      <c r="M1509" s="213"/>
      <c r="N1509" s="214"/>
      <c r="O1509" s="214"/>
      <c r="P1509" s="214"/>
      <c r="Q1509" s="214"/>
      <c r="R1509" s="214"/>
      <c r="S1509" s="214"/>
      <c r="T1509" s="215"/>
      <c r="AT1509" s="216" t="s">
        <v>194</v>
      </c>
      <c r="AU1509" s="216" t="s">
        <v>82</v>
      </c>
      <c r="AV1509" s="13" t="s">
        <v>80</v>
      </c>
      <c r="AW1509" s="13" t="s">
        <v>29</v>
      </c>
      <c r="AX1509" s="13" t="s">
        <v>72</v>
      </c>
      <c r="AY1509" s="216" t="s">
        <v>182</v>
      </c>
    </row>
    <row r="1510" spans="1:65" s="14" customFormat="1" ht="11.25">
      <c r="B1510" s="217"/>
      <c r="C1510" s="218"/>
      <c r="D1510" s="208" t="s">
        <v>194</v>
      </c>
      <c r="E1510" s="219" t="s">
        <v>1</v>
      </c>
      <c r="F1510" s="220" t="s">
        <v>1668</v>
      </c>
      <c r="G1510" s="218"/>
      <c r="H1510" s="221">
        <v>38.854999999999997</v>
      </c>
      <c r="I1510" s="222"/>
      <c r="J1510" s="218"/>
      <c r="K1510" s="218"/>
      <c r="L1510" s="223"/>
      <c r="M1510" s="224"/>
      <c r="N1510" s="225"/>
      <c r="O1510" s="225"/>
      <c r="P1510" s="225"/>
      <c r="Q1510" s="225"/>
      <c r="R1510" s="225"/>
      <c r="S1510" s="225"/>
      <c r="T1510" s="226"/>
      <c r="AT1510" s="227" t="s">
        <v>194</v>
      </c>
      <c r="AU1510" s="227" t="s">
        <v>82</v>
      </c>
      <c r="AV1510" s="14" t="s">
        <v>82</v>
      </c>
      <c r="AW1510" s="14" t="s">
        <v>29</v>
      </c>
      <c r="AX1510" s="14" t="s">
        <v>72</v>
      </c>
      <c r="AY1510" s="227" t="s">
        <v>182</v>
      </c>
    </row>
    <row r="1511" spans="1:65" s="15" customFormat="1" ht="11.25">
      <c r="B1511" s="228"/>
      <c r="C1511" s="229"/>
      <c r="D1511" s="208" t="s">
        <v>194</v>
      </c>
      <c r="E1511" s="230" t="s">
        <v>1</v>
      </c>
      <c r="F1511" s="231" t="s">
        <v>218</v>
      </c>
      <c r="G1511" s="229"/>
      <c r="H1511" s="232">
        <v>150.137</v>
      </c>
      <c r="I1511" s="233"/>
      <c r="J1511" s="229"/>
      <c r="K1511" s="229"/>
      <c r="L1511" s="234"/>
      <c r="M1511" s="235"/>
      <c r="N1511" s="236"/>
      <c r="O1511" s="236"/>
      <c r="P1511" s="236"/>
      <c r="Q1511" s="236"/>
      <c r="R1511" s="236"/>
      <c r="S1511" s="236"/>
      <c r="T1511" s="237"/>
      <c r="AT1511" s="238" t="s">
        <v>194</v>
      </c>
      <c r="AU1511" s="238" t="s">
        <v>82</v>
      </c>
      <c r="AV1511" s="15" t="s">
        <v>187</v>
      </c>
      <c r="AW1511" s="15" t="s">
        <v>29</v>
      </c>
      <c r="AX1511" s="15" t="s">
        <v>80</v>
      </c>
      <c r="AY1511" s="238" t="s">
        <v>182</v>
      </c>
    </row>
    <row r="1512" spans="1:65" s="2" customFormat="1" ht="33" customHeight="1">
      <c r="A1512" s="34"/>
      <c r="B1512" s="35"/>
      <c r="C1512" s="192" t="s">
        <v>1706</v>
      </c>
      <c r="D1512" s="192" t="s">
        <v>184</v>
      </c>
      <c r="E1512" s="193" t="s">
        <v>1707</v>
      </c>
      <c r="F1512" s="194" t="s">
        <v>1708</v>
      </c>
      <c r="G1512" s="195" t="s">
        <v>201</v>
      </c>
      <c r="H1512" s="196">
        <v>150.137</v>
      </c>
      <c r="I1512" s="197"/>
      <c r="J1512" s="198">
        <f>ROUND(I1512*H1512,2)</f>
        <v>0</v>
      </c>
      <c r="K1512" s="199"/>
      <c r="L1512" s="39"/>
      <c r="M1512" s="200" t="s">
        <v>1</v>
      </c>
      <c r="N1512" s="201" t="s">
        <v>37</v>
      </c>
      <c r="O1512" s="71"/>
      <c r="P1512" s="202">
        <f>O1512*H1512</f>
        <v>0</v>
      </c>
      <c r="Q1512" s="202">
        <v>5.4000000000000003E-3</v>
      </c>
      <c r="R1512" s="202">
        <f>Q1512*H1512</f>
        <v>0.81073980000000001</v>
      </c>
      <c r="S1512" s="202">
        <v>0</v>
      </c>
      <c r="T1512" s="203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204" t="s">
        <v>187</v>
      </c>
      <c r="AT1512" s="204" t="s">
        <v>184</v>
      </c>
      <c r="AU1512" s="204" t="s">
        <v>82</v>
      </c>
      <c r="AY1512" s="17" t="s">
        <v>182</v>
      </c>
      <c r="BE1512" s="205">
        <f>IF(N1512="základní",J1512,0)</f>
        <v>0</v>
      </c>
      <c r="BF1512" s="205">
        <f>IF(N1512="snížená",J1512,0)</f>
        <v>0</v>
      </c>
      <c r="BG1512" s="205">
        <f>IF(N1512="zákl. přenesená",J1512,0)</f>
        <v>0</v>
      </c>
      <c r="BH1512" s="205">
        <f>IF(N1512="sníž. přenesená",J1512,0)</f>
        <v>0</v>
      </c>
      <c r="BI1512" s="205">
        <f>IF(N1512="nulová",J1512,0)</f>
        <v>0</v>
      </c>
      <c r="BJ1512" s="17" t="s">
        <v>80</v>
      </c>
      <c r="BK1512" s="205">
        <f>ROUND(I1512*H1512,2)</f>
        <v>0</v>
      </c>
      <c r="BL1512" s="17" t="s">
        <v>187</v>
      </c>
      <c r="BM1512" s="204" t="s">
        <v>1709</v>
      </c>
    </row>
    <row r="1513" spans="1:65" s="13" customFormat="1" ht="11.25">
      <c r="B1513" s="206"/>
      <c r="C1513" s="207"/>
      <c r="D1513" s="208" t="s">
        <v>194</v>
      </c>
      <c r="E1513" s="209" t="s">
        <v>1</v>
      </c>
      <c r="F1513" s="210" t="s">
        <v>195</v>
      </c>
      <c r="G1513" s="207"/>
      <c r="H1513" s="209" t="s">
        <v>1</v>
      </c>
      <c r="I1513" s="211"/>
      <c r="J1513" s="207"/>
      <c r="K1513" s="207"/>
      <c r="L1513" s="212"/>
      <c r="M1513" s="213"/>
      <c r="N1513" s="214"/>
      <c r="O1513" s="214"/>
      <c r="P1513" s="214"/>
      <c r="Q1513" s="214"/>
      <c r="R1513" s="214"/>
      <c r="S1513" s="214"/>
      <c r="T1513" s="215"/>
      <c r="AT1513" s="216" t="s">
        <v>194</v>
      </c>
      <c r="AU1513" s="216" t="s">
        <v>82</v>
      </c>
      <c r="AV1513" s="13" t="s">
        <v>80</v>
      </c>
      <c r="AW1513" s="13" t="s">
        <v>29</v>
      </c>
      <c r="AX1513" s="13" t="s">
        <v>72</v>
      </c>
      <c r="AY1513" s="216" t="s">
        <v>182</v>
      </c>
    </row>
    <row r="1514" spans="1:65" s="13" customFormat="1" ht="11.25">
      <c r="B1514" s="206"/>
      <c r="C1514" s="207"/>
      <c r="D1514" s="208" t="s">
        <v>194</v>
      </c>
      <c r="E1514" s="209" t="s">
        <v>1</v>
      </c>
      <c r="F1514" s="210" t="s">
        <v>1657</v>
      </c>
      <c r="G1514" s="207"/>
      <c r="H1514" s="209" t="s">
        <v>1</v>
      </c>
      <c r="I1514" s="211"/>
      <c r="J1514" s="207"/>
      <c r="K1514" s="207"/>
      <c r="L1514" s="212"/>
      <c r="M1514" s="213"/>
      <c r="N1514" s="214"/>
      <c r="O1514" s="214"/>
      <c r="P1514" s="214"/>
      <c r="Q1514" s="214"/>
      <c r="R1514" s="214"/>
      <c r="S1514" s="214"/>
      <c r="T1514" s="215"/>
      <c r="AT1514" s="216" t="s">
        <v>194</v>
      </c>
      <c r="AU1514" s="216" t="s">
        <v>82</v>
      </c>
      <c r="AV1514" s="13" t="s">
        <v>80</v>
      </c>
      <c r="AW1514" s="13" t="s">
        <v>29</v>
      </c>
      <c r="AX1514" s="13" t="s">
        <v>72</v>
      </c>
      <c r="AY1514" s="216" t="s">
        <v>182</v>
      </c>
    </row>
    <row r="1515" spans="1:65" s="14" customFormat="1" ht="11.25">
      <c r="B1515" s="217"/>
      <c r="C1515" s="218"/>
      <c r="D1515" s="208" t="s">
        <v>194</v>
      </c>
      <c r="E1515" s="219" t="s">
        <v>1</v>
      </c>
      <c r="F1515" s="220" t="s">
        <v>1658</v>
      </c>
      <c r="G1515" s="218"/>
      <c r="H1515" s="221">
        <v>27.323</v>
      </c>
      <c r="I1515" s="222"/>
      <c r="J1515" s="218"/>
      <c r="K1515" s="218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194</v>
      </c>
      <c r="AU1515" s="227" t="s">
        <v>82</v>
      </c>
      <c r="AV1515" s="14" t="s">
        <v>82</v>
      </c>
      <c r="AW1515" s="14" t="s">
        <v>29</v>
      </c>
      <c r="AX1515" s="14" t="s">
        <v>72</v>
      </c>
      <c r="AY1515" s="227" t="s">
        <v>182</v>
      </c>
    </row>
    <row r="1516" spans="1:65" s="13" customFormat="1" ht="11.25">
      <c r="B1516" s="206"/>
      <c r="C1516" s="207"/>
      <c r="D1516" s="208" t="s">
        <v>194</v>
      </c>
      <c r="E1516" s="209" t="s">
        <v>1</v>
      </c>
      <c r="F1516" s="210" t="s">
        <v>1588</v>
      </c>
      <c r="G1516" s="207"/>
      <c r="H1516" s="209" t="s">
        <v>1</v>
      </c>
      <c r="I1516" s="211"/>
      <c r="J1516" s="207"/>
      <c r="K1516" s="207"/>
      <c r="L1516" s="212"/>
      <c r="M1516" s="213"/>
      <c r="N1516" s="214"/>
      <c r="O1516" s="214"/>
      <c r="P1516" s="214"/>
      <c r="Q1516" s="214"/>
      <c r="R1516" s="214"/>
      <c r="S1516" s="214"/>
      <c r="T1516" s="215"/>
      <c r="AT1516" s="216" t="s">
        <v>194</v>
      </c>
      <c r="AU1516" s="216" t="s">
        <v>82</v>
      </c>
      <c r="AV1516" s="13" t="s">
        <v>80</v>
      </c>
      <c r="AW1516" s="13" t="s">
        <v>29</v>
      </c>
      <c r="AX1516" s="13" t="s">
        <v>72</v>
      </c>
      <c r="AY1516" s="216" t="s">
        <v>182</v>
      </c>
    </row>
    <row r="1517" spans="1:65" s="14" customFormat="1" ht="11.25">
      <c r="B1517" s="217"/>
      <c r="C1517" s="218"/>
      <c r="D1517" s="208" t="s">
        <v>194</v>
      </c>
      <c r="E1517" s="219" t="s">
        <v>1</v>
      </c>
      <c r="F1517" s="220" t="s">
        <v>1659</v>
      </c>
      <c r="G1517" s="218"/>
      <c r="H1517" s="221">
        <v>13.763999999999999</v>
      </c>
      <c r="I1517" s="222"/>
      <c r="J1517" s="218"/>
      <c r="K1517" s="218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194</v>
      </c>
      <c r="AU1517" s="227" t="s">
        <v>82</v>
      </c>
      <c r="AV1517" s="14" t="s">
        <v>82</v>
      </c>
      <c r="AW1517" s="14" t="s">
        <v>29</v>
      </c>
      <c r="AX1517" s="14" t="s">
        <v>72</v>
      </c>
      <c r="AY1517" s="227" t="s">
        <v>182</v>
      </c>
    </row>
    <row r="1518" spans="1:65" s="13" customFormat="1" ht="11.25">
      <c r="B1518" s="206"/>
      <c r="C1518" s="207"/>
      <c r="D1518" s="208" t="s">
        <v>194</v>
      </c>
      <c r="E1518" s="209" t="s">
        <v>1</v>
      </c>
      <c r="F1518" s="210" t="s">
        <v>1325</v>
      </c>
      <c r="G1518" s="207"/>
      <c r="H1518" s="209" t="s">
        <v>1</v>
      </c>
      <c r="I1518" s="211"/>
      <c r="J1518" s="207"/>
      <c r="K1518" s="207"/>
      <c r="L1518" s="212"/>
      <c r="M1518" s="213"/>
      <c r="N1518" s="214"/>
      <c r="O1518" s="214"/>
      <c r="P1518" s="214"/>
      <c r="Q1518" s="214"/>
      <c r="R1518" s="214"/>
      <c r="S1518" s="214"/>
      <c r="T1518" s="215"/>
      <c r="AT1518" s="216" t="s">
        <v>194</v>
      </c>
      <c r="AU1518" s="216" t="s">
        <v>82</v>
      </c>
      <c r="AV1518" s="13" t="s">
        <v>80</v>
      </c>
      <c r="AW1518" s="13" t="s">
        <v>29</v>
      </c>
      <c r="AX1518" s="13" t="s">
        <v>72</v>
      </c>
      <c r="AY1518" s="216" t="s">
        <v>182</v>
      </c>
    </row>
    <row r="1519" spans="1:65" s="14" customFormat="1" ht="11.25">
      <c r="B1519" s="217"/>
      <c r="C1519" s="218"/>
      <c r="D1519" s="208" t="s">
        <v>194</v>
      </c>
      <c r="E1519" s="219" t="s">
        <v>1</v>
      </c>
      <c r="F1519" s="220" t="s">
        <v>1660</v>
      </c>
      <c r="G1519" s="218"/>
      <c r="H1519" s="221">
        <v>2.16</v>
      </c>
      <c r="I1519" s="222"/>
      <c r="J1519" s="218"/>
      <c r="K1519" s="218"/>
      <c r="L1519" s="223"/>
      <c r="M1519" s="224"/>
      <c r="N1519" s="225"/>
      <c r="O1519" s="225"/>
      <c r="P1519" s="225"/>
      <c r="Q1519" s="225"/>
      <c r="R1519" s="225"/>
      <c r="S1519" s="225"/>
      <c r="T1519" s="226"/>
      <c r="AT1519" s="227" t="s">
        <v>194</v>
      </c>
      <c r="AU1519" s="227" t="s">
        <v>82</v>
      </c>
      <c r="AV1519" s="14" t="s">
        <v>82</v>
      </c>
      <c r="AW1519" s="14" t="s">
        <v>29</v>
      </c>
      <c r="AX1519" s="14" t="s">
        <v>72</v>
      </c>
      <c r="AY1519" s="227" t="s">
        <v>182</v>
      </c>
    </row>
    <row r="1520" spans="1:65" s="13" customFormat="1" ht="11.25">
      <c r="B1520" s="206"/>
      <c r="C1520" s="207"/>
      <c r="D1520" s="208" t="s">
        <v>194</v>
      </c>
      <c r="E1520" s="209" t="s">
        <v>1</v>
      </c>
      <c r="F1520" s="210" t="s">
        <v>1591</v>
      </c>
      <c r="G1520" s="207"/>
      <c r="H1520" s="209" t="s">
        <v>1</v>
      </c>
      <c r="I1520" s="211"/>
      <c r="J1520" s="207"/>
      <c r="K1520" s="207"/>
      <c r="L1520" s="212"/>
      <c r="M1520" s="213"/>
      <c r="N1520" s="214"/>
      <c r="O1520" s="214"/>
      <c r="P1520" s="214"/>
      <c r="Q1520" s="214"/>
      <c r="R1520" s="214"/>
      <c r="S1520" s="214"/>
      <c r="T1520" s="215"/>
      <c r="AT1520" s="216" t="s">
        <v>194</v>
      </c>
      <c r="AU1520" s="216" t="s">
        <v>82</v>
      </c>
      <c r="AV1520" s="13" t="s">
        <v>80</v>
      </c>
      <c r="AW1520" s="13" t="s">
        <v>29</v>
      </c>
      <c r="AX1520" s="13" t="s">
        <v>72</v>
      </c>
      <c r="AY1520" s="216" t="s">
        <v>182</v>
      </c>
    </row>
    <row r="1521" spans="1:65" s="14" customFormat="1" ht="11.25">
      <c r="B1521" s="217"/>
      <c r="C1521" s="218"/>
      <c r="D1521" s="208" t="s">
        <v>194</v>
      </c>
      <c r="E1521" s="219" t="s">
        <v>1</v>
      </c>
      <c r="F1521" s="220" t="s">
        <v>1661</v>
      </c>
      <c r="G1521" s="218"/>
      <c r="H1521" s="221">
        <v>14.417999999999999</v>
      </c>
      <c r="I1521" s="222"/>
      <c r="J1521" s="218"/>
      <c r="K1521" s="218"/>
      <c r="L1521" s="223"/>
      <c r="M1521" s="224"/>
      <c r="N1521" s="225"/>
      <c r="O1521" s="225"/>
      <c r="P1521" s="225"/>
      <c r="Q1521" s="225"/>
      <c r="R1521" s="225"/>
      <c r="S1521" s="225"/>
      <c r="T1521" s="226"/>
      <c r="AT1521" s="227" t="s">
        <v>194</v>
      </c>
      <c r="AU1521" s="227" t="s">
        <v>82</v>
      </c>
      <c r="AV1521" s="14" t="s">
        <v>82</v>
      </c>
      <c r="AW1521" s="14" t="s">
        <v>29</v>
      </c>
      <c r="AX1521" s="14" t="s">
        <v>72</v>
      </c>
      <c r="AY1521" s="227" t="s">
        <v>182</v>
      </c>
    </row>
    <row r="1522" spans="1:65" s="13" customFormat="1" ht="11.25">
      <c r="B1522" s="206"/>
      <c r="C1522" s="207"/>
      <c r="D1522" s="208" t="s">
        <v>194</v>
      </c>
      <c r="E1522" s="209" t="s">
        <v>1</v>
      </c>
      <c r="F1522" s="210" t="s">
        <v>1585</v>
      </c>
      <c r="G1522" s="207"/>
      <c r="H1522" s="209" t="s">
        <v>1</v>
      </c>
      <c r="I1522" s="211"/>
      <c r="J1522" s="207"/>
      <c r="K1522" s="207"/>
      <c r="L1522" s="212"/>
      <c r="M1522" s="213"/>
      <c r="N1522" s="214"/>
      <c r="O1522" s="214"/>
      <c r="P1522" s="214"/>
      <c r="Q1522" s="214"/>
      <c r="R1522" s="214"/>
      <c r="S1522" s="214"/>
      <c r="T1522" s="215"/>
      <c r="AT1522" s="216" t="s">
        <v>194</v>
      </c>
      <c r="AU1522" s="216" t="s">
        <v>82</v>
      </c>
      <c r="AV1522" s="13" t="s">
        <v>80</v>
      </c>
      <c r="AW1522" s="13" t="s">
        <v>29</v>
      </c>
      <c r="AX1522" s="13" t="s">
        <v>72</v>
      </c>
      <c r="AY1522" s="216" t="s">
        <v>182</v>
      </c>
    </row>
    <row r="1523" spans="1:65" s="14" customFormat="1" ht="11.25">
      <c r="B1523" s="217"/>
      <c r="C1523" s="218"/>
      <c r="D1523" s="208" t="s">
        <v>194</v>
      </c>
      <c r="E1523" s="219" t="s">
        <v>1</v>
      </c>
      <c r="F1523" s="220" t="s">
        <v>1586</v>
      </c>
      <c r="G1523" s="218"/>
      <c r="H1523" s="221">
        <v>7.976</v>
      </c>
      <c r="I1523" s="222"/>
      <c r="J1523" s="218"/>
      <c r="K1523" s="218"/>
      <c r="L1523" s="223"/>
      <c r="M1523" s="224"/>
      <c r="N1523" s="225"/>
      <c r="O1523" s="225"/>
      <c r="P1523" s="225"/>
      <c r="Q1523" s="225"/>
      <c r="R1523" s="225"/>
      <c r="S1523" s="225"/>
      <c r="T1523" s="226"/>
      <c r="AT1523" s="227" t="s">
        <v>194</v>
      </c>
      <c r="AU1523" s="227" t="s">
        <v>82</v>
      </c>
      <c r="AV1523" s="14" t="s">
        <v>82</v>
      </c>
      <c r="AW1523" s="14" t="s">
        <v>29</v>
      </c>
      <c r="AX1523" s="14" t="s">
        <v>72</v>
      </c>
      <c r="AY1523" s="227" t="s">
        <v>182</v>
      </c>
    </row>
    <row r="1524" spans="1:65" s="13" customFormat="1" ht="11.25">
      <c r="B1524" s="206"/>
      <c r="C1524" s="207"/>
      <c r="D1524" s="208" t="s">
        <v>194</v>
      </c>
      <c r="E1524" s="209" t="s">
        <v>1</v>
      </c>
      <c r="F1524" s="210" t="s">
        <v>1063</v>
      </c>
      <c r="G1524" s="207"/>
      <c r="H1524" s="209" t="s">
        <v>1</v>
      </c>
      <c r="I1524" s="211"/>
      <c r="J1524" s="207"/>
      <c r="K1524" s="207"/>
      <c r="L1524" s="212"/>
      <c r="M1524" s="213"/>
      <c r="N1524" s="214"/>
      <c r="O1524" s="214"/>
      <c r="P1524" s="214"/>
      <c r="Q1524" s="214"/>
      <c r="R1524" s="214"/>
      <c r="S1524" s="214"/>
      <c r="T1524" s="215"/>
      <c r="AT1524" s="216" t="s">
        <v>194</v>
      </c>
      <c r="AU1524" s="216" t="s">
        <v>82</v>
      </c>
      <c r="AV1524" s="13" t="s">
        <v>80</v>
      </c>
      <c r="AW1524" s="13" t="s">
        <v>29</v>
      </c>
      <c r="AX1524" s="13" t="s">
        <v>72</v>
      </c>
      <c r="AY1524" s="216" t="s">
        <v>182</v>
      </c>
    </row>
    <row r="1525" spans="1:65" s="14" customFormat="1" ht="11.25">
      <c r="B1525" s="217"/>
      <c r="C1525" s="218"/>
      <c r="D1525" s="208" t="s">
        <v>194</v>
      </c>
      <c r="E1525" s="219" t="s">
        <v>1</v>
      </c>
      <c r="F1525" s="220" t="s">
        <v>1662</v>
      </c>
      <c r="G1525" s="218"/>
      <c r="H1525" s="221">
        <v>5.91</v>
      </c>
      <c r="I1525" s="222"/>
      <c r="J1525" s="218"/>
      <c r="K1525" s="218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194</v>
      </c>
      <c r="AU1525" s="227" t="s">
        <v>82</v>
      </c>
      <c r="AV1525" s="14" t="s">
        <v>82</v>
      </c>
      <c r="AW1525" s="14" t="s">
        <v>29</v>
      </c>
      <c r="AX1525" s="14" t="s">
        <v>72</v>
      </c>
      <c r="AY1525" s="227" t="s">
        <v>182</v>
      </c>
    </row>
    <row r="1526" spans="1:65" s="13" customFormat="1" ht="11.25">
      <c r="B1526" s="206"/>
      <c r="C1526" s="207"/>
      <c r="D1526" s="208" t="s">
        <v>194</v>
      </c>
      <c r="E1526" s="209" t="s">
        <v>1</v>
      </c>
      <c r="F1526" s="210" t="s">
        <v>1594</v>
      </c>
      <c r="G1526" s="207"/>
      <c r="H1526" s="209" t="s">
        <v>1</v>
      </c>
      <c r="I1526" s="211"/>
      <c r="J1526" s="207"/>
      <c r="K1526" s="207"/>
      <c r="L1526" s="212"/>
      <c r="M1526" s="213"/>
      <c r="N1526" s="214"/>
      <c r="O1526" s="214"/>
      <c r="P1526" s="214"/>
      <c r="Q1526" s="214"/>
      <c r="R1526" s="214"/>
      <c r="S1526" s="214"/>
      <c r="T1526" s="215"/>
      <c r="AT1526" s="216" t="s">
        <v>194</v>
      </c>
      <c r="AU1526" s="216" t="s">
        <v>82</v>
      </c>
      <c r="AV1526" s="13" t="s">
        <v>80</v>
      </c>
      <c r="AW1526" s="13" t="s">
        <v>29</v>
      </c>
      <c r="AX1526" s="13" t="s">
        <v>72</v>
      </c>
      <c r="AY1526" s="216" t="s">
        <v>182</v>
      </c>
    </row>
    <row r="1527" spans="1:65" s="14" customFormat="1" ht="11.25">
      <c r="B1527" s="217"/>
      <c r="C1527" s="218"/>
      <c r="D1527" s="208" t="s">
        <v>194</v>
      </c>
      <c r="E1527" s="219" t="s">
        <v>1</v>
      </c>
      <c r="F1527" s="220" t="s">
        <v>1663</v>
      </c>
      <c r="G1527" s="218"/>
      <c r="H1527" s="221">
        <v>14.138</v>
      </c>
      <c r="I1527" s="222"/>
      <c r="J1527" s="218"/>
      <c r="K1527" s="218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194</v>
      </c>
      <c r="AU1527" s="227" t="s">
        <v>82</v>
      </c>
      <c r="AV1527" s="14" t="s">
        <v>82</v>
      </c>
      <c r="AW1527" s="14" t="s">
        <v>29</v>
      </c>
      <c r="AX1527" s="14" t="s">
        <v>72</v>
      </c>
      <c r="AY1527" s="227" t="s">
        <v>182</v>
      </c>
    </row>
    <row r="1528" spans="1:65" s="13" customFormat="1" ht="11.25">
      <c r="B1528" s="206"/>
      <c r="C1528" s="207"/>
      <c r="D1528" s="208" t="s">
        <v>194</v>
      </c>
      <c r="E1528" s="209" t="s">
        <v>1</v>
      </c>
      <c r="F1528" s="210" t="s">
        <v>1596</v>
      </c>
      <c r="G1528" s="207"/>
      <c r="H1528" s="209" t="s">
        <v>1</v>
      </c>
      <c r="I1528" s="211"/>
      <c r="J1528" s="207"/>
      <c r="K1528" s="207"/>
      <c r="L1528" s="212"/>
      <c r="M1528" s="213"/>
      <c r="N1528" s="214"/>
      <c r="O1528" s="214"/>
      <c r="P1528" s="214"/>
      <c r="Q1528" s="214"/>
      <c r="R1528" s="214"/>
      <c r="S1528" s="214"/>
      <c r="T1528" s="215"/>
      <c r="AT1528" s="216" t="s">
        <v>194</v>
      </c>
      <c r="AU1528" s="216" t="s">
        <v>82</v>
      </c>
      <c r="AV1528" s="13" t="s">
        <v>80</v>
      </c>
      <c r="AW1528" s="13" t="s">
        <v>29</v>
      </c>
      <c r="AX1528" s="13" t="s">
        <v>72</v>
      </c>
      <c r="AY1528" s="216" t="s">
        <v>182</v>
      </c>
    </row>
    <row r="1529" spans="1:65" s="14" customFormat="1" ht="11.25">
      <c r="B1529" s="217"/>
      <c r="C1529" s="218"/>
      <c r="D1529" s="208" t="s">
        <v>194</v>
      </c>
      <c r="E1529" s="219" t="s">
        <v>1</v>
      </c>
      <c r="F1529" s="220" t="s">
        <v>1664</v>
      </c>
      <c r="G1529" s="218"/>
      <c r="H1529" s="221">
        <v>13.090999999999999</v>
      </c>
      <c r="I1529" s="222"/>
      <c r="J1529" s="218"/>
      <c r="K1529" s="218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194</v>
      </c>
      <c r="AU1529" s="227" t="s">
        <v>82</v>
      </c>
      <c r="AV1529" s="14" t="s">
        <v>82</v>
      </c>
      <c r="AW1529" s="14" t="s">
        <v>29</v>
      </c>
      <c r="AX1529" s="14" t="s">
        <v>72</v>
      </c>
      <c r="AY1529" s="227" t="s">
        <v>182</v>
      </c>
    </row>
    <row r="1530" spans="1:65" s="13" customFormat="1" ht="11.25">
      <c r="B1530" s="206"/>
      <c r="C1530" s="207"/>
      <c r="D1530" s="208" t="s">
        <v>194</v>
      </c>
      <c r="E1530" s="209" t="s">
        <v>1</v>
      </c>
      <c r="F1530" s="210" t="s">
        <v>1665</v>
      </c>
      <c r="G1530" s="207"/>
      <c r="H1530" s="209" t="s">
        <v>1</v>
      </c>
      <c r="I1530" s="211"/>
      <c r="J1530" s="207"/>
      <c r="K1530" s="207"/>
      <c r="L1530" s="212"/>
      <c r="M1530" s="213"/>
      <c r="N1530" s="214"/>
      <c r="O1530" s="214"/>
      <c r="P1530" s="214"/>
      <c r="Q1530" s="214"/>
      <c r="R1530" s="214"/>
      <c r="S1530" s="214"/>
      <c r="T1530" s="215"/>
      <c r="AT1530" s="216" t="s">
        <v>194</v>
      </c>
      <c r="AU1530" s="216" t="s">
        <v>82</v>
      </c>
      <c r="AV1530" s="13" t="s">
        <v>80</v>
      </c>
      <c r="AW1530" s="13" t="s">
        <v>29</v>
      </c>
      <c r="AX1530" s="13" t="s">
        <v>72</v>
      </c>
      <c r="AY1530" s="216" t="s">
        <v>182</v>
      </c>
    </row>
    <row r="1531" spans="1:65" s="14" customFormat="1" ht="11.25">
      <c r="B1531" s="217"/>
      <c r="C1531" s="218"/>
      <c r="D1531" s="208" t="s">
        <v>194</v>
      </c>
      <c r="E1531" s="219" t="s">
        <v>1</v>
      </c>
      <c r="F1531" s="220" t="s">
        <v>1666</v>
      </c>
      <c r="G1531" s="218"/>
      <c r="H1531" s="221">
        <v>12.502000000000001</v>
      </c>
      <c r="I1531" s="222"/>
      <c r="J1531" s="218"/>
      <c r="K1531" s="218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194</v>
      </c>
      <c r="AU1531" s="227" t="s">
        <v>82</v>
      </c>
      <c r="AV1531" s="14" t="s">
        <v>82</v>
      </c>
      <c r="AW1531" s="14" t="s">
        <v>29</v>
      </c>
      <c r="AX1531" s="14" t="s">
        <v>72</v>
      </c>
      <c r="AY1531" s="227" t="s">
        <v>182</v>
      </c>
    </row>
    <row r="1532" spans="1:65" s="13" customFormat="1" ht="11.25">
      <c r="B1532" s="206"/>
      <c r="C1532" s="207"/>
      <c r="D1532" s="208" t="s">
        <v>194</v>
      </c>
      <c r="E1532" s="209" t="s">
        <v>1</v>
      </c>
      <c r="F1532" s="210" t="s">
        <v>1667</v>
      </c>
      <c r="G1532" s="207"/>
      <c r="H1532" s="209" t="s">
        <v>1</v>
      </c>
      <c r="I1532" s="211"/>
      <c r="J1532" s="207"/>
      <c r="K1532" s="207"/>
      <c r="L1532" s="212"/>
      <c r="M1532" s="213"/>
      <c r="N1532" s="214"/>
      <c r="O1532" s="214"/>
      <c r="P1532" s="214"/>
      <c r="Q1532" s="214"/>
      <c r="R1532" s="214"/>
      <c r="S1532" s="214"/>
      <c r="T1532" s="215"/>
      <c r="AT1532" s="216" t="s">
        <v>194</v>
      </c>
      <c r="AU1532" s="216" t="s">
        <v>82</v>
      </c>
      <c r="AV1532" s="13" t="s">
        <v>80</v>
      </c>
      <c r="AW1532" s="13" t="s">
        <v>29</v>
      </c>
      <c r="AX1532" s="13" t="s">
        <v>72</v>
      </c>
      <c r="AY1532" s="216" t="s">
        <v>182</v>
      </c>
    </row>
    <row r="1533" spans="1:65" s="14" customFormat="1" ht="11.25">
      <c r="B1533" s="217"/>
      <c r="C1533" s="218"/>
      <c r="D1533" s="208" t="s">
        <v>194</v>
      </c>
      <c r="E1533" s="219" t="s">
        <v>1</v>
      </c>
      <c r="F1533" s="220" t="s">
        <v>1668</v>
      </c>
      <c r="G1533" s="218"/>
      <c r="H1533" s="221">
        <v>38.854999999999997</v>
      </c>
      <c r="I1533" s="222"/>
      <c r="J1533" s="218"/>
      <c r="K1533" s="218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194</v>
      </c>
      <c r="AU1533" s="227" t="s">
        <v>82</v>
      </c>
      <c r="AV1533" s="14" t="s">
        <v>82</v>
      </c>
      <c r="AW1533" s="14" t="s">
        <v>29</v>
      </c>
      <c r="AX1533" s="14" t="s">
        <v>72</v>
      </c>
      <c r="AY1533" s="227" t="s">
        <v>182</v>
      </c>
    </row>
    <row r="1534" spans="1:65" s="15" customFormat="1" ht="11.25">
      <c r="B1534" s="228"/>
      <c r="C1534" s="229"/>
      <c r="D1534" s="208" t="s">
        <v>194</v>
      </c>
      <c r="E1534" s="230" t="s">
        <v>1</v>
      </c>
      <c r="F1534" s="231" t="s">
        <v>218</v>
      </c>
      <c r="G1534" s="229"/>
      <c r="H1534" s="232">
        <v>150.137</v>
      </c>
      <c r="I1534" s="233"/>
      <c r="J1534" s="229"/>
      <c r="K1534" s="229"/>
      <c r="L1534" s="234"/>
      <c r="M1534" s="235"/>
      <c r="N1534" s="236"/>
      <c r="O1534" s="236"/>
      <c r="P1534" s="236"/>
      <c r="Q1534" s="236"/>
      <c r="R1534" s="236"/>
      <c r="S1534" s="236"/>
      <c r="T1534" s="237"/>
      <c r="AT1534" s="238" t="s">
        <v>194</v>
      </c>
      <c r="AU1534" s="238" t="s">
        <v>82</v>
      </c>
      <c r="AV1534" s="15" t="s">
        <v>187</v>
      </c>
      <c r="AW1534" s="15" t="s">
        <v>29</v>
      </c>
      <c r="AX1534" s="15" t="s">
        <v>80</v>
      </c>
      <c r="AY1534" s="238" t="s">
        <v>182</v>
      </c>
    </row>
    <row r="1535" spans="1:65" s="2" customFormat="1" ht="16.5" customHeight="1">
      <c r="A1535" s="34"/>
      <c r="B1535" s="35"/>
      <c r="C1535" s="192" t="s">
        <v>1710</v>
      </c>
      <c r="D1535" s="192" t="s">
        <v>184</v>
      </c>
      <c r="E1535" s="193" t="s">
        <v>1711</v>
      </c>
      <c r="F1535" s="194" t="s">
        <v>1712</v>
      </c>
      <c r="G1535" s="195" t="s">
        <v>201</v>
      </c>
      <c r="H1535" s="196">
        <v>150.137</v>
      </c>
      <c r="I1535" s="197"/>
      <c r="J1535" s="198">
        <f>ROUND(I1535*H1535,2)</f>
        <v>0</v>
      </c>
      <c r="K1535" s="199"/>
      <c r="L1535" s="39"/>
      <c r="M1535" s="200" t="s">
        <v>1</v>
      </c>
      <c r="N1535" s="201" t="s">
        <v>37</v>
      </c>
      <c r="O1535" s="71"/>
      <c r="P1535" s="202">
        <f>O1535*H1535</f>
        <v>0</v>
      </c>
      <c r="Q1535" s="202">
        <v>4.0000000000000001E-3</v>
      </c>
      <c r="R1535" s="202">
        <f>Q1535*H1535</f>
        <v>0.60054799999999997</v>
      </c>
      <c r="S1535" s="202">
        <v>0</v>
      </c>
      <c r="T1535" s="203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4" t="s">
        <v>187</v>
      </c>
      <c r="AT1535" s="204" t="s">
        <v>184</v>
      </c>
      <c r="AU1535" s="204" t="s">
        <v>82</v>
      </c>
      <c r="AY1535" s="17" t="s">
        <v>182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7" t="s">
        <v>80</v>
      </c>
      <c r="BK1535" s="205">
        <f>ROUND(I1535*H1535,2)</f>
        <v>0</v>
      </c>
      <c r="BL1535" s="17" t="s">
        <v>187</v>
      </c>
      <c r="BM1535" s="204" t="s">
        <v>1713</v>
      </c>
    </row>
    <row r="1536" spans="1:65" s="13" customFormat="1" ht="11.25">
      <c r="B1536" s="206"/>
      <c r="C1536" s="207"/>
      <c r="D1536" s="208" t="s">
        <v>194</v>
      </c>
      <c r="E1536" s="209" t="s">
        <v>1</v>
      </c>
      <c r="F1536" s="210" t="s">
        <v>195</v>
      </c>
      <c r="G1536" s="207"/>
      <c r="H1536" s="209" t="s">
        <v>1</v>
      </c>
      <c r="I1536" s="211"/>
      <c r="J1536" s="207"/>
      <c r="K1536" s="207"/>
      <c r="L1536" s="212"/>
      <c r="M1536" s="213"/>
      <c r="N1536" s="214"/>
      <c r="O1536" s="214"/>
      <c r="P1536" s="214"/>
      <c r="Q1536" s="214"/>
      <c r="R1536" s="214"/>
      <c r="S1536" s="214"/>
      <c r="T1536" s="215"/>
      <c r="AT1536" s="216" t="s">
        <v>194</v>
      </c>
      <c r="AU1536" s="216" t="s">
        <v>82</v>
      </c>
      <c r="AV1536" s="13" t="s">
        <v>80</v>
      </c>
      <c r="AW1536" s="13" t="s">
        <v>29</v>
      </c>
      <c r="AX1536" s="13" t="s">
        <v>72</v>
      </c>
      <c r="AY1536" s="216" t="s">
        <v>182</v>
      </c>
    </row>
    <row r="1537" spans="2:51" s="13" customFormat="1" ht="11.25">
      <c r="B1537" s="206"/>
      <c r="C1537" s="207"/>
      <c r="D1537" s="208" t="s">
        <v>194</v>
      </c>
      <c r="E1537" s="209" t="s">
        <v>1</v>
      </c>
      <c r="F1537" s="210" t="s">
        <v>1657</v>
      </c>
      <c r="G1537" s="207"/>
      <c r="H1537" s="209" t="s">
        <v>1</v>
      </c>
      <c r="I1537" s="211"/>
      <c r="J1537" s="207"/>
      <c r="K1537" s="207"/>
      <c r="L1537" s="212"/>
      <c r="M1537" s="213"/>
      <c r="N1537" s="214"/>
      <c r="O1537" s="214"/>
      <c r="P1537" s="214"/>
      <c r="Q1537" s="214"/>
      <c r="R1537" s="214"/>
      <c r="S1537" s="214"/>
      <c r="T1537" s="215"/>
      <c r="AT1537" s="216" t="s">
        <v>194</v>
      </c>
      <c r="AU1537" s="216" t="s">
        <v>82</v>
      </c>
      <c r="AV1537" s="13" t="s">
        <v>80</v>
      </c>
      <c r="AW1537" s="13" t="s">
        <v>29</v>
      </c>
      <c r="AX1537" s="13" t="s">
        <v>72</v>
      </c>
      <c r="AY1537" s="216" t="s">
        <v>182</v>
      </c>
    </row>
    <row r="1538" spans="2:51" s="14" customFormat="1" ht="11.25">
      <c r="B1538" s="217"/>
      <c r="C1538" s="218"/>
      <c r="D1538" s="208" t="s">
        <v>194</v>
      </c>
      <c r="E1538" s="219" t="s">
        <v>1</v>
      </c>
      <c r="F1538" s="220" t="s">
        <v>1658</v>
      </c>
      <c r="G1538" s="218"/>
      <c r="H1538" s="221">
        <v>27.323</v>
      </c>
      <c r="I1538" s="222"/>
      <c r="J1538" s="218"/>
      <c r="K1538" s="218"/>
      <c r="L1538" s="223"/>
      <c r="M1538" s="224"/>
      <c r="N1538" s="225"/>
      <c r="O1538" s="225"/>
      <c r="P1538" s="225"/>
      <c r="Q1538" s="225"/>
      <c r="R1538" s="225"/>
      <c r="S1538" s="225"/>
      <c r="T1538" s="226"/>
      <c r="AT1538" s="227" t="s">
        <v>194</v>
      </c>
      <c r="AU1538" s="227" t="s">
        <v>82</v>
      </c>
      <c r="AV1538" s="14" t="s">
        <v>82</v>
      </c>
      <c r="AW1538" s="14" t="s">
        <v>29</v>
      </c>
      <c r="AX1538" s="14" t="s">
        <v>72</v>
      </c>
      <c r="AY1538" s="227" t="s">
        <v>182</v>
      </c>
    </row>
    <row r="1539" spans="2:51" s="13" customFormat="1" ht="11.25">
      <c r="B1539" s="206"/>
      <c r="C1539" s="207"/>
      <c r="D1539" s="208" t="s">
        <v>194</v>
      </c>
      <c r="E1539" s="209" t="s">
        <v>1</v>
      </c>
      <c r="F1539" s="210" t="s">
        <v>1588</v>
      </c>
      <c r="G1539" s="207"/>
      <c r="H1539" s="209" t="s">
        <v>1</v>
      </c>
      <c r="I1539" s="211"/>
      <c r="J1539" s="207"/>
      <c r="K1539" s="207"/>
      <c r="L1539" s="212"/>
      <c r="M1539" s="213"/>
      <c r="N1539" s="214"/>
      <c r="O1539" s="214"/>
      <c r="P1539" s="214"/>
      <c r="Q1539" s="214"/>
      <c r="R1539" s="214"/>
      <c r="S1539" s="214"/>
      <c r="T1539" s="215"/>
      <c r="AT1539" s="216" t="s">
        <v>194</v>
      </c>
      <c r="AU1539" s="216" t="s">
        <v>82</v>
      </c>
      <c r="AV1539" s="13" t="s">
        <v>80</v>
      </c>
      <c r="AW1539" s="13" t="s">
        <v>29</v>
      </c>
      <c r="AX1539" s="13" t="s">
        <v>72</v>
      </c>
      <c r="AY1539" s="216" t="s">
        <v>182</v>
      </c>
    </row>
    <row r="1540" spans="2:51" s="14" customFormat="1" ht="11.25">
      <c r="B1540" s="217"/>
      <c r="C1540" s="218"/>
      <c r="D1540" s="208" t="s">
        <v>194</v>
      </c>
      <c r="E1540" s="219" t="s">
        <v>1</v>
      </c>
      <c r="F1540" s="220" t="s">
        <v>1659</v>
      </c>
      <c r="G1540" s="218"/>
      <c r="H1540" s="221">
        <v>13.763999999999999</v>
      </c>
      <c r="I1540" s="222"/>
      <c r="J1540" s="218"/>
      <c r="K1540" s="218"/>
      <c r="L1540" s="223"/>
      <c r="M1540" s="224"/>
      <c r="N1540" s="225"/>
      <c r="O1540" s="225"/>
      <c r="P1540" s="225"/>
      <c r="Q1540" s="225"/>
      <c r="R1540" s="225"/>
      <c r="S1540" s="225"/>
      <c r="T1540" s="226"/>
      <c r="AT1540" s="227" t="s">
        <v>194</v>
      </c>
      <c r="AU1540" s="227" t="s">
        <v>82</v>
      </c>
      <c r="AV1540" s="14" t="s">
        <v>82</v>
      </c>
      <c r="AW1540" s="14" t="s">
        <v>29</v>
      </c>
      <c r="AX1540" s="14" t="s">
        <v>72</v>
      </c>
      <c r="AY1540" s="227" t="s">
        <v>182</v>
      </c>
    </row>
    <row r="1541" spans="2:51" s="13" customFormat="1" ht="11.25">
      <c r="B1541" s="206"/>
      <c r="C1541" s="207"/>
      <c r="D1541" s="208" t="s">
        <v>194</v>
      </c>
      <c r="E1541" s="209" t="s">
        <v>1</v>
      </c>
      <c r="F1541" s="210" t="s">
        <v>1325</v>
      </c>
      <c r="G1541" s="207"/>
      <c r="H1541" s="209" t="s">
        <v>1</v>
      </c>
      <c r="I1541" s="211"/>
      <c r="J1541" s="207"/>
      <c r="K1541" s="207"/>
      <c r="L1541" s="212"/>
      <c r="M1541" s="213"/>
      <c r="N1541" s="214"/>
      <c r="O1541" s="214"/>
      <c r="P1541" s="214"/>
      <c r="Q1541" s="214"/>
      <c r="R1541" s="214"/>
      <c r="S1541" s="214"/>
      <c r="T1541" s="215"/>
      <c r="AT1541" s="216" t="s">
        <v>194</v>
      </c>
      <c r="AU1541" s="216" t="s">
        <v>82</v>
      </c>
      <c r="AV1541" s="13" t="s">
        <v>80</v>
      </c>
      <c r="AW1541" s="13" t="s">
        <v>29</v>
      </c>
      <c r="AX1541" s="13" t="s">
        <v>72</v>
      </c>
      <c r="AY1541" s="216" t="s">
        <v>182</v>
      </c>
    </row>
    <row r="1542" spans="2:51" s="14" customFormat="1" ht="11.25">
      <c r="B1542" s="217"/>
      <c r="C1542" s="218"/>
      <c r="D1542" s="208" t="s">
        <v>194</v>
      </c>
      <c r="E1542" s="219" t="s">
        <v>1</v>
      </c>
      <c r="F1542" s="220" t="s">
        <v>1660</v>
      </c>
      <c r="G1542" s="218"/>
      <c r="H1542" s="221">
        <v>2.16</v>
      </c>
      <c r="I1542" s="222"/>
      <c r="J1542" s="218"/>
      <c r="K1542" s="218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194</v>
      </c>
      <c r="AU1542" s="227" t="s">
        <v>82</v>
      </c>
      <c r="AV1542" s="14" t="s">
        <v>82</v>
      </c>
      <c r="AW1542" s="14" t="s">
        <v>29</v>
      </c>
      <c r="AX1542" s="14" t="s">
        <v>72</v>
      </c>
      <c r="AY1542" s="227" t="s">
        <v>182</v>
      </c>
    </row>
    <row r="1543" spans="2:51" s="13" customFormat="1" ht="11.25">
      <c r="B1543" s="206"/>
      <c r="C1543" s="207"/>
      <c r="D1543" s="208" t="s">
        <v>194</v>
      </c>
      <c r="E1543" s="209" t="s">
        <v>1</v>
      </c>
      <c r="F1543" s="210" t="s">
        <v>1591</v>
      </c>
      <c r="G1543" s="207"/>
      <c r="H1543" s="209" t="s">
        <v>1</v>
      </c>
      <c r="I1543" s="211"/>
      <c r="J1543" s="207"/>
      <c r="K1543" s="207"/>
      <c r="L1543" s="212"/>
      <c r="M1543" s="213"/>
      <c r="N1543" s="214"/>
      <c r="O1543" s="214"/>
      <c r="P1543" s="214"/>
      <c r="Q1543" s="214"/>
      <c r="R1543" s="214"/>
      <c r="S1543" s="214"/>
      <c r="T1543" s="215"/>
      <c r="AT1543" s="216" t="s">
        <v>194</v>
      </c>
      <c r="AU1543" s="216" t="s">
        <v>82</v>
      </c>
      <c r="AV1543" s="13" t="s">
        <v>80</v>
      </c>
      <c r="AW1543" s="13" t="s">
        <v>29</v>
      </c>
      <c r="AX1543" s="13" t="s">
        <v>72</v>
      </c>
      <c r="AY1543" s="216" t="s">
        <v>182</v>
      </c>
    </row>
    <row r="1544" spans="2:51" s="14" customFormat="1" ht="11.25">
      <c r="B1544" s="217"/>
      <c r="C1544" s="218"/>
      <c r="D1544" s="208" t="s">
        <v>194</v>
      </c>
      <c r="E1544" s="219" t="s">
        <v>1</v>
      </c>
      <c r="F1544" s="220" t="s">
        <v>1661</v>
      </c>
      <c r="G1544" s="218"/>
      <c r="H1544" s="221">
        <v>14.417999999999999</v>
      </c>
      <c r="I1544" s="222"/>
      <c r="J1544" s="218"/>
      <c r="K1544" s="218"/>
      <c r="L1544" s="223"/>
      <c r="M1544" s="224"/>
      <c r="N1544" s="225"/>
      <c r="O1544" s="225"/>
      <c r="P1544" s="225"/>
      <c r="Q1544" s="225"/>
      <c r="R1544" s="225"/>
      <c r="S1544" s="225"/>
      <c r="T1544" s="226"/>
      <c r="AT1544" s="227" t="s">
        <v>194</v>
      </c>
      <c r="AU1544" s="227" t="s">
        <v>82</v>
      </c>
      <c r="AV1544" s="14" t="s">
        <v>82</v>
      </c>
      <c r="AW1544" s="14" t="s">
        <v>29</v>
      </c>
      <c r="AX1544" s="14" t="s">
        <v>72</v>
      </c>
      <c r="AY1544" s="227" t="s">
        <v>182</v>
      </c>
    </row>
    <row r="1545" spans="2:51" s="13" customFormat="1" ht="11.25">
      <c r="B1545" s="206"/>
      <c r="C1545" s="207"/>
      <c r="D1545" s="208" t="s">
        <v>194</v>
      </c>
      <c r="E1545" s="209" t="s">
        <v>1</v>
      </c>
      <c r="F1545" s="210" t="s">
        <v>1585</v>
      </c>
      <c r="G1545" s="207"/>
      <c r="H1545" s="209" t="s">
        <v>1</v>
      </c>
      <c r="I1545" s="211"/>
      <c r="J1545" s="207"/>
      <c r="K1545" s="207"/>
      <c r="L1545" s="212"/>
      <c r="M1545" s="213"/>
      <c r="N1545" s="214"/>
      <c r="O1545" s="214"/>
      <c r="P1545" s="214"/>
      <c r="Q1545" s="214"/>
      <c r="R1545" s="214"/>
      <c r="S1545" s="214"/>
      <c r="T1545" s="215"/>
      <c r="AT1545" s="216" t="s">
        <v>194</v>
      </c>
      <c r="AU1545" s="216" t="s">
        <v>82</v>
      </c>
      <c r="AV1545" s="13" t="s">
        <v>80</v>
      </c>
      <c r="AW1545" s="13" t="s">
        <v>29</v>
      </c>
      <c r="AX1545" s="13" t="s">
        <v>72</v>
      </c>
      <c r="AY1545" s="216" t="s">
        <v>182</v>
      </c>
    </row>
    <row r="1546" spans="2:51" s="14" customFormat="1" ht="11.25">
      <c r="B1546" s="217"/>
      <c r="C1546" s="218"/>
      <c r="D1546" s="208" t="s">
        <v>194</v>
      </c>
      <c r="E1546" s="219" t="s">
        <v>1</v>
      </c>
      <c r="F1546" s="220" t="s">
        <v>1586</v>
      </c>
      <c r="G1546" s="218"/>
      <c r="H1546" s="221">
        <v>7.976</v>
      </c>
      <c r="I1546" s="222"/>
      <c r="J1546" s="218"/>
      <c r="K1546" s="218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194</v>
      </c>
      <c r="AU1546" s="227" t="s">
        <v>82</v>
      </c>
      <c r="AV1546" s="14" t="s">
        <v>82</v>
      </c>
      <c r="AW1546" s="14" t="s">
        <v>29</v>
      </c>
      <c r="AX1546" s="14" t="s">
        <v>72</v>
      </c>
      <c r="AY1546" s="227" t="s">
        <v>182</v>
      </c>
    </row>
    <row r="1547" spans="2:51" s="13" customFormat="1" ht="11.25">
      <c r="B1547" s="206"/>
      <c r="C1547" s="207"/>
      <c r="D1547" s="208" t="s">
        <v>194</v>
      </c>
      <c r="E1547" s="209" t="s">
        <v>1</v>
      </c>
      <c r="F1547" s="210" t="s">
        <v>1063</v>
      </c>
      <c r="G1547" s="207"/>
      <c r="H1547" s="209" t="s">
        <v>1</v>
      </c>
      <c r="I1547" s="211"/>
      <c r="J1547" s="207"/>
      <c r="K1547" s="207"/>
      <c r="L1547" s="212"/>
      <c r="M1547" s="213"/>
      <c r="N1547" s="214"/>
      <c r="O1547" s="214"/>
      <c r="P1547" s="214"/>
      <c r="Q1547" s="214"/>
      <c r="R1547" s="214"/>
      <c r="S1547" s="214"/>
      <c r="T1547" s="215"/>
      <c r="AT1547" s="216" t="s">
        <v>194</v>
      </c>
      <c r="AU1547" s="216" t="s">
        <v>82</v>
      </c>
      <c r="AV1547" s="13" t="s">
        <v>80</v>
      </c>
      <c r="AW1547" s="13" t="s">
        <v>29</v>
      </c>
      <c r="AX1547" s="13" t="s">
        <v>72</v>
      </c>
      <c r="AY1547" s="216" t="s">
        <v>182</v>
      </c>
    </row>
    <row r="1548" spans="2:51" s="14" customFormat="1" ht="11.25">
      <c r="B1548" s="217"/>
      <c r="C1548" s="218"/>
      <c r="D1548" s="208" t="s">
        <v>194</v>
      </c>
      <c r="E1548" s="219" t="s">
        <v>1</v>
      </c>
      <c r="F1548" s="220" t="s">
        <v>1662</v>
      </c>
      <c r="G1548" s="218"/>
      <c r="H1548" s="221">
        <v>5.91</v>
      </c>
      <c r="I1548" s="222"/>
      <c r="J1548" s="218"/>
      <c r="K1548" s="218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194</v>
      </c>
      <c r="AU1548" s="227" t="s">
        <v>82</v>
      </c>
      <c r="AV1548" s="14" t="s">
        <v>82</v>
      </c>
      <c r="AW1548" s="14" t="s">
        <v>29</v>
      </c>
      <c r="AX1548" s="14" t="s">
        <v>72</v>
      </c>
      <c r="AY1548" s="227" t="s">
        <v>182</v>
      </c>
    </row>
    <row r="1549" spans="2:51" s="13" customFormat="1" ht="11.25">
      <c r="B1549" s="206"/>
      <c r="C1549" s="207"/>
      <c r="D1549" s="208" t="s">
        <v>194</v>
      </c>
      <c r="E1549" s="209" t="s">
        <v>1</v>
      </c>
      <c r="F1549" s="210" t="s">
        <v>1594</v>
      </c>
      <c r="G1549" s="207"/>
      <c r="H1549" s="209" t="s">
        <v>1</v>
      </c>
      <c r="I1549" s="211"/>
      <c r="J1549" s="207"/>
      <c r="K1549" s="207"/>
      <c r="L1549" s="212"/>
      <c r="M1549" s="213"/>
      <c r="N1549" s="214"/>
      <c r="O1549" s="214"/>
      <c r="P1549" s="214"/>
      <c r="Q1549" s="214"/>
      <c r="R1549" s="214"/>
      <c r="S1549" s="214"/>
      <c r="T1549" s="215"/>
      <c r="AT1549" s="216" t="s">
        <v>194</v>
      </c>
      <c r="AU1549" s="216" t="s">
        <v>82</v>
      </c>
      <c r="AV1549" s="13" t="s">
        <v>80</v>
      </c>
      <c r="AW1549" s="13" t="s">
        <v>29</v>
      </c>
      <c r="AX1549" s="13" t="s">
        <v>72</v>
      </c>
      <c r="AY1549" s="216" t="s">
        <v>182</v>
      </c>
    </row>
    <row r="1550" spans="2:51" s="14" customFormat="1" ht="11.25">
      <c r="B1550" s="217"/>
      <c r="C1550" s="218"/>
      <c r="D1550" s="208" t="s">
        <v>194</v>
      </c>
      <c r="E1550" s="219" t="s">
        <v>1</v>
      </c>
      <c r="F1550" s="220" t="s">
        <v>1663</v>
      </c>
      <c r="G1550" s="218"/>
      <c r="H1550" s="221">
        <v>14.138</v>
      </c>
      <c r="I1550" s="222"/>
      <c r="J1550" s="218"/>
      <c r="K1550" s="218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194</v>
      </c>
      <c r="AU1550" s="227" t="s">
        <v>82</v>
      </c>
      <c r="AV1550" s="14" t="s">
        <v>82</v>
      </c>
      <c r="AW1550" s="14" t="s">
        <v>29</v>
      </c>
      <c r="AX1550" s="14" t="s">
        <v>72</v>
      </c>
      <c r="AY1550" s="227" t="s">
        <v>182</v>
      </c>
    </row>
    <row r="1551" spans="2:51" s="13" customFormat="1" ht="11.25">
      <c r="B1551" s="206"/>
      <c r="C1551" s="207"/>
      <c r="D1551" s="208" t="s">
        <v>194</v>
      </c>
      <c r="E1551" s="209" t="s">
        <v>1</v>
      </c>
      <c r="F1551" s="210" t="s">
        <v>1596</v>
      </c>
      <c r="G1551" s="207"/>
      <c r="H1551" s="209" t="s">
        <v>1</v>
      </c>
      <c r="I1551" s="211"/>
      <c r="J1551" s="207"/>
      <c r="K1551" s="207"/>
      <c r="L1551" s="212"/>
      <c r="M1551" s="213"/>
      <c r="N1551" s="214"/>
      <c r="O1551" s="214"/>
      <c r="P1551" s="214"/>
      <c r="Q1551" s="214"/>
      <c r="R1551" s="214"/>
      <c r="S1551" s="214"/>
      <c r="T1551" s="215"/>
      <c r="AT1551" s="216" t="s">
        <v>194</v>
      </c>
      <c r="AU1551" s="216" t="s">
        <v>82</v>
      </c>
      <c r="AV1551" s="13" t="s">
        <v>80</v>
      </c>
      <c r="AW1551" s="13" t="s">
        <v>29</v>
      </c>
      <c r="AX1551" s="13" t="s">
        <v>72</v>
      </c>
      <c r="AY1551" s="216" t="s">
        <v>182</v>
      </c>
    </row>
    <row r="1552" spans="2:51" s="14" customFormat="1" ht="11.25">
      <c r="B1552" s="217"/>
      <c r="C1552" s="218"/>
      <c r="D1552" s="208" t="s">
        <v>194</v>
      </c>
      <c r="E1552" s="219" t="s">
        <v>1</v>
      </c>
      <c r="F1552" s="220" t="s">
        <v>1664</v>
      </c>
      <c r="G1552" s="218"/>
      <c r="H1552" s="221">
        <v>13.090999999999999</v>
      </c>
      <c r="I1552" s="222"/>
      <c r="J1552" s="218"/>
      <c r="K1552" s="218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194</v>
      </c>
      <c r="AU1552" s="227" t="s">
        <v>82</v>
      </c>
      <c r="AV1552" s="14" t="s">
        <v>82</v>
      </c>
      <c r="AW1552" s="14" t="s">
        <v>29</v>
      </c>
      <c r="AX1552" s="14" t="s">
        <v>72</v>
      </c>
      <c r="AY1552" s="227" t="s">
        <v>182</v>
      </c>
    </row>
    <row r="1553" spans="1:65" s="13" customFormat="1" ht="11.25">
      <c r="B1553" s="206"/>
      <c r="C1553" s="207"/>
      <c r="D1553" s="208" t="s">
        <v>194</v>
      </c>
      <c r="E1553" s="209" t="s">
        <v>1</v>
      </c>
      <c r="F1553" s="210" t="s">
        <v>1665</v>
      </c>
      <c r="G1553" s="207"/>
      <c r="H1553" s="209" t="s">
        <v>1</v>
      </c>
      <c r="I1553" s="211"/>
      <c r="J1553" s="207"/>
      <c r="K1553" s="207"/>
      <c r="L1553" s="212"/>
      <c r="M1553" s="213"/>
      <c r="N1553" s="214"/>
      <c r="O1553" s="214"/>
      <c r="P1553" s="214"/>
      <c r="Q1553" s="214"/>
      <c r="R1553" s="214"/>
      <c r="S1553" s="214"/>
      <c r="T1553" s="215"/>
      <c r="AT1553" s="216" t="s">
        <v>194</v>
      </c>
      <c r="AU1553" s="216" t="s">
        <v>82</v>
      </c>
      <c r="AV1553" s="13" t="s">
        <v>80</v>
      </c>
      <c r="AW1553" s="13" t="s">
        <v>29</v>
      </c>
      <c r="AX1553" s="13" t="s">
        <v>72</v>
      </c>
      <c r="AY1553" s="216" t="s">
        <v>182</v>
      </c>
    </row>
    <row r="1554" spans="1:65" s="14" customFormat="1" ht="11.25">
      <c r="B1554" s="217"/>
      <c r="C1554" s="218"/>
      <c r="D1554" s="208" t="s">
        <v>194</v>
      </c>
      <c r="E1554" s="219" t="s">
        <v>1</v>
      </c>
      <c r="F1554" s="220" t="s">
        <v>1666</v>
      </c>
      <c r="G1554" s="218"/>
      <c r="H1554" s="221">
        <v>12.502000000000001</v>
      </c>
      <c r="I1554" s="222"/>
      <c r="J1554" s="218"/>
      <c r="K1554" s="218"/>
      <c r="L1554" s="223"/>
      <c r="M1554" s="224"/>
      <c r="N1554" s="225"/>
      <c r="O1554" s="225"/>
      <c r="P1554" s="225"/>
      <c r="Q1554" s="225"/>
      <c r="R1554" s="225"/>
      <c r="S1554" s="225"/>
      <c r="T1554" s="226"/>
      <c r="AT1554" s="227" t="s">
        <v>194</v>
      </c>
      <c r="AU1554" s="227" t="s">
        <v>82</v>
      </c>
      <c r="AV1554" s="14" t="s">
        <v>82</v>
      </c>
      <c r="AW1554" s="14" t="s">
        <v>29</v>
      </c>
      <c r="AX1554" s="14" t="s">
        <v>72</v>
      </c>
      <c r="AY1554" s="227" t="s">
        <v>182</v>
      </c>
    </row>
    <row r="1555" spans="1:65" s="13" customFormat="1" ht="11.25">
      <c r="B1555" s="206"/>
      <c r="C1555" s="207"/>
      <c r="D1555" s="208" t="s">
        <v>194</v>
      </c>
      <c r="E1555" s="209" t="s">
        <v>1</v>
      </c>
      <c r="F1555" s="210" t="s">
        <v>1667</v>
      </c>
      <c r="G1555" s="207"/>
      <c r="H1555" s="209" t="s">
        <v>1</v>
      </c>
      <c r="I1555" s="211"/>
      <c r="J1555" s="207"/>
      <c r="K1555" s="207"/>
      <c r="L1555" s="212"/>
      <c r="M1555" s="213"/>
      <c r="N1555" s="214"/>
      <c r="O1555" s="214"/>
      <c r="P1555" s="214"/>
      <c r="Q1555" s="214"/>
      <c r="R1555" s="214"/>
      <c r="S1555" s="214"/>
      <c r="T1555" s="215"/>
      <c r="AT1555" s="216" t="s">
        <v>194</v>
      </c>
      <c r="AU1555" s="216" t="s">
        <v>82</v>
      </c>
      <c r="AV1555" s="13" t="s">
        <v>80</v>
      </c>
      <c r="AW1555" s="13" t="s">
        <v>29</v>
      </c>
      <c r="AX1555" s="13" t="s">
        <v>72</v>
      </c>
      <c r="AY1555" s="216" t="s">
        <v>182</v>
      </c>
    </row>
    <row r="1556" spans="1:65" s="14" customFormat="1" ht="11.25">
      <c r="B1556" s="217"/>
      <c r="C1556" s="218"/>
      <c r="D1556" s="208" t="s">
        <v>194</v>
      </c>
      <c r="E1556" s="219" t="s">
        <v>1</v>
      </c>
      <c r="F1556" s="220" t="s">
        <v>1668</v>
      </c>
      <c r="G1556" s="218"/>
      <c r="H1556" s="221">
        <v>38.854999999999997</v>
      </c>
      <c r="I1556" s="222"/>
      <c r="J1556" s="218"/>
      <c r="K1556" s="218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194</v>
      </c>
      <c r="AU1556" s="227" t="s">
        <v>82</v>
      </c>
      <c r="AV1556" s="14" t="s">
        <v>82</v>
      </c>
      <c r="AW1556" s="14" t="s">
        <v>29</v>
      </c>
      <c r="AX1556" s="14" t="s">
        <v>72</v>
      </c>
      <c r="AY1556" s="227" t="s">
        <v>182</v>
      </c>
    </row>
    <row r="1557" spans="1:65" s="15" customFormat="1" ht="11.25">
      <c r="B1557" s="228"/>
      <c r="C1557" s="229"/>
      <c r="D1557" s="208" t="s">
        <v>194</v>
      </c>
      <c r="E1557" s="230" t="s">
        <v>1</v>
      </c>
      <c r="F1557" s="231" t="s">
        <v>218</v>
      </c>
      <c r="G1557" s="229"/>
      <c r="H1557" s="232">
        <v>150.137</v>
      </c>
      <c r="I1557" s="233"/>
      <c r="J1557" s="229"/>
      <c r="K1557" s="229"/>
      <c r="L1557" s="234"/>
      <c r="M1557" s="235"/>
      <c r="N1557" s="236"/>
      <c r="O1557" s="236"/>
      <c r="P1557" s="236"/>
      <c r="Q1557" s="236"/>
      <c r="R1557" s="236"/>
      <c r="S1557" s="236"/>
      <c r="T1557" s="237"/>
      <c r="AT1557" s="238" t="s">
        <v>194</v>
      </c>
      <c r="AU1557" s="238" t="s">
        <v>82</v>
      </c>
      <c r="AV1557" s="15" t="s">
        <v>187</v>
      </c>
      <c r="AW1557" s="15" t="s">
        <v>29</v>
      </c>
      <c r="AX1557" s="15" t="s">
        <v>80</v>
      </c>
      <c r="AY1557" s="238" t="s">
        <v>182</v>
      </c>
    </row>
    <row r="1558" spans="1:65" s="2" customFormat="1" ht="21.75" customHeight="1">
      <c r="A1558" s="34"/>
      <c r="B1558" s="35"/>
      <c r="C1558" s="192" t="s">
        <v>1714</v>
      </c>
      <c r="D1558" s="192" t="s">
        <v>184</v>
      </c>
      <c r="E1558" s="193" t="s">
        <v>1715</v>
      </c>
      <c r="F1558" s="194" t="s">
        <v>1716</v>
      </c>
      <c r="G1558" s="195" t="s">
        <v>318</v>
      </c>
      <c r="H1558" s="196">
        <v>13.5</v>
      </c>
      <c r="I1558" s="197"/>
      <c r="J1558" s="198">
        <f>ROUND(I1558*H1558,2)</f>
        <v>0</v>
      </c>
      <c r="K1558" s="199"/>
      <c r="L1558" s="39"/>
      <c r="M1558" s="200" t="s">
        <v>1</v>
      </c>
      <c r="N1558" s="201" t="s">
        <v>37</v>
      </c>
      <c r="O1558" s="71"/>
      <c r="P1558" s="202">
        <f>O1558*H1558</f>
        <v>0</v>
      </c>
      <c r="Q1558" s="202">
        <v>6.7999999999999996E-3</v>
      </c>
      <c r="R1558" s="202">
        <f>Q1558*H1558</f>
        <v>9.1799999999999993E-2</v>
      </c>
      <c r="S1558" s="202">
        <v>0</v>
      </c>
      <c r="T1558" s="203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4" t="s">
        <v>187</v>
      </c>
      <c r="AT1558" s="204" t="s">
        <v>184</v>
      </c>
      <c r="AU1558" s="204" t="s">
        <v>82</v>
      </c>
      <c r="AY1558" s="17" t="s">
        <v>182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7" t="s">
        <v>80</v>
      </c>
      <c r="BK1558" s="205">
        <f>ROUND(I1558*H1558,2)</f>
        <v>0</v>
      </c>
      <c r="BL1558" s="17" t="s">
        <v>187</v>
      </c>
      <c r="BM1558" s="204" t="s">
        <v>1717</v>
      </c>
    </row>
    <row r="1559" spans="1:65" s="13" customFormat="1" ht="11.25">
      <c r="B1559" s="206"/>
      <c r="C1559" s="207"/>
      <c r="D1559" s="208" t="s">
        <v>194</v>
      </c>
      <c r="E1559" s="209" t="s">
        <v>1</v>
      </c>
      <c r="F1559" s="210" t="s">
        <v>195</v>
      </c>
      <c r="G1559" s="207"/>
      <c r="H1559" s="209" t="s">
        <v>1</v>
      </c>
      <c r="I1559" s="211"/>
      <c r="J1559" s="207"/>
      <c r="K1559" s="207"/>
      <c r="L1559" s="212"/>
      <c r="M1559" s="213"/>
      <c r="N1559" s="214"/>
      <c r="O1559" s="214"/>
      <c r="P1559" s="214"/>
      <c r="Q1559" s="214"/>
      <c r="R1559" s="214"/>
      <c r="S1559" s="214"/>
      <c r="T1559" s="215"/>
      <c r="AT1559" s="216" t="s">
        <v>194</v>
      </c>
      <c r="AU1559" s="216" t="s">
        <v>82</v>
      </c>
      <c r="AV1559" s="13" t="s">
        <v>80</v>
      </c>
      <c r="AW1559" s="13" t="s">
        <v>29</v>
      </c>
      <c r="AX1559" s="13" t="s">
        <v>72</v>
      </c>
      <c r="AY1559" s="216" t="s">
        <v>182</v>
      </c>
    </row>
    <row r="1560" spans="1:65" s="13" customFormat="1" ht="11.25">
      <c r="B1560" s="206"/>
      <c r="C1560" s="207"/>
      <c r="D1560" s="208" t="s">
        <v>194</v>
      </c>
      <c r="E1560" s="209" t="s">
        <v>1</v>
      </c>
      <c r="F1560" s="210" t="s">
        <v>1718</v>
      </c>
      <c r="G1560" s="207"/>
      <c r="H1560" s="209" t="s">
        <v>1</v>
      </c>
      <c r="I1560" s="211"/>
      <c r="J1560" s="207"/>
      <c r="K1560" s="207"/>
      <c r="L1560" s="212"/>
      <c r="M1560" s="213"/>
      <c r="N1560" s="214"/>
      <c r="O1560" s="214"/>
      <c r="P1560" s="214"/>
      <c r="Q1560" s="214"/>
      <c r="R1560" s="214"/>
      <c r="S1560" s="214"/>
      <c r="T1560" s="215"/>
      <c r="AT1560" s="216" t="s">
        <v>194</v>
      </c>
      <c r="AU1560" s="216" t="s">
        <v>82</v>
      </c>
      <c r="AV1560" s="13" t="s">
        <v>80</v>
      </c>
      <c r="AW1560" s="13" t="s">
        <v>29</v>
      </c>
      <c r="AX1560" s="13" t="s">
        <v>72</v>
      </c>
      <c r="AY1560" s="216" t="s">
        <v>182</v>
      </c>
    </row>
    <row r="1561" spans="1:65" s="13" customFormat="1" ht="11.25">
      <c r="B1561" s="206"/>
      <c r="C1561" s="207"/>
      <c r="D1561" s="208" t="s">
        <v>194</v>
      </c>
      <c r="E1561" s="209" t="s">
        <v>1</v>
      </c>
      <c r="F1561" s="210" t="s">
        <v>1719</v>
      </c>
      <c r="G1561" s="207"/>
      <c r="H1561" s="209" t="s">
        <v>1</v>
      </c>
      <c r="I1561" s="211"/>
      <c r="J1561" s="207"/>
      <c r="K1561" s="207"/>
      <c r="L1561" s="212"/>
      <c r="M1561" s="213"/>
      <c r="N1561" s="214"/>
      <c r="O1561" s="214"/>
      <c r="P1561" s="214"/>
      <c r="Q1561" s="214"/>
      <c r="R1561" s="214"/>
      <c r="S1561" s="214"/>
      <c r="T1561" s="215"/>
      <c r="AT1561" s="216" t="s">
        <v>194</v>
      </c>
      <c r="AU1561" s="216" t="s">
        <v>82</v>
      </c>
      <c r="AV1561" s="13" t="s">
        <v>80</v>
      </c>
      <c r="AW1561" s="13" t="s">
        <v>29</v>
      </c>
      <c r="AX1561" s="13" t="s">
        <v>72</v>
      </c>
      <c r="AY1561" s="216" t="s">
        <v>182</v>
      </c>
    </row>
    <row r="1562" spans="1:65" s="14" customFormat="1" ht="11.25">
      <c r="B1562" s="217"/>
      <c r="C1562" s="218"/>
      <c r="D1562" s="208" t="s">
        <v>194</v>
      </c>
      <c r="E1562" s="219" t="s">
        <v>1</v>
      </c>
      <c r="F1562" s="220" t="s">
        <v>1720</v>
      </c>
      <c r="G1562" s="218"/>
      <c r="H1562" s="221">
        <v>13.5</v>
      </c>
      <c r="I1562" s="222"/>
      <c r="J1562" s="218"/>
      <c r="K1562" s="218"/>
      <c r="L1562" s="223"/>
      <c r="M1562" s="224"/>
      <c r="N1562" s="225"/>
      <c r="O1562" s="225"/>
      <c r="P1562" s="225"/>
      <c r="Q1562" s="225"/>
      <c r="R1562" s="225"/>
      <c r="S1562" s="225"/>
      <c r="T1562" s="226"/>
      <c r="AT1562" s="227" t="s">
        <v>194</v>
      </c>
      <c r="AU1562" s="227" t="s">
        <v>82</v>
      </c>
      <c r="AV1562" s="14" t="s">
        <v>82</v>
      </c>
      <c r="AW1562" s="14" t="s">
        <v>29</v>
      </c>
      <c r="AX1562" s="14" t="s">
        <v>72</v>
      </c>
      <c r="AY1562" s="227" t="s">
        <v>182</v>
      </c>
    </row>
    <row r="1563" spans="1:65" s="15" customFormat="1" ht="11.25">
      <c r="B1563" s="228"/>
      <c r="C1563" s="229"/>
      <c r="D1563" s="208" t="s">
        <v>194</v>
      </c>
      <c r="E1563" s="230" t="s">
        <v>1</v>
      </c>
      <c r="F1563" s="231" t="s">
        <v>218</v>
      </c>
      <c r="G1563" s="229"/>
      <c r="H1563" s="232">
        <v>13.5</v>
      </c>
      <c r="I1563" s="233"/>
      <c r="J1563" s="229"/>
      <c r="K1563" s="229"/>
      <c r="L1563" s="234"/>
      <c r="M1563" s="235"/>
      <c r="N1563" s="236"/>
      <c r="O1563" s="236"/>
      <c r="P1563" s="236"/>
      <c r="Q1563" s="236"/>
      <c r="R1563" s="236"/>
      <c r="S1563" s="236"/>
      <c r="T1563" s="237"/>
      <c r="AT1563" s="238" t="s">
        <v>194</v>
      </c>
      <c r="AU1563" s="238" t="s">
        <v>82</v>
      </c>
      <c r="AV1563" s="15" t="s">
        <v>187</v>
      </c>
      <c r="AW1563" s="15" t="s">
        <v>29</v>
      </c>
      <c r="AX1563" s="15" t="s">
        <v>80</v>
      </c>
      <c r="AY1563" s="238" t="s">
        <v>182</v>
      </c>
    </row>
    <row r="1564" spans="1:65" s="2" customFormat="1" ht="16.5" customHeight="1">
      <c r="A1564" s="34"/>
      <c r="B1564" s="35"/>
      <c r="C1564" s="192" t="s">
        <v>1721</v>
      </c>
      <c r="D1564" s="192" t="s">
        <v>184</v>
      </c>
      <c r="E1564" s="193" t="s">
        <v>1722</v>
      </c>
      <c r="F1564" s="194" t="s">
        <v>1723</v>
      </c>
      <c r="G1564" s="195" t="s">
        <v>201</v>
      </c>
      <c r="H1564" s="196">
        <v>100</v>
      </c>
      <c r="I1564" s="197"/>
      <c r="J1564" s="198">
        <f>ROUND(I1564*H1564,2)</f>
        <v>0</v>
      </c>
      <c r="K1564" s="199"/>
      <c r="L1564" s="39"/>
      <c r="M1564" s="200" t="s">
        <v>1</v>
      </c>
      <c r="N1564" s="201" t="s">
        <v>37</v>
      </c>
      <c r="O1564" s="71"/>
      <c r="P1564" s="202">
        <f>O1564*H1564</f>
        <v>0</v>
      </c>
      <c r="Q1564" s="202">
        <v>2.6440000000000002E-2</v>
      </c>
      <c r="R1564" s="202">
        <f>Q1564*H1564</f>
        <v>2.6440000000000001</v>
      </c>
      <c r="S1564" s="202">
        <v>2.5999999999999999E-2</v>
      </c>
      <c r="T1564" s="203">
        <f>S1564*H1564</f>
        <v>2.6</v>
      </c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R1564" s="204" t="s">
        <v>187</v>
      </c>
      <c r="AT1564" s="204" t="s">
        <v>184</v>
      </c>
      <c r="AU1564" s="204" t="s">
        <v>82</v>
      </c>
      <c r="AY1564" s="17" t="s">
        <v>182</v>
      </c>
      <c r="BE1564" s="205">
        <f>IF(N1564="základní",J1564,0)</f>
        <v>0</v>
      </c>
      <c r="BF1564" s="205">
        <f>IF(N1564="snížená",J1564,0)</f>
        <v>0</v>
      </c>
      <c r="BG1564" s="205">
        <f>IF(N1564="zákl. přenesená",J1564,0)</f>
        <v>0</v>
      </c>
      <c r="BH1564" s="205">
        <f>IF(N1564="sníž. přenesená",J1564,0)</f>
        <v>0</v>
      </c>
      <c r="BI1564" s="205">
        <f>IF(N1564="nulová",J1564,0)</f>
        <v>0</v>
      </c>
      <c r="BJ1564" s="17" t="s">
        <v>80</v>
      </c>
      <c r="BK1564" s="205">
        <f>ROUND(I1564*H1564,2)</f>
        <v>0</v>
      </c>
      <c r="BL1564" s="17" t="s">
        <v>187</v>
      </c>
      <c r="BM1564" s="204" t="s">
        <v>1724</v>
      </c>
    </row>
    <row r="1565" spans="1:65" s="2" customFormat="1" ht="16.5" customHeight="1">
      <c r="A1565" s="34"/>
      <c r="B1565" s="35"/>
      <c r="C1565" s="192" t="s">
        <v>1725</v>
      </c>
      <c r="D1565" s="192" t="s">
        <v>184</v>
      </c>
      <c r="E1565" s="193" t="s">
        <v>1726</v>
      </c>
      <c r="F1565" s="194" t="s">
        <v>1727</v>
      </c>
      <c r="G1565" s="195" t="s">
        <v>201</v>
      </c>
      <c r="H1565" s="196">
        <v>1200</v>
      </c>
      <c r="I1565" s="197"/>
      <c r="J1565" s="198">
        <f>ROUND(I1565*H1565,2)</f>
        <v>0</v>
      </c>
      <c r="K1565" s="199"/>
      <c r="L1565" s="39"/>
      <c r="M1565" s="200" t="s">
        <v>1</v>
      </c>
      <c r="N1565" s="201" t="s">
        <v>37</v>
      </c>
      <c r="O1565" s="71"/>
      <c r="P1565" s="202">
        <f>O1565*H1565</f>
        <v>0</v>
      </c>
      <c r="Q1565" s="202">
        <v>5.5000000000000003E-4</v>
      </c>
      <c r="R1565" s="202">
        <f>Q1565*H1565</f>
        <v>0.66</v>
      </c>
      <c r="S1565" s="202">
        <v>5.9999999999999995E-4</v>
      </c>
      <c r="T1565" s="203">
        <f>S1565*H1565</f>
        <v>0.72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4" t="s">
        <v>187</v>
      </c>
      <c r="AT1565" s="204" t="s">
        <v>184</v>
      </c>
      <c r="AU1565" s="204" t="s">
        <v>82</v>
      </c>
      <c r="AY1565" s="17" t="s">
        <v>182</v>
      </c>
      <c r="BE1565" s="205">
        <f>IF(N1565="základní",J1565,0)</f>
        <v>0</v>
      </c>
      <c r="BF1565" s="205">
        <f>IF(N1565="snížená",J1565,0)</f>
        <v>0</v>
      </c>
      <c r="BG1565" s="205">
        <f>IF(N1565="zákl. přenesená",J1565,0)</f>
        <v>0</v>
      </c>
      <c r="BH1565" s="205">
        <f>IF(N1565="sníž. přenesená",J1565,0)</f>
        <v>0</v>
      </c>
      <c r="BI1565" s="205">
        <f>IF(N1565="nulová",J1565,0)</f>
        <v>0</v>
      </c>
      <c r="BJ1565" s="17" t="s">
        <v>80</v>
      </c>
      <c r="BK1565" s="205">
        <f>ROUND(I1565*H1565,2)</f>
        <v>0</v>
      </c>
      <c r="BL1565" s="17" t="s">
        <v>187</v>
      </c>
      <c r="BM1565" s="204" t="s">
        <v>1728</v>
      </c>
    </row>
    <row r="1566" spans="1:65" s="14" customFormat="1" ht="11.25">
      <c r="B1566" s="217"/>
      <c r="C1566" s="218"/>
      <c r="D1566" s="208" t="s">
        <v>194</v>
      </c>
      <c r="E1566" s="219" t="s">
        <v>1</v>
      </c>
      <c r="F1566" s="220" t="s">
        <v>1729</v>
      </c>
      <c r="G1566" s="218"/>
      <c r="H1566" s="221">
        <v>1200</v>
      </c>
      <c r="I1566" s="222"/>
      <c r="J1566" s="218"/>
      <c r="K1566" s="218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194</v>
      </c>
      <c r="AU1566" s="227" t="s">
        <v>82</v>
      </c>
      <c r="AV1566" s="14" t="s">
        <v>82</v>
      </c>
      <c r="AW1566" s="14" t="s">
        <v>29</v>
      </c>
      <c r="AX1566" s="14" t="s">
        <v>80</v>
      </c>
      <c r="AY1566" s="227" t="s">
        <v>182</v>
      </c>
    </row>
    <row r="1567" spans="1:65" s="2" customFormat="1" ht="49.15" customHeight="1">
      <c r="A1567" s="34"/>
      <c r="B1567" s="35"/>
      <c r="C1567" s="192" t="s">
        <v>1730</v>
      </c>
      <c r="D1567" s="192" t="s">
        <v>184</v>
      </c>
      <c r="E1567" s="193" t="s">
        <v>1731</v>
      </c>
      <c r="F1567" s="194" t="s">
        <v>1732</v>
      </c>
      <c r="G1567" s="195" t="s">
        <v>201</v>
      </c>
      <c r="H1567" s="196">
        <v>235.94800000000001</v>
      </c>
      <c r="I1567" s="197"/>
      <c r="J1567" s="198">
        <f>ROUND(I1567*H1567,2)</f>
        <v>0</v>
      </c>
      <c r="K1567" s="199"/>
      <c r="L1567" s="39"/>
      <c r="M1567" s="200" t="s">
        <v>1</v>
      </c>
      <c r="N1567" s="201" t="s">
        <v>37</v>
      </c>
      <c r="O1567" s="71"/>
      <c r="P1567" s="202">
        <f>O1567*H1567</f>
        <v>0</v>
      </c>
      <c r="Q1567" s="202">
        <v>1.2760000000000001E-2</v>
      </c>
      <c r="R1567" s="202">
        <f>Q1567*H1567</f>
        <v>3.01069648</v>
      </c>
      <c r="S1567" s="202">
        <v>0</v>
      </c>
      <c r="T1567" s="203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4" t="s">
        <v>187</v>
      </c>
      <c r="AT1567" s="204" t="s">
        <v>184</v>
      </c>
      <c r="AU1567" s="204" t="s">
        <v>82</v>
      </c>
      <c r="AY1567" s="17" t="s">
        <v>182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7" t="s">
        <v>80</v>
      </c>
      <c r="BK1567" s="205">
        <f>ROUND(I1567*H1567,2)</f>
        <v>0</v>
      </c>
      <c r="BL1567" s="17" t="s">
        <v>187</v>
      </c>
      <c r="BM1567" s="204" t="s">
        <v>1733</v>
      </c>
    </row>
    <row r="1568" spans="1:65" s="13" customFormat="1" ht="11.25">
      <c r="B1568" s="206"/>
      <c r="C1568" s="207"/>
      <c r="D1568" s="208" t="s">
        <v>194</v>
      </c>
      <c r="E1568" s="209" t="s">
        <v>1</v>
      </c>
      <c r="F1568" s="210" t="s">
        <v>1734</v>
      </c>
      <c r="G1568" s="207"/>
      <c r="H1568" s="209" t="s">
        <v>1</v>
      </c>
      <c r="I1568" s="211"/>
      <c r="J1568" s="207"/>
      <c r="K1568" s="207"/>
      <c r="L1568" s="212"/>
      <c r="M1568" s="213"/>
      <c r="N1568" s="214"/>
      <c r="O1568" s="214"/>
      <c r="P1568" s="214"/>
      <c r="Q1568" s="214"/>
      <c r="R1568" s="214"/>
      <c r="S1568" s="214"/>
      <c r="T1568" s="215"/>
      <c r="AT1568" s="216" t="s">
        <v>194</v>
      </c>
      <c r="AU1568" s="216" t="s">
        <v>82</v>
      </c>
      <c r="AV1568" s="13" t="s">
        <v>80</v>
      </c>
      <c r="AW1568" s="13" t="s">
        <v>29</v>
      </c>
      <c r="AX1568" s="13" t="s">
        <v>72</v>
      </c>
      <c r="AY1568" s="216" t="s">
        <v>182</v>
      </c>
    </row>
    <row r="1569" spans="1:65" s="14" customFormat="1" ht="11.25">
      <c r="B1569" s="217"/>
      <c r="C1569" s="218"/>
      <c r="D1569" s="208" t="s">
        <v>194</v>
      </c>
      <c r="E1569" s="219" t="s">
        <v>1</v>
      </c>
      <c r="F1569" s="220" t="s">
        <v>1735</v>
      </c>
      <c r="G1569" s="218"/>
      <c r="H1569" s="221">
        <v>226.11500000000001</v>
      </c>
      <c r="I1569" s="222"/>
      <c r="J1569" s="218"/>
      <c r="K1569" s="218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194</v>
      </c>
      <c r="AU1569" s="227" t="s">
        <v>82</v>
      </c>
      <c r="AV1569" s="14" t="s">
        <v>82</v>
      </c>
      <c r="AW1569" s="14" t="s">
        <v>29</v>
      </c>
      <c r="AX1569" s="14" t="s">
        <v>72</v>
      </c>
      <c r="AY1569" s="227" t="s">
        <v>182</v>
      </c>
    </row>
    <row r="1570" spans="1:65" s="13" customFormat="1" ht="11.25">
      <c r="B1570" s="206"/>
      <c r="C1570" s="207"/>
      <c r="D1570" s="208" t="s">
        <v>194</v>
      </c>
      <c r="E1570" s="209" t="s">
        <v>1</v>
      </c>
      <c r="F1570" s="210" t="s">
        <v>1736</v>
      </c>
      <c r="G1570" s="207"/>
      <c r="H1570" s="209" t="s">
        <v>1</v>
      </c>
      <c r="I1570" s="211"/>
      <c r="J1570" s="207"/>
      <c r="K1570" s="207"/>
      <c r="L1570" s="212"/>
      <c r="M1570" s="213"/>
      <c r="N1570" s="214"/>
      <c r="O1570" s="214"/>
      <c r="P1570" s="214"/>
      <c r="Q1570" s="214"/>
      <c r="R1570" s="214"/>
      <c r="S1570" s="214"/>
      <c r="T1570" s="215"/>
      <c r="AT1570" s="216" t="s">
        <v>194</v>
      </c>
      <c r="AU1570" s="216" t="s">
        <v>82</v>
      </c>
      <c r="AV1570" s="13" t="s">
        <v>80</v>
      </c>
      <c r="AW1570" s="13" t="s">
        <v>29</v>
      </c>
      <c r="AX1570" s="13" t="s">
        <v>72</v>
      </c>
      <c r="AY1570" s="216" t="s">
        <v>182</v>
      </c>
    </row>
    <row r="1571" spans="1:65" s="14" customFormat="1" ht="11.25">
      <c r="B1571" s="217"/>
      <c r="C1571" s="218"/>
      <c r="D1571" s="208" t="s">
        <v>194</v>
      </c>
      <c r="E1571" s="219" t="s">
        <v>1</v>
      </c>
      <c r="F1571" s="220" t="s">
        <v>1737</v>
      </c>
      <c r="G1571" s="218"/>
      <c r="H1571" s="221">
        <v>9.8330000000000002</v>
      </c>
      <c r="I1571" s="222"/>
      <c r="J1571" s="218"/>
      <c r="K1571" s="218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194</v>
      </c>
      <c r="AU1571" s="227" t="s">
        <v>82</v>
      </c>
      <c r="AV1571" s="14" t="s">
        <v>82</v>
      </c>
      <c r="AW1571" s="14" t="s">
        <v>29</v>
      </c>
      <c r="AX1571" s="14" t="s">
        <v>72</v>
      </c>
      <c r="AY1571" s="227" t="s">
        <v>182</v>
      </c>
    </row>
    <row r="1572" spans="1:65" s="15" customFormat="1" ht="11.25">
      <c r="B1572" s="228"/>
      <c r="C1572" s="229"/>
      <c r="D1572" s="208" t="s">
        <v>194</v>
      </c>
      <c r="E1572" s="230" t="s">
        <v>1</v>
      </c>
      <c r="F1572" s="231" t="s">
        <v>218</v>
      </c>
      <c r="G1572" s="229"/>
      <c r="H1572" s="232">
        <v>235.94800000000001</v>
      </c>
      <c r="I1572" s="233"/>
      <c r="J1572" s="229"/>
      <c r="K1572" s="229"/>
      <c r="L1572" s="234"/>
      <c r="M1572" s="235"/>
      <c r="N1572" s="236"/>
      <c r="O1572" s="236"/>
      <c r="P1572" s="236"/>
      <c r="Q1572" s="236"/>
      <c r="R1572" s="236"/>
      <c r="S1572" s="236"/>
      <c r="T1572" s="237"/>
      <c r="AT1572" s="238" t="s">
        <v>194</v>
      </c>
      <c r="AU1572" s="238" t="s">
        <v>82</v>
      </c>
      <c r="AV1572" s="15" t="s">
        <v>187</v>
      </c>
      <c r="AW1572" s="15" t="s">
        <v>29</v>
      </c>
      <c r="AX1572" s="15" t="s">
        <v>80</v>
      </c>
      <c r="AY1572" s="238" t="s">
        <v>182</v>
      </c>
    </row>
    <row r="1573" spans="1:65" s="2" customFormat="1" ht="24.2" customHeight="1">
      <c r="A1573" s="34"/>
      <c r="B1573" s="35"/>
      <c r="C1573" s="242" t="s">
        <v>1738</v>
      </c>
      <c r="D1573" s="242" t="s">
        <v>648</v>
      </c>
      <c r="E1573" s="243" t="s">
        <v>1739</v>
      </c>
      <c r="F1573" s="244" t="s">
        <v>1740</v>
      </c>
      <c r="G1573" s="245" t="s">
        <v>201</v>
      </c>
      <c r="H1573" s="246">
        <v>237.42099999999999</v>
      </c>
      <c r="I1573" s="247"/>
      <c r="J1573" s="248">
        <f>ROUND(I1573*H1573,2)</f>
        <v>0</v>
      </c>
      <c r="K1573" s="249"/>
      <c r="L1573" s="250"/>
      <c r="M1573" s="251" t="s">
        <v>1</v>
      </c>
      <c r="N1573" s="252" t="s">
        <v>37</v>
      </c>
      <c r="O1573" s="71"/>
      <c r="P1573" s="202">
        <f>O1573*H1573</f>
        <v>0</v>
      </c>
      <c r="Q1573" s="202">
        <v>1.7999999999999999E-2</v>
      </c>
      <c r="R1573" s="202">
        <f>Q1573*H1573</f>
        <v>4.2735779999999997</v>
      </c>
      <c r="S1573" s="202">
        <v>0</v>
      </c>
      <c r="T1573" s="203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4" t="s">
        <v>282</v>
      </c>
      <c r="AT1573" s="204" t="s">
        <v>648</v>
      </c>
      <c r="AU1573" s="204" t="s">
        <v>82</v>
      </c>
      <c r="AY1573" s="17" t="s">
        <v>182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7" t="s">
        <v>80</v>
      </c>
      <c r="BK1573" s="205">
        <f>ROUND(I1573*H1573,2)</f>
        <v>0</v>
      </c>
      <c r="BL1573" s="17" t="s">
        <v>187</v>
      </c>
      <c r="BM1573" s="204" t="s">
        <v>1741</v>
      </c>
    </row>
    <row r="1574" spans="1:65" s="14" customFormat="1" ht="11.25">
      <c r="B1574" s="217"/>
      <c r="C1574" s="218"/>
      <c r="D1574" s="208" t="s">
        <v>194</v>
      </c>
      <c r="E1574" s="218"/>
      <c r="F1574" s="220" t="s">
        <v>1742</v>
      </c>
      <c r="G1574" s="218"/>
      <c r="H1574" s="221">
        <v>237.42099999999999</v>
      </c>
      <c r="I1574" s="222"/>
      <c r="J1574" s="218"/>
      <c r="K1574" s="218"/>
      <c r="L1574" s="223"/>
      <c r="M1574" s="224"/>
      <c r="N1574" s="225"/>
      <c r="O1574" s="225"/>
      <c r="P1574" s="225"/>
      <c r="Q1574" s="225"/>
      <c r="R1574" s="225"/>
      <c r="S1574" s="225"/>
      <c r="T1574" s="226"/>
      <c r="AT1574" s="227" t="s">
        <v>194</v>
      </c>
      <c r="AU1574" s="227" t="s">
        <v>82</v>
      </c>
      <c r="AV1574" s="14" t="s">
        <v>82</v>
      </c>
      <c r="AW1574" s="14" t="s">
        <v>4</v>
      </c>
      <c r="AX1574" s="14" t="s">
        <v>80</v>
      </c>
      <c r="AY1574" s="227" t="s">
        <v>182</v>
      </c>
    </row>
    <row r="1575" spans="1:65" s="2" customFormat="1" ht="24.2" customHeight="1">
      <c r="A1575" s="34"/>
      <c r="B1575" s="35"/>
      <c r="C1575" s="242" t="s">
        <v>1743</v>
      </c>
      <c r="D1575" s="242" t="s">
        <v>648</v>
      </c>
      <c r="E1575" s="243" t="s">
        <v>1744</v>
      </c>
      <c r="F1575" s="244" t="s">
        <v>1745</v>
      </c>
      <c r="G1575" s="245" t="s">
        <v>201</v>
      </c>
      <c r="H1575" s="246">
        <v>10.324999999999999</v>
      </c>
      <c r="I1575" s="247"/>
      <c r="J1575" s="248">
        <f>ROUND(I1575*H1575,2)</f>
        <v>0</v>
      </c>
      <c r="K1575" s="249"/>
      <c r="L1575" s="250"/>
      <c r="M1575" s="251" t="s">
        <v>1</v>
      </c>
      <c r="N1575" s="252" t="s">
        <v>37</v>
      </c>
      <c r="O1575" s="71"/>
      <c r="P1575" s="202">
        <f>O1575*H1575</f>
        <v>0</v>
      </c>
      <c r="Q1575" s="202">
        <v>1.6E-2</v>
      </c>
      <c r="R1575" s="202">
        <f>Q1575*H1575</f>
        <v>0.16519999999999999</v>
      </c>
      <c r="S1575" s="202">
        <v>0</v>
      </c>
      <c r="T1575" s="203">
        <f>S1575*H1575</f>
        <v>0</v>
      </c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R1575" s="204" t="s">
        <v>282</v>
      </c>
      <c r="AT1575" s="204" t="s">
        <v>648</v>
      </c>
      <c r="AU1575" s="204" t="s">
        <v>82</v>
      </c>
      <c r="AY1575" s="17" t="s">
        <v>182</v>
      </c>
      <c r="BE1575" s="205">
        <f>IF(N1575="základní",J1575,0)</f>
        <v>0</v>
      </c>
      <c r="BF1575" s="205">
        <f>IF(N1575="snížená",J1575,0)</f>
        <v>0</v>
      </c>
      <c r="BG1575" s="205">
        <f>IF(N1575="zákl. přenesená",J1575,0)</f>
        <v>0</v>
      </c>
      <c r="BH1575" s="205">
        <f>IF(N1575="sníž. přenesená",J1575,0)</f>
        <v>0</v>
      </c>
      <c r="BI1575" s="205">
        <f>IF(N1575="nulová",J1575,0)</f>
        <v>0</v>
      </c>
      <c r="BJ1575" s="17" t="s">
        <v>80</v>
      </c>
      <c r="BK1575" s="205">
        <f>ROUND(I1575*H1575,2)</f>
        <v>0</v>
      </c>
      <c r="BL1575" s="17" t="s">
        <v>187</v>
      </c>
      <c r="BM1575" s="204" t="s">
        <v>1746</v>
      </c>
    </row>
    <row r="1576" spans="1:65" s="13" customFormat="1" ht="11.25">
      <c r="B1576" s="206"/>
      <c r="C1576" s="207"/>
      <c r="D1576" s="208" t="s">
        <v>194</v>
      </c>
      <c r="E1576" s="209" t="s">
        <v>1</v>
      </c>
      <c r="F1576" s="210" t="s">
        <v>1736</v>
      </c>
      <c r="G1576" s="207"/>
      <c r="H1576" s="209" t="s">
        <v>1</v>
      </c>
      <c r="I1576" s="211"/>
      <c r="J1576" s="207"/>
      <c r="K1576" s="207"/>
      <c r="L1576" s="212"/>
      <c r="M1576" s="213"/>
      <c r="N1576" s="214"/>
      <c r="O1576" s="214"/>
      <c r="P1576" s="214"/>
      <c r="Q1576" s="214"/>
      <c r="R1576" s="214"/>
      <c r="S1576" s="214"/>
      <c r="T1576" s="215"/>
      <c r="AT1576" s="216" t="s">
        <v>194</v>
      </c>
      <c r="AU1576" s="216" t="s">
        <v>82</v>
      </c>
      <c r="AV1576" s="13" t="s">
        <v>80</v>
      </c>
      <c r="AW1576" s="13" t="s">
        <v>29</v>
      </c>
      <c r="AX1576" s="13" t="s">
        <v>72</v>
      </c>
      <c r="AY1576" s="216" t="s">
        <v>182</v>
      </c>
    </row>
    <row r="1577" spans="1:65" s="14" customFormat="1" ht="11.25">
      <c r="B1577" s="217"/>
      <c r="C1577" s="218"/>
      <c r="D1577" s="208" t="s">
        <v>194</v>
      </c>
      <c r="E1577" s="219" t="s">
        <v>1</v>
      </c>
      <c r="F1577" s="220" t="s">
        <v>1737</v>
      </c>
      <c r="G1577" s="218"/>
      <c r="H1577" s="221">
        <v>9.8330000000000002</v>
      </c>
      <c r="I1577" s="222"/>
      <c r="J1577" s="218"/>
      <c r="K1577" s="218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194</v>
      </c>
      <c r="AU1577" s="227" t="s">
        <v>82</v>
      </c>
      <c r="AV1577" s="14" t="s">
        <v>82</v>
      </c>
      <c r="AW1577" s="14" t="s">
        <v>29</v>
      </c>
      <c r="AX1577" s="14" t="s">
        <v>72</v>
      </c>
      <c r="AY1577" s="227" t="s">
        <v>182</v>
      </c>
    </row>
    <row r="1578" spans="1:65" s="15" customFormat="1" ht="11.25">
      <c r="B1578" s="228"/>
      <c r="C1578" s="229"/>
      <c r="D1578" s="208" t="s">
        <v>194</v>
      </c>
      <c r="E1578" s="230" t="s">
        <v>1</v>
      </c>
      <c r="F1578" s="231" t="s">
        <v>218</v>
      </c>
      <c r="G1578" s="229"/>
      <c r="H1578" s="232">
        <v>9.8330000000000002</v>
      </c>
      <c r="I1578" s="233"/>
      <c r="J1578" s="229"/>
      <c r="K1578" s="229"/>
      <c r="L1578" s="234"/>
      <c r="M1578" s="235"/>
      <c r="N1578" s="236"/>
      <c r="O1578" s="236"/>
      <c r="P1578" s="236"/>
      <c r="Q1578" s="236"/>
      <c r="R1578" s="236"/>
      <c r="S1578" s="236"/>
      <c r="T1578" s="237"/>
      <c r="AT1578" s="238" t="s">
        <v>194</v>
      </c>
      <c r="AU1578" s="238" t="s">
        <v>82</v>
      </c>
      <c r="AV1578" s="15" t="s">
        <v>187</v>
      </c>
      <c r="AW1578" s="15" t="s">
        <v>29</v>
      </c>
      <c r="AX1578" s="15" t="s">
        <v>80</v>
      </c>
      <c r="AY1578" s="238" t="s">
        <v>182</v>
      </c>
    </row>
    <row r="1579" spans="1:65" s="14" customFormat="1" ht="11.25">
      <c r="B1579" s="217"/>
      <c r="C1579" s="218"/>
      <c r="D1579" s="208" t="s">
        <v>194</v>
      </c>
      <c r="E1579" s="218"/>
      <c r="F1579" s="220" t="s">
        <v>1747</v>
      </c>
      <c r="G1579" s="218"/>
      <c r="H1579" s="221">
        <v>10.324999999999999</v>
      </c>
      <c r="I1579" s="222"/>
      <c r="J1579" s="218"/>
      <c r="K1579" s="218"/>
      <c r="L1579" s="223"/>
      <c r="M1579" s="224"/>
      <c r="N1579" s="225"/>
      <c r="O1579" s="225"/>
      <c r="P1579" s="225"/>
      <c r="Q1579" s="225"/>
      <c r="R1579" s="225"/>
      <c r="S1579" s="225"/>
      <c r="T1579" s="226"/>
      <c r="AT1579" s="227" t="s">
        <v>194</v>
      </c>
      <c r="AU1579" s="227" t="s">
        <v>82</v>
      </c>
      <c r="AV1579" s="14" t="s">
        <v>82</v>
      </c>
      <c r="AW1579" s="14" t="s">
        <v>4</v>
      </c>
      <c r="AX1579" s="14" t="s">
        <v>80</v>
      </c>
      <c r="AY1579" s="227" t="s">
        <v>182</v>
      </c>
    </row>
    <row r="1580" spans="1:65" s="2" customFormat="1" ht="24.2" customHeight="1">
      <c r="A1580" s="34"/>
      <c r="B1580" s="35"/>
      <c r="C1580" s="192" t="s">
        <v>1748</v>
      </c>
      <c r="D1580" s="192" t="s">
        <v>184</v>
      </c>
      <c r="E1580" s="193" t="s">
        <v>1749</v>
      </c>
      <c r="F1580" s="194" t="s">
        <v>1750</v>
      </c>
      <c r="G1580" s="195" t="s">
        <v>201</v>
      </c>
      <c r="H1580" s="196">
        <v>235.94800000000001</v>
      </c>
      <c r="I1580" s="197"/>
      <c r="J1580" s="198">
        <f>ROUND(I1580*H1580,2)</f>
        <v>0</v>
      </c>
      <c r="K1580" s="199"/>
      <c r="L1580" s="39"/>
      <c r="M1580" s="200" t="s">
        <v>1</v>
      </c>
      <c r="N1580" s="201" t="s">
        <v>37</v>
      </c>
      <c r="O1580" s="71"/>
      <c r="P1580" s="202">
        <f>O1580*H1580</f>
        <v>0</v>
      </c>
      <c r="Q1580" s="202">
        <v>1.3999999999999999E-4</v>
      </c>
      <c r="R1580" s="202">
        <f>Q1580*H1580</f>
        <v>3.3032720000000002E-2</v>
      </c>
      <c r="S1580" s="202">
        <v>0</v>
      </c>
      <c r="T1580" s="203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4" t="s">
        <v>187</v>
      </c>
      <c r="AT1580" s="204" t="s">
        <v>184</v>
      </c>
      <c r="AU1580" s="204" t="s">
        <v>82</v>
      </c>
      <c r="AY1580" s="17" t="s">
        <v>182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7" t="s">
        <v>80</v>
      </c>
      <c r="BK1580" s="205">
        <f>ROUND(I1580*H1580,2)</f>
        <v>0</v>
      </c>
      <c r="BL1580" s="17" t="s">
        <v>187</v>
      </c>
      <c r="BM1580" s="204" t="s">
        <v>1751</v>
      </c>
    </row>
    <row r="1581" spans="1:65" s="13" customFormat="1" ht="11.25">
      <c r="B1581" s="206"/>
      <c r="C1581" s="207"/>
      <c r="D1581" s="208" t="s">
        <v>194</v>
      </c>
      <c r="E1581" s="209" t="s">
        <v>1</v>
      </c>
      <c r="F1581" s="210" t="s">
        <v>1734</v>
      </c>
      <c r="G1581" s="207"/>
      <c r="H1581" s="209" t="s">
        <v>1</v>
      </c>
      <c r="I1581" s="211"/>
      <c r="J1581" s="207"/>
      <c r="K1581" s="207"/>
      <c r="L1581" s="212"/>
      <c r="M1581" s="213"/>
      <c r="N1581" s="214"/>
      <c r="O1581" s="214"/>
      <c r="P1581" s="214"/>
      <c r="Q1581" s="214"/>
      <c r="R1581" s="214"/>
      <c r="S1581" s="214"/>
      <c r="T1581" s="215"/>
      <c r="AT1581" s="216" t="s">
        <v>194</v>
      </c>
      <c r="AU1581" s="216" t="s">
        <v>82</v>
      </c>
      <c r="AV1581" s="13" t="s">
        <v>80</v>
      </c>
      <c r="AW1581" s="13" t="s">
        <v>29</v>
      </c>
      <c r="AX1581" s="13" t="s">
        <v>72</v>
      </c>
      <c r="AY1581" s="216" t="s">
        <v>182</v>
      </c>
    </row>
    <row r="1582" spans="1:65" s="14" customFormat="1" ht="11.25">
      <c r="B1582" s="217"/>
      <c r="C1582" s="218"/>
      <c r="D1582" s="208" t="s">
        <v>194</v>
      </c>
      <c r="E1582" s="219" t="s">
        <v>1</v>
      </c>
      <c r="F1582" s="220" t="s">
        <v>1735</v>
      </c>
      <c r="G1582" s="218"/>
      <c r="H1582" s="221">
        <v>226.11500000000001</v>
      </c>
      <c r="I1582" s="222"/>
      <c r="J1582" s="218"/>
      <c r="K1582" s="218"/>
      <c r="L1582" s="223"/>
      <c r="M1582" s="224"/>
      <c r="N1582" s="225"/>
      <c r="O1582" s="225"/>
      <c r="P1582" s="225"/>
      <c r="Q1582" s="225"/>
      <c r="R1582" s="225"/>
      <c r="S1582" s="225"/>
      <c r="T1582" s="226"/>
      <c r="AT1582" s="227" t="s">
        <v>194</v>
      </c>
      <c r="AU1582" s="227" t="s">
        <v>82</v>
      </c>
      <c r="AV1582" s="14" t="s">
        <v>82</v>
      </c>
      <c r="AW1582" s="14" t="s">
        <v>29</v>
      </c>
      <c r="AX1582" s="14" t="s">
        <v>72</v>
      </c>
      <c r="AY1582" s="227" t="s">
        <v>182</v>
      </c>
    </row>
    <row r="1583" spans="1:65" s="13" customFormat="1" ht="11.25">
      <c r="B1583" s="206"/>
      <c r="C1583" s="207"/>
      <c r="D1583" s="208" t="s">
        <v>194</v>
      </c>
      <c r="E1583" s="209" t="s">
        <v>1</v>
      </c>
      <c r="F1583" s="210" t="s">
        <v>1736</v>
      </c>
      <c r="G1583" s="207"/>
      <c r="H1583" s="209" t="s">
        <v>1</v>
      </c>
      <c r="I1583" s="211"/>
      <c r="J1583" s="207"/>
      <c r="K1583" s="207"/>
      <c r="L1583" s="212"/>
      <c r="M1583" s="213"/>
      <c r="N1583" s="214"/>
      <c r="O1583" s="214"/>
      <c r="P1583" s="214"/>
      <c r="Q1583" s="214"/>
      <c r="R1583" s="214"/>
      <c r="S1583" s="214"/>
      <c r="T1583" s="215"/>
      <c r="AT1583" s="216" t="s">
        <v>194</v>
      </c>
      <c r="AU1583" s="216" t="s">
        <v>82</v>
      </c>
      <c r="AV1583" s="13" t="s">
        <v>80</v>
      </c>
      <c r="AW1583" s="13" t="s">
        <v>29</v>
      </c>
      <c r="AX1583" s="13" t="s">
        <v>72</v>
      </c>
      <c r="AY1583" s="216" t="s">
        <v>182</v>
      </c>
    </row>
    <row r="1584" spans="1:65" s="14" customFormat="1" ht="11.25">
      <c r="B1584" s="217"/>
      <c r="C1584" s="218"/>
      <c r="D1584" s="208" t="s">
        <v>194</v>
      </c>
      <c r="E1584" s="219" t="s">
        <v>1</v>
      </c>
      <c r="F1584" s="220" t="s">
        <v>1737</v>
      </c>
      <c r="G1584" s="218"/>
      <c r="H1584" s="221">
        <v>9.8330000000000002</v>
      </c>
      <c r="I1584" s="222"/>
      <c r="J1584" s="218"/>
      <c r="K1584" s="218"/>
      <c r="L1584" s="223"/>
      <c r="M1584" s="224"/>
      <c r="N1584" s="225"/>
      <c r="O1584" s="225"/>
      <c r="P1584" s="225"/>
      <c r="Q1584" s="225"/>
      <c r="R1584" s="225"/>
      <c r="S1584" s="225"/>
      <c r="T1584" s="226"/>
      <c r="AT1584" s="227" t="s">
        <v>194</v>
      </c>
      <c r="AU1584" s="227" t="s">
        <v>82</v>
      </c>
      <c r="AV1584" s="14" t="s">
        <v>82</v>
      </c>
      <c r="AW1584" s="14" t="s">
        <v>29</v>
      </c>
      <c r="AX1584" s="14" t="s">
        <v>72</v>
      </c>
      <c r="AY1584" s="227" t="s">
        <v>182</v>
      </c>
    </row>
    <row r="1585" spans="1:65" s="15" customFormat="1" ht="11.25">
      <c r="B1585" s="228"/>
      <c r="C1585" s="229"/>
      <c r="D1585" s="208" t="s">
        <v>194</v>
      </c>
      <c r="E1585" s="230" t="s">
        <v>1</v>
      </c>
      <c r="F1585" s="231" t="s">
        <v>218</v>
      </c>
      <c r="G1585" s="229"/>
      <c r="H1585" s="232">
        <v>235.94800000000001</v>
      </c>
      <c r="I1585" s="233"/>
      <c r="J1585" s="229"/>
      <c r="K1585" s="229"/>
      <c r="L1585" s="234"/>
      <c r="M1585" s="235"/>
      <c r="N1585" s="236"/>
      <c r="O1585" s="236"/>
      <c r="P1585" s="236"/>
      <c r="Q1585" s="236"/>
      <c r="R1585" s="236"/>
      <c r="S1585" s="236"/>
      <c r="T1585" s="237"/>
      <c r="AT1585" s="238" t="s">
        <v>194</v>
      </c>
      <c r="AU1585" s="238" t="s">
        <v>82</v>
      </c>
      <c r="AV1585" s="15" t="s">
        <v>187</v>
      </c>
      <c r="AW1585" s="15" t="s">
        <v>29</v>
      </c>
      <c r="AX1585" s="15" t="s">
        <v>80</v>
      </c>
      <c r="AY1585" s="238" t="s">
        <v>182</v>
      </c>
    </row>
    <row r="1586" spans="1:65" s="2" customFormat="1" ht="37.9" customHeight="1">
      <c r="A1586" s="34"/>
      <c r="B1586" s="35"/>
      <c r="C1586" s="192" t="s">
        <v>1752</v>
      </c>
      <c r="D1586" s="192" t="s">
        <v>184</v>
      </c>
      <c r="E1586" s="193" t="s">
        <v>1753</v>
      </c>
      <c r="F1586" s="194" t="s">
        <v>1754</v>
      </c>
      <c r="G1586" s="195" t="s">
        <v>201</v>
      </c>
      <c r="H1586" s="196">
        <v>235.94800000000001</v>
      </c>
      <c r="I1586" s="197"/>
      <c r="J1586" s="198">
        <f>ROUND(I1586*H1586,2)</f>
        <v>0</v>
      </c>
      <c r="K1586" s="199"/>
      <c r="L1586" s="39"/>
      <c r="M1586" s="200" t="s">
        <v>1</v>
      </c>
      <c r="N1586" s="201" t="s">
        <v>37</v>
      </c>
      <c r="O1586" s="71"/>
      <c r="P1586" s="202">
        <f>O1586*H1586</f>
        <v>0</v>
      </c>
      <c r="Q1586" s="202">
        <v>8.0000000000000007E-5</v>
      </c>
      <c r="R1586" s="202">
        <f>Q1586*H1586</f>
        <v>1.8875840000000001E-2</v>
      </c>
      <c r="S1586" s="202">
        <v>0</v>
      </c>
      <c r="T1586" s="203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4" t="s">
        <v>187</v>
      </c>
      <c r="AT1586" s="204" t="s">
        <v>184</v>
      </c>
      <c r="AU1586" s="204" t="s">
        <v>82</v>
      </c>
      <c r="AY1586" s="17" t="s">
        <v>182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7" t="s">
        <v>80</v>
      </c>
      <c r="BK1586" s="205">
        <f>ROUND(I1586*H1586,2)</f>
        <v>0</v>
      </c>
      <c r="BL1586" s="17" t="s">
        <v>187</v>
      </c>
      <c r="BM1586" s="204" t="s">
        <v>1755</v>
      </c>
    </row>
    <row r="1587" spans="1:65" s="13" customFormat="1" ht="11.25">
      <c r="B1587" s="206"/>
      <c r="C1587" s="207"/>
      <c r="D1587" s="208" t="s">
        <v>194</v>
      </c>
      <c r="E1587" s="209" t="s">
        <v>1</v>
      </c>
      <c r="F1587" s="210" t="s">
        <v>1734</v>
      </c>
      <c r="G1587" s="207"/>
      <c r="H1587" s="209" t="s">
        <v>1</v>
      </c>
      <c r="I1587" s="211"/>
      <c r="J1587" s="207"/>
      <c r="K1587" s="207"/>
      <c r="L1587" s="212"/>
      <c r="M1587" s="213"/>
      <c r="N1587" s="214"/>
      <c r="O1587" s="214"/>
      <c r="P1587" s="214"/>
      <c r="Q1587" s="214"/>
      <c r="R1587" s="214"/>
      <c r="S1587" s="214"/>
      <c r="T1587" s="215"/>
      <c r="AT1587" s="216" t="s">
        <v>194</v>
      </c>
      <c r="AU1587" s="216" t="s">
        <v>82</v>
      </c>
      <c r="AV1587" s="13" t="s">
        <v>80</v>
      </c>
      <c r="AW1587" s="13" t="s">
        <v>29</v>
      </c>
      <c r="AX1587" s="13" t="s">
        <v>72</v>
      </c>
      <c r="AY1587" s="216" t="s">
        <v>182</v>
      </c>
    </row>
    <row r="1588" spans="1:65" s="14" customFormat="1" ht="11.25">
      <c r="B1588" s="217"/>
      <c r="C1588" s="218"/>
      <c r="D1588" s="208" t="s">
        <v>194</v>
      </c>
      <c r="E1588" s="219" t="s">
        <v>1</v>
      </c>
      <c r="F1588" s="220" t="s">
        <v>1735</v>
      </c>
      <c r="G1588" s="218"/>
      <c r="H1588" s="221">
        <v>226.11500000000001</v>
      </c>
      <c r="I1588" s="222"/>
      <c r="J1588" s="218"/>
      <c r="K1588" s="218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194</v>
      </c>
      <c r="AU1588" s="227" t="s">
        <v>82</v>
      </c>
      <c r="AV1588" s="14" t="s">
        <v>82</v>
      </c>
      <c r="AW1588" s="14" t="s">
        <v>29</v>
      </c>
      <c r="AX1588" s="14" t="s">
        <v>72</v>
      </c>
      <c r="AY1588" s="227" t="s">
        <v>182</v>
      </c>
    </row>
    <row r="1589" spans="1:65" s="13" customFormat="1" ht="11.25">
      <c r="B1589" s="206"/>
      <c r="C1589" s="207"/>
      <c r="D1589" s="208" t="s">
        <v>194</v>
      </c>
      <c r="E1589" s="209" t="s">
        <v>1</v>
      </c>
      <c r="F1589" s="210" t="s">
        <v>1736</v>
      </c>
      <c r="G1589" s="207"/>
      <c r="H1589" s="209" t="s">
        <v>1</v>
      </c>
      <c r="I1589" s="211"/>
      <c r="J1589" s="207"/>
      <c r="K1589" s="207"/>
      <c r="L1589" s="212"/>
      <c r="M1589" s="213"/>
      <c r="N1589" s="214"/>
      <c r="O1589" s="214"/>
      <c r="P1589" s="214"/>
      <c r="Q1589" s="214"/>
      <c r="R1589" s="214"/>
      <c r="S1589" s="214"/>
      <c r="T1589" s="215"/>
      <c r="AT1589" s="216" t="s">
        <v>194</v>
      </c>
      <c r="AU1589" s="216" t="s">
        <v>82</v>
      </c>
      <c r="AV1589" s="13" t="s">
        <v>80</v>
      </c>
      <c r="AW1589" s="13" t="s">
        <v>29</v>
      </c>
      <c r="AX1589" s="13" t="s">
        <v>72</v>
      </c>
      <c r="AY1589" s="216" t="s">
        <v>182</v>
      </c>
    </row>
    <row r="1590" spans="1:65" s="14" customFormat="1" ht="11.25">
      <c r="B1590" s="217"/>
      <c r="C1590" s="218"/>
      <c r="D1590" s="208" t="s">
        <v>194</v>
      </c>
      <c r="E1590" s="219" t="s">
        <v>1</v>
      </c>
      <c r="F1590" s="220" t="s">
        <v>1737</v>
      </c>
      <c r="G1590" s="218"/>
      <c r="H1590" s="221">
        <v>9.8330000000000002</v>
      </c>
      <c r="I1590" s="222"/>
      <c r="J1590" s="218"/>
      <c r="K1590" s="218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194</v>
      </c>
      <c r="AU1590" s="227" t="s">
        <v>82</v>
      </c>
      <c r="AV1590" s="14" t="s">
        <v>82</v>
      </c>
      <c r="AW1590" s="14" t="s">
        <v>29</v>
      </c>
      <c r="AX1590" s="14" t="s">
        <v>72</v>
      </c>
      <c r="AY1590" s="227" t="s">
        <v>182</v>
      </c>
    </row>
    <row r="1591" spans="1:65" s="15" customFormat="1" ht="11.25">
      <c r="B1591" s="228"/>
      <c r="C1591" s="229"/>
      <c r="D1591" s="208" t="s">
        <v>194</v>
      </c>
      <c r="E1591" s="230" t="s">
        <v>1</v>
      </c>
      <c r="F1591" s="231" t="s">
        <v>218</v>
      </c>
      <c r="G1591" s="229"/>
      <c r="H1591" s="232">
        <v>235.94800000000001</v>
      </c>
      <c r="I1591" s="233"/>
      <c r="J1591" s="229"/>
      <c r="K1591" s="229"/>
      <c r="L1591" s="234"/>
      <c r="M1591" s="235"/>
      <c r="N1591" s="236"/>
      <c r="O1591" s="236"/>
      <c r="P1591" s="236"/>
      <c r="Q1591" s="236"/>
      <c r="R1591" s="236"/>
      <c r="S1591" s="236"/>
      <c r="T1591" s="237"/>
      <c r="AT1591" s="238" t="s">
        <v>194</v>
      </c>
      <c r="AU1591" s="238" t="s">
        <v>82</v>
      </c>
      <c r="AV1591" s="15" t="s">
        <v>187</v>
      </c>
      <c r="AW1591" s="15" t="s">
        <v>29</v>
      </c>
      <c r="AX1591" s="15" t="s">
        <v>80</v>
      </c>
      <c r="AY1591" s="238" t="s">
        <v>182</v>
      </c>
    </row>
    <row r="1592" spans="1:65" s="2" customFormat="1" ht="21.75" customHeight="1">
      <c r="A1592" s="34"/>
      <c r="B1592" s="35"/>
      <c r="C1592" s="192" t="s">
        <v>1756</v>
      </c>
      <c r="D1592" s="192" t="s">
        <v>184</v>
      </c>
      <c r="E1592" s="193" t="s">
        <v>1757</v>
      </c>
      <c r="F1592" s="194" t="s">
        <v>1758</v>
      </c>
      <c r="G1592" s="195" t="s">
        <v>201</v>
      </c>
      <c r="H1592" s="196">
        <v>226.11500000000001</v>
      </c>
      <c r="I1592" s="197"/>
      <c r="J1592" s="198">
        <f>ROUND(I1592*H1592,2)</f>
        <v>0</v>
      </c>
      <c r="K1592" s="199"/>
      <c r="L1592" s="39"/>
      <c r="M1592" s="200" t="s">
        <v>1</v>
      </c>
      <c r="N1592" s="201" t="s">
        <v>37</v>
      </c>
      <c r="O1592" s="71"/>
      <c r="P1592" s="202">
        <f>O1592*H1592</f>
        <v>0</v>
      </c>
      <c r="Q1592" s="202">
        <v>1.7099999999999999E-3</v>
      </c>
      <c r="R1592" s="202">
        <f>Q1592*H1592</f>
        <v>0.38665664999999999</v>
      </c>
      <c r="S1592" s="202">
        <v>0</v>
      </c>
      <c r="T1592" s="203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4" t="s">
        <v>187</v>
      </c>
      <c r="AT1592" s="204" t="s">
        <v>184</v>
      </c>
      <c r="AU1592" s="204" t="s">
        <v>82</v>
      </c>
      <c r="AY1592" s="17" t="s">
        <v>182</v>
      </c>
      <c r="BE1592" s="205">
        <f>IF(N1592="základní",J1592,0)</f>
        <v>0</v>
      </c>
      <c r="BF1592" s="205">
        <f>IF(N1592="snížená",J1592,0)</f>
        <v>0</v>
      </c>
      <c r="BG1592" s="205">
        <f>IF(N1592="zákl. přenesená",J1592,0)</f>
        <v>0</v>
      </c>
      <c r="BH1592" s="205">
        <f>IF(N1592="sníž. přenesená",J1592,0)</f>
        <v>0</v>
      </c>
      <c r="BI1592" s="205">
        <f>IF(N1592="nulová",J1592,0)</f>
        <v>0</v>
      </c>
      <c r="BJ1592" s="17" t="s">
        <v>80</v>
      </c>
      <c r="BK1592" s="205">
        <f>ROUND(I1592*H1592,2)</f>
        <v>0</v>
      </c>
      <c r="BL1592" s="17" t="s">
        <v>187</v>
      </c>
      <c r="BM1592" s="204" t="s">
        <v>1759</v>
      </c>
    </row>
    <row r="1593" spans="1:65" s="14" customFormat="1" ht="11.25">
      <c r="B1593" s="217"/>
      <c r="C1593" s="218"/>
      <c r="D1593" s="208" t="s">
        <v>194</v>
      </c>
      <c r="E1593" s="219" t="s">
        <v>1</v>
      </c>
      <c r="F1593" s="220" t="s">
        <v>1760</v>
      </c>
      <c r="G1593" s="218"/>
      <c r="H1593" s="221">
        <v>226.11500000000001</v>
      </c>
      <c r="I1593" s="222"/>
      <c r="J1593" s="218"/>
      <c r="K1593" s="218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194</v>
      </c>
      <c r="AU1593" s="227" t="s">
        <v>82</v>
      </c>
      <c r="AV1593" s="14" t="s">
        <v>82</v>
      </c>
      <c r="AW1593" s="14" t="s">
        <v>29</v>
      </c>
      <c r="AX1593" s="14" t="s">
        <v>80</v>
      </c>
      <c r="AY1593" s="227" t="s">
        <v>182</v>
      </c>
    </row>
    <row r="1594" spans="1:65" s="2" customFormat="1" ht="24.2" customHeight="1">
      <c r="A1594" s="34"/>
      <c r="B1594" s="35"/>
      <c r="C1594" s="192" t="s">
        <v>1761</v>
      </c>
      <c r="D1594" s="192" t="s">
        <v>184</v>
      </c>
      <c r="E1594" s="193" t="s">
        <v>1762</v>
      </c>
      <c r="F1594" s="194" t="s">
        <v>1763</v>
      </c>
      <c r="G1594" s="195" t="s">
        <v>318</v>
      </c>
      <c r="H1594" s="196">
        <v>7.6</v>
      </c>
      <c r="I1594" s="197"/>
      <c r="J1594" s="198">
        <f>ROUND(I1594*H1594,2)</f>
        <v>0</v>
      </c>
      <c r="K1594" s="199"/>
      <c r="L1594" s="39"/>
      <c r="M1594" s="200" t="s">
        <v>1</v>
      </c>
      <c r="N1594" s="201" t="s">
        <v>37</v>
      </c>
      <c r="O1594" s="71"/>
      <c r="P1594" s="202">
        <f>O1594*H1594</f>
        <v>0</v>
      </c>
      <c r="Q1594" s="202">
        <v>8.2799999999999992E-3</v>
      </c>
      <c r="R1594" s="202">
        <f>Q1594*H1594</f>
        <v>6.2927999999999984E-2</v>
      </c>
      <c r="S1594" s="202">
        <v>0</v>
      </c>
      <c r="T1594" s="203">
        <f>S1594*H1594</f>
        <v>0</v>
      </c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R1594" s="204" t="s">
        <v>187</v>
      </c>
      <c r="AT1594" s="204" t="s">
        <v>184</v>
      </c>
      <c r="AU1594" s="204" t="s">
        <v>82</v>
      </c>
      <c r="AY1594" s="17" t="s">
        <v>182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7" t="s">
        <v>80</v>
      </c>
      <c r="BK1594" s="205">
        <f>ROUND(I1594*H1594,2)</f>
        <v>0</v>
      </c>
      <c r="BL1594" s="17" t="s">
        <v>187</v>
      </c>
      <c r="BM1594" s="204" t="s">
        <v>1764</v>
      </c>
    </row>
    <row r="1595" spans="1:65" s="14" customFormat="1" ht="11.25">
      <c r="B1595" s="217"/>
      <c r="C1595" s="218"/>
      <c r="D1595" s="208" t="s">
        <v>194</v>
      </c>
      <c r="E1595" s="219" t="s">
        <v>1</v>
      </c>
      <c r="F1595" s="220" t="s">
        <v>1765</v>
      </c>
      <c r="G1595" s="218"/>
      <c r="H1595" s="221">
        <v>7.6</v>
      </c>
      <c r="I1595" s="222"/>
      <c r="J1595" s="218"/>
      <c r="K1595" s="218"/>
      <c r="L1595" s="223"/>
      <c r="M1595" s="224"/>
      <c r="N1595" s="225"/>
      <c r="O1595" s="225"/>
      <c r="P1595" s="225"/>
      <c r="Q1595" s="225"/>
      <c r="R1595" s="225"/>
      <c r="S1595" s="225"/>
      <c r="T1595" s="226"/>
      <c r="AT1595" s="227" t="s">
        <v>194</v>
      </c>
      <c r="AU1595" s="227" t="s">
        <v>82</v>
      </c>
      <c r="AV1595" s="14" t="s">
        <v>82</v>
      </c>
      <c r="AW1595" s="14" t="s">
        <v>29</v>
      </c>
      <c r="AX1595" s="14" t="s">
        <v>80</v>
      </c>
      <c r="AY1595" s="227" t="s">
        <v>182</v>
      </c>
    </row>
    <row r="1596" spans="1:65" s="2" customFormat="1" ht="24.2" customHeight="1">
      <c r="A1596" s="34"/>
      <c r="B1596" s="35"/>
      <c r="C1596" s="192" t="s">
        <v>1766</v>
      </c>
      <c r="D1596" s="192" t="s">
        <v>184</v>
      </c>
      <c r="E1596" s="193" t="s">
        <v>1767</v>
      </c>
      <c r="F1596" s="194" t="s">
        <v>1768</v>
      </c>
      <c r="G1596" s="195" t="s">
        <v>318</v>
      </c>
      <c r="H1596" s="196">
        <v>9.5</v>
      </c>
      <c r="I1596" s="197"/>
      <c r="J1596" s="198">
        <f>ROUND(I1596*H1596,2)</f>
        <v>0</v>
      </c>
      <c r="K1596" s="199"/>
      <c r="L1596" s="39"/>
      <c r="M1596" s="200" t="s">
        <v>1</v>
      </c>
      <c r="N1596" s="201" t="s">
        <v>37</v>
      </c>
      <c r="O1596" s="71"/>
      <c r="P1596" s="202">
        <f>O1596*H1596</f>
        <v>0</v>
      </c>
      <c r="Q1596" s="202">
        <v>8.2799999999999992E-3</v>
      </c>
      <c r="R1596" s="202">
        <f>Q1596*H1596</f>
        <v>7.8659999999999994E-2</v>
      </c>
      <c r="S1596" s="202">
        <v>0</v>
      </c>
      <c r="T1596" s="203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204" t="s">
        <v>187</v>
      </c>
      <c r="AT1596" s="204" t="s">
        <v>184</v>
      </c>
      <c r="AU1596" s="204" t="s">
        <v>82</v>
      </c>
      <c r="AY1596" s="17" t="s">
        <v>182</v>
      </c>
      <c r="BE1596" s="205">
        <f>IF(N1596="základní",J1596,0)</f>
        <v>0</v>
      </c>
      <c r="BF1596" s="205">
        <f>IF(N1596="snížená",J1596,0)</f>
        <v>0</v>
      </c>
      <c r="BG1596" s="205">
        <f>IF(N1596="zákl. přenesená",J1596,0)</f>
        <v>0</v>
      </c>
      <c r="BH1596" s="205">
        <f>IF(N1596="sníž. přenesená",J1596,0)</f>
        <v>0</v>
      </c>
      <c r="BI1596" s="205">
        <f>IF(N1596="nulová",J1596,0)</f>
        <v>0</v>
      </c>
      <c r="BJ1596" s="17" t="s">
        <v>80</v>
      </c>
      <c r="BK1596" s="205">
        <f>ROUND(I1596*H1596,2)</f>
        <v>0</v>
      </c>
      <c r="BL1596" s="17" t="s">
        <v>187</v>
      </c>
      <c r="BM1596" s="204" t="s">
        <v>1769</v>
      </c>
    </row>
    <row r="1597" spans="1:65" s="14" customFormat="1" ht="11.25">
      <c r="B1597" s="217"/>
      <c r="C1597" s="218"/>
      <c r="D1597" s="208" t="s">
        <v>194</v>
      </c>
      <c r="E1597" s="219" t="s">
        <v>1</v>
      </c>
      <c r="F1597" s="220" t="s">
        <v>1770</v>
      </c>
      <c r="G1597" s="218"/>
      <c r="H1597" s="221">
        <v>9.5</v>
      </c>
      <c r="I1597" s="222"/>
      <c r="J1597" s="218"/>
      <c r="K1597" s="218"/>
      <c r="L1597" s="223"/>
      <c r="M1597" s="224"/>
      <c r="N1597" s="225"/>
      <c r="O1597" s="225"/>
      <c r="P1597" s="225"/>
      <c r="Q1597" s="225"/>
      <c r="R1597" s="225"/>
      <c r="S1597" s="225"/>
      <c r="T1597" s="226"/>
      <c r="AT1597" s="227" t="s">
        <v>194</v>
      </c>
      <c r="AU1597" s="227" t="s">
        <v>82</v>
      </c>
      <c r="AV1597" s="14" t="s">
        <v>82</v>
      </c>
      <c r="AW1597" s="14" t="s">
        <v>29</v>
      </c>
      <c r="AX1597" s="14" t="s">
        <v>80</v>
      </c>
      <c r="AY1597" s="227" t="s">
        <v>182</v>
      </c>
    </row>
    <row r="1598" spans="1:65" s="2" customFormat="1" ht="24.2" customHeight="1">
      <c r="A1598" s="34"/>
      <c r="B1598" s="35"/>
      <c r="C1598" s="192" t="s">
        <v>1771</v>
      </c>
      <c r="D1598" s="192" t="s">
        <v>184</v>
      </c>
      <c r="E1598" s="193" t="s">
        <v>1772</v>
      </c>
      <c r="F1598" s="194" t="s">
        <v>1773</v>
      </c>
      <c r="G1598" s="195" t="s">
        <v>201</v>
      </c>
      <c r="H1598" s="196">
        <v>235.94800000000001</v>
      </c>
      <c r="I1598" s="197"/>
      <c r="J1598" s="198">
        <f>ROUND(I1598*H1598,2)</f>
        <v>0</v>
      </c>
      <c r="K1598" s="199"/>
      <c r="L1598" s="39"/>
      <c r="M1598" s="200" t="s">
        <v>1</v>
      </c>
      <c r="N1598" s="201" t="s">
        <v>37</v>
      </c>
      <c r="O1598" s="71"/>
      <c r="P1598" s="202">
        <f>O1598*H1598</f>
        <v>0</v>
      </c>
      <c r="Q1598" s="202">
        <v>2.4199999999999998E-3</v>
      </c>
      <c r="R1598" s="202">
        <f>Q1598*H1598</f>
        <v>0.57099416000000003</v>
      </c>
      <c r="S1598" s="202">
        <v>0</v>
      </c>
      <c r="T1598" s="203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4" t="s">
        <v>187</v>
      </c>
      <c r="AT1598" s="204" t="s">
        <v>184</v>
      </c>
      <c r="AU1598" s="204" t="s">
        <v>82</v>
      </c>
      <c r="AY1598" s="17" t="s">
        <v>182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7" t="s">
        <v>80</v>
      </c>
      <c r="BK1598" s="205">
        <f>ROUND(I1598*H1598,2)</f>
        <v>0</v>
      </c>
      <c r="BL1598" s="17" t="s">
        <v>187</v>
      </c>
      <c r="BM1598" s="204" t="s">
        <v>1774</v>
      </c>
    </row>
    <row r="1599" spans="1:65" s="13" customFormat="1" ht="11.25">
      <c r="B1599" s="206"/>
      <c r="C1599" s="207"/>
      <c r="D1599" s="208" t="s">
        <v>194</v>
      </c>
      <c r="E1599" s="209" t="s">
        <v>1</v>
      </c>
      <c r="F1599" s="210" t="s">
        <v>1734</v>
      </c>
      <c r="G1599" s="207"/>
      <c r="H1599" s="209" t="s">
        <v>1</v>
      </c>
      <c r="I1599" s="211"/>
      <c r="J1599" s="207"/>
      <c r="K1599" s="207"/>
      <c r="L1599" s="212"/>
      <c r="M1599" s="213"/>
      <c r="N1599" s="214"/>
      <c r="O1599" s="214"/>
      <c r="P1599" s="214"/>
      <c r="Q1599" s="214"/>
      <c r="R1599" s="214"/>
      <c r="S1599" s="214"/>
      <c r="T1599" s="215"/>
      <c r="AT1599" s="216" t="s">
        <v>194</v>
      </c>
      <c r="AU1599" s="216" t="s">
        <v>82</v>
      </c>
      <c r="AV1599" s="13" t="s">
        <v>80</v>
      </c>
      <c r="AW1599" s="13" t="s">
        <v>29</v>
      </c>
      <c r="AX1599" s="13" t="s">
        <v>72</v>
      </c>
      <c r="AY1599" s="216" t="s">
        <v>182</v>
      </c>
    </row>
    <row r="1600" spans="1:65" s="14" customFormat="1" ht="11.25">
      <c r="B1600" s="217"/>
      <c r="C1600" s="218"/>
      <c r="D1600" s="208" t="s">
        <v>194</v>
      </c>
      <c r="E1600" s="219" t="s">
        <v>1</v>
      </c>
      <c r="F1600" s="220" t="s">
        <v>1735</v>
      </c>
      <c r="G1600" s="218"/>
      <c r="H1600" s="221">
        <v>226.11500000000001</v>
      </c>
      <c r="I1600" s="222"/>
      <c r="J1600" s="218"/>
      <c r="K1600" s="218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194</v>
      </c>
      <c r="AU1600" s="227" t="s">
        <v>82</v>
      </c>
      <c r="AV1600" s="14" t="s">
        <v>82</v>
      </c>
      <c r="AW1600" s="14" t="s">
        <v>29</v>
      </c>
      <c r="AX1600" s="14" t="s">
        <v>72</v>
      </c>
      <c r="AY1600" s="227" t="s">
        <v>182</v>
      </c>
    </row>
    <row r="1601" spans="1:65" s="13" customFormat="1" ht="11.25">
      <c r="B1601" s="206"/>
      <c r="C1601" s="207"/>
      <c r="D1601" s="208" t="s">
        <v>194</v>
      </c>
      <c r="E1601" s="209" t="s">
        <v>1</v>
      </c>
      <c r="F1601" s="210" t="s">
        <v>1736</v>
      </c>
      <c r="G1601" s="207"/>
      <c r="H1601" s="209" t="s">
        <v>1</v>
      </c>
      <c r="I1601" s="211"/>
      <c r="J1601" s="207"/>
      <c r="K1601" s="207"/>
      <c r="L1601" s="212"/>
      <c r="M1601" s="213"/>
      <c r="N1601" s="214"/>
      <c r="O1601" s="214"/>
      <c r="P1601" s="214"/>
      <c r="Q1601" s="214"/>
      <c r="R1601" s="214"/>
      <c r="S1601" s="214"/>
      <c r="T1601" s="215"/>
      <c r="AT1601" s="216" t="s">
        <v>194</v>
      </c>
      <c r="AU1601" s="216" t="s">
        <v>82</v>
      </c>
      <c r="AV1601" s="13" t="s">
        <v>80</v>
      </c>
      <c r="AW1601" s="13" t="s">
        <v>29</v>
      </c>
      <c r="AX1601" s="13" t="s">
        <v>72</v>
      </c>
      <c r="AY1601" s="216" t="s">
        <v>182</v>
      </c>
    </row>
    <row r="1602" spans="1:65" s="14" customFormat="1" ht="11.25">
      <c r="B1602" s="217"/>
      <c r="C1602" s="218"/>
      <c r="D1602" s="208" t="s">
        <v>194</v>
      </c>
      <c r="E1602" s="219" t="s">
        <v>1</v>
      </c>
      <c r="F1602" s="220" t="s">
        <v>1737</v>
      </c>
      <c r="G1602" s="218"/>
      <c r="H1602" s="221">
        <v>9.8330000000000002</v>
      </c>
      <c r="I1602" s="222"/>
      <c r="J1602" s="218"/>
      <c r="K1602" s="218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194</v>
      </c>
      <c r="AU1602" s="227" t="s">
        <v>82</v>
      </c>
      <c r="AV1602" s="14" t="s">
        <v>82</v>
      </c>
      <c r="AW1602" s="14" t="s">
        <v>29</v>
      </c>
      <c r="AX1602" s="14" t="s">
        <v>72</v>
      </c>
      <c r="AY1602" s="227" t="s">
        <v>182</v>
      </c>
    </row>
    <row r="1603" spans="1:65" s="15" customFormat="1" ht="11.25">
      <c r="B1603" s="228"/>
      <c r="C1603" s="229"/>
      <c r="D1603" s="208" t="s">
        <v>194</v>
      </c>
      <c r="E1603" s="230" t="s">
        <v>1</v>
      </c>
      <c r="F1603" s="231" t="s">
        <v>218</v>
      </c>
      <c r="G1603" s="229"/>
      <c r="H1603" s="232">
        <v>235.94800000000001</v>
      </c>
      <c r="I1603" s="233"/>
      <c r="J1603" s="229"/>
      <c r="K1603" s="229"/>
      <c r="L1603" s="234"/>
      <c r="M1603" s="235"/>
      <c r="N1603" s="236"/>
      <c r="O1603" s="236"/>
      <c r="P1603" s="236"/>
      <c r="Q1603" s="236"/>
      <c r="R1603" s="236"/>
      <c r="S1603" s="236"/>
      <c r="T1603" s="237"/>
      <c r="AT1603" s="238" t="s">
        <v>194</v>
      </c>
      <c r="AU1603" s="238" t="s">
        <v>82</v>
      </c>
      <c r="AV1603" s="15" t="s">
        <v>187</v>
      </c>
      <c r="AW1603" s="15" t="s">
        <v>29</v>
      </c>
      <c r="AX1603" s="15" t="s">
        <v>80</v>
      </c>
      <c r="AY1603" s="238" t="s">
        <v>182</v>
      </c>
    </row>
    <row r="1604" spans="1:65" s="2" customFormat="1" ht="33" customHeight="1">
      <c r="A1604" s="34"/>
      <c r="B1604" s="35"/>
      <c r="C1604" s="192" t="s">
        <v>1775</v>
      </c>
      <c r="D1604" s="192" t="s">
        <v>184</v>
      </c>
      <c r="E1604" s="193" t="s">
        <v>1776</v>
      </c>
      <c r="F1604" s="194" t="s">
        <v>1777</v>
      </c>
      <c r="G1604" s="195" t="s">
        <v>186</v>
      </c>
      <c r="H1604" s="196">
        <v>3.67</v>
      </c>
      <c r="I1604" s="197"/>
      <c r="J1604" s="198">
        <f>ROUND(I1604*H1604,2)</f>
        <v>0</v>
      </c>
      <c r="K1604" s="199"/>
      <c r="L1604" s="39"/>
      <c r="M1604" s="200" t="s">
        <v>1</v>
      </c>
      <c r="N1604" s="201" t="s">
        <v>37</v>
      </c>
      <c r="O1604" s="71"/>
      <c r="P1604" s="202">
        <f>O1604*H1604</f>
        <v>0</v>
      </c>
      <c r="Q1604" s="202">
        <v>2.5018699999999998</v>
      </c>
      <c r="R1604" s="202">
        <f>Q1604*H1604</f>
        <v>9.1818628999999987</v>
      </c>
      <c r="S1604" s="202">
        <v>0</v>
      </c>
      <c r="T1604" s="203">
        <f>S1604*H1604</f>
        <v>0</v>
      </c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R1604" s="204" t="s">
        <v>187</v>
      </c>
      <c r="AT1604" s="204" t="s">
        <v>184</v>
      </c>
      <c r="AU1604" s="204" t="s">
        <v>82</v>
      </c>
      <c r="AY1604" s="17" t="s">
        <v>182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7" t="s">
        <v>80</v>
      </c>
      <c r="BK1604" s="205">
        <f>ROUND(I1604*H1604,2)</f>
        <v>0</v>
      </c>
      <c r="BL1604" s="17" t="s">
        <v>187</v>
      </c>
      <c r="BM1604" s="204" t="s">
        <v>1778</v>
      </c>
    </row>
    <row r="1605" spans="1:65" s="13" customFormat="1" ht="11.25">
      <c r="B1605" s="206"/>
      <c r="C1605" s="207"/>
      <c r="D1605" s="208" t="s">
        <v>194</v>
      </c>
      <c r="E1605" s="209" t="s">
        <v>1</v>
      </c>
      <c r="F1605" s="210" t="s">
        <v>195</v>
      </c>
      <c r="G1605" s="207"/>
      <c r="H1605" s="209" t="s">
        <v>1</v>
      </c>
      <c r="I1605" s="211"/>
      <c r="J1605" s="207"/>
      <c r="K1605" s="207"/>
      <c r="L1605" s="212"/>
      <c r="M1605" s="213"/>
      <c r="N1605" s="214"/>
      <c r="O1605" s="214"/>
      <c r="P1605" s="214"/>
      <c r="Q1605" s="214"/>
      <c r="R1605" s="214"/>
      <c r="S1605" s="214"/>
      <c r="T1605" s="215"/>
      <c r="AT1605" s="216" t="s">
        <v>194</v>
      </c>
      <c r="AU1605" s="216" t="s">
        <v>82</v>
      </c>
      <c r="AV1605" s="13" t="s">
        <v>80</v>
      </c>
      <c r="AW1605" s="13" t="s">
        <v>29</v>
      </c>
      <c r="AX1605" s="13" t="s">
        <v>72</v>
      </c>
      <c r="AY1605" s="216" t="s">
        <v>182</v>
      </c>
    </row>
    <row r="1606" spans="1:65" s="13" customFormat="1" ht="11.25">
      <c r="B1606" s="206"/>
      <c r="C1606" s="207"/>
      <c r="D1606" s="208" t="s">
        <v>194</v>
      </c>
      <c r="E1606" s="209" t="s">
        <v>1</v>
      </c>
      <c r="F1606" s="210" t="s">
        <v>1718</v>
      </c>
      <c r="G1606" s="207"/>
      <c r="H1606" s="209" t="s">
        <v>1</v>
      </c>
      <c r="I1606" s="211"/>
      <c r="J1606" s="207"/>
      <c r="K1606" s="207"/>
      <c r="L1606" s="212"/>
      <c r="M1606" s="213"/>
      <c r="N1606" s="214"/>
      <c r="O1606" s="214"/>
      <c r="P1606" s="214"/>
      <c r="Q1606" s="214"/>
      <c r="R1606" s="214"/>
      <c r="S1606" s="214"/>
      <c r="T1606" s="215"/>
      <c r="AT1606" s="216" t="s">
        <v>194</v>
      </c>
      <c r="AU1606" s="216" t="s">
        <v>82</v>
      </c>
      <c r="AV1606" s="13" t="s">
        <v>80</v>
      </c>
      <c r="AW1606" s="13" t="s">
        <v>29</v>
      </c>
      <c r="AX1606" s="13" t="s">
        <v>72</v>
      </c>
      <c r="AY1606" s="216" t="s">
        <v>182</v>
      </c>
    </row>
    <row r="1607" spans="1:65" s="13" customFormat="1" ht="11.25">
      <c r="B1607" s="206"/>
      <c r="C1607" s="207"/>
      <c r="D1607" s="208" t="s">
        <v>194</v>
      </c>
      <c r="E1607" s="209" t="s">
        <v>1</v>
      </c>
      <c r="F1607" s="210" t="s">
        <v>1029</v>
      </c>
      <c r="G1607" s="207"/>
      <c r="H1607" s="209" t="s">
        <v>1</v>
      </c>
      <c r="I1607" s="211"/>
      <c r="J1607" s="207"/>
      <c r="K1607" s="207"/>
      <c r="L1607" s="212"/>
      <c r="M1607" s="213"/>
      <c r="N1607" s="214"/>
      <c r="O1607" s="214"/>
      <c r="P1607" s="214"/>
      <c r="Q1607" s="214"/>
      <c r="R1607" s="214"/>
      <c r="S1607" s="214"/>
      <c r="T1607" s="215"/>
      <c r="AT1607" s="216" t="s">
        <v>194</v>
      </c>
      <c r="AU1607" s="216" t="s">
        <v>82</v>
      </c>
      <c r="AV1607" s="13" t="s">
        <v>80</v>
      </c>
      <c r="AW1607" s="13" t="s">
        <v>29</v>
      </c>
      <c r="AX1607" s="13" t="s">
        <v>72</v>
      </c>
      <c r="AY1607" s="216" t="s">
        <v>182</v>
      </c>
    </row>
    <row r="1608" spans="1:65" s="14" customFormat="1" ht="11.25">
      <c r="B1608" s="217"/>
      <c r="C1608" s="218"/>
      <c r="D1608" s="208" t="s">
        <v>194</v>
      </c>
      <c r="E1608" s="219" t="s">
        <v>1</v>
      </c>
      <c r="F1608" s="220" t="s">
        <v>1779</v>
      </c>
      <c r="G1608" s="218"/>
      <c r="H1608" s="221">
        <v>0.58899999999999997</v>
      </c>
      <c r="I1608" s="222"/>
      <c r="J1608" s="218"/>
      <c r="K1608" s="218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194</v>
      </c>
      <c r="AU1608" s="227" t="s">
        <v>82</v>
      </c>
      <c r="AV1608" s="14" t="s">
        <v>82</v>
      </c>
      <c r="AW1608" s="14" t="s">
        <v>29</v>
      </c>
      <c r="AX1608" s="14" t="s">
        <v>72</v>
      </c>
      <c r="AY1608" s="227" t="s">
        <v>182</v>
      </c>
    </row>
    <row r="1609" spans="1:65" s="13" customFormat="1" ht="11.25">
      <c r="B1609" s="206"/>
      <c r="C1609" s="207"/>
      <c r="D1609" s="208" t="s">
        <v>194</v>
      </c>
      <c r="E1609" s="209" t="s">
        <v>1</v>
      </c>
      <c r="F1609" s="210" t="s">
        <v>1780</v>
      </c>
      <c r="G1609" s="207"/>
      <c r="H1609" s="209" t="s">
        <v>1</v>
      </c>
      <c r="I1609" s="211"/>
      <c r="J1609" s="207"/>
      <c r="K1609" s="207"/>
      <c r="L1609" s="212"/>
      <c r="M1609" s="213"/>
      <c r="N1609" s="214"/>
      <c r="O1609" s="214"/>
      <c r="P1609" s="214"/>
      <c r="Q1609" s="214"/>
      <c r="R1609" s="214"/>
      <c r="S1609" s="214"/>
      <c r="T1609" s="215"/>
      <c r="AT1609" s="216" t="s">
        <v>194</v>
      </c>
      <c r="AU1609" s="216" t="s">
        <v>82</v>
      </c>
      <c r="AV1609" s="13" t="s">
        <v>80</v>
      </c>
      <c r="AW1609" s="13" t="s">
        <v>29</v>
      </c>
      <c r="AX1609" s="13" t="s">
        <v>72</v>
      </c>
      <c r="AY1609" s="216" t="s">
        <v>182</v>
      </c>
    </row>
    <row r="1610" spans="1:65" s="13" customFormat="1" ht="11.25">
      <c r="B1610" s="206"/>
      <c r="C1610" s="207"/>
      <c r="D1610" s="208" t="s">
        <v>194</v>
      </c>
      <c r="E1610" s="209" t="s">
        <v>1</v>
      </c>
      <c r="F1610" s="210" t="s">
        <v>1781</v>
      </c>
      <c r="G1610" s="207"/>
      <c r="H1610" s="209" t="s">
        <v>1</v>
      </c>
      <c r="I1610" s="211"/>
      <c r="J1610" s="207"/>
      <c r="K1610" s="207"/>
      <c r="L1610" s="212"/>
      <c r="M1610" s="213"/>
      <c r="N1610" s="214"/>
      <c r="O1610" s="214"/>
      <c r="P1610" s="214"/>
      <c r="Q1610" s="214"/>
      <c r="R1610" s="214"/>
      <c r="S1610" s="214"/>
      <c r="T1610" s="215"/>
      <c r="AT1610" s="216" t="s">
        <v>194</v>
      </c>
      <c r="AU1610" s="216" t="s">
        <v>82</v>
      </c>
      <c r="AV1610" s="13" t="s">
        <v>80</v>
      </c>
      <c r="AW1610" s="13" t="s">
        <v>29</v>
      </c>
      <c r="AX1610" s="13" t="s">
        <v>72</v>
      </c>
      <c r="AY1610" s="216" t="s">
        <v>182</v>
      </c>
    </row>
    <row r="1611" spans="1:65" s="14" customFormat="1" ht="11.25">
      <c r="B1611" s="217"/>
      <c r="C1611" s="218"/>
      <c r="D1611" s="208" t="s">
        <v>194</v>
      </c>
      <c r="E1611" s="219" t="s">
        <v>1</v>
      </c>
      <c r="F1611" s="220" t="s">
        <v>1782</v>
      </c>
      <c r="G1611" s="218"/>
      <c r="H1611" s="221">
        <v>1.4139999999999999</v>
      </c>
      <c r="I1611" s="222"/>
      <c r="J1611" s="218"/>
      <c r="K1611" s="218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194</v>
      </c>
      <c r="AU1611" s="227" t="s">
        <v>82</v>
      </c>
      <c r="AV1611" s="14" t="s">
        <v>82</v>
      </c>
      <c r="AW1611" s="14" t="s">
        <v>29</v>
      </c>
      <c r="AX1611" s="14" t="s">
        <v>72</v>
      </c>
      <c r="AY1611" s="227" t="s">
        <v>182</v>
      </c>
    </row>
    <row r="1612" spans="1:65" s="13" customFormat="1" ht="11.25">
      <c r="B1612" s="206"/>
      <c r="C1612" s="207"/>
      <c r="D1612" s="208" t="s">
        <v>194</v>
      </c>
      <c r="E1612" s="209" t="s">
        <v>1</v>
      </c>
      <c r="F1612" s="210" t="s">
        <v>207</v>
      </c>
      <c r="G1612" s="207"/>
      <c r="H1612" s="209" t="s">
        <v>1</v>
      </c>
      <c r="I1612" s="211"/>
      <c r="J1612" s="207"/>
      <c r="K1612" s="207"/>
      <c r="L1612" s="212"/>
      <c r="M1612" s="213"/>
      <c r="N1612" s="214"/>
      <c r="O1612" s="214"/>
      <c r="P1612" s="214"/>
      <c r="Q1612" s="214"/>
      <c r="R1612" s="214"/>
      <c r="S1612" s="214"/>
      <c r="T1612" s="215"/>
      <c r="AT1612" s="216" t="s">
        <v>194</v>
      </c>
      <c r="AU1612" s="216" t="s">
        <v>82</v>
      </c>
      <c r="AV1612" s="13" t="s">
        <v>80</v>
      </c>
      <c r="AW1612" s="13" t="s">
        <v>29</v>
      </c>
      <c r="AX1612" s="13" t="s">
        <v>72</v>
      </c>
      <c r="AY1612" s="216" t="s">
        <v>182</v>
      </c>
    </row>
    <row r="1613" spans="1:65" s="13" customFormat="1" ht="11.25">
      <c r="B1613" s="206"/>
      <c r="C1613" s="207"/>
      <c r="D1613" s="208" t="s">
        <v>194</v>
      </c>
      <c r="E1613" s="209" t="s">
        <v>1</v>
      </c>
      <c r="F1613" s="210" t="s">
        <v>1783</v>
      </c>
      <c r="G1613" s="207"/>
      <c r="H1613" s="209" t="s">
        <v>1</v>
      </c>
      <c r="I1613" s="211"/>
      <c r="J1613" s="207"/>
      <c r="K1613" s="207"/>
      <c r="L1613" s="212"/>
      <c r="M1613" s="213"/>
      <c r="N1613" s="214"/>
      <c r="O1613" s="214"/>
      <c r="P1613" s="214"/>
      <c r="Q1613" s="214"/>
      <c r="R1613" s="214"/>
      <c r="S1613" s="214"/>
      <c r="T1613" s="215"/>
      <c r="AT1613" s="216" t="s">
        <v>194</v>
      </c>
      <c r="AU1613" s="216" t="s">
        <v>82</v>
      </c>
      <c r="AV1613" s="13" t="s">
        <v>80</v>
      </c>
      <c r="AW1613" s="13" t="s">
        <v>29</v>
      </c>
      <c r="AX1613" s="13" t="s">
        <v>72</v>
      </c>
      <c r="AY1613" s="216" t="s">
        <v>182</v>
      </c>
    </row>
    <row r="1614" spans="1:65" s="13" customFormat="1" ht="11.25">
      <c r="B1614" s="206"/>
      <c r="C1614" s="207"/>
      <c r="D1614" s="208" t="s">
        <v>194</v>
      </c>
      <c r="E1614" s="209" t="s">
        <v>1</v>
      </c>
      <c r="F1614" s="210" t="s">
        <v>1604</v>
      </c>
      <c r="G1614" s="207"/>
      <c r="H1614" s="209" t="s">
        <v>1</v>
      </c>
      <c r="I1614" s="211"/>
      <c r="J1614" s="207"/>
      <c r="K1614" s="207"/>
      <c r="L1614" s="212"/>
      <c r="M1614" s="213"/>
      <c r="N1614" s="214"/>
      <c r="O1614" s="214"/>
      <c r="P1614" s="214"/>
      <c r="Q1614" s="214"/>
      <c r="R1614" s="214"/>
      <c r="S1614" s="214"/>
      <c r="T1614" s="215"/>
      <c r="AT1614" s="216" t="s">
        <v>194</v>
      </c>
      <c r="AU1614" s="216" t="s">
        <v>82</v>
      </c>
      <c r="AV1614" s="13" t="s">
        <v>80</v>
      </c>
      <c r="AW1614" s="13" t="s">
        <v>29</v>
      </c>
      <c r="AX1614" s="13" t="s">
        <v>72</v>
      </c>
      <c r="AY1614" s="216" t="s">
        <v>182</v>
      </c>
    </row>
    <row r="1615" spans="1:65" s="14" customFormat="1" ht="11.25">
      <c r="B1615" s="217"/>
      <c r="C1615" s="218"/>
      <c r="D1615" s="208" t="s">
        <v>194</v>
      </c>
      <c r="E1615" s="219" t="s">
        <v>1</v>
      </c>
      <c r="F1615" s="220" t="s">
        <v>1784</v>
      </c>
      <c r="G1615" s="218"/>
      <c r="H1615" s="221">
        <v>0.6</v>
      </c>
      <c r="I1615" s="222"/>
      <c r="J1615" s="218"/>
      <c r="K1615" s="218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194</v>
      </c>
      <c r="AU1615" s="227" t="s">
        <v>82</v>
      </c>
      <c r="AV1615" s="14" t="s">
        <v>82</v>
      </c>
      <c r="AW1615" s="14" t="s">
        <v>29</v>
      </c>
      <c r="AX1615" s="14" t="s">
        <v>72</v>
      </c>
      <c r="AY1615" s="227" t="s">
        <v>182</v>
      </c>
    </row>
    <row r="1616" spans="1:65" s="13" customFormat="1" ht="11.25">
      <c r="B1616" s="206"/>
      <c r="C1616" s="207"/>
      <c r="D1616" s="208" t="s">
        <v>194</v>
      </c>
      <c r="E1616" s="209" t="s">
        <v>1</v>
      </c>
      <c r="F1616" s="210" t="s">
        <v>1785</v>
      </c>
      <c r="G1616" s="207"/>
      <c r="H1616" s="209" t="s">
        <v>1</v>
      </c>
      <c r="I1616" s="211"/>
      <c r="J1616" s="207"/>
      <c r="K1616" s="207"/>
      <c r="L1616" s="212"/>
      <c r="M1616" s="213"/>
      <c r="N1616" s="214"/>
      <c r="O1616" s="214"/>
      <c r="P1616" s="214"/>
      <c r="Q1616" s="214"/>
      <c r="R1616" s="214"/>
      <c r="S1616" s="214"/>
      <c r="T1616" s="215"/>
      <c r="AT1616" s="216" t="s">
        <v>194</v>
      </c>
      <c r="AU1616" s="216" t="s">
        <v>82</v>
      </c>
      <c r="AV1616" s="13" t="s">
        <v>80</v>
      </c>
      <c r="AW1616" s="13" t="s">
        <v>29</v>
      </c>
      <c r="AX1616" s="13" t="s">
        <v>72</v>
      </c>
      <c r="AY1616" s="216" t="s">
        <v>182</v>
      </c>
    </row>
    <row r="1617" spans="1:65" s="13" customFormat="1" ht="11.25">
      <c r="B1617" s="206"/>
      <c r="C1617" s="207"/>
      <c r="D1617" s="208" t="s">
        <v>194</v>
      </c>
      <c r="E1617" s="209" t="s">
        <v>1</v>
      </c>
      <c r="F1617" s="210" t="s">
        <v>365</v>
      </c>
      <c r="G1617" s="207"/>
      <c r="H1617" s="209" t="s">
        <v>1</v>
      </c>
      <c r="I1617" s="211"/>
      <c r="J1617" s="207"/>
      <c r="K1617" s="207"/>
      <c r="L1617" s="212"/>
      <c r="M1617" s="213"/>
      <c r="N1617" s="214"/>
      <c r="O1617" s="214"/>
      <c r="P1617" s="214"/>
      <c r="Q1617" s="214"/>
      <c r="R1617" s="214"/>
      <c r="S1617" s="214"/>
      <c r="T1617" s="215"/>
      <c r="AT1617" s="216" t="s">
        <v>194</v>
      </c>
      <c r="AU1617" s="216" t="s">
        <v>82</v>
      </c>
      <c r="AV1617" s="13" t="s">
        <v>80</v>
      </c>
      <c r="AW1617" s="13" t="s">
        <v>29</v>
      </c>
      <c r="AX1617" s="13" t="s">
        <v>72</v>
      </c>
      <c r="AY1617" s="216" t="s">
        <v>182</v>
      </c>
    </row>
    <row r="1618" spans="1:65" s="14" customFormat="1" ht="11.25">
      <c r="B1618" s="217"/>
      <c r="C1618" s="218"/>
      <c r="D1618" s="208" t="s">
        <v>194</v>
      </c>
      <c r="E1618" s="219" t="s">
        <v>1</v>
      </c>
      <c r="F1618" s="220" t="s">
        <v>1786</v>
      </c>
      <c r="G1618" s="218"/>
      <c r="H1618" s="221">
        <v>1.0669999999999999</v>
      </c>
      <c r="I1618" s="222"/>
      <c r="J1618" s="218"/>
      <c r="K1618" s="218"/>
      <c r="L1618" s="223"/>
      <c r="M1618" s="224"/>
      <c r="N1618" s="225"/>
      <c r="O1618" s="225"/>
      <c r="P1618" s="225"/>
      <c r="Q1618" s="225"/>
      <c r="R1618" s="225"/>
      <c r="S1618" s="225"/>
      <c r="T1618" s="226"/>
      <c r="AT1618" s="227" t="s">
        <v>194</v>
      </c>
      <c r="AU1618" s="227" t="s">
        <v>82</v>
      </c>
      <c r="AV1618" s="14" t="s">
        <v>82</v>
      </c>
      <c r="AW1618" s="14" t="s">
        <v>29</v>
      </c>
      <c r="AX1618" s="14" t="s">
        <v>72</v>
      </c>
      <c r="AY1618" s="227" t="s">
        <v>182</v>
      </c>
    </row>
    <row r="1619" spans="1:65" s="15" customFormat="1" ht="11.25">
      <c r="B1619" s="228"/>
      <c r="C1619" s="229"/>
      <c r="D1619" s="208" t="s">
        <v>194</v>
      </c>
      <c r="E1619" s="230" t="s">
        <v>1</v>
      </c>
      <c r="F1619" s="231" t="s">
        <v>218</v>
      </c>
      <c r="G1619" s="229"/>
      <c r="H1619" s="232">
        <v>3.67</v>
      </c>
      <c r="I1619" s="233"/>
      <c r="J1619" s="229"/>
      <c r="K1619" s="229"/>
      <c r="L1619" s="234"/>
      <c r="M1619" s="235"/>
      <c r="N1619" s="236"/>
      <c r="O1619" s="236"/>
      <c r="P1619" s="236"/>
      <c r="Q1619" s="236"/>
      <c r="R1619" s="236"/>
      <c r="S1619" s="236"/>
      <c r="T1619" s="237"/>
      <c r="AT1619" s="238" t="s">
        <v>194</v>
      </c>
      <c r="AU1619" s="238" t="s">
        <v>82</v>
      </c>
      <c r="AV1619" s="15" t="s">
        <v>187</v>
      </c>
      <c r="AW1619" s="15" t="s">
        <v>29</v>
      </c>
      <c r="AX1619" s="15" t="s">
        <v>80</v>
      </c>
      <c r="AY1619" s="238" t="s">
        <v>182</v>
      </c>
    </row>
    <row r="1620" spans="1:65" s="2" customFormat="1" ht="33" customHeight="1">
      <c r="A1620" s="34"/>
      <c r="B1620" s="35"/>
      <c r="C1620" s="192" t="s">
        <v>1787</v>
      </c>
      <c r="D1620" s="192" t="s">
        <v>184</v>
      </c>
      <c r="E1620" s="193" t="s">
        <v>1788</v>
      </c>
      <c r="F1620" s="194" t="s">
        <v>1789</v>
      </c>
      <c r="G1620" s="195" t="s">
        <v>186</v>
      </c>
      <c r="H1620" s="196">
        <v>9.0690000000000008</v>
      </c>
      <c r="I1620" s="197"/>
      <c r="J1620" s="198">
        <f>ROUND(I1620*H1620,2)</f>
        <v>0</v>
      </c>
      <c r="K1620" s="199"/>
      <c r="L1620" s="39"/>
      <c r="M1620" s="200" t="s">
        <v>1</v>
      </c>
      <c r="N1620" s="201" t="s">
        <v>37</v>
      </c>
      <c r="O1620" s="71"/>
      <c r="P1620" s="202">
        <f>O1620*H1620</f>
        <v>0</v>
      </c>
      <c r="Q1620" s="202">
        <v>2.3010199999999998</v>
      </c>
      <c r="R1620" s="202">
        <f>Q1620*H1620</f>
        <v>20.86795038</v>
      </c>
      <c r="S1620" s="202">
        <v>0</v>
      </c>
      <c r="T1620" s="203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4" t="s">
        <v>187</v>
      </c>
      <c r="AT1620" s="204" t="s">
        <v>184</v>
      </c>
      <c r="AU1620" s="204" t="s">
        <v>82</v>
      </c>
      <c r="AY1620" s="17" t="s">
        <v>182</v>
      </c>
      <c r="BE1620" s="205">
        <f>IF(N1620="základní",J1620,0)</f>
        <v>0</v>
      </c>
      <c r="BF1620" s="205">
        <f>IF(N1620="snížená",J1620,0)</f>
        <v>0</v>
      </c>
      <c r="BG1620" s="205">
        <f>IF(N1620="zákl. přenesená",J1620,0)</f>
        <v>0</v>
      </c>
      <c r="BH1620" s="205">
        <f>IF(N1620="sníž. přenesená",J1620,0)</f>
        <v>0</v>
      </c>
      <c r="BI1620" s="205">
        <f>IF(N1620="nulová",J1620,0)</f>
        <v>0</v>
      </c>
      <c r="BJ1620" s="17" t="s">
        <v>80</v>
      </c>
      <c r="BK1620" s="205">
        <f>ROUND(I1620*H1620,2)</f>
        <v>0</v>
      </c>
      <c r="BL1620" s="17" t="s">
        <v>187</v>
      </c>
      <c r="BM1620" s="204" t="s">
        <v>1790</v>
      </c>
    </row>
    <row r="1621" spans="1:65" s="13" customFormat="1" ht="11.25">
      <c r="B1621" s="206"/>
      <c r="C1621" s="207"/>
      <c r="D1621" s="208" t="s">
        <v>194</v>
      </c>
      <c r="E1621" s="209" t="s">
        <v>1</v>
      </c>
      <c r="F1621" s="210" t="s">
        <v>1791</v>
      </c>
      <c r="G1621" s="207"/>
      <c r="H1621" s="209" t="s">
        <v>1</v>
      </c>
      <c r="I1621" s="211"/>
      <c r="J1621" s="207"/>
      <c r="K1621" s="207"/>
      <c r="L1621" s="212"/>
      <c r="M1621" s="213"/>
      <c r="N1621" s="214"/>
      <c r="O1621" s="214"/>
      <c r="P1621" s="214"/>
      <c r="Q1621" s="214"/>
      <c r="R1621" s="214"/>
      <c r="S1621" s="214"/>
      <c r="T1621" s="215"/>
      <c r="AT1621" s="216" t="s">
        <v>194</v>
      </c>
      <c r="AU1621" s="216" t="s">
        <v>82</v>
      </c>
      <c r="AV1621" s="13" t="s">
        <v>80</v>
      </c>
      <c r="AW1621" s="13" t="s">
        <v>29</v>
      </c>
      <c r="AX1621" s="13" t="s">
        <v>72</v>
      </c>
      <c r="AY1621" s="216" t="s">
        <v>182</v>
      </c>
    </row>
    <row r="1622" spans="1:65" s="14" customFormat="1" ht="11.25">
      <c r="B1622" s="217"/>
      <c r="C1622" s="218"/>
      <c r="D1622" s="208" t="s">
        <v>194</v>
      </c>
      <c r="E1622" s="219" t="s">
        <v>1</v>
      </c>
      <c r="F1622" s="220" t="s">
        <v>1792</v>
      </c>
      <c r="G1622" s="218"/>
      <c r="H1622" s="221">
        <v>6.5250000000000004</v>
      </c>
      <c r="I1622" s="222"/>
      <c r="J1622" s="218"/>
      <c r="K1622" s="218"/>
      <c r="L1622" s="223"/>
      <c r="M1622" s="224"/>
      <c r="N1622" s="225"/>
      <c r="O1622" s="225"/>
      <c r="P1622" s="225"/>
      <c r="Q1622" s="225"/>
      <c r="R1622" s="225"/>
      <c r="S1622" s="225"/>
      <c r="T1622" s="226"/>
      <c r="AT1622" s="227" t="s">
        <v>194</v>
      </c>
      <c r="AU1622" s="227" t="s">
        <v>82</v>
      </c>
      <c r="AV1622" s="14" t="s">
        <v>82</v>
      </c>
      <c r="AW1622" s="14" t="s">
        <v>29</v>
      </c>
      <c r="AX1622" s="14" t="s">
        <v>72</v>
      </c>
      <c r="AY1622" s="227" t="s">
        <v>182</v>
      </c>
    </row>
    <row r="1623" spans="1:65" s="14" customFormat="1" ht="11.25">
      <c r="B1623" s="217"/>
      <c r="C1623" s="218"/>
      <c r="D1623" s="208" t="s">
        <v>194</v>
      </c>
      <c r="E1623" s="219" t="s">
        <v>1</v>
      </c>
      <c r="F1623" s="220" t="s">
        <v>1793</v>
      </c>
      <c r="G1623" s="218"/>
      <c r="H1623" s="221">
        <v>0.72599999999999998</v>
      </c>
      <c r="I1623" s="222"/>
      <c r="J1623" s="218"/>
      <c r="K1623" s="218"/>
      <c r="L1623" s="223"/>
      <c r="M1623" s="224"/>
      <c r="N1623" s="225"/>
      <c r="O1623" s="225"/>
      <c r="P1623" s="225"/>
      <c r="Q1623" s="225"/>
      <c r="R1623" s="225"/>
      <c r="S1623" s="225"/>
      <c r="T1623" s="226"/>
      <c r="AT1623" s="227" t="s">
        <v>194</v>
      </c>
      <c r="AU1623" s="227" t="s">
        <v>82</v>
      </c>
      <c r="AV1623" s="14" t="s">
        <v>82</v>
      </c>
      <c r="AW1623" s="14" t="s">
        <v>29</v>
      </c>
      <c r="AX1623" s="14" t="s">
        <v>72</v>
      </c>
      <c r="AY1623" s="227" t="s">
        <v>182</v>
      </c>
    </row>
    <row r="1624" spans="1:65" s="13" customFormat="1" ht="11.25">
      <c r="B1624" s="206"/>
      <c r="C1624" s="207"/>
      <c r="D1624" s="208" t="s">
        <v>194</v>
      </c>
      <c r="E1624" s="209" t="s">
        <v>1</v>
      </c>
      <c r="F1624" s="210" t="s">
        <v>1794</v>
      </c>
      <c r="G1624" s="207"/>
      <c r="H1624" s="209" t="s">
        <v>1</v>
      </c>
      <c r="I1624" s="211"/>
      <c r="J1624" s="207"/>
      <c r="K1624" s="207"/>
      <c r="L1624" s="212"/>
      <c r="M1624" s="213"/>
      <c r="N1624" s="214"/>
      <c r="O1624" s="214"/>
      <c r="P1624" s="214"/>
      <c r="Q1624" s="214"/>
      <c r="R1624" s="214"/>
      <c r="S1624" s="214"/>
      <c r="T1624" s="215"/>
      <c r="AT1624" s="216" t="s">
        <v>194</v>
      </c>
      <c r="AU1624" s="216" t="s">
        <v>82</v>
      </c>
      <c r="AV1624" s="13" t="s">
        <v>80</v>
      </c>
      <c r="AW1624" s="13" t="s">
        <v>29</v>
      </c>
      <c r="AX1624" s="13" t="s">
        <v>72</v>
      </c>
      <c r="AY1624" s="216" t="s">
        <v>182</v>
      </c>
    </row>
    <row r="1625" spans="1:65" s="14" customFormat="1" ht="11.25">
      <c r="B1625" s="217"/>
      <c r="C1625" s="218"/>
      <c r="D1625" s="208" t="s">
        <v>194</v>
      </c>
      <c r="E1625" s="219" t="s">
        <v>1</v>
      </c>
      <c r="F1625" s="220" t="s">
        <v>1795</v>
      </c>
      <c r="G1625" s="218"/>
      <c r="H1625" s="221">
        <v>0.46300000000000002</v>
      </c>
      <c r="I1625" s="222"/>
      <c r="J1625" s="218"/>
      <c r="K1625" s="218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194</v>
      </c>
      <c r="AU1625" s="227" t="s">
        <v>82</v>
      </c>
      <c r="AV1625" s="14" t="s">
        <v>82</v>
      </c>
      <c r="AW1625" s="14" t="s">
        <v>29</v>
      </c>
      <c r="AX1625" s="14" t="s">
        <v>72</v>
      </c>
      <c r="AY1625" s="227" t="s">
        <v>182</v>
      </c>
    </row>
    <row r="1626" spans="1:65" s="13" customFormat="1" ht="11.25">
      <c r="B1626" s="206"/>
      <c r="C1626" s="207"/>
      <c r="D1626" s="208" t="s">
        <v>194</v>
      </c>
      <c r="E1626" s="209" t="s">
        <v>1</v>
      </c>
      <c r="F1626" s="210" t="s">
        <v>1796</v>
      </c>
      <c r="G1626" s="207"/>
      <c r="H1626" s="209" t="s">
        <v>1</v>
      </c>
      <c r="I1626" s="211"/>
      <c r="J1626" s="207"/>
      <c r="K1626" s="207"/>
      <c r="L1626" s="212"/>
      <c r="M1626" s="213"/>
      <c r="N1626" s="214"/>
      <c r="O1626" s="214"/>
      <c r="P1626" s="214"/>
      <c r="Q1626" s="214"/>
      <c r="R1626" s="214"/>
      <c r="S1626" s="214"/>
      <c r="T1626" s="215"/>
      <c r="AT1626" s="216" t="s">
        <v>194</v>
      </c>
      <c r="AU1626" s="216" t="s">
        <v>82</v>
      </c>
      <c r="AV1626" s="13" t="s">
        <v>80</v>
      </c>
      <c r="AW1626" s="13" t="s">
        <v>29</v>
      </c>
      <c r="AX1626" s="13" t="s">
        <v>72</v>
      </c>
      <c r="AY1626" s="216" t="s">
        <v>182</v>
      </c>
    </row>
    <row r="1627" spans="1:65" s="14" customFormat="1" ht="11.25">
      <c r="B1627" s="217"/>
      <c r="C1627" s="218"/>
      <c r="D1627" s="208" t="s">
        <v>194</v>
      </c>
      <c r="E1627" s="219" t="s">
        <v>1</v>
      </c>
      <c r="F1627" s="220" t="s">
        <v>1797</v>
      </c>
      <c r="G1627" s="218"/>
      <c r="H1627" s="221">
        <v>1.355</v>
      </c>
      <c r="I1627" s="222"/>
      <c r="J1627" s="218"/>
      <c r="K1627" s="218"/>
      <c r="L1627" s="223"/>
      <c r="M1627" s="224"/>
      <c r="N1627" s="225"/>
      <c r="O1627" s="225"/>
      <c r="P1627" s="225"/>
      <c r="Q1627" s="225"/>
      <c r="R1627" s="225"/>
      <c r="S1627" s="225"/>
      <c r="T1627" s="226"/>
      <c r="AT1627" s="227" t="s">
        <v>194</v>
      </c>
      <c r="AU1627" s="227" t="s">
        <v>82</v>
      </c>
      <c r="AV1627" s="14" t="s">
        <v>82</v>
      </c>
      <c r="AW1627" s="14" t="s">
        <v>29</v>
      </c>
      <c r="AX1627" s="14" t="s">
        <v>72</v>
      </c>
      <c r="AY1627" s="227" t="s">
        <v>182</v>
      </c>
    </row>
    <row r="1628" spans="1:65" s="15" customFormat="1" ht="11.25">
      <c r="B1628" s="228"/>
      <c r="C1628" s="229"/>
      <c r="D1628" s="208" t="s">
        <v>194</v>
      </c>
      <c r="E1628" s="230" t="s">
        <v>1</v>
      </c>
      <c r="F1628" s="231" t="s">
        <v>218</v>
      </c>
      <c r="G1628" s="229"/>
      <c r="H1628" s="232">
        <v>9.0690000000000008</v>
      </c>
      <c r="I1628" s="233"/>
      <c r="J1628" s="229"/>
      <c r="K1628" s="229"/>
      <c r="L1628" s="234"/>
      <c r="M1628" s="235"/>
      <c r="N1628" s="236"/>
      <c r="O1628" s="236"/>
      <c r="P1628" s="236"/>
      <c r="Q1628" s="236"/>
      <c r="R1628" s="236"/>
      <c r="S1628" s="236"/>
      <c r="T1628" s="237"/>
      <c r="AT1628" s="238" t="s">
        <v>194</v>
      </c>
      <c r="AU1628" s="238" t="s">
        <v>82</v>
      </c>
      <c r="AV1628" s="15" t="s">
        <v>187</v>
      </c>
      <c r="AW1628" s="15" t="s">
        <v>29</v>
      </c>
      <c r="AX1628" s="15" t="s">
        <v>80</v>
      </c>
      <c r="AY1628" s="238" t="s">
        <v>182</v>
      </c>
    </row>
    <row r="1629" spans="1:65" s="2" customFormat="1" ht="24.2" customHeight="1">
      <c r="A1629" s="34"/>
      <c r="B1629" s="35"/>
      <c r="C1629" s="192" t="s">
        <v>1798</v>
      </c>
      <c r="D1629" s="192" t="s">
        <v>184</v>
      </c>
      <c r="E1629" s="193" t="s">
        <v>1799</v>
      </c>
      <c r="F1629" s="194" t="s">
        <v>1800</v>
      </c>
      <c r="G1629" s="195" t="s">
        <v>186</v>
      </c>
      <c r="H1629" s="196">
        <v>3.67</v>
      </c>
      <c r="I1629" s="197"/>
      <c r="J1629" s="198">
        <f>ROUND(I1629*H1629,2)</f>
        <v>0</v>
      </c>
      <c r="K1629" s="199"/>
      <c r="L1629" s="39"/>
      <c r="M1629" s="200" t="s">
        <v>1</v>
      </c>
      <c r="N1629" s="201" t="s">
        <v>37</v>
      </c>
      <c r="O1629" s="71"/>
      <c r="P1629" s="202">
        <f>O1629*H1629</f>
        <v>0</v>
      </c>
      <c r="Q1629" s="202">
        <v>0</v>
      </c>
      <c r="R1629" s="202">
        <f>Q1629*H1629</f>
        <v>0</v>
      </c>
      <c r="S1629" s="202">
        <v>0</v>
      </c>
      <c r="T1629" s="203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4" t="s">
        <v>187</v>
      </c>
      <c r="AT1629" s="204" t="s">
        <v>184</v>
      </c>
      <c r="AU1629" s="204" t="s">
        <v>82</v>
      </c>
      <c r="AY1629" s="17" t="s">
        <v>182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7" t="s">
        <v>80</v>
      </c>
      <c r="BK1629" s="205">
        <f>ROUND(I1629*H1629,2)</f>
        <v>0</v>
      </c>
      <c r="BL1629" s="17" t="s">
        <v>187</v>
      </c>
      <c r="BM1629" s="204" t="s">
        <v>1801</v>
      </c>
    </row>
    <row r="1630" spans="1:65" s="13" customFormat="1" ht="11.25">
      <c r="B1630" s="206"/>
      <c r="C1630" s="207"/>
      <c r="D1630" s="208" t="s">
        <v>194</v>
      </c>
      <c r="E1630" s="209" t="s">
        <v>1</v>
      </c>
      <c r="F1630" s="210" t="s">
        <v>195</v>
      </c>
      <c r="G1630" s="207"/>
      <c r="H1630" s="209" t="s">
        <v>1</v>
      </c>
      <c r="I1630" s="211"/>
      <c r="J1630" s="207"/>
      <c r="K1630" s="207"/>
      <c r="L1630" s="212"/>
      <c r="M1630" s="213"/>
      <c r="N1630" s="214"/>
      <c r="O1630" s="214"/>
      <c r="P1630" s="214"/>
      <c r="Q1630" s="214"/>
      <c r="R1630" s="214"/>
      <c r="S1630" s="214"/>
      <c r="T1630" s="215"/>
      <c r="AT1630" s="216" t="s">
        <v>194</v>
      </c>
      <c r="AU1630" s="216" t="s">
        <v>82</v>
      </c>
      <c r="AV1630" s="13" t="s">
        <v>80</v>
      </c>
      <c r="AW1630" s="13" t="s">
        <v>29</v>
      </c>
      <c r="AX1630" s="13" t="s">
        <v>72</v>
      </c>
      <c r="AY1630" s="216" t="s">
        <v>182</v>
      </c>
    </row>
    <row r="1631" spans="1:65" s="13" customFormat="1" ht="11.25">
      <c r="B1631" s="206"/>
      <c r="C1631" s="207"/>
      <c r="D1631" s="208" t="s">
        <v>194</v>
      </c>
      <c r="E1631" s="209" t="s">
        <v>1</v>
      </c>
      <c r="F1631" s="210" t="s">
        <v>1718</v>
      </c>
      <c r="G1631" s="207"/>
      <c r="H1631" s="209" t="s">
        <v>1</v>
      </c>
      <c r="I1631" s="211"/>
      <c r="J1631" s="207"/>
      <c r="K1631" s="207"/>
      <c r="L1631" s="212"/>
      <c r="M1631" s="213"/>
      <c r="N1631" s="214"/>
      <c r="O1631" s="214"/>
      <c r="P1631" s="214"/>
      <c r="Q1631" s="214"/>
      <c r="R1631" s="214"/>
      <c r="S1631" s="214"/>
      <c r="T1631" s="215"/>
      <c r="AT1631" s="216" t="s">
        <v>194</v>
      </c>
      <c r="AU1631" s="216" t="s">
        <v>82</v>
      </c>
      <c r="AV1631" s="13" t="s">
        <v>80</v>
      </c>
      <c r="AW1631" s="13" t="s">
        <v>29</v>
      </c>
      <c r="AX1631" s="13" t="s">
        <v>72</v>
      </c>
      <c r="AY1631" s="216" t="s">
        <v>182</v>
      </c>
    </row>
    <row r="1632" spans="1:65" s="13" customFormat="1" ht="11.25">
      <c r="B1632" s="206"/>
      <c r="C1632" s="207"/>
      <c r="D1632" s="208" t="s">
        <v>194</v>
      </c>
      <c r="E1632" s="209" t="s">
        <v>1</v>
      </c>
      <c r="F1632" s="210" t="s">
        <v>1029</v>
      </c>
      <c r="G1632" s="207"/>
      <c r="H1632" s="209" t="s">
        <v>1</v>
      </c>
      <c r="I1632" s="211"/>
      <c r="J1632" s="207"/>
      <c r="K1632" s="207"/>
      <c r="L1632" s="212"/>
      <c r="M1632" s="213"/>
      <c r="N1632" s="214"/>
      <c r="O1632" s="214"/>
      <c r="P1632" s="214"/>
      <c r="Q1632" s="214"/>
      <c r="R1632" s="214"/>
      <c r="S1632" s="214"/>
      <c r="T1632" s="215"/>
      <c r="AT1632" s="216" t="s">
        <v>194</v>
      </c>
      <c r="AU1632" s="216" t="s">
        <v>82</v>
      </c>
      <c r="AV1632" s="13" t="s">
        <v>80</v>
      </c>
      <c r="AW1632" s="13" t="s">
        <v>29</v>
      </c>
      <c r="AX1632" s="13" t="s">
        <v>72</v>
      </c>
      <c r="AY1632" s="216" t="s">
        <v>182</v>
      </c>
    </row>
    <row r="1633" spans="1:65" s="14" customFormat="1" ht="11.25">
      <c r="B1633" s="217"/>
      <c r="C1633" s="218"/>
      <c r="D1633" s="208" t="s">
        <v>194</v>
      </c>
      <c r="E1633" s="219" t="s">
        <v>1</v>
      </c>
      <c r="F1633" s="220" t="s">
        <v>1779</v>
      </c>
      <c r="G1633" s="218"/>
      <c r="H1633" s="221">
        <v>0.58899999999999997</v>
      </c>
      <c r="I1633" s="222"/>
      <c r="J1633" s="218"/>
      <c r="K1633" s="218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194</v>
      </c>
      <c r="AU1633" s="227" t="s">
        <v>82</v>
      </c>
      <c r="AV1633" s="14" t="s">
        <v>82</v>
      </c>
      <c r="AW1633" s="14" t="s">
        <v>29</v>
      </c>
      <c r="AX1633" s="14" t="s">
        <v>72</v>
      </c>
      <c r="AY1633" s="227" t="s">
        <v>182</v>
      </c>
    </row>
    <row r="1634" spans="1:65" s="13" customFormat="1" ht="11.25">
      <c r="B1634" s="206"/>
      <c r="C1634" s="207"/>
      <c r="D1634" s="208" t="s">
        <v>194</v>
      </c>
      <c r="E1634" s="209" t="s">
        <v>1</v>
      </c>
      <c r="F1634" s="210" t="s">
        <v>1780</v>
      </c>
      <c r="G1634" s="207"/>
      <c r="H1634" s="209" t="s">
        <v>1</v>
      </c>
      <c r="I1634" s="211"/>
      <c r="J1634" s="207"/>
      <c r="K1634" s="207"/>
      <c r="L1634" s="212"/>
      <c r="M1634" s="213"/>
      <c r="N1634" s="214"/>
      <c r="O1634" s="214"/>
      <c r="P1634" s="214"/>
      <c r="Q1634" s="214"/>
      <c r="R1634" s="214"/>
      <c r="S1634" s="214"/>
      <c r="T1634" s="215"/>
      <c r="AT1634" s="216" t="s">
        <v>194</v>
      </c>
      <c r="AU1634" s="216" t="s">
        <v>82</v>
      </c>
      <c r="AV1634" s="13" t="s">
        <v>80</v>
      </c>
      <c r="AW1634" s="13" t="s">
        <v>29</v>
      </c>
      <c r="AX1634" s="13" t="s">
        <v>72</v>
      </c>
      <c r="AY1634" s="216" t="s">
        <v>182</v>
      </c>
    </row>
    <row r="1635" spans="1:65" s="13" customFormat="1" ht="11.25">
      <c r="B1635" s="206"/>
      <c r="C1635" s="207"/>
      <c r="D1635" s="208" t="s">
        <v>194</v>
      </c>
      <c r="E1635" s="209" t="s">
        <v>1</v>
      </c>
      <c r="F1635" s="210" t="s">
        <v>1781</v>
      </c>
      <c r="G1635" s="207"/>
      <c r="H1635" s="209" t="s">
        <v>1</v>
      </c>
      <c r="I1635" s="211"/>
      <c r="J1635" s="207"/>
      <c r="K1635" s="207"/>
      <c r="L1635" s="212"/>
      <c r="M1635" s="213"/>
      <c r="N1635" s="214"/>
      <c r="O1635" s="214"/>
      <c r="P1635" s="214"/>
      <c r="Q1635" s="214"/>
      <c r="R1635" s="214"/>
      <c r="S1635" s="214"/>
      <c r="T1635" s="215"/>
      <c r="AT1635" s="216" t="s">
        <v>194</v>
      </c>
      <c r="AU1635" s="216" t="s">
        <v>82</v>
      </c>
      <c r="AV1635" s="13" t="s">
        <v>80</v>
      </c>
      <c r="AW1635" s="13" t="s">
        <v>29</v>
      </c>
      <c r="AX1635" s="13" t="s">
        <v>72</v>
      </c>
      <c r="AY1635" s="216" t="s">
        <v>182</v>
      </c>
    </row>
    <row r="1636" spans="1:65" s="14" customFormat="1" ht="11.25">
      <c r="B1636" s="217"/>
      <c r="C1636" s="218"/>
      <c r="D1636" s="208" t="s">
        <v>194</v>
      </c>
      <c r="E1636" s="219" t="s">
        <v>1</v>
      </c>
      <c r="F1636" s="220" t="s">
        <v>1782</v>
      </c>
      <c r="G1636" s="218"/>
      <c r="H1636" s="221">
        <v>1.4139999999999999</v>
      </c>
      <c r="I1636" s="222"/>
      <c r="J1636" s="218"/>
      <c r="K1636" s="218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194</v>
      </c>
      <c r="AU1636" s="227" t="s">
        <v>82</v>
      </c>
      <c r="AV1636" s="14" t="s">
        <v>82</v>
      </c>
      <c r="AW1636" s="14" t="s">
        <v>29</v>
      </c>
      <c r="AX1636" s="14" t="s">
        <v>72</v>
      </c>
      <c r="AY1636" s="227" t="s">
        <v>182</v>
      </c>
    </row>
    <row r="1637" spans="1:65" s="13" customFormat="1" ht="11.25">
      <c r="B1637" s="206"/>
      <c r="C1637" s="207"/>
      <c r="D1637" s="208" t="s">
        <v>194</v>
      </c>
      <c r="E1637" s="209" t="s">
        <v>1</v>
      </c>
      <c r="F1637" s="210" t="s">
        <v>207</v>
      </c>
      <c r="G1637" s="207"/>
      <c r="H1637" s="209" t="s">
        <v>1</v>
      </c>
      <c r="I1637" s="211"/>
      <c r="J1637" s="207"/>
      <c r="K1637" s="207"/>
      <c r="L1637" s="212"/>
      <c r="M1637" s="213"/>
      <c r="N1637" s="214"/>
      <c r="O1637" s="214"/>
      <c r="P1637" s="214"/>
      <c r="Q1637" s="214"/>
      <c r="R1637" s="214"/>
      <c r="S1637" s="214"/>
      <c r="T1637" s="215"/>
      <c r="AT1637" s="216" t="s">
        <v>194</v>
      </c>
      <c r="AU1637" s="216" t="s">
        <v>82</v>
      </c>
      <c r="AV1637" s="13" t="s">
        <v>80</v>
      </c>
      <c r="AW1637" s="13" t="s">
        <v>29</v>
      </c>
      <c r="AX1637" s="13" t="s">
        <v>72</v>
      </c>
      <c r="AY1637" s="216" t="s">
        <v>182</v>
      </c>
    </row>
    <row r="1638" spans="1:65" s="13" customFormat="1" ht="11.25">
      <c r="B1638" s="206"/>
      <c r="C1638" s="207"/>
      <c r="D1638" s="208" t="s">
        <v>194</v>
      </c>
      <c r="E1638" s="209" t="s">
        <v>1</v>
      </c>
      <c r="F1638" s="210" t="s">
        <v>1783</v>
      </c>
      <c r="G1638" s="207"/>
      <c r="H1638" s="209" t="s">
        <v>1</v>
      </c>
      <c r="I1638" s="211"/>
      <c r="J1638" s="207"/>
      <c r="K1638" s="207"/>
      <c r="L1638" s="212"/>
      <c r="M1638" s="213"/>
      <c r="N1638" s="214"/>
      <c r="O1638" s="214"/>
      <c r="P1638" s="214"/>
      <c r="Q1638" s="214"/>
      <c r="R1638" s="214"/>
      <c r="S1638" s="214"/>
      <c r="T1638" s="215"/>
      <c r="AT1638" s="216" t="s">
        <v>194</v>
      </c>
      <c r="AU1638" s="216" t="s">
        <v>82</v>
      </c>
      <c r="AV1638" s="13" t="s">
        <v>80</v>
      </c>
      <c r="AW1638" s="13" t="s">
        <v>29</v>
      </c>
      <c r="AX1638" s="13" t="s">
        <v>72</v>
      </c>
      <c r="AY1638" s="216" t="s">
        <v>182</v>
      </c>
    </row>
    <row r="1639" spans="1:65" s="13" customFormat="1" ht="11.25">
      <c r="B1639" s="206"/>
      <c r="C1639" s="207"/>
      <c r="D1639" s="208" t="s">
        <v>194</v>
      </c>
      <c r="E1639" s="209" t="s">
        <v>1</v>
      </c>
      <c r="F1639" s="210" t="s">
        <v>1604</v>
      </c>
      <c r="G1639" s="207"/>
      <c r="H1639" s="209" t="s">
        <v>1</v>
      </c>
      <c r="I1639" s="211"/>
      <c r="J1639" s="207"/>
      <c r="K1639" s="207"/>
      <c r="L1639" s="212"/>
      <c r="M1639" s="213"/>
      <c r="N1639" s="214"/>
      <c r="O1639" s="214"/>
      <c r="P1639" s="214"/>
      <c r="Q1639" s="214"/>
      <c r="R1639" s="214"/>
      <c r="S1639" s="214"/>
      <c r="T1639" s="215"/>
      <c r="AT1639" s="216" t="s">
        <v>194</v>
      </c>
      <c r="AU1639" s="216" t="s">
        <v>82</v>
      </c>
      <c r="AV1639" s="13" t="s">
        <v>80</v>
      </c>
      <c r="AW1639" s="13" t="s">
        <v>29</v>
      </c>
      <c r="AX1639" s="13" t="s">
        <v>72</v>
      </c>
      <c r="AY1639" s="216" t="s">
        <v>182</v>
      </c>
    </row>
    <row r="1640" spans="1:65" s="14" customFormat="1" ht="11.25">
      <c r="B1640" s="217"/>
      <c r="C1640" s="218"/>
      <c r="D1640" s="208" t="s">
        <v>194</v>
      </c>
      <c r="E1640" s="219" t="s">
        <v>1</v>
      </c>
      <c r="F1640" s="220" t="s">
        <v>1784</v>
      </c>
      <c r="G1640" s="218"/>
      <c r="H1640" s="221">
        <v>0.6</v>
      </c>
      <c r="I1640" s="222"/>
      <c r="J1640" s="218"/>
      <c r="K1640" s="218"/>
      <c r="L1640" s="223"/>
      <c r="M1640" s="224"/>
      <c r="N1640" s="225"/>
      <c r="O1640" s="225"/>
      <c r="P1640" s="225"/>
      <c r="Q1640" s="225"/>
      <c r="R1640" s="225"/>
      <c r="S1640" s="225"/>
      <c r="T1640" s="226"/>
      <c r="AT1640" s="227" t="s">
        <v>194</v>
      </c>
      <c r="AU1640" s="227" t="s">
        <v>82</v>
      </c>
      <c r="AV1640" s="14" t="s">
        <v>82</v>
      </c>
      <c r="AW1640" s="14" t="s">
        <v>29</v>
      </c>
      <c r="AX1640" s="14" t="s">
        <v>72</v>
      </c>
      <c r="AY1640" s="227" t="s">
        <v>182</v>
      </c>
    </row>
    <row r="1641" spans="1:65" s="13" customFormat="1" ht="11.25">
      <c r="B1641" s="206"/>
      <c r="C1641" s="207"/>
      <c r="D1641" s="208" t="s">
        <v>194</v>
      </c>
      <c r="E1641" s="209" t="s">
        <v>1</v>
      </c>
      <c r="F1641" s="210" t="s">
        <v>1785</v>
      </c>
      <c r="G1641" s="207"/>
      <c r="H1641" s="209" t="s">
        <v>1</v>
      </c>
      <c r="I1641" s="211"/>
      <c r="J1641" s="207"/>
      <c r="K1641" s="207"/>
      <c r="L1641" s="212"/>
      <c r="M1641" s="213"/>
      <c r="N1641" s="214"/>
      <c r="O1641" s="214"/>
      <c r="P1641" s="214"/>
      <c r="Q1641" s="214"/>
      <c r="R1641" s="214"/>
      <c r="S1641" s="214"/>
      <c r="T1641" s="215"/>
      <c r="AT1641" s="216" t="s">
        <v>194</v>
      </c>
      <c r="AU1641" s="216" t="s">
        <v>82</v>
      </c>
      <c r="AV1641" s="13" t="s">
        <v>80</v>
      </c>
      <c r="AW1641" s="13" t="s">
        <v>29</v>
      </c>
      <c r="AX1641" s="13" t="s">
        <v>72</v>
      </c>
      <c r="AY1641" s="216" t="s">
        <v>182</v>
      </c>
    </row>
    <row r="1642" spans="1:65" s="13" customFormat="1" ht="11.25">
      <c r="B1642" s="206"/>
      <c r="C1642" s="207"/>
      <c r="D1642" s="208" t="s">
        <v>194</v>
      </c>
      <c r="E1642" s="209" t="s">
        <v>1</v>
      </c>
      <c r="F1642" s="210" t="s">
        <v>365</v>
      </c>
      <c r="G1642" s="207"/>
      <c r="H1642" s="209" t="s">
        <v>1</v>
      </c>
      <c r="I1642" s="211"/>
      <c r="J1642" s="207"/>
      <c r="K1642" s="207"/>
      <c r="L1642" s="212"/>
      <c r="M1642" s="213"/>
      <c r="N1642" s="214"/>
      <c r="O1642" s="214"/>
      <c r="P1642" s="214"/>
      <c r="Q1642" s="214"/>
      <c r="R1642" s="214"/>
      <c r="S1642" s="214"/>
      <c r="T1642" s="215"/>
      <c r="AT1642" s="216" t="s">
        <v>194</v>
      </c>
      <c r="AU1642" s="216" t="s">
        <v>82</v>
      </c>
      <c r="AV1642" s="13" t="s">
        <v>80</v>
      </c>
      <c r="AW1642" s="13" t="s">
        <v>29</v>
      </c>
      <c r="AX1642" s="13" t="s">
        <v>72</v>
      </c>
      <c r="AY1642" s="216" t="s">
        <v>182</v>
      </c>
    </row>
    <row r="1643" spans="1:65" s="14" customFormat="1" ht="11.25">
      <c r="B1643" s="217"/>
      <c r="C1643" s="218"/>
      <c r="D1643" s="208" t="s">
        <v>194</v>
      </c>
      <c r="E1643" s="219" t="s">
        <v>1</v>
      </c>
      <c r="F1643" s="220" t="s">
        <v>1786</v>
      </c>
      <c r="G1643" s="218"/>
      <c r="H1643" s="221">
        <v>1.0669999999999999</v>
      </c>
      <c r="I1643" s="222"/>
      <c r="J1643" s="218"/>
      <c r="K1643" s="218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194</v>
      </c>
      <c r="AU1643" s="227" t="s">
        <v>82</v>
      </c>
      <c r="AV1643" s="14" t="s">
        <v>82</v>
      </c>
      <c r="AW1643" s="14" t="s">
        <v>29</v>
      </c>
      <c r="AX1643" s="14" t="s">
        <v>72</v>
      </c>
      <c r="AY1643" s="227" t="s">
        <v>182</v>
      </c>
    </row>
    <row r="1644" spans="1:65" s="15" customFormat="1" ht="11.25">
      <c r="B1644" s="228"/>
      <c r="C1644" s="229"/>
      <c r="D1644" s="208" t="s">
        <v>194</v>
      </c>
      <c r="E1644" s="230" t="s">
        <v>1</v>
      </c>
      <c r="F1644" s="231" t="s">
        <v>218</v>
      </c>
      <c r="G1644" s="229"/>
      <c r="H1644" s="232">
        <v>3.67</v>
      </c>
      <c r="I1644" s="233"/>
      <c r="J1644" s="229"/>
      <c r="K1644" s="229"/>
      <c r="L1644" s="234"/>
      <c r="M1644" s="235"/>
      <c r="N1644" s="236"/>
      <c r="O1644" s="236"/>
      <c r="P1644" s="236"/>
      <c r="Q1644" s="236"/>
      <c r="R1644" s="236"/>
      <c r="S1644" s="236"/>
      <c r="T1644" s="237"/>
      <c r="AT1644" s="238" t="s">
        <v>194</v>
      </c>
      <c r="AU1644" s="238" t="s">
        <v>82</v>
      </c>
      <c r="AV1644" s="15" t="s">
        <v>187</v>
      </c>
      <c r="AW1644" s="15" t="s">
        <v>29</v>
      </c>
      <c r="AX1644" s="15" t="s">
        <v>80</v>
      </c>
      <c r="AY1644" s="238" t="s">
        <v>182</v>
      </c>
    </row>
    <row r="1645" spans="1:65" s="2" customFormat="1" ht="24.2" customHeight="1">
      <c r="A1645" s="34"/>
      <c r="B1645" s="35"/>
      <c r="C1645" s="192" t="s">
        <v>1802</v>
      </c>
      <c r="D1645" s="192" t="s">
        <v>184</v>
      </c>
      <c r="E1645" s="193" t="s">
        <v>1803</v>
      </c>
      <c r="F1645" s="194" t="s">
        <v>1804</v>
      </c>
      <c r="G1645" s="195" t="s">
        <v>186</v>
      </c>
      <c r="H1645" s="196">
        <v>9.0690000000000008</v>
      </c>
      <c r="I1645" s="197"/>
      <c r="J1645" s="198">
        <f>ROUND(I1645*H1645,2)</f>
        <v>0</v>
      </c>
      <c r="K1645" s="199"/>
      <c r="L1645" s="39"/>
      <c r="M1645" s="200" t="s">
        <v>1</v>
      </c>
      <c r="N1645" s="201" t="s">
        <v>37</v>
      </c>
      <c r="O1645" s="71"/>
      <c r="P1645" s="202">
        <f>O1645*H1645</f>
        <v>0</v>
      </c>
      <c r="Q1645" s="202">
        <v>0</v>
      </c>
      <c r="R1645" s="202">
        <f>Q1645*H1645</f>
        <v>0</v>
      </c>
      <c r="S1645" s="202">
        <v>0</v>
      </c>
      <c r="T1645" s="203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4" t="s">
        <v>187</v>
      </c>
      <c r="AT1645" s="204" t="s">
        <v>184</v>
      </c>
      <c r="AU1645" s="204" t="s">
        <v>82</v>
      </c>
      <c r="AY1645" s="17" t="s">
        <v>182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7" t="s">
        <v>80</v>
      </c>
      <c r="BK1645" s="205">
        <f>ROUND(I1645*H1645,2)</f>
        <v>0</v>
      </c>
      <c r="BL1645" s="17" t="s">
        <v>187</v>
      </c>
      <c r="BM1645" s="204" t="s">
        <v>1805</v>
      </c>
    </row>
    <row r="1646" spans="1:65" s="13" customFormat="1" ht="11.25">
      <c r="B1646" s="206"/>
      <c r="C1646" s="207"/>
      <c r="D1646" s="208" t="s">
        <v>194</v>
      </c>
      <c r="E1646" s="209" t="s">
        <v>1</v>
      </c>
      <c r="F1646" s="210" t="s">
        <v>1791</v>
      </c>
      <c r="G1646" s="207"/>
      <c r="H1646" s="209" t="s">
        <v>1</v>
      </c>
      <c r="I1646" s="211"/>
      <c r="J1646" s="207"/>
      <c r="K1646" s="207"/>
      <c r="L1646" s="212"/>
      <c r="M1646" s="213"/>
      <c r="N1646" s="214"/>
      <c r="O1646" s="214"/>
      <c r="P1646" s="214"/>
      <c r="Q1646" s="214"/>
      <c r="R1646" s="214"/>
      <c r="S1646" s="214"/>
      <c r="T1646" s="215"/>
      <c r="AT1646" s="216" t="s">
        <v>194</v>
      </c>
      <c r="AU1646" s="216" t="s">
        <v>82</v>
      </c>
      <c r="AV1646" s="13" t="s">
        <v>80</v>
      </c>
      <c r="AW1646" s="13" t="s">
        <v>29</v>
      </c>
      <c r="AX1646" s="13" t="s">
        <v>72</v>
      </c>
      <c r="AY1646" s="216" t="s">
        <v>182</v>
      </c>
    </row>
    <row r="1647" spans="1:65" s="14" customFormat="1" ht="11.25">
      <c r="B1647" s="217"/>
      <c r="C1647" s="218"/>
      <c r="D1647" s="208" t="s">
        <v>194</v>
      </c>
      <c r="E1647" s="219" t="s">
        <v>1</v>
      </c>
      <c r="F1647" s="220" t="s">
        <v>1792</v>
      </c>
      <c r="G1647" s="218"/>
      <c r="H1647" s="221">
        <v>6.5250000000000004</v>
      </c>
      <c r="I1647" s="222"/>
      <c r="J1647" s="218"/>
      <c r="K1647" s="218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194</v>
      </c>
      <c r="AU1647" s="227" t="s">
        <v>82</v>
      </c>
      <c r="AV1647" s="14" t="s">
        <v>82</v>
      </c>
      <c r="AW1647" s="14" t="s">
        <v>29</v>
      </c>
      <c r="AX1647" s="14" t="s">
        <v>72</v>
      </c>
      <c r="AY1647" s="227" t="s">
        <v>182</v>
      </c>
    </row>
    <row r="1648" spans="1:65" s="14" customFormat="1" ht="11.25">
      <c r="B1648" s="217"/>
      <c r="C1648" s="218"/>
      <c r="D1648" s="208" t="s">
        <v>194</v>
      </c>
      <c r="E1648" s="219" t="s">
        <v>1</v>
      </c>
      <c r="F1648" s="220" t="s">
        <v>1793</v>
      </c>
      <c r="G1648" s="218"/>
      <c r="H1648" s="221">
        <v>0.72599999999999998</v>
      </c>
      <c r="I1648" s="222"/>
      <c r="J1648" s="218"/>
      <c r="K1648" s="218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194</v>
      </c>
      <c r="AU1648" s="227" t="s">
        <v>82</v>
      </c>
      <c r="AV1648" s="14" t="s">
        <v>82</v>
      </c>
      <c r="AW1648" s="14" t="s">
        <v>29</v>
      </c>
      <c r="AX1648" s="14" t="s">
        <v>72</v>
      </c>
      <c r="AY1648" s="227" t="s">
        <v>182</v>
      </c>
    </row>
    <row r="1649" spans="1:65" s="13" customFormat="1" ht="11.25">
      <c r="B1649" s="206"/>
      <c r="C1649" s="207"/>
      <c r="D1649" s="208" t="s">
        <v>194</v>
      </c>
      <c r="E1649" s="209" t="s">
        <v>1</v>
      </c>
      <c r="F1649" s="210" t="s">
        <v>1794</v>
      </c>
      <c r="G1649" s="207"/>
      <c r="H1649" s="209" t="s">
        <v>1</v>
      </c>
      <c r="I1649" s="211"/>
      <c r="J1649" s="207"/>
      <c r="K1649" s="207"/>
      <c r="L1649" s="212"/>
      <c r="M1649" s="213"/>
      <c r="N1649" s="214"/>
      <c r="O1649" s="214"/>
      <c r="P1649" s="214"/>
      <c r="Q1649" s="214"/>
      <c r="R1649" s="214"/>
      <c r="S1649" s="214"/>
      <c r="T1649" s="215"/>
      <c r="AT1649" s="216" t="s">
        <v>194</v>
      </c>
      <c r="AU1649" s="216" t="s">
        <v>82</v>
      </c>
      <c r="AV1649" s="13" t="s">
        <v>80</v>
      </c>
      <c r="AW1649" s="13" t="s">
        <v>29</v>
      </c>
      <c r="AX1649" s="13" t="s">
        <v>72</v>
      </c>
      <c r="AY1649" s="216" t="s">
        <v>182</v>
      </c>
    </row>
    <row r="1650" spans="1:65" s="14" customFormat="1" ht="11.25">
      <c r="B1650" s="217"/>
      <c r="C1650" s="218"/>
      <c r="D1650" s="208" t="s">
        <v>194</v>
      </c>
      <c r="E1650" s="219" t="s">
        <v>1</v>
      </c>
      <c r="F1650" s="220" t="s">
        <v>1795</v>
      </c>
      <c r="G1650" s="218"/>
      <c r="H1650" s="221">
        <v>0.46300000000000002</v>
      </c>
      <c r="I1650" s="222"/>
      <c r="J1650" s="218"/>
      <c r="K1650" s="218"/>
      <c r="L1650" s="223"/>
      <c r="M1650" s="224"/>
      <c r="N1650" s="225"/>
      <c r="O1650" s="225"/>
      <c r="P1650" s="225"/>
      <c r="Q1650" s="225"/>
      <c r="R1650" s="225"/>
      <c r="S1650" s="225"/>
      <c r="T1650" s="226"/>
      <c r="AT1650" s="227" t="s">
        <v>194</v>
      </c>
      <c r="AU1650" s="227" t="s">
        <v>82</v>
      </c>
      <c r="AV1650" s="14" t="s">
        <v>82</v>
      </c>
      <c r="AW1650" s="14" t="s">
        <v>29</v>
      </c>
      <c r="AX1650" s="14" t="s">
        <v>72</v>
      </c>
      <c r="AY1650" s="227" t="s">
        <v>182</v>
      </c>
    </row>
    <row r="1651" spans="1:65" s="13" customFormat="1" ht="11.25">
      <c r="B1651" s="206"/>
      <c r="C1651" s="207"/>
      <c r="D1651" s="208" t="s">
        <v>194</v>
      </c>
      <c r="E1651" s="209" t="s">
        <v>1</v>
      </c>
      <c r="F1651" s="210" t="s">
        <v>1796</v>
      </c>
      <c r="G1651" s="207"/>
      <c r="H1651" s="209" t="s">
        <v>1</v>
      </c>
      <c r="I1651" s="211"/>
      <c r="J1651" s="207"/>
      <c r="K1651" s="207"/>
      <c r="L1651" s="212"/>
      <c r="M1651" s="213"/>
      <c r="N1651" s="214"/>
      <c r="O1651" s="214"/>
      <c r="P1651" s="214"/>
      <c r="Q1651" s="214"/>
      <c r="R1651" s="214"/>
      <c r="S1651" s="214"/>
      <c r="T1651" s="215"/>
      <c r="AT1651" s="216" t="s">
        <v>194</v>
      </c>
      <c r="AU1651" s="216" t="s">
        <v>82</v>
      </c>
      <c r="AV1651" s="13" t="s">
        <v>80</v>
      </c>
      <c r="AW1651" s="13" t="s">
        <v>29</v>
      </c>
      <c r="AX1651" s="13" t="s">
        <v>72</v>
      </c>
      <c r="AY1651" s="216" t="s">
        <v>182</v>
      </c>
    </row>
    <row r="1652" spans="1:65" s="14" customFormat="1" ht="11.25">
      <c r="B1652" s="217"/>
      <c r="C1652" s="218"/>
      <c r="D1652" s="208" t="s">
        <v>194</v>
      </c>
      <c r="E1652" s="219" t="s">
        <v>1</v>
      </c>
      <c r="F1652" s="220" t="s">
        <v>1797</v>
      </c>
      <c r="G1652" s="218"/>
      <c r="H1652" s="221">
        <v>1.355</v>
      </c>
      <c r="I1652" s="222"/>
      <c r="J1652" s="218"/>
      <c r="K1652" s="218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194</v>
      </c>
      <c r="AU1652" s="227" t="s">
        <v>82</v>
      </c>
      <c r="AV1652" s="14" t="s">
        <v>82</v>
      </c>
      <c r="AW1652" s="14" t="s">
        <v>29</v>
      </c>
      <c r="AX1652" s="14" t="s">
        <v>72</v>
      </c>
      <c r="AY1652" s="227" t="s">
        <v>182</v>
      </c>
    </row>
    <row r="1653" spans="1:65" s="15" customFormat="1" ht="11.25">
      <c r="B1653" s="228"/>
      <c r="C1653" s="229"/>
      <c r="D1653" s="208" t="s">
        <v>194</v>
      </c>
      <c r="E1653" s="230" t="s">
        <v>1</v>
      </c>
      <c r="F1653" s="231" t="s">
        <v>218</v>
      </c>
      <c r="G1653" s="229"/>
      <c r="H1653" s="232">
        <v>9.0690000000000008</v>
      </c>
      <c r="I1653" s="233"/>
      <c r="J1653" s="229"/>
      <c r="K1653" s="229"/>
      <c r="L1653" s="234"/>
      <c r="M1653" s="235"/>
      <c r="N1653" s="236"/>
      <c r="O1653" s="236"/>
      <c r="P1653" s="236"/>
      <c r="Q1653" s="236"/>
      <c r="R1653" s="236"/>
      <c r="S1653" s="236"/>
      <c r="T1653" s="237"/>
      <c r="AT1653" s="238" t="s">
        <v>194</v>
      </c>
      <c r="AU1653" s="238" t="s">
        <v>82</v>
      </c>
      <c r="AV1653" s="15" t="s">
        <v>187</v>
      </c>
      <c r="AW1653" s="15" t="s">
        <v>29</v>
      </c>
      <c r="AX1653" s="15" t="s">
        <v>80</v>
      </c>
      <c r="AY1653" s="238" t="s">
        <v>182</v>
      </c>
    </row>
    <row r="1654" spans="1:65" s="2" customFormat="1" ht="33" customHeight="1">
      <c r="A1654" s="34"/>
      <c r="B1654" s="35"/>
      <c r="C1654" s="192" t="s">
        <v>1806</v>
      </c>
      <c r="D1654" s="192" t="s">
        <v>184</v>
      </c>
      <c r="E1654" s="193" t="s">
        <v>1807</v>
      </c>
      <c r="F1654" s="194" t="s">
        <v>1808</v>
      </c>
      <c r="G1654" s="195" t="s">
        <v>186</v>
      </c>
      <c r="H1654" s="196">
        <v>3.67</v>
      </c>
      <c r="I1654" s="197"/>
      <c r="J1654" s="198">
        <f>ROUND(I1654*H1654,2)</f>
        <v>0</v>
      </c>
      <c r="K1654" s="199"/>
      <c r="L1654" s="39"/>
      <c r="M1654" s="200" t="s">
        <v>1</v>
      </c>
      <c r="N1654" s="201" t="s">
        <v>37</v>
      </c>
      <c r="O1654" s="71"/>
      <c r="P1654" s="202">
        <f>O1654*H1654</f>
        <v>0</v>
      </c>
      <c r="Q1654" s="202">
        <v>0</v>
      </c>
      <c r="R1654" s="202">
        <f>Q1654*H1654</f>
        <v>0</v>
      </c>
      <c r="S1654" s="202">
        <v>0</v>
      </c>
      <c r="T1654" s="203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4" t="s">
        <v>187</v>
      </c>
      <c r="AT1654" s="204" t="s">
        <v>184</v>
      </c>
      <c r="AU1654" s="204" t="s">
        <v>82</v>
      </c>
      <c r="AY1654" s="17" t="s">
        <v>182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7" t="s">
        <v>80</v>
      </c>
      <c r="BK1654" s="205">
        <f>ROUND(I1654*H1654,2)</f>
        <v>0</v>
      </c>
      <c r="BL1654" s="17" t="s">
        <v>187</v>
      </c>
      <c r="BM1654" s="204" t="s">
        <v>1809</v>
      </c>
    </row>
    <row r="1655" spans="1:65" s="13" customFormat="1" ht="11.25">
      <c r="B1655" s="206"/>
      <c r="C1655" s="207"/>
      <c r="D1655" s="208" t="s">
        <v>194</v>
      </c>
      <c r="E1655" s="209" t="s">
        <v>1</v>
      </c>
      <c r="F1655" s="210" t="s">
        <v>195</v>
      </c>
      <c r="G1655" s="207"/>
      <c r="H1655" s="209" t="s">
        <v>1</v>
      </c>
      <c r="I1655" s="211"/>
      <c r="J1655" s="207"/>
      <c r="K1655" s="207"/>
      <c r="L1655" s="212"/>
      <c r="M1655" s="213"/>
      <c r="N1655" s="214"/>
      <c r="O1655" s="214"/>
      <c r="P1655" s="214"/>
      <c r="Q1655" s="214"/>
      <c r="R1655" s="214"/>
      <c r="S1655" s="214"/>
      <c r="T1655" s="215"/>
      <c r="AT1655" s="216" t="s">
        <v>194</v>
      </c>
      <c r="AU1655" s="216" t="s">
        <v>82</v>
      </c>
      <c r="AV1655" s="13" t="s">
        <v>80</v>
      </c>
      <c r="AW1655" s="13" t="s">
        <v>29</v>
      </c>
      <c r="AX1655" s="13" t="s">
        <v>72</v>
      </c>
      <c r="AY1655" s="216" t="s">
        <v>182</v>
      </c>
    </row>
    <row r="1656" spans="1:65" s="13" customFormat="1" ht="11.25">
      <c r="B1656" s="206"/>
      <c r="C1656" s="207"/>
      <c r="D1656" s="208" t="s">
        <v>194</v>
      </c>
      <c r="E1656" s="209" t="s">
        <v>1</v>
      </c>
      <c r="F1656" s="210" t="s">
        <v>1718</v>
      </c>
      <c r="G1656" s="207"/>
      <c r="H1656" s="209" t="s">
        <v>1</v>
      </c>
      <c r="I1656" s="211"/>
      <c r="J1656" s="207"/>
      <c r="K1656" s="207"/>
      <c r="L1656" s="212"/>
      <c r="M1656" s="213"/>
      <c r="N1656" s="214"/>
      <c r="O1656" s="214"/>
      <c r="P1656" s="214"/>
      <c r="Q1656" s="214"/>
      <c r="R1656" s="214"/>
      <c r="S1656" s="214"/>
      <c r="T1656" s="215"/>
      <c r="AT1656" s="216" t="s">
        <v>194</v>
      </c>
      <c r="AU1656" s="216" t="s">
        <v>82</v>
      </c>
      <c r="AV1656" s="13" t="s">
        <v>80</v>
      </c>
      <c r="AW1656" s="13" t="s">
        <v>29</v>
      </c>
      <c r="AX1656" s="13" t="s">
        <v>72</v>
      </c>
      <c r="AY1656" s="216" t="s">
        <v>182</v>
      </c>
    </row>
    <row r="1657" spans="1:65" s="13" customFormat="1" ht="11.25">
      <c r="B1657" s="206"/>
      <c r="C1657" s="207"/>
      <c r="D1657" s="208" t="s">
        <v>194</v>
      </c>
      <c r="E1657" s="209" t="s">
        <v>1</v>
      </c>
      <c r="F1657" s="210" t="s">
        <v>1029</v>
      </c>
      <c r="G1657" s="207"/>
      <c r="H1657" s="209" t="s">
        <v>1</v>
      </c>
      <c r="I1657" s="211"/>
      <c r="J1657" s="207"/>
      <c r="K1657" s="207"/>
      <c r="L1657" s="212"/>
      <c r="M1657" s="213"/>
      <c r="N1657" s="214"/>
      <c r="O1657" s="214"/>
      <c r="P1657" s="214"/>
      <c r="Q1657" s="214"/>
      <c r="R1657" s="214"/>
      <c r="S1657" s="214"/>
      <c r="T1657" s="215"/>
      <c r="AT1657" s="216" t="s">
        <v>194</v>
      </c>
      <c r="AU1657" s="216" t="s">
        <v>82</v>
      </c>
      <c r="AV1657" s="13" t="s">
        <v>80</v>
      </c>
      <c r="AW1657" s="13" t="s">
        <v>29</v>
      </c>
      <c r="AX1657" s="13" t="s">
        <v>72</v>
      </c>
      <c r="AY1657" s="216" t="s">
        <v>182</v>
      </c>
    </row>
    <row r="1658" spans="1:65" s="14" customFormat="1" ht="11.25">
      <c r="B1658" s="217"/>
      <c r="C1658" s="218"/>
      <c r="D1658" s="208" t="s">
        <v>194</v>
      </c>
      <c r="E1658" s="219" t="s">
        <v>1</v>
      </c>
      <c r="F1658" s="220" t="s">
        <v>1779</v>
      </c>
      <c r="G1658" s="218"/>
      <c r="H1658" s="221">
        <v>0.58899999999999997</v>
      </c>
      <c r="I1658" s="222"/>
      <c r="J1658" s="218"/>
      <c r="K1658" s="218"/>
      <c r="L1658" s="223"/>
      <c r="M1658" s="224"/>
      <c r="N1658" s="225"/>
      <c r="O1658" s="225"/>
      <c r="P1658" s="225"/>
      <c r="Q1658" s="225"/>
      <c r="R1658" s="225"/>
      <c r="S1658" s="225"/>
      <c r="T1658" s="226"/>
      <c r="AT1658" s="227" t="s">
        <v>194</v>
      </c>
      <c r="AU1658" s="227" t="s">
        <v>82</v>
      </c>
      <c r="AV1658" s="14" t="s">
        <v>82</v>
      </c>
      <c r="AW1658" s="14" t="s">
        <v>29</v>
      </c>
      <c r="AX1658" s="14" t="s">
        <v>72</v>
      </c>
      <c r="AY1658" s="227" t="s">
        <v>182</v>
      </c>
    </row>
    <row r="1659" spans="1:65" s="13" customFormat="1" ht="11.25">
      <c r="B1659" s="206"/>
      <c r="C1659" s="207"/>
      <c r="D1659" s="208" t="s">
        <v>194</v>
      </c>
      <c r="E1659" s="209" t="s">
        <v>1</v>
      </c>
      <c r="F1659" s="210" t="s">
        <v>1780</v>
      </c>
      <c r="G1659" s="207"/>
      <c r="H1659" s="209" t="s">
        <v>1</v>
      </c>
      <c r="I1659" s="211"/>
      <c r="J1659" s="207"/>
      <c r="K1659" s="207"/>
      <c r="L1659" s="212"/>
      <c r="M1659" s="213"/>
      <c r="N1659" s="214"/>
      <c r="O1659" s="214"/>
      <c r="P1659" s="214"/>
      <c r="Q1659" s="214"/>
      <c r="R1659" s="214"/>
      <c r="S1659" s="214"/>
      <c r="T1659" s="215"/>
      <c r="AT1659" s="216" t="s">
        <v>194</v>
      </c>
      <c r="AU1659" s="216" t="s">
        <v>82</v>
      </c>
      <c r="AV1659" s="13" t="s">
        <v>80</v>
      </c>
      <c r="AW1659" s="13" t="s">
        <v>29</v>
      </c>
      <c r="AX1659" s="13" t="s">
        <v>72</v>
      </c>
      <c r="AY1659" s="216" t="s">
        <v>182</v>
      </c>
    </row>
    <row r="1660" spans="1:65" s="13" customFormat="1" ht="11.25">
      <c r="B1660" s="206"/>
      <c r="C1660" s="207"/>
      <c r="D1660" s="208" t="s">
        <v>194</v>
      </c>
      <c r="E1660" s="209" t="s">
        <v>1</v>
      </c>
      <c r="F1660" s="210" t="s">
        <v>1781</v>
      </c>
      <c r="G1660" s="207"/>
      <c r="H1660" s="209" t="s">
        <v>1</v>
      </c>
      <c r="I1660" s="211"/>
      <c r="J1660" s="207"/>
      <c r="K1660" s="207"/>
      <c r="L1660" s="212"/>
      <c r="M1660" s="213"/>
      <c r="N1660" s="214"/>
      <c r="O1660" s="214"/>
      <c r="P1660" s="214"/>
      <c r="Q1660" s="214"/>
      <c r="R1660" s="214"/>
      <c r="S1660" s="214"/>
      <c r="T1660" s="215"/>
      <c r="AT1660" s="216" t="s">
        <v>194</v>
      </c>
      <c r="AU1660" s="216" t="s">
        <v>82</v>
      </c>
      <c r="AV1660" s="13" t="s">
        <v>80</v>
      </c>
      <c r="AW1660" s="13" t="s">
        <v>29</v>
      </c>
      <c r="AX1660" s="13" t="s">
        <v>72</v>
      </c>
      <c r="AY1660" s="216" t="s">
        <v>182</v>
      </c>
    </row>
    <row r="1661" spans="1:65" s="14" customFormat="1" ht="11.25">
      <c r="B1661" s="217"/>
      <c r="C1661" s="218"/>
      <c r="D1661" s="208" t="s">
        <v>194</v>
      </c>
      <c r="E1661" s="219" t="s">
        <v>1</v>
      </c>
      <c r="F1661" s="220" t="s">
        <v>1782</v>
      </c>
      <c r="G1661" s="218"/>
      <c r="H1661" s="221">
        <v>1.4139999999999999</v>
      </c>
      <c r="I1661" s="222"/>
      <c r="J1661" s="218"/>
      <c r="K1661" s="218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194</v>
      </c>
      <c r="AU1661" s="227" t="s">
        <v>82</v>
      </c>
      <c r="AV1661" s="14" t="s">
        <v>82</v>
      </c>
      <c r="AW1661" s="14" t="s">
        <v>29</v>
      </c>
      <c r="AX1661" s="14" t="s">
        <v>72</v>
      </c>
      <c r="AY1661" s="227" t="s">
        <v>182</v>
      </c>
    </row>
    <row r="1662" spans="1:65" s="13" customFormat="1" ht="11.25">
      <c r="B1662" s="206"/>
      <c r="C1662" s="207"/>
      <c r="D1662" s="208" t="s">
        <v>194</v>
      </c>
      <c r="E1662" s="209" t="s">
        <v>1</v>
      </c>
      <c r="F1662" s="210" t="s">
        <v>207</v>
      </c>
      <c r="G1662" s="207"/>
      <c r="H1662" s="209" t="s">
        <v>1</v>
      </c>
      <c r="I1662" s="211"/>
      <c r="J1662" s="207"/>
      <c r="K1662" s="207"/>
      <c r="L1662" s="212"/>
      <c r="M1662" s="213"/>
      <c r="N1662" s="214"/>
      <c r="O1662" s="214"/>
      <c r="P1662" s="214"/>
      <c r="Q1662" s="214"/>
      <c r="R1662" s="214"/>
      <c r="S1662" s="214"/>
      <c r="T1662" s="215"/>
      <c r="AT1662" s="216" t="s">
        <v>194</v>
      </c>
      <c r="AU1662" s="216" t="s">
        <v>82</v>
      </c>
      <c r="AV1662" s="13" t="s">
        <v>80</v>
      </c>
      <c r="AW1662" s="13" t="s">
        <v>29</v>
      </c>
      <c r="AX1662" s="13" t="s">
        <v>72</v>
      </c>
      <c r="AY1662" s="216" t="s">
        <v>182</v>
      </c>
    </row>
    <row r="1663" spans="1:65" s="13" customFormat="1" ht="11.25">
      <c r="B1663" s="206"/>
      <c r="C1663" s="207"/>
      <c r="D1663" s="208" t="s">
        <v>194</v>
      </c>
      <c r="E1663" s="209" t="s">
        <v>1</v>
      </c>
      <c r="F1663" s="210" t="s">
        <v>1783</v>
      </c>
      <c r="G1663" s="207"/>
      <c r="H1663" s="209" t="s">
        <v>1</v>
      </c>
      <c r="I1663" s="211"/>
      <c r="J1663" s="207"/>
      <c r="K1663" s="207"/>
      <c r="L1663" s="212"/>
      <c r="M1663" s="213"/>
      <c r="N1663" s="214"/>
      <c r="O1663" s="214"/>
      <c r="P1663" s="214"/>
      <c r="Q1663" s="214"/>
      <c r="R1663" s="214"/>
      <c r="S1663" s="214"/>
      <c r="T1663" s="215"/>
      <c r="AT1663" s="216" t="s">
        <v>194</v>
      </c>
      <c r="AU1663" s="216" t="s">
        <v>82</v>
      </c>
      <c r="AV1663" s="13" t="s">
        <v>80</v>
      </c>
      <c r="AW1663" s="13" t="s">
        <v>29</v>
      </c>
      <c r="AX1663" s="13" t="s">
        <v>72</v>
      </c>
      <c r="AY1663" s="216" t="s">
        <v>182</v>
      </c>
    </row>
    <row r="1664" spans="1:65" s="13" customFormat="1" ht="11.25">
      <c r="B1664" s="206"/>
      <c r="C1664" s="207"/>
      <c r="D1664" s="208" t="s">
        <v>194</v>
      </c>
      <c r="E1664" s="209" t="s">
        <v>1</v>
      </c>
      <c r="F1664" s="210" t="s">
        <v>1604</v>
      </c>
      <c r="G1664" s="207"/>
      <c r="H1664" s="209" t="s">
        <v>1</v>
      </c>
      <c r="I1664" s="211"/>
      <c r="J1664" s="207"/>
      <c r="K1664" s="207"/>
      <c r="L1664" s="212"/>
      <c r="M1664" s="213"/>
      <c r="N1664" s="214"/>
      <c r="O1664" s="214"/>
      <c r="P1664" s="214"/>
      <c r="Q1664" s="214"/>
      <c r="R1664" s="214"/>
      <c r="S1664" s="214"/>
      <c r="T1664" s="215"/>
      <c r="AT1664" s="216" t="s">
        <v>194</v>
      </c>
      <c r="AU1664" s="216" t="s">
        <v>82</v>
      </c>
      <c r="AV1664" s="13" t="s">
        <v>80</v>
      </c>
      <c r="AW1664" s="13" t="s">
        <v>29</v>
      </c>
      <c r="AX1664" s="13" t="s">
        <v>72</v>
      </c>
      <c r="AY1664" s="216" t="s">
        <v>182</v>
      </c>
    </row>
    <row r="1665" spans="1:65" s="14" customFormat="1" ht="11.25">
      <c r="B1665" s="217"/>
      <c r="C1665" s="218"/>
      <c r="D1665" s="208" t="s">
        <v>194</v>
      </c>
      <c r="E1665" s="219" t="s">
        <v>1</v>
      </c>
      <c r="F1665" s="220" t="s">
        <v>1784</v>
      </c>
      <c r="G1665" s="218"/>
      <c r="H1665" s="221">
        <v>0.6</v>
      </c>
      <c r="I1665" s="222"/>
      <c r="J1665" s="218"/>
      <c r="K1665" s="218"/>
      <c r="L1665" s="223"/>
      <c r="M1665" s="224"/>
      <c r="N1665" s="225"/>
      <c r="O1665" s="225"/>
      <c r="P1665" s="225"/>
      <c r="Q1665" s="225"/>
      <c r="R1665" s="225"/>
      <c r="S1665" s="225"/>
      <c r="T1665" s="226"/>
      <c r="AT1665" s="227" t="s">
        <v>194</v>
      </c>
      <c r="AU1665" s="227" t="s">
        <v>82</v>
      </c>
      <c r="AV1665" s="14" t="s">
        <v>82</v>
      </c>
      <c r="AW1665" s="14" t="s">
        <v>29</v>
      </c>
      <c r="AX1665" s="14" t="s">
        <v>72</v>
      </c>
      <c r="AY1665" s="227" t="s">
        <v>182</v>
      </c>
    </row>
    <row r="1666" spans="1:65" s="13" customFormat="1" ht="11.25">
      <c r="B1666" s="206"/>
      <c r="C1666" s="207"/>
      <c r="D1666" s="208" t="s">
        <v>194</v>
      </c>
      <c r="E1666" s="209" t="s">
        <v>1</v>
      </c>
      <c r="F1666" s="210" t="s">
        <v>1785</v>
      </c>
      <c r="G1666" s="207"/>
      <c r="H1666" s="209" t="s">
        <v>1</v>
      </c>
      <c r="I1666" s="211"/>
      <c r="J1666" s="207"/>
      <c r="K1666" s="207"/>
      <c r="L1666" s="212"/>
      <c r="M1666" s="213"/>
      <c r="N1666" s="214"/>
      <c r="O1666" s="214"/>
      <c r="P1666" s="214"/>
      <c r="Q1666" s="214"/>
      <c r="R1666" s="214"/>
      <c r="S1666" s="214"/>
      <c r="T1666" s="215"/>
      <c r="AT1666" s="216" t="s">
        <v>194</v>
      </c>
      <c r="AU1666" s="216" t="s">
        <v>82</v>
      </c>
      <c r="AV1666" s="13" t="s">
        <v>80</v>
      </c>
      <c r="AW1666" s="13" t="s">
        <v>29</v>
      </c>
      <c r="AX1666" s="13" t="s">
        <v>72</v>
      </c>
      <c r="AY1666" s="216" t="s">
        <v>182</v>
      </c>
    </row>
    <row r="1667" spans="1:65" s="13" customFormat="1" ht="11.25">
      <c r="B1667" s="206"/>
      <c r="C1667" s="207"/>
      <c r="D1667" s="208" t="s">
        <v>194</v>
      </c>
      <c r="E1667" s="209" t="s">
        <v>1</v>
      </c>
      <c r="F1667" s="210" t="s">
        <v>365</v>
      </c>
      <c r="G1667" s="207"/>
      <c r="H1667" s="209" t="s">
        <v>1</v>
      </c>
      <c r="I1667" s="211"/>
      <c r="J1667" s="207"/>
      <c r="K1667" s="207"/>
      <c r="L1667" s="212"/>
      <c r="M1667" s="213"/>
      <c r="N1667" s="214"/>
      <c r="O1667" s="214"/>
      <c r="P1667" s="214"/>
      <c r="Q1667" s="214"/>
      <c r="R1667" s="214"/>
      <c r="S1667" s="214"/>
      <c r="T1667" s="215"/>
      <c r="AT1667" s="216" t="s">
        <v>194</v>
      </c>
      <c r="AU1667" s="216" t="s">
        <v>82</v>
      </c>
      <c r="AV1667" s="13" t="s">
        <v>80</v>
      </c>
      <c r="AW1667" s="13" t="s">
        <v>29</v>
      </c>
      <c r="AX1667" s="13" t="s">
        <v>72</v>
      </c>
      <c r="AY1667" s="216" t="s">
        <v>182</v>
      </c>
    </row>
    <row r="1668" spans="1:65" s="14" customFormat="1" ht="11.25">
      <c r="B1668" s="217"/>
      <c r="C1668" s="218"/>
      <c r="D1668" s="208" t="s">
        <v>194</v>
      </c>
      <c r="E1668" s="219" t="s">
        <v>1</v>
      </c>
      <c r="F1668" s="220" t="s">
        <v>1786</v>
      </c>
      <c r="G1668" s="218"/>
      <c r="H1668" s="221">
        <v>1.0669999999999999</v>
      </c>
      <c r="I1668" s="222"/>
      <c r="J1668" s="218"/>
      <c r="K1668" s="218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194</v>
      </c>
      <c r="AU1668" s="227" t="s">
        <v>82</v>
      </c>
      <c r="AV1668" s="14" t="s">
        <v>82</v>
      </c>
      <c r="AW1668" s="14" t="s">
        <v>29</v>
      </c>
      <c r="AX1668" s="14" t="s">
        <v>72</v>
      </c>
      <c r="AY1668" s="227" t="s">
        <v>182</v>
      </c>
    </row>
    <row r="1669" spans="1:65" s="15" customFormat="1" ht="11.25">
      <c r="B1669" s="228"/>
      <c r="C1669" s="229"/>
      <c r="D1669" s="208" t="s">
        <v>194</v>
      </c>
      <c r="E1669" s="230" t="s">
        <v>1</v>
      </c>
      <c r="F1669" s="231" t="s">
        <v>218</v>
      </c>
      <c r="G1669" s="229"/>
      <c r="H1669" s="232">
        <v>3.67</v>
      </c>
      <c r="I1669" s="233"/>
      <c r="J1669" s="229"/>
      <c r="K1669" s="229"/>
      <c r="L1669" s="234"/>
      <c r="M1669" s="235"/>
      <c r="N1669" s="236"/>
      <c r="O1669" s="236"/>
      <c r="P1669" s="236"/>
      <c r="Q1669" s="236"/>
      <c r="R1669" s="236"/>
      <c r="S1669" s="236"/>
      <c r="T1669" s="237"/>
      <c r="AT1669" s="238" t="s">
        <v>194</v>
      </c>
      <c r="AU1669" s="238" t="s">
        <v>82</v>
      </c>
      <c r="AV1669" s="15" t="s">
        <v>187</v>
      </c>
      <c r="AW1669" s="15" t="s">
        <v>29</v>
      </c>
      <c r="AX1669" s="15" t="s">
        <v>80</v>
      </c>
      <c r="AY1669" s="238" t="s">
        <v>182</v>
      </c>
    </row>
    <row r="1670" spans="1:65" s="2" customFormat="1" ht="33" customHeight="1">
      <c r="A1670" s="34"/>
      <c r="B1670" s="35"/>
      <c r="C1670" s="192" t="s">
        <v>1810</v>
      </c>
      <c r="D1670" s="192" t="s">
        <v>184</v>
      </c>
      <c r="E1670" s="193" t="s">
        <v>1811</v>
      </c>
      <c r="F1670" s="194" t="s">
        <v>1812</v>
      </c>
      <c r="G1670" s="195" t="s">
        <v>186</v>
      </c>
      <c r="H1670" s="196">
        <v>9.0690000000000008</v>
      </c>
      <c r="I1670" s="197"/>
      <c r="J1670" s="198">
        <f>ROUND(I1670*H1670,2)</f>
        <v>0</v>
      </c>
      <c r="K1670" s="199"/>
      <c r="L1670" s="39"/>
      <c r="M1670" s="200" t="s">
        <v>1</v>
      </c>
      <c r="N1670" s="201" t="s">
        <v>37</v>
      </c>
      <c r="O1670" s="71"/>
      <c r="P1670" s="202">
        <f>O1670*H1670</f>
        <v>0</v>
      </c>
      <c r="Q1670" s="202">
        <v>0</v>
      </c>
      <c r="R1670" s="202">
        <f>Q1670*H1670</f>
        <v>0</v>
      </c>
      <c r="S1670" s="202">
        <v>0</v>
      </c>
      <c r="T1670" s="203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4" t="s">
        <v>187</v>
      </c>
      <c r="AT1670" s="204" t="s">
        <v>184</v>
      </c>
      <c r="AU1670" s="204" t="s">
        <v>82</v>
      </c>
      <c r="AY1670" s="17" t="s">
        <v>182</v>
      </c>
      <c r="BE1670" s="205">
        <f>IF(N1670="základní",J1670,0)</f>
        <v>0</v>
      </c>
      <c r="BF1670" s="205">
        <f>IF(N1670="snížená",J1670,0)</f>
        <v>0</v>
      </c>
      <c r="BG1670" s="205">
        <f>IF(N1670="zákl. přenesená",J1670,0)</f>
        <v>0</v>
      </c>
      <c r="BH1670" s="205">
        <f>IF(N1670="sníž. přenesená",J1670,0)</f>
        <v>0</v>
      </c>
      <c r="BI1670" s="205">
        <f>IF(N1670="nulová",J1670,0)</f>
        <v>0</v>
      </c>
      <c r="BJ1670" s="17" t="s">
        <v>80</v>
      </c>
      <c r="BK1670" s="205">
        <f>ROUND(I1670*H1670,2)</f>
        <v>0</v>
      </c>
      <c r="BL1670" s="17" t="s">
        <v>187</v>
      </c>
      <c r="BM1670" s="204" t="s">
        <v>1813</v>
      </c>
    </row>
    <row r="1671" spans="1:65" s="13" customFormat="1" ht="11.25">
      <c r="B1671" s="206"/>
      <c r="C1671" s="207"/>
      <c r="D1671" s="208" t="s">
        <v>194</v>
      </c>
      <c r="E1671" s="209" t="s">
        <v>1</v>
      </c>
      <c r="F1671" s="210" t="s">
        <v>1791</v>
      </c>
      <c r="G1671" s="207"/>
      <c r="H1671" s="209" t="s">
        <v>1</v>
      </c>
      <c r="I1671" s="211"/>
      <c r="J1671" s="207"/>
      <c r="K1671" s="207"/>
      <c r="L1671" s="212"/>
      <c r="M1671" s="213"/>
      <c r="N1671" s="214"/>
      <c r="O1671" s="214"/>
      <c r="P1671" s="214"/>
      <c r="Q1671" s="214"/>
      <c r="R1671" s="214"/>
      <c r="S1671" s="214"/>
      <c r="T1671" s="215"/>
      <c r="AT1671" s="216" t="s">
        <v>194</v>
      </c>
      <c r="AU1671" s="216" t="s">
        <v>82</v>
      </c>
      <c r="AV1671" s="13" t="s">
        <v>80</v>
      </c>
      <c r="AW1671" s="13" t="s">
        <v>29</v>
      </c>
      <c r="AX1671" s="13" t="s">
        <v>72</v>
      </c>
      <c r="AY1671" s="216" t="s">
        <v>182</v>
      </c>
    </row>
    <row r="1672" spans="1:65" s="14" customFormat="1" ht="11.25">
      <c r="B1672" s="217"/>
      <c r="C1672" s="218"/>
      <c r="D1672" s="208" t="s">
        <v>194</v>
      </c>
      <c r="E1672" s="219" t="s">
        <v>1</v>
      </c>
      <c r="F1672" s="220" t="s">
        <v>1792</v>
      </c>
      <c r="G1672" s="218"/>
      <c r="H1672" s="221">
        <v>6.5250000000000004</v>
      </c>
      <c r="I1672" s="222"/>
      <c r="J1672" s="218"/>
      <c r="K1672" s="218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194</v>
      </c>
      <c r="AU1672" s="227" t="s">
        <v>82</v>
      </c>
      <c r="AV1672" s="14" t="s">
        <v>82</v>
      </c>
      <c r="AW1672" s="14" t="s">
        <v>29</v>
      </c>
      <c r="AX1672" s="14" t="s">
        <v>72</v>
      </c>
      <c r="AY1672" s="227" t="s">
        <v>182</v>
      </c>
    </row>
    <row r="1673" spans="1:65" s="14" customFormat="1" ht="11.25">
      <c r="B1673" s="217"/>
      <c r="C1673" s="218"/>
      <c r="D1673" s="208" t="s">
        <v>194</v>
      </c>
      <c r="E1673" s="219" t="s">
        <v>1</v>
      </c>
      <c r="F1673" s="220" t="s">
        <v>1793</v>
      </c>
      <c r="G1673" s="218"/>
      <c r="H1673" s="221">
        <v>0.72599999999999998</v>
      </c>
      <c r="I1673" s="222"/>
      <c r="J1673" s="218"/>
      <c r="K1673" s="218"/>
      <c r="L1673" s="223"/>
      <c r="M1673" s="224"/>
      <c r="N1673" s="225"/>
      <c r="O1673" s="225"/>
      <c r="P1673" s="225"/>
      <c r="Q1673" s="225"/>
      <c r="R1673" s="225"/>
      <c r="S1673" s="225"/>
      <c r="T1673" s="226"/>
      <c r="AT1673" s="227" t="s">
        <v>194</v>
      </c>
      <c r="AU1673" s="227" t="s">
        <v>82</v>
      </c>
      <c r="AV1673" s="14" t="s">
        <v>82</v>
      </c>
      <c r="AW1673" s="14" t="s">
        <v>29</v>
      </c>
      <c r="AX1673" s="14" t="s">
        <v>72</v>
      </c>
      <c r="AY1673" s="227" t="s">
        <v>182</v>
      </c>
    </row>
    <row r="1674" spans="1:65" s="13" customFormat="1" ht="11.25">
      <c r="B1674" s="206"/>
      <c r="C1674" s="207"/>
      <c r="D1674" s="208" t="s">
        <v>194</v>
      </c>
      <c r="E1674" s="209" t="s">
        <v>1</v>
      </c>
      <c r="F1674" s="210" t="s">
        <v>1794</v>
      </c>
      <c r="G1674" s="207"/>
      <c r="H1674" s="209" t="s">
        <v>1</v>
      </c>
      <c r="I1674" s="211"/>
      <c r="J1674" s="207"/>
      <c r="K1674" s="207"/>
      <c r="L1674" s="212"/>
      <c r="M1674" s="213"/>
      <c r="N1674" s="214"/>
      <c r="O1674" s="214"/>
      <c r="P1674" s="214"/>
      <c r="Q1674" s="214"/>
      <c r="R1674" s="214"/>
      <c r="S1674" s="214"/>
      <c r="T1674" s="215"/>
      <c r="AT1674" s="216" t="s">
        <v>194</v>
      </c>
      <c r="AU1674" s="216" t="s">
        <v>82</v>
      </c>
      <c r="AV1674" s="13" t="s">
        <v>80</v>
      </c>
      <c r="AW1674" s="13" t="s">
        <v>29</v>
      </c>
      <c r="AX1674" s="13" t="s">
        <v>72</v>
      </c>
      <c r="AY1674" s="216" t="s">
        <v>182</v>
      </c>
    </row>
    <row r="1675" spans="1:65" s="14" customFormat="1" ht="11.25">
      <c r="B1675" s="217"/>
      <c r="C1675" s="218"/>
      <c r="D1675" s="208" t="s">
        <v>194</v>
      </c>
      <c r="E1675" s="219" t="s">
        <v>1</v>
      </c>
      <c r="F1675" s="220" t="s">
        <v>1795</v>
      </c>
      <c r="G1675" s="218"/>
      <c r="H1675" s="221">
        <v>0.46300000000000002</v>
      </c>
      <c r="I1675" s="222"/>
      <c r="J1675" s="218"/>
      <c r="K1675" s="218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194</v>
      </c>
      <c r="AU1675" s="227" t="s">
        <v>82</v>
      </c>
      <c r="AV1675" s="14" t="s">
        <v>82</v>
      </c>
      <c r="AW1675" s="14" t="s">
        <v>29</v>
      </c>
      <c r="AX1675" s="14" t="s">
        <v>72</v>
      </c>
      <c r="AY1675" s="227" t="s">
        <v>182</v>
      </c>
    </row>
    <row r="1676" spans="1:65" s="13" customFormat="1" ht="11.25">
      <c r="B1676" s="206"/>
      <c r="C1676" s="207"/>
      <c r="D1676" s="208" t="s">
        <v>194</v>
      </c>
      <c r="E1676" s="209" t="s">
        <v>1</v>
      </c>
      <c r="F1676" s="210" t="s">
        <v>1796</v>
      </c>
      <c r="G1676" s="207"/>
      <c r="H1676" s="209" t="s">
        <v>1</v>
      </c>
      <c r="I1676" s="211"/>
      <c r="J1676" s="207"/>
      <c r="K1676" s="207"/>
      <c r="L1676" s="212"/>
      <c r="M1676" s="213"/>
      <c r="N1676" s="214"/>
      <c r="O1676" s="214"/>
      <c r="P1676" s="214"/>
      <c r="Q1676" s="214"/>
      <c r="R1676" s="214"/>
      <c r="S1676" s="214"/>
      <c r="T1676" s="215"/>
      <c r="AT1676" s="216" t="s">
        <v>194</v>
      </c>
      <c r="AU1676" s="216" t="s">
        <v>82</v>
      </c>
      <c r="AV1676" s="13" t="s">
        <v>80</v>
      </c>
      <c r="AW1676" s="13" t="s">
        <v>29</v>
      </c>
      <c r="AX1676" s="13" t="s">
        <v>72</v>
      </c>
      <c r="AY1676" s="216" t="s">
        <v>182</v>
      </c>
    </row>
    <row r="1677" spans="1:65" s="14" customFormat="1" ht="11.25">
      <c r="B1677" s="217"/>
      <c r="C1677" s="218"/>
      <c r="D1677" s="208" t="s">
        <v>194</v>
      </c>
      <c r="E1677" s="219" t="s">
        <v>1</v>
      </c>
      <c r="F1677" s="220" t="s">
        <v>1797</v>
      </c>
      <c r="G1677" s="218"/>
      <c r="H1677" s="221">
        <v>1.355</v>
      </c>
      <c r="I1677" s="222"/>
      <c r="J1677" s="218"/>
      <c r="K1677" s="218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194</v>
      </c>
      <c r="AU1677" s="227" t="s">
        <v>82</v>
      </c>
      <c r="AV1677" s="14" t="s">
        <v>82</v>
      </c>
      <c r="AW1677" s="14" t="s">
        <v>29</v>
      </c>
      <c r="AX1677" s="14" t="s">
        <v>72</v>
      </c>
      <c r="AY1677" s="227" t="s">
        <v>182</v>
      </c>
    </row>
    <row r="1678" spans="1:65" s="15" customFormat="1" ht="11.25">
      <c r="B1678" s="228"/>
      <c r="C1678" s="229"/>
      <c r="D1678" s="208" t="s">
        <v>194</v>
      </c>
      <c r="E1678" s="230" t="s">
        <v>1</v>
      </c>
      <c r="F1678" s="231" t="s">
        <v>218</v>
      </c>
      <c r="G1678" s="229"/>
      <c r="H1678" s="232">
        <v>9.0690000000000008</v>
      </c>
      <c r="I1678" s="233"/>
      <c r="J1678" s="229"/>
      <c r="K1678" s="229"/>
      <c r="L1678" s="234"/>
      <c r="M1678" s="235"/>
      <c r="N1678" s="236"/>
      <c r="O1678" s="236"/>
      <c r="P1678" s="236"/>
      <c r="Q1678" s="236"/>
      <c r="R1678" s="236"/>
      <c r="S1678" s="236"/>
      <c r="T1678" s="237"/>
      <c r="AT1678" s="238" t="s">
        <v>194</v>
      </c>
      <c r="AU1678" s="238" t="s">
        <v>82</v>
      </c>
      <c r="AV1678" s="15" t="s">
        <v>187</v>
      </c>
      <c r="AW1678" s="15" t="s">
        <v>29</v>
      </c>
      <c r="AX1678" s="15" t="s">
        <v>80</v>
      </c>
      <c r="AY1678" s="238" t="s">
        <v>182</v>
      </c>
    </row>
    <row r="1679" spans="1:65" s="2" customFormat="1" ht="16.5" customHeight="1">
      <c r="A1679" s="34"/>
      <c r="B1679" s="35"/>
      <c r="C1679" s="192" t="s">
        <v>1814</v>
      </c>
      <c r="D1679" s="192" t="s">
        <v>184</v>
      </c>
      <c r="E1679" s="193" t="s">
        <v>1815</v>
      </c>
      <c r="F1679" s="194" t="s">
        <v>1816</v>
      </c>
      <c r="G1679" s="195" t="s">
        <v>292</v>
      </c>
      <c r="H1679" s="196">
        <v>1.6160000000000001</v>
      </c>
      <c r="I1679" s="197"/>
      <c r="J1679" s="198">
        <f>ROUND(I1679*H1679,2)</f>
        <v>0</v>
      </c>
      <c r="K1679" s="199"/>
      <c r="L1679" s="39"/>
      <c r="M1679" s="200" t="s">
        <v>1</v>
      </c>
      <c r="N1679" s="201" t="s">
        <v>37</v>
      </c>
      <c r="O1679" s="71"/>
      <c r="P1679" s="202">
        <f>O1679*H1679</f>
        <v>0</v>
      </c>
      <c r="Q1679" s="202">
        <v>1.06277</v>
      </c>
      <c r="R1679" s="202">
        <f>Q1679*H1679</f>
        <v>1.71743632</v>
      </c>
      <c r="S1679" s="202">
        <v>0</v>
      </c>
      <c r="T1679" s="203">
        <f>S1679*H1679</f>
        <v>0</v>
      </c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R1679" s="204" t="s">
        <v>187</v>
      </c>
      <c r="AT1679" s="204" t="s">
        <v>184</v>
      </c>
      <c r="AU1679" s="204" t="s">
        <v>82</v>
      </c>
      <c r="AY1679" s="17" t="s">
        <v>182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7" t="s">
        <v>80</v>
      </c>
      <c r="BK1679" s="205">
        <f>ROUND(I1679*H1679,2)</f>
        <v>0</v>
      </c>
      <c r="BL1679" s="17" t="s">
        <v>187</v>
      </c>
      <c r="BM1679" s="204" t="s">
        <v>1817</v>
      </c>
    </row>
    <row r="1680" spans="1:65" s="13" customFormat="1" ht="11.25">
      <c r="B1680" s="206"/>
      <c r="C1680" s="207"/>
      <c r="D1680" s="208" t="s">
        <v>194</v>
      </c>
      <c r="E1680" s="209" t="s">
        <v>1</v>
      </c>
      <c r="F1680" s="210" t="s">
        <v>1818</v>
      </c>
      <c r="G1680" s="207"/>
      <c r="H1680" s="209" t="s">
        <v>1</v>
      </c>
      <c r="I1680" s="211"/>
      <c r="J1680" s="207"/>
      <c r="K1680" s="207"/>
      <c r="L1680" s="212"/>
      <c r="M1680" s="213"/>
      <c r="N1680" s="214"/>
      <c r="O1680" s="214"/>
      <c r="P1680" s="214"/>
      <c r="Q1680" s="214"/>
      <c r="R1680" s="214"/>
      <c r="S1680" s="214"/>
      <c r="T1680" s="215"/>
      <c r="AT1680" s="216" t="s">
        <v>194</v>
      </c>
      <c r="AU1680" s="216" t="s">
        <v>82</v>
      </c>
      <c r="AV1680" s="13" t="s">
        <v>80</v>
      </c>
      <c r="AW1680" s="13" t="s">
        <v>29</v>
      </c>
      <c r="AX1680" s="13" t="s">
        <v>72</v>
      </c>
      <c r="AY1680" s="216" t="s">
        <v>182</v>
      </c>
    </row>
    <row r="1681" spans="2:51" s="13" customFormat="1" ht="11.25">
      <c r="B1681" s="206"/>
      <c r="C1681" s="207"/>
      <c r="D1681" s="208" t="s">
        <v>194</v>
      </c>
      <c r="E1681" s="209" t="s">
        <v>1</v>
      </c>
      <c r="F1681" s="210" t="s">
        <v>1819</v>
      </c>
      <c r="G1681" s="207"/>
      <c r="H1681" s="209" t="s">
        <v>1</v>
      </c>
      <c r="I1681" s="211"/>
      <c r="J1681" s="207"/>
      <c r="K1681" s="207"/>
      <c r="L1681" s="212"/>
      <c r="M1681" s="213"/>
      <c r="N1681" s="214"/>
      <c r="O1681" s="214"/>
      <c r="P1681" s="214"/>
      <c r="Q1681" s="214"/>
      <c r="R1681" s="214"/>
      <c r="S1681" s="214"/>
      <c r="T1681" s="215"/>
      <c r="AT1681" s="216" t="s">
        <v>194</v>
      </c>
      <c r="AU1681" s="216" t="s">
        <v>82</v>
      </c>
      <c r="AV1681" s="13" t="s">
        <v>80</v>
      </c>
      <c r="AW1681" s="13" t="s">
        <v>29</v>
      </c>
      <c r="AX1681" s="13" t="s">
        <v>72</v>
      </c>
      <c r="AY1681" s="216" t="s">
        <v>182</v>
      </c>
    </row>
    <row r="1682" spans="2:51" s="14" customFormat="1" ht="11.25">
      <c r="B1682" s="217"/>
      <c r="C1682" s="218"/>
      <c r="D1682" s="208" t="s">
        <v>194</v>
      </c>
      <c r="E1682" s="219" t="s">
        <v>1</v>
      </c>
      <c r="F1682" s="220" t="s">
        <v>1820</v>
      </c>
      <c r="G1682" s="218"/>
      <c r="H1682" s="221">
        <v>0.81899999999999995</v>
      </c>
      <c r="I1682" s="222"/>
      <c r="J1682" s="218"/>
      <c r="K1682" s="218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194</v>
      </c>
      <c r="AU1682" s="227" t="s">
        <v>82</v>
      </c>
      <c r="AV1682" s="14" t="s">
        <v>82</v>
      </c>
      <c r="AW1682" s="14" t="s">
        <v>29</v>
      </c>
      <c r="AX1682" s="14" t="s">
        <v>72</v>
      </c>
      <c r="AY1682" s="227" t="s">
        <v>182</v>
      </c>
    </row>
    <row r="1683" spans="2:51" s="14" customFormat="1" ht="11.25">
      <c r="B1683" s="217"/>
      <c r="C1683" s="218"/>
      <c r="D1683" s="208" t="s">
        <v>194</v>
      </c>
      <c r="E1683" s="219" t="s">
        <v>1</v>
      </c>
      <c r="F1683" s="220" t="s">
        <v>1821</v>
      </c>
      <c r="G1683" s="218"/>
      <c r="H1683" s="221">
        <v>7.0999999999999994E-2</v>
      </c>
      <c r="I1683" s="222"/>
      <c r="J1683" s="218"/>
      <c r="K1683" s="218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194</v>
      </c>
      <c r="AU1683" s="227" t="s">
        <v>82</v>
      </c>
      <c r="AV1683" s="14" t="s">
        <v>82</v>
      </c>
      <c r="AW1683" s="14" t="s">
        <v>29</v>
      </c>
      <c r="AX1683" s="14" t="s">
        <v>72</v>
      </c>
      <c r="AY1683" s="227" t="s">
        <v>182</v>
      </c>
    </row>
    <row r="1684" spans="2:51" s="13" customFormat="1" ht="11.25">
      <c r="B1684" s="206"/>
      <c r="C1684" s="207"/>
      <c r="D1684" s="208" t="s">
        <v>194</v>
      </c>
      <c r="E1684" s="209" t="s">
        <v>1</v>
      </c>
      <c r="F1684" s="210" t="s">
        <v>1794</v>
      </c>
      <c r="G1684" s="207"/>
      <c r="H1684" s="209" t="s">
        <v>1</v>
      </c>
      <c r="I1684" s="211"/>
      <c r="J1684" s="207"/>
      <c r="K1684" s="207"/>
      <c r="L1684" s="212"/>
      <c r="M1684" s="213"/>
      <c r="N1684" s="214"/>
      <c r="O1684" s="214"/>
      <c r="P1684" s="214"/>
      <c r="Q1684" s="214"/>
      <c r="R1684" s="214"/>
      <c r="S1684" s="214"/>
      <c r="T1684" s="215"/>
      <c r="AT1684" s="216" t="s">
        <v>194</v>
      </c>
      <c r="AU1684" s="216" t="s">
        <v>82</v>
      </c>
      <c r="AV1684" s="13" t="s">
        <v>80</v>
      </c>
      <c r="AW1684" s="13" t="s">
        <v>29</v>
      </c>
      <c r="AX1684" s="13" t="s">
        <v>72</v>
      </c>
      <c r="AY1684" s="216" t="s">
        <v>182</v>
      </c>
    </row>
    <row r="1685" spans="2:51" s="14" customFormat="1" ht="11.25">
      <c r="B1685" s="217"/>
      <c r="C1685" s="218"/>
      <c r="D1685" s="208" t="s">
        <v>194</v>
      </c>
      <c r="E1685" s="219" t="s">
        <v>1</v>
      </c>
      <c r="F1685" s="220" t="s">
        <v>1822</v>
      </c>
      <c r="G1685" s="218"/>
      <c r="H1685" s="221">
        <v>4.5999999999999999E-2</v>
      </c>
      <c r="I1685" s="222"/>
      <c r="J1685" s="218"/>
      <c r="K1685" s="218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194</v>
      </c>
      <c r="AU1685" s="227" t="s">
        <v>82</v>
      </c>
      <c r="AV1685" s="14" t="s">
        <v>82</v>
      </c>
      <c r="AW1685" s="14" t="s">
        <v>29</v>
      </c>
      <c r="AX1685" s="14" t="s">
        <v>72</v>
      </c>
      <c r="AY1685" s="227" t="s">
        <v>182</v>
      </c>
    </row>
    <row r="1686" spans="2:51" s="13" customFormat="1" ht="11.25">
      <c r="B1686" s="206"/>
      <c r="C1686" s="207"/>
      <c r="D1686" s="208" t="s">
        <v>194</v>
      </c>
      <c r="E1686" s="209" t="s">
        <v>1</v>
      </c>
      <c r="F1686" s="210" t="s">
        <v>1796</v>
      </c>
      <c r="G1686" s="207"/>
      <c r="H1686" s="209" t="s">
        <v>1</v>
      </c>
      <c r="I1686" s="211"/>
      <c r="J1686" s="207"/>
      <c r="K1686" s="207"/>
      <c r="L1686" s="212"/>
      <c r="M1686" s="213"/>
      <c r="N1686" s="214"/>
      <c r="O1686" s="214"/>
      <c r="P1686" s="214"/>
      <c r="Q1686" s="214"/>
      <c r="R1686" s="214"/>
      <c r="S1686" s="214"/>
      <c r="T1686" s="215"/>
      <c r="AT1686" s="216" t="s">
        <v>194</v>
      </c>
      <c r="AU1686" s="216" t="s">
        <v>82</v>
      </c>
      <c r="AV1686" s="13" t="s">
        <v>80</v>
      </c>
      <c r="AW1686" s="13" t="s">
        <v>29</v>
      </c>
      <c r="AX1686" s="13" t="s">
        <v>72</v>
      </c>
      <c r="AY1686" s="216" t="s">
        <v>182</v>
      </c>
    </row>
    <row r="1687" spans="2:51" s="14" customFormat="1" ht="11.25">
      <c r="B1687" s="217"/>
      <c r="C1687" s="218"/>
      <c r="D1687" s="208" t="s">
        <v>194</v>
      </c>
      <c r="E1687" s="219" t="s">
        <v>1</v>
      </c>
      <c r="F1687" s="220" t="s">
        <v>1823</v>
      </c>
      <c r="G1687" s="218"/>
      <c r="H1687" s="221">
        <v>1.2999999999999999E-2</v>
      </c>
      <c r="I1687" s="222"/>
      <c r="J1687" s="218"/>
      <c r="K1687" s="218"/>
      <c r="L1687" s="223"/>
      <c r="M1687" s="224"/>
      <c r="N1687" s="225"/>
      <c r="O1687" s="225"/>
      <c r="P1687" s="225"/>
      <c r="Q1687" s="225"/>
      <c r="R1687" s="225"/>
      <c r="S1687" s="225"/>
      <c r="T1687" s="226"/>
      <c r="AT1687" s="227" t="s">
        <v>194</v>
      </c>
      <c r="AU1687" s="227" t="s">
        <v>82</v>
      </c>
      <c r="AV1687" s="14" t="s">
        <v>82</v>
      </c>
      <c r="AW1687" s="14" t="s">
        <v>29</v>
      </c>
      <c r="AX1687" s="14" t="s">
        <v>72</v>
      </c>
      <c r="AY1687" s="227" t="s">
        <v>182</v>
      </c>
    </row>
    <row r="1688" spans="2:51" s="13" customFormat="1" ht="11.25">
      <c r="B1688" s="206"/>
      <c r="C1688" s="207"/>
      <c r="D1688" s="208" t="s">
        <v>194</v>
      </c>
      <c r="E1688" s="209" t="s">
        <v>1</v>
      </c>
      <c r="F1688" s="210" t="s">
        <v>195</v>
      </c>
      <c r="G1688" s="207"/>
      <c r="H1688" s="209" t="s">
        <v>1</v>
      </c>
      <c r="I1688" s="211"/>
      <c r="J1688" s="207"/>
      <c r="K1688" s="207"/>
      <c r="L1688" s="212"/>
      <c r="M1688" s="213"/>
      <c r="N1688" s="214"/>
      <c r="O1688" s="214"/>
      <c r="P1688" s="214"/>
      <c r="Q1688" s="214"/>
      <c r="R1688" s="214"/>
      <c r="S1688" s="214"/>
      <c r="T1688" s="215"/>
      <c r="AT1688" s="216" t="s">
        <v>194</v>
      </c>
      <c r="AU1688" s="216" t="s">
        <v>82</v>
      </c>
      <c r="AV1688" s="13" t="s">
        <v>80</v>
      </c>
      <c r="AW1688" s="13" t="s">
        <v>29</v>
      </c>
      <c r="AX1688" s="13" t="s">
        <v>72</v>
      </c>
      <c r="AY1688" s="216" t="s">
        <v>182</v>
      </c>
    </row>
    <row r="1689" spans="2:51" s="13" customFormat="1" ht="11.25">
      <c r="B1689" s="206"/>
      <c r="C1689" s="207"/>
      <c r="D1689" s="208" t="s">
        <v>194</v>
      </c>
      <c r="E1689" s="209" t="s">
        <v>1</v>
      </c>
      <c r="F1689" s="210" t="s">
        <v>1718</v>
      </c>
      <c r="G1689" s="207"/>
      <c r="H1689" s="209" t="s">
        <v>1</v>
      </c>
      <c r="I1689" s="211"/>
      <c r="J1689" s="207"/>
      <c r="K1689" s="207"/>
      <c r="L1689" s="212"/>
      <c r="M1689" s="213"/>
      <c r="N1689" s="214"/>
      <c r="O1689" s="214"/>
      <c r="P1689" s="214"/>
      <c r="Q1689" s="214"/>
      <c r="R1689" s="214"/>
      <c r="S1689" s="214"/>
      <c r="T1689" s="215"/>
      <c r="AT1689" s="216" t="s">
        <v>194</v>
      </c>
      <c r="AU1689" s="216" t="s">
        <v>82</v>
      </c>
      <c r="AV1689" s="13" t="s">
        <v>80</v>
      </c>
      <c r="AW1689" s="13" t="s">
        <v>29</v>
      </c>
      <c r="AX1689" s="13" t="s">
        <v>72</v>
      </c>
      <c r="AY1689" s="216" t="s">
        <v>182</v>
      </c>
    </row>
    <row r="1690" spans="2:51" s="13" customFormat="1" ht="11.25">
      <c r="B1690" s="206"/>
      <c r="C1690" s="207"/>
      <c r="D1690" s="208" t="s">
        <v>194</v>
      </c>
      <c r="E1690" s="209" t="s">
        <v>1</v>
      </c>
      <c r="F1690" s="210" t="s">
        <v>1029</v>
      </c>
      <c r="G1690" s="207"/>
      <c r="H1690" s="209" t="s">
        <v>1</v>
      </c>
      <c r="I1690" s="211"/>
      <c r="J1690" s="207"/>
      <c r="K1690" s="207"/>
      <c r="L1690" s="212"/>
      <c r="M1690" s="213"/>
      <c r="N1690" s="214"/>
      <c r="O1690" s="214"/>
      <c r="P1690" s="214"/>
      <c r="Q1690" s="214"/>
      <c r="R1690" s="214"/>
      <c r="S1690" s="214"/>
      <c r="T1690" s="215"/>
      <c r="AT1690" s="216" t="s">
        <v>194</v>
      </c>
      <c r="AU1690" s="216" t="s">
        <v>82</v>
      </c>
      <c r="AV1690" s="13" t="s">
        <v>80</v>
      </c>
      <c r="AW1690" s="13" t="s">
        <v>29</v>
      </c>
      <c r="AX1690" s="13" t="s">
        <v>72</v>
      </c>
      <c r="AY1690" s="216" t="s">
        <v>182</v>
      </c>
    </row>
    <row r="1691" spans="2:51" s="14" customFormat="1" ht="11.25">
      <c r="B1691" s="217"/>
      <c r="C1691" s="218"/>
      <c r="D1691" s="208" t="s">
        <v>194</v>
      </c>
      <c r="E1691" s="219" t="s">
        <v>1</v>
      </c>
      <c r="F1691" s="220" t="s">
        <v>1824</v>
      </c>
      <c r="G1691" s="218"/>
      <c r="H1691" s="221">
        <v>0.105</v>
      </c>
      <c r="I1691" s="222"/>
      <c r="J1691" s="218"/>
      <c r="K1691" s="218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194</v>
      </c>
      <c r="AU1691" s="227" t="s">
        <v>82</v>
      </c>
      <c r="AV1691" s="14" t="s">
        <v>82</v>
      </c>
      <c r="AW1691" s="14" t="s">
        <v>29</v>
      </c>
      <c r="AX1691" s="14" t="s">
        <v>72</v>
      </c>
      <c r="AY1691" s="227" t="s">
        <v>182</v>
      </c>
    </row>
    <row r="1692" spans="2:51" s="13" customFormat="1" ht="11.25">
      <c r="B1692" s="206"/>
      <c r="C1692" s="207"/>
      <c r="D1692" s="208" t="s">
        <v>194</v>
      </c>
      <c r="E1692" s="209" t="s">
        <v>1</v>
      </c>
      <c r="F1692" s="210" t="s">
        <v>1780</v>
      </c>
      <c r="G1692" s="207"/>
      <c r="H1692" s="209" t="s">
        <v>1</v>
      </c>
      <c r="I1692" s="211"/>
      <c r="J1692" s="207"/>
      <c r="K1692" s="207"/>
      <c r="L1692" s="212"/>
      <c r="M1692" s="213"/>
      <c r="N1692" s="214"/>
      <c r="O1692" s="214"/>
      <c r="P1692" s="214"/>
      <c r="Q1692" s="214"/>
      <c r="R1692" s="214"/>
      <c r="S1692" s="214"/>
      <c r="T1692" s="215"/>
      <c r="AT1692" s="216" t="s">
        <v>194</v>
      </c>
      <c r="AU1692" s="216" t="s">
        <v>82</v>
      </c>
      <c r="AV1692" s="13" t="s">
        <v>80</v>
      </c>
      <c r="AW1692" s="13" t="s">
        <v>29</v>
      </c>
      <c r="AX1692" s="13" t="s">
        <v>72</v>
      </c>
      <c r="AY1692" s="216" t="s">
        <v>182</v>
      </c>
    </row>
    <row r="1693" spans="2:51" s="13" customFormat="1" ht="11.25">
      <c r="B1693" s="206"/>
      <c r="C1693" s="207"/>
      <c r="D1693" s="208" t="s">
        <v>194</v>
      </c>
      <c r="E1693" s="209" t="s">
        <v>1</v>
      </c>
      <c r="F1693" s="210" t="s">
        <v>1781</v>
      </c>
      <c r="G1693" s="207"/>
      <c r="H1693" s="209" t="s">
        <v>1</v>
      </c>
      <c r="I1693" s="211"/>
      <c r="J1693" s="207"/>
      <c r="K1693" s="207"/>
      <c r="L1693" s="212"/>
      <c r="M1693" s="213"/>
      <c r="N1693" s="214"/>
      <c r="O1693" s="214"/>
      <c r="P1693" s="214"/>
      <c r="Q1693" s="214"/>
      <c r="R1693" s="214"/>
      <c r="S1693" s="214"/>
      <c r="T1693" s="215"/>
      <c r="AT1693" s="216" t="s">
        <v>194</v>
      </c>
      <c r="AU1693" s="216" t="s">
        <v>82</v>
      </c>
      <c r="AV1693" s="13" t="s">
        <v>80</v>
      </c>
      <c r="AW1693" s="13" t="s">
        <v>29</v>
      </c>
      <c r="AX1693" s="13" t="s">
        <v>72</v>
      </c>
      <c r="AY1693" s="216" t="s">
        <v>182</v>
      </c>
    </row>
    <row r="1694" spans="2:51" s="14" customFormat="1" ht="11.25">
      <c r="B1694" s="217"/>
      <c r="C1694" s="218"/>
      <c r="D1694" s="208" t="s">
        <v>194</v>
      </c>
      <c r="E1694" s="219" t="s">
        <v>1</v>
      </c>
      <c r="F1694" s="220" t="s">
        <v>1825</v>
      </c>
      <c r="G1694" s="218"/>
      <c r="H1694" s="221">
        <v>0.253</v>
      </c>
      <c r="I1694" s="222"/>
      <c r="J1694" s="218"/>
      <c r="K1694" s="218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194</v>
      </c>
      <c r="AU1694" s="227" t="s">
        <v>82</v>
      </c>
      <c r="AV1694" s="14" t="s">
        <v>82</v>
      </c>
      <c r="AW1694" s="14" t="s">
        <v>29</v>
      </c>
      <c r="AX1694" s="14" t="s">
        <v>72</v>
      </c>
      <c r="AY1694" s="227" t="s">
        <v>182</v>
      </c>
    </row>
    <row r="1695" spans="2:51" s="13" customFormat="1" ht="11.25">
      <c r="B1695" s="206"/>
      <c r="C1695" s="207"/>
      <c r="D1695" s="208" t="s">
        <v>194</v>
      </c>
      <c r="E1695" s="209" t="s">
        <v>1</v>
      </c>
      <c r="F1695" s="210" t="s">
        <v>207</v>
      </c>
      <c r="G1695" s="207"/>
      <c r="H1695" s="209" t="s">
        <v>1</v>
      </c>
      <c r="I1695" s="211"/>
      <c r="J1695" s="207"/>
      <c r="K1695" s="207"/>
      <c r="L1695" s="212"/>
      <c r="M1695" s="213"/>
      <c r="N1695" s="214"/>
      <c r="O1695" s="214"/>
      <c r="P1695" s="214"/>
      <c r="Q1695" s="214"/>
      <c r="R1695" s="214"/>
      <c r="S1695" s="214"/>
      <c r="T1695" s="215"/>
      <c r="AT1695" s="216" t="s">
        <v>194</v>
      </c>
      <c r="AU1695" s="216" t="s">
        <v>82</v>
      </c>
      <c r="AV1695" s="13" t="s">
        <v>80</v>
      </c>
      <c r="AW1695" s="13" t="s">
        <v>29</v>
      </c>
      <c r="AX1695" s="13" t="s">
        <v>72</v>
      </c>
      <c r="AY1695" s="216" t="s">
        <v>182</v>
      </c>
    </row>
    <row r="1696" spans="2:51" s="13" customFormat="1" ht="11.25">
      <c r="B1696" s="206"/>
      <c r="C1696" s="207"/>
      <c r="D1696" s="208" t="s">
        <v>194</v>
      </c>
      <c r="E1696" s="209" t="s">
        <v>1</v>
      </c>
      <c r="F1696" s="210" t="s">
        <v>1783</v>
      </c>
      <c r="G1696" s="207"/>
      <c r="H1696" s="209" t="s">
        <v>1</v>
      </c>
      <c r="I1696" s="211"/>
      <c r="J1696" s="207"/>
      <c r="K1696" s="207"/>
      <c r="L1696" s="212"/>
      <c r="M1696" s="213"/>
      <c r="N1696" s="214"/>
      <c r="O1696" s="214"/>
      <c r="P1696" s="214"/>
      <c r="Q1696" s="214"/>
      <c r="R1696" s="214"/>
      <c r="S1696" s="214"/>
      <c r="T1696" s="215"/>
      <c r="AT1696" s="216" t="s">
        <v>194</v>
      </c>
      <c r="AU1696" s="216" t="s">
        <v>82</v>
      </c>
      <c r="AV1696" s="13" t="s">
        <v>80</v>
      </c>
      <c r="AW1696" s="13" t="s">
        <v>29</v>
      </c>
      <c r="AX1696" s="13" t="s">
        <v>72</v>
      </c>
      <c r="AY1696" s="216" t="s">
        <v>182</v>
      </c>
    </row>
    <row r="1697" spans="1:65" s="13" customFormat="1" ht="11.25">
      <c r="B1697" s="206"/>
      <c r="C1697" s="207"/>
      <c r="D1697" s="208" t="s">
        <v>194</v>
      </c>
      <c r="E1697" s="209" t="s">
        <v>1</v>
      </c>
      <c r="F1697" s="210" t="s">
        <v>1604</v>
      </c>
      <c r="G1697" s="207"/>
      <c r="H1697" s="209" t="s">
        <v>1</v>
      </c>
      <c r="I1697" s="211"/>
      <c r="J1697" s="207"/>
      <c r="K1697" s="207"/>
      <c r="L1697" s="212"/>
      <c r="M1697" s="213"/>
      <c r="N1697" s="214"/>
      <c r="O1697" s="214"/>
      <c r="P1697" s="214"/>
      <c r="Q1697" s="214"/>
      <c r="R1697" s="214"/>
      <c r="S1697" s="214"/>
      <c r="T1697" s="215"/>
      <c r="AT1697" s="216" t="s">
        <v>194</v>
      </c>
      <c r="AU1697" s="216" t="s">
        <v>82</v>
      </c>
      <c r="AV1697" s="13" t="s">
        <v>80</v>
      </c>
      <c r="AW1697" s="13" t="s">
        <v>29</v>
      </c>
      <c r="AX1697" s="13" t="s">
        <v>72</v>
      </c>
      <c r="AY1697" s="216" t="s">
        <v>182</v>
      </c>
    </row>
    <row r="1698" spans="1:65" s="14" customFormat="1" ht="11.25">
      <c r="B1698" s="217"/>
      <c r="C1698" s="218"/>
      <c r="D1698" s="208" t="s">
        <v>194</v>
      </c>
      <c r="E1698" s="219" t="s">
        <v>1</v>
      </c>
      <c r="F1698" s="220" t="s">
        <v>1826</v>
      </c>
      <c r="G1698" s="218"/>
      <c r="H1698" s="221">
        <v>0.11799999999999999</v>
      </c>
      <c r="I1698" s="222"/>
      <c r="J1698" s="218"/>
      <c r="K1698" s="218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194</v>
      </c>
      <c r="AU1698" s="227" t="s">
        <v>82</v>
      </c>
      <c r="AV1698" s="14" t="s">
        <v>82</v>
      </c>
      <c r="AW1698" s="14" t="s">
        <v>29</v>
      </c>
      <c r="AX1698" s="14" t="s">
        <v>72</v>
      </c>
      <c r="AY1698" s="227" t="s">
        <v>182</v>
      </c>
    </row>
    <row r="1699" spans="1:65" s="13" customFormat="1" ht="11.25">
      <c r="B1699" s="206"/>
      <c r="C1699" s="207"/>
      <c r="D1699" s="208" t="s">
        <v>194</v>
      </c>
      <c r="E1699" s="209" t="s">
        <v>1</v>
      </c>
      <c r="F1699" s="210" t="s">
        <v>1785</v>
      </c>
      <c r="G1699" s="207"/>
      <c r="H1699" s="209" t="s">
        <v>1</v>
      </c>
      <c r="I1699" s="211"/>
      <c r="J1699" s="207"/>
      <c r="K1699" s="207"/>
      <c r="L1699" s="212"/>
      <c r="M1699" s="213"/>
      <c r="N1699" s="214"/>
      <c r="O1699" s="214"/>
      <c r="P1699" s="214"/>
      <c r="Q1699" s="214"/>
      <c r="R1699" s="214"/>
      <c r="S1699" s="214"/>
      <c r="T1699" s="215"/>
      <c r="AT1699" s="216" t="s">
        <v>194</v>
      </c>
      <c r="AU1699" s="216" t="s">
        <v>82</v>
      </c>
      <c r="AV1699" s="13" t="s">
        <v>80</v>
      </c>
      <c r="AW1699" s="13" t="s">
        <v>29</v>
      </c>
      <c r="AX1699" s="13" t="s">
        <v>72</v>
      </c>
      <c r="AY1699" s="216" t="s">
        <v>182</v>
      </c>
    </row>
    <row r="1700" spans="1:65" s="13" customFormat="1" ht="11.25">
      <c r="B1700" s="206"/>
      <c r="C1700" s="207"/>
      <c r="D1700" s="208" t="s">
        <v>194</v>
      </c>
      <c r="E1700" s="209" t="s">
        <v>1</v>
      </c>
      <c r="F1700" s="210" t="s">
        <v>365</v>
      </c>
      <c r="G1700" s="207"/>
      <c r="H1700" s="209" t="s">
        <v>1</v>
      </c>
      <c r="I1700" s="211"/>
      <c r="J1700" s="207"/>
      <c r="K1700" s="207"/>
      <c r="L1700" s="212"/>
      <c r="M1700" s="213"/>
      <c r="N1700" s="214"/>
      <c r="O1700" s="214"/>
      <c r="P1700" s="214"/>
      <c r="Q1700" s="214"/>
      <c r="R1700" s="214"/>
      <c r="S1700" s="214"/>
      <c r="T1700" s="215"/>
      <c r="AT1700" s="216" t="s">
        <v>194</v>
      </c>
      <c r="AU1700" s="216" t="s">
        <v>82</v>
      </c>
      <c r="AV1700" s="13" t="s">
        <v>80</v>
      </c>
      <c r="AW1700" s="13" t="s">
        <v>29</v>
      </c>
      <c r="AX1700" s="13" t="s">
        <v>72</v>
      </c>
      <c r="AY1700" s="216" t="s">
        <v>182</v>
      </c>
    </row>
    <row r="1701" spans="1:65" s="14" customFormat="1" ht="11.25">
      <c r="B1701" s="217"/>
      <c r="C1701" s="218"/>
      <c r="D1701" s="208" t="s">
        <v>194</v>
      </c>
      <c r="E1701" s="219" t="s">
        <v>1</v>
      </c>
      <c r="F1701" s="220" t="s">
        <v>1827</v>
      </c>
      <c r="G1701" s="218"/>
      <c r="H1701" s="221">
        <v>0.191</v>
      </c>
      <c r="I1701" s="222"/>
      <c r="J1701" s="218"/>
      <c r="K1701" s="218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194</v>
      </c>
      <c r="AU1701" s="227" t="s">
        <v>82</v>
      </c>
      <c r="AV1701" s="14" t="s">
        <v>82</v>
      </c>
      <c r="AW1701" s="14" t="s">
        <v>29</v>
      </c>
      <c r="AX1701" s="14" t="s">
        <v>72</v>
      </c>
      <c r="AY1701" s="227" t="s">
        <v>182</v>
      </c>
    </row>
    <row r="1702" spans="1:65" s="15" customFormat="1" ht="11.25">
      <c r="B1702" s="228"/>
      <c r="C1702" s="229"/>
      <c r="D1702" s="208" t="s">
        <v>194</v>
      </c>
      <c r="E1702" s="230" t="s">
        <v>1</v>
      </c>
      <c r="F1702" s="231" t="s">
        <v>218</v>
      </c>
      <c r="G1702" s="229"/>
      <c r="H1702" s="232">
        <v>1.6160000000000001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194</v>
      </c>
      <c r="AU1702" s="238" t="s">
        <v>82</v>
      </c>
      <c r="AV1702" s="15" t="s">
        <v>187</v>
      </c>
      <c r="AW1702" s="15" t="s">
        <v>29</v>
      </c>
      <c r="AX1702" s="15" t="s">
        <v>80</v>
      </c>
      <c r="AY1702" s="238" t="s">
        <v>182</v>
      </c>
    </row>
    <row r="1703" spans="1:65" s="2" customFormat="1" ht="24.2" customHeight="1">
      <c r="A1703" s="34"/>
      <c r="B1703" s="35"/>
      <c r="C1703" s="192" t="s">
        <v>1828</v>
      </c>
      <c r="D1703" s="192" t="s">
        <v>184</v>
      </c>
      <c r="E1703" s="193" t="s">
        <v>1829</v>
      </c>
      <c r="F1703" s="194" t="s">
        <v>1830</v>
      </c>
      <c r="G1703" s="195" t="s">
        <v>201</v>
      </c>
      <c r="H1703" s="196">
        <v>96.543999999999997</v>
      </c>
      <c r="I1703" s="197"/>
      <c r="J1703" s="198">
        <f>ROUND(I1703*H1703,2)</f>
        <v>0</v>
      </c>
      <c r="K1703" s="199"/>
      <c r="L1703" s="39"/>
      <c r="M1703" s="200" t="s">
        <v>1</v>
      </c>
      <c r="N1703" s="201" t="s">
        <v>37</v>
      </c>
      <c r="O1703" s="71"/>
      <c r="P1703" s="202">
        <f>O1703*H1703</f>
        <v>0</v>
      </c>
      <c r="Q1703" s="202">
        <v>0.105</v>
      </c>
      <c r="R1703" s="202">
        <f>Q1703*H1703</f>
        <v>10.137119999999999</v>
      </c>
      <c r="S1703" s="202">
        <v>0</v>
      </c>
      <c r="T1703" s="203">
        <f>S1703*H1703</f>
        <v>0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204" t="s">
        <v>187</v>
      </c>
      <c r="AT1703" s="204" t="s">
        <v>184</v>
      </c>
      <c r="AU1703" s="204" t="s">
        <v>82</v>
      </c>
      <c r="AY1703" s="17" t="s">
        <v>182</v>
      </c>
      <c r="BE1703" s="205">
        <f>IF(N1703="základní",J1703,0)</f>
        <v>0</v>
      </c>
      <c r="BF1703" s="205">
        <f>IF(N1703="snížená",J1703,0)</f>
        <v>0</v>
      </c>
      <c r="BG1703" s="205">
        <f>IF(N1703="zákl. přenesená",J1703,0)</f>
        <v>0</v>
      </c>
      <c r="BH1703" s="205">
        <f>IF(N1703="sníž. přenesená",J1703,0)</f>
        <v>0</v>
      </c>
      <c r="BI1703" s="205">
        <f>IF(N1703="nulová",J1703,0)</f>
        <v>0</v>
      </c>
      <c r="BJ1703" s="17" t="s">
        <v>80</v>
      </c>
      <c r="BK1703" s="205">
        <f>ROUND(I1703*H1703,2)</f>
        <v>0</v>
      </c>
      <c r="BL1703" s="17" t="s">
        <v>187</v>
      </c>
      <c r="BM1703" s="204" t="s">
        <v>1831</v>
      </c>
    </row>
    <row r="1704" spans="1:65" s="13" customFormat="1" ht="11.25">
      <c r="B1704" s="206"/>
      <c r="C1704" s="207"/>
      <c r="D1704" s="208" t="s">
        <v>194</v>
      </c>
      <c r="E1704" s="209" t="s">
        <v>1</v>
      </c>
      <c r="F1704" s="210" t="s">
        <v>1832</v>
      </c>
      <c r="G1704" s="207"/>
      <c r="H1704" s="209" t="s">
        <v>1</v>
      </c>
      <c r="I1704" s="211"/>
      <c r="J1704" s="207"/>
      <c r="K1704" s="207"/>
      <c r="L1704" s="212"/>
      <c r="M1704" s="213"/>
      <c r="N1704" s="214"/>
      <c r="O1704" s="214"/>
      <c r="P1704" s="214"/>
      <c r="Q1704" s="214"/>
      <c r="R1704" s="214"/>
      <c r="S1704" s="214"/>
      <c r="T1704" s="215"/>
      <c r="AT1704" s="216" t="s">
        <v>194</v>
      </c>
      <c r="AU1704" s="216" t="s">
        <v>82</v>
      </c>
      <c r="AV1704" s="13" t="s">
        <v>80</v>
      </c>
      <c r="AW1704" s="13" t="s">
        <v>29</v>
      </c>
      <c r="AX1704" s="13" t="s">
        <v>72</v>
      </c>
      <c r="AY1704" s="216" t="s">
        <v>182</v>
      </c>
    </row>
    <row r="1705" spans="1:65" s="14" customFormat="1" ht="11.25">
      <c r="B1705" s="217"/>
      <c r="C1705" s="218"/>
      <c r="D1705" s="208" t="s">
        <v>194</v>
      </c>
      <c r="E1705" s="219" t="s">
        <v>1</v>
      </c>
      <c r="F1705" s="220" t="s">
        <v>882</v>
      </c>
      <c r="G1705" s="218"/>
      <c r="H1705" s="221">
        <v>63.448</v>
      </c>
      <c r="I1705" s="222"/>
      <c r="J1705" s="218"/>
      <c r="K1705" s="218"/>
      <c r="L1705" s="223"/>
      <c r="M1705" s="224"/>
      <c r="N1705" s="225"/>
      <c r="O1705" s="225"/>
      <c r="P1705" s="225"/>
      <c r="Q1705" s="225"/>
      <c r="R1705" s="225"/>
      <c r="S1705" s="225"/>
      <c r="T1705" s="226"/>
      <c r="AT1705" s="227" t="s">
        <v>194</v>
      </c>
      <c r="AU1705" s="227" t="s">
        <v>82</v>
      </c>
      <c r="AV1705" s="14" t="s">
        <v>82</v>
      </c>
      <c r="AW1705" s="14" t="s">
        <v>29</v>
      </c>
      <c r="AX1705" s="14" t="s">
        <v>72</v>
      </c>
      <c r="AY1705" s="227" t="s">
        <v>182</v>
      </c>
    </row>
    <row r="1706" spans="1:65" s="14" customFormat="1" ht="11.25">
      <c r="B1706" s="217"/>
      <c r="C1706" s="218"/>
      <c r="D1706" s="208" t="s">
        <v>194</v>
      </c>
      <c r="E1706" s="219" t="s">
        <v>1</v>
      </c>
      <c r="F1706" s="220" t="s">
        <v>883</v>
      </c>
      <c r="G1706" s="218"/>
      <c r="H1706" s="221">
        <v>7.2629999999999999</v>
      </c>
      <c r="I1706" s="222"/>
      <c r="J1706" s="218"/>
      <c r="K1706" s="218"/>
      <c r="L1706" s="223"/>
      <c r="M1706" s="224"/>
      <c r="N1706" s="225"/>
      <c r="O1706" s="225"/>
      <c r="P1706" s="225"/>
      <c r="Q1706" s="225"/>
      <c r="R1706" s="225"/>
      <c r="S1706" s="225"/>
      <c r="T1706" s="226"/>
      <c r="AT1706" s="227" t="s">
        <v>194</v>
      </c>
      <c r="AU1706" s="227" t="s">
        <v>82</v>
      </c>
      <c r="AV1706" s="14" t="s">
        <v>82</v>
      </c>
      <c r="AW1706" s="14" t="s">
        <v>29</v>
      </c>
      <c r="AX1706" s="14" t="s">
        <v>72</v>
      </c>
      <c r="AY1706" s="227" t="s">
        <v>182</v>
      </c>
    </row>
    <row r="1707" spans="1:65" s="13" customFormat="1" ht="11.25">
      <c r="B1707" s="206"/>
      <c r="C1707" s="207"/>
      <c r="D1707" s="208" t="s">
        <v>194</v>
      </c>
      <c r="E1707" s="209" t="s">
        <v>1</v>
      </c>
      <c r="F1707" s="210" t="s">
        <v>1794</v>
      </c>
      <c r="G1707" s="207"/>
      <c r="H1707" s="209" t="s">
        <v>1</v>
      </c>
      <c r="I1707" s="211"/>
      <c r="J1707" s="207"/>
      <c r="K1707" s="207"/>
      <c r="L1707" s="212"/>
      <c r="M1707" s="213"/>
      <c r="N1707" s="214"/>
      <c r="O1707" s="214"/>
      <c r="P1707" s="214"/>
      <c r="Q1707" s="214"/>
      <c r="R1707" s="214"/>
      <c r="S1707" s="214"/>
      <c r="T1707" s="215"/>
      <c r="AT1707" s="216" t="s">
        <v>194</v>
      </c>
      <c r="AU1707" s="216" t="s">
        <v>82</v>
      </c>
      <c r="AV1707" s="13" t="s">
        <v>80</v>
      </c>
      <c r="AW1707" s="13" t="s">
        <v>29</v>
      </c>
      <c r="AX1707" s="13" t="s">
        <v>72</v>
      </c>
      <c r="AY1707" s="216" t="s">
        <v>182</v>
      </c>
    </row>
    <row r="1708" spans="1:65" s="14" customFormat="1" ht="11.25">
      <c r="B1708" s="217"/>
      <c r="C1708" s="218"/>
      <c r="D1708" s="208" t="s">
        <v>194</v>
      </c>
      <c r="E1708" s="219" t="s">
        <v>1</v>
      </c>
      <c r="F1708" s="220" t="s">
        <v>1833</v>
      </c>
      <c r="G1708" s="218"/>
      <c r="H1708" s="221">
        <v>3.798</v>
      </c>
      <c r="I1708" s="222"/>
      <c r="J1708" s="218"/>
      <c r="K1708" s="218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194</v>
      </c>
      <c r="AU1708" s="227" t="s">
        <v>82</v>
      </c>
      <c r="AV1708" s="14" t="s">
        <v>82</v>
      </c>
      <c r="AW1708" s="14" t="s">
        <v>29</v>
      </c>
      <c r="AX1708" s="14" t="s">
        <v>72</v>
      </c>
      <c r="AY1708" s="227" t="s">
        <v>182</v>
      </c>
    </row>
    <row r="1709" spans="1:65" s="13" customFormat="1" ht="11.25">
      <c r="B1709" s="206"/>
      <c r="C1709" s="207"/>
      <c r="D1709" s="208" t="s">
        <v>194</v>
      </c>
      <c r="E1709" s="209" t="s">
        <v>1</v>
      </c>
      <c r="F1709" s="210" t="s">
        <v>1796</v>
      </c>
      <c r="G1709" s="207"/>
      <c r="H1709" s="209" t="s">
        <v>1</v>
      </c>
      <c r="I1709" s="211"/>
      <c r="J1709" s="207"/>
      <c r="K1709" s="207"/>
      <c r="L1709" s="212"/>
      <c r="M1709" s="213"/>
      <c r="N1709" s="214"/>
      <c r="O1709" s="214"/>
      <c r="P1709" s="214"/>
      <c r="Q1709" s="214"/>
      <c r="R1709" s="214"/>
      <c r="S1709" s="214"/>
      <c r="T1709" s="215"/>
      <c r="AT1709" s="216" t="s">
        <v>194</v>
      </c>
      <c r="AU1709" s="216" t="s">
        <v>82</v>
      </c>
      <c r="AV1709" s="13" t="s">
        <v>80</v>
      </c>
      <c r="AW1709" s="13" t="s">
        <v>29</v>
      </c>
      <c r="AX1709" s="13" t="s">
        <v>72</v>
      </c>
      <c r="AY1709" s="216" t="s">
        <v>182</v>
      </c>
    </row>
    <row r="1710" spans="1:65" s="14" customFormat="1" ht="11.25">
      <c r="B1710" s="217"/>
      <c r="C1710" s="218"/>
      <c r="D1710" s="208" t="s">
        <v>194</v>
      </c>
      <c r="E1710" s="219" t="s">
        <v>1</v>
      </c>
      <c r="F1710" s="220" t="s">
        <v>885</v>
      </c>
      <c r="G1710" s="218"/>
      <c r="H1710" s="221">
        <v>12.7</v>
      </c>
      <c r="I1710" s="222"/>
      <c r="J1710" s="218"/>
      <c r="K1710" s="218"/>
      <c r="L1710" s="223"/>
      <c r="M1710" s="224"/>
      <c r="N1710" s="225"/>
      <c r="O1710" s="225"/>
      <c r="P1710" s="225"/>
      <c r="Q1710" s="225"/>
      <c r="R1710" s="225"/>
      <c r="S1710" s="225"/>
      <c r="T1710" s="226"/>
      <c r="AT1710" s="227" t="s">
        <v>194</v>
      </c>
      <c r="AU1710" s="227" t="s">
        <v>82</v>
      </c>
      <c r="AV1710" s="14" t="s">
        <v>82</v>
      </c>
      <c r="AW1710" s="14" t="s">
        <v>29</v>
      </c>
      <c r="AX1710" s="14" t="s">
        <v>72</v>
      </c>
      <c r="AY1710" s="227" t="s">
        <v>182</v>
      </c>
    </row>
    <row r="1711" spans="1:65" s="13" customFormat="1" ht="11.25">
      <c r="B1711" s="206"/>
      <c r="C1711" s="207"/>
      <c r="D1711" s="208" t="s">
        <v>194</v>
      </c>
      <c r="E1711" s="209" t="s">
        <v>1</v>
      </c>
      <c r="F1711" s="210" t="s">
        <v>858</v>
      </c>
      <c r="G1711" s="207"/>
      <c r="H1711" s="209" t="s">
        <v>1</v>
      </c>
      <c r="I1711" s="211"/>
      <c r="J1711" s="207"/>
      <c r="K1711" s="207"/>
      <c r="L1711" s="212"/>
      <c r="M1711" s="213"/>
      <c r="N1711" s="214"/>
      <c r="O1711" s="214"/>
      <c r="P1711" s="214"/>
      <c r="Q1711" s="214"/>
      <c r="R1711" s="214"/>
      <c r="S1711" s="214"/>
      <c r="T1711" s="215"/>
      <c r="AT1711" s="216" t="s">
        <v>194</v>
      </c>
      <c r="AU1711" s="216" t="s">
        <v>82</v>
      </c>
      <c r="AV1711" s="13" t="s">
        <v>80</v>
      </c>
      <c r="AW1711" s="13" t="s">
        <v>29</v>
      </c>
      <c r="AX1711" s="13" t="s">
        <v>72</v>
      </c>
      <c r="AY1711" s="216" t="s">
        <v>182</v>
      </c>
    </row>
    <row r="1712" spans="1:65" s="14" customFormat="1" ht="11.25">
      <c r="B1712" s="217"/>
      <c r="C1712" s="218"/>
      <c r="D1712" s="208" t="s">
        <v>194</v>
      </c>
      <c r="E1712" s="219" t="s">
        <v>1</v>
      </c>
      <c r="F1712" s="220" t="s">
        <v>1834</v>
      </c>
      <c r="G1712" s="218"/>
      <c r="H1712" s="221">
        <v>7.38</v>
      </c>
      <c r="I1712" s="222"/>
      <c r="J1712" s="218"/>
      <c r="K1712" s="218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194</v>
      </c>
      <c r="AU1712" s="227" t="s">
        <v>82</v>
      </c>
      <c r="AV1712" s="14" t="s">
        <v>82</v>
      </c>
      <c r="AW1712" s="14" t="s">
        <v>29</v>
      </c>
      <c r="AX1712" s="14" t="s">
        <v>72</v>
      </c>
      <c r="AY1712" s="227" t="s">
        <v>182</v>
      </c>
    </row>
    <row r="1713" spans="1:65" s="13" customFormat="1" ht="11.25">
      <c r="B1713" s="206"/>
      <c r="C1713" s="207"/>
      <c r="D1713" s="208" t="s">
        <v>194</v>
      </c>
      <c r="E1713" s="209" t="s">
        <v>1</v>
      </c>
      <c r="F1713" s="210" t="s">
        <v>1835</v>
      </c>
      <c r="G1713" s="207"/>
      <c r="H1713" s="209" t="s">
        <v>1</v>
      </c>
      <c r="I1713" s="211"/>
      <c r="J1713" s="207"/>
      <c r="K1713" s="207"/>
      <c r="L1713" s="212"/>
      <c r="M1713" s="213"/>
      <c r="N1713" s="214"/>
      <c r="O1713" s="214"/>
      <c r="P1713" s="214"/>
      <c r="Q1713" s="214"/>
      <c r="R1713" s="214"/>
      <c r="S1713" s="214"/>
      <c r="T1713" s="215"/>
      <c r="AT1713" s="216" t="s">
        <v>194</v>
      </c>
      <c r="AU1713" s="216" t="s">
        <v>82</v>
      </c>
      <c r="AV1713" s="13" t="s">
        <v>80</v>
      </c>
      <c r="AW1713" s="13" t="s">
        <v>29</v>
      </c>
      <c r="AX1713" s="13" t="s">
        <v>72</v>
      </c>
      <c r="AY1713" s="216" t="s">
        <v>182</v>
      </c>
    </row>
    <row r="1714" spans="1:65" s="14" customFormat="1" ht="11.25">
      <c r="B1714" s="217"/>
      <c r="C1714" s="218"/>
      <c r="D1714" s="208" t="s">
        <v>194</v>
      </c>
      <c r="E1714" s="219" t="s">
        <v>1</v>
      </c>
      <c r="F1714" s="220" t="s">
        <v>1836</v>
      </c>
      <c r="G1714" s="218"/>
      <c r="H1714" s="221">
        <v>1.9550000000000001</v>
      </c>
      <c r="I1714" s="222"/>
      <c r="J1714" s="218"/>
      <c r="K1714" s="218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194</v>
      </c>
      <c r="AU1714" s="227" t="s">
        <v>82</v>
      </c>
      <c r="AV1714" s="14" t="s">
        <v>82</v>
      </c>
      <c r="AW1714" s="14" t="s">
        <v>29</v>
      </c>
      <c r="AX1714" s="14" t="s">
        <v>72</v>
      </c>
      <c r="AY1714" s="227" t="s">
        <v>182</v>
      </c>
    </row>
    <row r="1715" spans="1:65" s="15" customFormat="1" ht="11.25">
      <c r="B1715" s="228"/>
      <c r="C1715" s="229"/>
      <c r="D1715" s="208" t="s">
        <v>194</v>
      </c>
      <c r="E1715" s="230" t="s">
        <v>1</v>
      </c>
      <c r="F1715" s="231" t="s">
        <v>218</v>
      </c>
      <c r="G1715" s="229"/>
      <c r="H1715" s="232">
        <v>96.543999999999997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194</v>
      </c>
      <c r="AU1715" s="238" t="s">
        <v>82</v>
      </c>
      <c r="AV1715" s="15" t="s">
        <v>187</v>
      </c>
      <c r="AW1715" s="15" t="s">
        <v>29</v>
      </c>
      <c r="AX1715" s="15" t="s">
        <v>80</v>
      </c>
      <c r="AY1715" s="238" t="s">
        <v>182</v>
      </c>
    </row>
    <row r="1716" spans="1:65" s="2" customFormat="1" ht="24.2" customHeight="1">
      <c r="A1716" s="34"/>
      <c r="B1716" s="35"/>
      <c r="C1716" s="192" t="s">
        <v>1837</v>
      </c>
      <c r="D1716" s="192" t="s">
        <v>184</v>
      </c>
      <c r="E1716" s="193" t="s">
        <v>1838</v>
      </c>
      <c r="F1716" s="194" t="s">
        <v>1839</v>
      </c>
      <c r="G1716" s="195" t="s">
        <v>201</v>
      </c>
      <c r="H1716" s="196">
        <v>2.512</v>
      </c>
      <c r="I1716" s="197"/>
      <c r="J1716" s="198">
        <f>ROUND(I1716*H1716,2)</f>
        <v>0</v>
      </c>
      <c r="K1716" s="199"/>
      <c r="L1716" s="39"/>
      <c r="M1716" s="200" t="s">
        <v>1</v>
      </c>
      <c r="N1716" s="201" t="s">
        <v>37</v>
      </c>
      <c r="O1716" s="71"/>
      <c r="P1716" s="202">
        <f>O1716*H1716</f>
        <v>0</v>
      </c>
      <c r="Q1716" s="202">
        <v>0</v>
      </c>
      <c r="R1716" s="202">
        <f>Q1716*H1716</f>
        <v>0</v>
      </c>
      <c r="S1716" s="202">
        <v>0</v>
      </c>
      <c r="T1716" s="203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4" t="s">
        <v>187</v>
      </c>
      <c r="AT1716" s="204" t="s">
        <v>184</v>
      </c>
      <c r="AU1716" s="204" t="s">
        <v>82</v>
      </c>
      <c r="AY1716" s="17" t="s">
        <v>182</v>
      </c>
      <c r="BE1716" s="205">
        <f>IF(N1716="základní",J1716,0)</f>
        <v>0</v>
      </c>
      <c r="BF1716" s="205">
        <f>IF(N1716="snížená",J1716,0)</f>
        <v>0</v>
      </c>
      <c r="BG1716" s="205">
        <f>IF(N1716="zákl. přenesená",J1716,0)</f>
        <v>0</v>
      </c>
      <c r="BH1716" s="205">
        <f>IF(N1716="sníž. přenesená",J1716,0)</f>
        <v>0</v>
      </c>
      <c r="BI1716" s="205">
        <f>IF(N1716="nulová",J1716,0)</f>
        <v>0</v>
      </c>
      <c r="BJ1716" s="17" t="s">
        <v>80</v>
      </c>
      <c r="BK1716" s="205">
        <f>ROUND(I1716*H1716,2)</f>
        <v>0</v>
      </c>
      <c r="BL1716" s="17" t="s">
        <v>187</v>
      </c>
      <c r="BM1716" s="204" t="s">
        <v>1840</v>
      </c>
    </row>
    <row r="1717" spans="1:65" s="13" customFormat="1" ht="11.25">
      <c r="B1717" s="206"/>
      <c r="C1717" s="207"/>
      <c r="D1717" s="208" t="s">
        <v>194</v>
      </c>
      <c r="E1717" s="209" t="s">
        <v>1</v>
      </c>
      <c r="F1717" s="210" t="s">
        <v>611</v>
      </c>
      <c r="G1717" s="207"/>
      <c r="H1717" s="209" t="s">
        <v>1</v>
      </c>
      <c r="I1717" s="211"/>
      <c r="J1717" s="207"/>
      <c r="K1717" s="207"/>
      <c r="L1717" s="212"/>
      <c r="M1717" s="213"/>
      <c r="N1717" s="214"/>
      <c r="O1717" s="214"/>
      <c r="P1717" s="214"/>
      <c r="Q1717" s="214"/>
      <c r="R1717" s="214"/>
      <c r="S1717" s="214"/>
      <c r="T1717" s="215"/>
      <c r="AT1717" s="216" t="s">
        <v>194</v>
      </c>
      <c r="AU1717" s="216" t="s">
        <v>82</v>
      </c>
      <c r="AV1717" s="13" t="s">
        <v>80</v>
      </c>
      <c r="AW1717" s="13" t="s">
        <v>29</v>
      </c>
      <c r="AX1717" s="13" t="s">
        <v>72</v>
      </c>
      <c r="AY1717" s="216" t="s">
        <v>182</v>
      </c>
    </row>
    <row r="1718" spans="1:65" s="13" customFormat="1" ht="11.25">
      <c r="B1718" s="206"/>
      <c r="C1718" s="207"/>
      <c r="D1718" s="208" t="s">
        <v>194</v>
      </c>
      <c r="E1718" s="209" t="s">
        <v>1</v>
      </c>
      <c r="F1718" s="210" t="s">
        <v>611</v>
      </c>
      <c r="G1718" s="207"/>
      <c r="H1718" s="209" t="s">
        <v>1</v>
      </c>
      <c r="I1718" s="211"/>
      <c r="J1718" s="207"/>
      <c r="K1718" s="207"/>
      <c r="L1718" s="212"/>
      <c r="M1718" s="213"/>
      <c r="N1718" s="214"/>
      <c r="O1718" s="214"/>
      <c r="P1718" s="214"/>
      <c r="Q1718" s="214"/>
      <c r="R1718" s="214"/>
      <c r="S1718" s="214"/>
      <c r="T1718" s="215"/>
      <c r="AT1718" s="216" t="s">
        <v>194</v>
      </c>
      <c r="AU1718" s="216" t="s">
        <v>82</v>
      </c>
      <c r="AV1718" s="13" t="s">
        <v>80</v>
      </c>
      <c r="AW1718" s="13" t="s">
        <v>29</v>
      </c>
      <c r="AX1718" s="13" t="s">
        <v>72</v>
      </c>
      <c r="AY1718" s="216" t="s">
        <v>182</v>
      </c>
    </row>
    <row r="1719" spans="1:65" s="14" customFormat="1" ht="11.25">
      <c r="B1719" s="217"/>
      <c r="C1719" s="218"/>
      <c r="D1719" s="208" t="s">
        <v>194</v>
      </c>
      <c r="E1719" s="219" t="s">
        <v>1</v>
      </c>
      <c r="F1719" s="220" t="s">
        <v>1161</v>
      </c>
      <c r="G1719" s="218"/>
      <c r="H1719" s="221">
        <v>2.512</v>
      </c>
      <c r="I1719" s="222"/>
      <c r="J1719" s="218"/>
      <c r="K1719" s="218"/>
      <c r="L1719" s="223"/>
      <c r="M1719" s="224"/>
      <c r="N1719" s="225"/>
      <c r="O1719" s="225"/>
      <c r="P1719" s="225"/>
      <c r="Q1719" s="225"/>
      <c r="R1719" s="225"/>
      <c r="S1719" s="225"/>
      <c r="T1719" s="226"/>
      <c r="AT1719" s="227" t="s">
        <v>194</v>
      </c>
      <c r="AU1719" s="227" t="s">
        <v>82</v>
      </c>
      <c r="AV1719" s="14" t="s">
        <v>82</v>
      </c>
      <c r="AW1719" s="14" t="s">
        <v>29</v>
      </c>
      <c r="AX1719" s="14" t="s">
        <v>80</v>
      </c>
      <c r="AY1719" s="227" t="s">
        <v>182</v>
      </c>
    </row>
    <row r="1720" spans="1:65" s="2" customFormat="1" ht="24.2" customHeight="1">
      <c r="A1720" s="34"/>
      <c r="B1720" s="35"/>
      <c r="C1720" s="192" t="s">
        <v>1841</v>
      </c>
      <c r="D1720" s="192" t="s">
        <v>184</v>
      </c>
      <c r="E1720" s="193" t="s">
        <v>1842</v>
      </c>
      <c r="F1720" s="194" t="s">
        <v>1843</v>
      </c>
      <c r="G1720" s="195" t="s">
        <v>318</v>
      </c>
      <c r="H1720" s="196">
        <v>2</v>
      </c>
      <c r="I1720" s="197"/>
      <c r="J1720" s="198">
        <f>ROUND(I1720*H1720,2)</f>
        <v>0</v>
      </c>
      <c r="K1720" s="199"/>
      <c r="L1720" s="39"/>
      <c r="M1720" s="200" t="s">
        <v>1</v>
      </c>
      <c r="N1720" s="201" t="s">
        <v>37</v>
      </c>
      <c r="O1720" s="71"/>
      <c r="P1720" s="202">
        <f>O1720*H1720</f>
        <v>0</v>
      </c>
      <c r="Q1720" s="202">
        <v>5.0000000000000002E-5</v>
      </c>
      <c r="R1720" s="202">
        <f>Q1720*H1720</f>
        <v>1E-4</v>
      </c>
      <c r="S1720" s="202">
        <v>0</v>
      </c>
      <c r="T1720" s="203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4" t="s">
        <v>187</v>
      </c>
      <c r="AT1720" s="204" t="s">
        <v>184</v>
      </c>
      <c r="AU1720" s="204" t="s">
        <v>82</v>
      </c>
      <c r="AY1720" s="17" t="s">
        <v>182</v>
      </c>
      <c r="BE1720" s="205">
        <f>IF(N1720="základní",J1720,0)</f>
        <v>0</v>
      </c>
      <c r="BF1720" s="205">
        <f>IF(N1720="snížená",J1720,0)</f>
        <v>0</v>
      </c>
      <c r="BG1720" s="205">
        <f>IF(N1720="zákl. přenesená",J1720,0)</f>
        <v>0</v>
      </c>
      <c r="BH1720" s="205">
        <f>IF(N1720="sníž. přenesená",J1720,0)</f>
        <v>0</v>
      </c>
      <c r="BI1720" s="205">
        <f>IF(N1720="nulová",J1720,0)</f>
        <v>0</v>
      </c>
      <c r="BJ1720" s="17" t="s">
        <v>80</v>
      </c>
      <c r="BK1720" s="205">
        <f>ROUND(I1720*H1720,2)</f>
        <v>0</v>
      </c>
      <c r="BL1720" s="17" t="s">
        <v>187</v>
      </c>
      <c r="BM1720" s="204" t="s">
        <v>1844</v>
      </c>
    </row>
    <row r="1721" spans="1:65" s="13" customFormat="1" ht="11.25">
      <c r="B1721" s="206"/>
      <c r="C1721" s="207"/>
      <c r="D1721" s="208" t="s">
        <v>194</v>
      </c>
      <c r="E1721" s="209" t="s">
        <v>1</v>
      </c>
      <c r="F1721" s="210" t="s">
        <v>1845</v>
      </c>
      <c r="G1721" s="207"/>
      <c r="H1721" s="209" t="s">
        <v>1</v>
      </c>
      <c r="I1721" s="211"/>
      <c r="J1721" s="207"/>
      <c r="K1721" s="207"/>
      <c r="L1721" s="212"/>
      <c r="M1721" s="213"/>
      <c r="N1721" s="214"/>
      <c r="O1721" s="214"/>
      <c r="P1721" s="214"/>
      <c r="Q1721" s="214"/>
      <c r="R1721" s="214"/>
      <c r="S1721" s="214"/>
      <c r="T1721" s="215"/>
      <c r="AT1721" s="216" t="s">
        <v>194</v>
      </c>
      <c r="AU1721" s="216" t="s">
        <v>82</v>
      </c>
      <c r="AV1721" s="13" t="s">
        <v>80</v>
      </c>
      <c r="AW1721" s="13" t="s">
        <v>29</v>
      </c>
      <c r="AX1721" s="13" t="s">
        <v>72</v>
      </c>
      <c r="AY1721" s="216" t="s">
        <v>182</v>
      </c>
    </row>
    <row r="1722" spans="1:65" s="14" customFormat="1" ht="11.25">
      <c r="B1722" s="217"/>
      <c r="C1722" s="218"/>
      <c r="D1722" s="208" t="s">
        <v>194</v>
      </c>
      <c r="E1722" s="219" t="s">
        <v>1</v>
      </c>
      <c r="F1722" s="220" t="s">
        <v>82</v>
      </c>
      <c r="G1722" s="218"/>
      <c r="H1722" s="221">
        <v>2</v>
      </c>
      <c r="I1722" s="222"/>
      <c r="J1722" s="218"/>
      <c r="K1722" s="218"/>
      <c r="L1722" s="223"/>
      <c r="M1722" s="224"/>
      <c r="N1722" s="225"/>
      <c r="O1722" s="225"/>
      <c r="P1722" s="225"/>
      <c r="Q1722" s="225"/>
      <c r="R1722" s="225"/>
      <c r="S1722" s="225"/>
      <c r="T1722" s="226"/>
      <c r="AT1722" s="227" t="s">
        <v>194</v>
      </c>
      <c r="AU1722" s="227" t="s">
        <v>82</v>
      </c>
      <c r="AV1722" s="14" t="s">
        <v>82</v>
      </c>
      <c r="AW1722" s="14" t="s">
        <v>29</v>
      </c>
      <c r="AX1722" s="14" t="s">
        <v>80</v>
      </c>
      <c r="AY1722" s="227" t="s">
        <v>182</v>
      </c>
    </row>
    <row r="1723" spans="1:65" s="2" customFormat="1" ht="24.2" customHeight="1">
      <c r="A1723" s="34"/>
      <c r="B1723" s="35"/>
      <c r="C1723" s="192" t="s">
        <v>1846</v>
      </c>
      <c r="D1723" s="192" t="s">
        <v>184</v>
      </c>
      <c r="E1723" s="193" t="s">
        <v>1847</v>
      </c>
      <c r="F1723" s="194" t="s">
        <v>1848</v>
      </c>
      <c r="G1723" s="195" t="s">
        <v>318</v>
      </c>
      <c r="H1723" s="196">
        <v>2</v>
      </c>
      <c r="I1723" s="197"/>
      <c r="J1723" s="198">
        <f>ROUND(I1723*H1723,2)</f>
        <v>0</v>
      </c>
      <c r="K1723" s="199"/>
      <c r="L1723" s="39"/>
      <c r="M1723" s="200" t="s">
        <v>1</v>
      </c>
      <c r="N1723" s="201" t="s">
        <v>37</v>
      </c>
      <c r="O1723" s="71"/>
      <c r="P1723" s="202">
        <f>O1723*H1723</f>
        <v>0</v>
      </c>
      <c r="Q1723" s="202">
        <v>1.0300000000000001E-3</v>
      </c>
      <c r="R1723" s="202">
        <f>Q1723*H1723</f>
        <v>2.0600000000000002E-3</v>
      </c>
      <c r="S1723" s="202">
        <v>0</v>
      </c>
      <c r="T1723" s="203">
        <f>S1723*H1723</f>
        <v>0</v>
      </c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R1723" s="204" t="s">
        <v>187</v>
      </c>
      <c r="AT1723" s="204" t="s">
        <v>184</v>
      </c>
      <c r="AU1723" s="204" t="s">
        <v>82</v>
      </c>
      <c r="AY1723" s="17" t="s">
        <v>182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7" t="s">
        <v>80</v>
      </c>
      <c r="BK1723" s="205">
        <f>ROUND(I1723*H1723,2)</f>
        <v>0</v>
      </c>
      <c r="BL1723" s="17" t="s">
        <v>187</v>
      </c>
      <c r="BM1723" s="204" t="s">
        <v>1849</v>
      </c>
    </row>
    <row r="1724" spans="1:65" s="13" customFormat="1" ht="11.25">
      <c r="B1724" s="206"/>
      <c r="C1724" s="207"/>
      <c r="D1724" s="208" t="s">
        <v>194</v>
      </c>
      <c r="E1724" s="209" t="s">
        <v>1</v>
      </c>
      <c r="F1724" s="210" t="s">
        <v>1845</v>
      </c>
      <c r="G1724" s="207"/>
      <c r="H1724" s="209" t="s">
        <v>1</v>
      </c>
      <c r="I1724" s="211"/>
      <c r="J1724" s="207"/>
      <c r="K1724" s="207"/>
      <c r="L1724" s="212"/>
      <c r="M1724" s="213"/>
      <c r="N1724" s="214"/>
      <c r="O1724" s="214"/>
      <c r="P1724" s="214"/>
      <c r="Q1724" s="214"/>
      <c r="R1724" s="214"/>
      <c r="S1724" s="214"/>
      <c r="T1724" s="215"/>
      <c r="AT1724" s="216" t="s">
        <v>194</v>
      </c>
      <c r="AU1724" s="216" t="s">
        <v>82</v>
      </c>
      <c r="AV1724" s="13" t="s">
        <v>80</v>
      </c>
      <c r="AW1724" s="13" t="s">
        <v>29</v>
      </c>
      <c r="AX1724" s="13" t="s">
        <v>72</v>
      </c>
      <c r="AY1724" s="216" t="s">
        <v>182</v>
      </c>
    </row>
    <row r="1725" spans="1:65" s="14" customFormat="1" ht="11.25">
      <c r="B1725" s="217"/>
      <c r="C1725" s="218"/>
      <c r="D1725" s="208" t="s">
        <v>194</v>
      </c>
      <c r="E1725" s="219" t="s">
        <v>1</v>
      </c>
      <c r="F1725" s="220" t="s">
        <v>82</v>
      </c>
      <c r="G1725" s="218"/>
      <c r="H1725" s="221">
        <v>2</v>
      </c>
      <c r="I1725" s="222"/>
      <c r="J1725" s="218"/>
      <c r="K1725" s="218"/>
      <c r="L1725" s="223"/>
      <c r="M1725" s="224"/>
      <c r="N1725" s="225"/>
      <c r="O1725" s="225"/>
      <c r="P1725" s="225"/>
      <c r="Q1725" s="225"/>
      <c r="R1725" s="225"/>
      <c r="S1725" s="225"/>
      <c r="T1725" s="226"/>
      <c r="AT1725" s="227" t="s">
        <v>194</v>
      </c>
      <c r="AU1725" s="227" t="s">
        <v>82</v>
      </c>
      <c r="AV1725" s="14" t="s">
        <v>82</v>
      </c>
      <c r="AW1725" s="14" t="s">
        <v>29</v>
      </c>
      <c r="AX1725" s="14" t="s">
        <v>80</v>
      </c>
      <c r="AY1725" s="227" t="s">
        <v>182</v>
      </c>
    </row>
    <row r="1726" spans="1:65" s="2" customFormat="1" ht="24.2" customHeight="1">
      <c r="A1726" s="34"/>
      <c r="B1726" s="35"/>
      <c r="C1726" s="192" t="s">
        <v>1850</v>
      </c>
      <c r="D1726" s="192" t="s">
        <v>184</v>
      </c>
      <c r="E1726" s="193" t="s">
        <v>1851</v>
      </c>
      <c r="F1726" s="194" t="s">
        <v>1852</v>
      </c>
      <c r="G1726" s="195" t="s">
        <v>201</v>
      </c>
      <c r="H1726" s="196">
        <v>50</v>
      </c>
      <c r="I1726" s="197"/>
      <c r="J1726" s="198">
        <f>ROUND(I1726*H1726,2)</f>
        <v>0</v>
      </c>
      <c r="K1726" s="199"/>
      <c r="L1726" s="39"/>
      <c r="M1726" s="200" t="s">
        <v>1</v>
      </c>
      <c r="N1726" s="201" t="s">
        <v>37</v>
      </c>
      <c r="O1726" s="71"/>
      <c r="P1726" s="202">
        <f>O1726*H1726</f>
        <v>0</v>
      </c>
      <c r="Q1726" s="202">
        <v>0.21263000000000001</v>
      </c>
      <c r="R1726" s="202">
        <f>Q1726*H1726</f>
        <v>10.631500000000001</v>
      </c>
      <c r="S1726" s="202">
        <v>0</v>
      </c>
      <c r="T1726" s="203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4" t="s">
        <v>187</v>
      </c>
      <c r="AT1726" s="204" t="s">
        <v>184</v>
      </c>
      <c r="AU1726" s="204" t="s">
        <v>82</v>
      </c>
      <c r="AY1726" s="17" t="s">
        <v>182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7" t="s">
        <v>80</v>
      </c>
      <c r="BK1726" s="205">
        <f>ROUND(I1726*H1726,2)</f>
        <v>0</v>
      </c>
      <c r="BL1726" s="17" t="s">
        <v>187</v>
      </c>
      <c r="BM1726" s="204" t="s">
        <v>1853</v>
      </c>
    </row>
    <row r="1727" spans="1:65" s="2" customFormat="1" ht="24.2" customHeight="1">
      <c r="A1727" s="34"/>
      <c r="B1727" s="35"/>
      <c r="C1727" s="192" t="s">
        <v>1854</v>
      </c>
      <c r="D1727" s="192" t="s">
        <v>184</v>
      </c>
      <c r="E1727" s="193" t="s">
        <v>1855</v>
      </c>
      <c r="F1727" s="194" t="s">
        <v>1856</v>
      </c>
      <c r="G1727" s="195" t="s">
        <v>324</v>
      </c>
      <c r="H1727" s="196">
        <v>22</v>
      </c>
      <c r="I1727" s="197"/>
      <c r="J1727" s="198">
        <f>ROUND(I1727*H1727,2)</f>
        <v>0</v>
      </c>
      <c r="K1727" s="199"/>
      <c r="L1727" s="39"/>
      <c r="M1727" s="200" t="s">
        <v>1</v>
      </c>
      <c r="N1727" s="201" t="s">
        <v>37</v>
      </c>
      <c r="O1727" s="71"/>
      <c r="P1727" s="202">
        <f>O1727*H1727</f>
        <v>0</v>
      </c>
      <c r="Q1727" s="202">
        <v>0.42153000000000002</v>
      </c>
      <c r="R1727" s="202">
        <f>Q1727*H1727</f>
        <v>9.2736599999999996</v>
      </c>
      <c r="S1727" s="202">
        <v>0</v>
      </c>
      <c r="T1727" s="203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4" t="s">
        <v>187</v>
      </c>
      <c r="AT1727" s="204" t="s">
        <v>184</v>
      </c>
      <c r="AU1727" s="204" t="s">
        <v>82</v>
      </c>
      <c r="AY1727" s="17" t="s">
        <v>182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7" t="s">
        <v>80</v>
      </c>
      <c r="BK1727" s="205">
        <f>ROUND(I1727*H1727,2)</f>
        <v>0</v>
      </c>
      <c r="BL1727" s="17" t="s">
        <v>187</v>
      </c>
      <c r="BM1727" s="204" t="s">
        <v>1857</v>
      </c>
    </row>
    <row r="1728" spans="1:65" s="14" customFormat="1" ht="11.25">
      <c r="B1728" s="217"/>
      <c r="C1728" s="218"/>
      <c r="D1728" s="208" t="s">
        <v>194</v>
      </c>
      <c r="E1728" s="219" t="s">
        <v>1</v>
      </c>
      <c r="F1728" s="220" t="s">
        <v>361</v>
      </c>
      <c r="G1728" s="218"/>
      <c r="H1728" s="221">
        <v>22</v>
      </c>
      <c r="I1728" s="222"/>
      <c r="J1728" s="218"/>
      <c r="K1728" s="218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194</v>
      </c>
      <c r="AU1728" s="227" t="s">
        <v>82</v>
      </c>
      <c r="AV1728" s="14" t="s">
        <v>82</v>
      </c>
      <c r="AW1728" s="14" t="s">
        <v>29</v>
      </c>
      <c r="AX1728" s="14" t="s">
        <v>80</v>
      </c>
      <c r="AY1728" s="227" t="s">
        <v>182</v>
      </c>
    </row>
    <row r="1729" spans="1:65" s="2" customFormat="1" ht="37.9" customHeight="1">
      <c r="A1729" s="34"/>
      <c r="B1729" s="35"/>
      <c r="C1729" s="242" t="s">
        <v>1858</v>
      </c>
      <c r="D1729" s="242" t="s">
        <v>648</v>
      </c>
      <c r="E1729" s="243" t="s">
        <v>1859</v>
      </c>
      <c r="F1729" s="244" t="s">
        <v>1860</v>
      </c>
      <c r="G1729" s="245" t="s">
        <v>324</v>
      </c>
      <c r="H1729" s="246">
        <v>4</v>
      </c>
      <c r="I1729" s="247"/>
      <c r="J1729" s="248">
        <f>ROUND(I1729*H1729,2)</f>
        <v>0</v>
      </c>
      <c r="K1729" s="249"/>
      <c r="L1729" s="250"/>
      <c r="M1729" s="251" t="s">
        <v>1</v>
      </c>
      <c r="N1729" s="252" t="s">
        <v>37</v>
      </c>
      <c r="O1729" s="71"/>
      <c r="P1729" s="202">
        <f>O1729*H1729</f>
        <v>0</v>
      </c>
      <c r="Q1729" s="202">
        <v>1.753E-2</v>
      </c>
      <c r="R1729" s="202">
        <f>Q1729*H1729</f>
        <v>7.0120000000000002E-2</v>
      </c>
      <c r="S1729" s="202">
        <v>0</v>
      </c>
      <c r="T1729" s="203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4" t="s">
        <v>282</v>
      </c>
      <c r="AT1729" s="204" t="s">
        <v>648</v>
      </c>
      <c r="AU1729" s="204" t="s">
        <v>82</v>
      </c>
      <c r="AY1729" s="17" t="s">
        <v>182</v>
      </c>
      <c r="BE1729" s="205">
        <f>IF(N1729="základní",J1729,0)</f>
        <v>0</v>
      </c>
      <c r="BF1729" s="205">
        <f>IF(N1729="snížená",J1729,0)</f>
        <v>0</v>
      </c>
      <c r="BG1729" s="205">
        <f>IF(N1729="zákl. přenesená",J1729,0)</f>
        <v>0</v>
      </c>
      <c r="BH1729" s="205">
        <f>IF(N1729="sníž. přenesená",J1729,0)</f>
        <v>0</v>
      </c>
      <c r="BI1729" s="205">
        <f>IF(N1729="nulová",J1729,0)</f>
        <v>0</v>
      </c>
      <c r="BJ1729" s="17" t="s">
        <v>80</v>
      </c>
      <c r="BK1729" s="205">
        <f>ROUND(I1729*H1729,2)</f>
        <v>0</v>
      </c>
      <c r="BL1729" s="17" t="s">
        <v>187</v>
      </c>
      <c r="BM1729" s="204" t="s">
        <v>1861</v>
      </c>
    </row>
    <row r="1730" spans="1:65" s="2" customFormat="1" ht="19.5">
      <c r="A1730" s="34"/>
      <c r="B1730" s="35"/>
      <c r="C1730" s="36"/>
      <c r="D1730" s="208" t="s">
        <v>652</v>
      </c>
      <c r="E1730" s="36"/>
      <c r="F1730" s="253" t="s">
        <v>1862</v>
      </c>
      <c r="G1730" s="36"/>
      <c r="H1730" s="36"/>
      <c r="I1730" s="254"/>
      <c r="J1730" s="36"/>
      <c r="K1730" s="36"/>
      <c r="L1730" s="39"/>
      <c r="M1730" s="255"/>
      <c r="N1730" s="256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652</v>
      </c>
      <c r="AU1730" s="17" t="s">
        <v>82</v>
      </c>
    </row>
    <row r="1731" spans="1:65" s="14" customFormat="1" ht="11.25">
      <c r="B1731" s="217"/>
      <c r="C1731" s="218"/>
      <c r="D1731" s="208" t="s">
        <v>194</v>
      </c>
      <c r="E1731" s="219" t="s">
        <v>1</v>
      </c>
      <c r="F1731" s="220" t="s">
        <v>187</v>
      </c>
      <c r="G1731" s="218"/>
      <c r="H1731" s="221">
        <v>4</v>
      </c>
      <c r="I1731" s="222"/>
      <c r="J1731" s="218"/>
      <c r="K1731" s="218"/>
      <c r="L1731" s="223"/>
      <c r="M1731" s="224"/>
      <c r="N1731" s="225"/>
      <c r="O1731" s="225"/>
      <c r="P1731" s="225"/>
      <c r="Q1731" s="225"/>
      <c r="R1731" s="225"/>
      <c r="S1731" s="225"/>
      <c r="T1731" s="226"/>
      <c r="AT1731" s="227" t="s">
        <v>194</v>
      </c>
      <c r="AU1731" s="227" t="s">
        <v>82</v>
      </c>
      <c r="AV1731" s="14" t="s">
        <v>82</v>
      </c>
      <c r="AW1731" s="14" t="s">
        <v>29</v>
      </c>
      <c r="AX1731" s="14" t="s">
        <v>80</v>
      </c>
      <c r="AY1731" s="227" t="s">
        <v>182</v>
      </c>
    </row>
    <row r="1732" spans="1:65" s="2" customFormat="1" ht="37.9" customHeight="1">
      <c r="A1732" s="34"/>
      <c r="B1732" s="35"/>
      <c r="C1732" s="242" t="s">
        <v>1863</v>
      </c>
      <c r="D1732" s="242" t="s">
        <v>648</v>
      </c>
      <c r="E1732" s="243" t="s">
        <v>1864</v>
      </c>
      <c r="F1732" s="244" t="s">
        <v>1865</v>
      </c>
      <c r="G1732" s="245" t="s">
        <v>324</v>
      </c>
      <c r="H1732" s="246">
        <v>10</v>
      </c>
      <c r="I1732" s="247"/>
      <c r="J1732" s="248">
        <f>ROUND(I1732*H1732,2)</f>
        <v>0</v>
      </c>
      <c r="K1732" s="249"/>
      <c r="L1732" s="250"/>
      <c r="M1732" s="251" t="s">
        <v>1</v>
      </c>
      <c r="N1732" s="252" t="s">
        <v>37</v>
      </c>
      <c r="O1732" s="71"/>
      <c r="P1732" s="202">
        <f>O1732*H1732</f>
        <v>0</v>
      </c>
      <c r="Q1732" s="202">
        <v>1.7930000000000001E-2</v>
      </c>
      <c r="R1732" s="202">
        <f>Q1732*H1732</f>
        <v>0.17930000000000001</v>
      </c>
      <c r="S1732" s="202">
        <v>0</v>
      </c>
      <c r="T1732" s="203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4" t="s">
        <v>282</v>
      </c>
      <c r="AT1732" s="204" t="s">
        <v>648</v>
      </c>
      <c r="AU1732" s="204" t="s">
        <v>82</v>
      </c>
      <c r="AY1732" s="17" t="s">
        <v>182</v>
      </c>
      <c r="BE1732" s="205">
        <f>IF(N1732="základní",J1732,0)</f>
        <v>0</v>
      </c>
      <c r="BF1732" s="205">
        <f>IF(N1732="snížená",J1732,0)</f>
        <v>0</v>
      </c>
      <c r="BG1732" s="205">
        <f>IF(N1732="zákl. přenesená",J1732,0)</f>
        <v>0</v>
      </c>
      <c r="BH1732" s="205">
        <f>IF(N1732="sníž. přenesená",J1732,0)</f>
        <v>0</v>
      </c>
      <c r="BI1732" s="205">
        <f>IF(N1732="nulová",J1732,0)</f>
        <v>0</v>
      </c>
      <c r="BJ1732" s="17" t="s">
        <v>80</v>
      </c>
      <c r="BK1732" s="205">
        <f>ROUND(I1732*H1732,2)</f>
        <v>0</v>
      </c>
      <c r="BL1732" s="17" t="s">
        <v>187</v>
      </c>
      <c r="BM1732" s="204" t="s">
        <v>1866</v>
      </c>
    </row>
    <row r="1733" spans="1:65" s="2" customFormat="1" ht="19.5">
      <c r="A1733" s="34"/>
      <c r="B1733" s="35"/>
      <c r="C1733" s="36"/>
      <c r="D1733" s="208" t="s">
        <v>652</v>
      </c>
      <c r="E1733" s="36"/>
      <c r="F1733" s="253" t="s">
        <v>1862</v>
      </c>
      <c r="G1733" s="36"/>
      <c r="H1733" s="36"/>
      <c r="I1733" s="254"/>
      <c r="J1733" s="36"/>
      <c r="K1733" s="36"/>
      <c r="L1733" s="39"/>
      <c r="M1733" s="255"/>
      <c r="N1733" s="256"/>
      <c r="O1733" s="71"/>
      <c r="P1733" s="71"/>
      <c r="Q1733" s="71"/>
      <c r="R1733" s="71"/>
      <c r="S1733" s="71"/>
      <c r="T1733" s="72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T1733" s="17" t="s">
        <v>652</v>
      </c>
      <c r="AU1733" s="17" t="s">
        <v>82</v>
      </c>
    </row>
    <row r="1734" spans="1:65" s="14" customFormat="1" ht="11.25">
      <c r="B1734" s="217"/>
      <c r="C1734" s="218"/>
      <c r="D1734" s="208" t="s">
        <v>194</v>
      </c>
      <c r="E1734" s="219" t="s">
        <v>1</v>
      </c>
      <c r="F1734" s="220" t="s">
        <v>136</v>
      </c>
      <c r="G1734" s="218"/>
      <c r="H1734" s="221">
        <v>10</v>
      </c>
      <c r="I1734" s="222"/>
      <c r="J1734" s="218"/>
      <c r="K1734" s="218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194</v>
      </c>
      <c r="AU1734" s="227" t="s">
        <v>82</v>
      </c>
      <c r="AV1734" s="14" t="s">
        <v>82</v>
      </c>
      <c r="AW1734" s="14" t="s">
        <v>29</v>
      </c>
      <c r="AX1734" s="14" t="s">
        <v>80</v>
      </c>
      <c r="AY1734" s="227" t="s">
        <v>182</v>
      </c>
    </row>
    <row r="1735" spans="1:65" s="2" customFormat="1" ht="37.9" customHeight="1">
      <c r="A1735" s="34"/>
      <c r="B1735" s="35"/>
      <c r="C1735" s="242" t="s">
        <v>1867</v>
      </c>
      <c r="D1735" s="242" t="s">
        <v>648</v>
      </c>
      <c r="E1735" s="243" t="s">
        <v>1868</v>
      </c>
      <c r="F1735" s="244" t="s">
        <v>1869</v>
      </c>
      <c r="G1735" s="245" t="s">
        <v>324</v>
      </c>
      <c r="H1735" s="246">
        <v>1</v>
      </c>
      <c r="I1735" s="247"/>
      <c r="J1735" s="248">
        <f>ROUND(I1735*H1735,2)</f>
        <v>0</v>
      </c>
      <c r="K1735" s="249"/>
      <c r="L1735" s="250"/>
      <c r="M1735" s="251" t="s">
        <v>1</v>
      </c>
      <c r="N1735" s="252" t="s">
        <v>37</v>
      </c>
      <c r="O1735" s="71"/>
      <c r="P1735" s="202">
        <f>O1735*H1735</f>
        <v>0</v>
      </c>
      <c r="Q1735" s="202">
        <v>1.7149999999999999E-2</v>
      </c>
      <c r="R1735" s="202">
        <f>Q1735*H1735</f>
        <v>1.7149999999999999E-2</v>
      </c>
      <c r="S1735" s="202">
        <v>0</v>
      </c>
      <c r="T1735" s="203">
        <f>S1735*H1735</f>
        <v>0</v>
      </c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R1735" s="204" t="s">
        <v>282</v>
      </c>
      <c r="AT1735" s="204" t="s">
        <v>648</v>
      </c>
      <c r="AU1735" s="204" t="s">
        <v>82</v>
      </c>
      <c r="AY1735" s="17" t="s">
        <v>182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7" t="s">
        <v>80</v>
      </c>
      <c r="BK1735" s="205">
        <f>ROUND(I1735*H1735,2)</f>
        <v>0</v>
      </c>
      <c r="BL1735" s="17" t="s">
        <v>187</v>
      </c>
      <c r="BM1735" s="204" t="s">
        <v>1870</v>
      </c>
    </row>
    <row r="1736" spans="1:65" s="2" customFormat="1" ht="19.5">
      <c r="A1736" s="34"/>
      <c r="B1736" s="35"/>
      <c r="C1736" s="36"/>
      <c r="D1736" s="208" t="s">
        <v>652</v>
      </c>
      <c r="E1736" s="36"/>
      <c r="F1736" s="253" t="s">
        <v>1862</v>
      </c>
      <c r="G1736" s="36"/>
      <c r="H1736" s="36"/>
      <c r="I1736" s="254"/>
      <c r="J1736" s="36"/>
      <c r="K1736" s="36"/>
      <c r="L1736" s="39"/>
      <c r="M1736" s="255"/>
      <c r="N1736" s="256"/>
      <c r="O1736" s="71"/>
      <c r="P1736" s="71"/>
      <c r="Q1736" s="71"/>
      <c r="R1736" s="71"/>
      <c r="S1736" s="71"/>
      <c r="T1736" s="72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T1736" s="17" t="s">
        <v>652</v>
      </c>
      <c r="AU1736" s="17" t="s">
        <v>82</v>
      </c>
    </row>
    <row r="1737" spans="1:65" s="14" customFormat="1" ht="11.25">
      <c r="B1737" s="217"/>
      <c r="C1737" s="218"/>
      <c r="D1737" s="208" t="s">
        <v>194</v>
      </c>
      <c r="E1737" s="219" t="s">
        <v>1</v>
      </c>
      <c r="F1737" s="220" t="s">
        <v>80</v>
      </c>
      <c r="G1737" s="218"/>
      <c r="H1737" s="221">
        <v>1</v>
      </c>
      <c r="I1737" s="222"/>
      <c r="J1737" s="218"/>
      <c r="K1737" s="218"/>
      <c r="L1737" s="223"/>
      <c r="M1737" s="224"/>
      <c r="N1737" s="225"/>
      <c r="O1737" s="225"/>
      <c r="P1737" s="225"/>
      <c r="Q1737" s="225"/>
      <c r="R1737" s="225"/>
      <c r="S1737" s="225"/>
      <c r="T1737" s="226"/>
      <c r="AT1737" s="227" t="s">
        <v>194</v>
      </c>
      <c r="AU1737" s="227" t="s">
        <v>82</v>
      </c>
      <c r="AV1737" s="14" t="s">
        <v>82</v>
      </c>
      <c r="AW1737" s="14" t="s">
        <v>29</v>
      </c>
      <c r="AX1737" s="14" t="s">
        <v>80</v>
      </c>
      <c r="AY1737" s="227" t="s">
        <v>182</v>
      </c>
    </row>
    <row r="1738" spans="1:65" s="2" customFormat="1" ht="37.9" customHeight="1">
      <c r="A1738" s="34"/>
      <c r="B1738" s="35"/>
      <c r="C1738" s="242" t="s">
        <v>1871</v>
      </c>
      <c r="D1738" s="242" t="s">
        <v>648</v>
      </c>
      <c r="E1738" s="243" t="s">
        <v>1872</v>
      </c>
      <c r="F1738" s="244" t="s">
        <v>1873</v>
      </c>
      <c r="G1738" s="245" t="s">
        <v>324</v>
      </c>
      <c r="H1738" s="246">
        <v>7</v>
      </c>
      <c r="I1738" s="247"/>
      <c r="J1738" s="248">
        <f>ROUND(I1738*H1738,2)</f>
        <v>0</v>
      </c>
      <c r="K1738" s="249"/>
      <c r="L1738" s="250"/>
      <c r="M1738" s="251" t="s">
        <v>1</v>
      </c>
      <c r="N1738" s="252" t="s">
        <v>37</v>
      </c>
      <c r="O1738" s="71"/>
      <c r="P1738" s="202">
        <f>O1738*H1738</f>
        <v>0</v>
      </c>
      <c r="Q1738" s="202">
        <v>2.222E-2</v>
      </c>
      <c r="R1738" s="202">
        <f>Q1738*H1738</f>
        <v>0.15554000000000001</v>
      </c>
      <c r="S1738" s="202">
        <v>0</v>
      </c>
      <c r="T1738" s="203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4" t="s">
        <v>282</v>
      </c>
      <c r="AT1738" s="204" t="s">
        <v>648</v>
      </c>
      <c r="AU1738" s="204" t="s">
        <v>82</v>
      </c>
      <c r="AY1738" s="17" t="s">
        <v>182</v>
      </c>
      <c r="BE1738" s="205">
        <f>IF(N1738="základní",J1738,0)</f>
        <v>0</v>
      </c>
      <c r="BF1738" s="205">
        <f>IF(N1738="snížená",J1738,0)</f>
        <v>0</v>
      </c>
      <c r="BG1738" s="205">
        <f>IF(N1738="zákl. přenesená",J1738,0)</f>
        <v>0</v>
      </c>
      <c r="BH1738" s="205">
        <f>IF(N1738="sníž. přenesená",J1738,0)</f>
        <v>0</v>
      </c>
      <c r="BI1738" s="205">
        <f>IF(N1738="nulová",J1738,0)</f>
        <v>0</v>
      </c>
      <c r="BJ1738" s="17" t="s">
        <v>80</v>
      </c>
      <c r="BK1738" s="205">
        <f>ROUND(I1738*H1738,2)</f>
        <v>0</v>
      </c>
      <c r="BL1738" s="17" t="s">
        <v>187</v>
      </c>
      <c r="BM1738" s="204" t="s">
        <v>1874</v>
      </c>
    </row>
    <row r="1739" spans="1:65" s="2" customFormat="1" ht="19.5">
      <c r="A1739" s="34"/>
      <c r="B1739" s="35"/>
      <c r="C1739" s="36"/>
      <c r="D1739" s="208" t="s">
        <v>652</v>
      </c>
      <c r="E1739" s="36"/>
      <c r="F1739" s="253" t="s">
        <v>1862</v>
      </c>
      <c r="G1739" s="36"/>
      <c r="H1739" s="36"/>
      <c r="I1739" s="254"/>
      <c r="J1739" s="36"/>
      <c r="K1739" s="36"/>
      <c r="L1739" s="39"/>
      <c r="M1739" s="255"/>
      <c r="N1739" s="256"/>
      <c r="O1739" s="71"/>
      <c r="P1739" s="71"/>
      <c r="Q1739" s="71"/>
      <c r="R1739" s="71"/>
      <c r="S1739" s="71"/>
      <c r="T1739" s="72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T1739" s="17" t="s">
        <v>652</v>
      </c>
      <c r="AU1739" s="17" t="s">
        <v>82</v>
      </c>
    </row>
    <row r="1740" spans="1:65" s="14" customFormat="1" ht="11.25">
      <c r="B1740" s="217"/>
      <c r="C1740" s="218"/>
      <c r="D1740" s="208" t="s">
        <v>194</v>
      </c>
      <c r="E1740" s="219" t="s">
        <v>1</v>
      </c>
      <c r="F1740" s="220" t="s">
        <v>276</v>
      </c>
      <c r="G1740" s="218"/>
      <c r="H1740" s="221">
        <v>7</v>
      </c>
      <c r="I1740" s="222"/>
      <c r="J1740" s="218"/>
      <c r="K1740" s="218"/>
      <c r="L1740" s="223"/>
      <c r="M1740" s="224"/>
      <c r="N1740" s="225"/>
      <c r="O1740" s="225"/>
      <c r="P1740" s="225"/>
      <c r="Q1740" s="225"/>
      <c r="R1740" s="225"/>
      <c r="S1740" s="225"/>
      <c r="T1740" s="226"/>
      <c r="AT1740" s="227" t="s">
        <v>194</v>
      </c>
      <c r="AU1740" s="227" t="s">
        <v>82</v>
      </c>
      <c r="AV1740" s="14" t="s">
        <v>82</v>
      </c>
      <c r="AW1740" s="14" t="s">
        <v>29</v>
      </c>
      <c r="AX1740" s="14" t="s">
        <v>80</v>
      </c>
      <c r="AY1740" s="227" t="s">
        <v>182</v>
      </c>
    </row>
    <row r="1741" spans="1:65" s="12" customFormat="1" ht="20.85" customHeight="1">
      <c r="B1741" s="176"/>
      <c r="C1741" s="177"/>
      <c r="D1741" s="178" t="s">
        <v>71</v>
      </c>
      <c r="E1741" s="190" t="s">
        <v>908</v>
      </c>
      <c r="F1741" s="190" t="s">
        <v>1875</v>
      </c>
      <c r="G1741" s="177"/>
      <c r="H1741" s="177"/>
      <c r="I1741" s="180"/>
      <c r="J1741" s="191">
        <f>BK1741</f>
        <v>0</v>
      </c>
      <c r="K1741" s="177"/>
      <c r="L1741" s="182"/>
      <c r="M1741" s="183"/>
      <c r="N1741" s="184"/>
      <c r="O1741" s="184"/>
      <c r="P1741" s="185">
        <f>SUM(P1742:P1754)</f>
        <v>0</v>
      </c>
      <c r="Q1741" s="184"/>
      <c r="R1741" s="185">
        <f>SUM(R1742:R1754)</f>
        <v>0</v>
      </c>
      <c r="S1741" s="184"/>
      <c r="T1741" s="186">
        <f>SUM(T1742:T1754)</f>
        <v>0</v>
      </c>
      <c r="AR1741" s="187" t="s">
        <v>80</v>
      </c>
      <c r="AT1741" s="188" t="s">
        <v>71</v>
      </c>
      <c r="AU1741" s="188" t="s">
        <v>82</v>
      </c>
      <c r="AY1741" s="187" t="s">
        <v>182</v>
      </c>
      <c r="BK1741" s="189">
        <f>SUM(BK1742:BK1754)</f>
        <v>0</v>
      </c>
    </row>
    <row r="1742" spans="1:65" s="2" customFormat="1" ht="66.75" customHeight="1">
      <c r="A1742" s="34"/>
      <c r="B1742" s="35"/>
      <c r="C1742" s="192" t="s">
        <v>1876</v>
      </c>
      <c r="D1742" s="192" t="s">
        <v>184</v>
      </c>
      <c r="E1742" s="193" t="s">
        <v>1877</v>
      </c>
      <c r="F1742" s="194" t="s">
        <v>1878</v>
      </c>
      <c r="G1742" s="195" t="s">
        <v>1</v>
      </c>
      <c r="H1742" s="196">
        <v>0</v>
      </c>
      <c r="I1742" s="197"/>
      <c r="J1742" s="198">
        <f>ROUND(I1742*H1742,2)</f>
        <v>0</v>
      </c>
      <c r="K1742" s="199"/>
      <c r="L1742" s="39"/>
      <c r="M1742" s="200" t="s">
        <v>1</v>
      </c>
      <c r="N1742" s="201" t="s">
        <v>37</v>
      </c>
      <c r="O1742" s="71"/>
      <c r="P1742" s="202">
        <f>O1742*H1742</f>
        <v>0</v>
      </c>
      <c r="Q1742" s="202">
        <v>0</v>
      </c>
      <c r="R1742" s="202">
        <f>Q1742*H1742</f>
        <v>0</v>
      </c>
      <c r="S1742" s="202">
        <v>0</v>
      </c>
      <c r="T1742" s="203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4" t="s">
        <v>187</v>
      </c>
      <c r="AT1742" s="204" t="s">
        <v>184</v>
      </c>
      <c r="AU1742" s="204" t="s">
        <v>198</v>
      </c>
      <c r="AY1742" s="17" t="s">
        <v>182</v>
      </c>
      <c r="BE1742" s="205">
        <f>IF(N1742="základní",J1742,0)</f>
        <v>0</v>
      </c>
      <c r="BF1742" s="205">
        <f>IF(N1742="snížená",J1742,0)</f>
        <v>0</v>
      </c>
      <c r="BG1742" s="205">
        <f>IF(N1742="zákl. přenesená",J1742,0)</f>
        <v>0</v>
      </c>
      <c r="BH1742" s="205">
        <f>IF(N1742="sníž. přenesená",J1742,0)</f>
        <v>0</v>
      </c>
      <c r="BI1742" s="205">
        <f>IF(N1742="nulová",J1742,0)</f>
        <v>0</v>
      </c>
      <c r="BJ1742" s="17" t="s">
        <v>80</v>
      </c>
      <c r="BK1742" s="205">
        <f>ROUND(I1742*H1742,2)</f>
        <v>0</v>
      </c>
      <c r="BL1742" s="17" t="s">
        <v>187</v>
      </c>
      <c r="BM1742" s="204" t="s">
        <v>1879</v>
      </c>
    </row>
    <row r="1743" spans="1:65" s="2" customFormat="1" ht="33" customHeight="1">
      <c r="A1743" s="34"/>
      <c r="B1743" s="35"/>
      <c r="C1743" s="192" t="s">
        <v>1880</v>
      </c>
      <c r="D1743" s="192" t="s">
        <v>184</v>
      </c>
      <c r="E1743" s="193" t="s">
        <v>1881</v>
      </c>
      <c r="F1743" s="194" t="s">
        <v>1882</v>
      </c>
      <c r="G1743" s="195" t="s">
        <v>1883</v>
      </c>
      <c r="H1743" s="196">
        <v>1</v>
      </c>
      <c r="I1743" s="197"/>
      <c r="J1743" s="198">
        <f>ROUND(I1743*H1743,2)</f>
        <v>0</v>
      </c>
      <c r="K1743" s="199"/>
      <c r="L1743" s="39"/>
      <c r="M1743" s="200" t="s">
        <v>1</v>
      </c>
      <c r="N1743" s="201" t="s">
        <v>37</v>
      </c>
      <c r="O1743" s="71"/>
      <c r="P1743" s="202">
        <f>O1743*H1743</f>
        <v>0</v>
      </c>
      <c r="Q1743" s="202">
        <v>0</v>
      </c>
      <c r="R1743" s="202">
        <f>Q1743*H1743</f>
        <v>0</v>
      </c>
      <c r="S1743" s="202">
        <v>0</v>
      </c>
      <c r="T1743" s="203">
        <f>S1743*H1743</f>
        <v>0</v>
      </c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R1743" s="204" t="s">
        <v>187</v>
      </c>
      <c r="AT1743" s="204" t="s">
        <v>184</v>
      </c>
      <c r="AU1743" s="204" t="s">
        <v>198</v>
      </c>
      <c r="AY1743" s="17" t="s">
        <v>182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7" t="s">
        <v>80</v>
      </c>
      <c r="BK1743" s="205">
        <f>ROUND(I1743*H1743,2)</f>
        <v>0</v>
      </c>
      <c r="BL1743" s="17" t="s">
        <v>187</v>
      </c>
      <c r="BM1743" s="204" t="s">
        <v>1884</v>
      </c>
    </row>
    <row r="1744" spans="1:65" s="2" customFormat="1" ht="19.5">
      <c r="A1744" s="34"/>
      <c r="B1744" s="35"/>
      <c r="C1744" s="36"/>
      <c r="D1744" s="208" t="s">
        <v>652</v>
      </c>
      <c r="E1744" s="36"/>
      <c r="F1744" s="253" t="s">
        <v>1885</v>
      </c>
      <c r="G1744" s="36"/>
      <c r="H1744" s="36"/>
      <c r="I1744" s="254"/>
      <c r="J1744" s="36"/>
      <c r="K1744" s="36"/>
      <c r="L1744" s="39"/>
      <c r="M1744" s="255"/>
      <c r="N1744" s="256"/>
      <c r="O1744" s="71"/>
      <c r="P1744" s="71"/>
      <c r="Q1744" s="71"/>
      <c r="R1744" s="71"/>
      <c r="S1744" s="71"/>
      <c r="T1744" s="72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T1744" s="17" t="s">
        <v>652</v>
      </c>
      <c r="AU1744" s="17" t="s">
        <v>198</v>
      </c>
    </row>
    <row r="1745" spans="1:65" s="2" customFormat="1" ht="33" customHeight="1">
      <c r="A1745" s="34"/>
      <c r="B1745" s="35"/>
      <c r="C1745" s="192" t="s">
        <v>1886</v>
      </c>
      <c r="D1745" s="192" t="s">
        <v>184</v>
      </c>
      <c r="E1745" s="193" t="s">
        <v>1887</v>
      </c>
      <c r="F1745" s="194" t="s">
        <v>1888</v>
      </c>
      <c r="G1745" s="195" t="s">
        <v>1883</v>
      </c>
      <c r="H1745" s="196">
        <v>1</v>
      </c>
      <c r="I1745" s="197"/>
      <c r="J1745" s="198">
        <f>ROUND(I1745*H1745,2)</f>
        <v>0</v>
      </c>
      <c r="K1745" s="199"/>
      <c r="L1745" s="39"/>
      <c r="M1745" s="200" t="s">
        <v>1</v>
      </c>
      <c r="N1745" s="201" t="s">
        <v>37</v>
      </c>
      <c r="O1745" s="71"/>
      <c r="P1745" s="202">
        <f>O1745*H1745</f>
        <v>0</v>
      </c>
      <c r="Q1745" s="202">
        <v>0</v>
      </c>
      <c r="R1745" s="202">
        <f>Q1745*H1745</f>
        <v>0</v>
      </c>
      <c r="S1745" s="202">
        <v>0</v>
      </c>
      <c r="T1745" s="203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4" t="s">
        <v>187</v>
      </c>
      <c r="AT1745" s="204" t="s">
        <v>184</v>
      </c>
      <c r="AU1745" s="204" t="s">
        <v>198</v>
      </c>
      <c r="AY1745" s="17" t="s">
        <v>182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7" t="s">
        <v>80</v>
      </c>
      <c r="BK1745" s="205">
        <f>ROUND(I1745*H1745,2)</f>
        <v>0</v>
      </c>
      <c r="BL1745" s="17" t="s">
        <v>187</v>
      </c>
      <c r="BM1745" s="204" t="s">
        <v>1889</v>
      </c>
    </row>
    <row r="1746" spans="1:65" s="2" customFormat="1" ht="19.5">
      <c r="A1746" s="34"/>
      <c r="B1746" s="35"/>
      <c r="C1746" s="36"/>
      <c r="D1746" s="208" t="s">
        <v>652</v>
      </c>
      <c r="E1746" s="36"/>
      <c r="F1746" s="253" t="s">
        <v>1885</v>
      </c>
      <c r="G1746" s="36"/>
      <c r="H1746" s="36"/>
      <c r="I1746" s="254"/>
      <c r="J1746" s="36"/>
      <c r="K1746" s="36"/>
      <c r="L1746" s="39"/>
      <c r="M1746" s="255"/>
      <c r="N1746" s="256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652</v>
      </c>
      <c r="AU1746" s="17" t="s">
        <v>198</v>
      </c>
    </row>
    <row r="1747" spans="1:65" s="2" customFormat="1" ht="24.2" customHeight="1">
      <c r="A1747" s="34"/>
      <c r="B1747" s="35"/>
      <c r="C1747" s="192" t="s">
        <v>542</v>
      </c>
      <c r="D1747" s="192" t="s">
        <v>184</v>
      </c>
      <c r="E1747" s="193" t="s">
        <v>1890</v>
      </c>
      <c r="F1747" s="194" t="s">
        <v>1891</v>
      </c>
      <c r="G1747" s="195" t="s">
        <v>1883</v>
      </c>
      <c r="H1747" s="196">
        <v>1</v>
      </c>
      <c r="I1747" s="197"/>
      <c r="J1747" s="198">
        <f>ROUND(I1747*H1747,2)</f>
        <v>0</v>
      </c>
      <c r="K1747" s="199"/>
      <c r="L1747" s="39"/>
      <c r="M1747" s="200" t="s">
        <v>1</v>
      </c>
      <c r="N1747" s="201" t="s">
        <v>37</v>
      </c>
      <c r="O1747" s="71"/>
      <c r="P1747" s="202">
        <f>O1747*H1747</f>
        <v>0</v>
      </c>
      <c r="Q1747" s="202">
        <v>0</v>
      </c>
      <c r="R1747" s="202">
        <f>Q1747*H1747</f>
        <v>0</v>
      </c>
      <c r="S1747" s="202">
        <v>0</v>
      </c>
      <c r="T1747" s="203">
        <f>S1747*H1747</f>
        <v>0</v>
      </c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R1747" s="204" t="s">
        <v>187</v>
      </c>
      <c r="AT1747" s="204" t="s">
        <v>184</v>
      </c>
      <c r="AU1747" s="204" t="s">
        <v>198</v>
      </c>
      <c r="AY1747" s="17" t="s">
        <v>182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7" t="s">
        <v>80</v>
      </c>
      <c r="BK1747" s="205">
        <f>ROUND(I1747*H1747,2)</f>
        <v>0</v>
      </c>
      <c r="BL1747" s="17" t="s">
        <v>187</v>
      </c>
      <c r="BM1747" s="204" t="s">
        <v>1892</v>
      </c>
    </row>
    <row r="1748" spans="1:65" s="2" customFormat="1" ht="19.5">
      <c r="A1748" s="34"/>
      <c r="B1748" s="35"/>
      <c r="C1748" s="36"/>
      <c r="D1748" s="208" t="s">
        <v>652</v>
      </c>
      <c r="E1748" s="36"/>
      <c r="F1748" s="253" t="s">
        <v>1885</v>
      </c>
      <c r="G1748" s="36"/>
      <c r="H1748" s="36"/>
      <c r="I1748" s="254"/>
      <c r="J1748" s="36"/>
      <c r="K1748" s="36"/>
      <c r="L1748" s="39"/>
      <c r="M1748" s="255"/>
      <c r="N1748" s="256"/>
      <c r="O1748" s="71"/>
      <c r="P1748" s="71"/>
      <c r="Q1748" s="71"/>
      <c r="R1748" s="71"/>
      <c r="S1748" s="71"/>
      <c r="T1748" s="72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T1748" s="17" t="s">
        <v>652</v>
      </c>
      <c r="AU1748" s="17" t="s">
        <v>198</v>
      </c>
    </row>
    <row r="1749" spans="1:65" s="2" customFormat="1" ht="24.2" customHeight="1">
      <c r="A1749" s="34"/>
      <c r="B1749" s="35"/>
      <c r="C1749" s="192" t="s">
        <v>1893</v>
      </c>
      <c r="D1749" s="192" t="s">
        <v>184</v>
      </c>
      <c r="E1749" s="193" t="s">
        <v>1894</v>
      </c>
      <c r="F1749" s="194" t="s">
        <v>1895</v>
      </c>
      <c r="G1749" s="195" t="s">
        <v>1883</v>
      </c>
      <c r="H1749" s="196">
        <v>1</v>
      </c>
      <c r="I1749" s="197"/>
      <c r="J1749" s="198">
        <f>ROUND(I1749*H1749,2)</f>
        <v>0</v>
      </c>
      <c r="K1749" s="199"/>
      <c r="L1749" s="39"/>
      <c r="M1749" s="200" t="s">
        <v>1</v>
      </c>
      <c r="N1749" s="201" t="s">
        <v>37</v>
      </c>
      <c r="O1749" s="71"/>
      <c r="P1749" s="202">
        <f>O1749*H1749</f>
        <v>0</v>
      </c>
      <c r="Q1749" s="202">
        <v>0</v>
      </c>
      <c r="R1749" s="202">
        <f>Q1749*H1749</f>
        <v>0</v>
      </c>
      <c r="S1749" s="202">
        <v>0</v>
      </c>
      <c r="T1749" s="203">
        <f>S1749*H1749</f>
        <v>0</v>
      </c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R1749" s="204" t="s">
        <v>187</v>
      </c>
      <c r="AT1749" s="204" t="s">
        <v>184</v>
      </c>
      <c r="AU1749" s="204" t="s">
        <v>198</v>
      </c>
      <c r="AY1749" s="17" t="s">
        <v>182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7" t="s">
        <v>80</v>
      </c>
      <c r="BK1749" s="205">
        <f>ROUND(I1749*H1749,2)</f>
        <v>0</v>
      </c>
      <c r="BL1749" s="17" t="s">
        <v>187</v>
      </c>
      <c r="BM1749" s="204" t="s">
        <v>1896</v>
      </c>
    </row>
    <row r="1750" spans="1:65" s="2" customFormat="1" ht="19.5">
      <c r="A1750" s="34"/>
      <c r="B1750" s="35"/>
      <c r="C1750" s="36"/>
      <c r="D1750" s="208" t="s">
        <v>652</v>
      </c>
      <c r="E1750" s="36"/>
      <c r="F1750" s="253" t="s">
        <v>1897</v>
      </c>
      <c r="G1750" s="36"/>
      <c r="H1750" s="36"/>
      <c r="I1750" s="254"/>
      <c r="J1750" s="36"/>
      <c r="K1750" s="36"/>
      <c r="L1750" s="39"/>
      <c r="M1750" s="255"/>
      <c r="N1750" s="256"/>
      <c r="O1750" s="71"/>
      <c r="P1750" s="71"/>
      <c r="Q1750" s="71"/>
      <c r="R1750" s="71"/>
      <c r="S1750" s="71"/>
      <c r="T1750" s="72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T1750" s="17" t="s">
        <v>652</v>
      </c>
      <c r="AU1750" s="17" t="s">
        <v>198</v>
      </c>
    </row>
    <row r="1751" spans="1:65" s="2" customFormat="1" ht="24.2" customHeight="1">
      <c r="A1751" s="34"/>
      <c r="B1751" s="35"/>
      <c r="C1751" s="192" t="s">
        <v>1898</v>
      </c>
      <c r="D1751" s="192" t="s">
        <v>184</v>
      </c>
      <c r="E1751" s="193" t="s">
        <v>1899</v>
      </c>
      <c r="F1751" s="194" t="s">
        <v>1900</v>
      </c>
      <c r="G1751" s="195" t="s">
        <v>1883</v>
      </c>
      <c r="H1751" s="196">
        <v>1</v>
      </c>
      <c r="I1751" s="197"/>
      <c r="J1751" s="198">
        <f>ROUND(I1751*H1751,2)</f>
        <v>0</v>
      </c>
      <c r="K1751" s="199"/>
      <c r="L1751" s="39"/>
      <c r="M1751" s="200" t="s">
        <v>1</v>
      </c>
      <c r="N1751" s="201" t="s">
        <v>37</v>
      </c>
      <c r="O1751" s="71"/>
      <c r="P1751" s="202">
        <f>O1751*H1751</f>
        <v>0</v>
      </c>
      <c r="Q1751" s="202">
        <v>0</v>
      </c>
      <c r="R1751" s="202">
        <f>Q1751*H1751</f>
        <v>0</v>
      </c>
      <c r="S1751" s="202">
        <v>0</v>
      </c>
      <c r="T1751" s="203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4" t="s">
        <v>187</v>
      </c>
      <c r="AT1751" s="204" t="s">
        <v>184</v>
      </c>
      <c r="AU1751" s="204" t="s">
        <v>198</v>
      </c>
      <c r="AY1751" s="17" t="s">
        <v>182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7" t="s">
        <v>80</v>
      </c>
      <c r="BK1751" s="205">
        <f>ROUND(I1751*H1751,2)</f>
        <v>0</v>
      </c>
      <c r="BL1751" s="17" t="s">
        <v>187</v>
      </c>
      <c r="BM1751" s="204" t="s">
        <v>1901</v>
      </c>
    </row>
    <row r="1752" spans="1:65" s="2" customFormat="1" ht="19.5">
      <c r="A1752" s="34"/>
      <c r="B1752" s="35"/>
      <c r="C1752" s="36"/>
      <c r="D1752" s="208" t="s">
        <v>652</v>
      </c>
      <c r="E1752" s="36"/>
      <c r="F1752" s="253" t="s">
        <v>1897</v>
      </c>
      <c r="G1752" s="36"/>
      <c r="H1752" s="36"/>
      <c r="I1752" s="254"/>
      <c r="J1752" s="36"/>
      <c r="K1752" s="36"/>
      <c r="L1752" s="39"/>
      <c r="M1752" s="255"/>
      <c r="N1752" s="256"/>
      <c r="O1752" s="71"/>
      <c r="P1752" s="71"/>
      <c r="Q1752" s="71"/>
      <c r="R1752" s="71"/>
      <c r="S1752" s="71"/>
      <c r="T1752" s="72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T1752" s="17" t="s">
        <v>652</v>
      </c>
      <c r="AU1752" s="17" t="s">
        <v>198</v>
      </c>
    </row>
    <row r="1753" spans="1:65" s="2" customFormat="1" ht="24.2" customHeight="1">
      <c r="A1753" s="34"/>
      <c r="B1753" s="35"/>
      <c r="C1753" s="192" t="s">
        <v>1902</v>
      </c>
      <c r="D1753" s="192" t="s">
        <v>184</v>
      </c>
      <c r="E1753" s="193" t="s">
        <v>1903</v>
      </c>
      <c r="F1753" s="194" t="s">
        <v>1904</v>
      </c>
      <c r="G1753" s="195" t="s">
        <v>1883</v>
      </c>
      <c r="H1753" s="196">
        <v>1</v>
      </c>
      <c r="I1753" s="197"/>
      <c r="J1753" s="198">
        <f>ROUND(I1753*H1753,2)</f>
        <v>0</v>
      </c>
      <c r="K1753" s="199"/>
      <c r="L1753" s="39"/>
      <c r="M1753" s="200" t="s">
        <v>1</v>
      </c>
      <c r="N1753" s="201" t="s">
        <v>37</v>
      </c>
      <c r="O1753" s="71"/>
      <c r="P1753" s="202">
        <f>O1753*H1753</f>
        <v>0</v>
      </c>
      <c r="Q1753" s="202">
        <v>0</v>
      </c>
      <c r="R1753" s="202">
        <f>Q1753*H1753</f>
        <v>0</v>
      </c>
      <c r="S1753" s="202">
        <v>0</v>
      </c>
      <c r="T1753" s="203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4" t="s">
        <v>187</v>
      </c>
      <c r="AT1753" s="204" t="s">
        <v>184</v>
      </c>
      <c r="AU1753" s="204" t="s">
        <v>198</v>
      </c>
      <c r="AY1753" s="17" t="s">
        <v>182</v>
      </c>
      <c r="BE1753" s="205">
        <f>IF(N1753="základní",J1753,0)</f>
        <v>0</v>
      </c>
      <c r="BF1753" s="205">
        <f>IF(N1753="snížená",J1753,0)</f>
        <v>0</v>
      </c>
      <c r="BG1753" s="205">
        <f>IF(N1753="zákl. přenesená",J1753,0)</f>
        <v>0</v>
      </c>
      <c r="BH1753" s="205">
        <f>IF(N1753="sníž. přenesená",J1753,0)</f>
        <v>0</v>
      </c>
      <c r="BI1753" s="205">
        <f>IF(N1753="nulová",J1753,0)</f>
        <v>0</v>
      </c>
      <c r="BJ1753" s="17" t="s">
        <v>80</v>
      </c>
      <c r="BK1753" s="205">
        <f>ROUND(I1753*H1753,2)</f>
        <v>0</v>
      </c>
      <c r="BL1753" s="17" t="s">
        <v>187</v>
      </c>
      <c r="BM1753" s="204" t="s">
        <v>1905</v>
      </c>
    </row>
    <row r="1754" spans="1:65" s="2" customFormat="1" ht="19.5">
      <c r="A1754" s="34"/>
      <c r="B1754" s="35"/>
      <c r="C1754" s="36"/>
      <c r="D1754" s="208" t="s">
        <v>652</v>
      </c>
      <c r="E1754" s="36"/>
      <c r="F1754" s="253" t="s">
        <v>1897</v>
      </c>
      <c r="G1754" s="36"/>
      <c r="H1754" s="36"/>
      <c r="I1754" s="254"/>
      <c r="J1754" s="36"/>
      <c r="K1754" s="36"/>
      <c r="L1754" s="39"/>
      <c r="M1754" s="255"/>
      <c r="N1754" s="256"/>
      <c r="O1754" s="71"/>
      <c r="P1754" s="71"/>
      <c r="Q1754" s="71"/>
      <c r="R1754" s="71"/>
      <c r="S1754" s="71"/>
      <c r="T1754" s="72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T1754" s="17" t="s">
        <v>652</v>
      </c>
      <c r="AU1754" s="17" t="s">
        <v>198</v>
      </c>
    </row>
    <row r="1755" spans="1:65" s="12" customFormat="1" ht="22.9" customHeight="1">
      <c r="B1755" s="176"/>
      <c r="C1755" s="177"/>
      <c r="D1755" s="178" t="s">
        <v>71</v>
      </c>
      <c r="E1755" s="190" t="s">
        <v>1059</v>
      </c>
      <c r="F1755" s="190" t="s">
        <v>1906</v>
      </c>
      <c r="G1755" s="177"/>
      <c r="H1755" s="177"/>
      <c r="I1755" s="180"/>
      <c r="J1755" s="191">
        <f>BK1755</f>
        <v>0</v>
      </c>
      <c r="K1755" s="177"/>
      <c r="L1755" s="182"/>
      <c r="M1755" s="183"/>
      <c r="N1755" s="184"/>
      <c r="O1755" s="184"/>
      <c r="P1755" s="185">
        <f>SUM(P1756:P1772)</f>
        <v>0</v>
      </c>
      <c r="Q1755" s="184"/>
      <c r="R1755" s="185">
        <f>SUM(R1756:R1772)</f>
        <v>22.678402220000002</v>
      </c>
      <c r="S1755" s="184"/>
      <c r="T1755" s="186">
        <f>SUM(T1756:T1772)</f>
        <v>0</v>
      </c>
      <c r="AR1755" s="187" t="s">
        <v>80</v>
      </c>
      <c r="AT1755" s="188" t="s">
        <v>71</v>
      </c>
      <c r="AU1755" s="188" t="s">
        <v>80</v>
      </c>
      <c r="AY1755" s="187" t="s">
        <v>182</v>
      </c>
      <c r="BK1755" s="189">
        <f>SUM(BK1756:BK1772)</f>
        <v>0</v>
      </c>
    </row>
    <row r="1756" spans="1:65" s="2" customFormat="1" ht="21.75" customHeight="1">
      <c r="A1756" s="34"/>
      <c r="B1756" s="35"/>
      <c r="C1756" s="192" t="s">
        <v>1907</v>
      </c>
      <c r="D1756" s="192" t="s">
        <v>184</v>
      </c>
      <c r="E1756" s="193" t="s">
        <v>1908</v>
      </c>
      <c r="F1756" s="194" t="s">
        <v>1909</v>
      </c>
      <c r="G1756" s="195" t="s">
        <v>186</v>
      </c>
      <c r="H1756" s="196">
        <v>15.323</v>
      </c>
      <c r="I1756" s="197"/>
      <c r="J1756" s="198">
        <f>ROUND(I1756*H1756,2)</f>
        <v>0</v>
      </c>
      <c r="K1756" s="199"/>
      <c r="L1756" s="39"/>
      <c r="M1756" s="200" t="s">
        <v>1</v>
      </c>
      <c r="N1756" s="201" t="s">
        <v>37</v>
      </c>
      <c r="O1756" s="71"/>
      <c r="P1756" s="202">
        <f>O1756*H1756</f>
        <v>0</v>
      </c>
      <c r="Q1756" s="202">
        <v>1.4591400000000001</v>
      </c>
      <c r="R1756" s="202">
        <f>Q1756*H1756</f>
        <v>22.358402220000002</v>
      </c>
      <c r="S1756" s="202">
        <v>0</v>
      </c>
      <c r="T1756" s="203">
        <f>S1756*H1756</f>
        <v>0</v>
      </c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R1756" s="204" t="s">
        <v>187</v>
      </c>
      <c r="AT1756" s="204" t="s">
        <v>184</v>
      </c>
      <c r="AU1756" s="204" t="s">
        <v>82</v>
      </c>
      <c r="AY1756" s="17" t="s">
        <v>182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7" t="s">
        <v>80</v>
      </c>
      <c r="BK1756" s="205">
        <f>ROUND(I1756*H1756,2)</f>
        <v>0</v>
      </c>
      <c r="BL1756" s="17" t="s">
        <v>187</v>
      </c>
      <c r="BM1756" s="204" t="s">
        <v>1910</v>
      </c>
    </row>
    <row r="1757" spans="1:65" s="13" customFormat="1" ht="11.25">
      <c r="B1757" s="206"/>
      <c r="C1757" s="207"/>
      <c r="D1757" s="208" t="s">
        <v>194</v>
      </c>
      <c r="E1757" s="209" t="s">
        <v>1</v>
      </c>
      <c r="F1757" s="210" t="s">
        <v>1911</v>
      </c>
      <c r="G1757" s="207"/>
      <c r="H1757" s="209" t="s">
        <v>1</v>
      </c>
      <c r="I1757" s="211"/>
      <c r="J1757" s="207"/>
      <c r="K1757" s="207"/>
      <c r="L1757" s="212"/>
      <c r="M1757" s="213"/>
      <c r="N1757" s="214"/>
      <c r="O1757" s="214"/>
      <c r="P1757" s="214"/>
      <c r="Q1757" s="214"/>
      <c r="R1757" s="214"/>
      <c r="S1757" s="214"/>
      <c r="T1757" s="215"/>
      <c r="AT1757" s="216" t="s">
        <v>194</v>
      </c>
      <c r="AU1757" s="216" t="s">
        <v>82</v>
      </c>
      <c r="AV1757" s="13" t="s">
        <v>80</v>
      </c>
      <c r="AW1757" s="13" t="s">
        <v>29</v>
      </c>
      <c r="AX1757" s="13" t="s">
        <v>72</v>
      </c>
      <c r="AY1757" s="216" t="s">
        <v>182</v>
      </c>
    </row>
    <row r="1758" spans="1:65" s="14" customFormat="1" ht="22.5">
      <c r="B1758" s="217"/>
      <c r="C1758" s="218"/>
      <c r="D1758" s="208" t="s">
        <v>194</v>
      </c>
      <c r="E1758" s="219" t="s">
        <v>1</v>
      </c>
      <c r="F1758" s="220" t="s">
        <v>1912</v>
      </c>
      <c r="G1758" s="218"/>
      <c r="H1758" s="221">
        <v>15.323</v>
      </c>
      <c r="I1758" s="222"/>
      <c r="J1758" s="218"/>
      <c r="K1758" s="218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194</v>
      </c>
      <c r="AU1758" s="227" t="s">
        <v>82</v>
      </c>
      <c r="AV1758" s="14" t="s">
        <v>82</v>
      </c>
      <c r="AW1758" s="14" t="s">
        <v>29</v>
      </c>
      <c r="AX1758" s="14" t="s">
        <v>80</v>
      </c>
      <c r="AY1758" s="227" t="s">
        <v>182</v>
      </c>
    </row>
    <row r="1759" spans="1:65" s="2" customFormat="1" ht="21.75" customHeight="1">
      <c r="A1759" s="34"/>
      <c r="B1759" s="35"/>
      <c r="C1759" s="192" t="s">
        <v>1913</v>
      </c>
      <c r="D1759" s="192" t="s">
        <v>184</v>
      </c>
      <c r="E1759" s="193" t="s">
        <v>1914</v>
      </c>
      <c r="F1759" s="194" t="s">
        <v>1915</v>
      </c>
      <c r="G1759" s="195" t="s">
        <v>1883</v>
      </c>
      <c r="H1759" s="196">
        <v>1</v>
      </c>
      <c r="I1759" s="197"/>
      <c r="J1759" s="198">
        <f t="shared" ref="J1759:J1764" si="0">ROUND(I1759*H1759,2)</f>
        <v>0</v>
      </c>
      <c r="K1759" s="199"/>
      <c r="L1759" s="39"/>
      <c r="M1759" s="200" t="s">
        <v>1</v>
      </c>
      <c r="N1759" s="201" t="s">
        <v>37</v>
      </c>
      <c r="O1759" s="71"/>
      <c r="P1759" s="202">
        <f t="shared" ref="P1759:P1764" si="1">O1759*H1759</f>
        <v>0</v>
      </c>
      <c r="Q1759" s="202">
        <v>0</v>
      </c>
      <c r="R1759" s="202">
        <f t="shared" ref="R1759:R1764" si="2">Q1759*H1759</f>
        <v>0</v>
      </c>
      <c r="S1759" s="202">
        <v>0</v>
      </c>
      <c r="T1759" s="203">
        <f t="shared" ref="T1759:T1764" si="3"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4" t="s">
        <v>187</v>
      </c>
      <c r="AT1759" s="204" t="s">
        <v>184</v>
      </c>
      <c r="AU1759" s="204" t="s">
        <v>82</v>
      </c>
      <c r="AY1759" s="17" t="s">
        <v>182</v>
      </c>
      <c r="BE1759" s="205">
        <f t="shared" ref="BE1759:BE1764" si="4">IF(N1759="základní",J1759,0)</f>
        <v>0</v>
      </c>
      <c r="BF1759" s="205">
        <f t="shared" ref="BF1759:BF1764" si="5">IF(N1759="snížená",J1759,0)</f>
        <v>0</v>
      </c>
      <c r="BG1759" s="205">
        <f t="shared" ref="BG1759:BG1764" si="6">IF(N1759="zákl. přenesená",J1759,0)</f>
        <v>0</v>
      </c>
      <c r="BH1759" s="205">
        <f t="shared" ref="BH1759:BH1764" si="7">IF(N1759="sníž. přenesená",J1759,0)</f>
        <v>0</v>
      </c>
      <c r="BI1759" s="205">
        <f t="shared" ref="BI1759:BI1764" si="8">IF(N1759="nulová",J1759,0)</f>
        <v>0</v>
      </c>
      <c r="BJ1759" s="17" t="s">
        <v>80</v>
      </c>
      <c r="BK1759" s="205">
        <f t="shared" ref="BK1759:BK1764" si="9">ROUND(I1759*H1759,2)</f>
        <v>0</v>
      </c>
      <c r="BL1759" s="17" t="s">
        <v>187</v>
      </c>
      <c r="BM1759" s="204" t="s">
        <v>1916</v>
      </c>
    </row>
    <row r="1760" spans="1:65" s="2" customFormat="1" ht="16.5" customHeight="1">
      <c r="A1760" s="34"/>
      <c r="B1760" s="35"/>
      <c r="C1760" s="192" t="s">
        <v>1917</v>
      </c>
      <c r="D1760" s="192" t="s">
        <v>184</v>
      </c>
      <c r="E1760" s="193" t="s">
        <v>1918</v>
      </c>
      <c r="F1760" s="194" t="s">
        <v>1919</v>
      </c>
      <c r="G1760" s="195" t="s">
        <v>1883</v>
      </c>
      <c r="H1760" s="196">
        <v>1</v>
      </c>
      <c r="I1760" s="197"/>
      <c r="J1760" s="198">
        <f t="shared" si="0"/>
        <v>0</v>
      </c>
      <c r="K1760" s="199"/>
      <c r="L1760" s="39"/>
      <c r="M1760" s="200" t="s">
        <v>1</v>
      </c>
      <c r="N1760" s="201" t="s">
        <v>37</v>
      </c>
      <c r="O1760" s="71"/>
      <c r="P1760" s="202">
        <f t="shared" si="1"/>
        <v>0</v>
      </c>
      <c r="Q1760" s="202">
        <v>0</v>
      </c>
      <c r="R1760" s="202">
        <f t="shared" si="2"/>
        <v>0</v>
      </c>
      <c r="S1760" s="202">
        <v>0</v>
      </c>
      <c r="T1760" s="203">
        <f t="shared" si="3"/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4" t="s">
        <v>187</v>
      </c>
      <c r="AT1760" s="204" t="s">
        <v>184</v>
      </c>
      <c r="AU1760" s="204" t="s">
        <v>82</v>
      </c>
      <c r="AY1760" s="17" t="s">
        <v>182</v>
      </c>
      <c r="BE1760" s="205">
        <f t="shared" si="4"/>
        <v>0</v>
      </c>
      <c r="BF1760" s="205">
        <f t="shared" si="5"/>
        <v>0</v>
      </c>
      <c r="BG1760" s="205">
        <f t="shared" si="6"/>
        <v>0</v>
      </c>
      <c r="BH1760" s="205">
        <f t="shared" si="7"/>
        <v>0</v>
      </c>
      <c r="BI1760" s="205">
        <f t="shared" si="8"/>
        <v>0</v>
      </c>
      <c r="BJ1760" s="17" t="s">
        <v>80</v>
      </c>
      <c r="BK1760" s="205">
        <f t="shared" si="9"/>
        <v>0</v>
      </c>
      <c r="BL1760" s="17" t="s">
        <v>187</v>
      </c>
      <c r="BM1760" s="204" t="s">
        <v>1920</v>
      </c>
    </row>
    <row r="1761" spans="1:65" s="2" customFormat="1" ht="16.5" customHeight="1">
      <c r="A1761" s="34"/>
      <c r="B1761" s="35"/>
      <c r="C1761" s="192" t="s">
        <v>1921</v>
      </c>
      <c r="D1761" s="192" t="s">
        <v>184</v>
      </c>
      <c r="E1761" s="193" t="s">
        <v>1922</v>
      </c>
      <c r="F1761" s="194" t="s">
        <v>1923</v>
      </c>
      <c r="G1761" s="195" t="s">
        <v>1883</v>
      </c>
      <c r="H1761" s="196">
        <v>1</v>
      </c>
      <c r="I1761" s="197"/>
      <c r="J1761" s="198">
        <f t="shared" si="0"/>
        <v>0</v>
      </c>
      <c r="K1761" s="199"/>
      <c r="L1761" s="39"/>
      <c r="M1761" s="200" t="s">
        <v>1</v>
      </c>
      <c r="N1761" s="201" t="s">
        <v>37</v>
      </c>
      <c r="O1761" s="71"/>
      <c r="P1761" s="202">
        <f t="shared" si="1"/>
        <v>0</v>
      </c>
      <c r="Q1761" s="202">
        <v>0</v>
      </c>
      <c r="R1761" s="202">
        <f t="shared" si="2"/>
        <v>0</v>
      </c>
      <c r="S1761" s="202">
        <v>0</v>
      </c>
      <c r="T1761" s="203">
        <f t="shared" si="3"/>
        <v>0</v>
      </c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R1761" s="204" t="s">
        <v>187</v>
      </c>
      <c r="AT1761" s="204" t="s">
        <v>184</v>
      </c>
      <c r="AU1761" s="204" t="s">
        <v>82</v>
      </c>
      <c r="AY1761" s="17" t="s">
        <v>182</v>
      </c>
      <c r="BE1761" s="205">
        <f t="shared" si="4"/>
        <v>0</v>
      </c>
      <c r="BF1761" s="205">
        <f t="shared" si="5"/>
        <v>0</v>
      </c>
      <c r="BG1761" s="205">
        <f t="shared" si="6"/>
        <v>0</v>
      </c>
      <c r="BH1761" s="205">
        <f t="shared" si="7"/>
        <v>0</v>
      </c>
      <c r="BI1761" s="205">
        <f t="shared" si="8"/>
        <v>0</v>
      </c>
      <c r="BJ1761" s="17" t="s">
        <v>80</v>
      </c>
      <c r="BK1761" s="205">
        <f t="shared" si="9"/>
        <v>0</v>
      </c>
      <c r="BL1761" s="17" t="s">
        <v>187</v>
      </c>
      <c r="BM1761" s="204" t="s">
        <v>1924</v>
      </c>
    </row>
    <row r="1762" spans="1:65" s="2" customFormat="1" ht="16.5" customHeight="1">
      <c r="A1762" s="34"/>
      <c r="B1762" s="35"/>
      <c r="C1762" s="192" t="s">
        <v>1925</v>
      </c>
      <c r="D1762" s="192" t="s">
        <v>184</v>
      </c>
      <c r="E1762" s="193" t="s">
        <v>1926</v>
      </c>
      <c r="F1762" s="194" t="s">
        <v>1927</v>
      </c>
      <c r="G1762" s="195" t="s">
        <v>1883</v>
      </c>
      <c r="H1762" s="196">
        <v>1</v>
      </c>
      <c r="I1762" s="197"/>
      <c r="J1762" s="198">
        <f t="shared" si="0"/>
        <v>0</v>
      </c>
      <c r="K1762" s="199"/>
      <c r="L1762" s="39"/>
      <c r="M1762" s="200" t="s">
        <v>1</v>
      </c>
      <c r="N1762" s="201" t="s">
        <v>37</v>
      </c>
      <c r="O1762" s="71"/>
      <c r="P1762" s="202">
        <f t="shared" si="1"/>
        <v>0</v>
      </c>
      <c r="Q1762" s="202">
        <v>0</v>
      </c>
      <c r="R1762" s="202">
        <f t="shared" si="2"/>
        <v>0</v>
      </c>
      <c r="S1762" s="202">
        <v>0</v>
      </c>
      <c r="T1762" s="203">
        <f t="shared" si="3"/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4" t="s">
        <v>187</v>
      </c>
      <c r="AT1762" s="204" t="s">
        <v>184</v>
      </c>
      <c r="AU1762" s="204" t="s">
        <v>82</v>
      </c>
      <c r="AY1762" s="17" t="s">
        <v>182</v>
      </c>
      <c r="BE1762" s="205">
        <f t="shared" si="4"/>
        <v>0</v>
      </c>
      <c r="BF1762" s="205">
        <f t="shared" si="5"/>
        <v>0</v>
      </c>
      <c r="BG1762" s="205">
        <f t="shared" si="6"/>
        <v>0</v>
      </c>
      <c r="BH1762" s="205">
        <f t="shared" si="7"/>
        <v>0</v>
      </c>
      <c r="BI1762" s="205">
        <f t="shared" si="8"/>
        <v>0</v>
      </c>
      <c r="BJ1762" s="17" t="s">
        <v>80</v>
      </c>
      <c r="BK1762" s="205">
        <f t="shared" si="9"/>
        <v>0</v>
      </c>
      <c r="BL1762" s="17" t="s">
        <v>187</v>
      </c>
      <c r="BM1762" s="204" t="s">
        <v>1928</v>
      </c>
    </row>
    <row r="1763" spans="1:65" s="2" customFormat="1" ht="16.5" customHeight="1">
      <c r="A1763" s="34"/>
      <c r="B1763" s="35"/>
      <c r="C1763" s="192" t="s">
        <v>1929</v>
      </c>
      <c r="D1763" s="192" t="s">
        <v>184</v>
      </c>
      <c r="E1763" s="193" t="s">
        <v>1930</v>
      </c>
      <c r="F1763" s="194" t="s">
        <v>1931</v>
      </c>
      <c r="G1763" s="195" t="s">
        <v>1883</v>
      </c>
      <c r="H1763" s="196">
        <v>1</v>
      </c>
      <c r="I1763" s="197"/>
      <c r="J1763" s="198">
        <f t="shared" si="0"/>
        <v>0</v>
      </c>
      <c r="K1763" s="199"/>
      <c r="L1763" s="39"/>
      <c r="M1763" s="200" t="s">
        <v>1</v>
      </c>
      <c r="N1763" s="201" t="s">
        <v>37</v>
      </c>
      <c r="O1763" s="71"/>
      <c r="P1763" s="202">
        <f t="shared" si="1"/>
        <v>0</v>
      </c>
      <c r="Q1763" s="202">
        <v>0</v>
      </c>
      <c r="R1763" s="202">
        <f t="shared" si="2"/>
        <v>0</v>
      </c>
      <c r="S1763" s="202">
        <v>0</v>
      </c>
      <c r="T1763" s="203">
        <f t="shared" si="3"/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4" t="s">
        <v>187</v>
      </c>
      <c r="AT1763" s="204" t="s">
        <v>184</v>
      </c>
      <c r="AU1763" s="204" t="s">
        <v>82</v>
      </c>
      <c r="AY1763" s="17" t="s">
        <v>182</v>
      </c>
      <c r="BE1763" s="205">
        <f t="shared" si="4"/>
        <v>0</v>
      </c>
      <c r="BF1763" s="205">
        <f t="shared" si="5"/>
        <v>0</v>
      </c>
      <c r="BG1763" s="205">
        <f t="shared" si="6"/>
        <v>0</v>
      </c>
      <c r="BH1763" s="205">
        <f t="shared" si="7"/>
        <v>0</v>
      </c>
      <c r="BI1763" s="205">
        <f t="shared" si="8"/>
        <v>0</v>
      </c>
      <c r="BJ1763" s="17" t="s">
        <v>80</v>
      </c>
      <c r="BK1763" s="205">
        <f t="shared" si="9"/>
        <v>0</v>
      </c>
      <c r="BL1763" s="17" t="s">
        <v>187</v>
      </c>
      <c r="BM1763" s="204" t="s">
        <v>1932</v>
      </c>
    </row>
    <row r="1764" spans="1:65" s="2" customFormat="1" ht="37.9" customHeight="1">
      <c r="A1764" s="34"/>
      <c r="B1764" s="35"/>
      <c r="C1764" s="192" t="s">
        <v>1933</v>
      </c>
      <c r="D1764" s="192" t="s">
        <v>184</v>
      </c>
      <c r="E1764" s="193" t="s">
        <v>1934</v>
      </c>
      <c r="F1764" s="194" t="s">
        <v>1935</v>
      </c>
      <c r="G1764" s="195" t="s">
        <v>324</v>
      </c>
      <c r="H1764" s="196">
        <v>3</v>
      </c>
      <c r="I1764" s="197"/>
      <c r="J1764" s="198">
        <f t="shared" si="0"/>
        <v>0</v>
      </c>
      <c r="K1764" s="199"/>
      <c r="L1764" s="39"/>
      <c r="M1764" s="200" t="s">
        <v>1</v>
      </c>
      <c r="N1764" s="201" t="s">
        <v>37</v>
      </c>
      <c r="O1764" s="71"/>
      <c r="P1764" s="202">
        <f t="shared" si="1"/>
        <v>0</v>
      </c>
      <c r="Q1764" s="202">
        <v>0.09</v>
      </c>
      <c r="R1764" s="202">
        <f t="shared" si="2"/>
        <v>0.27</v>
      </c>
      <c r="S1764" s="202">
        <v>0</v>
      </c>
      <c r="T1764" s="203">
        <f t="shared" si="3"/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4" t="s">
        <v>187</v>
      </c>
      <c r="AT1764" s="204" t="s">
        <v>184</v>
      </c>
      <c r="AU1764" s="204" t="s">
        <v>82</v>
      </c>
      <c r="AY1764" s="17" t="s">
        <v>182</v>
      </c>
      <c r="BE1764" s="205">
        <f t="shared" si="4"/>
        <v>0</v>
      </c>
      <c r="BF1764" s="205">
        <f t="shared" si="5"/>
        <v>0</v>
      </c>
      <c r="BG1764" s="205">
        <f t="shared" si="6"/>
        <v>0</v>
      </c>
      <c r="BH1764" s="205">
        <f t="shared" si="7"/>
        <v>0</v>
      </c>
      <c r="BI1764" s="205">
        <f t="shared" si="8"/>
        <v>0</v>
      </c>
      <c r="BJ1764" s="17" t="s">
        <v>80</v>
      </c>
      <c r="BK1764" s="205">
        <f t="shared" si="9"/>
        <v>0</v>
      </c>
      <c r="BL1764" s="17" t="s">
        <v>187</v>
      </c>
      <c r="BM1764" s="204" t="s">
        <v>1936</v>
      </c>
    </row>
    <row r="1765" spans="1:65" s="13" customFormat="1" ht="11.25">
      <c r="B1765" s="206"/>
      <c r="C1765" s="207"/>
      <c r="D1765" s="208" t="s">
        <v>194</v>
      </c>
      <c r="E1765" s="209" t="s">
        <v>1</v>
      </c>
      <c r="F1765" s="210" t="s">
        <v>1937</v>
      </c>
      <c r="G1765" s="207"/>
      <c r="H1765" s="209" t="s">
        <v>1</v>
      </c>
      <c r="I1765" s="211"/>
      <c r="J1765" s="207"/>
      <c r="K1765" s="207"/>
      <c r="L1765" s="212"/>
      <c r="M1765" s="213"/>
      <c r="N1765" s="214"/>
      <c r="O1765" s="214"/>
      <c r="P1765" s="214"/>
      <c r="Q1765" s="214"/>
      <c r="R1765" s="214"/>
      <c r="S1765" s="214"/>
      <c r="T1765" s="215"/>
      <c r="AT1765" s="216" t="s">
        <v>194</v>
      </c>
      <c r="AU1765" s="216" t="s">
        <v>82</v>
      </c>
      <c r="AV1765" s="13" t="s">
        <v>80</v>
      </c>
      <c r="AW1765" s="13" t="s">
        <v>29</v>
      </c>
      <c r="AX1765" s="13" t="s">
        <v>72</v>
      </c>
      <c r="AY1765" s="216" t="s">
        <v>182</v>
      </c>
    </row>
    <row r="1766" spans="1:65" s="14" customFormat="1" ht="11.25">
      <c r="B1766" s="217"/>
      <c r="C1766" s="218"/>
      <c r="D1766" s="208" t="s">
        <v>194</v>
      </c>
      <c r="E1766" s="219" t="s">
        <v>1</v>
      </c>
      <c r="F1766" s="220" t="s">
        <v>1938</v>
      </c>
      <c r="G1766" s="218"/>
      <c r="H1766" s="221">
        <v>3</v>
      </c>
      <c r="I1766" s="222"/>
      <c r="J1766" s="218"/>
      <c r="K1766" s="218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194</v>
      </c>
      <c r="AU1766" s="227" t="s">
        <v>82</v>
      </c>
      <c r="AV1766" s="14" t="s">
        <v>82</v>
      </c>
      <c r="AW1766" s="14" t="s">
        <v>29</v>
      </c>
      <c r="AX1766" s="14" t="s">
        <v>80</v>
      </c>
      <c r="AY1766" s="227" t="s">
        <v>182</v>
      </c>
    </row>
    <row r="1767" spans="1:65" s="2" customFormat="1" ht="24.2" customHeight="1">
      <c r="A1767" s="34"/>
      <c r="B1767" s="35"/>
      <c r="C1767" s="242" t="s">
        <v>1939</v>
      </c>
      <c r="D1767" s="242" t="s">
        <v>648</v>
      </c>
      <c r="E1767" s="243" t="s">
        <v>1940</v>
      </c>
      <c r="F1767" s="244" t="s">
        <v>1941</v>
      </c>
      <c r="G1767" s="245" t="s">
        <v>324</v>
      </c>
      <c r="H1767" s="246">
        <v>2</v>
      </c>
      <c r="I1767" s="247"/>
      <c r="J1767" s="248">
        <f>ROUND(I1767*H1767,2)</f>
        <v>0</v>
      </c>
      <c r="K1767" s="249"/>
      <c r="L1767" s="250"/>
      <c r="M1767" s="251" t="s">
        <v>1</v>
      </c>
      <c r="N1767" s="252" t="s">
        <v>37</v>
      </c>
      <c r="O1767" s="71"/>
      <c r="P1767" s="202">
        <f>O1767*H1767</f>
        <v>0</v>
      </c>
      <c r="Q1767" s="202">
        <v>1.4999999999999999E-2</v>
      </c>
      <c r="R1767" s="202">
        <f>Q1767*H1767</f>
        <v>0.03</v>
      </c>
      <c r="S1767" s="202">
        <v>0</v>
      </c>
      <c r="T1767" s="203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4" t="s">
        <v>282</v>
      </c>
      <c r="AT1767" s="204" t="s">
        <v>648</v>
      </c>
      <c r="AU1767" s="204" t="s">
        <v>82</v>
      </c>
      <c r="AY1767" s="17" t="s">
        <v>182</v>
      </c>
      <c r="BE1767" s="205">
        <f>IF(N1767="základní",J1767,0)</f>
        <v>0</v>
      </c>
      <c r="BF1767" s="205">
        <f>IF(N1767="snížená",J1767,0)</f>
        <v>0</v>
      </c>
      <c r="BG1767" s="205">
        <f>IF(N1767="zákl. přenesená",J1767,0)</f>
        <v>0</v>
      </c>
      <c r="BH1767" s="205">
        <f>IF(N1767="sníž. přenesená",J1767,0)</f>
        <v>0</v>
      </c>
      <c r="BI1767" s="205">
        <f>IF(N1767="nulová",J1767,0)</f>
        <v>0</v>
      </c>
      <c r="BJ1767" s="17" t="s">
        <v>80</v>
      </c>
      <c r="BK1767" s="205">
        <f>ROUND(I1767*H1767,2)</f>
        <v>0</v>
      </c>
      <c r="BL1767" s="17" t="s">
        <v>187</v>
      </c>
      <c r="BM1767" s="204" t="s">
        <v>1942</v>
      </c>
    </row>
    <row r="1768" spans="1:65" s="13" customFormat="1" ht="11.25">
      <c r="B1768" s="206"/>
      <c r="C1768" s="207"/>
      <c r="D1768" s="208" t="s">
        <v>194</v>
      </c>
      <c r="E1768" s="209" t="s">
        <v>1</v>
      </c>
      <c r="F1768" s="210" t="s">
        <v>1943</v>
      </c>
      <c r="G1768" s="207"/>
      <c r="H1768" s="209" t="s">
        <v>1</v>
      </c>
      <c r="I1768" s="211"/>
      <c r="J1768" s="207"/>
      <c r="K1768" s="207"/>
      <c r="L1768" s="212"/>
      <c r="M1768" s="213"/>
      <c r="N1768" s="214"/>
      <c r="O1768" s="214"/>
      <c r="P1768" s="214"/>
      <c r="Q1768" s="214"/>
      <c r="R1768" s="214"/>
      <c r="S1768" s="214"/>
      <c r="T1768" s="215"/>
      <c r="AT1768" s="216" t="s">
        <v>194</v>
      </c>
      <c r="AU1768" s="216" t="s">
        <v>82</v>
      </c>
      <c r="AV1768" s="13" t="s">
        <v>80</v>
      </c>
      <c r="AW1768" s="13" t="s">
        <v>29</v>
      </c>
      <c r="AX1768" s="13" t="s">
        <v>72</v>
      </c>
      <c r="AY1768" s="216" t="s">
        <v>182</v>
      </c>
    </row>
    <row r="1769" spans="1:65" s="14" customFormat="1" ht="11.25">
      <c r="B1769" s="217"/>
      <c r="C1769" s="218"/>
      <c r="D1769" s="208" t="s">
        <v>194</v>
      </c>
      <c r="E1769" s="219" t="s">
        <v>1</v>
      </c>
      <c r="F1769" s="220" t="s">
        <v>82</v>
      </c>
      <c r="G1769" s="218"/>
      <c r="H1769" s="221">
        <v>2</v>
      </c>
      <c r="I1769" s="222"/>
      <c r="J1769" s="218"/>
      <c r="K1769" s="218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194</v>
      </c>
      <c r="AU1769" s="227" t="s">
        <v>82</v>
      </c>
      <c r="AV1769" s="14" t="s">
        <v>82</v>
      </c>
      <c r="AW1769" s="14" t="s">
        <v>29</v>
      </c>
      <c r="AX1769" s="14" t="s">
        <v>80</v>
      </c>
      <c r="AY1769" s="227" t="s">
        <v>182</v>
      </c>
    </row>
    <row r="1770" spans="1:65" s="2" customFormat="1" ht="24.2" customHeight="1">
      <c r="A1770" s="34"/>
      <c r="B1770" s="35"/>
      <c r="C1770" s="242" t="s">
        <v>1944</v>
      </c>
      <c r="D1770" s="242" t="s">
        <v>648</v>
      </c>
      <c r="E1770" s="243" t="s">
        <v>1945</v>
      </c>
      <c r="F1770" s="244" t="s">
        <v>1946</v>
      </c>
      <c r="G1770" s="245" t="s">
        <v>324</v>
      </c>
      <c r="H1770" s="246">
        <v>1</v>
      </c>
      <c r="I1770" s="247"/>
      <c r="J1770" s="248">
        <f>ROUND(I1770*H1770,2)</f>
        <v>0</v>
      </c>
      <c r="K1770" s="249"/>
      <c r="L1770" s="250"/>
      <c r="M1770" s="251" t="s">
        <v>1</v>
      </c>
      <c r="N1770" s="252" t="s">
        <v>37</v>
      </c>
      <c r="O1770" s="71"/>
      <c r="P1770" s="202">
        <f>O1770*H1770</f>
        <v>0</v>
      </c>
      <c r="Q1770" s="202">
        <v>0.02</v>
      </c>
      <c r="R1770" s="202">
        <f>Q1770*H1770</f>
        <v>0.02</v>
      </c>
      <c r="S1770" s="202">
        <v>0</v>
      </c>
      <c r="T1770" s="203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4" t="s">
        <v>282</v>
      </c>
      <c r="AT1770" s="204" t="s">
        <v>648</v>
      </c>
      <c r="AU1770" s="204" t="s">
        <v>82</v>
      </c>
      <c r="AY1770" s="17" t="s">
        <v>182</v>
      </c>
      <c r="BE1770" s="205">
        <f>IF(N1770="základní",J1770,0)</f>
        <v>0</v>
      </c>
      <c r="BF1770" s="205">
        <f>IF(N1770="snížená",J1770,0)</f>
        <v>0</v>
      </c>
      <c r="BG1770" s="205">
        <f>IF(N1770="zákl. přenesená",J1770,0)</f>
        <v>0</v>
      </c>
      <c r="BH1770" s="205">
        <f>IF(N1770="sníž. přenesená",J1770,0)</f>
        <v>0</v>
      </c>
      <c r="BI1770" s="205">
        <f>IF(N1770="nulová",J1770,0)</f>
        <v>0</v>
      </c>
      <c r="BJ1770" s="17" t="s">
        <v>80</v>
      </c>
      <c r="BK1770" s="205">
        <f>ROUND(I1770*H1770,2)</f>
        <v>0</v>
      </c>
      <c r="BL1770" s="17" t="s">
        <v>187</v>
      </c>
      <c r="BM1770" s="204" t="s">
        <v>1947</v>
      </c>
    </row>
    <row r="1771" spans="1:65" s="13" customFormat="1" ht="11.25">
      <c r="B1771" s="206"/>
      <c r="C1771" s="207"/>
      <c r="D1771" s="208" t="s">
        <v>194</v>
      </c>
      <c r="E1771" s="209" t="s">
        <v>1</v>
      </c>
      <c r="F1771" s="210" t="s">
        <v>1948</v>
      </c>
      <c r="G1771" s="207"/>
      <c r="H1771" s="209" t="s">
        <v>1</v>
      </c>
      <c r="I1771" s="211"/>
      <c r="J1771" s="207"/>
      <c r="K1771" s="207"/>
      <c r="L1771" s="212"/>
      <c r="M1771" s="213"/>
      <c r="N1771" s="214"/>
      <c r="O1771" s="214"/>
      <c r="P1771" s="214"/>
      <c r="Q1771" s="214"/>
      <c r="R1771" s="214"/>
      <c r="S1771" s="214"/>
      <c r="T1771" s="215"/>
      <c r="AT1771" s="216" t="s">
        <v>194</v>
      </c>
      <c r="AU1771" s="216" t="s">
        <v>82</v>
      </c>
      <c r="AV1771" s="13" t="s">
        <v>80</v>
      </c>
      <c r="AW1771" s="13" t="s">
        <v>29</v>
      </c>
      <c r="AX1771" s="13" t="s">
        <v>72</v>
      </c>
      <c r="AY1771" s="216" t="s">
        <v>182</v>
      </c>
    </row>
    <row r="1772" spans="1:65" s="14" customFormat="1" ht="11.25">
      <c r="B1772" s="217"/>
      <c r="C1772" s="218"/>
      <c r="D1772" s="208" t="s">
        <v>194</v>
      </c>
      <c r="E1772" s="219" t="s">
        <v>1</v>
      </c>
      <c r="F1772" s="220" t="s">
        <v>80</v>
      </c>
      <c r="G1772" s="218"/>
      <c r="H1772" s="221">
        <v>1</v>
      </c>
      <c r="I1772" s="222"/>
      <c r="J1772" s="218"/>
      <c r="K1772" s="218"/>
      <c r="L1772" s="223"/>
      <c r="M1772" s="224"/>
      <c r="N1772" s="225"/>
      <c r="O1772" s="225"/>
      <c r="P1772" s="225"/>
      <c r="Q1772" s="225"/>
      <c r="R1772" s="225"/>
      <c r="S1772" s="225"/>
      <c r="T1772" s="226"/>
      <c r="AT1772" s="227" t="s">
        <v>194</v>
      </c>
      <c r="AU1772" s="227" t="s">
        <v>82</v>
      </c>
      <c r="AV1772" s="14" t="s">
        <v>82</v>
      </c>
      <c r="AW1772" s="14" t="s">
        <v>29</v>
      </c>
      <c r="AX1772" s="14" t="s">
        <v>80</v>
      </c>
      <c r="AY1772" s="227" t="s">
        <v>182</v>
      </c>
    </row>
    <row r="1773" spans="1:65" s="12" customFormat="1" ht="22.9" customHeight="1">
      <c r="B1773" s="176"/>
      <c r="C1773" s="177"/>
      <c r="D1773" s="178" t="s">
        <v>71</v>
      </c>
      <c r="E1773" s="190" t="s">
        <v>189</v>
      </c>
      <c r="F1773" s="190" t="s">
        <v>190</v>
      </c>
      <c r="G1773" s="177"/>
      <c r="H1773" s="177"/>
      <c r="I1773" s="180"/>
      <c r="J1773" s="191">
        <f>BK1773</f>
        <v>0</v>
      </c>
      <c r="K1773" s="177"/>
      <c r="L1773" s="182"/>
      <c r="M1773" s="183"/>
      <c r="N1773" s="184"/>
      <c r="O1773" s="184"/>
      <c r="P1773" s="185">
        <f>SUM(P1774:P2026)</f>
        <v>0</v>
      </c>
      <c r="Q1773" s="184"/>
      <c r="R1773" s="185">
        <f>SUM(R1774:R2026)</f>
        <v>6.1197255999999998</v>
      </c>
      <c r="S1773" s="184"/>
      <c r="T1773" s="186">
        <f>SUM(T1774:T2026)</f>
        <v>107.80582900000002</v>
      </c>
      <c r="AR1773" s="187" t="s">
        <v>80</v>
      </c>
      <c r="AT1773" s="188" t="s">
        <v>71</v>
      </c>
      <c r="AU1773" s="188" t="s">
        <v>80</v>
      </c>
      <c r="AY1773" s="187" t="s">
        <v>182</v>
      </c>
      <c r="BK1773" s="189">
        <f>SUM(BK1774:BK2026)</f>
        <v>0</v>
      </c>
    </row>
    <row r="1774" spans="1:65" s="2" customFormat="1" ht="33" customHeight="1">
      <c r="A1774" s="34"/>
      <c r="B1774" s="35"/>
      <c r="C1774" s="192" t="s">
        <v>1949</v>
      </c>
      <c r="D1774" s="192" t="s">
        <v>184</v>
      </c>
      <c r="E1774" s="193" t="s">
        <v>1950</v>
      </c>
      <c r="F1774" s="194" t="s">
        <v>1951</v>
      </c>
      <c r="G1774" s="195" t="s">
        <v>318</v>
      </c>
      <c r="H1774" s="196">
        <v>6.83</v>
      </c>
      <c r="I1774" s="197"/>
      <c r="J1774" s="198">
        <f>ROUND(I1774*H1774,2)</f>
        <v>0</v>
      </c>
      <c r="K1774" s="199"/>
      <c r="L1774" s="39"/>
      <c r="M1774" s="200" t="s">
        <v>1</v>
      </c>
      <c r="N1774" s="201" t="s">
        <v>37</v>
      </c>
      <c r="O1774" s="71"/>
      <c r="P1774" s="202">
        <f>O1774*H1774</f>
        <v>0</v>
      </c>
      <c r="Q1774" s="202">
        <v>0.16850000000000001</v>
      </c>
      <c r="R1774" s="202">
        <f>Q1774*H1774</f>
        <v>1.1508550000000002</v>
      </c>
      <c r="S1774" s="202">
        <v>0</v>
      </c>
      <c r="T1774" s="203">
        <f>S1774*H1774</f>
        <v>0</v>
      </c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R1774" s="204" t="s">
        <v>187</v>
      </c>
      <c r="AT1774" s="204" t="s">
        <v>184</v>
      </c>
      <c r="AU1774" s="204" t="s">
        <v>82</v>
      </c>
      <c r="AY1774" s="17" t="s">
        <v>182</v>
      </c>
      <c r="BE1774" s="205">
        <f>IF(N1774="základní",J1774,0)</f>
        <v>0</v>
      </c>
      <c r="BF1774" s="205">
        <f>IF(N1774="snížená",J1774,0)</f>
        <v>0</v>
      </c>
      <c r="BG1774" s="205">
        <f>IF(N1774="zákl. přenesená",J1774,0)</f>
        <v>0</v>
      </c>
      <c r="BH1774" s="205">
        <f>IF(N1774="sníž. přenesená",J1774,0)</f>
        <v>0</v>
      </c>
      <c r="BI1774" s="205">
        <f>IF(N1774="nulová",J1774,0)</f>
        <v>0</v>
      </c>
      <c r="BJ1774" s="17" t="s">
        <v>80</v>
      </c>
      <c r="BK1774" s="205">
        <f>ROUND(I1774*H1774,2)</f>
        <v>0</v>
      </c>
      <c r="BL1774" s="17" t="s">
        <v>187</v>
      </c>
      <c r="BM1774" s="204" t="s">
        <v>1952</v>
      </c>
    </row>
    <row r="1775" spans="1:65" s="13" customFormat="1" ht="11.25">
      <c r="B1775" s="206"/>
      <c r="C1775" s="207"/>
      <c r="D1775" s="208" t="s">
        <v>194</v>
      </c>
      <c r="E1775" s="209" t="s">
        <v>1</v>
      </c>
      <c r="F1775" s="210" t="s">
        <v>1953</v>
      </c>
      <c r="G1775" s="207"/>
      <c r="H1775" s="209" t="s">
        <v>1</v>
      </c>
      <c r="I1775" s="211"/>
      <c r="J1775" s="207"/>
      <c r="K1775" s="207"/>
      <c r="L1775" s="212"/>
      <c r="M1775" s="213"/>
      <c r="N1775" s="214"/>
      <c r="O1775" s="214"/>
      <c r="P1775" s="214"/>
      <c r="Q1775" s="214"/>
      <c r="R1775" s="214"/>
      <c r="S1775" s="214"/>
      <c r="T1775" s="215"/>
      <c r="AT1775" s="216" t="s">
        <v>194</v>
      </c>
      <c r="AU1775" s="216" t="s">
        <v>82</v>
      </c>
      <c r="AV1775" s="13" t="s">
        <v>80</v>
      </c>
      <c r="AW1775" s="13" t="s">
        <v>29</v>
      </c>
      <c r="AX1775" s="13" t="s">
        <v>72</v>
      </c>
      <c r="AY1775" s="216" t="s">
        <v>182</v>
      </c>
    </row>
    <row r="1776" spans="1:65" s="14" customFormat="1" ht="11.25">
      <c r="B1776" s="217"/>
      <c r="C1776" s="218"/>
      <c r="D1776" s="208" t="s">
        <v>194</v>
      </c>
      <c r="E1776" s="219" t="s">
        <v>1</v>
      </c>
      <c r="F1776" s="220" t="s">
        <v>1954</v>
      </c>
      <c r="G1776" s="218"/>
      <c r="H1776" s="221">
        <v>6.83</v>
      </c>
      <c r="I1776" s="222"/>
      <c r="J1776" s="218"/>
      <c r="K1776" s="218"/>
      <c r="L1776" s="223"/>
      <c r="M1776" s="224"/>
      <c r="N1776" s="225"/>
      <c r="O1776" s="225"/>
      <c r="P1776" s="225"/>
      <c r="Q1776" s="225"/>
      <c r="R1776" s="225"/>
      <c r="S1776" s="225"/>
      <c r="T1776" s="226"/>
      <c r="AT1776" s="227" t="s">
        <v>194</v>
      </c>
      <c r="AU1776" s="227" t="s">
        <v>82</v>
      </c>
      <c r="AV1776" s="14" t="s">
        <v>82</v>
      </c>
      <c r="AW1776" s="14" t="s">
        <v>29</v>
      </c>
      <c r="AX1776" s="14" t="s">
        <v>80</v>
      </c>
      <c r="AY1776" s="227" t="s">
        <v>182</v>
      </c>
    </row>
    <row r="1777" spans="1:65" s="2" customFormat="1" ht="16.5" customHeight="1">
      <c r="A1777" s="34"/>
      <c r="B1777" s="35"/>
      <c r="C1777" s="242" t="s">
        <v>1955</v>
      </c>
      <c r="D1777" s="242" t="s">
        <v>648</v>
      </c>
      <c r="E1777" s="243" t="s">
        <v>1956</v>
      </c>
      <c r="F1777" s="244" t="s">
        <v>1957</v>
      </c>
      <c r="G1777" s="245" t="s">
        <v>318</v>
      </c>
      <c r="H1777" s="246">
        <v>6.9669999999999996</v>
      </c>
      <c r="I1777" s="247"/>
      <c r="J1777" s="248">
        <f>ROUND(I1777*H1777,2)</f>
        <v>0</v>
      </c>
      <c r="K1777" s="249"/>
      <c r="L1777" s="250"/>
      <c r="M1777" s="251" t="s">
        <v>1</v>
      </c>
      <c r="N1777" s="252" t="s">
        <v>37</v>
      </c>
      <c r="O1777" s="71"/>
      <c r="P1777" s="202">
        <f>O1777*H1777</f>
        <v>0</v>
      </c>
      <c r="Q1777" s="202">
        <v>0.08</v>
      </c>
      <c r="R1777" s="202">
        <f>Q1777*H1777</f>
        <v>0.55735999999999997</v>
      </c>
      <c r="S1777" s="202">
        <v>0</v>
      </c>
      <c r="T1777" s="203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4" t="s">
        <v>282</v>
      </c>
      <c r="AT1777" s="204" t="s">
        <v>648</v>
      </c>
      <c r="AU1777" s="204" t="s">
        <v>82</v>
      </c>
      <c r="AY1777" s="17" t="s">
        <v>182</v>
      </c>
      <c r="BE1777" s="205">
        <f>IF(N1777="základní",J1777,0)</f>
        <v>0</v>
      </c>
      <c r="BF1777" s="205">
        <f>IF(N1777="snížená",J1777,0)</f>
        <v>0</v>
      </c>
      <c r="BG1777" s="205">
        <f>IF(N1777="zákl. přenesená",J1777,0)</f>
        <v>0</v>
      </c>
      <c r="BH1777" s="205">
        <f>IF(N1777="sníž. přenesená",J1777,0)</f>
        <v>0</v>
      </c>
      <c r="BI1777" s="205">
        <f>IF(N1777="nulová",J1777,0)</f>
        <v>0</v>
      </c>
      <c r="BJ1777" s="17" t="s">
        <v>80</v>
      </c>
      <c r="BK1777" s="205">
        <f>ROUND(I1777*H1777,2)</f>
        <v>0</v>
      </c>
      <c r="BL1777" s="17" t="s">
        <v>187</v>
      </c>
      <c r="BM1777" s="204" t="s">
        <v>1958</v>
      </c>
    </row>
    <row r="1778" spans="1:65" s="14" customFormat="1" ht="11.25">
      <c r="B1778" s="217"/>
      <c r="C1778" s="218"/>
      <c r="D1778" s="208" t="s">
        <v>194</v>
      </c>
      <c r="E1778" s="218"/>
      <c r="F1778" s="220" t="s">
        <v>1959</v>
      </c>
      <c r="G1778" s="218"/>
      <c r="H1778" s="221">
        <v>6.9669999999999996</v>
      </c>
      <c r="I1778" s="222"/>
      <c r="J1778" s="218"/>
      <c r="K1778" s="218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194</v>
      </c>
      <c r="AU1778" s="227" t="s">
        <v>82</v>
      </c>
      <c r="AV1778" s="14" t="s">
        <v>82</v>
      </c>
      <c r="AW1778" s="14" t="s">
        <v>4</v>
      </c>
      <c r="AX1778" s="14" t="s">
        <v>80</v>
      </c>
      <c r="AY1778" s="227" t="s">
        <v>182</v>
      </c>
    </row>
    <row r="1779" spans="1:65" s="2" customFormat="1" ht="24.2" customHeight="1">
      <c r="A1779" s="34"/>
      <c r="B1779" s="35"/>
      <c r="C1779" s="192" t="s">
        <v>1960</v>
      </c>
      <c r="D1779" s="192" t="s">
        <v>184</v>
      </c>
      <c r="E1779" s="193" t="s">
        <v>1961</v>
      </c>
      <c r="F1779" s="194" t="s">
        <v>1962</v>
      </c>
      <c r="G1779" s="195" t="s">
        <v>318</v>
      </c>
      <c r="H1779" s="196">
        <v>64.385000000000005</v>
      </c>
      <c r="I1779" s="197"/>
      <c r="J1779" s="198">
        <f>ROUND(I1779*H1779,2)</f>
        <v>0</v>
      </c>
      <c r="K1779" s="199"/>
      <c r="L1779" s="39"/>
      <c r="M1779" s="200" t="s">
        <v>1</v>
      </c>
      <c r="N1779" s="201" t="s">
        <v>37</v>
      </c>
      <c r="O1779" s="71"/>
      <c r="P1779" s="202">
        <f>O1779*H1779</f>
        <v>0</v>
      </c>
      <c r="Q1779" s="202">
        <v>4.0000000000000003E-5</v>
      </c>
      <c r="R1779" s="202">
        <f>Q1779*H1779</f>
        <v>2.5754000000000003E-3</v>
      </c>
      <c r="S1779" s="202">
        <v>0</v>
      </c>
      <c r="T1779" s="203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4" t="s">
        <v>187</v>
      </c>
      <c r="AT1779" s="204" t="s">
        <v>184</v>
      </c>
      <c r="AU1779" s="204" t="s">
        <v>82</v>
      </c>
      <c r="AY1779" s="17" t="s">
        <v>182</v>
      </c>
      <c r="BE1779" s="205">
        <f>IF(N1779="základní",J1779,0)</f>
        <v>0</v>
      </c>
      <c r="BF1779" s="205">
        <f>IF(N1779="snížená",J1779,0)</f>
        <v>0</v>
      </c>
      <c r="BG1779" s="205">
        <f>IF(N1779="zákl. přenesená",J1779,0)</f>
        <v>0</v>
      </c>
      <c r="BH1779" s="205">
        <f>IF(N1779="sníž. přenesená",J1779,0)</f>
        <v>0</v>
      </c>
      <c r="BI1779" s="205">
        <f>IF(N1779="nulová",J1779,0)</f>
        <v>0</v>
      </c>
      <c r="BJ1779" s="17" t="s">
        <v>80</v>
      </c>
      <c r="BK1779" s="205">
        <f>ROUND(I1779*H1779,2)</f>
        <v>0</v>
      </c>
      <c r="BL1779" s="17" t="s">
        <v>187</v>
      </c>
      <c r="BM1779" s="204" t="s">
        <v>1963</v>
      </c>
    </row>
    <row r="1780" spans="1:65" s="13" customFormat="1" ht="11.25">
      <c r="B1780" s="206"/>
      <c r="C1780" s="207"/>
      <c r="D1780" s="208" t="s">
        <v>194</v>
      </c>
      <c r="E1780" s="209" t="s">
        <v>1</v>
      </c>
      <c r="F1780" s="210" t="s">
        <v>815</v>
      </c>
      <c r="G1780" s="207"/>
      <c r="H1780" s="209" t="s">
        <v>1</v>
      </c>
      <c r="I1780" s="211"/>
      <c r="J1780" s="207"/>
      <c r="K1780" s="207"/>
      <c r="L1780" s="212"/>
      <c r="M1780" s="213"/>
      <c r="N1780" s="214"/>
      <c r="O1780" s="214"/>
      <c r="P1780" s="214"/>
      <c r="Q1780" s="214"/>
      <c r="R1780" s="214"/>
      <c r="S1780" s="214"/>
      <c r="T1780" s="215"/>
      <c r="AT1780" s="216" t="s">
        <v>194</v>
      </c>
      <c r="AU1780" s="216" t="s">
        <v>82</v>
      </c>
      <c r="AV1780" s="13" t="s">
        <v>80</v>
      </c>
      <c r="AW1780" s="13" t="s">
        <v>29</v>
      </c>
      <c r="AX1780" s="13" t="s">
        <v>72</v>
      </c>
      <c r="AY1780" s="216" t="s">
        <v>182</v>
      </c>
    </row>
    <row r="1781" spans="1:65" s="14" customFormat="1" ht="22.5">
      <c r="B1781" s="217"/>
      <c r="C1781" s="218"/>
      <c r="D1781" s="208" t="s">
        <v>194</v>
      </c>
      <c r="E1781" s="219" t="s">
        <v>1</v>
      </c>
      <c r="F1781" s="220" t="s">
        <v>1964</v>
      </c>
      <c r="G1781" s="218"/>
      <c r="H1781" s="221">
        <v>64.385000000000005</v>
      </c>
      <c r="I1781" s="222"/>
      <c r="J1781" s="218"/>
      <c r="K1781" s="218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194</v>
      </c>
      <c r="AU1781" s="227" t="s">
        <v>82</v>
      </c>
      <c r="AV1781" s="14" t="s">
        <v>82</v>
      </c>
      <c r="AW1781" s="14" t="s">
        <v>29</v>
      </c>
      <c r="AX1781" s="14" t="s">
        <v>80</v>
      </c>
      <c r="AY1781" s="227" t="s">
        <v>182</v>
      </c>
    </row>
    <row r="1782" spans="1:65" s="2" customFormat="1" ht="16.5" customHeight="1">
      <c r="A1782" s="34"/>
      <c r="B1782" s="35"/>
      <c r="C1782" s="242" t="s">
        <v>1965</v>
      </c>
      <c r="D1782" s="242" t="s">
        <v>648</v>
      </c>
      <c r="E1782" s="243" t="s">
        <v>1966</v>
      </c>
      <c r="F1782" s="244" t="s">
        <v>1967</v>
      </c>
      <c r="G1782" s="245" t="s">
        <v>318</v>
      </c>
      <c r="H1782" s="246">
        <v>65.673000000000002</v>
      </c>
      <c r="I1782" s="247"/>
      <c r="J1782" s="248">
        <f>ROUND(I1782*H1782,2)</f>
        <v>0</v>
      </c>
      <c r="K1782" s="249"/>
      <c r="L1782" s="250"/>
      <c r="M1782" s="251" t="s">
        <v>1</v>
      </c>
      <c r="N1782" s="252" t="s">
        <v>37</v>
      </c>
      <c r="O1782" s="71"/>
      <c r="P1782" s="202">
        <f>O1782*H1782</f>
        <v>0</v>
      </c>
      <c r="Q1782" s="202">
        <v>1E-3</v>
      </c>
      <c r="R1782" s="202">
        <f>Q1782*H1782</f>
        <v>6.5673000000000009E-2</v>
      </c>
      <c r="S1782" s="202">
        <v>0</v>
      </c>
      <c r="T1782" s="203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4" t="s">
        <v>282</v>
      </c>
      <c r="AT1782" s="204" t="s">
        <v>648</v>
      </c>
      <c r="AU1782" s="204" t="s">
        <v>82</v>
      </c>
      <c r="AY1782" s="17" t="s">
        <v>182</v>
      </c>
      <c r="BE1782" s="205">
        <f>IF(N1782="základní",J1782,0)</f>
        <v>0</v>
      </c>
      <c r="BF1782" s="205">
        <f>IF(N1782="snížená",J1782,0)</f>
        <v>0</v>
      </c>
      <c r="BG1782" s="205">
        <f>IF(N1782="zákl. přenesená",J1782,0)</f>
        <v>0</v>
      </c>
      <c r="BH1782" s="205">
        <f>IF(N1782="sníž. přenesená",J1782,0)</f>
        <v>0</v>
      </c>
      <c r="BI1782" s="205">
        <f>IF(N1782="nulová",J1782,0)</f>
        <v>0</v>
      </c>
      <c r="BJ1782" s="17" t="s">
        <v>80</v>
      </c>
      <c r="BK1782" s="205">
        <f>ROUND(I1782*H1782,2)</f>
        <v>0</v>
      </c>
      <c r="BL1782" s="17" t="s">
        <v>187</v>
      </c>
      <c r="BM1782" s="204" t="s">
        <v>1968</v>
      </c>
    </row>
    <row r="1783" spans="1:65" s="13" customFormat="1" ht="11.25">
      <c r="B1783" s="206"/>
      <c r="C1783" s="207"/>
      <c r="D1783" s="208" t="s">
        <v>194</v>
      </c>
      <c r="E1783" s="209" t="s">
        <v>1</v>
      </c>
      <c r="F1783" s="210" t="s">
        <v>815</v>
      </c>
      <c r="G1783" s="207"/>
      <c r="H1783" s="209" t="s">
        <v>1</v>
      </c>
      <c r="I1783" s="211"/>
      <c r="J1783" s="207"/>
      <c r="K1783" s="207"/>
      <c r="L1783" s="212"/>
      <c r="M1783" s="213"/>
      <c r="N1783" s="214"/>
      <c r="O1783" s="214"/>
      <c r="P1783" s="214"/>
      <c r="Q1783" s="214"/>
      <c r="R1783" s="214"/>
      <c r="S1783" s="214"/>
      <c r="T1783" s="215"/>
      <c r="AT1783" s="216" t="s">
        <v>194</v>
      </c>
      <c r="AU1783" s="216" t="s">
        <v>82</v>
      </c>
      <c r="AV1783" s="13" t="s">
        <v>80</v>
      </c>
      <c r="AW1783" s="13" t="s">
        <v>29</v>
      </c>
      <c r="AX1783" s="13" t="s">
        <v>72</v>
      </c>
      <c r="AY1783" s="216" t="s">
        <v>182</v>
      </c>
    </row>
    <row r="1784" spans="1:65" s="14" customFormat="1" ht="22.5">
      <c r="B1784" s="217"/>
      <c r="C1784" s="218"/>
      <c r="D1784" s="208" t="s">
        <v>194</v>
      </c>
      <c r="E1784" s="219" t="s">
        <v>1</v>
      </c>
      <c r="F1784" s="220" t="s">
        <v>1964</v>
      </c>
      <c r="G1784" s="218"/>
      <c r="H1784" s="221">
        <v>64.385000000000005</v>
      </c>
      <c r="I1784" s="222"/>
      <c r="J1784" s="218"/>
      <c r="K1784" s="218"/>
      <c r="L1784" s="223"/>
      <c r="M1784" s="224"/>
      <c r="N1784" s="225"/>
      <c r="O1784" s="225"/>
      <c r="P1784" s="225"/>
      <c r="Q1784" s="225"/>
      <c r="R1784" s="225"/>
      <c r="S1784" s="225"/>
      <c r="T1784" s="226"/>
      <c r="AT1784" s="227" t="s">
        <v>194</v>
      </c>
      <c r="AU1784" s="227" t="s">
        <v>82</v>
      </c>
      <c r="AV1784" s="14" t="s">
        <v>82</v>
      </c>
      <c r="AW1784" s="14" t="s">
        <v>29</v>
      </c>
      <c r="AX1784" s="14" t="s">
        <v>80</v>
      </c>
      <c r="AY1784" s="227" t="s">
        <v>182</v>
      </c>
    </row>
    <row r="1785" spans="1:65" s="14" customFormat="1" ht="11.25">
      <c r="B1785" s="217"/>
      <c r="C1785" s="218"/>
      <c r="D1785" s="208" t="s">
        <v>194</v>
      </c>
      <c r="E1785" s="218"/>
      <c r="F1785" s="220" t="s">
        <v>1969</v>
      </c>
      <c r="G1785" s="218"/>
      <c r="H1785" s="221">
        <v>65.673000000000002</v>
      </c>
      <c r="I1785" s="222"/>
      <c r="J1785" s="218"/>
      <c r="K1785" s="218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194</v>
      </c>
      <c r="AU1785" s="227" t="s">
        <v>82</v>
      </c>
      <c r="AV1785" s="14" t="s">
        <v>82</v>
      </c>
      <c r="AW1785" s="14" t="s">
        <v>4</v>
      </c>
      <c r="AX1785" s="14" t="s">
        <v>80</v>
      </c>
      <c r="AY1785" s="227" t="s">
        <v>182</v>
      </c>
    </row>
    <row r="1786" spans="1:65" s="2" customFormat="1" ht="33" customHeight="1">
      <c r="A1786" s="34"/>
      <c r="B1786" s="35"/>
      <c r="C1786" s="192" t="s">
        <v>1970</v>
      </c>
      <c r="D1786" s="192" t="s">
        <v>184</v>
      </c>
      <c r="E1786" s="193" t="s">
        <v>1971</v>
      </c>
      <c r="F1786" s="194" t="s">
        <v>1972</v>
      </c>
      <c r="G1786" s="195" t="s">
        <v>318</v>
      </c>
      <c r="H1786" s="196">
        <v>1.2</v>
      </c>
      <c r="I1786" s="197"/>
      <c r="J1786" s="198">
        <f>ROUND(I1786*H1786,2)</f>
        <v>0</v>
      </c>
      <c r="K1786" s="199"/>
      <c r="L1786" s="39"/>
      <c r="M1786" s="200" t="s">
        <v>1</v>
      </c>
      <c r="N1786" s="201" t="s">
        <v>37</v>
      </c>
      <c r="O1786" s="71"/>
      <c r="P1786" s="202">
        <f>O1786*H1786</f>
        <v>0</v>
      </c>
      <c r="Q1786" s="202">
        <v>0.35255999999999998</v>
      </c>
      <c r="R1786" s="202">
        <f>Q1786*H1786</f>
        <v>0.42307199999999995</v>
      </c>
      <c r="S1786" s="202">
        <v>0</v>
      </c>
      <c r="T1786" s="203">
        <f>S1786*H1786</f>
        <v>0</v>
      </c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R1786" s="204" t="s">
        <v>187</v>
      </c>
      <c r="AT1786" s="204" t="s">
        <v>184</v>
      </c>
      <c r="AU1786" s="204" t="s">
        <v>82</v>
      </c>
      <c r="AY1786" s="17" t="s">
        <v>182</v>
      </c>
      <c r="BE1786" s="205">
        <f>IF(N1786="základní",J1786,0)</f>
        <v>0</v>
      </c>
      <c r="BF1786" s="205">
        <f>IF(N1786="snížená",J1786,0)</f>
        <v>0</v>
      </c>
      <c r="BG1786" s="205">
        <f>IF(N1786="zákl. přenesená",J1786,0)</f>
        <v>0</v>
      </c>
      <c r="BH1786" s="205">
        <f>IF(N1786="sníž. přenesená",J1786,0)</f>
        <v>0</v>
      </c>
      <c r="BI1786" s="205">
        <f>IF(N1786="nulová",J1786,0)</f>
        <v>0</v>
      </c>
      <c r="BJ1786" s="17" t="s">
        <v>80</v>
      </c>
      <c r="BK1786" s="205">
        <f>ROUND(I1786*H1786,2)</f>
        <v>0</v>
      </c>
      <c r="BL1786" s="17" t="s">
        <v>187</v>
      </c>
      <c r="BM1786" s="204" t="s">
        <v>1973</v>
      </c>
    </row>
    <row r="1787" spans="1:65" s="13" customFormat="1" ht="11.25">
      <c r="B1787" s="206"/>
      <c r="C1787" s="207"/>
      <c r="D1787" s="208" t="s">
        <v>194</v>
      </c>
      <c r="E1787" s="209" t="s">
        <v>1</v>
      </c>
      <c r="F1787" s="210" t="s">
        <v>1974</v>
      </c>
      <c r="G1787" s="207"/>
      <c r="H1787" s="209" t="s">
        <v>1</v>
      </c>
      <c r="I1787" s="211"/>
      <c r="J1787" s="207"/>
      <c r="K1787" s="207"/>
      <c r="L1787" s="212"/>
      <c r="M1787" s="213"/>
      <c r="N1787" s="214"/>
      <c r="O1787" s="214"/>
      <c r="P1787" s="214"/>
      <c r="Q1787" s="214"/>
      <c r="R1787" s="214"/>
      <c r="S1787" s="214"/>
      <c r="T1787" s="215"/>
      <c r="AT1787" s="216" t="s">
        <v>194</v>
      </c>
      <c r="AU1787" s="216" t="s">
        <v>82</v>
      </c>
      <c r="AV1787" s="13" t="s">
        <v>80</v>
      </c>
      <c r="AW1787" s="13" t="s">
        <v>29</v>
      </c>
      <c r="AX1787" s="13" t="s">
        <v>72</v>
      </c>
      <c r="AY1787" s="216" t="s">
        <v>182</v>
      </c>
    </row>
    <row r="1788" spans="1:65" s="14" customFormat="1" ht="11.25">
      <c r="B1788" s="217"/>
      <c r="C1788" s="218"/>
      <c r="D1788" s="208" t="s">
        <v>194</v>
      </c>
      <c r="E1788" s="219" t="s">
        <v>1</v>
      </c>
      <c r="F1788" s="220" t="s">
        <v>1975</v>
      </c>
      <c r="G1788" s="218"/>
      <c r="H1788" s="221">
        <v>1.2</v>
      </c>
      <c r="I1788" s="222"/>
      <c r="J1788" s="218"/>
      <c r="K1788" s="218"/>
      <c r="L1788" s="223"/>
      <c r="M1788" s="224"/>
      <c r="N1788" s="225"/>
      <c r="O1788" s="225"/>
      <c r="P1788" s="225"/>
      <c r="Q1788" s="225"/>
      <c r="R1788" s="225"/>
      <c r="S1788" s="225"/>
      <c r="T1788" s="226"/>
      <c r="AT1788" s="227" t="s">
        <v>194</v>
      </c>
      <c r="AU1788" s="227" t="s">
        <v>82</v>
      </c>
      <c r="AV1788" s="14" t="s">
        <v>82</v>
      </c>
      <c r="AW1788" s="14" t="s">
        <v>29</v>
      </c>
      <c r="AX1788" s="14" t="s">
        <v>80</v>
      </c>
      <c r="AY1788" s="227" t="s">
        <v>182</v>
      </c>
    </row>
    <row r="1789" spans="1:65" s="2" customFormat="1" ht="16.5" customHeight="1">
      <c r="A1789" s="34"/>
      <c r="B1789" s="35"/>
      <c r="C1789" s="192" t="s">
        <v>1976</v>
      </c>
      <c r="D1789" s="192" t="s">
        <v>184</v>
      </c>
      <c r="E1789" s="193" t="s">
        <v>1977</v>
      </c>
      <c r="F1789" s="194" t="s">
        <v>1978</v>
      </c>
      <c r="G1789" s="195" t="s">
        <v>201</v>
      </c>
      <c r="H1789" s="196">
        <v>5400</v>
      </c>
      <c r="I1789" s="197"/>
      <c r="J1789" s="198">
        <f>ROUND(I1789*H1789,2)</f>
        <v>0</v>
      </c>
      <c r="K1789" s="199"/>
      <c r="L1789" s="39"/>
      <c r="M1789" s="200" t="s">
        <v>1</v>
      </c>
      <c r="N1789" s="201" t="s">
        <v>37</v>
      </c>
      <c r="O1789" s="71"/>
      <c r="P1789" s="202">
        <f>O1789*H1789</f>
        <v>0</v>
      </c>
      <c r="Q1789" s="202">
        <v>0</v>
      </c>
      <c r="R1789" s="202">
        <f>Q1789*H1789</f>
        <v>0</v>
      </c>
      <c r="S1789" s="202">
        <v>0.01</v>
      </c>
      <c r="T1789" s="203">
        <f>S1789*H1789</f>
        <v>54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4" t="s">
        <v>187</v>
      </c>
      <c r="AT1789" s="204" t="s">
        <v>184</v>
      </c>
      <c r="AU1789" s="204" t="s">
        <v>82</v>
      </c>
      <c r="AY1789" s="17" t="s">
        <v>182</v>
      </c>
      <c r="BE1789" s="205">
        <f>IF(N1789="základní",J1789,0)</f>
        <v>0</v>
      </c>
      <c r="BF1789" s="205">
        <f>IF(N1789="snížená",J1789,0)</f>
        <v>0</v>
      </c>
      <c r="BG1789" s="205">
        <f>IF(N1789="zákl. přenesená",J1789,0)</f>
        <v>0</v>
      </c>
      <c r="BH1789" s="205">
        <f>IF(N1789="sníž. přenesená",J1789,0)</f>
        <v>0</v>
      </c>
      <c r="BI1789" s="205">
        <f>IF(N1789="nulová",J1789,0)</f>
        <v>0</v>
      </c>
      <c r="BJ1789" s="17" t="s">
        <v>80</v>
      </c>
      <c r="BK1789" s="205">
        <f>ROUND(I1789*H1789,2)</f>
        <v>0</v>
      </c>
      <c r="BL1789" s="17" t="s">
        <v>187</v>
      </c>
      <c r="BM1789" s="204" t="s">
        <v>1979</v>
      </c>
    </row>
    <row r="1790" spans="1:65" s="13" customFormat="1" ht="11.25">
      <c r="B1790" s="206"/>
      <c r="C1790" s="207"/>
      <c r="D1790" s="208" t="s">
        <v>194</v>
      </c>
      <c r="E1790" s="209" t="s">
        <v>1</v>
      </c>
      <c r="F1790" s="210" t="s">
        <v>1980</v>
      </c>
      <c r="G1790" s="207"/>
      <c r="H1790" s="209" t="s">
        <v>1</v>
      </c>
      <c r="I1790" s="211"/>
      <c r="J1790" s="207"/>
      <c r="K1790" s="207"/>
      <c r="L1790" s="212"/>
      <c r="M1790" s="213"/>
      <c r="N1790" s="214"/>
      <c r="O1790" s="214"/>
      <c r="P1790" s="214"/>
      <c r="Q1790" s="214"/>
      <c r="R1790" s="214"/>
      <c r="S1790" s="214"/>
      <c r="T1790" s="215"/>
      <c r="AT1790" s="216" t="s">
        <v>194</v>
      </c>
      <c r="AU1790" s="216" t="s">
        <v>82</v>
      </c>
      <c r="AV1790" s="13" t="s">
        <v>80</v>
      </c>
      <c r="AW1790" s="13" t="s">
        <v>29</v>
      </c>
      <c r="AX1790" s="13" t="s">
        <v>72</v>
      </c>
      <c r="AY1790" s="216" t="s">
        <v>182</v>
      </c>
    </row>
    <row r="1791" spans="1:65" s="14" customFormat="1" ht="11.25">
      <c r="B1791" s="217"/>
      <c r="C1791" s="218"/>
      <c r="D1791" s="208" t="s">
        <v>194</v>
      </c>
      <c r="E1791" s="219" t="s">
        <v>1</v>
      </c>
      <c r="F1791" s="220" t="s">
        <v>1981</v>
      </c>
      <c r="G1791" s="218"/>
      <c r="H1791" s="221">
        <v>5400</v>
      </c>
      <c r="I1791" s="222"/>
      <c r="J1791" s="218"/>
      <c r="K1791" s="218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194</v>
      </c>
      <c r="AU1791" s="227" t="s">
        <v>82</v>
      </c>
      <c r="AV1791" s="14" t="s">
        <v>82</v>
      </c>
      <c r="AW1791" s="14" t="s">
        <v>29</v>
      </c>
      <c r="AX1791" s="14" t="s">
        <v>80</v>
      </c>
      <c r="AY1791" s="227" t="s">
        <v>182</v>
      </c>
    </row>
    <row r="1792" spans="1:65" s="2" customFormat="1" ht="33" customHeight="1">
      <c r="A1792" s="34"/>
      <c r="B1792" s="35"/>
      <c r="C1792" s="192" t="s">
        <v>1982</v>
      </c>
      <c r="D1792" s="192" t="s">
        <v>184</v>
      </c>
      <c r="E1792" s="193" t="s">
        <v>1983</v>
      </c>
      <c r="F1792" s="194" t="s">
        <v>1984</v>
      </c>
      <c r="G1792" s="195" t="s">
        <v>201</v>
      </c>
      <c r="H1792" s="196">
        <v>250</v>
      </c>
      <c r="I1792" s="197"/>
      <c r="J1792" s="198">
        <f>ROUND(I1792*H1792,2)</f>
        <v>0</v>
      </c>
      <c r="K1792" s="199"/>
      <c r="L1792" s="39"/>
      <c r="M1792" s="200" t="s">
        <v>1</v>
      </c>
      <c r="N1792" s="201" t="s">
        <v>37</v>
      </c>
      <c r="O1792" s="71"/>
      <c r="P1792" s="202">
        <f>O1792*H1792</f>
        <v>0</v>
      </c>
      <c r="Q1792" s="202">
        <v>0</v>
      </c>
      <c r="R1792" s="202">
        <f>Q1792*H1792</f>
        <v>0</v>
      </c>
      <c r="S1792" s="202">
        <v>0</v>
      </c>
      <c r="T1792" s="203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4" t="s">
        <v>187</v>
      </c>
      <c r="AT1792" s="204" t="s">
        <v>184</v>
      </c>
      <c r="AU1792" s="204" t="s">
        <v>82</v>
      </c>
      <c r="AY1792" s="17" t="s">
        <v>182</v>
      </c>
      <c r="BE1792" s="205">
        <f>IF(N1792="základní",J1792,0)</f>
        <v>0</v>
      </c>
      <c r="BF1792" s="205">
        <f>IF(N1792="snížená",J1792,0)</f>
        <v>0</v>
      </c>
      <c r="BG1792" s="205">
        <f>IF(N1792="zákl. přenesená",J1792,0)</f>
        <v>0</v>
      </c>
      <c r="BH1792" s="205">
        <f>IF(N1792="sníž. přenesená",J1792,0)</f>
        <v>0</v>
      </c>
      <c r="BI1792" s="205">
        <f>IF(N1792="nulová",J1792,0)</f>
        <v>0</v>
      </c>
      <c r="BJ1792" s="17" t="s">
        <v>80</v>
      </c>
      <c r="BK1792" s="205">
        <f>ROUND(I1792*H1792,2)</f>
        <v>0</v>
      </c>
      <c r="BL1792" s="17" t="s">
        <v>187</v>
      </c>
      <c r="BM1792" s="204" t="s">
        <v>1985</v>
      </c>
    </row>
    <row r="1793" spans="1:65" s="13" customFormat="1" ht="11.25">
      <c r="B1793" s="206"/>
      <c r="C1793" s="207"/>
      <c r="D1793" s="208" t="s">
        <v>194</v>
      </c>
      <c r="E1793" s="209" t="s">
        <v>1</v>
      </c>
      <c r="F1793" s="210" t="s">
        <v>1734</v>
      </c>
      <c r="G1793" s="207"/>
      <c r="H1793" s="209" t="s">
        <v>1</v>
      </c>
      <c r="I1793" s="211"/>
      <c r="J1793" s="207"/>
      <c r="K1793" s="207"/>
      <c r="L1793" s="212"/>
      <c r="M1793" s="213"/>
      <c r="N1793" s="214"/>
      <c r="O1793" s="214"/>
      <c r="P1793" s="214"/>
      <c r="Q1793" s="214"/>
      <c r="R1793" s="214"/>
      <c r="S1793" s="214"/>
      <c r="T1793" s="215"/>
      <c r="AT1793" s="216" t="s">
        <v>194</v>
      </c>
      <c r="AU1793" s="216" t="s">
        <v>82</v>
      </c>
      <c r="AV1793" s="13" t="s">
        <v>80</v>
      </c>
      <c r="AW1793" s="13" t="s">
        <v>29</v>
      </c>
      <c r="AX1793" s="13" t="s">
        <v>72</v>
      </c>
      <c r="AY1793" s="216" t="s">
        <v>182</v>
      </c>
    </row>
    <row r="1794" spans="1:65" s="14" customFormat="1" ht="11.25">
      <c r="B1794" s="217"/>
      <c r="C1794" s="218"/>
      <c r="D1794" s="208" t="s">
        <v>194</v>
      </c>
      <c r="E1794" s="219" t="s">
        <v>1</v>
      </c>
      <c r="F1794" s="220" t="s">
        <v>546</v>
      </c>
      <c r="G1794" s="218"/>
      <c r="H1794" s="221">
        <v>250</v>
      </c>
      <c r="I1794" s="222"/>
      <c r="J1794" s="218"/>
      <c r="K1794" s="218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194</v>
      </c>
      <c r="AU1794" s="227" t="s">
        <v>82</v>
      </c>
      <c r="AV1794" s="14" t="s">
        <v>82</v>
      </c>
      <c r="AW1794" s="14" t="s">
        <v>29</v>
      </c>
      <c r="AX1794" s="14" t="s">
        <v>80</v>
      </c>
      <c r="AY1794" s="227" t="s">
        <v>182</v>
      </c>
    </row>
    <row r="1795" spans="1:65" s="2" customFormat="1" ht="37.9" customHeight="1">
      <c r="A1795" s="34"/>
      <c r="B1795" s="35"/>
      <c r="C1795" s="192" t="s">
        <v>1986</v>
      </c>
      <c r="D1795" s="192" t="s">
        <v>184</v>
      </c>
      <c r="E1795" s="193" t="s">
        <v>1987</v>
      </c>
      <c r="F1795" s="194" t="s">
        <v>1988</v>
      </c>
      <c r="G1795" s="195" t="s">
        <v>201</v>
      </c>
      <c r="H1795" s="196">
        <v>50000</v>
      </c>
      <c r="I1795" s="197"/>
      <c r="J1795" s="198">
        <f>ROUND(I1795*H1795,2)</f>
        <v>0</v>
      </c>
      <c r="K1795" s="199"/>
      <c r="L1795" s="39"/>
      <c r="M1795" s="200" t="s">
        <v>1</v>
      </c>
      <c r="N1795" s="201" t="s">
        <v>37</v>
      </c>
      <c r="O1795" s="71"/>
      <c r="P1795" s="202">
        <f>O1795*H1795</f>
        <v>0</v>
      </c>
      <c r="Q1795" s="202">
        <v>0</v>
      </c>
      <c r="R1795" s="202">
        <f>Q1795*H1795</f>
        <v>0</v>
      </c>
      <c r="S1795" s="202">
        <v>0</v>
      </c>
      <c r="T1795" s="203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4" t="s">
        <v>187</v>
      </c>
      <c r="AT1795" s="204" t="s">
        <v>184</v>
      </c>
      <c r="AU1795" s="204" t="s">
        <v>82</v>
      </c>
      <c r="AY1795" s="17" t="s">
        <v>182</v>
      </c>
      <c r="BE1795" s="205">
        <f>IF(N1795="základní",J1795,0)</f>
        <v>0</v>
      </c>
      <c r="BF1795" s="205">
        <f>IF(N1795="snížená",J1795,0)</f>
        <v>0</v>
      </c>
      <c r="BG1795" s="205">
        <f>IF(N1795="zákl. přenesená",J1795,0)</f>
        <v>0</v>
      </c>
      <c r="BH1795" s="205">
        <f>IF(N1795="sníž. přenesená",J1795,0)</f>
        <v>0</v>
      </c>
      <c r="BI1795" s="205">
        <f>IF(N1795="nulová",J1795,0)</f>
        <v>0</v>
      </c>
      <c r="BJ1795" s="17" t="s">
        <v>80</v>
      </c>
      <c r="BK1795" s="205">
        <f>ROUND(I1795*H1795,2)</f>
        <v>0</v>
      </c>
      <c r="BL1795" s="17" t="s">
        <v>187</v>
      </c>
      <c r="BM1795" s="204" t="s">
        <v>1989</v>
      </c>
    </row>
    <row r="1796" spans="1:65" s="14" customFormat="1" ht="11.25">
      <c r="B1796" s="217"/>
      <c r="C1796" s="218"/>
      <c r="D1796" s="208" t="s">
        <v>194</v>
      </c>
      <c r="E1796" s="219" t="s">
        <v>1</v>
      </c>
      <c r="F1796" s="220" t="s">
        <v>1990</v>
      </c>
      <c r="G1796" s="218"/>
      <c r="H1796" s="221">
        <v>50000</v>
      </c>
      <c r="I1796" s="222"/>
      <c r="J1796" s="218"/>
      <c r="K1796" s="218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194</v>
      </c>
      <c r="AU1796" s="227" t="s">
        <v>82</v>
      </c>
      <c r="AV1796" s="14" t="s">
        <v>82</v>
      </c>
      <c r="AW1796" s="14" t="s">
        <v>29</v>
      </c>
      <c r="AX1796" s="14" t="s">
        <v>80</v>
      </c>
      <c r="AY1796" s="227" t="s">
        <v>182</v>
      </c>
    </row>
    <row r="1797" spans="1:65" s="2" customFormat="1" ht="33" customHeight="1">
      <c r="A1797" s="34"/>
      <c r="B1797" s="35"/>
      <c r="C1797" s="192" t="s">
        <v>1991</v>
      </c>
      <c r="D1797" s="192" t="s">
        <v>184</v>
      </c>
      <c r="E1797" s="193" t="s">
        <v>1992</v>
      </c>
      <c r="F1797" s="194" t="s">
        <v>1993</v>
      </c>
      <c r="G1797" s="195" t="s">
        <v>201</v>
      </c>
      <c r="H1797" s="196">
        <v>250</v>
      </c>
      <c r="I1797" s="197"/>
      <c r="J1797" s="198">
        <f>ROUND(I1797*H1797,2)</f>
        <v>0</v>
      </c>
      <c r="K1797" s="199"/>
      <c r="L1797" s="39"/>
      <c r="M1797" s="200" t="s">
        <v>1</v>
      </c>
      <c r="N1797" s="201" t="s">
        <v>37</v>
      </c>
      <c r="O1797" s="71"/>
      <c r="P1797" s="202">
        <f>O1797*H1797</f>
        <v>0</v>
      </c>
      <c r="Q1797" s="202">
        <v>0</v>
      </c>
      <c r="R1797" s="202">
        <f>Q1797*H1797</f>
        <v>0</v>
      </c>
      <c r="S1797" s="202">
        <v>0</v>
      </c>
      <c r="T1797" s="203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4" t="s">
        <v>187</v>
      </c>
      <c r="AT1797" s="204" t="s">
        <v>184</v>
      </c>
      <c r="AU1797" s="204" t="s">
        <v>82</v>
      </c>
      <c r="AY1797" s="17" t="s">
        <v>182</v>
      </c>
      <c r="BE1797" s="205">
        <f>IF(N1797="základní",J1797,0)</f>
        <v>0</v>
      </c>
      <c r="BF1797" s="205">
        <f>IF(N1797="snížená",J1797,0)</f>
        <v>0</v>
      </c>
      <c r="BG1797" s="205">
        <f>IF(N1797="zákl. přenesená",J1797,0)</f>
        <v>0</v>
      </c>
      <c r="BH1797" s="205">
        <f>IF(N1797="sníž. přenesená",J1797,0)</f>
        <v>0</v>
      </c>
      <c r="BI1797" s="205">
        <f>IF(N1797="nulová",J1797,0)</f>
        <v>0</v>
      </c>
      <c r="BJ1797" s="17" t="s">
        <v>80</v>
      </c>
      <c r="BK1797" s="205">
        <f>ROUND(I1797*H1797,2)</f>
        <v>0</v>
      </c>
      <c r="BL1797" s="17" t="s">
        <v>187</v>
      </c>
      <c r="BM1797" s="204" t="s">
        <v>1994</v>
      </c>
    </row>
    <row r="1798" spans="1:65" s="14" customFormat="1" ht="11.25">
      <c r="B1798" s="217"/>
      <c r="C1798" s="218"/>
      <c r="D1798" s="208" t="s">
        <v>194</v>
      </c>
      <c r="E1798" s="219" t="s">
        <v>1</v>
      </c>
      <c r="F1798" s="220" t="s">
        <v>546</v>
      </c>
      <c r="G1798" s="218"/>
      <c r="H1798" s="221">
        <v>250</v>
      </c>
      <c r="I1798" s="222"/>
      <c r="J1798" s="218"/>
      <c r="K1798" s="218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194</v>
      </c>
      <c r="AU1798" s="227" t="s">
        <v>82</v>
      </c>
      <c r="AV1798" s="14" t="s">
        <v>82</v>
      </c>
      <c r="AW1798" s="14" t="s">
        <v>29</v>
      </c>
      <c r="AX1798" s="14" t="s">
        <v>80</v>
      </c>
      <c r="AY1798" s="227" t="s">
        <v>182</v>
      </c>
    </row>
    <row r="1799" spans="1:65" s="2" customFormat="1" ht="24.2" customHeight="1">
      <c r="A1799" s="34"/>
      <c r="B1799" s="35"/>
      <c r="C1799" s="192" t="s">
        <v>1995</v>
      </c>
      <c r="D1799" s="192" t="s">
        <v>184</v>
      </c>
      <c r="E1799" s="193" t="s">
        <v>1996</v>
      </c>
      <c r="F1799" s="194" t="s">
        <v>1997</v>
      </c>
      <c r="G1799" s="195" t="s">
        <v>186</v>
      </c>
      <c r="H1799" s="196">
        <v>36</v>
      </c>
      <c r="I1799" s="197"/>
      <c r="J1799" s="198">
        <f>ROUND(I1799*H1799,2)</f>
        <v>0</v>
      </c>
      <c r="K1799" s="199"/>
      <c r="L1799" s="39"/>
      <c r="M1799" s="200" t="s">
        <v>1</v>
      </c>
      <c r="N1799" s="201" t="s">
        <v>37</v>
      </c>
      <c r="O1799" s="71"/>
      <c r="P1799" s="202">
        <f>O1799*H1799</f>
        <v>0</v>
      </c>
      <c r="Q1799" s="202">
        <v>0</v>
      </c>
      <c r="R1799" s="202">
        <f>Q1799*H1799</f>
        <v>0</v>
      </c>
      <c r="S1799" s="202">
        <v>0</v>
      </c>
      <c r="T1799" s="203">
        <f>S1799*H1799</f>
        <v>0</v>
      </c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R1799" s="204" t="s">
        <v>187</v>
      </c>
      <c r="AT1799" s="204" t="s">
        <v>184</v>
      </c>
      <c r="AU1799" s="204" t="s">
        <v>82</v>
      </c>
      <c r="AY1799" s="17" t="s">
        <v>182</v>
      </c>
      <c r="BE1799" s="205">
        <f>IF(N1799="základní",J1799,0)</f>
        <v>0</v>
      </c>
      <c r="BF1799" s="205">
        <f>IF(N1799="snížená",J1799,0)</f>
        <v>0</v>
      </c>
      <c r="BG1799" s="205">
        <f>IF(N1799="zákl. přenesená",J1799,0)</f>
        <v>0</v>
      </c>
      <c r="BH1799" s="205">
        <f>IF(N1799="sníž. přenesená",J1799,0)</f>
        <v>0</v>
      </c>
      <c r="BI1799" s="205">
        <f>IF(N1799="nulová",J1799,0)</f>
        <v>0</v>
      </c>
      <c r="BJ1799" s="17" t="s">
        <v>80</v>
      </c>
      <c r="BK1799" s="205">
        <f>ROUND(I1799*H1799,2)</f>
        <v>0</v>
      </c>
      <c r="BL1799" s="17" t="s">
        <v>187</v>
      </c>
      <c r="BM1799" s="204" t="s">
        <v>1998</v>
      </c>
    </row>
    <row r="1800" spans="1:65" s="13" customFormat="1" ht="11.25">
      <c r="B1800" s="206"/>
      <c r="C1800" s="207"/>
      <c r="D1800" s="208" t="s">
        <v>194</v>
      </c>
      <c r="E1800" s="209" t="s">
        <v>1</v>
      </c>
      <c r="F1800" s="210" t="s">
        <v>1999</v>
      </c>
      <c r="G1800" s="207"/>
      <c r="H1800" s="209" t="s">
        <v>1</v>
      </c>
      <c r="I1800" s="211"/>
      <c r="J1800" s="207"/>
      <c r="K1800" s="207"/>
      <c r="L1800" s="212"/>
      <c r="M1800" s="213"/>
      <c r="N1800" s="214"/>
      <c r="O1800" s="214"/>
      <c r="P1800" s="214"/>
      <c r="Q1800" s="214"/>
      <c r="R1800" s="214"/>
      <c r="S1800" s="214"/>
      <c r="T1800" s="215"/>
      <c r="AT1800" s="216" t="s">
        <v>194</v>
      </c>
      <c r="AU1800" s="216" t="s">
        <v>82</v>
      </c>
      <c r="AV1800" s="13" t="s">
        <v>80</v>
      </c>
      <c r="AW1800" s="13" t="s">
        <v>29</v>
      </c>
      <c r="AX1800" s="13" t="s">
        <v>72</v>
      </c>
      <c r="AY1800" s="216" t="s">
        <v>182</v>
      </c>
    </row>
    <row r="1801" spans="1:65" s="14" customFormat="1" ht="11.25">
      <c r="B1801" s="217"/>
      <c r="C1801" s="218"/>
      <c r="D1801" s="208" t="s">
        <v>194</v>
      </c>
      <c r="E1801" s="219" t="s">
        <v>1</v>
      </c>
      <c r="F1801" s="220" t="s">
        <v>2000</v>
      </c>
      <c r="G1801" s="218"/>
      <c r="H1801" s="221">
        <v>36</v>
      </c>
      <c r="I1801" s="222"/>
      <c r="J1801" s="218"/>
      <c r="K1801" s="218"/>
      <c r="L1801" s="223"/>
      <c r="M1801" s="224"/>
      <c r="N1801" s="225"/>
      <c r="O1801" s="225"/>
      <c r="P1801" s="225"/>
      <c r="Q1801" s="225"/>
      <c r="R1801" s="225"/>
      <c r="S1801" s="225"/>
      <c r="T1801" s="226"/>
      <c r="AT1801" s="227" t="s">
        <v>194</v>
      </c>
      <c r="AU1801" s="227" t="s">
        <v>82</v>
      </c>
      <c r="AV1801" s="14" t="s">
        <v>82</v>
      </c>
      <c r="AW1801" s="14" t="s">
        <v>29</v>
      </c>
      <c r="AX1801" s="14" t="s">
        <v>80</v>
      </c>
      <c r="AY1801" s="227" t="s">
        <v>182</v>
      </c>
    </row>
    <row r="1802" spans="1:65" s="2" customFormat="1" ht="37.9" customHeight="1">
      <c r="A1802" s="34"/>
      <c r="B1802" s="35"/>
      <c r="C1802" s="192" t="s">
        <v>2001</v>
      </c>
      <c r="D1802" s="192" t="s">
        <v>184</v>
      </c>
      <c r="E1802" s="193" t="s">
        <v>2002</v>
      </c>
      <c r="F1802" s="194" t="s">
        <v>2003</v>
      </c>
      <c r="G1802" s="195" t="s">
        <v>186</v>
      </c>
      <c r="H1802" s="196">
        <v>9720</v>
      </c>
      <c r="I1802" s="197"/>
      <c r="J1802" s="198">
        <f>ROUND(I1802*H1802,2)</f>
        <v>0</v>
      </c>
      <c r="K1802" s="199"/>
      <c r="L1802" s="39"/>
      <c r="M1802" s="200" t="s">
        <v>1</v>
      </c>
      <c r="N1802" s="201" t="s">
        <v>37</v>
      </c>
      <c r="O1802" s="71"/>
      <c r="P1802" s="202">
        <f>O1802*H1802</f>
        <v>0</v>
      </c>
      <c r="Q1802" s="202">
        <v>0</v>
      </c>
      <c r="R1802" s="202">
        <f>Q1802*H1802</f>
        <v>0</v>
      </c>
      <c r="S1802" s="202">
        <v>0</v>
      </c>
      <c r="T1802" s="203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4" t="s">
        <v>187</v>
      </c>
      <c r="AT1802" s="204" t="s">
        <v>184</v>
      </c>
      <c r="AU1802" s="204" t="s">
        <v>82</v>
      </c>
      <c r="AY1802" s="17" t="s">
        <v>182</v>
      </c>
      <c r="BE1802" s="205">
        <f>IF(N1802="základní",J1802,0)</f>
        <v>0</v>
      </c>
      <c r="BF1802" s="205">
        <f>IF(N1802="snížená",J1802,0)</f>
        <v>0</v>
      </c>
      <c r="BG1802" s="205">
        <f>IF(N1802="zákl. přenesená",J1802,0)</f>
        <v>0</v>
      </c>
      <c r="BH1802" s="205">
        <f>IF(N1802="sníž. přenesená",J1802,0)</f>
        <v>0</v>
      </c>
      <c r="BI1802" s="205">
        <f>IF(N1802="nulová",J1802,0)</f>
        <v>0</v>
      </c>
      <c r="BJ1802" s="17" t="s">
        <v>80</v>
      </c>
      <c r="BK1802" s="205">
        <f>ROUND(I1802*H1802,2)</f>
        <v>0</v>
      </c>
      <c r="BL1802" s="17" t="s">
        <v>187</v>
      </c>
      <c r="BM1802" s="204" t="s">
        <v>2004</v>
      </c>
    </row>
    <row r="1803" spans="1:65" s="13" customFormat="1" ht="11.25">
      <c r="B1803" s="206"/>
      <c r="C1803" s="207"/>
      <c r="D1803" s="208" t="s">
        <v>194</v>
      </c>
      <c r="E1803" s="209" t="s">
        <v>1</v>
      </c>
      <c r="F1803" s="210" t="s">
        <v>2005</v>
      </c>
      <c r="G1803" s="207"/>
      <c r="H1803" s="209" t="s">
        <v>1</v>
      </c>
      <c r="I1803" s="211"/>
      <c r="J1803" s="207"/>
      <c r="K1803" s="207"/>
      <c r="L1803" s="212"/>
      <c r="M1803" s="213"/>
      <c r="N1803" s="214"/>
      <c r="O1803" s="214"/>
      <c r="P1803" s="214"/>
      <c r="Q1803" s="214"/>
      <c r="R1803" s="214"/>
      <c r="S1803" s="214"/>
      <c r="T1803" s="215"/>
      <c r="AT1803" s="216" t="s">
        <v>194</v>
      </c>
      <c r="AU1803" s="216" t="s">
        <v>82</v>
      </c>
      <c r="AV1803" s="13" t="s">
        <v>80</v>
      </c>
      <c r="AW1803" s="13" t="s">
        <v>29</v>
      </c>
      <c r="AX1803" s="13" t="s">
        <v>72</v>
      </c>
      <c r="AY1803" s="216" t="s">
        <v>182</v>
      </c>
    </row>
    <row r="1804" spans="1:65" s="14" customFormat="1" ht="11.25">
      <c r="B1804" s="217"/>
      <c r="C1804" s="218"/>
      <c r="D1804" s="208" t="s">
        <v>194</v>
      </c>
      <c r="E1804" s="219" t="s">
        <v>1</v>
      </c>
      <c r="F1804" s="220" t="s">
        <v>2006</v>
      </c>
      <c r="G1804" s="218"/>
      <c r="H1804" s="221">
        <v>9720</v>
      </c>
      <c r="I1804" s="222"/>
      <c r="J1804" s="218"/>
      <c r="K1804" s="218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194</v>
      </c>
      <c r="AU1804" s="227" t="s">
        <v>82</v>
      </c>
      <c r="AV1804" s="14" t="s">
        <v>82</v>
      </c>
      <c r="AW1804" s="14" t="s">
        <v>29</v>
      </c>
      <c r="AX1804" s="14" t="s">
        <v>80</v>
      </c>
      <c r="AY1804" s="227" t="s">
        <v>182</v>
      </c>
    </row>
    <row r="1805" spans="1:65" s="2" customFormat="1" ht="33" customHeight="1">
      <c r="A1805" s="34"/>
      <c r="B1805" s="35"/>
      <c r="C1805" s="192" t="s">
        <v>2007</v>
      </c>
      <c r="D1805" s="192" t="s">
        <v>184</v>
      </c>
      <c r="E1805" s="193" t="s">
        <v>2008</v>
      </c>
      <c r="F1805" s="194" t="s">
        <v>2009</v>
      </c>
      <c r="G1805" s="195" t="s">
        <v>186</v>
      </c>
      <c r="H1805" s="196">
        <v>36</v>
      </c>
      <c r="I1805" s="197"/>
      <c r="J1805" s="198">
        <f>ROUND(I1805*H1805,2)</f>
        <v>0</v>
      </c>
      <c r="K1805" s="199"/>
      <c r="L1805" s="39"/>
      <c r="M1805" s="200" t="s">
        <v>1</v>
      </c>
      <c r="N1805" s="201" t="s">
        <v>37</v>
      </c>
      <c r="O1805" s="71"/>
      <c r="P1805" s="202">
        <f>O1805*H1805</f>
        <v>0</v>
      </c>
      <c r="Q1805" s="202">
        <v>0</v>
      </c>
      <c r="R1805" s="202">
        <f>Q1805*H1805</f>
        <v>0</v>
      </c>
      <c r="S1805" s="202">
        <v>0</v>
      </c>
      <c r="T1805" s="203">
        <f>S1805*H1805</f>
        <v>0</v>
      </c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R1805" s="204" t="s">
        <v>187</v>
      </c>
      <c r="AT1805" s="204" t="s">
        <v>184</v>
      </c>
      <c r="AU1805" s="204" t="s">
        <v>82</v>
      </c>
      <c r="AY1805" s="17" t="s">
        <v>182</v>
      </c>
      <c r="BE1805" s="205">
        <f>IF(N1805="základní",J1805,0)</f>
        <v>0</v>
      </c>
      <c r="BF1805" s="205">
        <f>IF(N1805="snížená",J1805,0)</f>
        <v>0</v>
      </c>
      <c r="BG1805" s="205">
        <f>IF(N1805="zákl. přenesená",J1805,0)</f>
        <v>0</v>
      </c>
      <c r="BH1805" s="205">
        <f>IF(N1805="sníž. přenesená",J1805,0)</f>
        <v>0</v>
      </c>
      <c r="BI1805" s="205">
        <f>IF(N1805="nulová",J1805,0)</f>
        <v>0</v>
      </c>
      <c r="BJ1805" s="17" t="s">
        <v>80</v>
      </c>
      <c r="BK1805" s="205">
        <f>ROUND(I1805*H1805,2)</f>
        <v>0</v>
      </c>
      <c r="BL1805" s="17" t="s">
        <v>187</v>
      </c>
      <c r="BM1805" s="204" t="s">
        <v>2010</v>
      </c>
    </row>
    <row r="1806" spans="1:65" s="13" customFormat="1" ht="11.25">
      <c r="B1806" s="206"/>
      <c r="C1806" s="207"/>
      <c r="D1806" s="208" t="s">
        <v>194</v>
      </c>
      <c r="E1806" s="209" t="s">
        <v>1</v>
      </c>
      <c r="F1806" s="210" t="s">
        <v>1999</v>
      </c>
      <c r="G1806" s="207"/>
      <c r="H1806" s="209" t="s">
        <v>1</v>
      </c>
      <c r="I1806" s="211"/>
      <c r="J1806" s="207"/>
      <c r="K1806" s="207"/>
      <c r="L1806" s="212"/>
      <c r="M1806" s="213"/>
      <c r="N1806" s="214"/>
      <c r="O1806" s="214"/>
      <c r="P1806" s="214"/>
      <c r="Q1806" s="214"/>
      <c r="R1806" s="214"/>
      <c r="S1806" s="214"/>
      <c r="T1806" s="215"/>
      <c r="AT1806" s="216" t="s">
        <v>194</v>
      </c>
      <c r="AU1806" s="216" t="s">
        <v>82</v>
      </c>
      <c r="AV1806" s="13" t="s">
        <v>80</v>
      </c>
      <c r="AW1806" s="13" t="s">
        <v>29</v>
      </c>
      <c r="AX1806" s="13" t="s">
        <v>72</v>
      </c>
      <c r="AY1806" s="216" t="s">
        <v>182</v>
      </c>
    </row>
    <row r="1807" spans="1:65" s="14" customFormat="1" ht="11.25">
      <c r="B1807" s="217"/>
      <c r="C1807" s="218"/>
      <c r="D1807" s="208" t="s">
        <v>194</v>
      </c>
      <c r="E1807" s="219" t="s">
        <v>1</v>
      </c>
      <c r="F1807" s="220" t="s">
        <v>2000</v>
      </c>
      <c r="G1807" s="218"/>
      <c r="H1807" s="221">
        <v>36</v>
      </c>
      <c r="I1807" s="222"/>
      <c r="J1807" s="218"/>
      <c r="K1807" s="218"/>
      <c r="L1807" s="223"/>
      <c r="M1807" s="224"/>
      <c r="N1807" s="225"/>
      <c r="O1807" s="225"/>
      <c r="P1807" s="225"/>
      <c r="Q1807" s="225"/>
      <c r="R1807" s="225"/>
      <c r="S1807" s="225"/>
      <c r="T1807" s="226"/>
      <c r="AT1807" s="227" t="s">
        <v>194</v>
      </c>
      <c r="AU1807" s="227" t="s">
        <v>82</v>
      </c>
      <c r="AV1807" s="14" t="s">
        <v>82</v>
      </c>
      <c r="AW1807" s="14" t="s">
        <v>29</v>
      </c>
      <c r="AX1807" s="14" t="s">
        <v>80</v>
      </c>
      <c r="AY1807" s="227" t="s">
        <v>182</v>
      </c>
    </row>
    <row r="1808" spans="1:65" s="2" customFormat="1" ht="16.5" customHeight="1">
      <c r="A1808" s="34"/>
      <c r="B1808" s="35"/>
      <c r="C1808" s="192" t="s">
        <v>770</v>
      </c>
      <c r="D1808" s="192" t="s">
        <v>184</v>
      </c>
      <c r="E1808" s="193" t="s">
        <v>2011</v>
      </c>
      <c r="F1808" s="194" t="s">
        <v>2012</v>
      </c>
      <c r="G1808" s="195" t="s">
        <v>318</v>
      </c>
      <c r="H1808" s="196">
        <v>18</v>
      </c>
      <c r="I1808" s="197"/>
      <c r="J1808" s="198">
        <f>ROUND(I1808*H1808,2)</f>
        <v>0</v>
      </c>
      <c r="K1808" s="199"/>
      <c r="L1808" s="39"/>
      <c r="M1808" s="200" t="s">
        <v>1</v>
      </c>
      <c r="N1808" s="201" t="s">
        <v>37</v>
      </c>
      <c r="O1808" s="71"/>
      <c r="P1808" s="202">
        <f>O1808*H1808</f>
        <v>0</v>
      </c>
      <c r="Q1808" s="202">
        <v>0</v>
      </c>
      <c r="R1808" s="202">
        <f>Q1808*H1808</f>
        <v>0</v>
      </c>
      <c r="S1808" s="202">
        <v>0</v>
      </c>
      <c r="T1808" s="203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4" t="s">
        <v>187</v>
      </c>
      <c r="AT1808" s="204" t="s">
        <v>184</v>
      </c>
      <c r="AU1808" s="204" t="s">
        <v>82</v>
      </c>
      <c r="AY1808" s="17" t="s">
        <v>182</v>
      </c>
      <c r="BE1808" s="205">
        <f>IF(N1808="základní",J1808,0)</f>
        <v>0</v>
      </c>
      <c r="BF1808" s="205">
        <f>IF(N1808="snížená",J1808,0)</f>
        <v>0</v>
      </c>
      <c r="BG1808" s="205">
        <f>IF(N1808="zákl. přenesená",J1808,0)</f>
        <v>0</v>
      </c>
      <c r="BH1808" s="205">
        <f>IF(N1808="sníž. přenesená",J1808,0)</f>
        <v>0</v>
      </c>
      <c r="BI1808" s="205">
        <f>IF(N1808="nulová",J1808,0)</f>
        <v>0</v>
      </c>
      <c r="BJ1808" s="17" t="s">
        <v>80</v>
      </c>
      <c r="BK1808" s="205">
        <f>ROUND(I1808*H1808,2)</f>
        <v>0</v>
      </c>
      <c r="BL1808" s="17" t="s">
        <v>187</v>
      </c>
      <c r="BM1808" s="204" t="s">
        <v>2013</v>
      </c>
    </row>
    <row r="1809" spans="1:65" s="13" customFormat="1" ht="11.25">
      <c r="B1809" s="206"/>
      <c r="C1809" s="207"/>
      <c r="D1809" s="208" t="s">
        <v>194</v>
      </c>
      <c r="E1809" s="209" t="s">
        <v>1</v>
      </c>
      <c r="F1809" s="210" t="s">
        <v>1999</v>
      </c>
      <c r="G1809" s="207"/>
      <c r="H1809" s="209" t="s">
        <v>1</v>
      </c>
      <c r="I1809" s="211"/>
      <c r="J1809" s="207"/>
      <c r="K1809" s="207"/>
      <c r="L1809" s="212"/>
      <c r="M1809" s="213"/>
      <c r="N1809" s="214"/>
      <c r="O1809" s="214"/>
      <c r="P1809" s="214"/>
      <c r="Q1809" s="214"/>
      <c r="R1809" s="214"/>
      <c r="S1809" s="214"/>
      <c r="T1809" s="215"/>
      <c r="AT1809" s="216" t="s">
        <v>194</v>
      </c>
      <c r="AU1809" s="216" t="s">
        <v>82</v>
      </c>
      <c r="AV1809" s="13" t="s">
        <v>80</v>
      </c>
      <c r="AW1809" s="13" t="s">
        <v>29</v>
      </c>
      <c r="AX1809" s="13" t="s">
        <v>72</v>
      </c>
      <c r="AY1809" s="216" t="s">
        <v>182</v>
      </c>
    </row>
    <row r="1810" spans="1:65" s="14" customFormat="1" ht="11.25">
      <c r="B1810" s="217"/>
      <c r="C1810" s="218"/>
      <c r="D1810" s="208" t="s">
        <v>194</v>
      </c>
      <c r="E1810" s="219" t="s">
        <v>1</v>
      </c>
      <c r="F1810" s="220" t="s">
        <v>334</v>
      </c>
      <c r="G1810" s="218"/>
      <c r="H1810" s="221">
        <v>18</v>
      </c>
      <c r="I1810" s="222"/>
      <c r="J1810" s="218"/>
      <c r="K1810" s="218"/>
      <c r="L1810" s="223"/>
      <c r="M1810" s="224"/>
      <c r="N1810" s="225"/>
      <c r="O1810" s="225"/>
      <c r="P1810" s="225"/>
      <c r="Q1810" s="225"/>
      <c r="R1810" s="225"/>
      <c r="S1810" s="225"/>
      <c r="T1810" s="226"/>
      <c r="AT1810" s="227" t="s">
        <v>194</v>
      </c>
      <c r="AU1810" s="227" t="s">
        <v>82</v>
      </c>
      <c r="AV1810" s="14" t="s">
        <v>82</v>
      </c>
      <c r="AW1810" s="14" t="s">
        <v>29</v>
      </c>
      <c r="AX1810" s="14" t="s">
        <v>80</v>
      </c>
      <c r="AY1810" s="227" t="s">
        <v>182</v>
      </c>
    </row>
    <row r="1811" spans="1:65" s="2" customFormat="1" ht="24.2" customHeight="1">
      <c r="A1811" s="34"/>
      <c r="B1811" s="35"/>
      <c r="C1811" s="192" t="s">
        <v>2014</v>
      </c>
      <c r="D1811" s="192" t="s">
        <v>184</v>
      </c>
      <c r="E1811" s="193" t="s">
        <v>2015</v>
      </c>
      <c r="F1811" s="194" t="s">
        <v>2016</v>
      </c>
      <c r="G1811" s="195" t="s">
        <v>318</v>
      </c>
      <c r="H1811" s="196">
        <v>4860</v>
      </c>
      <c r="I1811" s="197"/>
      <c r="J1811" s="198">
        <f>ROUND(I1811*H1811,2)</f>
        <v>0</v>
      </c>
      <c r="K1811" s="199"/>
      <c r="L1811" s="39"/>
      <c r="M1811" s="200" t="s">
        <v>1</v>
      </c>
      <c r="N1811" s="201" t="s">
        <v>37</v>
      </c>
      <c r="O1811" s="71"/>
      <c r="P1811" s="202">
        <f>O1811*H1811</f>
        <v>0</v>
      </c>
      <c r="Q1811" s="202">
        <v>0</v>
      </c>
      <c r="R1811" s="202">
        <f>Q1811*H1811</f>
        <v>0</v>
      </c>
      <c r="S1811" s="202">
        <v>0</v>
      </c>
      <c r="T1811" s="203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4" t="s">
        <v>187</v>
      </c>
      <c r="AT1811" s="204" t="s">
        <v>184</v>
      </c>
      <c r="AU1811" s="204" t="s">
        <v>82</v>
      </c>
      <c r="AY1811" s="17" t="s">
        <v>182</v>
      </c>
      <c r="BE1811" s="205">
        <f>IF(N1811="základní",J1811,0)</f>
        <v>0</v>
      </c>
      <c r="BF1811" s="205">
        <f>IF(N1811="snížená",J1811,0)</f>
        <v>0</v>
      </c>
      <c r="BG1811" s="205">
        <f>IF(N1811="zákl. přenesená",J1811,0)</f>
        <v>0</v>
      </c>
      <c r="BH1811" s="205">
        <f>IF(N1811="sníž. přenesená",J1811,0)</f>
        <v>0</v>
      </c>
      <c r="BI1811" s="205">
        <f>IF(N1811="nulová",J1811,0)</f>
        <v>0</v>
      </c>
      <c r="BJ1811" s="17" t="s">
        <v>80</v>
      </c>
      <c r="BK1811" s="205">
        <f>ROUND(I1811*H1811,2)</f>
        <v>0</v>
      </c>
      <c r="BL1811" s="17" t="s">
        <v>187</v>
      </c>
      <c r="BM1811" s="204" t="s">
        <v>2017</v>
      </c>
    </row>
    <row r="1812" spans="1:65" s="13" customFormat="1" ht="11.25">
      <c r="B1812" s="206"/>
      <c r="C1812" s="207"/>
      <c r="D1812" s="208" t="s">
        <v>194</v>
      </c>
      <c r="E1812" s="209" t="s">
        <v>1</v>
      </c>
      <c r="F1812" s="210" t="s">
        <v>2005</v>
      </c>
      <c r="G1812" s="207"/>
      <c r="H1812" s="209" t="s">
        <v>1</v>
      </c>
      <c r="I1812" s="211"/>
      <c r="J1812" s="207"/>
      <c r="K1812" s="207"/>
      <c r="L1812" s="212"/>
      <c r="M1812" s="213"/>
      <c r="N1812" s="214"/>
      <c r="O1812" s="214"/>
      <c r="P1812" s="214"/>
      <c r="Q1812" s="214"/>
      <c r="R1812" s="214"/>
      <c r="S1812" s="214"/>
      <c r="T1812" s="215"/>
      <c r="AT1812" s="216" t="s">
        <v>194</v>
      </c>
      <c r="AU1812" s="216" t="s">
        <v>82</v>
      </c>
      <c r="AV1812" s="13" t="s">
        <v>80</v>
      </c>
      <c r="AW1812" s="13" t="s">
        <v>29</v>
      </c>
      <c r="AX1812" s="13" t="s">
        <v>72</v>
      </c>
      <c r="AY1812" s="216" t="s">
        <v>182</v>
      </c>
    </row>
    <row r="1813" spans="1:65" s="14" customFormat="1" ht="11.25">
      <c r="B1813" s="217"/>
      <c r="C1813" s="218"/>
      <c r="D1813" s="208" t="s">
        <v>194</v>
      </c>
      <c r="E1813" s="219" t="s">
        <v>1</v>
      </c>
      <c r="F1813" s="220" t="s">
        <v>2018</v>
      </c>
      <c r="G1813" s="218"/>
      <c r="H1813" s="221">
        <v>4860</v>
      </c>
      <c r="I1813" s="222"/>
      <c r="J1813" s="218"/>
      <c r="K1813" s="218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194</v>
      </c>
      <c r="AU1813" s="227" t="s">
        <v>82</v>
      </c>
      <c r="AV1813" s="14" t="s">
        <v>82</v>
      </c>
      <c r="AW1813" s="14" t="s">
        <v>29</v>
      </c>
      <c r="AX1813" s="14" t="s">
        <v>80</v>
      </c>
      <c r="AY1813" s="227" t="s">
        <v>182</v>
      </c>
    </row>
    <row r="1814" spans="1:65" s="2" customFormat="1" ht="16.5" customHeight="1">
      <c r="A1814" s="34"/>
      <c r="B1814" s="35"/>
      <c r="C1814" s="192" t="s">
        <v>2019</v>
      </c>
      <c r="D1814" s="192" t="s">
        <v>184</v>
      </c>
      <c r="E1814" s="193" t="s">
        <v>2020</v>
      </c>
      <c r="F1814" s="194" t="s">
        <v>2021</v>
      </c>
      <c r="G1814" s="195" t="s">
        <v>318</v>
      </c>
      <c r="H1814" s="196">
        <v>18</v>
      </c>
      <c r="I1814" s="197"/>
      <c r="J1814" s="198">
        <f>ROUND(I1814*H1814,2)</f>
        <v>0</v>
      </c>
      <c r="K1814" s="199"/>
      <c r="L1814" s="39"/>
      <c r="M1814" s="200" t="s">
        <v>1</v>
      </c>
      <c r="N1814" s="201" t="s">
        <v>37</v>
      </c>
      <c r="O1814" s="71"/>
      <c r="P1814" s="202">
        <f>O1814*H1814</f>
        <v>0</v>
      </c>
      <c r="Q1814" s="202">
        <v>0</v>
      </c>
      <c r="R1814" s="202">
        <f>Q1814*H1814</f>
        <v>0</v>
      </c>
      <c r="S1814" s="202">
        <v>0</v>
      </c>
      <c r="T1814" s="203">
        <f>S1814*H1814</f>
        <v>0</v>
      </c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R1814" s="204" t="s">
        <v>187</v>
      </c>
      <c r="AT1814" s="204" t="s">
        <v>184</v>
      </c>
      <c r="AU1814" s="204" t="s">
        <v>82</v>
      </c>
      <c r="AY1814" s="17" t="s">
        <v>182</v>
      </c>
      <c r="BE1814" s="205">
        <f>IF(N1814="základní",J1814,0)</f>
        <v>0</v>
      </c>
      <c r="BF1814" s="205">
        <f>IF(N1814="snížená",J1814,0)</f>
        <v>0</v>
      </c>
      <c r="BG1814" s="205">
        <f>IF(N1814="zákl. přenesená",J1814,0)</f>
        <v>0</v>
      </c>
      <c r="BH1814" s="205">
        <f>IF(N1814="sníž. přenesená",J1814,0)</f>
        <v>0</v>
      </c>
      <c r="BI1814" s="205">
        <f>IF(N1814="nulová",J1814,0)</f>
        <v>0</v>
      </c>
      <c r="BJ1814" s="17" t="s">
        <v>80</v>
      </c>
      <c r="BK1814" s="205">
        <f>ROUND(I1814*H1814,2)</f>
        <v>0</v>
      </c>
      <c r="BL1814" s="17" t="s">
        <v>187</v>
      </c>
      <c r="BM1814" s="204" t="s">
        <v>2022</v>
      </c>
    </row>
    <row r="1815" spans="1:65" s="13" customFormat="1" ht="11.25">
      <c r="B1815" s="206"/>
      <c r="C1815" s="207"/>
      <c r="D1815" s="208" t="s">
        <v>194</v>
      </c>
      <c r="E1815" s="209" t="s">
        <v>1</v>
      </c>
      <c r="F1815" s="210" t="s">
        <v>1999</v>
      </c>
      <c r="G1815" s="207"/>
      <c r="H1815" s="209" t="s">
        <v>1</v>
      </c>
      <c r="I1815" s="211"/>
      <c r="J1815" s="207"/>
      <c r="K1815" s="207"/>
      <c r="L1815" s="212"/>
      <c r="M1815" s="213"/>
      <c r="N1815" s="214"/>
      <c r="O1815" s="214"/>
      <c r="P1815" s="214"/>
      <c r="Q1815" s="214"/>
      <c r="R1815" s="214"/>
      <c r="S1815" s="214"/>
      <c r="T1815" s="215"/>
      <c r="AT1815" s="216" t="s">
        <v>194</v>
      </c>
      <c r="AU1815" s="216" t="s">
        <v>82</v>
      </c>
      <c r="AV1815" s="13" t="s">
        <v>80</v>
      </c>
      <c r="AW1815" s="13" t="s">
        <v>29</v>
      </c>
      <c r="AX1815" s="13" t="s">
        <v>72</v>
      </c>
      <c r="AY1815" s="216" t="s">
        <v>182</v>
      </c>
    </row>
    <row r="1816" spans="1:65" s="14" customFormat="1" ht="11.25">
      <c r="B1816" s="217"/>
      <c r="C1816" s="218"/>
      <c r="D1816" s="208" t="s">
        <v>194</v>
      </c>
      <c r="E1816" s="219" t="s">
        <v>1</v>
      </c>
      <c r="F1816" s="220" t="s">
        <v>334</v>
      </c>
      <c r="G1816" s="218"/>
      <c r="H1816" s="221">
        <v>18</v>
      </c>
      <c r="I1816" s="222"/>
      <c r="J1816" s="218"/>
      <c r="K1816" s="218"/>
      <c r="L1816" s="223"/>
      <c r="M1816" s="224"/>
      <c r="N1816" s="225"/>
      <c r="O1816" s="225"/>
      <c r="P1816" s="225"/>
      <c r="Q1816" s="225"/>
      <c r="R1816" s="225"/>
      <c r="S1816" s="225"/>
      <c r="T1816" s="226"/>
      <c r="AT1816" s="227" t="s">
        <v>194</v>
      </c>
      <c r="AU1816" s="227" t="s">
        <v>82</v>
      </c>
      <c r="AV1816" s="14" t="s">
        <v>82</v>
      </c>
      <c r="AW1816" s="14" t="s">
        <v>29</v>
      </c>
      <c r="AX1816" s="14" t="s">
        <v>80</v>
      </c>
      <c r="AY1816" s="227" t="s">
        <v>182</v>
      </c>
    </row>
    <row r="1817" spans="1:65" s="2" customFormat="1" ht="37.9" customHeight="1">
      <c r="A1817" s="34"/>
      <c r="B1817" s="35"/>
      <c r="C1817" s="192" t="s">
        <v>2023</v>
      </c>
      <c r="D1817" s="192" t="s">
        <v>184</v>
      </c>
      <c r="E1817" s="193" t="s">
        <v>2024</v>
      </c>
      <c r="F1817" s="194" t="s">
        <v>2025</v>
      </c>
      <c r="G1817" s="195" t="s">
        <v>201</v>
      </c>
      <c r="H1817" s="196">
        <v>1200</v>
      </c>
      <c r="I1817" s="197"/>
      <c r="J1817" s="198">
        <f>ROUND(I1817*H1817,2)</f>
        <v>0</v>
      </c>
      <c r="K1817" s="199"/>
      <c r="L1817" s="39"/>
      <c r="M1817" s="200" t="s">
        <v>1</v>
      </c>
      <c r="N1817" s="201" t="s">
        <v>37</v>
      </c>
      <c r="O1817" s="71"/>
      <c r="P1817" s="202">
        <f>O1817*H1817</f>
        <v>0</v>
      </c>
      <c r="Q1817" s="202">
        <v>0</v>
      </c>
      <c r="R1817" s="202">
        <f>Q1817*H1817</f>
        <v>0</v>
      </c>
      <c r="S1817" s="202">
        <v>0</v>
      </c>
      <c r="T1817" s="203">
        <f>S1817*H1817</f>
        <v>0</v>
      </c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R1817" s="204" t="s">
        <v>187</v>
      </c>
      <c r="AT1817" s="204" t="s">
        <v>184</v>
      </c>
      <c r="AU1817" s="204" t="s">
        <v>82</v>
      </c>
      <c r="AY1817" s="17" t="s">
        <v>182</v>
      </c>
      <c r="BE1817" s="205">
        <f>IF(N1817="základní",J1817,0)</f>
        <v>0</v>
      </c>
      <c r="BF1817" s="205">
        <f>IF(N1817="snížená",J1817,0)</f>
        <v>0</v>
      </c>
      <c r="BG1817" s="205">
        <f>IF(N1817="zákl. přenesená",J1817,0)</f>
        <v>0</v>
      </c>
      <c r="BH1817" s="205">
        <f>IF(N1817="sníž. přenesená",J1817,0)</f>
        <v>0</v>
      </c>
      <c r="BI1817" s="205">
        <f>IF(N1817="nulová",J1817,0)</f>
        <v>0</v>
      </c>
      <c r="BJ1817" s="17" t="s">
        <v>80</v>
      </c>
      <c r="BK1817" s="205">
        <f>ROUND(I1817*H1817,2)</f>
        <v>0</v>
      </c>
      <c r="BL1817" s="17" t="s">
        <v>187</v>
      </c>
      <c r="BM1817" s="204" t="s">
        <v>2026</v>
      </c>
    </row>
    <row r="1818" spans="1:65" s="2" customFormat="1" ht="24.2" customHeight="1">
      <c r="A1818" s="34"/>
      <c r="B1818" s="35"/>
      <c r="C1818" s="192" t="s">
        <v>2027</v>
      </c>
      <c r="D1818" s="192" t="s">
        <v>184</v>
      </c>
      <c r="E1818" s="193" t="s">
        <v>2028</v>
      </c>
      <c r="F1818" s="194" t="s">
        <v>2029</v>
      </c>
      <c r="G1818" s="195" t="s">
        <v>201</v>
      </c>
      <c r="H1818" s="196">
        <v>1200</v>
      </c>
      <c r="I1818" s="197"/>
      <c r="J1818" s="198">
        <f>ROUND(I1818*H1818,2)</f>
        <v>0</v>
      </c>
      <c r="K1818" s="199"/>
      <c r="L1818" s="39"/>
      <c r="M1818" s="200" t="s">
        <v>1</v>
      </c>
      <c r="N1818" s="201" t="s">
        <v>37</v>
      </c>
      <c r="O1818" s="71"/>
      <c r="P1818" s="202">
        <f>O1818*H1818</f>
        <v>0</v>
      </c>
      <c r="Q1818" s="202">
        <v>4.0000000000000003E-5</v>
      </c>
      <c r="R1818" s="202">
        <f>Q1818*H1818</f>
        <v>4.8000000000000001E-2</v>
      </c>
      <c r="S1818" s="202">
        <v>0</v>
      </c>
      <c r="T1818" s="203">
        <f>S1818*H1818</f>
        <v>0</v>
      </c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R1818" s="204" t="s">
        <v>187</v>
      </c>
      <c r="AT1818" s="204" t="s">
        <v>184</v>
      </c>
      <c r="AU1818" s="204" t="s">
        <v>82</v>
      </c>
      <c r="AY1818" s="17" t="s">
        <v>182</v>
      </c>
      <c r="BE1818" s="205">
        <f>IF(N1818="základní",J1818,0)</f>
        <v>0</v>
      </c>
      <c r="BF1818" s="205">
        <f>IF(N1818="snížená",J1818,0)</f>
        <v>0</v>
      </c>
      <c r="BG1818" s="205">
        <f>IF(N1818="zákl. přenesená",J1818,0)</f>
        <v>0</v>
      </c>
      <c r="BH1818" s="205">
        <f>IF(N1818="sníž. přenesená",J1818,0)</f>
        <v>0</v>
      </c>
      <c r="BI1818" s="205">
        <f>IF(N1818="nulová",J1818,0)</f>
        <v>0</v>
      </c>
      <c r="BJ1818" s="17" t="s">
        <v>80</v>
      </c>
      <c r="BK1818" s="205">
        <f>ROUND(I1818*H1818,2)</f>
        <v>0</v>
      </c>
      <c r="BL1818" s="17" t="s">
        <v>187</v>
      </c>
      <c r="BM1818" s="204" t="s">
        <v>2030</v>
      </c>
    </row>
    <row r="1819" spans="1:65" s="2" customFormat="1" ht="24.2" customHeight="1">
      <c r="A1819" s="34"/>
      <c r="B1819" s="35"/>
      <c r="C1819" s="192" t="s">
        <v>2031</v>
      </c>
      <c r="D1819" s="192" t="s">
        <v>184</v>
      </c>
      <c r="E1819" s="193" t="s">
        <v>2032</v>
      </c>
      <c r="F1819" s="194" t="s">
        <v>2033</v>
      </c>
      <c r="G1819" s="195" t="s">
        <v>201</v>
      </c>
      <c r="H1819" s="196">
        <v>209.96</v>
      </c>
      <c r="I1819" s="197"/>
      <c r="J1819" s="198">
        <f>ROUND(I1819*H1819,2)</f>
        <v>0</v>
      </c>
      <c r="K1819" s="199"/>
      <c r="L1819" s="39"/>
      <c r="M1819" s="200" t="s">
        <v>1</v>
      </c>
      <c r="N1819" s="201" t="s">
        <v>37</v>
      </c>
      <c r="O1819" s="71"/>
      <c r="P1819" s="202">
        <f>O1819*H1819</f>
        <v>0</v>
      </c>
      <c r="Q1819" s="202">
        <v>1.2099999999999999E-3</v>
      </c>
      <c r="R1819" s="202">
        <f>Q1819*H1819</f>
        <v>0.25405159999999999</v>
      </c>
      <c r="S1819" s="202">
        <v>0</v>
      </c>
      <c r="T1819" s="203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4" t="s">
        <v>187</v>
      </c>
      <c r="AT1819" s="204" t="s">
        <v>184</v>
      </c>
      <c r="AU1819" s="204" t="s">
        <v>82</v>
      </c>
      <c r="AY1819" s="17" t="s">
        <v>182</v>
      </c>
      <c r="BE1819" s="205">
        <f>IF(N1819="základní",J1819,0)</f>
        <v>0</v>
      </c>
      <c r="BF1819" s="205">
        <f>IF(N1819="snížená",J1819,0)</f>
        <v>0</v>
      </c>
      <c r="BG1819" s="205">
        <f>IF(N1819="zákl. přenesená",J1819,0)</f>
        <v>0</v>
      </c>
      <c r="BH1819" s="205">
        <f>IF(N1819="sníž. přenesená",J1819,0)</f>
        <v>0</v>
      </c>
      <c r="BI1819" s="205">
        <f>IF(N1819="nulová",J1819,0)</f>
        <v>0</v>
      </c>
      <c r="BJ1819" s="17" t="s">
        <v>80</v>
      </c>
      <c r="BK1819" s="205">
        <f>ROUND(I1819*H1819,2)</f>
        <v>0</v>
      </c>
      <c r="BL1819" s="17" t="s">
        <v>187</v>
      </c>
      <c r="BM1819" s="204" t="s">
        <v>2034</v>
      </c>
    </row>
    <row r="1820" spans="1:65" s="14" customFormat="1" ht="11.25">
      <c r="B1820" s="217"/>
      <c r="C1820" s="218"/>
      <c r="D1820" s="208" t="s">
        <v>194</v>
      </c>
      <c r="E1820" s="219" t="s">
        <v>1</v>
      </c>
      <c r="F1820" s="220" t="s">
        <v>2035</v>
      </c>
      <c r="G1820" s="218"/>
      <c r="H1820" s="221">
        <v>209.96</v>
      </c>
      <c r="I1820" s="222"/>
      <c r="J1820" s="218"/>
      <c r="K1820" s="218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194</v>
      </c>
      <c r="AU1820" s="227" t="s">
        <v>82</v>
      </c>
      <c r="AV1820" s="14" t="s">
        <v>82</v>
      </c>
      <c r="AW1820" s="14" t="s">
        <v>29</v>
      </c>
      <c r="AX1820" s="14" t="s">
        <v>80</v>
      </c>
      <c r="AY1820" s="227" t="s">
        <v>182</v>
      </c>
    </row>
    <row r="1821" spans="1:65" s="2" customFormat="1" ht="33" customHeight="1">
      <c r="A1821" s="34"/>
      <c r="B1821" s="35"/>
      <c r="C1821" s="192" t="s">
        <v>2036</v>
      </c>
      <c r="D1821" s="192" t="s">
        <v>184</v>
      </c>
      <c r="E1821" s="193" t="s">
        <v>2037</v>
      </c>
      <c r="F1821" s="194" t="s">
        <v>2038</v>
      </c>
      <c r="G1821" s="195" t="s">
        <v>318</v>
      </c>
      <c r="H1821" s="196">
        <v>55</v>
      </c>
      <c r="I1821" s="197"/>
      <c r="J1821" s="198">
        <f>ROUND(I1821*H1821,2)</f>
        <v>0</v>
      </c>
      <c r="K1821" s="199"/>
      <c r="L1821" s="39"/>
      <c r="M1821" s="200" t="s">
        <v>1</v>
      </c>
      <c r="N1821" s="201" t="s">
        <v>37</v>
      </c>
      <c r="O1821" s="71"/>
      <c r="P1821" s="202">
        <f>O1821*H1821</f>
        <v>0</v>
      </c>
      <c r="Q1821" s="202">
        <v>1.3699999999999999E-3</v>
      </c>
      <c r="R1821" s="202">
        <f>Q1821*H1821</f>
        <v>7.535E-2</v>
      </c>
      <c r="S1821" s="202">
        <v>0</v>
      </c>
      <c r="T1821" s="203">
        <f>S1821*H1821</f>
        <v>0</v>
      </c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R1821" s="204" t="s">
        <v>187</v>
      </c>
      <c r="AT1821" s="204" t="s">
        <v>184</v>
      </c>
      <c r="AU1821" s="204" t="s">
        <v>82</v>
      </c>
      <c r="AY1821" s="17" t="s">
        <v>182</v>
      </c>
      <c r="BE1821" s="205">
        <f>IF(N1821="základní",J1821,0)</f>
        <v>0</v>
      </c>
      <c r="BF1821" s="205">
        <f>IF(N1821="snížená",J1821,0)</f>
        <v>0</v>
      </c>
      <c r="BG1821" s="205">
        <f>IF(N1821="zákl. přenesená",J1821,0)</f>
        <v>0</v>
      </c>
      <c r="BH1821" s="205">
        <f>IF(N1821="sníž. přenesená",J1821,0)</f>
        <v>0</v>
      </c>
      <c r="BI1821" s="205">
        <f>IF(N1821="nulová",J1821,0)</f>
        <v>0</v>
      </c>
      <c r="BJ1821" s="17" t="s">
        <v>80</v>
      </c>
      <c r="BK1821" s="205">
        <f>ROUND(I1821*H1821,2)</f>
        <v>0</v>
      </c>
      <c r="BL1821" s="17" t="s">
        <v>187</v>
      </c>
      <c r="BM1821" s="204" t="s">
        <v>2039</v>
      </c>
    </row>
    <row r="1822" spans="1:65" s="2" customFormat="1" ht="33" customHeight="1">
      <c r="A1822" s="34"/>
      <c r="B1822" s="35"/>
      <c r="C1822" s="192" t="s">
        <v>2040</v>
      </c>
      <c r="D1822" s="192" t="s">
        <v>184</v>
      </c>
      <c r="E1822" s="193" t="s">
        <v>2041</v>
      </c>
      <c r="F1822" s="194" t="s">
        <v>2042</v>
      </c>
      <c r="G1822" s="195" t="s">
        <v>318</v>
      </c>
      <c r="H1822" s="196">
        <v>30</v>
      </c>
      <c r="I1822" s="197"/>
      <c r="J1822" s="198">
        <f>ROUND(I1822*H1822,2)</f>
        <v>0</v>
      </c>
      <c r="K1822" s="199"/>
      <c r="L1822" s="39"/>
      <c r="M1822" s="200" t="s">
        <v>1</v>
      </c>
      <c r="N1822" s="201" t="s">
        <v>37</v>
      </c>
      <c r="O1822" s="71"/>
      <c r="P1822" s="202">
        <f>O1822*H1822</f>
        <v>0</v>
      </c>
      <c r="Q1822" s="202">
        <v>2.0400000000000001E-3</v>
      </c>
      <c r="R1822" s="202">
        <f>Q1822*H1822</f>
        <v>6.1200000000000004E-2</v>
      </c>
      <c r="S1822" s="202">
        <v>0</v>
      </c>
      <c r="T1822" s="203">
        <f>S1822*H1822</f>
        <v>0</v>
      </c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R1822" s="204" t="s">
        <v>187</v>
      </c>
      <c r="AT1822" s="204" t="s">
        <v>184</v>
      </c>
      <c r="AU1822" s="204" t="s">
        <v>82</v>
      </c>
      <c r="AY1822" s="17" t="s">
        <v>182</v>
      </c>
      <c r="BE1822" s="205">
        <f>IF(N1822="základní",J1822,0)</f>
        <v>0</v>
      </c>
      <c r="BF1822" s="205">
        <f>IF(N1822="snížená",J1822,0)</f>
        <v>0</v>
      </c>
      <c r="BG1822" s="205">
        <f>IF(N1822="zákl. přenesená",J1822,0)</f>
        <v>0</v>
      </c>
      <c r="BH1822" s="205">
        <f>IF(N1822="sníž. přenesená",J1822,0)</f>
        <v>0</v>
      </c>
      <c r="BI1822" s="205">
        <f>IF(N1822="nulová",J1822,0)</f>
        <v>0</v>
      </c>
      <c r="BJ1822" s="17" t="s">
        <v>80</v>
      </c>
      <c r="BK1822" s="205">
        <f>ROUND(I1822*H1822,2)</f>
        <v>0</v>
      </c>
      <c r="BL1822" s="17" t="s">
        <v>187</v>
      </c>
      <c r="BM1822" s="204" t="s">
        <v>2043</v>
      </c>
    </row>
    <row r="1823" spans="1:65" s="2" customFormat="1" ht="16.5" customHeight="1">
      <c r="A1823" s="34"/>
      <c r="B1823" s="35"/>
      <c r="C1823" s="192" t="s">
        <v>2044</v>
      </c>
      <c r="D1823" s="192" t="s">
        <v>184</v>
      </c>
      <c r="E1823" s="193" t="s">
        <v>2045</v>
      </c>
      <c r="F1823" s="194" t="s">
        <v>2046</v>
      </c>
      <c r="G1823" s="195" t="s">
        <v>324</v>
      </c>
      <c r="H1823" s="196">
        <v>15</v>
      </c>
      <c r="I1823" s="197"/>
      <c r="J1823" s="198">
        <f>ROUND(I1823*H1823,2)</f>
        <v>0</v>
      </c>
      <c r="K1823" s="199"/>
      <c r="L1823" s="39"/>
      <c r="M1823" s="200" t="s">
        <v>1</v>
      </c>
      <c r="N1823" s="201" t="s">
        <v>37</v>
      </c>
      <c r="O1823" s="71"/>
      <c r="P1823" s="202">
        <f>O1823*H1823</f>
        <v>0</v>
      </c>
      <c r="Q1823" s="202">
        <v>1.1E-4</v>
      </c>
      <c r="R1823" s="202">
        <f>Q1823*H1823</f>
        <v>1.65E-3</v>
      </c>
      <c r="S1823" s="202">
        <v>0</v>
      </c>
      <c r="T1823" s="203">
        <f>S1823*H1823</f>
        <v>0</v>
      </c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R1823" s="204" t="s">
        <v>187</v>
      </c>
      <c r="AT1823" s="204" t="s">
        <v>184</v>
      </c>
      <c r="AU1823" s="204" t="s">
        <v>82</v>
      </c>
      <c r="AY1823" s="17" t="s">
        <v>182</v>
      </c>
      <c r="BE1823" s="205">
        <f>IF(N1823="základní",J1823,0)</f>
        <v>0</v>
      </c>
      <c r="BF1823" s="205">
        <f>IF(N1823="snížená",J1823,0)</f>
        <v>0</v>
      </c>
      <c r="BG1823" s="205">
        <f>IF(N1823="zákl. přenesená",J1823,0)</f>
        <v>0</v>
      </c>
      <c r="BH1823" s="205">
        <f>IF(N1823="sníž. přenesená",J1823,0)</f>
        <v>0</v>
      </c>
      <c r="BI1823" s="205">
        <f>IF(N1823="nulová",J1823,0)</f>
        <v>0</v>
      </c>
      <c r="BJ1823" s="17" t="s">
        <v>80</v>
      </c>
      <c r="BK1823" s="205">
        <f>ROUND(I1823*H1823,2)</f>
        <v>0</v>
      </c>
      <c r="BL1823" s="17" t="s">
        <v>187</v>
      </c>
      <c r="BM1823" s="204" t="s">
        <v>2047</v>
      </c>
    </row>
    <row r="1824" spans="1:65" s="14" customFormat="1" ht="11.25">
      <c r="B1824" s="217"/>
      <c r="C1824" s="218"/>
      <c r="D1824" s="208" t="s">
        <v>194</v>
      </c>
      <c r="E1824" s="219" t="s">
        <v>1</v>
      </c>
      <c r="F1824" s="220" t="s">
        <v>321</v>
      </c>
      <c r="G1824" s="218"/>
      <c r="H1824" s="221">
        <v>15</v>
      </c>
      <c r="I1824" s="222"/>
      <c r="J1824" s="218"/>
      <c r="K1824" s="218"/>
      <c r="L1824" s="223"/>
      <c r="M1824" s="224"/>
      <c r="N1824" s="225"/>
      <c r="O1824" s="225"/>
      <c r="P1824" s="225"/>
      <c r="Q1824" s="225"/>
      <c r="R1824" s="225"/>
      <c r="S1824" s="225"/>
      <c r="T1824" s="226"/>
      <c r="AT1824" s="227" t="s">
        <v>194</v>
      </c>
      <c r="AU1824" s="227" t="s">
        <v>82</v>
      </c>
      <c r="AV1824" s="14" t="s">
        <v>82</v>
      </c>
      <c r="AW1824" s="14" t="s">
        <v>29</v>
      </c>
      <c r="AX1824" s="14" t="s">
        <v>80</v>
      </c>
      <c r="AY1824" s="227" t="s">
        <v>182</v>
      </c>
    </row>
    <row r="1825" spans="1:65" s="2" customFormat="1" ht="16.5" customHeight="1">
      <c r="A1825" s="34"/>
      <c r="B1825" s="35"/>
      <c r="C1825" s="242" t="s">
        <v>2048</v>
      </c>
      <c r="D1825" s="242" t="s">
        <v>648</v>
      </c>
      <c r="E1825" s="243" t="s">
        <v>2049</v>
      </c>
      <c r="F1825" s="244" t="s">
        <v>2050</v>
      </c>
      <c r="G1825" s="245" t="s">
        <v>324</v>
      </c>
      <c r="H1825" s="246">
        <v>14</v>
      </c>
      <c r="I1825" s="247"/>
      <c r="J1825" s="248">
        <f>ROUND(I1825*H1825,2)</f>
        <v>0</v>
      </c>
      <c r="K1825" s="249"/>
      <c r="L1825" s="250"/>
      <c r="M1825" s="251" t="s">
        <v>1</v>
      </c>
      <c r="N1825" s="252" t="s">
        <v>37</v>
      </c>
      <c r="O1825" s="71"/>
      <c r="P1825" s="202">
        <f>O1825*H1825</f>
        <v>0</v>
      </c>
      <c r="Q1825" s="202">
        <v>1.2E-2</v>
      </c>
      <c r="R1825" s="202">
        <f>Q1825*H1825</f>
        <v>0.16800000000000001</v>
      </c>
      <c r="S1825" s="202">
        <v>0</v>
      </c>
      <c r="T1825" s="203">
        <f>S1825*H1825</f>
        <v>0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4" t="s">
        <v>434</v>
      </c>
      <c r="AT1825" s="204" t="s">
        <v>648</v>
      </c>
      <c r="AU1825" s="204" t="s">
        <v>82</v>
      </c>
      <c r="AY1825" s="17" t="s">
        <v>182</v>
      </c>
      <c r="BE1825" s="205">
        <f>IF(N1825="základní",J1825,0)</f>
        <v>0</v>
      </c>
      <c r="BF1825" s="205">
        <f>IF(N1825="snížená",J1825,0)</f>
        <v>0</v>
      </c>
      <c r="BG1825" s="205">
        <f>IF(N1825="zákl. přenesená",J1825,0)</f>
        <v>0</v>
      </c>
      <c r="BH1825" s="205">
        <f>IF(N1825="sníž. přenesená",J1825,0)</f>
        <v>0</v>
      </c>
      <c r="BI1825" s="205">
        <f>IF(N1825="nulová",J1825,0)</f>
        <v>0</v>
      </c>
      <c r="BJ1825" s="17" t="s">
        <v>80</v>
      </c>
      <c r="BK1825" s="205">
        <f>ROUND(I1825*H1825,2)</f>
        <v>0</v>
      </c>
      <c r="BL1825" s="17" t="s">
        <v>326</v>
      </c>
      <c r="BM1825" s="204" t="s">
        <v>2051</v>
      </c>
    </row>
    <row r="1826" spans="1:65" s="2" customFormat="1" ht="16.5" customHeight="1">
      <c r="A1826" s="34"/>
      <c r="B1826" s="35"/>
      <c r="C1826" s="242" t="s">
        <v>2052</v>
      </c>
      <c r="D1826" s="242" t="s">
        <v>648</v>
      </c>
      <c r="E1826" s="243" t="s">
        <v>2053</v>
      </c>
      <c r="F1826" s="244" t="s">
        <v>2054</v>
      </c>
      <c r="G1826" s="245" t="s">
        <v>324</v>
      </c>
      <c r="H1826" s="246">
        <v>1</v>
      </c>
      <c r="I1826" s="247"/>
      <c r="J1826" s="248">
        <f>ROUND(I1826*H1826,2)</f>
        <v>0</v>
      </c>
      <c r="K1826" s="249"/>
      <c r="L1826" s="250"/>
      <c r="M1826" s="251" t="s">
        <v>1</v>
      </c>
      <c r="N1826" s="252" t="s">
        <v>37</v>
      </c>
      <c r="O1826" s="71"/>
      <c r="P1826" s="202">
        <f>O1826*H1826</f>
        <v>0</v>
      </c>
      <c r="Q1826" s="202">
        <v>8.9999999999999993E-3</v>
      </c>
      <c r="R1826" s="202">
        <f>Q1826*H1826</f>
        <v>8.9999999999999993E-3</v>
      </c>
      <c r="S1826" s="202">
        <v>0</v>
      </c>
      <c r="T1826" s="203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4" t="s">
        <v>434</v>
      </c>
      <c r="AT1826" s="204" t="s">
        <v>648</v>
      </c>
      <c r="AU1826" s="204" t="s">
        <v>82</v>
      </c>
      <c r="AY1826" s="17" t="s">
        <v>182</v>
      </c>
      <c r="BE1826" s="205">
        <f>IF(N1826="základní",J1826,0)</f>
        <v>0</v>
      </c>
      <c r="BF1826" s="205">
        <f>IF(N1826="snížená",J1826,0)</f>
        <v>0</v>
      </c>
      <c r="BG1826" s="205">
        <f>IF(N1826="zákl. přenesená",J1826,0)</f>
        <v>0</v>
      </c>
      <c r="BH1826" s="205">
        <f>IF(N1826="sníž. přenesená",J1826,0)</f>
        <v>0</v>
      </c>
      <c r="BI1826" s="205">
        <f>IF(N1826="nulová",J1826,0)</f>
        <v>0</v>
      </c>
      <c r="BJ1826" s="17" t="s">
        <v>80</v>
      </c>
      <c r="BK1826" s="205">
        <f>ROUND(I1826*H1826,2)</f>
        <v>0</v>
      </c>
      <c r="BL1826" s="17" t="s">
        <v>326</v>
      </c>
      <c r="BM1826" s="204" t="s">
        <v>2055</v>
      </c>
    </row>
    <row r="1827" spans="1:65" s="2" customFormat="1" ht="16.5" customHeight="1">
      <c r="A1827" s="34"/>
      <c r="B1827" s="35"/>
      <c r="C1827" s="192" t="s">
        <v>2056</v>
      </c>
      <c r="D1827" s="192" t="s">
        <v>184</v>
      </c>
      <c r="E1827" s="193" t="s">
        <v>2057</v>
      </c>
      <c r="F1827" s="194" t="s">
        <v>2058</v>
      </c>
      <c r="G1827" s="195" t="s">
        <v>324</v>
      </c>
      <c r="H1827" s="196">
        <v>14</v>
      </c>
      <c r="I1827" s="197"/>
      <c r="J1827" s="198">
        <f>ROUND(I1827*H1827,2)</f>
        <v>0</v>
      </c>
      <c r="K1827" s="199"/>
      <c r="L1827" s="39"/>
      <c r="M1827" s="200" t="s">
        <v>1</v>
      </c>
      <c r="N1827" s="201" t="s">
        <v>37</v>
      </c>
      <c r="O1827" s="71"/>
      <c r="P1827" s="202">
        <f>O1827*H1827</f>
        <v>0</v>
      </c>
      <c r="Q1827" s="202">
        <v>1.1E-4</v>
      </c>
      <c r="R1827" s="202">
        <f>Q1827*H1827</f>
        <v>1.5400000000000001E-3</v>
      </c>
      <c r="S1827" s="202">
        <v>0</v>
      </c>
      <c r="T1827" s="203">
        <f>S1827*H1827</f>
        <v>0</v>
      </c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R1827" s="204" t="s">
        <v>187</v>
      </c>
      <c r="AT1827" s="204" t="s">
        <v>184</v>
      </c>
      <c r="AU1827" s="204" t="s">
        <v>82</v>
      </c>
      <c r="AY1827" s="17" t="s">
        <v>182</v>
      </c>
      <c r="BE1827" s="205">
        <f>IF(N1827="základní",J1827,0)</f>
        <v>0</v>
      </c>
      <c r="BF1827" s="205">
        <f>IF(N1827="snížená",J1827,0)</f>
        <v>0</v>
      </c>
      <c r="BG1827" s="205">
        <f>IF(N1827="zákl. přenesená",J1827,0)</f>
        <v>0</v>
      </c>
      <c r="BH1827" s="205">
        <f>IF(N1827="sníž. přenesená",J1827,0)</f>
        <v>0</v>
      </c>
      <c r="BI1827" s="205">
        <f>IF(N1827="nulová",J1827,0)</f>
        <v>0</v>
      </c>
      <c r="BJ1827" s="17" t="s">
        <v>80</v>
      </c>
      <c r="BK1827" s="205">
        <f>ROUND(I1827*H1827,2)</f>
        <v>0</v>
      </c>
      <c r="BL1827" s="17" t="s">
        <v>187</v>
      </c>
      <c r="BM1827" s="204" t="s">
        <v>2059</v>
      </c>
    </row>
    <row r="1828" spans="1:65" s="2" customFormat="1" ht="16.5" customHeight="1">
      <c r="A1828" s="34"/>
      <c r="B1828" s="35"/>
      <c r="C1828" s="242" t="s">
        <v>2060</v>
      </c>
      <c r="D1828" s="242" t="s">
        <v>648</v>
      </c>
      <c r="E1828" s="243" t="s">
        <v>2061</v>
      </c>
      <c r="F1828" s="244" t="s">
        <v>2062</v>
      </c>
      <c r="G1828" s="245" t="s">
        <v>324</v>
      </c>
      <c r="H1828" s="246">
        <v>14</v>
      </c>
      <c r="I1828" s="247"/>
      <c r="J1828" s="248">
        <f>ROUND(I1828*H1828,2)</f>
        <v>0</v>
      </c>
      <c r="K1828" s="249"/>
      <c r="L1828" s="250"/>
      <c r="M1828" s="251" t="s">
        <v>1</v>
      </c>
      <c r="N1828" s="252" t="s">
        <v>37</v>
      </c>
      <c r="O1828" s="71"/>
      <c r="P1828" s="202">
        <f>O1828*H1828</f>
        <v>0</v>
      </c>
      <c r="Q1828" s="202">
        <v>5.0000000000000001E-3</v>
      </c>
      <c r="R1828" s="202">
        <f>Q1828*H1828</f>
        <v>7.0000000000000007E-2</v>
      </c>
      <c r="S1828" s="202">
        <v>0</v>
      </c>
      <c r="T1828" s="203">
        <f>S1828*H1828</f>
        <v>0</v>
      </c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R1828" s="204" t="s">
        <v>282</v>
      </c>
      <c r="AT1828" s="204" t="s">
        <v>648</v>
      </c>
      <c r="AU1828" s="204" t="s">
        <v>82</v>
      </c>
      <c r="AY1828" s="17" t="s">
        <v>182</v>
      </c>
      <c r="BE1828" s="205">
        <f>IF(N1828="základní",J1828,0)</f>
        <v>0</v>
      </c>
      <c r="BF1828" s="205">
        <f>IF(N1828="snížená",J1828,0)</f>
        <v>0</v>
      </c>
      <c r="BG1828" s="205">
        <f>IF(N1828="zákl. přenesená",J1828,0)</f>
        <v>0</v>
      </c>
      <c r="BH1828" s="205">
        <f>IF(N1828="sníž. přenesená",J1828,0)</f>
        <v>0</v>
      </c>
      <c r="BI1828" s="205">
        <f>IF(N1828="nulová",J1828,0)</f>
        <v>0</v>
      </c>
      <c r="BJ1828" s="17" t="s">
        <v>80</v>
      </c>
      <c r="BK1828" s="205">
        <f>ROUND(I1828*H1828,2)</f>
        <v>0</v>
      </c>
      <c r="BL1828" s="17" t="s">
        <v>187</v>
      </c>
      <c r="BM1828" s="204" t="s">
        <v>2063</v>
      </c>
    </row>
    <row r="1829" spans="1:65" s="2" customFormat="1" ht="44.25" customHeight="1">
      <c r="A1829" s="34"/>
      <c r="B1829" s="35"/>
      <c r="C1829" s="192" t="s">
        <v>2064</v>
      </c>
      <c r="D1829" s="192" t="s">
        <v>184</v>
      </c>
      <c r="E1829" s="193" t="s">
        <v>2065</v>
      </c>
      <c r="F1829" s="194" t="s">
        <v>2066</v>
      </c>
      <c r="G1829" s="195" t="s">
        <v>318</v>
      </c>
      <c r="H1829" s="196">
        <v>72</v>
      </c>
      <c r="I1829" s="197"/>
      <c r="J1829" s="198">
        <f>ROUND(I1829*H1829,2)</f>
        <v>0</v>
      </c>
      <c r="K1829" s="199"/>
      <c r="L1829" s="39"/>
      <c r="M1829" s="200" t="s">
        <v>1</v>
      </c>
      <c r="N1829" s="201" t="s">
        <v>37</v>
      </c>
      <c r="O1829" s="71"/>
      <c r="P1829" s="202">
        <f>O1829*H1829</f>
        <v>0</v>
      </c>
      <c r="Q1829" s="202">
        <v>0</v>
      </c>
      <c r="R1829" s="202">
        <f>Q1829*H1829</f>
        <v>0</v>
      </c>
      <c r="S1829" s="202">
        <v>0</v>
      </c>
      <c r="T1829" s="203">
        <f>S1829*H1829</f>
        <v>0</v>
      </c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R1829" s="204" t="s">
        <v>187</v>
      </c>
      <c r="AT1829" s="204" t="s">
        <v>184</v>
      </c>
      <c r="AU1829" s="204" t="s">
        <v>82</v>
      </c>
      <c r="AY1829" s="17" t="s">
        <v>182</v>
      </c>
      <c r="BE1829" s="205">
        <f>IF(N1829="základní",J1829,0)</f>
        <v>0</v>
      </c>
      <c r="BF1829" s="205">
        <f>IF(N1829="snížená",J1829,0)</f>
        <v>0</v>
      </c>
      <c r="BG1829" s="205">
        <f>IF(N1829="zákl. přenesená",J1829,0)</f>
        <v>0</v>
      </c>
      <c r="BH1829" s="205">
        <f>IF(N1829="sníž. přenesená",J1829,0)</f>
        <v>0</v>
      </c>
      <c r="BI1829" s="205">
        <f>IF(N1829="nulová",J1829,0)</f>
        <v>0</v>
      </c>
      <c r="BJ1829" s="17" t="s">
        <v>80</v>
      </c>
      <c r="BK1829" s="205">
        <f>ROUND(I1829*H1829,2)</f>
        <v>0</v>
      </c>
      <c r="BL1829" s="17" t="s">
        <v>187</v>
      </c>
      <c r="BM1829" s="204" t="s">
        <v>2067</v>
      </c>
    </row>
    <row r="1830" spans="1:65" s="13" customFormat="1" ht="11.25">
      <c r="B1830" s="206"/>
      <c r="C1830" s="207"/>
      <c r="D1830" s="208" t="s">
        <v>194</v>
      </c>
      <c r="E1830" s="209" t="s">
        <v>1</v>
      </c>
      <c r="F1830" s="210" t="s">
        <v>2068</v>
      </c>
      <c r="G1830" s="207"/>
      <c r="H1830" s="209" t="s">
        <v>1</v>
      </c>
      <c r="I1830" s="211"/>
      <c r="J1830" s="207"/>
      <c r="K1830" s="207"/>
      <c r="L1830" s="212"/>
      <c r="M1830" s="213"/>
      <c r="N1830" s="214"/>
      <c r="O1830" s="214"/>
      <c r="P1830" s="214"/>
      <c r="Q1830" s="214"/>
      <c r="R1830" s="214"/>
      <c r="S1830" s="214"/>
      <c r="T1830" s="215"/>
      <c r="AT1830" s="216" t="s">
        <v>194</v>
      </c>
      <c r="AU1830" s="216" t="s">
        <v>82</v>
      </c>
      <c r="AV1830" s="13" t="s">
        <v>80</v>
      </c>
      <c r="AW1830" s="13" t="s">
        <v>29</v>
      </c>
      <c r="AX1830" s="13" t="s">
        <v>72</v>
      </c>
      <c r="AY1830" s="216" t="s">
        <v>182</v>
      </c>
    </row>
    <row r="1831" spans="1:65" s="14" customFormat="1" ht="11.25">
      <c r="B1831" s="217"/>
      <c r="C1831" s="218"/>
      <c r="D1831" s="208" t="s">
        <v>194</v>
      </c>
      <c r="E1831" s="219" t="s">
        <v>1</v>
      </c>
      <c r="F1831" s="220" t="s">
        <v>2069</v>
      </c>
      <c r="G1831" s="218"/>
      <c r="H1831" s="221">
        <v>72</v>
      </c>
      <c r="I1831" s="222"/>
      <c r="J1831" s="218"/>
      <c r="K1831" s="218"/>
      <c r="L1831" s="223"/>
      <c r="M1831" s="224"/>
      <c r="N1831" s="225"/>
      <c r="O1831" s="225"/>
      <c r="P1831" s="225"/>
      <c r="Q1831" s="225"/>
      <c r="R1831" s="225"/>
      <c r="S1831" s="225"/>
      <c r="T1831" s="226"/>
      <c r="AT1831" s="227" t="s">
        <v>194</v>
      </c>
      <c r="AU1831" s="227" t="s">
        <v>82</v>
      </c>
      <c r="AV1831" s="14" t="s">
        <v>82</v>
      </c>
      <c r="AW1831" s="14" t="s">
        <v>29</v>
      </c>
      <c r="AX1831" s="14" t="s">
        <v>80</v>
      </c>
      <c r="AY1831" s="227" t="s">
        <v>182</v>
      </c>
    </row>
    <row r="1832" spans="1:65" s="2" customFormat="1" ht="24.2" customHeight="1">
      <c r="A1832" s="34"/>
      <c r="B1832" s="35"/>
      <c r="C1832" s="242" t="s">
        <v>2070</v>
      </c>
      <c r="D1832" s="242" t="s">
        <v>648</v>
      </c>
      <c r="E1832" s="243" t="s">
        <v>2071</v>
      </c>
      <c r="F1832" s="244" t="s">
        <v>2072</v>
      </c>
      <c r="G1832" s="245" t="s">
        <v>292</v>
      </c>
      <c r="H1832" s="246">
        <v>0.24199999999999999</v>
      </c>
      <c r="I1832" s="247"/>
      <c r="J1832" s="248">
        <f>ROUND(I1832*H1832,2)</f>
        <v>0</v>
      </c>
      <c r="K1832" s="249"/>
      <c r="L1832" s="250"/>
      <c r="M1832" s="251" t="s">
        <v>1</v>
      </c>
      <c r="N1832" s="252" t="s">
        <v>37</v>
      </c>
      <c r="O1832" s="71"/>
      <c r="P1832" s="202">
        <f>O1832*H1832</f>
        <v>0</v>
      </c>
      <c r="Q1832" s="202">
        <v>1</v>
      </c>
      <c r="R1832" s="202">
        <f>Q1832*H1832</f>
        <v>0.24199999999999999</v>
      </c>
      <c r="S1832" s="202">
        <v>0</v>
      </c>
      <c r="T1832" s="203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4" t="s">
        <v>282</v>
      </c>
      <c r="AT1832" s="204" t="s">
        <v>648</v>
      </c>
      <c r="AU1832" s="204" t="s">
        <v>82</v>
      </c>
      <c r="AY1832" s="17" t="s">
        <v>182</v>
      </c>
      <c r="BE1832" s="205">
        <f>IF(N1832="základní",J1832,0)</f>
        <v>0</v>
      </c>
      <c r="BF1832" s="205">
        <f>IF(N1832="snížená",J1832,0)</f>
        <v>0</v>
      </c>
      <c r="BG1832" s="205">
        <f>IF(N1832="zákl. přenesená",J1832,0)</f>
        <v>0</v>
      </c>
      <c r="BH1832" s="205">
        <f>IF(N1832="sníž. přenesená",J1832,0)</f>
        <v>0</v>
      </c>
      <c r="BI1832" s="205">
        <f>IF(N1832="nulová",J1832,0)</f>
        <v>0</v>
      </c>
      <c r="BJ1832" s="17" t="s">
        <v>80</v>
      </c>
      <c r="BK1832" s="205">
        <f>ROUND(I1832*H1832,2)</f>
        <v>0</v>
      </c>
      <c r="BL1832" s="17" t="s">
        <v>187</v>
      </c>
      <c r="BM1832" s="204" t="s">
        <v>2073</v>
      </c>
    </row>
    <row r="1833" spans="1:65" s="2" customFormat="1" ht="19.5">
      <c r="A1833" s="34"/>
      <c r="B1833" s="35"/>
      <c r="C1833" s="36"/>
      <c r="D1833" s="208" t="s">
        <v>652</v>
      </c>
      <c r="E1833" s="36"/>
      <c r="F1833" s="253" t="s">
        <v>2074</v>
      </c>
      <c r="G1833" s="36"/>
      <c r="H1833" s="36"/>
      <c r="I1833" s="254"/>
      <c r="J1833" s="36"/>
      <c r="K1833" s="36"/>
      <c r="L1833" s="39"/>
      <c r="M1833" s="255"/>
      <c r="N1833" s="256"/>
      <c r="O1833" s="71"/>
      <c r="P1833" s="71"/>
      <c r="Q1833" s="71"/>
      <c r="R1833" s="71"/>
      <c r="S1833" s="71"/>
      <c r="T1833" s="72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T1833" s="17" t="s">
        <v>652</v>
      </c>
      <c r="AU1833" s="17" t="s">
        <v>82</v>
      </c>
    </row>
    <row r="1834" spans="1:65" s="13" customFormat="1" ht="11.25">
      <c r="B1834" s="206"/>
      <c r="C1834" s="207"/>
      <c r="D1834" s="208" t="s">
        <v>194</v>
      </c>
      <c r="E1834" s="209" t="s">
        <v>1</v>
      </c>
      <c r="F1834" s="210" t="s">
        <v>2068</v>
      </c>
      <c r="G1834" s="207"/>
      <c r="H1834" s="209" t="s">
        <v>1</v>
      </c>
      <c r="I1834" s="211"/>
      <c r="J1834" s="207"/>
      <c r="K1834" s="207"/>
      <c r="L1834" s="212"/>
      <c r="M1834" s="213"/>
      <c r="N1834" s="214"/>
      <c r="O1834" s="214"/>
      <c r="P1834" s="214"/>
      <c r="Q1834" s="214"/>
      <c r="R1834" s="214"/>
      <c r="S1834" s="214"/>
      <c r="T1834" s="215"/>
      <c r="AT1834" s="216" t="s">
        <v>194</v>
      </c>
      <c r="AU1834" s="216" t="s">
        <v>82</v>
      </c>
      <c r="AV1834" s="13" t="s">
        <v>80</v>
      </c>
      <c r="AW1834" s="13" t="s">
        <v>29</v>
      </c>
      <c r="AX1834" s="13" t="s">
        <v>72</v>
      </c>
      <c r="AY1834" s="216" t="s">
        <v>182</v>
      </c>
    </row>
    <row r="1835" spans="1:65" s="14" customFormat="1" ht="11.25">
      <c r="B1835" s="217"/>
      <c r="C1835" s="218"/>
      <c r="D1835" s="208" t="s">
        <v>194</v>
      </c>
      <c r="E1835" s="219" t="s">
        <v>1</v>
      </c>
      <c r="F1835" s="220" t="s">
        <v>2075</v>
      </c>
      <c r="G1835" s="218"/>
      <c r="H1835" s="221">
        <v>0.22</v>
      </c>
      <c r="I1835" s="222"/>
      <c r="J1835" s="218"/>
      <c r="K1835" s="218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194</v>
      </c>
      <c r="AU1835" s="227" t="s">
        <v>82</v>
      </c>
      <c r="AV1835" s="14" t="s">
        <v>82</v>
      </c>
      <c r="AW1835" s="14" t="s">
        <v>29</v>
      </c>
      <c r="AX1835" s="14" t="s">
        <v>80</v>
      </c>
      <c r="AY1835" s="227" t="s">
        <v>182</v>
      </c>
    </row>
    <row r="1836" spans="1:65" s="14" customFormat="1" ht="11.25">
      <c r="B1836" s="217"/>
      <c r="C1836" s="218"/>
      <c r="D1836" s="208" t="s">
        <v>194</v>
      </c>
      <c r="E1836" s="218"/>
      <c r="F1836" s="220" t="s">
        <v>2076</v>
      </c>
      <c r="G1836" s="218"/>
      <c r="H1836" s="221">
        <v>0.24199999999999999</v>
      </c>
      <c r="I1836" s="222"/>
      <c r="J1836" s="218"/>
      <c r="K1836" s="218"/>
      <c r="L1836" s="223"/>
      <c r="M1836" s="224"/>
      <c r="N1836" s="225"/>
      <c r="O1836" s="225"/>
      <c r="P1836" s="225"/>
      <c r="Q1836" s="225"/>
      <c r="R1836" s="225"/>
      <c r="S1836" s="225"/>
      <c r="T1836" s="226"/>
      <c r="AT1836" s="227" t="s">
        <v>194</v>
      </c>
      <c r="AU1836" s="227" t="s">
        <v>82</v>
      </c>
      <c r="AV1836" s="14" t="s">
        <v>82</v>
      </c>
      <c r="AW1836" s="14" t="s">
        <v>4</v>
      </c>
      <c r="AX1836" s="14" t="s">
        <v>80</v>
      </c>
      <c r="AY1836" s="227" t="s">
        <v>182</v>
      </c>
    </row>
    <row r="1837" spans="1:65" s="2" customFormat="1" ht="24.2" customHeight="1">
      <c r="A1837" s="34"/>
      <c r="B1837" s="35"/>
      <c r="C1837" s="192" t="s">
        <v>2077</v>
      </c>
      <c r="D1837" s="192" t="s">
        <v>184</v>
      </c>
      <c r="E1837" s="193" t="s">
        <v>2078</v>
      </c>
      <c r="F1837" s="194" t="s">
        <v>2079</v>
      </c>
      <c r="G1837" s="195" t="s">
        <v>324</v>
      </c>
      <c r="H1837" s="196">
        <v>50</v>
      </c>
      <c r="I1837" s="197"/>
      <c r="J1837" s="198">
        <f>ROUND(I1837*H1837,2)</f>
        <v>0</v>
      </c>
      <c r="K1837" s="199"/>
      <c r="L1837" s="39"/>
      <c r="M1837" s="200" t="s">
        <v>1</v>
      </c>
      <c r="N1837" s="201" t="s">
        <v>37</v>
      </c>
      <c r="O1837" s="71"/>
      <c r="P1837" s="202">
        <f>O1837*H1837</f>
        <v>0</v>
      </c>
      <c r="Q1837" s="202">
        <v>1.0000000000000001E-5</v>
      </c>
      <c r="R1837" s="202">
        <f>Q1837*H1837</f>
        <v>5.0000000000000001E-4</v>
      </c>
      <c r="S1837" s="202">
        <v>0</v>
      </c>
      <c r="T1837" s="203">
        <f>S1837*H1837</f>
        <v>0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4" t="s">
        <v>187</v>
      </c>
      <c r="AT1837" s="204" t="s">
        <v>184</v>
      </c>
      <c r="AU1837" s="204" t="s">
        <v>82</v>
      </c>
      <c r="AY1837" s="17" t="s">
        <v>182</v>
      </c>
      <c r="BE1837" s="205">
        <f>IF(N1837="základní",J1837,0)</f>
        <v>0</v>
      </c>
      <c r="BF1837" s="205">
        <f>IF(N1837="snížená",J1837,0)</f>
        <v>0</v>
      </c>
      <c r="BG1837" s="205">
        <f>IF(N1837="zákl. přenesená",J1837,0)</f>
        <v>0</v>
      </c>
      <c r="BH1837" s="205">
        <f>IF(N1837="sníž. přenesená",J1837,0)</f>
        <v>0</v>
      </c>
      <c r="BI1837" s="205">
        <f>IF(N1837="nulová",J1837,0)</f>
        <v>0</v>
      </c>
      <c r="BJ1837" s="17" t="s">
        <v>80</v>
      </c>
      <c r="BK1837" s="205">
        <f>ROUND(I1837*H1837,2)</f>
        <v>0</v>
      </c>
      <c r="BL1837" s="17" t="s">
        <v>187</v>
      </c>
      <c r="BM1837" s="204" t="s">
        <v>2080</v>
      </c>
    </row>
    <row r="1838" spans="1:65" s="13" customFormat="1" ht="11.25">
      <c r="B1838" s="206"/>
      <c r="C1838" s="207"/>
      <c r="D1838" s="208" t="s">
        <v>194</v>
      </c>
      <c r="E1838" s="209" t="s">
        <v>1</v>
      </c>
      <c r="F1838" s="210" t="s">
        <v>2081</v>
      </c>
      <c r="G1838" s="207"/>
      <c r="H1838" s="209" t="s">
        <v>1</v>
      </c>
      <c r="I1838" s="211"/>
      <c r="J1838" s="207"/>
      <c r="K1838" s="207"/>
      <c r="L1838" s="212"/>
      <c r="M1838" s="213"/>
      <c r="N1838" s="214"/>
      <c r="O1838" s="214"/>
      <c r="P1838" s="214"/>
      <c r="Q1838" s="214"/>
      <c r="R1838" s="214"/>
      <c r="S1838" s="214"/>
      <c r="T1838" s="215"/>
      <c r="AT1838" s="216" t="s">
        <v>194</v>
      </c>
      <c r="AU1838" s="216" t="s">
        <v>82</v>
      </c>
      <c r="AV1838" s="13" t="s">
        <v>80</v>
      </c>
      <c r="AW1838" s="13" t="s">
        <v>29</v>
      </c>
      <c r="AX1838" s="13" t="s">
        <v>72</v>
      </c>
      <c r="AY1838" s="216" t="s">
        <v>182</v>
      </c>
    </row>
    <row r="1839" spans="1:65" s="14" customFormat="1" ht="11.25">
      <c r="B1839" s="217"/>
      <c r="C1839" s="218"/>
      <c r="D1839" s="208" t="s">
        <v>194</v>
      </c>
      <c r="E1839" s="219" t="s">
        <v>1</v>
      </c>
      <c r="F1839" s="220" t="s">
        <v>551</v>
      </c>
      <c r="G1839" s="218"/>
      <c r="H1839" s="221">
        <v>50</v>
      </c>
      <c r="I1839" s="222"/>
      <c r="J1839" s="218"/>
      <c r="K1839" s="218"/>
      <c r="L1839" s="223"/>
      <c r="M1839" s="224"/>
      <c r="N1839" s="225"/>
      <c r="O1839" s="225"/>
      <c r="P1839" s="225"/>
      <c r="Q1839" s="225"/>
      <c r="R1839" s="225"/>
      <c r="S1839" s="225"/>
      <c r="T1839" s="226"/>
      <c r="AT1839" s="227" t="s">
        <v>194</v>
      </c>
      <c r="AU1839" s="227" t="s">
        <v>82</v>
      </c>
      <c r="AV1839" s="14" t="s">
        <v>82</v>
      </c>
      <c r="AW1839" s="14" t="s">
        <v>29</v>
      </c>
      <c r="AX1839" s="14" t="s">
        <v>80</v>
      </c>
      <c r="AY1839" s="227" t="s">
        <v>182</v>
      </c>
    </row>
    <row r="1840" spans="1:65" s="2" customFormat="1" ht="24.2" customHeight="1">
      <c r="A1840" s="34"/>
      <c r="B1840" s="35"/>
      <c r="C1840" s="242" t="s">
        <v>2082</v>
      </c>
      <c r="D1840" s="242" t="s">
        <v>648</v>
      </c>
      <c r="E1840" s="243" t="s">
        <v>2083</v>
      </c>
      <c r="F1840" s="244" t="s">
        <v>2084</v>
      </c>
      <c r="G1840" s="245" t="s">
        <v>324</v>
      </c>
      <c r="H1840" s="246">
        <v>50</v>
      </c>
      <c r="I1840" s="247"/>
      <c r="J1840" s="248">
        <f>ROUND(I1840*H1840,2)</f>
        <v>0</v>
      </c>
      <c r="K1840" s="249"/>
      <c r="L1840" s="250"/>
      <c r="M1840" s="251" t="s">
        <v>1</v>
      </c>
      <c r="N1840" s="252" t="s">
        <v>37</v>
      </c>
      <c r="O1840" s="71"/>
      <c r="P1840" s="202">
        <f>O1840*H1840</f>
        <v>0</v>
      </c>
      <c r="Q1840" s="202">
        <v>3.0000000000000001E-5</v>
      </c>
      <c r="R1840" s="202">
        <f>Q1840*H1840</f>
        <v>1.5E-3</v>
      </c>
      <c r="S1840" s="202">
        <v>0</v>
      </c>
      <c r="T1840" s="203">
        <f>S1840*H1840</f>
        <v>0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4" t="s">
        <v>282</v>
      </c>
      <c r="AT1840" s="204" t="s">
        <v>648</v>
      </c>
      <c r="AU1840" s="204" t="s">
        <v>82</v>
      </c>
      <c r="AY1840" s="17" t="s">
        <v>182</v>
      </c>
      <c r="BE1840" s="205">
        <f>IF(N1840="základní",J1840,0)</f>
        <v>0</v>
      </c>
      <c r="BF1840" s="205">
        <f>IF(N1840="snížená",J1840,0)</f>
        <v>0</v>
      </c>
      <c r="BG1840" s="205">
        <f>IF(N1840="zákl. přenesená",J1840,0)</f>
        <v>0</v>
      </c>
      <c r="BH1840" s="205">
        <f>IF(N1840="sníž. přenesená",J1840,0)</f>
        <v>0</v>
      </c>
      <c r="BI1840" s="205">
        <f>IF(N1840="nulová",J1840,0)</f>
        <v>0</v>
      </c>
      <c r="BJ1840" s="17" t="s">
        <v>80</v>
      </c>
      <c r="BK1840" s="205">
        <f>ROUND(I1840*H1840,2)</f>
        <v>0</v>
      </c>
      <c r="BL1840" s="17" t="s">
        <v>187</v>
      </c>
      <c r="BM1840" s="204" t="s">
        <v>2085</v>
      </c>
    </row>
    <row r="1841" spans="1:65" s="13" customFormat="1" ht="11.25">
      <c r="B1841" s="206"/>
      <c r="C1841" s="207"/>
      <c r="D1841" s="208" t="s">
        <v>194</v>
      </c>
      <c r="E1841" s="209" t="s">
        <v>1</v>
      </c>
      <c r="F1841" s="210" t="s">
        <v>2081</v>
      </c>
      <c r="G1841" s="207"/>
      <c r="H1841" s="209" t="s">
        <v>1</v>
      </c>
      <c r="I1841" s="211"/>
      <c r="J1841" s="207"/>
      <c r="K1841" s="207"/>
      <c r="L1841" s="212"/>
      <c r="M1841" s="213"/>
      <c r="N1841" s="214"/>
      <c r="O1841" s="214"/>
      <c r="P1841" s="214"/>
      <c r="Q1841" s="214"/>
      <c r="R1841" s="214"/>
      <c r="S1841" s="214"/>
      <c r="T1841" s="215"/>
      <c r="AT1841" s="216" t="s">
        <v>194</v>
      </c>
      <c r="AU1841" s="216" t="s">
        <v>82</v>
      </c>
      <c r="AV1841" s="13" t="s">
        <v>80</v>
      </c>
      <c r="AW1841" s="13" t="s">
        <v>29</v>
      </c>
      <c r="AX1841" s="13" t="s">
        <v>72</v>
      </c>
      <c r="AY1841" s="216" t="s">
        <v>182</v>
      </c>
    </row>
    <row r="1842" spans="1:65" s="14" customFormat="1" ht="11.25">
      <c r="B1842" s="217"/>
      <c r="C1842" s="218"/>
      <c r="D1842" s="208" t="s">
        <v>194</v>
      </c>
      <c r="E1842" s="219" t="s">
        <v>1</v>
      </c>
      <c r="F1842" s="220" t="s">
        <v>551</v>
      </c>
      <c r="G1842" s="218"/>
      <c r="H1842" s="221">
        <v>50</v>
      </c>
      <c r="I1842" s="222"/>
      <c r="J1842" s="218"/>
      <c r="K1842" s="218"/>
      <c r="L1842" s="223"/>
      <c r="M1842" s="224"/>
      <c r="N1842" s="225"/>
      <c r="O1842" s="225"/>
      <c r="P1842" s="225"/>
      <c r="Q1842" s="225"/>
      <c r="R1842" s="225"/>
      <c r="S1842" s="225"/>
      <c r="T1842" s="226"/>
      <c r="AT1842" s="227" t="s">
        <v>194</v>
      </c>
      <c r="AU1842" s="227" t="s">
        <v>82</v>
      </c>
      <c r="AV1842" s="14" t="s">
        <v>82</v>
      </c>
      <c r="AW1842" s="14" t="s">
        <v>29</v>
      </c>
      <c r="AX1842" s="14" t="s">
        <v>80</v>
      </c>
      <c r="AY1842" s="227" t="s">
        <v>182</v>
      </c>
    </row>
    <row r="1843" spans="1:65" s="2" customFormat="1" ht="24.2" customHeight="1">
      <c r="A1843" s="34"/>
      <c r="B1843" s="35"/>
      <c r="C1843" s="192" t="s">
        <v>2086</v>
      </c>
      <c r="D1843" s="192" t="s">
        <v>184</v>
      </c>
      <c r="E1843" s="193" t="s">
        <v>2087</v>
      </c>
      <c r="F1843" s="194" t="s">
        <v>2088</v>
      </c>
      <c r="G1843" s="195" t="s">
        <v>324</v>
      </c>
      <c r="H1843" s="196">
        <v>15</v>
      </c>
      <c r="I1843" s="197"/>
      <c r="J1843" s="198">
        <f>ROUND(I1843*H1843,2)</f>
        <v>0</v>
      </c>
      <c r="K1843" s="199"/>
      <c r="L1843" s="39"/>
      <c r="M1843" s="200" t="s">
        <v>1</v>
      </c>
      <c r="N1843" s="201" t="s">
        <v>37</v>
      </c>
      <c r="O1843" s="71"/>
      <c r="P1843" s="202">
        <f>O1843*H1843</f>
        <v>0</v>
      </c>
      <c r="Q1843" s="202">
        <v>2.3000000000000001E-4</v>
      </c>
      <c r="R1843" s="202">
        <f>Q1843*H1843</f>
        <v>3.4499999999999999E-3</v>
      </c>
      <c r="S1843" s="202">
        <v>0</v>
      </c>
      <c r="T1843" s="203">
        <f>S1843*H1843</f>
        <v>0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4" t="s">
        <v>187</v>
      </c>
      <c r="AT1843" s="204" t="s">
        <v>184</v>
      </c>
      <c r="AU1843" s="204" t="s">
        <v>82</v>
      </c>
      <c r="AY1843" s="17" t="s">
        <v>182</v>
      </c>
      <c r="BE1843" s="205">
        <f>IF(N1843="základní",J1843,0)</f>
        <v>0</v>
      </c>
      <c r="BF1843" s="205">
        <f>IF(N1843="snížená",J1843,0)</f>
        <v>0</v>
      </c>
      <c r="BG1843" s="205">
        <f>IF(N1843="zákl. přenesená",J1843,0)</f>
        <v>0</v>
      </c>
      <c r="BH1843" s="205">
        <f>IF(N1843="sníž. přenesená",J1843,0)</f>
        <v>0</v>
      </c>
      <c r="BI1843" s="205">
        <f>IF(N1843="nulová",J1843,0)</f>
        <v>0</v>
      </c>
      <c r="BJ1843" s="17" t="s">
        <v>80</v>
      </c>
      <c r="BK1843" s="205">
        <f>ROUND(I1843*H1843,2)</f>
        <v>0</v>
      </c>
      <c r="BL1843" s="17" t="s">
        <v>187</v>
      </c>
      <c r="BM1843" s="204" t="s">
        <v>2089</v>
      </c>
    </row>
    <row r="1844" spans="1:65" s="2" customFormat="1" ht="16.5" customHeight="1">
      <c r="A1844" s="34"/>
      <c r="B1844" s="35"/>
      <c r="C1844" s="242" t="s">
        <v>2090</v>
      </c>
      <c r="D1844" s="242" t="s">
        <v>648</v>
      </c>
      <c r="E1844" s="243" t="s">
        <v>2091</v>
      </c>
      <c r="F1844" s="244" t="s">
        <v>2092</v>
      </c>
      <c r="G1844" s="245" t="s">
        <v>324</v>
      </c>
      <c r="H1844" s="246">
        <v>15</v>
      </c>
      <c r="I1844" s="247"/>
      <c r="J1844" s="248">
        <f>ROUND(I1844*H1844,2)</f>
        <v>0</v>
      </c>
      <c r="K1844" s="249"/>
      <c r="L1844" s="250"/>
      <c r="M1844" s="251" t="s">
        <v>1</v>
      </c>
      <c r="N1844" s="252" t="s">
        <v>37</v>
      </c>
      <c r="O1844" s="71"/>
      <c r="P1844" s="202">
        <f>O1844*H1844</f>
        <v>0</v>
      </c>
      <c r="Q1844" s="202">
        <v>6.0000000000000002E-5</v>
      </c>
      <c r="R1844" s="202">
        <f>Q1844*H1844</f>
        <v>8.9999999999999998E-4</v>
      </c>
      <c r="S1844" s="202">
        <v>0</v>
      </c>
      <c r="T1844" s="203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4" t="s">
        <v>282</v>
      </c>
      <c r="AT1844" s="204" t="s">
        <v>648</v>
      </c>
      <c r="AU1844" s="204" t="s">
        <v>82</v>
      </c>
      <c r="AY1844" s="17" t="s">
        <v>182</v>
      </c>
      <c r="BE1844" s="205">
        <f>IF(N1844="základní",J1844,0)</f>
        <v>0</v>
      </c>
      <c r="BF1844" s="205">
        <f>IF(N1844="snížená",J1844,0)</f>
        <v>0</v>
      </c>
      <c r="BG1844" s="205">
        <f>IF(N1844="zákl. přenesená",J1844,0)</f>
        <v>0</v>
      </c>
      <c r="BH1844" s="205">
        <f>IF(N1844="sníž. přenesená",J1844,0)</f>
        <v>0</v>
      </c>
      <c r="BI1844" s="205">
        <f>IF(N1844="nulová",J1844,0)</f>
        <v>0</v>
      </c>
      <c r="BJ1844" s="17" t="s">
        <v>80</v>
      </c>
      <c r="BK1844" s="205">
        <f>ROUND(I1844*H1844,2)</f>
        <v>0</v>
      </c>
      <c r="BL1844" s="17" t="s">
        <v>187</v>
      </c>
      <c r="BM1844" s="204" t="s">
        <v>2093</v>
      </c>
    </row>
    <row r="1845" spans="1:65" s="2" customFormat="1" ht="24.2" customHeight="1">
      <c r="A1845" s="34"/>
      <c r="B1845" s="35"/>
      <c r="C1845" s="192" t="s">
        <v>2094</v>
      </c>
      <c r="D1845" s="192" t="s">
        <v>184</v>
      </c>
      <c r="E1845" s="193" t="s">
        <v>290</v>
      </c>
      <c r="F1845" s="194" t="s">
        <v>291</v>
      </c>
      <c r="G1845" s="195" t="s">
        <v>292</v>
      </c>
      <c r="H1845" s="196">
        <v>0.3</v>
      </c>
      <c r="I1845" s="197"/>
      <c r="J1845" s="198">
        <f>ROUND(I1845*H1845,2)</f>
        <v>0</v>
      </c>
      <c r="K1845" s="199"/>
      <c r="L1845" s="39"/>
      <c r="M1845" s="200" t="s">
        <v>1</v>
      </c>
      <c r="N1845" s="201" t="s">
        <v>37</v>
      </c>
      <c r="O1845" s="71"/>
      <c r="P1845" s="202">
        <f>O1845*H1845</f>
        <v>0</v>
      </c>
      <c r="Q1845" s="202">
        <v>0</v>
      </c>
      <c r="R1845" s="202">
        <f>Q1845*H1845</f>
        <v>0</v>
      </c>
      <c r="S1845" s="202">
        <v>1</v>
      </c>
      <c r="T1845" s="203">
        <f>S1845*H1845</f>
        <v>0.3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4" t="s">
        <v>187</v>
      </c>
      <c r="AT1845" s="204" t="s">
        <v>184</v>
      </c>
      <c r="AU1845" s="204" t="s">
        <v>82</v>
      </c>
      <c r="AY1845" s="17" t="s">
        <v>182</v>
      </c>
      <c r="BE1845" s="205">
        <f>IF(N1845="základní",J1845,0)</f>
        <v>0</v>
      </c>
      <c r="BF1845" s="205">
        <f>IF(N1845="snížená",J1845,0)</f>
        <v>0</v>
      </c>
      <c r="BG1845" s="205">
        <f>IF(N1845="zákl. přenesená",J1845,0)</f>
        <v>0</v>
      </c>
      <c r="BH1845" s="205">
        <f>IF(N1845="sníž. přenesená",J1845,0)</f>
        <v>0</v>
      </c>
      <c r="BI1845" s="205">
        <f>IF(N1845="nulová",J1845,0)</f>
        <v>0</v>
      </c>
      <c r="BJ1845" s="17" t="s">
        <v>80</v>
      </c>
      <c r="BK1845" s="205">
        <f>ROUND(I1845*H1845,2)</f>
        <v>0</v>
      </c>
      <c r="BL1845" s="17" t="s">
        <v>187</v>
      </c>
      <c r="BM1845" s="204" t="s">
        <v>2095</v>
      </c>
    </row>
    <row r="1846" spans="1:65" s="13" customFormat="1" ht="11.25">
      <c r="B1846" s="206"/>
      <c r="C1846" s="207"/>
      <c r="D1846" s="208" t="s">
        <v>194</v>
      </c>
      <c r="E1846" s="209" t="s">
        <v>1</v>
      </c>
      <c r="F1846" s="210" t="s">
        <v>2096</v>
      </c>
      <c r="G1846" s="207"/>
      <c r="H1846" s="209" t="s">
        <v>1</v>
      </c>
      <c r="I1846" s="211"/>
      <c r="J1846" s="207"/>
      <c r="K1846" s="207"/>
      <c r="L1846" s="212"/>
      <c r="M1846" s="213"/>
      <c r="N1846" s="214"/>
      <c r="O1846" s="214"/>
      <c r="P1846" s="214"/>
      <c r="Q1846" s="214"/>
      <c r="R1846" s="214"/>
      <c r="S1846" s="214"/>
      <c r="T1846" s="215"/>
      <c r="AT1846" s="216" t="s">
        <v>194</v>
      </c>
      <c r="AU1846" s="216" t="s">
        <v>82</v>
      </c>
      <c r="AV1846" s="13" t="s">
        <v>80</v>
      </c>
      <c r="AW1846" s="13" t="s">
        <v>29</v>
      </c>
      <c r="AX1846" s="13" t="s">
        <v>72</v>
      </c>
      <c r="AY1846" s="216" t="s">
        <v>182</v>
      </c>
    </row>
    <row r="1847" spans="1:65" s="14" customFormat="1" ht="11.25">
      <c r="B1847" s="217"/>
      <c r="C1847" s="218"/>
      <c r="D1847" s="208" t="s">
        <v>194</v>
      </c>
      <c r="E1847" s="219" t="s">
        <v>1</v>
      </c>
      <c r="F1847" s="220" t="s">
        <v>295</v>
      </c>
      <c r="G1847" s="218"/>
      <c r="H1847" s="221">
        <v>0.3</v>
      </c>
      <c r="I1847" s="222"/>
      <c r="J1847" s="218"/>
      <c r="K1847" s="218"/>
      <c r="L1847" s="223"/>
      <c r="M1847" s="224"/>
      <c r="N1847" s="225"/>
      <c r="O1847" s="225"/>
      <c r="P1847" s="225"/>
      <c r="Q1847" s="225"/>
      <c r="R1847" s="225"/>
      <c r="S1847" s="225"/>
      <c r="T1847" s="226"/>
      <c r="AT1847" s="227" t="s">
        <v>194</v>
      </c>
      <c r="AU1847" s="227" t="s">
        <v>82</v>
      </c>
      <c r="AV1847" s="14" t="s">
        <v>82</v>
      </c>
      <c r="AW1847" s="14" t="s">
        <v>29</v>
      </c>
      <c r="AX1847" s="14" t="s">
        <v>80</v>
      </c>
      <c r="AY1847" s="227" t="s">
        <v>182</v>
      </c>
    </row>
    <row r="1848" spans="1:65" s="2" customFormat="1" ht="37.9" customHeight="1">
      <c r="A1848" s="34"/>
      <c r="B1848" s="35"/>
      <c r="C1848" s="192" t="s">
        <v>2097</v>
      </c>
      <c r="D1848" s="192" t="s">
        <v>184</v>
      </c>
      <c r="E1848" s="193" t="s">
        <v>308</v>
      </c>
      <c r="F1848" s="194" t="s">
        <v>309</v>
      </c>
      <c r="G1848" s="195" t="s">
        <v>186</v>
      </c>
      <c r="H1848" s="196">
        <v>1.139</v>
      </c>
      <c r="I1848" s="197"/>
      <c r="J1848" s="198">
        <f>ROUND(I1848*H1848,2)</f>
        <v>0</v>
      </c>
      <c r="K1848" s="199"/>
      <c r="L1848" s="39"/>
      <c r="M1848" s="200" t="s">
        <v>1</v>
      </c>
      <c r="N1848" s="201" t="s">
        <v>37</v>
      </c>
      <c r="O1848" s="71"/>
      <c r="P1848" s="202">
        <f>O1848*H1848</f>
        <v>0</v>
      </c>
      <c r="Q1848" s="202">
        <v>0</v>
      </c>
      <c r="R1848" s="202">
        <f>Q1848*H1848</f>
        <v>0</v>
      </c>
      <c r="S1848" s="202">
        <v>2.2000000000000002</v>
      </c>
      <c r="T1848" s="203">
        <f>S1848*H1848</f>
        <v>2.5058000000000002</v>
      </c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R1848" s="204" t="s">
        <v>187</v>
      </c>
      <c r="AT1848" s="204" t="s">
        <v>184</v>
      </c>
      <c r="AU1848" s="204" t="s">
        <v>82</v>
      </c>
      <c r="AY1848" s="17" t="s">
        <v>182</v>
      </c>
      <c r="BE1848" s="205">
        <f>IF(N1848="základní",J1848,0)</f>
        <v>0</v>
      </c>
      <c r="BF1848" s="205">
        <f>IF(N1848="snížená",J1848,0)</f>
        <v>0</v>
      </c>
      <c r="BG1848" s="205">
        <f>IF(N1848="zákl. přenesená",J1848,0)</f>
        <v>0</v>
      </c>
      <c r="BH1848" s="205">
        <f>IF(N1848="sníž. přenesená",J1848,0)</f>
        <v>0</v>
      </c>
      <c r="BI1848" s="205">
        <f>IF(N1848="nulová",J1848,0)</f>
        <v>0</v>
      </c>
      <c r="BJ1848" s="17" t="s">
        <v>80</v>
      </c>
      <c r="BK1848" s="205">
        <f>ROUND(I1848*H1848,2)</f>
        <v>0</v>
      </c>
      <c r="BL1848" s="17" t="s">
        <v>187</v>
      </c>
      <c r="BM1848" s="204" t="s">
        <v>2098</v>
      </c>
    </row>
    <row r="1849" spans="1:65" s="13" customFormat="1" ht="11.25">
      <c r="B1849" s="206"/>
      <c r="C1849" s="207"/>
      <c r="D1849" s="208" t="s">
        <v>194</v>
      </c>
      <c r="E1849" s="209" t="s">
        <v>1</v>
      </c>
      <c r="F1849" s="210" t="s">
        <v>611</v>
      </c>
      <c r="G1849" s="207"/>
      <c r="H1849" s="209" t="s">
        <v>1</v>
      </c>
      <c r="I1849" s="211"/>
      <c r="J1849" s="207"/>
      <c r="K1849" s="207"/>
      <c r="L1849" s="212"/>
      <c r="M1849" s="213"/>
      <c r="N1849" s="214"/>
      <c r="O1849" s="214"/>
      <c r="P1849" s="214"/>
      <c r="Q1849" s="214"/>
      <c r="R1849" s="214"/>
      <c r="S1849" s="214"/>
      <c r="T1849" s="215"/>
      <c r="AT1849" s="216" t="s">
        <v>194</v>
      </c>
      <c r="AU1849" s="216" t="s">
        <v>82</v>
      </c>
      <c r="AV1849" s="13" t="s">
        <v>80</v>
      </c>
      <c r="AW1849" s="13" t="s">
        <v>29</v>
      </c>
      <c r="AX1849" s="13" t="s">
        <v>72</v>
      </c>
      <c r="AY1849" s="216" t="s">
        <v>182</v>
      </c>
    </row>
    <row r="1850" spans="1:65" s="14" customFormat="1" ht="11.25">
      <c r="B1850" s="217"/>
      <c r="C1850" s="218"/>
      <c r="D1850" s="208" t="s">
        <v>194</v>
      </c>
      <c r="E1850" s="219" t="s">
        <v>1</v>
      </c>
      <c r="F1850" s="220" t="s">
        <v>855</v>
      </c>
      <c r="G1850" s="218"/>
      <c r="H1850" s="221">
        <v>1.139</v>
      </c>
      <c r="I1850" s="222"/>
      <c r="J1850" s="218"/>
      <c r="K1850" s="218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194</v>
      </c>
      <c r="AU1850" s="227" t="s">
        <v>82</v>
      </c>
      <c r="AV1850" s="14" t="s">
        <v>82</v>
      </c>
      <c r="AW1850" s="14" t="s">
        <v>29</v>
      </c>
      <c r="AX1850" s="14" t="s">
        <v>80</v>
      </c>
      <c r="AY1850" s="227" t="s">
        <v>182</v>
      </c>
    </row>
    <row r="1851" spans="1:65" s="2" customFormat="1" ht="33" customHeight="1">
      <c r="A1851" s="34"/>
      <c r="B1851" s="35"/>
      <c r="C1851" s="192" t="s">
        <v>2099</v>
      </c>
      <c r="D1851" s="192" t="s">
        <v>184</v>
      </c>
      <c r="E1851" s="193" t="s">
        <v>2100</v>
      </c>
      <c r="F1851" s="194" t="s">
        <v>2101</v>
      </c>
      <c r="G1851" s="195" t="s">
        <v>186</v>
      </c>
      <c r="H1851" s="196">
        <v>1.1499999999999999</v>
      </c>
      <c r="I1851" s="197"/>
      <c r="J1851" s="198">
        <f>ROUND(I1851*H1851,2)</f>
        <v>0</v>
      </c>
      <c r="K1851" s="199"/>
      <c r="L1851" s="39"/>
      <c r="M1851" s="200" t="s">
        <v>1</v>
      </c>
      <c r="N1851" s="201" t="s">
        <v>37</v>
      </c>
      <c r="O1851" s="71"/>
      <c r="P1851" s="202">
        <f>O1851*H1851</f>
        <v>0</v>
      </c>
      <c r="Q1851" s="202">
        <v>0</v>
      </c>
      <c r="R1851" s="202">
        <f>Q1851*H1851</f>
        <v>0</v>
      </c>
      <c r="S1851" s="202">
        <v>2.2000000000000002</v>
      </c>
      <c r="T1851" s="203">
        <f>S1851*H1851</f>
        <v>2.5299999999999998</v>
      </c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R1851" s="204" t="s">
        <v>187</v>
      </c>
      <c r="AT1851" s="204" t="s">
        <v>184</v>
      </c>
      <c r="AU1851" s="204" t="s">
        <v>82</v>
      </c>
      <c r="AY1851" s="17" t="s">
        <v>182</v>
      </c>
      <c r="BE1851" s="205">
        <f>IF(N1851="základní",J1851,0)</f>
        <v>0</v>
      </c>
      <c r="BF1851" s="205">
        <f>IF(N1851="snížená",J1851,0)</f>
        <v>0</v>
      </c>
      <c r="BG1851" s="205">
        <f>IF(N1851="zákl. přenesená",J1851,0)</f>
        <v>0</v>
      </c>
      <c r="BH1851" s="205">
        <f>IF(N1851="sníž. přenesená",J1851,0)</f>
        <v>0</v>
      </c>
      <c r="BI1851" s="205">
        <f>IF(N1851="nulová",J1851,0)</f>
        <v>0</v>
      </c>
      <c r="BJ1851" s="17" t="s">
        <v>80</v>
      </c>
      <c r="BK1851" s="205">
        <f>ROUND(I1851*H1851,2)</f>
        <v>0</v>
      </c>
      <c r="BL1851" s="17" t="s">
        <v>187</v>
      </c>
      <c r="BM1851" s="204" t="s">
        <v>2102</v>
      </c>
    </row>
    <row r="1852" spans="1:65" s="13" customFormat="1" ht="11.25">
      <c r="B1852" s="206"/>
      <c r="C1852" s="207"/>
      <c r="D1852" s="208" t="s">
        <v>194</v>
      </c>
      <c r="E1852" s="209" t="s">
        <v>1</v>
      </c>
      <c r="F1852" s="210" t="s">
        <v>253</v>
      </c>
      <c r="G1852" s="207"/>
      <c r="H1852" s="209" t="s">
        <v>1</v>
      </c>
      <c r="I1852" s="211"/>
      <c r="J1852" s="207"/>
      <c r="K1852" s="207"/>
      <c r="L1852" s="212"/>
      <c r="M1852" s="213"/>
      <c r="N1852" s="214"/>
      <c r="O1852" s="214"/>
      <c r="P1852" s="214"/>
      <c r="Q1852" s="214"/>
      <c r="R1852" s="214"/>
      <c r="S1852" s="214"/>
      <c r="T1852" s="215"/>
      <c r="AT1852" s="216" t="s">
        <v>194</v>
      </c>
      <c r="AU1852" s="216" t="s">
        <v>82</v>
      </c>
      <c r="AV1852" s="13" t="s">
        <v>80</v>
      </c>
      <c r="AW1852" s="13" t="s">
        <v>29</v>
      </c>
      <c r="AX1852" s="13" t="s">
        <v>72</v>
      </c>
      <c r="AY1852" s="216" t="s">
        <v>182</v>
      </c>
    </row>
    <row r="1853" spans="1:65" s="13" customFormat="1" ht="11.25">
      <c r="B1853" s="206"/>
      <c r="C1853" s="207"/>
      <c r="D1853" s="208" t="s">
        <v>194</v>
      </c>
      <c r="E1853" s="209" t="s">
        <v>1</v>
      </c>
      <c r="F1853" s="210" t="s">
        <v>2103</v>
      </c>
      <c r="G1853" s="207"/>
      <c r="H1853" s="209" t="s">
        <v>1</v>
      </c>
      <c r="I1853" s="211"/>
      <c r="J1853" s="207"/>
      <c r="K1853" s="207"/>
      <c r="L1853" s="212"/>
      <c r="M1853" s="213"/>
      <c r="N1853" s="214"/>
      <c r="O1853" s="214"/>
      <c r="P1853" s="214"/>
      <c r="Q1853" s="214"/>
      <c r="R1853" s="214"/>
      <c r="S1853" s="214"/>
      <c r="T1853" s="215"/>
      <c r="AT1853" s="216" t="s">
        <v>194</v>
      </c>
      <c r="AU1853" s="216" t="s">
        <v>82</v>
      </c>
      <c r="AV1853" s="13" t="s">
        <v>80</v>
      </c>
      <c r="AW1853" s="13" t="s">
        <v>29</v>
      </c>
      <c r="AX1853" s="13" t="s">
        <v>72</v>
      </c>
      <c r="AY1853" s="216" t="s">
        <v>182</v>
      </c>
    </row>
    <row r="1854" spans="1:65" s="14" customFormat="1" ht="11.25">
      <c r="B1854" s="217"/>
      <c r="C1854" s="218"/>
      <c r="D1854" s="208" t="s">
        <v>194</v>
      </c>
      <c r="E1854" s="219" t="s">
        <v>1</v>
      </c>
      <c r="F1854" s="220" t="s">
        <v>2104</v>
      </c>
      <c r="G1854" s="218"/>
      <c r="H1854" s="221">
        <v>1.1499999999999999</v>
      </c>
      <c r="I1854" s="222"/>
      <c r="J1854" s="218"/>
      <c r="K1854" s="218"/>
      <c r="L1854" s="223"/>
      <c r="M1854" s="224"/>
      <c r="N1854" s="225"/>
      <c r="O1854" s="225"/>
      <c r="P1854" s="225"/>
      <c r="Q1854" s="225"/>
      <c r="R1854" s="225"/>
      <c r="S1854" s="225"/>
      <c r="T1854" s="226"/>
      <c r="AT1854" s="227" t="s">
        <v>194</v>
      </c>
      <c r="AU1854" s="227" t="s">
        <v>82</v>
      </c>
      <c r="AV1854" s="14" t="s">
        <v>82</v>
      </c>
      <c r="AW1854" s="14" t="s">
        <v>29</v>
      </c>
      <c r="AX1854" s="14" t="s">
        <v>72</v>
      </c>
      <c r="AY1854" s="227" t="s">
        <v>182</v>
      </c>
    </row>
    <row r="1855" spans="1:65" s="15" customFormat="1" ht="11.25">
      <c r="B1855" s="228"/>
      <c r="C1855" s="229"/>
      <c r="D1855" s="208" t="s">
        <v>194</v>
      </c>
      <c r="E1855" s="230" t="s">
        <v>1</v>
      </c>
      <c r="F1855" s="231" t="s">
        <v>218</v>
      </c>
      <c r="G1855" s="229"/>
      <c r="H1855" s="232">
        <v>1.1499999999999999</v>
      </c>
      <c r="I1855" s="233"/>
      <c r="J1855" s="229"/>
      <c r="K1855" s="229"/>
      <c r="L1855" s="234"/>
      <c r="M1855" s="235"/>
      <c r="N1855" s="236"/>
      <c r="O1855" s="236"/>
      <c r="P1855" s="236"/>
      <c r="Q1855" s="236"/>
      <c r="R1855" s="236"/>
      <c r="S1855" s="236"/>
      <c r="T1855" s="237"/>
      <c r="AT1855" s="238" t="s">
        <v>194</v>
      </c>
      <c r="AU1855" s="238" t="s">
        <v>82</v>
      </c>
      <c r="AV1855" s="15" t="s">
        <v>187</v>
      </c>
      <c r="AW1855" s="15" t="s">
        <v>29</v>
      </c>
      <c r="AX1855" s="15" t="s">
        <v>80</v>
      </c>
      <c r="AY1855" s="238" t="s">
        <v>182</v>
      </c>
    </row>
    <row r="1856" spans="1:65" s="2" customFormat="1" ht="33" customHeight="1">
      <c r="A1856" s="34"/>
      <c r="B1856" s="35"/>
      <c r="C1856" s="192" t="s">
        <v>2105</v>
      </c>
      <c r="D1856" s="192" t="s">
        <v>184</v>
      </c>
      <c r="E1856" s="193" t="s">
        <v>313</v>
      </c>
      <c r="F1856" s="194" t="s">
        <v>314</v>
      </c>
      <c r="G1856" s="195" t="s">
        <v>186</v>
      </c>
      <c r="H1856" s="196">
        <v>1.139</v>
      </c>
      <c r="I1856" s="197"/>
      <c r="J1856" s="198">
        <f>ROUND(I1856*H1856,2)</f>
        <v>0</v>
      </c>
      <c r="K1856" s="199"/>
      <c r="L1856" s="39"/>
      <c r="M1856" s="200" t="s">
        <v>1</v>
      </c>
      <c r="N1856" s="201" t="s">
        <v>37</v>
      </c>
      <c r="O1856" s="71"/>
      <c r="P1856" s="202">
        <f>O1856*H1856</f>
        <v>0</v>
      </c>
      <c r="Q1856" s="202">
        <v>0</v>
      </c>
      <c r="R1856" s="202">
        <f>Q1856*H1856</f>
        <v>0</v>
      </c>
      <c r="S1856" s="202">
        <v>2.9000000000000001E-2</v>
      </c>
      <c r="T1856" s="203">
        <f>S1856*H1856</f>
        <v>3.3031000000000005E-2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4" t="s">
        <v>187</v>
      </c>
      <c r="AT1856" s="204" t="s">
        <v>184</v>
      </c>
      <c r="AU1856" s="204" t="s">
        <v>82</v>
      </c>
      <c r="AY1856" s="17" t="s">
        <v>182</v>
      </c>
      <c r="BE1856" s="205">
        <f>IF(N1856="základní",J1856,0)</f>
        <v>0</v>
      </c>
      <c r="BF1856" s="205">
        <f>IF(N1856="snížená",J1856,0)</f>
        <v>0</v>
      </c>
      <c r="BG1856" s="205">
        <f>IF(N1856="zákl. přenesená",J1856,0)</f>
        <v>0</v>
      </c>
      <c r="BH1856" s="205">
        <f>IF(N1856="sníž. přenesená",J1856,0)</f>
        <v>0</v>
      </c>
      <c r="BI1856" s="205">
        <f>IF(N1856="nulová",J1856,0)</f>
        <v>0</v>
      </c>
      <c r="BJ1856" s="17" t="s">
        <v>80</v>
      </c>
      <c r="BK1856" s="205">
        <f>ROUND(I1856*H1856,2)</f>
        <v>0</v>
      </c>
      <c r="BL1856" s="17" t="s">
        <v>187</v>
      </c>
      <c r="BM1856" s="204" t="s">
        <v>2106</v>
      </c>
    </row>
    <row r="1857" spans="1:65" s="13" customFormat="1" ht="11.25">
      <c r="B1857" s="206"/>
      <c r="C1857" s="207"/>
      <c r="D1857" s="208" t="s">
        <v>194</v>
      </c>
      <c r="E1857" s="209" t="s">
        <v>1</v>
      </c>
      <c r="F1857" s="210" t="s">
        <v>611</v>
      </c>
      <c r="G1857" s="207"/>
      <c r="H1857" s="209" t="s">
        <v>1</v>
      </c>
      <c r="I1857" s="211"/>
      <c r="J1857" s="207"/>
      <c r="K1857" s="207"/>
      <c r="L1857" s="212"/>
      <c r="M1857" s="213"/>
      <c r="N1857" s="214"/>
      <c r="O1857" s="214"/>
      <c r="P1857" s="214"/>
      <c r="Q1857" s="214"/>
      <c r="R1857" s="214"/>
      <c r="S1857" s="214"/>
      <c r="T1857" s="215"/>
      <c r="AT1857" s="216" t="s">
        <v>194</v>
      </c>
      <c r="AU1857" s="216" t="s">
        <v>82</v>
      </c>
      <c r="AV1857" s="13" t="s">
        <v>80</v>
      </c>
      <c r="AW1857" s="13" t="s">
        <v>29</v>
      </c>
      <c r="AX1857" s="13" t="s">
        <v>72</v>
      </c>
      <c r="AY1857" s="216" t="s">
        <v>182</v>
      </c>
    </row>
    <row r="1858" spans="1:65" s="14" customFormat="1" ht="11.25">
      <c r="B1858" s="217"/>
      <c r="C1858" s="218"/>
      <c r="D1858" s="208" t="s">
        <v>194</v>
      </c>
      <c r="E1858" s="219" t="s">
        <v>1</v>
      </c>
      <c r="F1858" s="220" t="s">
        <v>855</v>
      </c>
      <c r="G1858" s="218"/>
      <c r="H1858" s="221">
        <v>1.139</v>
      </c>
      <c r="I1858" s="222"/>
      <c r="J1858" s="218"/>
      <c r="K1858" s="218"/>
      <c r="L1858" s="223"/>
      <c r="M1858" s="224"/>
      <c r="N1858" s="225"/>
      <c r="O1858" s="225"/>
      <c r="P1858" s="225"/>
      <c r="Q1858" s="225"/>
      <c r="R1858" s="225"/>
      <c r="S1858" s="225"/>
      <c r="T1858" s="226"/>
      <c r="AT1858" s="227" t="s">
        <v>194</v>
      </c>
      <c r="AU1858" s="227" t="s">
        <v>82</v>
      </c>
      <c r="AV1858" s="14" t="s">
        <v>82</v>
      </c>
      <c r="AW1858" s="14" t="s">
        <v>29</v>
      </c>
      <c r="AX1858" s="14" t="s">
        <v>80</v>
      </c>
      <c r="AY1858" s="227" t="s">
        <v>182</v>
      </c>
    </row>
    <row r="1859" spans="1:65" s="2" customFormat="1" ht="24.2" customHeight="1">
      <c r="A1859" s="34"/>
      <c r="B1859" s="35"/>
      <c r="C1859" s="192" t="s">
        <v>2107</v>
      </c>
      <c r="D1859" s="192" t="s">
        <v>184</v>
      </c>
      <c r="E1859" s="193" t="s">
        <v>2108</v>
      </c>
      <c r="F1859" s="194" t="s">
        <v>2109</v>
      </c>
      <c r="G1859" s="195" t="s">
        <v>201</v>
      </c>
      <c r="H1859" s="196">
        <v>50</v>
      </c>
      <c r="I1859" s="197"/>
      <c r="J1859" s="198">
        <f>ROUND(I1859*H1859,2)</f>
        <v>0</v>
      </c>
      <c r="K1859" s="199"/>
      <c r="L1859" s="39"/>
      <c r="M1859" s="200" t="s">
        <v>1</v>
      </c>
      <c r="N1859" s="201" t="s">
        <v>37</v>
      </c>
      <c r="O1859" s="71"/>
      <c r="P1859" s="202">
        <f>O1859*H1859</f>
        <v>0</v>
      </c>
      <c r="Q1859" s="202">
        <v>0</v>
      </c>
      <c r="R1859" s="202">
        <f>Q1859*H1859</f>
        <v>0</v>
      </c>
      <c r="S1859" s="202">
        <v>7.0000000000000007E-2</v>
      </c>
      <c r="T1859" s="203">
        <f>S1859*H1859</f>
        <v>3.5000000000000004</v>
      </c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R1859" s="204" t="s">
        <v>187</v>
      </c>
      <c r="AT1859" s="204" t="s">
        <v>184</v>
      </c>
      <c r="AU1859" s="204" t="s">
        <v>82</v>
      </c>
      <c r="AY1859" s="17" t="s">
        <v>182</v>
      </c>
      <c r="BE1859" s="205">
        <f>IF(N1859="základní",J1859,0)</f>
        <v>0</v>
      </c>
      <c r="BF1859" s="205">
        <f>IF(N1859="snížená",J1859,0)</f>
        <v>0</v>
      </c>
      <c r="BG1859" s="205">
        <f>IF(N1859="zákl. přenesená",J1859,0)</f>
        <v>0</v>
      </c>
      <c r="BH1859" s="205">
        <f>IF(N1859="sníž. přenesená",J1859,0)</f>
        <v>0</v>
      </c>
      <c r="BI1859" s="205">
        <f>IF(N1859="nulová",J1859,0)</f>
        <v>0</v>
      </c>
      <c r="BJ1859" s="17" t="s">
        <v>80</v>
      </c>
      <c r="BK1859" s="205">
        <f>ROUND(I1859*H1859,2)</f>
        <v>0</v>
      </c>
      <c r="BL1859" s="17" t="s">
        <v>187</v>
      </c>
      <c r="BM1859" s="204" t="s">
        <v>2110</v>
      </c>
    </row>
    <row r="1860" spans="1:65" s="2" customFormat="1" ht="24.2" customHeight="1">
      <c r="A1860" s="34"/>
      <c r="B1860" s="35"/>
      <c r="C1860" s="192" t="s">
        <v>2111</v>
      </c>
      <c r="D1860" s="192" t="s">
        <v>184</v>
      </c>
      <c r="E1860" s="193" t="s">
        <v>2112</v>
      </c>
      <c r="F1860" s="194" t="s">
        <v>2113</v>
      </c>
      <c r="G1860" s="195" t="s">
        <v>201</v>
      </c>
      <c r="H1860" s="196">
        <v>48.57</v>
      </c>
      <c r="I1860" s="197"/>
      <c r="J1860" s="198">
        <f>ROUND(I1860*H1860,2)</f>
        <v>0</v>
      </c>
      <c r="K1860" s="199"/>
      <c r="L1860" s="39"/>
      <c r="M1860" s="200" t="s">
        <v>1</v>
      </c>
      <c r="N1860" s="201" t="s">
        <v>37</v>
      </c>
      <c r="O1860" s="71"/>
      <c r="P1860" s="202">
        <f>O1860*H1860</f>
        <v>0</v>
      </c>
      <c r="Q1860" s="202">
        <v>0</v>
      </c>
      <c r="R1860" s="202">
        <f>Q1860*H1860</f>
        <v>0</v>
      </c>
      <c r="S1860" s="202">
        <v>5.7000000000000002E-2</v>
      </c>
      <c r="T1860" s="203">
        <f>S1860*H1860</f>
        <v>2.7684899999999999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4" t="s">
        <v>187</v>
      </c>
      <c r="AT1860" s="204" t="s">
        <v>184</v>
      </c>
      <c r="AU1860" s="204" t="s">
        <v>82</v>
      </c>
      <c r="AY1860" s="17" t="s">
        <v>182</v>
      </c>
      <c r="BE1860" s="205">
        <f>IF(N1860="základní",J1860,0)</f>
        <v>0</v>
      </c>
      <c r="BF1860" s="205">
        <f>IF(N1860="snížená",J1860,0)</f>
        <v>0</v>
      </c>
      <c r="BG1860" s="205">
        <f>IF(N1860="zákl. přenesená",J1860,0)</f>
        <v>0</v>
      </c>
      <c r="BH1860" s="205">
        <f>IF(N1860="sníž. přenesená",J1860,0)</f>
        <v>0</v>
      </c>
      <c r="BI1860" s="205">
        <f>IF(N1860="nulová",J1860,0)</f>
        <v>0</v>
      </c>
      <c r="BJ1860" s="17" t="s">
        <v>80</v>
      </c>
      <c r="BK1860" s="205">
        <f>ROUND(I1860*H1860,2)</f>
        <v>0</v>
      </c>
      <c r="BL1860" s="17" t="s">
        <v>187</v>
      </c>
      <c r="BM1860" s="204" t="s">
        <v>2114</v>
      </c>
    </row>
    <row r="1861" spans="1:65" s="13" customFormat="1" ht="11.25">
      <c r="B1861" s="206"/>
      <c r="C1861" s="207"/>
      <c r="D1861" s="208" t="s">
        <v>194</v>
      </c>
      <c r="E1861" s="209" t="s">
        <v>1</v>
      </c>
      <c r="F1861" s="210" t="s">
        <v>195</v>
      </c>
      <c r="G1861" s="207"/>
      <c r="H1861" s="209" t="s">
        <v>1</v>
      </c>
      <c r="I1861" s="211"/>
      <c r="J1861" s="207"/>
      <c r="K1861" s="207"/>
      <c r="L1861" s="212"/>
      <c r="M1861" s="213"/>
      <c r="N1861" s="214"/>
      <c r="O1861" s="214"/>
      <c r="P1861" s="214"/>
      <c r="Q1861" s="214"/>
      <c r="R1861" s="214"/>
      <c r="S1861" s="214"/>
      <c r="T1861" s="215"/>
      <c r="AT1861" s="216" t="s">
        <v>194</v>
      </c>
      <c r="AU1861" s="216" t="s">
        <v>82</v>
      </c>
      <c r="AV1861" s="13" t="s">
        <v>80</v>
      </c>
      <c r="AW1861" s="13" t="s">
        <v>29</v>
      </c>
      <c r="AX1861" s="13" t="s">
        <v>72</v>
      </c>
      <c r="AY1861" s="216" t="s">
        <v>182</v>
      </c>
    </row>
    <row r="1862" spans="1:65" s="13" customFormat="1" ht="22.5">
      <c r="B1862" s="206"/>
      <c r="C1862" s="207"/>
      <c r="D1862" s="208" t="s">
        <v>194</v>
      </c>
      <c r="E1862" s="209" t="s">
        <v>1</v>
      </c>
      <c r="F1862" s="210" t="s">
        <v>2115</v>
      </c>
      <c r="G1862" s="207"/>
      <c r="H1862" s="209" t="s">
        <v>1</v>
      </c>
      <c r="I1862" s="211"/>
      <c r="J1862" s="207"/>
      <c r="K1862" s="207"/>
      <c r="L1862" s="212"/>
      <c r="M1862" s="213"/>
      <c r="N1862" s="214"/>
      <c r="O1862" s="214"/>
      <c r="P1862" s="214"/>
      <c r="Q1862" s="214"/>
      <c r="R1862" s="214"/>
      <c r="S1862" s="214"/>
      <c r="T1862" s="215"/>
      <c r="AT1862" s="216" t="s">
        <v>194</v>
      </c>
      <c r="AU1862" s="216" t="s">
        <v>82</v>
      </c>
      <c r="AV1862" s="13" t="s">
        <v>80</v>
      </c>
      <c r="AW1862" s="13" t="s">
        <v>29</v>
      </c>
      <c r="AX1862" s="13" t="s">
        <v>72</v>
      </c>
      <c r="AY1862" s="216" t="s">
        <v>182</v>
      </c>
    </row>
    <row r="1863" spans="1:65" s="14" customFormat="1" ht="11.25">
      <c r="B1863" s="217"/>
      <c r="C1863" s="218"/>
      <c r="D1863" s="208" t="s">
        <v>194</v>
      </c>
      <c r="E1863" s="219" t="s">
        <v>1</v>
      </c>
      <c r="F1863" s="220" t="s">
        <v>2116</v>
      </c>
      <c r="G1863" s="218"/>
      <c r="H1863" s="221">
        <v>37.72</v>
      </c>
      <c r="I1863" s="222"/>
      <c r="J1863" s="218"/>
      <c r="K1863" s="218"/>
      <c r="L1863" s="223"/>
      <c r="M1863" s="224"/>
      <c r="N1863" s="225"/>
      <c r="O1863" s="225"/>
      <c r="P1863" s="225"/>
      <c r="Q1863" s="225"/>
      <c r="R1863" s="225"/>
      <c r="S1863" s="225"/>
      <c r="T1863" s="226"/>
      <c r="AT1863" s="227" t="s">
        <v>194</v>
      </c>
      <c r="AU1863" s="227" t="s">
        <v>82</v>
      </c>
      <c r="AV1863" s="14" t="s">
        <v>82</v>
      </c>
      <c r="AW1863" s="14" t="s">
        <v>29</v>
      </c>
      <c r="AX1863" s="14" t="s">
        <v>72</v>
      </c>
      <c r="AY1863" s="227" t="s">
        <v>182</v>
      </c>
    </row>
    <row r="1864" spans="1:65" s="13" customFormat="1" ht="11.25">
      <c r="B1864" s="206"/>
      <c r="C1864" s="207"/>
      <c r="D1864" s="208" t="s">
        <v>194</v>
      </c>
      <c r="E1864" s="209" t="s">
        <v>1</v>
      </c>
      <c r="F1864" s="210" t="s">
        <v>207</v>
      </c>
      <c r="G1864" s="207"/>
      <c r="H1864" s="209" t="s">
        <v>1</v>
      </c>
      <c r="I1864" s="211"/>
      <c r="J1864" s="207"/>
      <c r="K1864" s="207"/>
      <c r="L1864" s="212"/>
      <c r="M1864" s="213"/>
      <c r="N1864" s="214"/>
      <c r="O1864" s="214"/>
      <c r="P1864" s="214"/>
      <c r="Q1864" s="214"/>
      <c r="R1864" s="214"/>
      <c r="S1864" s="214"/>
      <c r="T1864" s="215"/>
      <c r="AT1864" s="216" t="s">
        <v>194</v>
      </c>
      <c r="AU1864" s="216" t="s">
        <v>82</v>
      </c>
      <c r="AV1864" s="13" t="s">
        <v>80</v>
      </c>
      <c r="AW1864" s="13" t="s">
        <v>29</v>
      </c>
      <c r="AX1864" s="13" t="s">
        <v>72</v>
      </c>
      <c r="AY1864" s="216" t="s">
        <v>182</v>
      </c>
    </row>
    <row r="1865" spans="1:65" s="13" customFormat="1" ht="11.25">
      <c r="B1865" s="206"/>
      <c r="C1865" s="207"/>
      <c r="D1865" s="208" t="s">
        <v>194</v>
      </c>
      <c r="E1865" s="209" t="s">
        <v>1</v>
      </c>
      <c r="F1865" s="210" t="s">
        <v>2117</v>
      </c>
      <c r="G1865" s="207"/>
      <c r="H1865" s="209" t="s">
        <v>1</v>
      </c>
      <c r="I1865" s="211"/>
      <c r="J1865" s="207"/>
      <c r="K1865" s="207"/>
      <c r="L1865" s="212"/>
      <c r="M1865" s="213"/>
      <c r="N1865" s="214"/>
      <c r="O1865" s="214"/>
      <c r="P1865" s="214"/>
      <c r="Q1865" s="214"/>
      <c r="R1865" s="214"/>
      <c r="S1865" s="214"/>
      <c r="T1865" s="215"/>
      <c r="AT1865" s="216" t="s">
        <v>194</v>
      </c>
      <c r="AU1865" s="216" t="s">
        <v>82</v>
      </c>
      <c r="AV1865" s="13" t="s">
        <v>80</v>
      </c>
      <c r="AW1865" s="13" t="s">
        <v>29</v>
      </c>
      <c r="AX1865" s="13" t="s">
        <v>72</v>
      </c>
      <c r="AY1865" s="216" t="s">
        <v>182</v>
      </c>
    </row>
    <row r="1866" spans="1:65" s="14" customFormat="1" ht="11.25">
      <c r="B1866" s="217"/>
      <c r="C1866" s="218"/>
      <c r="D1866" s="208" t="s">
        <v>194</v>
      </c>
      <c r="E1866" s="219" t="s">
        <v>1</v>
      </c>
      <c r="F1866" s="220" t="s">
        <v>2118</v>
      </c>
      <c r="G1866" s="218"/>
      <c r="H1866" s="221">
        <v>10.85</v>
      </c>
      <c r="I1866" s="222"/>
      <c r="J1866" s="218"/>
      <c r="K1866" s="218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194</v>
      </c>
      <c r="AU1866" s="227" t="s">
        <v>82</v>
      </c>
      <c r="AV1866" s="14" t="s">
        <v>82</v>
      </c>
      <c r="AW1866" s="14" t="s">
        <v>29</v>
      </c>
      <c r="AX1866" s="14" t="s">
        <v>72</v>
      </c>
      <c r="AY1866" s="227" t="s">
        <v>182</v>
      </c>
    </row>
    <row r="1867" spans="1:65" s="15" customFormat="1" ht="11.25">
      <c r="B1867" s="228"/>
      <c r="C1867" s="229"/>
      <c r="D1867" s="208" t="s">
        <v>194</v>
      </c>
      <c r="E1867" s="230" t="s">
        <v>1</v>
      </c>
      <c r="F1867" s="231" t="s">
        <v>218</v>
      </c>
      <c r="G1867" s="229"/>
      <c r="H1867" s="232">
        <v>48.57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194</v>
      </c>
      <c r="AU1867" s="238" t="s">
        <v>82</v>
      </c>
      <c r="AV1867" s="15" t="s">
        <v>187</v>
      </c>
      <c r="AW1867" s="15" t="s">
        <v>29</v>
      </c>
      <c r="AX1867" s="15" t="s">
        <v>80</v>
      </c>
      <c r="AY1867" s="238" t="s">
        <v>182</v>
      </c>
    </row>
    <row r="1868" spans="1:65" s="2" customFormat="1" ht="24.2" customHeight="1">
      <c r="A1868" s="34"/>
      <c r="B1868" s="35"/>
      <c r="C1868" s="192" t="s">
        <v>546</v>
      </c>
      <c r="D1868" s="192" t="s">
        <v>184</v>
      </c>
      <c r="E1868" s="193" t="s">
        <v>2119</v>
      </c>
      <c r="F1868" s="194" t="s">
        <v>2120</v>
      </c>
      <c r="G1868" s="195" t="s">
        <v>318</v>
      </c>
      <c r="H1868" s="196">
        <v>57</v>
      </c>
      <c r="I1868" s="197"/>
      <c r="J1868" s="198">
        <f>ROUND(I1868*H1868,2)</f>
        <v>0</v>
      </c>
      <c r="K1868" s="199"/>
      <c r="L1868" s="39"/>
      <c r="M1868" s="200" t="s">
        <v>1</v>
      </c>
      <c r="N1868" s="201" t="s">
        <v>37</v>
      </c>
      <c r="O1868" s="71"/>
      <c r="P1868" s="202">
        <f>O1868*H1868</f>
        <v>0</v>
      </c>
      <c r="Q1868" s="202">
        <v>0</v>
      </c>
      <c r="R1868" s="202">
        <f>Q1868*H1868</f>
        <v>0</v>
      </c>
      <c r="S1868" s="202">
        <v>8.9999999999999993E-3</v>
      </c>
      <c r="T1868" s="203">
        <f>S1868*H1868</f>
        <v>0.51300000000000001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4" t="s">
        <v>187</v>
      </c>
      <c r="AT1868" s="204" t="s">
        <v>184</v>
      </c>
      <c r="AU1868" s="204" t="s">
        <v>82</v>
      </c>
      <c r="AY1868" s="17" t="s">
        <v>182</v>
      </c>
      <c r="BE1868" s="205">
        <f>IF(N1868="základní",J1868,0)</f>
        <v>0</v>
      </c>
      <c r="BF1868" s="205">
        <f>IF(N1868="snížená",J1868,0)</f>
        <v>0</v>
      </c>
      <c r="BG1868" s="205">
        <f>IF(N1868="zákl. přenesená",J1868,0)</f>
        <v>0</v>
      </c>
      <c r="BH1868" s="205">
        <f>IF(N1868="sníž. přenesená",J1868,0)</f>
        <v>0</v>
      </c>
      <c r="BI1868" s="205">
        <f>IF(N1868="nulová",J1868,0)</f>
        <v>0</v>
      </c>
      <c r="BJ1868" s="17" t="s">
        <v>80</v>
      </c>
      <c r="BK1868" s="205">
        <f>ROUND(I1868*H1868,2)</f>
        <v>0</v>
      </c>
      <c r="BL1868" s="17" t="s">
        <v>187</v>
      </c>
      <c r="BM1868" s="204" t="s">
        <v>2121</v>
      </c>
    </row>
    <row r="1869" spans="1:65" s="13" customFormat="1" ht="11.25">
      <c r="B1869" s="206"/>
      <c r="C1869" s="207"/>
      <c r="D1869" s="208" t="s">
        <v>194</v>
      </c>
      <c r="E1869" s="209" t="s">
        <v>1</v>
      </c>
      <c r="F1869" s="210" t="s">
        <v>89</v>
      </c>
      <c r="G1869" s="207"/>
      <c r="H1869" s="209" t="s">
        <v>1</v>
      </c>
      <c r="I1869" s="211"/>
      <c r="J1869" s="207"/>
      <c r="K1869" s="207"/>
      <c r="L1869" s="212"/>
      <c r="M1869" s="213"/>
      <c r="N1869" s="214"/>
      <c r="O1869" s="214"/>
      <c r="P1869" s="214"/>
      <c r="Q1869" s="214"/>
      <c r="R1869" s="214"/>
      <c r="S1869" s="214"/>
      <c r="T1869" s="215"/>
      <c r="AT1869" s="216" t="s">
        <v>194</v>
      </c>
      <c r="AU1869" s="216" t="s">
        <v>82</v>
      </c>
      <c r="AV1869" s="13" t="s">
        <v>80</v>
      </c>
      <c r="AW1869" s="13" t="s">
        <v>29</v>
      </c>
      <c r="AX1869" s="13" t="s">
        <v>72</v>
      </c>
      <c r="AY1869" s="216" t="s">
        <v>182</v>
      </c>
    </row>
    <row r="1870" spans="1:65" s="14" customFormat="1" ht="11.25">
      <c r="B1870" s="217"/>
      <c r="C1870" s="218"/>
      <c r="D1870" s="208" t="s">
        <v>194</v>
      </c>
      <c r="E1870" s="219" t="s">
        <v>1</v>
      </c>
      <c r="F1870" s="220" t="s">
        <v>867</v>
      </c>
      <c r="G1870" s="218"/>
      <c r="H1870" s="221">
        <v>57</v>
      </c>
      <c r="I1870" s="222"/>
      <c r="J1870" s="218"/>
      <c r="K1870" s="218"/>
      <c r="L1870" s="223"/>
      <c r="M1870" s="224"/>
      <c r="N1870" s="225"/>
      <c r="O1870" s="225"/>
      <c r="P1870" s="225"/>
      <c r="Q1870" s="225"/>
      <c r="R1870" s="225"/>
      <c r="S1870" s="225"/>
      <c r="T1870" s="226"/>
      <c r="AT1870" s="227" t="s">
        <v>194</v>
      </c>
      <c r="AU1870" s="227" t="s">
        <v>82</v>
      </c>
      <c r="AV1870" s="14" t="s">
        <v>82</v>
      </c>
      <c r="AW1870" s="14" t="s">
        <v>29</v>
      </c>
      <c r="AX1870" s="14" t="s">
        <v>72</v>
      </c>
      <c r="AY1870" s="227" t="s">
        <v>182</v>
      </c>
    </row>
    <row r="1871" spans="1:65" s="15" customFormat="1" ht="11.25">
      <c r="B1871" s="228"/>
      <c r="C1871" s="229"/>
      <c r="D1871" s="208" t="s">
        <v>194</v>
      </c>
      <c r="E1871" s="230" t="s">
        <v>1</v>
      </c>
      <c r="F1871" s="231" t="s">
        <v>218</v>
      </c>
      <c r="G1871" s="229"/>
      <c r="H1871" s="232">
        <v>57</v>
      </c>
      <c r="I1871" s="233"/>
      <c r="J1871" s="229"/>
      <c r="K1871" s="229"/>
      <c r="L1871" s="234"/>
      <c r="M1871" s="235"/>
      <c r="N1871" s="236"/>
      <c r="O1871" s="236"/>
      <c r="P1871" s="236"/>
      <c r="Q1871" s="236"/>
      <c r="R1871" s="236"/>
      <c r="S1871" s="236"/>
      <c r="T1871" s="237"/>
      <c r="AT1871" s="238" t="s">
        <v>194</v>
      </c>
      <c r="AU1871" s="238" t="s">
        <v>82</v>
      </c>
      <c r="AV1871" s="15" t="s">
        <v>187</v>
      </c>
      <c r="AW1871" s="15" t="s">
        <v>29</v>
      </c>
      <c r="AX1871" s="15" t="s">
        <v>80</v>
      </c>
      <c r="AY1871" s="238" t="s">
        <v>182</v>
      </c>
    </row>
    <row r="1872" spans="1:65" s="2" customFormat="1" ht="24.2" customHeight="1">
      <c r="A1872" s="34"/>
      <c r="B1872" s="35"/>
      <c r="C1872" s="192" t="s">
        <v>2122</v>
      </c>
      <c r="D1872" s="192" t="s">
        <v>184</v>
      </c>
      <c r="E1872" s="193" t="s">
        <v>2123</v>
      </c>
      <c r="F1872" s="194" t="s">
        <v>2124</v>
      </c>
      <c r="G1872" s="195" t="s">
        <v>318</v>
      </c>
      <c r="H1872" s="196">
        <v>110</v>
      </c>
      <c r="I1872" s="197"/>
      <c r="J1872" s="198">
        <f>ROUND(I1872*H1872,2)</f>
        <v>0</v>
      </c>
      <c r="K1872" s="199"/>
      <c r="L1872" s="39"/>
      <c r="M1872" s="200" t="s">
        <v>1</v>
      </c>
      <c r="N1872" s="201" t="s">
        <v>37</v>
      </c>
      <c r="O1872" s="71"/>
      <c r="P1872" s="202">
        <f>O1872*H1872</f>
        <v>0</v>
      </c>
      <c r="Q1872" s="202">
        <v>0</v>
      </c>
      <c r="R1872" s="202">
        <f>Q1872*H1872</f>
        <v>0</v>
      </c>
      <c r="S1872" s="202">
        <v>9.7000000000000003E-2</v>
      </c>
      <c r="T1872" s="203">
        <f>S1872*H1872</f>
        <v>10.67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4" t="s">
        <v>187</v>
      </c>
      <c r="AT1872" s="204" t="s">
        <v>184</v>
      </c>
      <c r="AU1872" s="204" t="s">
        <v>82</v>
      </c>
      <c r="AY1872" s="17" t="s">
        <v>182</v>
      </c>
      <c r="BE1872" s="205">
        <f>IF(N1872="základní",J1872,0)</f>
        <v>0</v>
      </c>
      <c r="BF1872" s="205">
        <f>IF(N1872="snížená",J1872,0)</f>
        <v>0</v>
      </c>
      <c r="BG1872" s="205">
        <f>IF(N1872="zákl. přenesená",J1872,0)</f>
        <v>0</v>
      </c>
      <c r="BH1872" s="205">
        <f>IF(N1872="sníž. přenesená",J1872,0)</f>
        <v>0</v>
      </c>
      <c r="BI1872" s="205">
        <f>IF(N1872="nulová",J1872,0)</f>
        <v>0</v>
      </c>
      <c r="BJ1872" s="17" t="s">
        <v>80</v>
      </c>
      <c r="BK1872" s="205">
        <f>ROUND(I1872*H1872,2)</f>
        <v>0</v>
      </c>
      <c r="BL1872" s="17" t="s">
        <v>187</v>
      </c>
      <c r="BM1872" s="204" t="s">
        <v>2125</v>
      </c>
    </row>
    <row r="1873" spans="2:51" s="13" customFormat="1" ht="11.25">
      <c r="B1873" s="206"/>
      <c r="C1873" s="207"/>
      <c r="D1873" s="208" t="s">
        <v>194</v>
      </c>
      <c r="E1873" s="209" t="s">
        <v>1</v>
      </c>
      <c r="F1873" s="210" t="s">
        <v>1238</v>
      </c>
      <c r="G1873" s="207"/>
      <c r="H1873" s="209" t="s">
        <v>1</v>
      </c>
      <c r="I1873" s="211"/>
      <c r="J1873" s="207"/>
      <c r="K1873" s="207"/>
      <c r="L1873" s="212"/>
      <c r="M1873" s="213"/>
      <c r="N1873" s="214"/>
      <c r="O1873" s="214"/>
      <c r="P1873" s="214"/>
      <c r="Q1873" s="214"/>
      <c r="R1873" s="214"/>
      <c r="S1873" s="214"/>
      <c r="T1873" s="215"/>
      <c r="AT1873" s="216" t="s">
        <v>194</v>
      </c>
      <c r="AU1873" s="216" t="s">
        <v>82</v>
      </c>
      <c r="AV1873" s="13" t="s">
        <v>80</v>
      </c>
      <c r="AW1873" s="13" t="s">
        <v>29</v>
      </c>
      <c r="AX1873" s="13" t="s">
        <v>72</v>
      </c>
      <c r="AY1873" s="216" t="s">
        <v>182</v>
      </c>
    </row>
    <row r="1874" spans="2:51" s="14" customFormat="1" ht="11.25">
      <c r="B1874" s="217"/>
      <c r="C1874" s="218"/>
      <c r="D1874" s="208" t="s">
        <v>194</v>
      </c>
      <c r="E1874" s="219" t="s">
        <v>1</v>
      </c>
      <c r="F1874" s="220" t="s">
        <v>2126</v>
      </c>
      <c r="G1874" s="218"/>
      <c r="H1874" s="221">
        <v>12</v>
      </c>
      <c r="I1874" s="222"/>
      <c r="J1874" s="218"/>
      <c r="K1874" s="218"/>
      <c r="L1874" s="223"/>
      <c r="M1874" s="224"/>
      <c r="N1874" s="225"/>
      <c r="O1874" s="225"/>
      <c r="P1874" s="225"/>
      <c r="Q1874" s="225"/>
      <c r="R1874" s="225"/>
      <c r="S1874" s="225"/>
      <c r="T1874" s="226"/>
      <c r="AT1874" s="227" t="s">
        <v>194</v>
      </c>
      <c r="AU1874" s="227" t="s">
        <v>82</v>
      </c>
      <c r="AV1874" s="14" t="s">
        <v>82</v>
      </c>
      <c r="AW1874" s="14" t="s">
        <v>29</v>
      </c>
      <c r="AX1874" s="14" t="s">
        <v>72</v>
      </c>
      <c r="AY1874" s="227" t="s">
        <v>182</v>
      </c>
    </row>
    <row r="1875" spans="2:51" s="13" customFormat="1" ht="11.25">
      <c r="B1875" s="206"/>
      <c r="C1875" s="207"/>
      <c r="D1875" s="208" t="s">
        <v>194</v>
      </c>
      <c r="E1875" s="209" t="s">
        <v>1</v>
      </c>
      <c r="F1875" s="210" t="s">
        <v>1042</v>
      </c>
      <c r="G1875" s="207"/>
      <c r="H1875" s="209" t="s">
        <v>1</v>
      </c>
      <c r="I1875" s="211"/>
      <c r="J1875" s="207"/>
      <c r="K1875" s="207"/>
      <c r="L1875" s="212"/>
      <c r="M1875" s="213"/>
      <c r="N1875" s="214"/>
      <c r="O1875" s="214"/>
      <c r="P1875" s="214"/>
      <c r="Q1875" s="214"/>
      <c r="R1875" s="214"/>
      <c r="S1875" s="214"/>
      <c r="T1875" s="215"/>
      <c r="AT1875" s="216" t="s">
        <v>194</v>
      </c>
      <c r="AU1875" s="216" t="s">
        <v>82</v>
      </c>
      <c r="AV1875" s="13" t="s">
        <v>80</v>
      </c>
      <c r="AW1875" s="13" t="s">
        <v>29</v>
      </c>
      <c r="AX1875" s="13" t="s">
        <v>72</v>
      </c>
      <c r="AY1875" s="216" t="s">
        <v>182</v>
      </c>
    </row>
    <row r="1876" spans="2:51" s="14" customFormat="1" ht="11.25">
      <c r="B1876" s="217"/>
      <c r="C1876" s="218"/>
      <c r="D1876" s="208" t="s">
        <v>194</v>
      </c>
      <c r="E1876" s="219" t="s">
        <v>1</v>
      </c>
      <c r="F1876" s="220" t="s">
        <v>2127</v>
      </c>
      <c r="G1876" s="218"/>
      <c r="H1876" s="221">
        <v>8.8000000000000007</v>
      </c>
      <c r="I1876" s="222"/>
      <c r="J1876" s="218"/>
      <c r="K1876" s="218"/>
      <c r="L1876" s="223"/>
      <c r="M1876" s="224"/>
      <c r="N1876" s="225"/>
      <c r="O1876" s="225"/>
      <c r="P1876" s="225"/>
      <c r="Q1876" s="225"/>
      <c r="R1876" s="225"/>
      <c r="S1876" s="225"/>
      <c r="T1876" s="226"/>
      <c r="AT1876" s="227" t="s">
        <v>194</v>
      </c>
      <c r="AU1876" s="227" t="s">
        <v>82</v>
      </c>
      <c r="AV1876" s="14" t="s">
        <v>82</v>
      </c>
      <c r="AW1876" s="14" t="s">
        <v>29</v>
      </c>
      <c r="AX1876" s="14" t="s">
        <v>72</v>
      </c>
      <c r="AY1876" s="227" t="s">
        <v>182</v>
      </c>
    </row>
    <row r="1877" spans="2:51" s="13" customFormat="1" ht="11.25">
      <c r="B1877" s="206"/>
      <c r="C1877" s="207"/>
      <c r="D1877" s="208" t="s">
        <v>194</v>
      </c>
      <c r="E1877" s="209" t="s">
        <v>1</v>
      </c>
      <c r="F1877" s="210" t="s">
        <v>207</v>
      </c>
      <c r="G1877" s="207"/>
      <c r="H1877" s="209" t="s">
        <v>1</v>
      </c>
      <c r="I1877" s="211"/>
      <c r="J1877" s="207"/>
      <c r="K1877" s="207"/>
      <c r="L1877" s="212"/>
      <c r="M1877" s="213"/>
      <c r="N1877" s="214"/>
      <c r="O1877" s="214"/>
      <c r="P1877" s="214"/>
      <c r="Q1877" s="214"/>
      <c r="R1877" s="214"/>
      <c r="S1877" s="214"/>
      <c r="T1877" s="215"/>
      <c r="AT1877" s="216" t="s">
        <v>194</v>
      </c>
      <c r="AU1877" s="216" t="s">
        <v>82</v>
      </c>
      <c r="AV1877" s="13" t="s">
        <v>80</v>
      </c>
      <c r="AW1877" s="13" t="s">
        <v>29</v>
      </c>
      <c r="AX1877" s="13" t="s">
        <v>72</v>
      </c>
      <c r="AY1877" s="216" t="s">
        <v>182</v>
      </c>
    </row>
    <row r="1878" spans="2:51" s="13" customFormat="1" ht="11.25">
      <c r="B1878" s="206"/>
      <c r="C1878" s="207"/>
      <c r="D1878" s="208" t="s">
        <v>194</v>
      </c>
      <c r="E1878" s="209" t="s">
        <v>1</v>
      </c>
      <c r="F1878" s="210" t="s">
        <v>1043</v>
      </c>
      <c r="G1878" s="207"/>
      <c r="H1878" s="209" t="s">
        <v>1</v>
      </c>
      <c r="I1878" s="211"/>
      <c r="J1878" s="207"/>
      <c r="K1878" s="207"/>
      <c r="L1878" s="212"/>
      <c r="M1878" s="213"/>
      <c r="N1878" s="214"/>
      <c r="O1878" s="214"/>
      <c r="P1878" s="214"/>
      <c r="Q1878" s="214"/>
      <c r="R1878" s="214"/>
      <c r="S1878" s="214"/>
      <c r="T1878" s="215"/>
      <c r="AT1878" s="216" t="s">
        <v>194</v>
      </c>
      <c r="AU1878" s="216" t="s">
        <v>82</v>
      </c>
      <c r="AV1878" s="13" t="s">
        <v>80</v>
      </c>
      <c r="AW1878" s="13" t="s">
        <v>29</v>
      </c>
      <c r="AX1878" s="13" t="s">
        <v>72</v>
      </c>
      <c r="AY1878" s="216" t="s">
        <v>182</v>
      </c>
    </row>
    <row r="1879" spans="2:51" s="14" customFormat="1" ht="11.25">
      <c r="B1879" s="217"/>
      <c r="C1879" s="218"/>
      <c r="D1879" s="208" t="s">
        <v>194</v>
      </c>
      <c r="E1879" s="219" t="s">
        <v>1</v>
      </c>
      <c r="F1879" s="220" t="s">
        <v>2128</v>
      </c>
      <c r="G1879" s="218"/>
      <c r="H1879" s="221">
        <v>7.2</v>
      </c>
      <c r="I1879" s="222"/>
      <c r="J1879" s="218"/>
      <c r="K1879" s="218"/>
      <c r="L1879" s="223"/>
      <c r="M1879" s="224"/>
      <c r="N1879" s="225"/>
      <c r="O1879" s="225"/>
      <c r="P1879" s="225"/>
      <c r="Q1879" s="225"/>
      <c r="R1879" s="225"/>
      <c r="S1879" s="225"/>
      <c r="T1879" s="226"/>
      <c r="AT1879" s="227" t="s">
        <v>194</v>
      </c>
      <c r="AU1879" s="227" t="s">
        <v>82</v>
      </c>
      <c r="AV1879" s="14" t="s">
        <v>82</v>
      </c>
      <c r="AW1879" s="14" t="s">
        <v>29</v>
      </c>
      <c r="AX1879" s="14" t="s">
        <v>72</v>
      </c>
      <c r="AY1879" s="227" t="s">
        <v>182</v>
      </c>
    </row>
    <row r="1880" spans="2:51" s="13" customFormat="1" ht="11.25">
      <c r="B1880" s="206"/>
      <c r="C1880" s="207"/>
      <c r="D1880" s="208" t="s">
        <v>194</v>
      </c>
      <c r="E1880" s="209" t="s">
        <v>1</v>
      </c>
      <c r="F1880" s="210" t="s">
        <v>1046</v>
      </c>
      <c r="G1880" s="207"/>
      <c r="H1880" s="209" t="s">
        <v>1</v>
      </c>
      <c r="I1880" s="211"/>
      <c r="J1880" s="207"/>
      <c r="K1880" s="207"/>
      <c r="L1880" s="212"/>
      <c r="M1880" s="213"/>
      <c r="N1880" s="214"/>
      <c r="O1880" s="214"/>
      <c r="P1880" s="214"/>
      <c r="Q1880" s="214"/>
      <c r="R1880" s="214"/>
      <c r="S1880" s="214"/>
      <c r="T1880" s="215"/>
      <c r="AT1880" s="216" t="s">
        <v>194</v>
      </c>
      <c r="AU1880" s="216" t="s">
        <v>82</v>
      </c>
      <c r="AV1880" s="13" t="s">
        <v>80</v>
      </c>
      <c r="AW1880" s="13" t="s">
        <v>29</v>
      </c>
      <c r="AX1880" s="13" t="s">
        <v>72</v>
      </c>
      <c r="AY1880" s="216" t="s">
        <v>182</v>
      </c>
    </row>
    <row r="1881" spans="2:51" s="14" customFormat="1" ht="11.25">
      <c r="B1881" s="217"/>
      <c r="C1881" s="218"/>
      <c r="D1881" s="208" t="s">
        <v>194</v>
      </c>
      <c r="E1881" s="219" t="s">
        <v>1</v>
      </c>
      <c r="F1881" s="220" t="s">
        <v>2129</v>
      </c>
      <c r="G1881" s="218"/>
      <c r="H1881" s="221">
        <v>17.600000000000001</v>
      </c>
      <c r="I1881" s="222"/>
      <c r="J1881" s="218"/>
      <c r="K1881" s="218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194</v>
      </c>
      <c r="AU1881" s="227" t="s">
        <v>82</v>
      </c>
      <c r="AV1881" s="14" t="s">
        <v>82</v>
      </c>
      <c r="AW1881" s="14" t="s">
        <v>29</v>
      </c>
      <c r="AX1881" s="14" t="s">
        <v>72</v>
      </c>
      <c r="AY1881" s="227" t="s">
        <v>182</v>
      </c>
    </row>
    <row r="1882" spans="2:51" s="13" customFormat="1" ht="11.25">
      <c r="B1882" s="206"/>
      <c r="C1882" s="207"/>
      <c r="D1882" s="208" t="s">
        <v>194</v>
      </c>
      <c r="E1882" s="209" t="s">
        <v>1</v>
      </c>
      <c r="F1882" s="210" t="s">
        <v>1044</v>
      </c>
      <c r="G1882" s="207"/>
      <c r="H1882" s="209" t="s">
        <v>1</v>
      </c>
      <c r="I1882" s="211"/>
      <c r="J1882" s="207"/>
      <c r="K1882" s="207"/>
      <c r="L1882" s="212"/>
      <c r="M1882" s="213"/>
      <c r="N1882" s="214"/>
      <c r="O1882" s="214"/>
      <c r="P1882" s="214"/>
      <c r="Q1882" s="214"/>
      <c r="R1882" s="214"/>
      <c r="S1882" s="214"/>
      <c r="T1882" s="215"/>
      <c r="AT1882" s="216" t="s">
        <v>194</v>
      </c>
      <c r="AU1882" s="216" t="s">
        <v>82</v>
      </c>
      <c r="AV1882" s="13" t="s">
        <v>80</v>
      </c>
      <c r="AW1882" s="13" t="s">
        <v>29</v>
      </c>
      <c r="AX1882" s="13" t="s">
        <v>72</v>
      </c>
      <c r="AY1882" s="216" t="s">
        <v>182</v>
      </c>
    </row>
    <row r="1883" spans="2:51" s="14" customFormat="1" ht="11.25">
      <c r="B1883" s="217"/>
      <c r="C1883" s="218"/>
      <c r="D1883" s="208" t="s">
        <v>194</v>
      </c>
      <c r="E1883" s="219" t="s">
        <v>1</v>
      </c>
      <c r="F1883" s="220" t="s">
        <v>2130</v>
      </c>
      <c r="G1883" s="218"/>
      <c r="H1883" s="221">
        <v>6.4</v>
      </c>
      <c r="I1883" s="222"/>
      <c r="J1883" s="218"/>
      <c r="K1883" s="218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194</v>
      </c>
      <c r="AU1883" s="227" t="s">
        <v>82</v>
      </c>
      <c r="AV1883" s="14" t="s">
        <v>82</v>
      </c>
      <c r="AW1883" s="14" t="s">
        <v>29</v>
      </c>
      <c r="AX1883" s="14" t="s">
        <v>72</v>
      </c>
      <c r="AY1883" s="227" t="s">
        <v>182</v>
      </c>
    </row>
    <row r="1884" spans="2:51" s="13" customFormat="1" ht="11.25">
      <c r="B1884" s="206"/>
      <c r="C1884" s="207"/>
      <c r="D1884" s="208" t="s">
        <v>194</v>
      </c>
      <c r="E1884" s="209" t="s">
        <v>1</v>
      </c>
      <c r="F1884" s="210" t="s">
        <v>1047</v>
      </c>
      <c r="G1884" s="207"/>
      <c r="H1884" s="209" t="s">
        <v>1</v>
      </c>
      <c r="I1884" s="211"/>
      <c r="J1884" s="207"/>
      <c r="K1884" s="207"/>
      <c r="L1884" s="212"/>
      <c r="M1884" s="213"/>
      <c r="N1884" s="214"/>
      <c r="O1884" s="214"/>
      <c r="P1884" s="214"/>
      <c r="Q1884" s="214"/>
      <c r="R1884" s="214"/>
      <c r="S1884" s="214"/>
      <c r="T1884" s="215"/>
      <c r="AT1884" s="216" t="s">
        <v>194</v>
      </c>
      <c r="AU1884" s="216" t="s">
        <v>82</v>
      </c>
      <c r="AV1884" s="13" t="s">
        <v>80</v>
      </c>
      <c r="AW1884" s="13" t="s">
        <v>29</v>
      </c>
      <c r="AX1884" s="13" t="s">
        <v>72</v>
      </c>
      <c r="AY1884" s="216" t="s">
        <v>182</v>
      </c>
    </row>
    <row r="1885" spans="2:51" s="14" customFormat="1" ht="11.25">
      <c r="B1885" s="217"/>
      <c r="C1885" s="218"/>
      <c r="D1885" s="208" t="s">
        <v>194</v>
      </c>
      <c r="E1885" s="219" t="s">
        <v>1</v>
      </c>
      <c r="F1885" s="220" t="s">
        <v>2131</v>
      </c>
      <c r="G1885" s="218"/>
      <c r="H1885" s="221">
        <v>9.1999999999999993</v>
      </c>
      <c r="I1885" s="222"/>
      <c r="J1885" s="218"/>
      <c r="K1885" s="218"/>
      <c r="L1885" s="223"/>
      <c r="M1885" s="224"/>
      <c r="N1885" s="225"/>
      <c r="O1885" s="225"/>
      <c r="P1885" s="225"/>
      <c r="Q1885" s="225"/>
      <c r="R1885" s="225"/>
      <c r="S1885" s="225"/>
      <c r="T1885" s="226"/>
      <c r="AT1885" s="227" t="s">
        <v>194</v>
      </c>
      <c r="AU1885" s="227" t="s">
        <v>82</v>
      </c>
      <c r="AV1885" s="14" t="s">
        <v>82</v>
      </c>
      <c r="AW1885" s="14" t="s">
        <v>29</v>
      </c>
      <c r="AX1885" s="14" t="s">
        <v>72</v>
      </c>
      <c r="AY1885" s="227" t="s">
        <v>182</v>
      </c>
    </row>
    <row r="1886" spans="2:51" s="13" customFormat="1" ht="11.25">
      <c r="B1886" s="206"/>
      <c r="C1886" s="207"/>
      <c r="D1886" s="208" t="s">
        <v>194</v>
      </c>
      <c r="E1886" s="209" t="s">
        <v>1</v>
      </c>
      <c r="F1886" s="210" t="s">
        <v>1048</v>
      </c>
      <c r="G1886" s="207"/>
      <c r="H1886" s="209" t="s">
        <v>1</v>
      </c>
      <c r="I1886" s="211"/>
      <c r="J1886" s="207"/>
      <c r="K1886" s="207"/>
      <c r="L1886" s="212"/>
      <c r="M1886" s="213"/>
      <c r="N1886" s="214"/>
      <c r="O1886" s="214"/>
      <c r="P1886" s="214"/>
      <c r="Q1886" s="214"/>
      <c r="R1886" s="214"/>
      <c r="S1886" s="214"/>
      <c r="T1886" s="215"/>
      <c r="AT1886" s="216" t="s">
        <v>194</v>
      </c>
      <c r="AU1886" s="216" t="s">
        <v>82</v>
      </c>
      <c r="AV1886" s="13" t="s">
        <v>80</v>
      </c>
      <c r="AW1886" s="13" t="s">
        <v>29</v>
      </c>
      <c r="AX1886" s="13" t="s">
        <v>72</v>
      </c>
      <c r="AY1886" s="216" t="s">
        <v>182</v>
      </c>
    </row>
    <row r="1887" spans="2:51" s="14" customFormat="1" ht="11.25">
      <c r="B1887" s="217"/>
      <c r="C1887" s="218"/>
      <c r="D1887" s="208" t="s">
        <v>194</v>
      </c>
      <c r="E1887" s="219" t="s">
        <v>1</v>
      </c>
      <c r="F1887" s="220" t="s">
        <v>2128</v>
      </c>
      <c r="G1887" s="218"/>
      <c r="H1887" s="221">
        <v>7.2</v>
      </c>
      <c r="I1887" s="222"/>
      <c r="J1887" s="218"/>
      <c r="K1887" s="218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194</v>
      </c>
      <c r="AU1887" s="227" t="s">
        <v>82</v>
      </c>
      <c r="AV1887" s="14" t="s">
        <v>82</v>
      </c>
      <c r="AW1887" s="14" t="s">
        <v>29</v>
      </c>
      <c r="AX1887" s="14" t="s">
        <v>72</v>
      </c>
      <c r="AY1887" s="227" t="s">
        <v>182</v>
      </c>
    </row>
    <row r="1888" spans="2:51" s="13" customFormat="1" ht="11.25">
      <c r="B1888" s="206"/>
      <c r="C1888" s="207"/>
      <c r="D1888" s="208" t="s">
        <v>194</v>
      </c>
      <c r="E1888" s="209" t="s">
        <v>1</v>
      </c>
      <c r="F1888" s="210" t="s">
        <v>253</v>
      </c>
      <c r="G1888" s="207"/>
      <c r="H1888" s="209" t="s">
        <v>1</v>
      </c>
      <c r="I1888" s="211"/>
      <c r="J1888" s="207"/>
      <c r="K1888" s="207"/>
      <c r="L1888" s="212"/>
      <c r="M1888" s="213"/>
      <c r="N1888" s="214"/>
      <c r="O1888" s="214"/>
      <c r="P1888" s="214"/>
      <c r="Q1888" s="214"/>
      <c r="R1888" s="214"/>
      <c r="S1888" s="214"/>
      <c r="T1888" s="215"/>
      <c r="AT1888" s="216" t="s">
        <v>194</v>
      </c>
      <c r="AU1888" s="216" t="s">
        <v>82</v>
      </c>
      <c r="AV1888" s="13" t="s">
        <v>80</v>
      </c>
      <c r="AW1888" s="13" t="s">
        <v>29</v>
      </c>
      <c r="AX1888" s="13" t="s">
        <v>72</v>
      </c>
      <c r="AY1888" s="216" t="s">
        <v>182</v>
      </c>
    </row>
    <row r="1889" spans="1:65" s="13" customFormat="1" ht="11.25">
      <c r="B1889" s="206"/>
      <c r="C1889" s="207"/>
      <c r="D1889" s="208" t="s">
        <v>194</v>
      </c>
      <c r="E1889" s="209" t="s">
        <v>1</v>
      </c>
      <c r="F1889" s="210" t="s">
        <v>1049</v>
      </c>
      <c r="G1889" s="207"/>
      <c r="H1889" s="209" t="s">
        <v>1</v>
      </c>
      <c r="I1889" s="211"/>
      <c r="J1889" s="207"/>
      <c r="K1889" s="207"/>
      <c r="L1889" s="212"/>
      <c r="M1889" s="213"/>
      <c r="N1889" s="214"/>
      <c r="O1889" s="214"/>
      <c r="P1889" s="214"/>
      <c r="Q1889" s="214"/>
      <c r="R1889" s="214"/>
      <c r="S1889" s="214"/>
      <c r="T1889" s="215"/>
      <c r="AT1889" s="216" t="s">
        <v>194</v>
      </c>
      <c r="AU1889" s="216" t="s">
        <v>82</v>
      </c>
      <c r="AV1889" s="13" t="s">
        <v>80</v>
      </c>
      <c r="AW1889" s="13" t="s">
        <v>29</v>
      </c>
      <c r="AX1889" s="13" t="s">
        <v>72</v>
      </c>
      <c r="AY1889" s="216" t="s">
        <v>182</v>
      </c>
    </row>
    <row r="1890" spans="1:65" s="14" customFormat="1" ht="11.25">
      <c r="B1890" s="217"/>
      <c r="C1890" s="218"/>
      <c r="D1890" s="208" t="s">
        <v>194</v>
      </c>
      <c r="E1890" s="219" t="s">
        <v>1</v>
      </c>
      <c r="F1890" s="220" t="s">
        <v>2128</v>
      </c>
      <c r="G1890" s="218"/>
      <c r="H1890" s="221">
        <v>7.2</v>
      </c>
      <c r="I1890" s="222"/>
      <c r="J1890" s="218"/>
      <c r="K1890" s="218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194</v>
      </c>
      <c r="AU1890" s="227" t="s">
        <v>82</v>
      </c>
      <c r="AV1890" s="14" t="s">
        <v>82</v>
      </c>
      <c r="AW1890" s="14" t="s">
        <v>29</v>
      </c>
      <c r="AX1890" s="14" t="s">
        <v>72</v>
      </c>
      <c r="AY1890" s="227" t="s">
        <v>182</v>
      </c>
    </row>
    <row r="1891" spans="1:65" s="13" customFormat="1" ht="11.25">
      <c r="B1891" s="206"/>
      <c r="C1891" s="207"/>
      <c r="D1891" s="208" t="s">
        <v>194</v>
      </c>
      <c r="E1891" s="209" t="s">
        <v>1</v>
      </c>
      <c r="F1891" s="210" t="s">
        <v>1050</v>
      </c>
      <c r="G1891" s="207"/>
      <c r="H1891" s="209" t="s">
        <v>1</v>
      </c>
      <c r="I1891" s="211"/>
      <c r="J1891" s="207"/>
      <c r="K1891" s="207"/>
      <c r="L1891" s="212"/>
      <c r="M1891" s="213"/>
      <c r="N1891" s="214"/>
      <c r="O1891" s="214"/>
      <c r="P1891" s="214"/>
      <c r="Q1891" s="214"/>
      <c r="R1891" s="214"/>
      <c r="S1891" s="214"/>
      <c r="T1891" s="215"/>
      <c r="AT1891" s="216" t="s">
        <v>194</v>
      </c>
      <c r="AU1891" s="216" t="s">
        <v>82</v>
      </c>
      <c r="AV1891" s="13" t="s">
        <v>80</v>
      </c>
      <c r="AW1891" s="13" t="s">
        <v>29</v>
      </c>
      <c r="AX1891" s="13" t="s">
        <v>72</v>
      </c>
      <c r="AY1891" s="216" t="s">
        <v>182</v>
      </c>
    </row>
    <row r="1892" spans="1:65" s="14" customFormat="1" ht="11.25">
      <c r="B1892" s="217"/>
      <c r="C1892" s="218"/>
      <c r="D1892" s="208" t="s">
        <v>194</v>
      </c>
      <c r="E1892" s="219" t="s">
        <v>1</v>
      </c>
      <c r="F1892" s="220" t="s">
        <v>2132</v>
      </c>
      <c r="G1892" s="218"/>
      <c r="H1892" s="221">
        <v>6.8</v>
      </c>
      <c r="I1892" s="222"/>
      <c r="J1892" s="218"/>
      <c r="K1892" s="218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194</v>
      </c>
      <c r="AU1892" s="227" t="s">
        <v>82</v>
      </c>
      <c r="AV1892" s="14" t="s">
        <v>82</v>
      </c>
      <c r="AW1892" s="14" t="s">
        <v>29</v>
      </c>
      <c r="AX1892" s="14" t="s">
        <v>72</v>
      </c>
      <c r="AY1892" s="227" t="s">
        <v>182</v>
      </c>
    </row>
    <row r="1893" spans="1:65" s="13" customFormat="1" ht="11.25">
      <c r="B1893" s="206"/>
      <c r="C1893" s="207"/>
      <c r="D1893" s="208" t="s">
        <v>194</v>
      </c>
      <c r="E1893" s="209" t="s">
        <v>1</v>
      </c>
      <c r="F1893" s="210" t="s">
        <v>1051</v>
      </c>
      <c r="G1893" s="207"/>
      <c r="H1893" s="209" t="s">
        <v>1</v>
      </c>
      <c r="I1893" s="211"/>
      <c r="J1893" s="207"/>
      <c r="K1893" s="207"/>
      <c r="L1893" s="212"/>
      <c r="M1893" s="213"/>
      <c r="N1893" s="214"/>
      <c r="O1893" s="214"/>
      <c r="P1893" s="214"/>
      <c r="Q1893" s="214"/>
      <c r="R1893" s="214"/>
      <c r="S1893" s="214"/>
      <c r="T1893" s="215"/>
      <c r="AT1893" s="216" t="s">
        <v>194</v>
      </c>
      <c r="AU1893" s="216" t="s">
        <v>82</v>
      </c>
      <c r="AV1893" s="13" t="s">
        <v>80</v>
      </c>
      <c r="AW1893" s="13" t="s">
        <v>29</v>
      </c>
      <c r="AX1893" s="13" t="s">
        <v>72</v>
      </c>
      <c r="AY1893" s="216" t="s">
        <v>182</v>
      </c>
    </row>
    <row r="1894" spans="1:65" s="14" customFormat="1" ht="11.25">
      <c r="B1894" s="217"/>
      <c r="C1894" s="218"/>
      <c r="D1894" s="208" t="s">
        <v>194</v>
      </c>
      <c r="E1894" s="219" t="s">
        <v>1</v>
      </c>
      <c r="F1894" s="220" t="s">
        <v>2133</v>
      </c>
      <c r="G1894" s="218"/>
      <c r="H1894" s="221">
        <v>4.4000000000000004</v>
      </c>
      <c r="I1894" s="222"/>
      <c r="J1894" s="218"/>
      <c r="K1894" s="218"/>
      <c r="L1894" s="223"/>
      <c r="M1894" s="224"/>
      <c r="N1894" s="225"/>
      <c r="O1894" s="225"/>
      <c r="P1894" s="225"/>
      <c r="Q1894" s="225"/>
      <c r="R1894" s="225"/>
      <c r="S1894" s="225"/>
      <c r="T1894" s="226"/>
      <c r="AT1894" s="227" t="s">
        <v>194</v>
      </c>
      <c r="AU1894" s="227" t="s">
        <v>82</v>
      </c>
      <c r="AV1894" s="14" t="s">
        <v>82</v>
      </c>
      <c r="AW1894" s="14" t="s">
        <v>29</v>
      </c>
      <c r="AX1894" s="14" t="s">
        <v>72</v>
      </c>
      <c r="AY1894" s="227" t="s">
        <v>182</v>
      </c>
    </row>
    <row r="1895" spans="1:65" s="13" customFormat="1" ht="11.25">
      <c r="B1895" s="206"/>
      <c r="C1895" s="207"/>
      <c r="D1895" s="208" t="s">
        <v>194</v>
      </c>
      <c r="E1895" s="209" t="s">
        <v>1</v>
      </c>
      <c r="F1895" s="210" t="s">
        <v>1052</v>
      </c>
      <c r="G1895" s="207"/>
      <c r="H1895" s="209" t="s">
        <v>1</v>
      </c>
      <c r="I1895" s="211"/>
      <c r="J1895" s="207"/>
      <c r="K1895" s="207"/>
      <c r="L1895" s="212"/>
      <c r="M1895" s="213"/>
      <c r="N1895" s="214"/>
      <c r="O1895" s="214"/>
      <c r="P1895" s="214"/>
      <c r="Q1895" s="214"/>
      <c r="R1895" s="214"/>
      <c r="S1895" s="214"/>
      <c r="T1895" s="215"/>
      <c r="AT1895" s="216" t="s">
        <v>194</v>
      </c>
      <c r="AU1895" s="216" t="s">
        <v>82</v>
      </c>
      <c r="AV1895" s="13" t="s">
        <v>80</v>
      </c>
      <c r="AW1895" s="13" t="s">
        <v>29</v>
      </c>
      <c r="AX1895" s="13" t="s">
        <v>72</v>
      </c>
      <c r="AY1895" s="216" t="s">
        <v>182</v>
      </c>
    </row>
    <row r="1896" spans="1:65" s="14" customFormat="1" ht="11.25">
      <c r="B1896" s="217"/>
      <c r="C1896" s="218"/>
      <c r="D1896" s="208" t="s">
        <v>194</v>
      </c>
      <c r="E1896" s="219" t="s">
        <v>1</v>
      </c>
      <c r="F1896" s="220" t="s">
        <v>2134</v>
      </c>
      <c r="G1896" s="218"/>
      <c r="H1896" s="221">
        <v>11.6</v>
      </c>
      <c r="I1896" s="222"/>
      <c r="J1896" s="218"/>
      <c r="K1896" s="218"/>
      <c r="L1896" s="223"/>
      <c r="M1896" s="224"/>
      <c r="N1896" s="225"/>
      <c r="O1896" s="225"/>
      <c r="P1896" s="225"/>
      <c r="Q1896" s="225"/>
      <c r="R1896" s="225"/>
      <c r="S1896" s="225"/>
      <c r="T1896" s="226"/>
      <c r="AT1896" s="227" t="s">
        <v>194</v>
      </c>
      <c r="AU1896" s="227" t="s">
        <v>82</v>
      </c>
      <c r="AV1896" s="14" t="s">
        <v>82</v>
      </c>
      <c r="AW1896" s="14" t="s">
        <v>29</v>
      </c>
      <c r="AX1896" s="14" t="s">
        <v>72</v>
      </c>
      <c r="AY1896" s="227" t="s">
        <v>182</v>
      </c>
    </row>
    <row r="1897" spans="1:65" s="13" customFormat="1" ht="11.25">
      <c r="B1897" s="206"/>
      <c r="C1897" s="207"/>
      <c r="D1897" s="208" t="s">
        <v>194</v>
      </c>
      <c r="E1897" s="209" t="s">
        <v>1</v>
      </c>
      <c r="F1897" s="210" t="s">
        <v>1053</v>
      </c>
      <c r="G1897" s="207"/>
      <c r="H1897" s="209" t="s">
        <v>1</v>
      </c>
      <c r="I1897" s="211"/>
      <c r="J1897" s="207"/>
      <c r="K1897" s="207"/>
      <c r="L1897" s="212"/>
      <c r="M1897" s="213"/>
      <c r="N1897" s="214"/>
      <c r="O1897" s="214"/>
      <c r="P1897" s="214"/>
      <c r="Q1897" s="214"/>
      <c r="R1897" s="214"/>
      <c r="S1897" s="214"/>
      <c r="T1897" s="215"/>
      <c r="AT1897" s="216" t="s">
        <v>194</v>
      </c>
      <c r="AU1897" s="216" t="s">
        <v>82</v>
      </c>
      <c r="AV1897" s="13" t="s">
        <v>80</v>
      </c>
      <c r="AW1897" s="13" t="s">
        <v>29</v>
      </c>
      <c r="AX1897" s="13" t="s">
        <v>72</v>
      </c>
      <c r="AY1897" s="216" t="s">
        <v>182</v>
      </c>
    </row>
    <row r="1898" spans="1:65" s="14" customFormat="1" ht="11.25">
      <c r="B1898" s="217"/>
      <c r="C1898" s="218"/>
      <c r="D1898" s="208" t="s">
        <v>194</v>
      </c>
      <c r="E1898" s="219" t="s">
        <v>1</v>
      </c>
      <c r="F1898" s="220" t="s">
        <v>2134</v>
      </c>
      <c r="G1898" s="218"/>
      <c r="H1898" s="221">
        <v>11.6</v>
      </c>
      <c r="I1898" s="222"/>
      <c r="J1898" s="218"/>
      <c r="K1898" s="218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194</v>
      </c>
      <c r="AU1898" s="227" t="s">
        <v>82</v>
      </c>
      <c r="AV1898" s="14" t="s">
        <v>82</v>
      </c>
      <c r="AW1898" s="14" t="s">
        <v>29</v>
      </c>
      <c r="AX1898" s="14" t="s">
        <v>72</v>
      </c>
      <c r="AY1898" s="227" t="s">
        <v>182</v>
      </c>
    </row>
    <row r="1899" spans="1:65" s="15" customFormat="1" ht="11.25">
      <c r="B1899" s="228"/>
      <c r="C1899" s="229"/>
      <c r="D1899" s="208" t="s">
        <v>194</v>
      </c>
      <c r="E1899" s="230" t="s">
        <v>1</v>
      </c>
      <c r="F1899" s="231" t="s">
        <v>218</v>
      </c>
      <c r="G1899" s="229"/>
      <c r="H1899" s="232">
        <v>110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194</v>
      </c>
      <c r="AU1899" s="238" t="s">
        <v>82</v>
      </c>
      <c r="AV1899" s="15" t="s">
        <v>187</v>
      </c>
      <c r="AW1899" s="15" t="s">
        <v>29</v>
      </c>
      <c r="AX1899" s="15" t="s">
        <v>80</v>
      </c>
      <c r="AY1899" s="238" t="s">
        <v>182</v>
      </c>
    </row>
    <row r="1900" spans="1:65" s="2" customFormat="1" ht="37.9" customHeight="1">
      <c r="A1900" s="34"/>
      <c r="B1900" s="35"/>
      <c r="C1900" s="192" t="s">
        <v>2135</v>
      </c>
      <c r="D1900" s="192" t="s">
        <v>184</v>
      </c>
      <c r="E1900" s="193" t="s">
        <v>2136</v>
      </c>
      <c r="F1900" s="194" t="s">
        <v>2137</v>
      </c>
      <c r="G1900" s="195" t="s">
        <v>318</v>
      </c>
      <c r="H1900" s="196">
        <v>13.6</v>
      </c>
      <c r="I1900" s="197"/>
      <c r="J1900" s="198">
        <f>ROUND(I1900*H1900,2)</f>
        <v>0</v>
      </c>
      <c r="K1900" s="199"/>
      <c r="L1900" s="39"/>
      <c r="M1900" s="200" t="s">
        <v>1</v>
      </c>
      <c r="N1900" s="201" t="s">
        <v>37</v>
      </c>
      <c r="O1900" s="71"/>
      <c r="P1900" s="202">
        <f>O1900*H1900</f>
        <v>0</v>
      </c>
      <c r="Q1900" s="202">
        <v>5.2240000000000002E-2</v>
      </c>
      <c r="R1900" s="202">
        <f>Q1900*H1900</f>
        <v>0.71046399999999998</v>
      </c>
      <c r="S1900" s="202">
        <v>0</v>
      </c>
      <c r="T1900" s="203">
        <f>S1900*H1900</f>
        <v>0</v>
      </c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R1900" s="204" t="s">
        <v>187</v>
      </c>
      <c r="AT1900" s="204" t="s">
        <v>184</v>
      </c>
      <c r="AU1900" s="204" t="s">
        <v>82</v>
      </c>
      <c r="AY1900" s="17" t="s">
        <v>182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7" t="s">
        <v>80</v>
      </c>
      <c r="BK1900" s="205">
        <f>ROUND(I1900*H1900,2)</f>
        <v>0</v>
      </c>
      <c r="BL1900" s="17" t="s">
        <v>187</v>
      </c>
      <c r="BM1900" s="204" t="s">
        <v>2138</v>
      </c>
    </row>
    <row r="1901" spans="1:65" s="13" customFormat="1" ht="11.25">
      <c r="B1901" s="206"/>
      <c r="C1901" s="207"/>
      <c r="D1901" s="208" t="s">
        <v>194</v>
      </c>
      <c r="E1901" s="209" t="s">
        <v>1</v>
      </c>
      <c r="F1901" s="210" t="s">
        <v>207</v>
      </c>
      <c r="G1901" s="207"/>
      <c r="H1901" s="209" t="s">
        <v>1</v>
      </c>
      <c r="I1901" s="211"/>
      <c r="J1901" s="207"/>
      <c r="K1901" s="207"/>
      <c r="L1901" s="212"/>
      <c r="M1901" s="213"/>
      <c r="N1901" s="214"/>
      <c r="O1901" s="214"/>
      <c r="P1901" s="214"/>
      <c r="Q1901" s="214"/>
      <c r="R1901" s="214"/>
      <c r="S1901" s="214"/>
      <c r="T1901" s="215"/>
      <c r="AT1901" s="216" t="s">
        <v>194</v>
      </c>
      <c r="AU1901" s="216" t="s">
        <v>82</v>
      </c>
      <c r="AV1901" s="13" t="s">
        <v>80</v>
      </c>
      <c r="AW1901" s="13" t="s">
        <v>29</v>
      </c>
      <c r="AX1901" s="13" t="s">
        <v>72</v>
      </c>
      <c r="AY1901" s="216" t="s">
        <v>182</v>
      </c>
    </row>
    <row r="1902" spans="1:65" s="13" customFormat="1" ht="11.25">
      <c r="B1902" s="206"/>
      <c r="C1902" s="207"/>
      <c r="D1902" s="208" t="s">
        <v>194</v>
      </c>
      <c r="E1902" s="209" t="s">
        <v>1</v>
      </c>
      <c r="F1902" s="210" t="s">
        <v>2139</v>
      </c>
      <c r="G1902" s="207"/>
      <c r="H1902" s="209" t="s">
        <v>1</v>
      </c>
      <c r="I1902" s="211"/>
      <c r="J1902" s="207"/>
      <c r="K1902" s="207"/>
      <c r="L1902" s="212"/>
      <c r="M1902" s="213"/>
      <c r="N1902" s="214"/>
      <c r="O1902" s="214"/>
      <c r="P1902" s="214"/>
      <c r="Q1902" s="214"/>
      <c r="R1902" s="214"/>
      <c r="S1902" s="214"/>
      <c r="T1902" s="215"/>
      <c r="AT1902" s="216" t="s">
        <v>194</v>
      </c>
      <c r="AU1902" s="216" t="s">
        <v>82</v>
      </c>
      <c r="AV1902" s="13" t="s">
        <v>80</v>
      </c>
      <c r="AW1902" s="13" t="s">
        <v>29</v>
      </c>
      <c r="AX1902" s="13" t="s">
        <v>72</v>
      </c>
      <c r="AY1902" s="216" t="s">
        <v>182</v>
      </c>
    </row>
    <row r="1903" spans="1:65" s="14" customFormat="1" ht="11.25">
      <c r="B1903" s="217"/>
      <c r="C1903" s="218"/>
      <c r="D1903" s="208" t="s">
        <v>194</v>
      </c>
      <c r="E1903" s="219" t="s">
        <v>1</v>
      </c>
      <c r="F1903" s="220" t="s">
        <v>2140</v>
      </c>
      <c r="G1903" s="218"/>
      <c r="H1903" s="221">
        <v>13.6</v>
      </c>
      <c r="I1903" s="222"/>
      <c r="J1903" s="218"/>
      <c r="K1903" s="218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194</v>
      </c>
      <c r="AU1903" s="227" t="s">
        <v>82</v>
      </c>
      <c r="AV1903" s="14" t="s">
        <v>82</v>
      </c>
      <c r="AW1903" s="14" t="s">
        <v>29</v>
      </c>
      <c r="AX1903" s="14" t="s">
        <v>80</v>
      </c>
      <c r="AY1903" s="227" t="s">
        <v>182</v>
      </c>
    </row>
    <row r="1904" spans="1:65" s="2" customFormat="1" ht="37.9" customHeight="1">
      <c r="A1904" s="34"/>
      <c r="B1904" s="35"/>
      <c r="C1904" s="192" t="s">
        <v>2141</v>
      </c>
      <c r="D1904" s="192" t="s">
        <v>184</v>
      </c>
      <c r="E1904" s="193" t="s">
        <v>2142</v>
      </c>
      <c r="F1904" s="194" t="s">
        <v>2143</v>
      </c>
      <c r="G1904" s="195" t="s">
        <v>318</v>
      </c>
      <c r="H1904" s="196">
        <v>6.8</v>
      </c>
      <c r="I1904" s="197"/>
      <c r="J1904" s="198">
        <f>ROUND(I1904*H1904,2)</f>
        <v>0</v>
      </c>
      <c r="K1904" s="199"/>
      <c r="L1904" s="39"/>
      <c r="M1904" s="200" t="s">
        <v>1</v>
      </c>
      <c r="N1904" s="201" t="s">
        <v>37</v>
      </c>
      <c r="O1904" s="71"/>
      <c r="P1904" s="202">
        <f>O1904*H1904</f>
        <v>0</v>
      </c>
      <c r="Q1904" s="202">
        <v>0.22678000000000001</v>
      </c>
      <c r="R1904" s="202">
        <f>Q1904*H1904</f>
        <v>1.5421039999999999</v>
      </c>
      <c r="S1904" s="202">
        <v>0</v>
      </c>
      <c r="T1904" s="203">
        <f>S1904*H1904</f>
        <v>0</v>
      </c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R1904" s="204" t="s">
        <v>187</v>
      </c>
      <c r="AT1904" s="204" t="s">
        <v>184</v>
      </c>
      <c r="AU1904" s="204" t="s">
        <v>82</v>
      </c>
      <c r="AY1904" s="17" t="s">
        <v>182</v>
      </c>
      <c r="BE1904" s="205">
        <f>IF(N1904="základní",J1904,0)</f>
        <v>0</v>
      </c>
      <c r="BF1904" s="205">
        <f>IF(N1904="snížená",J1904,0)</f>
        <v>0</v>
      </c>
      <c r="BG1904" s="205">
        <f>IF(N1904="zákl. přenesená",J1904,0)</f>
        <v>0</v>
      </c>
      <c r="BH1904" s="205">
        <f>IF(N1904="sníž. přenesená",J1904,0)</f>
        <v>0</v>
      </c>
      <c r="BI1904" s="205">
        <f>IF(N1904="nulová",J1904,0)</f>
        <v>0</v>
      </c>
      <c r="BJ1904" s="17" t="s">
        <v>80</v>
      </c>
      <c r="BK1904" s="205">
        <f>ROUND(I1904*H1904,2)</f>
        <v>0</v>
      </c>
      <c r="BL1904" s="17" t="s">
        <v>187</v>
      </c>
      <c r="BM1904" s="204" t="s">
        <v>2144</v>
      </c>
    </row>
    <row r="1905" spans="1:65" s="13" customFormat="1" ht="11.25">
      <c r="B1905" s="206"/>
      <c r="C1905" s="207"/>
      <c r="D1905" s="208" t="s">
        <v>194</v>
      </c>
      <c r="E1905" s="209" t="s">
        <v>1</v>
      </c>
      <c r="F1905" s="210" t="s">
        <v>207</v>
      </c>
      <c r="G1905" s="207"/>
      <c r="H1905" s="209" t="s">
        <v>1</v>
      </c>
      <c r="I1905" s="211"/>
      <c r="J1905" s="207"/>
      <c r="K1905" s="207"/>
      <c r="L1905" s="212"/>
      <c r="M1905" s="213"/>
      <c r="N1905" s="214"/>
      <c r="O1905" s="214"/>
      <c r="P1905" s="214"/>
      <c r="Q1905" s="214"/>
      <c r="R1905" s="214"/>
      <c r="S1905" s="214"/>
      <c r="T1905" s="215"/>
      <c r="AT1905" s="216" t="s">
        <v>194</v>
      </c>
      <c r="AU1905" s="216" t="s">
        <v>82</v>
      </c>
      <c r="AV1905" s="13" t="s">
        <v>80</v>
      </c>
      <c r="AW1905" s="13" t="s">
        <v>29</v>
      </c>
      <c r="AX1905" s="13" t="s">
        <v>72</v>
      </c>
      <c r="AY1905" s="216" t="s">
        <v>182</v>
      </c>
    </row>
    <row r="1906" spans="1:65" s="13" customFormat="1" ht="11.25">
      <c r="B1906" s="206"/>
      <c r="C1906" s="207"/>
      <c r="D1906" s="208" t="s">
        <v>194</v>
      </c>
      <c r="E1906" s="209" t="s">
        <v>1</v>
      </c>
      <c r="F1906" s="210" t="s">
        <v>2139</v>
      </c>
      <c r="G1906" s="207"/>
      <c r="H1906" s="209" t="s">
        <v>1</v>
      </c>
      <c r="I1906" s="211"/>
      <c r="J1906" s="207"/>
      <c r="K1906" s="207"/>
      <c r="L1906" s="212"/>
      <c r="M1906" s="213"/>
      <c r="N1906" s="214"/>
      <c r="O1906" s="214"/>
      <c r="P1906" s="214"/>
      <c r="Q1906" s="214"/>
      <c r="R1906" s="214"/>
      <c r="S1906" s="214"/>
      <c r="T1906" s="215"/>
      <c r="AT1906" s="216" t="s">
        <v>194</v>
      </c>
      <c r="AU1906" s="216" t="s">
        <v>82</v>
      </c>
      <c r="AV1906" s="13" t="s">
        <v>80</v>
      </c>
      <c r="AW1906" s="13" t="s">
        <v>29</v>
      </c>
      <c r="AX1906" s="13" t="s">
        <v>72</v>
      </c>
      <c r="AY1906" s="216" t="s">
        <v>182</v>
      </c>
    </row>
    <row r="1907" spans="1:65" s="14" customFormat="1" ht="11.25">
      <c r="B1907" s="217"/>
      <c r="C1907" s="218"/>
      <c r="D1907" s="208" t="s">
        <v>194</v>
      </c>
      <c r="E1907" s="219" t="s">
        <v>1</v>
      </c>
      <c r="F1907" s="220" t="s">
        <v>2145</v>
      </c>
      <c r="G1907" s="218"/>
      <c r="H1907" s="221">
        <v>6.8</v>
      </c>
      <c r="I1907" s="222"/>
      <c r="J1907" s="218"/>
      <c r="K1907" s="218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194</v>
      </c>
      <c r="AU1907" s="227" t="s">
        <v>82</v>
      </c>
      <c r="AV1907" s="14" t="s">
        <v>82</v>
      </c>
      <c r="AW1907" s="14" t="s">
        <v>29</v>
      </c>
      <c r="AX1907" s="14" t="s">
        <v>80</v>
      </c>
      <c r="AY1907" s="227" t="s">
        <v>182</v>
      </c>
    </row>
    <row r="1908" spans="1:65" s="2" customFormat="1" ht="37.9" customHeight="1">
      <c r="A1908" s="34"/>
      <c r="B1908" s="35"/>
      <c r="C1908" s="192" t="s">
        <v>2146</v>
      </c>
      <c r="D1908" s="192" t="s">
        <v>184</v>
      </c>
      <c r="E1908" s="193" t="s">
        <v>2147</v>
      </c>
      <c r="F1908" s="194" t="s">
        <v>2148</v>
      </c>
      <c r="G1908" s="195" t="s">
        <v>318</v>
      </c>
      <c r="H1908" s="196">
        <v>13.6</v>
      </c>
      <c r="I1908" s="197"/>
      <c r="J1908" s="198">
        <f>ROUND(I1908*H1908,2)</f>
        <v>0</v>
      </c>
      <c r="K1908" s="199"/>
      <c r="L1908" s="39"/>
      <c r="M1908" s="200" t="s">
        <v>1</v>
      </c>
      <c r="N1908" s="201" t="s">
        <v>37</v>
      </c>
      <c r="O1908" s="71"/>
      <c r="P1908" s="202">
        <f>O1908*H1908</f>
        <v>0</v>
      </c>
      <c r="Q1908" s="202">
        <v>5.0259999999999999E-2</v>
      </c>
      <c r="R1908" s="202">
        <f>Q1908*H1908</f>
        <v>0.68353599999999992</v>
      </c>
      <c r="S1908" s="202">
        <v>0</v>
      </c>
      <c r="T1908" s="203">
        <f>S1908*H1908</f>
        <v>0</v>
      </c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R1908" s="204" t="s">
        <v>187</v>
      </c>
      <c r="AT1908" s="204" t="s">
        <v>184</v>
      </c>
      <c r="AU1908" s="204" t="s">
        <v>82</v>
      </c>
      <c r="AY1908" s="17" t="s">
        <v>182</v>
      </c>
      <c r="BE1908" s="205">
        <f>IF(N1908="základní",J1908,0)</f>
        <v>0</v>
      </c>
      <c r="BF1908" s="205">
        <f>IF(N1908="snížená",J1908,0)</f>
        <v>0</v>
      </c>
      <c r="BG1908" s="205">
        <f>IF(N1908="zákl. přenesená",J1908,0)</f>
        <v>0</v>
      </c>
      <c r="BH1908" s="205">
        <f>IF(N1908="sníž. přenesená",J1908,0)</f>
        <v>0</v>
      </c>
      <c r="BI1908" s="205">
        <f>IF(N1908="nulová",J1908,0)</f>
        <v>0</v>
      </c>
      <c r="BJ1908" s="17" t="s">
        <v>80</v>
      </c>
      <c r="BK1908" s="205">
        <f>ROUND(I1908*H1908,2)</f>
        <v>0</v>
      </c>
      <c r="BL1908" s="17" t="s">
        <v>187</v>
      </c>
      <c r="BM1908" s="204" t="s">
        <v>2149</v>
      </c>
    </row>
    <row r="1909" spans="1:65" s="13" customFormat="1" ht="11.25">
      <c r="B1909" s="206"/>
      <c r="C1909" s="207"/>
      <c r="D1909" s="208" t="s">
        <v>194</v>
      </c>
      <c r="E1909" s="209" t="s">
        <v>1</v>
      </c>
      <c r="F1909" s="210" t="s">
        <v>207</v>
      </c>
      <c r="G1909" s="207"/>
      <c r="H1909" s="209" t="s">
        <v>1</v>
      </c>
      <c r="I1909" s="211"/>
      <c r="J1909" s="207"/>
      <c r="K1909" s="207"/>
      <c r="L1909" s="212"/>
      <c r="M1909" s="213"/>
      <c r="N1909" s="214"/>
      <c r="O1909" s="214"/>
      <c r="P1909" s="214"/>
      <c r="Q1909" s="214"/>
      <c r="R1909" s="214"/>
      <c r="S1909" s="214"/>
      <c r="T1909" s="215"/>
      <c r="AT1909" s="216" t="s">
        <v>194</v>
      </c>
      <c r="AU1909" s="216" t="s">
        <v>82</v>
      </c>
      <c r="AV1909" s="13" t="s">
        <v>80</v>
      </c>
      <c r="AW1909" s="13" t="s">
        <v>29</v>
      </c>
      <c r="AX1909" s="13" t="s">
        <v>72</v>
      </c>
      <c r="AY1909" s="216" t="s">
        <v>182</v>
      </c>
    </row>
    <row r="1910" spans="1:65" s="13" customFormat="1" ht="11.25">
      <c r="B1910" s="206"/>
      <c r="C1910" s="207"/>
      <c r="D1910" s="208" t="s">
        <v>194</v>
      </c>
      <c r="E1910" s="209" t="s">
        <v>1</v>
      </c>
      <c r="F1910" s="210" t="s">
        <v>2139</v>
      </c>
      <c r="G1910" s="207"/>
      <c r="H1910" s="209" t="s">
        <v>1</v>
      </c>
      <c r="I1910" s="211"/>
      <c r="J1910" s="207"/>
      <c r="K1910" s="207"/>
      <c r="L1910" s="212"/>
      <c r="M1910" s="213"/>
      <c r="N1910" s="214"/>
      <c r="O1910" s="214"/>
      <c r="P1910" s="214"/>
      <c r="Q1910" s="214"/>
      <c r="R1910" s="214"/>
      <c r="S1910" s="214"/>
      <c r="T1910" s="215"/>
      <c r="AT1910" s="216" t="s">
        <v>194</v>
      </c>
      <c r="AU1910" s="216" t="s">
        <v>82</v>
      </c>
      <c r="AV1910" s="13" t="s">
        <v>80</v>
      </c>
      <c r="AW1910" s="13" t="s">
        <v>29</v>
      </c>
      <c r="AX1910" s="13" t="s">
        <v>72</v>
      </c>
      <c r="AY1910" s="216" t="s">
        <v>182</v>
      </c>
    </row>
    <row r="1911" spans="1:65" s="14" customFormat="1" ht="11.25">
      <c r="B1911" s="217"/>
      <c r="C1911" s="218"/>
      <c r="D1911" s="208" t="s">
        <v>194</v>
      </c>
      <c r="E1911" s="219" t="s">
        <v>1</v>
      </c>
      <c r="F1911" s="220" t="s">
        <v>2140</v>
      </c>
      <c r="G1911" s="218"/>
      <c r="H1911" s="221">
        <v>13.6</v>
      </c>
      <c r="I1911" s="222"/>
      <c r="J1911" s="218"/>
      <c r="K1911" s="218"/>
      <c r="L1911" s="223"/>
      <c r="M1911" s="224"/>
      <c r="N1911" s="225"/>
      <c r="O1911" s="225"/>
      <c r="P1911" s="225"/>
      <c r="Q1911" s="225"/>
      <c r="R1911" s="225"/>
      <c r="S1911" s="225"/>
      <c r="T1911" s="226"/>
      <c r="AT1911" s="227" t="s">
        <v>194</v>
      </c>
      <c r="AU1911" s="227" t="s">
        <v>82</v>
      </c>
      <c r="AV1911" s="14" t="s">
        <v>82</v>
      </c>
      <c r="AW1911" s="14" t="s">
        <v>29</v>
      </c>
      <c r="AX1911" s="14" t="s">
        <v>72</v>
      </c>
      <c r="AY1911" s="227" t="s">
        <v>182</v>
      </c>
    </row>
    <row r="1912" spans="1:65" s="15" customFormat="1" ht="11.25">
      <c r="B1912" s="228"/>
      <c r="C1912" s="229"/>
      <c r="D1912" s="208" t="s">
        <v>194</v>
      </c>
      <c r="E1912" s="230" t="s">
        <v>1</v>
      </c>
      <c r="F1912" s="231" t="s">
        <v>218</v>
      </c>
      <c r="G1912" s="229"/>
      <c r="H1912" s="232">
        <v>13.6</v>
      </c>
      <c r="I1912" s="233"/>
      <c r="J1912" s="229"/>
      <c r="K1912" s="229"/>
      <c r="L1912" s="234"/>
      <c r="M1912" s="235"/>
      <c r="N1912" s="236"/>
      <c r="O1912" s="236"/>
      <c r="P1912" s="236"/>
      <c r="Q1912" s="236"/>
      <c r="R1912" s="236"/>
      <c r="S1912" s="236"/>
      <c r="T1912" s="237"/>
      <c r="AT1912" s="238" t="s">
        <v>194</v>
      </c>
      <c r="AU1912" s="238" t="s">
        <v>82</v>
      </c>
      <c r="AV1912" s="15" t="s">
        <v>187</v>
      </c>
      <c r="AW1912" s="15" t="s">
        <v>29</v>
      </c>
      <c r="AX1912" s="15" t="s">
        <v>80</v>
      </c>
      <c r="AY1912" s="238" t="s">
        <v>182</v>
      </c>
    </row>
    <row r="1913" spans="1:65" s="2" customFormat="1" ht="24.2" customHeight="1">
      <c r="A1913" s="34"/>
      <c r="B1913" s="35"/>
      <c r="C1913" s="192" t="s">
        <v>2150</v>
      </c>
      <c r="D1913" s="192" t="s">
        <v>184</v>
      </c>
      <c r="E1913" s="193" t="s">
        <v>428</v>
      </c>
      <c r="F1913" s="194" t="s">
        <v>429</v>
      </c>
      <c r="G1913" s="195" t="s">
        <v>318</v>
      </c>
      <c r="H1913" s="196">
        <v>3.96</v>
      </c>
      <c r="I1913" s="197"/>
      <c r="J1913" s="198">
        <f>ROUND(I1913*H1913,2)</f>
        <v>0</v>
      </c>
      <c r="K1913" s="199"/>
      <c r="L1913" s="39"/>
      <c r="M1913" s="200" t="s">
        <v>1</v>
      </c>
      <c r="N1913" s="201" t="s">
        <v>37</v>
      </c>
      <c r="O1913" s="71"/>
      <c r="P1913" s="202">
        <f>O1913*H1913</f>
        <v>0</v>
      </c>
      <c r="Q1913" s="202">
        <v>1.0000000000000001E-5</v>
      </c>
      <c r="R1913" s="202">
        <f>Q1913*H1913</f>
        <v>3.96E-5</v>
      </c>
      <c r="S1913" s="202">
        <v>0</v>
      </c>
      <c r="T1913" s="203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4" t="s">
        <v>187</v>
      </c>
      <c r="AT1913" s="204" t="s">
        <v>184</v>
      </c>
      <c r="AU1913" s="204" t="s">
        <v>82</v>
      </c>
      <c r="AY1913" s="17" t="s">
        <v>182</v>
      </c>
      <c r="BE1913" s="205">
        <f>IF(N1913="základní",J1913,0)</f>
        <v>0</v>
      </c>
      <c r="BF1913" s="205">
        <f>IF(N1913="snížená",J1913,0)</f>
        <v>0</v>
      </c>
      <c r="BG1913" s="205">
        <f>IF(N1913="zákl. přenesená",J1913,0)</f>
        <v>0</v>
      </c>
      <c r="BH1913" s="205">
        <f>IF(N1913="sníž. přenesená",J1913,0)</f>
        <v>0</v>
      </c>
      <c r="BI1913" s="205">
        <f>IF(N1913="nulová",J1913,0)</f>
        <v>0</v>
      </c>
      <c r="BJ1913" s="17" t="s">
        <v>80</v>
      </c>
      <c r="BK1913" s="205">
        <f>ROUND(I1913*H1913,2)</f>
        <v>0</v>
      </c>
      <c r="BL1913" s="17" t="s">
        <v>187</v>
      </c>
      <c r="BM1913" s="204" t="s">
        <v>2151</v>
      </c>
    </row>
    <row r="1914" spans="1:65" s="13" customFormat="1" ht="11.25">
      <c r="B1914" s="206"/>
      <c r="C1914" s="207"/>
      <c r="D1914" s="208" t="s">
        <v>194</v>
      </c>
      <c r="E1914" s="209" t="s">
        <v>1</v>
      </c>
      <c r="F1914" s="210" t="s">
        <v>611</v>
      </c>
      <c r="G1914" s="207"/>
      <c r="H1914" s="209" t="s">
        <v>1</v>
      </c>
      <c r="I1914" s="211"/>
      <c r="J1914" s="207"/>
      <c r="K1914" s="207"/>
      <c r="L1914" s="212"/>
      <c r="M1914" s="213"/>
      <c r="N1914" s="214"/>
      <c r="O1914" s="214"/>
      <c r="P1914" s="214"/>
      <c r="Q1914" s="214"/>
      <c r="R1914" s="214"/>
      <c r="S1914" s="214"/>
      <c r="T1914" s="215"/>
      <c r="AT1914" s="216" t="s">
        <v>194</v>
      </c>
      <c r="AU1914" s="216" t="s">
        <v>82</v>
      </c>
      <c r="AV1914" s="13" t="s">
        <v>80</v>
      </c>
      <c r="AW1914" s="13" t="s">
        <v>29</v>
      </c>
      <c r="AX1914" s="13" t="s">
        <v>72</v>
      </c>
      <c r="AY1914" s="216" t="s">
        <v>182</v>
      </c>
    </row>
    <row r="1915" spans="1:65" s="14" customFormat="1" ht="11.25">
      <c r="B1915" s="217"/>
      <c r="C1915" s="218"/>
      <c r="D1915" s="208" t="s">
        <v>194</v>
      </c>
      <c r="E1915" s="219" t="s">
        <v>1</v>
      </c>
      <c r="F1915" s="220" t="s">
        <v>2152</v>
      </c>
      <c r="G1915" s="218"/>
      <c r="H1915" s="221">
        <v>3.96</v>
      </c>
      <c r="I1915" s="222"/>
      <c r="J1915" s="218"/>
      <c r="K1915" s="218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194</v>
      </c>
      <c r="AU1915" s="227" t="s">
        <v>82</v>
      </c>
      <c r="AV1915" s="14" t="s">
        <v>82</v>
      </c>
      <c r="AW1915" s="14" t="s">
        <v>29</v>
      </c>
      <c r="AX1915" s="14" t="s">
        <v>80</v>
      </c>
      <c r="AY1915" s="227" t="s">
        <v>182</v>
      </c>
    </row>
    <row r="1916" spans="1:65" s="2" customFormat="1" ht="37.9" customHeight="1">
      <c r="A1916" s="34"/>
      <c r="B1916" s="35"/>
      <c r="C1916" s="192" t="s">
        <v>1533</v>
      </c>
      <c r="D1916" s="192" t="s">
        <v>184</v>
      </c>
      <c r="E1916" s="193" t="s">
        <v>2153</v>
      </c>
      <c r="F1916" s="194" t="s">
        <v>2154</v>
      </c>
      <c r="G1916" s="195" t="s">
        <v>201</v>
      </c>
      <c r="H1916" s="196">
        <v>116.81</v>
      </c>
      <c r="I1916" s="197"/>
      <c r="J1916" s="198">
        <f>ROUND(I1916*H1916,2)</f>
        <v>0</v>
      </c>
      <c r="K1916" s="199"/>
      <c r="L1916" s="39"/>
      <c r="M1916" s="200" t="s">
        <v>1</v>
      </c>
      <c r="N1916" s="201" t="s">
        <v>37</v>
      </c>
      <c r="O1916" s="71"/>
      <c r="P1916" s="202">
        <f>O1916*H1916</f>
        <v>0</v>
      </c>
      <c r="Q1916" s="202">
        <v>0</v>
      </c>
      <c r="R1916" s="202">
        <f>Q1916*H1916</f>
        <v>0</v>
      </c>
      <c r="S1916" s="202">
        <v>0.05</v>
      </c>
      <c r="T1916" s="203">
        <f>S1916*H1916</f>
        <v>5.8405000000000005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204" t="s">
        <v>187</v>
      </c>
      <c r="AT1916" s="204" t="s">
        <v>184</v>
      </c>
      <c r="AU1916" s="204" t="s">
        <v>82</v>
      </c>
      <c r="AY1916" s="17" t="s">
        <v>182</v>
      </c>
      <c r="BE1916" s="205">
        <f>IF(N1916="základní",J1916,0)</f>
        <v>0</v>
      </c>
      <c r="BF1916" s="205">
        <f>IF(N1916="snížená",J1916,0)</f>
        <v>0</v>
      </c>
      <c r="BG1916" s="205">
        <f>IF(N1916="zákl. přenesená",J1916,0)</f>
        <v>0</v>
      </c>
      <c r="BH1916" s="205">
        <f>IF(N1916="sníž. přenesená",J1916,0)</f>
        <v>0</v>
      </c>
      <c r="BI1916" s="205">
        <f>IF(N1916="nulová",J1916,0)</f>
        <v>0</v>
      </c>
      <c r="BJ1916" s="17" t="s">
        <v>80</v>
      </c>
      <c r="BK1916" s="205">
        <f>ROUND(I1916*H1916,2)</f>
        <v>0</v>
      </c>
      <c r="BL1916" s="17" t="s">
        <v>187</v>
      </c>
      <c r="BM1916" s="204" t="s">
        <v>2155</v>
      </c>
    </row>
    <row r="1917" spans="1:65" s="13" customFormat="1" ht="11.25">
      <c r="B1917" s="206"/>
      <c r="C1917" s="207"/>
      <c r="D1917" s="208" t="s">
        <v>194</v>
      </c>
      <c r="E1917" s="209" t="s">
        <v>1</v>
      </c>
      <c r="F1917" s="210" t="s">
        <v>195</v>
      </c>
      <c r="G1917" s="207"/>
      <c r="H1917" s="209" t="s">
        <v>1</v>
      </c>
      <c r="I1917" s="211"/>
      <c r="J1917" s="207"/>
      <c r="K1917" s="207"/>
      <c r="L1917" s="212"/>
      <c r="M1917" s="213"/>
      <c r="N1917" s="214"/>
      <c r="O1917" s="214"/>
      <c r="P1917" s="214"/>
      <c r="Q1917" s="214"/>
      <c r="R1917" s="214"/>
      <c r="S1917" s="214"/>
      <c r="T1917" s="215"/>
      <c r="AT1917" s="216" t="s">
        <v>194</v>
      </c>
      <c r="AU1917" s="216" t="s">
        <v>82</v>
      </c>
      <c r="AV1917" s="13" t="s">
        <v>80</v>
      </c>
      <c r="AW1917" s="13" t="s">
        <v>29</v>
      </c>
      <c r="AX1917" s="13" t="s">
        <v>72</v>
      </c>
      <c r="AY1917" s="216" t="s">
        <v>182</v>
      </c>
    </row>
    <row r="1918" spans="1:65" s="13" customFormat="1" ht="22.5">
      <c r="B1918" s="206"/>
      <c r="C1918" s="207"/>
      <c r="D1918" s="208" t="s">
        <v>194</v>
      </c>
      <c r="E1918" s="209" t="s">
        <v>1</v>
      </c>
      <c r="F1918" s="210" t="s">
        <v>2156</v>
      </c>
      <c r="G1918" s="207"/>
      <c r="H1918" s="209" t="s">
        <v>1</v>
      </c>
      <c r="I1918" s="211"/>
      <c r="J1918" s="207"/>
      <c r="K1918" s="207"/>
      <c r="L1918" s="212"/>
      <c r="M1918" s="213"/>
      <c r="N1918" s="214"/>
      <c r="O1918" s="214"/>
      <c r="P1918" s="214"/>
      <c r="Q1918" s="214"/>
      <c r="R1918" s="214"/>
      <c r="S1918" s="214"/>
      <c r="T1918" s="215"/>
      <c r="AT1918" s="216" t="s">
        <v>194</v>
      </c>
      <c r="AU1918" s="216" t="s">
        <v>82</v>
      </c>
      <c r="AV1918" s="13" t="s">
        <v>80</v>
      </c>
      <c r="AW1918" s="13" t="s">
        <v>29</v>
      </c>
      <c r="AX1918" s="13" t="s">
        <v>72</v>
      </c>
      <c r="AY1918" s="216" t="s">
        <v>182</v>
      </c>
    </row>
    <row r="1919" spans="1:65" s="14" customFormat="1" ht="11.25">
      <c r="B1919" s="217"/>
      <c r="C1919" s="218"/>
      <c r="D1919" s="208" t="s">
        <v>194</v>
      </c>
      <c r="E1919" s="219" t="s">
        <v>1</v>
      </c>
      <c r="F1919" s="220" t="s">
        <v>2157</v>
      </c>
      <c r="G1919" s="218"/>
      <c r="H1919" s="221">
        <v>77.11</v>
      </c>
      <c r="I1919" s="222"/>
      <c r="J1919" s="218"/>
      <c r="K1919" s="218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194</v>
      </c>
      <c r="AU1919" s="227" t="s">
        <v>82</v>
      </c>
      <c r="AV1919" s="14" t="s">
        <v>82</v>
      </c>
      <c r="AW1919" s="14" t="s">
        <v>29</v>
      </c>
      <c r="AX1919" s="14" t="s">
        <v>72</v>
      </c>
      <c r="AY1919" s="227" t="s">
        <v>182</v>
      </c>
    </row>
    <row r="1920" spans="1:65" s="13" customFormat="1" ht="11.25">
      <c r="B1920" s="206"/>
      <c r="C1920" s="207"/>
      <c r="D1920" s="208" t="s">
        <v>194</v>
      </c>
      <c r="E1920" s="209" t="s">
        <v>1</v>
      </c>
      <c r="F1920" s="210" t="s">
        <v>207</v>
      </c>
      <c r="G1920" s="207"/>
      <c r="H1920" s="209" t="s">
        <v>1</v>
      </c>
      <c r="I1920" s="211"/>
      <c r="J1920" s="207"/>
      <c r="K1920" s="207"/>
      <c r="L1920" s="212"/>
      <c r="M1920" s="213"/>
      <c r="N1920" s="214"/>
      <c r="O1920" s="214"/>
      <c r="P1920" s="214"/>
      <c r="Q1920" s="214"/>
      <c r="R1920" s="214"/>
      <c r="S1920" s="214"/>
      <c r="T1920" s="215"/>
      <c r="AT1920" s="216" t="s">
        <v>194</v>
      </c>
      <c r="AU1920" s="216" t="s">
        <v>82</v>
      </c>
      <c r="AV1920" s="13" t="s">
        <v>80</v>
      </c>
      <c r="AW1920" s="13" t="s">
        <v>29</v>
      </c>
      <c r="AX1920" s="13" t="s">
        <v>72</v>
      </c>
      <c r="AY1920" s="216" t="s">
        <v>182</v>
      </c>
    </row>
    <row r="1921" spans="1:65" s="13" customFormat="1" ht="11.25">
      <c r="B1921" s="206"/>
      <c r="C1921" s="207"/>
      <c r="D1921" s="208" t="s">
        <v>194</v>
      </c>
      <c r="E1921" s="209" t="s">
        <v>1</v>
      </c>
      <c r="F1921" s="210" t="s">
        <v>1031</v>
      </c>
      <c r="G1921" s="207"/>
      <c r="H1921" s="209" t="s">
        <v>1</v>
      </c>
      <c r="I1921" s="211"/>
      <c r="J1921" s="207"/>
      <c r="K1921" s="207"/>
      <c r="L1921" s="212"/>
      <c r="M1921" s="213"/>
      <c r="N1921" s="214"/>
      <c r="O1921" s="214"/>
      <c r="P1921" s="214"/>
      <c r="Q1921" s="214"/>
      <c r="R1921" s="214"/>
      <c r="S1921" s="214"/>
      <c r="T1921" s="215"/>
      <c r="AT1921" s="216" t="s">
        <v>194</v>
      </c>
      <c r="AU1921" s="216" t="s">
        <v>82</v>
      </c>
      <c r="AV1921" s="13" t="s">
        <v>80</v>
      </c>
      <c r="AW1921" s="13" t="s">
        <v>29</v>
      </c>
      <c r="AX1921" s="13" t="s">
        <v>72</v>
      </c>
      <c r="AY1921" s="216" t="s">
        <v>182</v>
      </c>
    </row>
    <row r="1922" spans="1:65" s="14" customFormat="1" ht="11.25">
      <c r="B1922" s="217"/>
      <c r="C1922" s="218"/>
      <c r="D1922" s="208" t="s">
        <v>194</v>
      </c>
      <c r="E1922" s="219" t="s">
        <v>1</v>
      </c>
      <c r="F1922" s="220" t="s">
        <v>2158</v>
      </c>
      <c r="G1922" s="218"/>
      <c r="H1922" s="221">
        <v>39.700000000000003</v>
      </c>
      <c r="I1922" s="222"/>
      <c r="J1922" s="218"/>
      <c r="K1922" s="218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194</v>
      </c>
      <c r="AU1922" s="227" t="s">
        <v>82</v>
      </c>
      <c r="AV1922" s="14" t="s">
        <v>82</v>
      </c>
      <c r="AW1922" s="14" t="s">
        <v>29</v>
      </c>
      <c r="AX1922" s="14" t="s">
        <v>72</v>
      </c>
      <c r="AY1922" s="227" t="s">
        <v>182</v>
      </c>
    </row>
    <row r="1923" spans="1:65" s="15" customFormat="1" ht="11.25">
      <c r="B1923" s="228"/>
      <c r="C1923" s="229"/>
      <c r="D1923" s="208" t="s">
        <v>194</v>
      </c>
      <c r="E1923" s="230" t="s">
        <v>1</v>
      </c>
      <c r="F1923" s="231" t="s">
        <v>218</v>
      </c>
      <c r="G1923" s="229"/>
      <c r="H1923" s="232">
        <v>116.81</v>
      </c>
      <c r="I1923" s="233"/>
      <c r="J1923" s="229"/>
      <c r="K1923" s="229"/>
      <c r="L1923" s="234"/>
      <c r="M1923" s="235"/>
      <c r="N1923" s="236"/>
      <c r="O1923" s="236"/>
      <c r="P1923" s="236"/>
      <c r="Q1923" s="236"/>
      <c r="R1923" s="236"/>
      <c r="S1923" s="236"/>
      <c r="T1923" s="237"/>
      <c r="AT1923" s="238" t="s">
        <v>194</v>
      </c>
      <c r="AU1923" s="238" t="s">
        <v>82</v>
      </c>
      <c r="AV1923" s="15" t="s">
        <v>187</v>
      </c>
      <c r="AW1923" s="15" t="s">
        <v>29</v>
      </c>
      <c r="AX1923" s="15" t="s">
        <v>80</v>
      </c>
      <c r="AY1923" s="238" t="s">
        <v>182</v>
      </c>
    </row>
    <row r="1924" spans="1:65" s="2" customFormat="1" ht="37.9" customHeight="1">
      <c r="A1924" s="34"/>
      <c r="B1924" s="35"/>
      <c r="C1924" s="192" t="s">
        <v>2159</v>
      </c>
      <c r="D1924" s="192" t="s">
        <v>184</v>
      </c>
      <c r="E1924" s="193" t="s">
        <v>2160</v>
      </c>
      <c r="F1924" s="194" t="s">
        <v>2161</v>
      </c>
      <c r="G1924" s="195" t="s">
        <v>201</v>
      </c>
      <c r="H1924" s="196">
        <v>463.49799999999999</v>
      </c>
      <c r="I1924" s="197"/>
      <c r="J1924" s="198">
        <f>ROUND(I1924*H1924,2)</f>
        <v>0</v>
      </c>
      <c r="K1924" s="199"/>
      <c r="L1924" s="39"/>
      <c r="M1924" s="200" t="s">
        <v>1</v>
      </c>
      <c r="N1924" s="201" t="s">
        <v>37</v>
      </c>
      <c r="O1924" s="71"/>
      <c r="P1924" s="202">
        <f>O1924*H1924</f>
        <v>0</v>
      </c>
      <c r="Q1924" s="202">
        <v>0</v>
      </c>
      <c r="R1924" s="202">
        <f>Q1924*H1924</f>
        <v>0</v>
      </c>
      <c r="S1924" s="202">
        <v>4.5999999999999999E-2</v>
      </c>
      <c r="T1924" s="203">
        <f>S1924*H1924</f>
        <v>21.320907999999999</v>
      </c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R1924" s="204" t="s">
        <v>187</v>
      </c>
      <c r="AT1924" s="204" t="s">
        <v>184</v>
      </c>
      <c r="AU1924" s="204" t="s">
        <v>82</v>
      </c>
      <c r="AY1924" s="17" t="s">
        <v>182</v>
      </c>
      <c r="BE1924" s="205">
        <f>IF(N1924="základní",J1924,0)</f>
        <v>0</v>
      </c>
      <c r="BF1924" s="205">
        <f>IF(N1924="snížená",J1924,0)</f>
        <v>0</v>
      </c>
      <c r="BG1924" s="205">
        <f>IF(N1924="zákl. přenesená",J1924,0)</f>
        <v>0</v>
      </c>
      <c r="BH1924" s="205">
        <f>IF(N1924="sníž. přenesená",J1924,0)</f>
        <v>0</v>
      </c>
      <c r="BI1924" s="205">
        <f>IF(N1924="nulová",J1924,0)</f>
        <v>0</v>
      </c>
      <c r="BJ1924" s="17" t="s">
        <v>80</v>
      </c>
      <c r="BK1924" s="205">
        <f>ROUND(I1924*H1924,2)</f>
        <v>0</v>
      </c>
      <c r="BL1924" s="17" t="s">
        <v>187</v>
      </c>
      <c r="BM1924" s="204" t="s">
        <v>2162</v>
      </c>
    </row>
    <row r="1925" spans="1:65" s="13" customFormat="1" ht="11.25">
      <c r="B1925" s="206"/>
      <c r="C1925" s="207"/>
      <c r="D1925" s="208" t="s">
        <v>194</v>
      </c>
      <c r="E1925" s="209" t="s">
        <v>1</v>
      </c>
      <c r="F1925" s="210" t="s">
        <v>2163</v>
      </c>
      <c r="G1925" s="207"/>
      <c r="H1925" s="209" t="s">
        <v>1</v>
      </c>
      <c r="I1925" s="211"/>
      <c r="J1925" s="207"/>
      <c r="K1925" s="207"/>
      <c r="L1925" s="212"/>
      <c r="M1925" s="213"/>
      <c r="N1925" s="214"/>
      <c r="O1925" s="214"/>
      <c r="P1925" s="214"/>
      <c r="Q1925" s="214"/>
      <c r="R1925" s="214"/>
      <c r="S1925" s="214"/>
      <c r="T1925" s="215"/>
      <c r="AT1925" s="216" t="s">
        <v>194</v>
      </c>
      <c r="AU1925" s="216" t="s">
        <v>82</v>
      </c>
      <c r="AV1925" s="13" t="s">
        <v>80</v>
      </c>
      <c r="AW1925" s="13" t="s">
        <v>29</v>
      </c>
      <c r="AX1925" s="13" t="s">
        <v>72</v>
      </c>
      <c r="AY1925" s="216" t="s">
        <v>182</v>
      </c>
    </row>
    <row r="1926" spans="1:65" s="14" customFormat="1" ht="11.25">
      <c r="B1926" s="217"/>
      <c r="C1926" s="218"/>
      <c r="D1926" s="208" t="s">
        <v>194</v>
      </c>
      <c r="E1926" s="219" t="s">
        <v>1</v>
      </c>
      <c r="F1926" s="220" t="s">
        <v>423</v>
      </c>
      <c r="G1926" s="218"/>
      <c r="H1926" s="221">
        <v>30</v>
      </c>
      <c r="I1926" s="222"/>
      <c r="J1926" s="218"/>
      <c r="K1926" s="218"/>
      <c r="L1926" s="223"/>
      <c r="M1926" s="224"/>
      <c r="N1926" s="225"/>
      <c r="O1926" s="225"/>
      <c r="P1926" s="225"/>
      <c r="Q1926" s="225"/>
      <c r="R1926" s="225"/>
      <c r="S1926" s="225"/>
      <c r="T1926" s="226"/>
      <c r="AT1926" s="227" t="s">
        <v>194</v>
      </c>
      <c r="AU1926" s="227" t="s">
        <v>82</v>
      </c>
      <c r="AV1926" s="14" t="s">
        <v>82</v>
      </c>
      <c r="AW1926" s="14" t="s">
        <v>29</v>
      </c>
      <c r="AX1926" s="14" t="s">
        <v>72</v>
      </c>
      <c r="AY1926" s="227" t="s">
        <v>182</v>
      </c>
    </row>
    <row r="1927" spans="1:65" s="13" customFormat="1" ht="11.25">
      <c r="B1927" s="206"/>
      <c r="C1927" s="207"/>
      <c r="D1927" s="208" t="s">
        <v>194</v>
      </c>
      <c r="E1927" s="209" t="s">
        <v>1</v>
      </c>
      <c r="F1927" s="210" t="s">
        <v>195</v>
      </c>
      <c r="G1927" s="207"/>
      <c r="H1927" s="209" t="s">
        <v>1</v>
      </c>
      <c r="I1927" s="211"/>
      <c r="J1927" s="207"/>
      <c r="K1927" s="207"/>
      <c r="L1927" s="212"/>
      <c r="M1927" s="213"/>
      <c r="N1927" s="214"/>
      <c r="O1927" s="214"/>
      <c r="P1927" s="214"/>
      <c r="Q1927" s="214"/>
      <c r="R1927" s="214"/>
      <c r="S1927" s="214"/>
      <c r="T1927" s="215"/>
      <c r="AT1927" s="216" t="s">
        <v>194</v>
      </c>
      <c r="AU1927" s="216" t="s">
        <v>82</v>
      </c>
      <c r="AV1927" s="13" t="s">
        <v>80</v>
      </c>
      <c r="AW1927" s="13" t="s">
        <v>29</v>
      </c>
      <c r="AX1927" s="13" t="s">
        <v>72</v>
      </c>
      <c r="AY1927" s="216" t="s">
        <v>182</v>
      </c>
    </row>
    <row r="1928" spans="1:65" s="13" customFormat="1" ht="11.25">
      <c r="B1928" s="206"/>
      <c r="C1928" s="207"/>
      <c r="D1928" s="208" t="s">
        <v>194</v>
      </c>
      <c r="E1928" s="209" t="s">
        <v>1</v>
      </c>
      <c r="F1928" s="210" t="s">
        <v>1657</v>
      </c>
      <c r="G1928" s="207"/>
      <c r="H1928" s="209" t="s">
        <v>1</v>
      </c>
      <c r="I1928" s="211"/>
      <c r="J1928" s="207"/>
      <c r="K1928" s="207"/>
      <c r="L1928" s="212"/>
      <c r="M1928" s="213"/>
      <c r="N1928" s="214"/>
      <c r="O1928" s="214"/>
      <c r="P1928" s="214"/>
      <c r="Q1928" s="214"/>
      <c r="R1928" s="214"/>
      <c r="S1928" s="214"/>
      <c r="T1928" s="215"/>
      <c r="AT1928" s="216" t="s">
        <v>194</v>
      </c>
      <c r="AU1928" s="216" t="s">
        <v>82</v>
      </c>
      <c r="AV1928" s="13" t="s">
        <v>80</v>
      </c>
      <c r="AW1928" s="13" t="s">
        <v>29</v>
      </c>
      <c r="AX1928" s="13" t="s">
        <v>72</v>
      </c>
      <c r="AY1928" s="216" t="s">
        <v>182</v>
      </c>
    </row>
    <row r="1929" spans="1:65" s="14" customFormat="1" ht="11.25">
      <c r="B1929" s="217"/>
      <c r="C1929" s="218"/>
      <c r="D1929" s="208" t="s">
        <v>194</v>
      </c>
      <c r="E1929" s="219" t="s">
        <v>1</v>
      </c>
      <c r="F1929" s="220" t="s">
        <v>2164</v>
      </c>
      <c r="G1929" s="218"/>
      <c r="H1929" s="221">
        <v>33.5</v>
      </c>
      <c r="I1929" s="222"/>
      <c r="J1929" s="218"/>
      <c r="K1929" s="218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194</v>
      </c>
      <c r="AU1929" s="227" t="s">
        <v>82</v>
      </c>
      <c r="AV1929" s="14" t="s">
        <v>82</v>
      </c>
      <c r="AW1929" s="14" t="s">
        <v>29</v>
      </c>
      <c r="AX1929" s="14" t="s">
        <v>72</v>
      </c>
      <c r="AY1929" s="227" t="s">
        <v>182</v>
      </c>
    </row>
    <row r="1930" spans="1:65" s="13" customFormat="1" ht="11.25">
      <c r="B1930" s="206"/>
      <c r="C1930" s="207"/>
      <c r="D1930" s="208" t="s">
        <v>194</v>
      </c>
      <c r="E1930" s="209" t="s">
        <v>1</v>
      </c>
      <c r="F1930" s="210" t="s">
        <v>1588</v>
      </c>
      <c r="G1930" s="207"/>
      <c r="H1930" s="209" t="s">
        <v>1</v>
      </c>
      <c r="I1930" s="211"/>
      <c r="J1930" s="207"/>
      <c r="K1930" s="207"/>
      <c r="L1930" s="212"/>
      <c r="M1930" s="213"/>
      <c r="N1930" s="214"/>
      <c r="O1930" s="214"/>
      <c r="P1930" s="214"/>
      <c r="Q1930" s="214"/>
      <c r="R1930" s="214"/>
      <c r="S1930" s="214"/>
      <c r="T1930" s="215"/>
      <c r="AT1930" s="216" t="s">
        <v>194</v>
      </c>
      <c r="AU1930" s="216" t="s">
        <v>82</v>
      </c>
      <c r="AV1930" s="13" t="s">
        <v>80</v>
      </c>
      <c r="AW1930" s="13" t="s">
        <v>29</v>
      </c>
      <c r="AX1930" s="13" t="s">
        <v>72</v>
      </c>
      <c r="AY1930" s="216" t="s">
        <v>182</v>
      </c>
    </row>
    <row r="1931" spans="1:65" s="14" customFormat="1" ht="11.25">
      <c r="B1931" s="217"/>
      <c r="C1931" s="218"/>
      <c r="D1931" s="208" t="s">
        <v>194</v>
      </c>
      <c r="E1931" s="219" t="s">
        <v>1</v>
      </c>
      <c r="F1931" s="220" t="s">
        <v>2165</v>
      </c>
      <c r="G1931" s="218"/>
      <c r="H1931" s="221">
        <v>26.798999999999999</v>
      </c>
      <c r="I1931" s="222"/>
      <c r="J1931" s="218"/>
      <c r="K1931" s="218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194</v>
      </c>
      <c r="AU1931" s="227" t="s">
        <v>82</v>
      </c>
      <c r="AV1931" s="14" t="s">
        <v>82</v>
      </c>
      <c r="AW1931" s="14" t="s">
        <v>29</v>
      </c>
      <c r="AX1931" s="14" t="s">
        <v>72</v>
      </c>
      <c r="AY1931" s="227" t="s">
        <v>182</v>
      </c>
    </row>
    <row r="1932" spans="1:65" s="13" customFormat="1" ht="11.25">
      <c r="B1932" s="206"/>
      <c r="C1932" s="207"/>
      <c r="D1932" s="208" t="s">
        <v>194</v>
      </c>
      <c r="E1932" s="209" t="s">
        <v>1</v>
      </c>
      <c r="F1932" s="210" t="s">
        <v>1027</v>
      </c>
      <c r="G1932" s="207"/>
      <c r="H1932" s="209" t="s">
        <v>1</v>
      </c>
      <c r="I1932" s="211"/>
      <c r="J1932" s="207"/>
      <c r="K1932" s="207"/>
      <c r="L1932" s="212"/>
      <c r="M1932" s="213"/>
      <c r="N1932" s="214"/>
      <c r="O1932" s="214"/>
      <c r="P1932" s="214"/>
      <c r="Q1932" s="214"/>
      <c r="R1932" s="214"/>
      <c r="S1932" s="214"/>
      <c r="T1932" s="215"/>
      <c r="AT1932" s="216" t="s">
        <v>194</v>
      </c>
      <c r="AU1932" s="216" t="s">
        <v>82</v>
      </c>
      <c r="AV1932" s="13" t="s">
        <v>80</v>
      </c>
      <c r="AW1932" s="13" t="s">
        <v>29</v>
      </c>
      <c r="AX1932" s="13" t="s">
        <v>72</v>
      </c>
      <c r="AY1932" s="216" t="s">
        <v>182</v>
      </c>
    </row>
    <row r="1933" spans="1:65" s="14" customFormat="1" ht="11.25">
      <c r="B1933" s="217"/>
      <c r="C1933" s="218"/>
      <c r="D1933" s="208" t="s">
        <v>194</v>
      </c>
      <c r="E1933" s="219" t="s">
        <v>1</v>
      </c>
      <c r="F1933" s="220" t="s">
        <v>1590</v>
      </c>
      <c r="G1933" s="218"/>
      <c r="H1933" s="221">
        <v>69.494</v>
      </c>
      <c r="I1933" s="222"/>
      <c r="J1933" s="218"/>
      <c r="K1933" s="218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194</v>
      </c>
      <c r="AU1933" s="227" t="s">
        <v>82</v>
      </c>
      <c r="AV1933" s="14" t="s">
        <v>82</v>
      </c>
      <c r="AW1933" s="14" t="s">
        <v>29</v>
      </c>
      <c r="AX1933" s="14" t="s">
        <v>72</v>
      </c>
      <c r="AY1933" s="227" t="s">
        <v>182</v>
      </c>
    </row>
    <row r="1934" spans="1:65" s="13" customFormat="1" ht="11.25">
      <c r="B1934" s="206"/>
      <c r="C1934" s="207"/>
      <c r="D1934" s="208" t="s">
        <v>194</v>
      </c>
      <c r="E1934" s="209" t="s">
        <v>1</v>
      </c>
      <c r="F1934" s="210" t="s">
        <v>1325</v>
      </c>
      <c r="G1934" s="207"/>
      <c r="H1934" s="209" t="s">
        <v>1</v>
      </c>
      <c r="I1934" s="211"/>
      <c r="J1934" s="207"/>
      <c r="K1934" s="207"/>
      <c r="L1934" s="212"/>
      <c r="M1934" s="213"/>
      <c r="N1934" s="214"/>
      <c r="O1934" s="214"/>
      <c r="P1934" s="214"/>
      <c r="Q1934" s="214"/>
      <c r="R1934" s="214"/>
      <c r="S1934" s="214"/>
      <c r="T1934" s="215"/>
      <c r="AT1934" s="216" t="s">
        <v>194</v>
      </c>
      <c r="AU1934" s="216" t="s">
        <v>82</v>
      </c>
      <c r="AV1934" s="13" t="s">
        <v>80</v>
      </c>
      <c r="AW1934" s="13" t="s">
        <v>29</v>
      </c>
      <c r="AX1934" s="13" t="s">
        <v>72</v>
      </c>
      <c r="AY1934" s="216" t="s">
        <v>182</v>
      </c>
    </row>
    <row r="1935" spans="1:65" s="14" customFormat="1" ht="11.25">
      <c r="B1935" s="217"/>
      <c r="C1935" s="218"/>
      <c r="D1935" s="208" t="s">
        <v>194</v>
      </c>
      <c r="E1935" s="219" t="s">
        <v>1</v>
      </c>
      <c r="F1935" s="220" t="s">
        <v>2166</v>
      </c>
      <c r="G1935" s="218"/>
      <c r="H1935" s="221">
        <v>8.1679999999999993</v>
      </c>
      <c r="I1935" s="222"/>
      <c r="J1935" s="218"/>
      <c r="K1935" s="218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194</v>
      </c>
      <c r="AU1935" s="227" t="s">
        <v>82</v>
      </c>
      <c r="AV1935" s="14" t="s">
        <v>82</v>
      </c>
      <c r="AW1935" s="14" t="s">
        <v>29</v>
      </c>
      <c r="AX1935" s="14" t="s">
        <v>72</v>
      </c>
      <c r="AY1935" s="227" t="s">
        <v>182</v>
      </c>
    </row>
    <row r="1936" spans="1:65" s="13" customFormat="1" ht="11.25">
      <c r="B1936" s="206"/>
      <c r="C1936" s="207"/>
      <c r="D1936" s="208" t="s">
        <v>194</v>
      </c>
      <c r="E1936" s="209" t="s">
        <v>1</v>
      </c>
      <c r="F1936" s="210" t="s">
        <v>1591</v>
      </c>
      <c r="G1936" s="207"/>
      <c r="H1936" s="209" t="s">
        <v>1</v>
      </c>
      <c r="I1936" s="211"/>
      <c r="J1936" s="207"/>
      <c r="K1936" s="207"/>
      <c r="L1936" s="212"/>
      <c r="M1936" s="213"/>
      <c r="N1936" s="214"/>
      <c r="O1936" s="214"/>
      <c r="P1936" s="214"/>
      <c r="Q1936" s="214"/>
      <c r="R1936" s="214"/>
      <c r="S1936" s="214"/>
      <c r="T1936" s="215"/>
      <c r="AT1936" s="216" t="s">
        <v>194</v>
      </c>
      <c r="AU1936" s="216" t="s">
        <v>82</v>
      </c>
      <c r="AV1936" s="13" t="s">
        <v>80</v>
      </c>
      <c r="AW1936" s="13" t="s">
        <v>29</v>
      </c>
      <c r="AX1936" s="13" t="s">
        <v>72</v>
      </c>
      <c r="AY1936" s="216" t="s">
        <v>182</v>
      </c>
    </row>
    <row r="1937" spans="2:51" s="14" customFormat="1" ht="11.25">
      <c r="B1937" s="217"/>
      <c r="C1937" s="218"/>
      <c r="D1937" s="208" t="s">
        <v>194</v>
      </c>
      <c r="E1937" s="219" t="s">
        <v>1</v>
      </c>
      <c r="F1937" s="220" t="s">
        <v>2167</v>
      </c>
      <c r="G1937" s="218"/>
      <c r="H1937" s="221">
        <v>43.798000000000002</v>
      </c>
      <c r="I1937" s="222"/>
      <c r="J1937" s="218"/>
      <c r="K1937" s="218"/>
      <c r="L1937" s="223"/>
      <c r="M1937" s="224"/>
      <c r="N1937" s="225"/>
      <c r="O1937" s="225"/>
      <c r="P1937" s="225"/>
      <c r="Q1937" s="225"/>
      <c r="R1937" s="225"/>
      <c r="S1937" s="225"/>
      <c r="T1937" s="226"/>
      <c r="AT1937" s="227" t="s">
        <v>194</v>
      </c>
      <c r="AU1937" s="227" t="s">
        <v>82</v>
      </c>
      <c r="AV1937" s="14" t="s">
        <v>82</v>
      </c>
      <c r="AW1937" s="14" t="s">
        <v>29</v>
      </c>
      <c r="AX1937" s="14" t="s">
        <v>72</v>
      </c>
      <c r="AY1937" s="227" t="s">
        <v>182</v>
      </c>
    </row>
    <row r="1938" spans="2:51" s="13" customFormat="1" ht="11.25">
      <c r="B1938" s="206"/>
      <c r="C1938" s="207"/>
      <c r="D1938" s="208" t="s">
        <v>194</v>
      </c>
      <c r="E1938" s="209" t="s">
        <v>1</v>
      </c>
      <c r="F1938" s="210" t="s">
        <v>1585</v>
      </c>
      <c r="G1938" s="207"/>
      <c r="H1938" s="209" t="s">
        <v>1</v>
      </c>
      <c r="I1938" s="211"/>
      <c r="J1938" s="207"/>
      <c r="K1938" s="207"/>
      <c r="L1938" s="212"/>
      <c r="M1938" s="213"/>
      <c r="N1938" s="214"/>
      <c r="O1938" s="214"/>
      <c r="P1938" s="214"/>
      <c r="Q1938" s="214"/>
      <c r="R1938" s="214"/>
      <c r="S1938" s="214"/>
      <c r="T1938" s="215"/>
      <c r="AT1938" s="216" t="s">
        <v>194</v>
      </c>
      <c r="AU1938" s="216" t="s">
        <v>82</v>
      </c>
      <c r="AV1938" s="13" t="s">
        <v>80</v>
      </c>
      <c r="AW1938" s="13" t="s">
        <v>29</v>
      </c>
      <c r="AX1938" s="13" t="s">
        <v>72</v>
      </c>
      <c r="AY1938" s="216" t="s">
        <v>182</v>
      </c>
    </row>
    <row r="1939" spans="2:51" s="14" customFormat="1" ht="11.25">
      <c r="B1939" s="217"/>
      <c r="C1939" s="218"/>
      <c r="D1939" s="208" t="s">
        <v>194</v>
      </c>
      <c r="E1939" s="219" t="s">
        <v>1</v>
      </c>
      <c r="F1939" s="220" t="s">
        <v>1586</v>
      </c>
      <c r="G1939" s="218"/>
      <c r="H1939" s="221">
        <v>7.976</v>
      </c>
      <c r="I1939" s="222"/>
      <c r="J1939" s="218"/>
      <c r="K1939" s="218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194</v>
      </c>
      <c r="AU1939" s="227" t="s">
        <v>82</v>
      </c>
      <c r="AV1939" s="14" t="s">
        <v>82</v>
      </c>
      <c r="AW1939" s="14" t="s">
        <v>29</v>
      </c>
      <c r="AX1939" s="14" t="s">
        <v>72</v>
      </c>
      <c r="AY1939" s="227" t="s">
        <v>182</v>
      </c>
    </row>
    <row r="1940" spans="2:51" s="13" customFormat="1" ht="11.25">
      <c r="B1940" s="206"/>
      <c r="C1940" s="207"/>
      <c r="D1940" s="208" t="s">
        <v>194</v>
      </c>
      <c r="E1940" s="209" t="s">
        <v>1</v>
      </c>
      <c r="F1940" s="210" t="s">
        <v>1063</v>
      </c>
      <c r="G1940" s="207"/>
      <c r="H1940" s="209" t="s">
        <v>1</v>
      </c>
      <c r="I1940" s="211"/>
      <c r="J1940" s="207"/>
      <c r="K1940" s="207"/>
      <c r="L1940" s="212"/>
      <c r="M1940" s="213"/>
      <c r="N1940" s="214"/>
      <c r="O1940" s="214"/>
      <c r="P1940" s="214"/>
      <c r="Q1940" s="214"/>
      <c r="R1940" s="214"/>
      <c r="S1940" s="214"/>
      <c r="T1940" s="215"/>
      <c r="AT1940" s="216" t="s">
        <v>194</v>
      </c>
      <c r="AU1940" s="216" t="s">
        <v>82</v>
      </c>
      <c r="AV1940" s="13" t="s">
        <v>80</v>
      </c>
      <c r="AW1940" s="13" t="s">
        <v>29</v>
      </c>
      <c r="AX1940" s="13" t="s">
        <v>72</v>
      </c>
      <c r="AY1940" s="216" t="s">
        <v>182</v>
      </c>
    </row>
    <row r="1941" spans="2:51" s="14" customFormat="1" ht="11.25">
      <c r="B1941" s="217"/>
      <c r="C1941" s="218"/>
      <c r="D1941" s="208" t="s">
        <v>194</v>
      </c>
      <c r="E1941" s="219" t="s">
        <v>1</v>
      </c>
      <c r="F1941" s="220" t="s">
        <v>2168</v>
      </c>
      <c r="G1941" s="218"/>
      <c r="H1941" s="221">
        <v>32.039000000000001</v>
      </c>
      <c r="I1941" s="222"/>
      <c r="J1941" s="218"/>
      <c r="K1941" s="218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194</v>
      </c>
      <c r="AU1941" s="227" t="s">
        <v>82</v>
      </c>
      <c r="AV1941" s="14" t="s">
        <v>82</v>
      </c>
      <c r="AW1941" s="14" t="s">
        <v>29</v>
      </c>
      <c r="AX1941" s="14" t="s">
        <v>72</v>
      </c>
      <c r="AY1941" s="227" t="s">
        <v>182</v>
      </c>
    </row>
    <row r="1942" spans="2:51" s="13" customFormat="1" ht="11.25">
      <c r="B1942" s="206"/>
      <c r="C1942" s="207"/>
      <c r="D1942" s="208" t="s">
        <v>194</v>
      </c>
      <c r="E1942" s="209" t="s">
        <v>1</v>
      </c>
      <c r="F1942" s="210" t="s">
        <v>1594</v>
      </c>
      <c r="G1942" s="207"/>
      <c r="H1942" s="209" t="s">
        <v>1</v>
      </c>
      <c r="I1942" s="211"/>
      <c r="J1942" s="207"/>
      <c r="K1942" s="207"/>
      <c r="L1942" s="212"/>
      <c r="M1942" s="213"/>
      <c r="N1942" s="214"/>
      <c r="O1942" s="214"/>
      <c r="P1942" s="214"/>
      <c r="Q1942" s="214"/>
      <c r="R1942" s="214"/>
      <c r="S1942" s="214"/>
      <c r="T1942" s="215"/>
      <c r="AT1942" s="216" t="s">
        <v>194</v>
      </c>
      <c r="AU1942" s="216" t="s">
        <v>82</v>
      </c>
      <c r="AV1942" s="13" t="s">
        <v>80</v>
      </c>
      <c r="AW1942" s="13" t="s">
        <v>29</v>
      </c>
      <c r="AX1942" s="13" t="s">
        <v>72</v>
      </c>
      <c r="AY1942" s="216" t="s">
        <v>182</v>
      </c>
    </row>
    <row r="1943" spans="2:51" s="14" customFormat="1" ht="22.5">
      <c r="B1943" s="217"/>
      <c r="C1943" s="218"/>
      <c r="D1943" s="208" t="s">
        <v>194</v>
      </c>
      <c r="E1943" s="219" t="s">
        <v>1</v>
      </c>
      <c r="F1943" s="220" t="s">
        <v>2169</v>
      </c>
      <c r="G1943" s="218"/>
      <c r="H1943" s="221">
        <v>46.076999999999998</v>
      </c>
      <c r="I1943" s="222"/>
      <c r="J1943" s="218"/>
      <c r="K1943" s="218"/>
      <c r="L1943" s="223"/>
      <c r="M1943" s="224"/>
      <c r="N1943" s="225"/>
      <c r="O1943" s="225"/>
      <c r="P1943" s="225"/>
      <c r="Q1943" s="225"/>
      <c r="R1943" s="225"/>
      <c r="S1943" s="225"/>
      <c r="T1943" s="226"/>
      <c r="AT1943" s="227" t="s">
        <v>194</v>
      </c>
      <c r="AU1943" s="227" t="s">
        <v>82</v>
      </c>
      <c r="AV1943" s="14" t="s">
        <v>82</v>
      </c>
      <c r="AW1943" s="14" t="s">
        <v>29</v>
      </c>
      <c r="AX1943" s="14" t="s">
        <v>72</v>
      </c>
      <c r="AY1943" s="227" t="s">
        <v>182</v>
      </c>
    </row>
    <row r="1944" spans="2:51" s="13" customFormat="1" ht="11.25">
      <c r="B1944" s="206"/>
      <c r="C1944" s="207"/>
      <c r="D1944" s="208" t="s">
        <v>194</v>
      </c>
      <c r="E1944" s="209" t="s">
        <v>1</v>
      </c>
      <c r="F1944" s="210" t="s">
        <v>1596</v>
      </c>
      <c r="G1944" s="207"/>
      <c r="H1944" s="209" t="s">
        <v>1</v>
      </c>
      <c r="I1944" s="211"/>
      <c r="J1944" s="207"/>
      <c r="K1944" s="207"/>
      <c r="L1944" s="212"/>
      <c r="M1944" s="213"/>
      <c r="N1944" s="214"/>
      <c r="O1944" s="214"/>
      <c r="P1944" s="214"/>
      <c r="Q1944" s="214"/>
      <c r="R1944" s="214"/>
      <c r="S1944" s="214"/>
      <c r="T1944" s="215"/>
      <c r="AT1944" s="216" t="s">
        <v>194</v>
      </c>
      <c r="AU1944" s="216" t="s">
        <v>82</v>
      </c>
      <c r="AV1944" s="13" t="s">
        <v>80</v>
      </c>
      <c r="AW1944" s="13" t="s">
        <v>29</v>
      </c>
      <c r="AX1944" s="13" t="s">
        <v>72</v>
      </c>
      <c r="AY1944" s="216" t="s">
        <v>182</v>
      </c>
    </row>
    <row r="1945" spans="2:51" s="14" customFormat="1" ht="11.25">
      <c r="B1945" s="217"/>
      <c r="C1945" s="218"/>
      <c r="D1945" s="208" t="s">
        <v>194</v>
      </c>
      <c r="E1945" s="219" t="s">
        <v>1</v>
      </c>
      <c r="F1945" s="220" t="s">
        <v>2170</v>
      </c>
      <c r="G1945" s="218"/>
      <c r="H1945" s="221">
        <v>42.396000000000001</v>
      </c>
      <c r="I1945" s="222"/>
      <c r="J1945" s="218"/>
      <c r="K1945" s="218"/>
      <c r="L1945" s="223"/>
      <c r="M1945" s="224"/>
      <c r="N1945" s="225"/>
      <c r="O1945" s="225"/>
      <c r="P1945" s="225"/>
      <c r="Q1945" s="225"/>
      <c r="R1945" s="225"/>
      <c r="S1945" s="225"/>
      <c r="T1945" s="226"/>
      <c r="AT1945" s="227" t="s">
        <v>194</v>
      </c>
      <c r="AU1945" s="227" t="s">
        <v>82</v>
      </c>
      <c r="AV1945" s="14" t="s">
        <v>82</v>
      </c>
      <c r="AW1945" s="14" t="s">
        <v>29</v>
      </c>
      <c r="AX1945" s="14" t="s">
        <v>72</v>
      </c>
      <c r="AY1945" s="227" t="s">
        <v>182</v>
      </c>
    </row>
    <row r="1946" spans="2:51" s="13" customFormat="1" ht="11.25">
      <c r="B1946" s="206"/>
      <c r="C1946" s="207"/>
      <c r="D1946" s="208" t="s">
        <v>194</v>
      </c>
      <c r="E1946" s="209" t="s">
        <v>1</v>
      </c>
      <c r="F1946" s="210" t="s">
        <v>1665</v>
      </c>
      <c r="G1946" s="207"/>
      <c r="H1946" s="209" t="s">
        <v>1</v>
      </c>
      <c r="I1946" s="211"/>
      <c r="J1946" s="207"/>
      <c r="K1946" s="207"/>
      <c r="L1946" s="212"/>
      <c r="M1946" s="213"/>
      <c r="N1946" s="214"/>
      <c r="O1946" s="214"/>
      <c r="P1946" s="214"/>
      <c r="Q1946" s="214"/>
      <c r="R1946" s="214"/>
      <c r="S1946" s="214"/>
      <c r="T1946" s="215"/>
      <c r="AT1946" s="216" t="s">
        <v>194</v>
      </c>
      <c r="AU1946" s="216" t="s">
        <v>82</v>
      </c>
      <c r="AV1946" s="13" t="s">
        <v>80</v>
      </c>
      <c r="AW1946" s="13" t="s">
        <v>29</v>
      </c>
      <c r="AX1946" s="13" t="s">
        <v>72</v>
      </c>
      <c r="AY1946" s="216" t="s">
        <v>182</v>
      </c>
    </row>
    <row r="1947" spans="2:51" s="14" customFormat="1" ht="11.25">
      <c r="B1947" s="217"/>
      <c r="C1947" s="218"/>
      <c r="D1947" s="208" t="s">
        <v>194</v>
      </c>
      <c r="E1947" s="219" t="s">
        <v>1</v>
      </c>
      <c r="F1947" s="220" t="s">
        <v>1666</v>
      </c>
      <c r="G1947" s="218"/>
      <c r="H1947" s="221">
        <v>12.502000000000001</v>
      </c>
      <c r="I1947" s="222"/>
      <c r="J1947" s="218"/>
      <c r="K1947" s="218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194</v>
      </c>
      <c r="AU1947" s="227" t="s">
        <v>82</v>
      </c>
      <c r="AV1947" s="14" t="s">
        <v>82</v>
      </c>
      <c r="AW1947" s="14" t="s">
        <v>29</v>
      </c>
      <c r="AX1947" s="14" t="s">
        <v>72</v>
      </c>
      <c r="AY1947" s="227" t="s">
        <v>182</v>
      </c>
    </row>
    <row r="1948" spans="2:51" s="13" customFormat="1" ht="11.25">
      <c r="B1948" s="206"/>
      <c r="C1948" s="207"/>
      <c r="D1948" s="208" t="s">
        <v>194</v>
      </c>
      <c r="E1948" s="209" t="s">
        <v>1</v>
      </c>
      <c r="F1948" s="210" t="s">
        <v>1667</v>
      </c>
      <c r="G1948" s="207"/>
      <c r="H1948" s="209" t="s">
        <v>1</v>
      </c>
      <c r="I1948" s="211"/>
      <c r="J1948" s="207"/>
      <c r="K1948" s="207"/>
      <c r="L1948" s="212"/>
      <c r="M1948" s="213"/>
      <c r="N1948" s="214"/>
      <c r="O1948" s="214"/>
      <c r="P1948" s="214"/>
      <c r="Q1948" s="214"/>
      <c r="R1948" s="214"/>
      <c r="S1948" s="214"/>
      <c r="T1948" s="215"/>
      <c r="AT1948" s="216" t="s">
        <v>194</v>
      </c>
      <c r="AU1948" s="216" t="s">
        <v>82</v>
      </c>
      <c r="AV1948" s="13" t="s">
        <v>80</v>
      </c>
      <c r="AW1948" s="13" t="s">
        <v>29</v>
      </c>
      <c r="AX1948" s="13" t="s">
        <v>72</v>
      </c>
      <c r="AY1948" s="216" t="s">
        <v>182</v>
      </c>
    </row>
    <row r="1949" spans="2:51" s="14" customFormat="1" ht="11.25">
      <c r="B1949" s="217"/>
      <c r="C1949" s="218"/>
      <c r="D1949" s="208" t="s">
        <v>194</v>
      </c>
      <c r="E1949" s="219" t="s">
        <v>1</v>
      </c>
      <c r="F1949" s="220" t="s">
        <v>1668</v>
      </c>
      <c r="G1949" s="218"/>
      <c r="H1949" s="221">
        <v>38.854999999999997</v>
      </c>
      <c r="I1949" s="222"/>
      <c r="J1949" s="218"/>
      <c r="K1949" s="218"/>
      <c r="L1949" s="223"/>
      <c r="M1949" s="224"/>
      <c r="N1949" s="225"/>
      <c r="O1949" s="225"/>
      <c r="P1949" s="225"/>
      <c r="Q1949" s="225"/>
      <c r="R1949" s="225"/>
      <c r="S1949" s="225"/>
      <c r="T1949" s="226"/>
      <c r="AT1949" s="227" t="s">
        <v>194</v>
      </c>
      <c r="AU1949" s="227" t="s">
        <v>82</v>
      </c>
      <c r="AV1949" s="14" t="s">
        <v>82</v>
      </c>
      <c r="AW1949" s="14" t="s">
        <v>29</v>
      </c>
      <c r="AX1949" s="14" t="s">
        <v>72</v>
      </c>
      <c r="AY1949" s="227" t="s">
        <v>182</v>
      </c>
    </row>
    <row r="1950" spans="2:51" s="13" customFormat="1" ht="11.25">
      <c r="B1950" s="206"/>
      <c r="C1950" s="207"/>
      <c r="D1950" s="208" t="s">
        <v>194</v>
      </c>
      <c r="E1950" s="209" t="s">
        <v>1</v>
      </c>
      <c r="F1950" s="210" t="s">
        <v>207</v>
      </c>
      <c r="G1950" s="207"/>
      <c r="H1950" s="209" t="s">
        <v>1</v>
      </c>
      <c r="I1950" s="211"/>
      <c r="J1950" s="207"/>
      <c r="K1950" s="207"/>
      <c r="L1950" s="212"/>
      <c r="M1950" s="213"/>
      <c r="N1950" s="214"/>
      <c r="O1950" s="214"/>
      <c r="P1950" s="214"/>
      <c r="Q1950" s="214"/>
      <c r="R1950" s="214"/>
      <c r="S1950" s="214"/>
      <c r="T1950" s="215"/>
      <c r="AT1950" s="216" t="s">
        <v>194</v>
      </c>
      <c r="AU1950" s="216" t="s">
        <v>82</v>
      </c>
      <c r="AV1950" s="13" t="s">
        <v>80</v>
      </c>
      <c r="AW1950" s="13" t="s">
        <v>29</v>
      </c>
      <c r="AX1950" s="13" t="s">
        <v>72</v>
      </c>
      <c r="AY1950" s="216" t="s">
        <v>182</v>
      </c>
    </row>
    <row r="1951" spans="2:51" s="13" customFormat="1" ht="11.25">
      <c r="B1951" s="206"/>
      <c r="C1951" s="207"/>
      <c r="D1951" s="208" t="s">
        <v>194</v>
      </c>
      <c r="E1951" s="209" t="s">
        <v>1</v>
      </c>
      <c r="F1951" s="210" t="s">
        <v>1613</v>
      </c>
      <c r="G1951" s="207"/>
      <c r="H1951" s="209" t="s">
        <v>1</v>
      </c>
      <c r="I1951" s="211"/>
      <c r="J1951" s="207"/>
      <c r="K1951" s="207"/>
      <c r="L1951" s="212"/>
      <c r="M1951" s="213"/>
      <c r="N1951" s="214"/>
      <c r="O1951" s="214"/>
      <c r="P1951" s="214"/>
      <c r="Q1951" s="214"/>
      <c r="R1951" s="214"/>
      <c r="S1951" s="214"/>
      <c r="T1951" s="215"/>
      <c r="AT1951" s="216" t="s">
        <v>194</v>
      </c>
      <c r="AU1951" s="216" t="s">
        <v>82</v>
      </c>
      <c r="AV1951" s="13" t="s">
        <v>80</v>
      </c>
      <c r="AW1951" s="13" t="s">
        <v>29</v>
      </c>
      <c r="AX1951" s="13" t="s">
        <v>72</v>
      </c>
      <c r="AY1951" s="216" t="s">
        <v>182</v>
      </c>
    </row>
    <row r="1952" spans="2:51" s="13" customFormat="1" ht="11.25">
      <c r="B1952" s="206"/>
      <c r="C1952" s="207"/>
      <c r="D1952" s="208" t="s">
        <v>194</v>
      </c>
      <c r="E1952" s="209" t="s">
        <v>1</v>
      </c>
      <c r="F1952" s="210" t="s">
        <v>1614</v>
      </c>
      <c r="G1952" s="207"/>
      <c r="H1952" s="209" t="s">
        <v>1</v>
      </c>
      <c r="I1952" s="211"/>
      <c r="J1952" s="207"/>
      <c r="K1952" s="207"/>
      <c r="L1952" s="212"/>
      <c r="M1952" s="213"/>
      <c r="N1952" s="214"/>
      <c r="O1952" s="214"/>
      <c r="P1952" s="214"/>
      <c r="Q1952" s="214"/>
      <c r="R1952" s="214"/>
      <c r="S1952" s="214"/>
      <c r="T1952" s="215"/>
      <c r="AT1952" s="216" t="s">
        <v>194</v>
      </c>
      <c r="AU1952" s="216" t="s">
        <v>82</v>
      </c>
      <c r="AV1952" s="13" t="s">
        <v>80</v>
      </c>
      <c r="AW1952" s="13" t="s">
        <v>29</v>
      </c>
      <c r="AX1952" s="13" t="s">
        <v>72</v>
      </c>
      <c r="AY1952" s="216" t="s">
        <v>182</v>
      </c>
    </row>
    <row r="1953" spans="2:51" s="14" customFormat="1" ht="11.25">
      <c r="B1953" s="217"/>
      <c r="C1953" s="218"/>
      <c r="D1953" s="208" t="s">
        <v>194</v>
      </c>
      <c r="E1953" s="219" t="s">
        <v>1</v>
      </c>
      <c r="F1953" s="220" t="s">
        <v>1615</v>
      </c>
      <c r="G1953" s="218"/>
      <c r="H1953" s="221">
        <v>3.96</v>
      </c>
      <c r="I1953" s="222"/>
      <c r="J1953" s="218"/>
      <c r="K1953" s="218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194</v>
      </c>
      <c r="AU1953" s="227" t="s">
        <v>82</v>
      </c>
      <c r="AV1953" s="14" t="s">
        <v>82</v>
      </c>
      <c r="AW1953" s="14" t="s">
        <v>29</v>
      </c>
      <c r="AX1953" s="14" t="s">
        <v>72</v>
      </c>
      <c r="AY1953" s="227" t="s">
        <v>182</v>
      </c>
    </row>
    <row r="1954" spans="2:51" s="13" customFormat="1" ht="11.25">
      <c r="B1954" s="206"/>
      <c r="C1954" s="207"/>
      <c r="D1954" s="208" t="s">
        <v>194</v>
      </c>
      <c r="E1954" s="209" t="s">
        <v>1</v>
      </c>
      <c r="F1954" s="210" t="s">
        <v>1616</v>
      </c>
      <c r="G1954" s="207"/>
      <c r="H1954" s="209" t="s">
        <v>1</v>
      </c>
      <c r="I1954" s="211"/>
      <c r="J1954" s="207"/>
      <c r="K1954" s="207"/>
      <c r="L1954" s="212"/>
      <c r="M1954" s="213"/>
      <c r="N1954" s="214"/>
      <c r="O1954" s="214"/>
      <c r="P1954" s="214"/>
      <c r="Q1954" s="214"/>
      <c r="R1954" s="214"/>
      <c r="S1954" s="214"/>
      <c r="T1954" s="215"/>
      <c r="AT1954" s="216" t="s">
        <v>194</v>
      </c>
      <c r="AU1954" s="216" t="s">
        <v>82</v>
      </c>
      <c r="AV1954" s="13" t="s">
        <v>80</v>
      </c>
      <c r="AW1954" s="13" t="s">
        <v>29</v>
      </c>
      <c r="AX1954" s="13" t="s">
        <v>72</v>
      </c>
      <c r="AY1954" s="216" t="s">
        <v>182</v>
      </c>
    </row>
    <row r="1955" spans="2:51" s="14" customFormat="1" ht="11.25">
      <c r="B1955" s="217"/>
      <c r="C1955" s="218"/>
      <c r="D1955" s="208" t="s">
        <v>194</v>
      </c>
      <c r="E1955" s="219" t="s">
        <v>1</v>
      </c>
      <c r="F1955" s="220" t="s">
        <v>1617</v>
      </c>
      <c r="G1955" s="218"/>
      <c r="H1955" s="221">
        <v>3.16</v>
      </c>
      <c r="I1955" s="222"/>
      <c r="J1955" s="218"/>
      <c r="K1955" s="218"/>
      <c r="L1955" s="223"/>
      <c r="M1955" s="224"/>
      <c r="N1955" s="225"/>
      <c r="O1955" s="225"/>
      <c r="P1955" s="225"/>
      <c r="Q1955" s="225"/>
      <c r="R1955" s="225"/>
      <c r="S1955" s="225"/>
      <c r="T1955" s="226"/>
      <c r="AT1955" s="227" t="s">
        <v>194</v>
      </c>
      <c r="AU1955" s="227" t="s">
        <v>82</v>
      </c>
      <c r="AV1955" s="14" t="s">
        <v>82</v>
      </c>
      <c r="AW1955" s="14" t="s">
        <v>29</v>
      </c>
      <c r="AX1955" s="14" t="s">
        <v>72</v>
      </c>
      <c r="AY1955" s="227" t="s">
        <v>182</v>
      </c>
    </row>
    <row r="1956" spans="2:51" s="13" customFormat="1" ht="11.25">
      <c r="B1956" s="206"/>
      <c r="C1956" s="207"/>
      <c r="D1956" s="208" t="s">
        <v>194</v>
      </c>
      <c r="E1956" s="209" t="s">
        <v>1</v>
      </c>
      <c r="F1956" s="210" t="s">
        <v>1618</v>
      </c>
      <c r="G1956" s="207"/>
      <c r="H1956" s="209" t="s">
        <v>1</v>
      </c>
      <c r="I1956" s="211"/>
      <c r="J1956" s="207"/>
      <c r="K1956" s="207"/>
      <c r="L1956" s="212"/>
      <c r="M1956" s="213"/>
      <c r="N1956" s="214"/>
      <c r="O1956" s="214"/>
      <c r="P1956" s="214"/>
      <c r="Q1956" s="214"/>
      <c r="R1956" s="214"/>
      <c r="S1956" s="214"/>
      <c r="T1956" s="215"/>
      <c r="AT1956" s="216" t="s">
        <v>194</v>
      </c>
      <c r="AU1956" s="216" t="s">
        <v>82</v>
      </c>
      <c r="AV1956" s="13" t="s">
        <v>80</v>
      </c>
      <c r="AW1956" s="13" t="s">
        <v>29</v>
      </c>
      <c r="AX1956" s="13" t="s">
        <v>72</v>
      </c>
      <c r="AY1956" s="216" t="s">
        <v>182</v>
      </c>
    </row>
    <row r="1957" spans="2:51" s="14" customFormat="1" ht="11.25">
      <c r="B1957" s="217"/>
      <c r="C1957" s="218"/>
      <c r="D1957" s="208" t="s">
        <v>194</v>
      </c>
      <c r="E1957" s="219" t="s">
        <v>1</v>
      </c>
      <c r="F1957" s="220" t="s">
        <v>1619</v>
      </c>
      <c r="G1957" s="218"/>
      <c r="H1957" s="221">
        <v>2.4060000000000001</v>
      </c>
      <c r="I1957" s="222"/>
      <c r="J1957" s="218"/>
      <c r="K1957" s="218"/>
      <c r="L1957" s="223"/>
      <c r="M1957" s="224"/>
      <c r="N1957" s="225"/>
      <c r="O1957" s="225"/>
      <c r="P1957" s="225"/>
      <c r="Q1957" s="225"/>
      <c r="R1957" s="225"/>
      <c r="S1957" s="225"/>
      <c r="T1957" s="226"/>
      <c r="AT1957" s="227" t="s">
        <v>194</v>
      </c>
      <c r="AU1957" s="227" t="s">
        <v>82</v>
      </c>
      <c r="AV1957" s="14" t="s">
        <v>82</v>
      </c>
      <c r="AW1957" s="14" t="s">
        <v>29</v>
      </c>
      <c r="AX1957" s="14" t="s">
        <v>72</v>
      </c>
      <c r="AY1957" s="227" t="s">
        <v>182</v>
      </c>
    </row>
    <row r="1958" spans="2:51" s="13" customFormat="1" ht="11.25">
      <c r="B1958" s="206"/>
      <c r="C1958" s="207"/>
      <c r="D1958" s="208" t="s">
        <v>194</v>
      </c>
      <c r="E1958" s="209" t="s">
        <v>1</v>
      </c>
      <c r="F1958" s="210" t="s">
        <v>1620</v>
      </c>
      <c r="G1958" s="207"/>
      <c r="H1958" s="209" t="s">
        <v>1</v>
      </c>
      <c r="I1958" s="211"/>
      <c r="J1958" s="207"/>
      <c r="K1958" s="207"/>
      <c r="L1958" s="212"/>
      <c r="M1958" s="213"/>
      <c r="N1958" s="214"/>
      <c r="O1958" s="214"/>
      <c r="P1958" s="214"/>
      <c r="Q1958" s="214"/>
      <c r="R1958" s="214"/>
      <c r="S1958" s="214"/>
      <c r="T1958" s="215"/>
      <c r="AT1958" s="216" t="s">
        <v>194</v>
      </c>
      <c r="AU1958" s="216" t="s">
        <v>82</v>
      </c>
      <c r="AV1958" s="13" t="s">
        <v>80</v>
      </c>
      <c r="AW1958" s="13" t="s">
        <v>29</v>
      </c>
      <c r="AX1958" s="13" t="s">
        <v>72</v>
      </c>
      <c r="AY1958" s="216" t="s">
        <v>182</v>
      </c>
    </row>
    <row r="1959" spans="2:51" s="14" customFormat="1" ht="11.25">
      <c r="B1959" s="217"/>
      <c r="C1959" s="218"/>
      <c r="D1959" s="208" t="s">
        <v>194</v>
      </c>
      <c r="E1959" s="219" t="s">
        <v>1</v>
      </c>
      <c r="F1959" s="220" t="s">
        <v>1621</v>
      </c>
      <c r="G1959" s="218"/>
      <c r="H1959" s="221">
        <v>1.29</v>
      </c>
      <c r="I1959" s="222"/>
      <c r="J1959" s="218"/>
      <c r="K1959" s="218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194</v>
      </c>
      <c r="AU1959" s="227" t="s">
        <v>82</v>
      </c>
      <c r="AV1959" s="14" t="s">
        <v>82</v>
      </c>
      <c r="AW1959" s="14" t="s">
        <v>29</v>
      </c>
      <c r="AX1959" s="14" t="s">
        <v>72</v>
      </c>
      <c r="AY1959" s="227" t="s">
        <v>182</v>
      </c>
    </row>
    <row r="1960" spans="2:51" s="13" customFormat="1" ht="11.25">
      <c r="B1960" s="206"/>
      <c r="C1960" s="207"/>
      <c r="D1960" s="208" t="s">
        <v>194</v>
      </c>
      <c r="E1960" s="209" t="s">
        <v>1</v>
      </c>
      <c r="F1960" s="210" t="s">
        <v>1622</v>
      </c>
      <c r="G1960" s="207"/>
      <c r="H1960" s="209" t="s">
        <v>1</v>
      </c>
      <c r="I1960" s="211"/>
      <c r="J1960" s="207"/>
      <c r="K1960" s="207"/>
      <c r="L1960" s="212"/>
      <c r="M1960" s="213"/>
      <c r="N1960" s="214"/>
      <c r="O1960" s="214"/>
      <c r="P1960" s="214"/>
      <c r="Q1960" s="214"/>
      <c r="R1960" s="214"/>
      <c r="S1960" s="214"/>
      <c r="T1960" s="215"/>
      <c r="AT1960" s="216" t="s">
        <v>194</v>
      </c>
      <c r="AU1960" s="216" t="s">
        <v>82</v>
      </c>
      <c r="AV1960" s="13" t="s">
        <v>80</v>
      </c>
      <c r="AW1960" s="13" t="s">
        <v>29</v>
      </c>
      <c r="AX1960" s="13" t="s">
        <v>72</v>
      </c>
      <c r="AY1960" s="216" t="s">
        <v>182</v>
      </c>
    </row>
    <row r="1961" spans="2:51" s="14" customFormat="1" ht="11.25">
      <c r="B1961" s="217"/>
      <c r="C1961" s="218"/>
      <c r="D1961" s="208" t="s">
        <v>194</v>
      </c>
      <c r="E1961" s="219" t="s">
        <v>1</v>
      </c>
      <c r="F1961" s="220" t="s">
        <v>1623</v>
      </c>
      <c r="G1961" s="218"/>
      <c r="H1961" s="221">
        <v>4.2539999999999996</v>
      </c>
      <c r="I1961" s="222"/>
      <c r="J1961" s="218"/>
      <c r="K1961" s="218"/>
      <c r="L1961" s="223"/>
      <c r="M1961" s="224"/>
      <c r="N1961" s="225"/>
      <c r="O1961" s="225"/>
      <c r="P1961" s="225"/>
      <c r="Q1961" s="225"/>
      <c r="R1961" s="225"/>
      <c r="S1961" s="225"/>
      <c r="T1961" s="226"/>
      <c r="AT1961" s="227" t="s">
        <v>194</v>
      </c>
      <c r="AU1961" s="227" t="s">
        <v>82</v>
      </c>
      <c r="AV1961" s="14" t="s">
        <v>82</v>
      </c>
      <c r="AW1961" s="14" t="s">
        <v>29</v>
      </c>
      <c r="AX1961" s="14" t="s">
        <v>72</v>
      </c>
      <c r="AY1961" s="227" t="s">
        <v>182</v>
      </c>
    </row>
    <row r="1962" spans="2:51" s="13" customFormat="1" ht="11.25">
      <c r="B1962" s="206"/>
      <c r="C1962" s="207"/>
      <c r="D1962" s="208" t="s">
        <v>194</v>
      </c>
      <c r="E1962" s="209" t="s">
        <v>1</v>
      </c>
      <c r="F1962" s="210" t="s">
        <v>1624</v>
      </c>
      <c r="G1962" s="207"/>
      <c r="H1962" s="209" t="s">
        <v>1</v>
      </c>
      <c r="I1962" s="211"/>
      <c r="J1962" s="207"/>
      <c r="K1962" s="207"/>
      <c r="L1962" s="212"/>
      <c r="M1962" s="213"/>
      <c r="N1962" s="214"/>
      <c r="O1962" s="214"/>
      <c r="P1962" s="214"/>
      <c r="Q1962" s="214"/>
      <c r="R1962" s="214"/>
      <c r="S1962" s="214"/>
      <c r="T1962" s="215"/>
      <c r="AT1962" s="216" t="s">
        <v>194</v>
      </c>
      <c r="AU1962" s="216" t="s">
        <v>82</v>
      </c>
      <c r="AV1962" s="13" t="s">
        <v>80</v>
      </c>
      <c r="AW1962" s="13" t="s">
        <v>29</v>
      </c>
      <c r="AX1962" s="13" t="s">
        <v>72</v>
      </c>
      <c r="AY1962" s="216" t="s">
        <v>182</v>
      </c>
    </row>
    <row r="1963" spans="2:51" s="14" customFormat="1" ht="11.25">
      <c r="B1963" s="217"/>
      <c r="C1963" s="218"/>
      <c r="D1963" s="208" t="s">
        <v>194</v>
      </c>
      <c r="E1963" s="219" t="s">
        <v>1</v>
      </c>
      <c r="F1963" s="220" t="s">
        <v>1625</v>
      </c>
      <c r="G1963" s="218"/>
      <c r="H1963" s="221">
        <v>3.12</v>
      </c>
      <c r="I1963" s="222"/>
      <c r="J1963" s="218"/>
      <c r="K1963" s="218"/>
      <c r="L1963" s="223"/>
      <c r="M1963" s="224"/>
      <c r="N1963" s="225"/>
      <c r="O1963" s="225"/>
      <c r="P1963" s="225"/>
      <c r="Q1963" s="225"/>
      <c r="R1963" s="225"/>
      <c r="S1963" s="225"/>
      <c r="T1963" s="226"/>
      <c r="AT1963" s="227" t="s">
        <v>194</v>
      </c>
      <c r="AU1963" s="227" t="s">
        <v>82</v>
      </c>
      <c r="AV1963" s="14" t="s">
        <v>82</v>
      </c>
      <c r="AW1963" s="14" t="s">
        <v>29</v>
      </c>
      <c r="AX1963" s="14" t="s">
        <v>72</v>
      </c>
      <c r="AY1963" s="227" t="s">
        <v>182</v>
      </c>
    </row>
    <row r="1964" spans="2:51" s="13" customFormat="1" ht="11.25">
      <c r="B1964" s="206"/>
      <c r="C1964" s="207"/>
      <c r="D1964" s="208" t="s">
        <v>194</v>
      </c>
      <c r="E1964" s="209" t="s">
        <v>1</v>
      </c>
      <c r="F1964" s="210" t="s">
        <v>1626</v>
      </c>
      <c r="G1964" s="207"/>
      <c r="H1964" s="209" t="s">
        <v>1</v>
      </c>
      <c r="I1964" s="211"/>
      <c r="J1964" s="207"/>
      <c r="K1964" s="207"/>
      <c r="L1964" s="212"/>
      <c r="M1964" s="213"/>
      <c r="N1964" s="214"/>
      <c r="O1964" s="214"/>
      <c r="P1964" s="214"/>
      <c r="Q1964" s="214"/>
      <c r="R1964" s="214"/>
      <c r="S1964" s="214"/>
      <c r="T1964" s="215"/>
      <c r="AT1964" s="216" t="s">
        <v>194</v>
      </c>
      <c r="AU1964" s="216" t="s">
        <v>82</v>
      </c>
      <c r="AV1964" s="13" t="s">
        <v>80</v>
      </c>
      <c r="AW1964" s="13" t="s">
        <v>29</v>
      </c>
      <c r="AX1964" s="13" t="s">
        <v>72</v>
      </c>
      <c r="AY1964" s="216" t="s">
        <v>182</v>
      </c>
    </row>
    <row r="1965" spans="2:51" s="14" customFormat="1" ht="11.25">
      <c r="B1965" s="217"/>
      <c r="C1965" s="218"/>
      <c r="D1965" s="208" t="s">
        <v>194</v>
      </c>
      <c r="E1965" s="219" t="s">
        <v>1</v>
      </c>
      <c r="F1965" s="220" t="s">
        <v>1627</v>
      </c>
      <c r="G1965" s="218"/>
      <c r="H1965" s="221">
        <v>10.032</v>
      </c>
      <c r="I1965" s="222"/>
      <c r="J1965" s="218"/>
      <c r="K1965" s="218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194</v>
      </c>
      <c r="AU1965" s="227" t="s">
        <v>82</v>
      </c>
      <c r="AV1965" s="14" t="s">
        <v>82</v>
      </c>
      <c r="AW1965" s="14" t="s">
        <v>29</v>
      </c>
      <c r="AX1965" s="14" t="s">
        <v>72</v>
      </c>
      <c r="AY1965" s="227" t="s">
        <v>182</v>
      </c>
    </row>
    <row r="1966" spans="2:51" s="13" customFormat="1" ht="11.25">
      <c r="B1966" s="206"/>
      <c r="C1966" s="207"/>
      <c r="D1966" s="208" t="s">
        <v>194</v>
      </c>
      <c r="E1966" s="209" t="s">
        <v>1</v>
      </c>
      <c r="F1966" s="210" t="s">
        <v>1628</v>
      </c>
      <c r="G1966" s="207"/>
      <c r="H1966" s="209" t="s">
        <v>1</v>
      </c>
      <c r="I1966" s="211"/>
      <c r="J1966" s="207"/>
      <c r="K1966" s="207"/>
      <c r="L1966" s="212"/>
      <c r="M1966" s="213"/>
      <c r="N1966" s="214"/>
      <c r="O1966" s="214"/>
      <c r="P1966" s="214"/>
      <c r="Q1966" s="214"/>
      <c r="R1966" s="214"/>
      <c r="S1966" s="214"/>
      <c r="T1966" s="215"/>
      <c r="AT1966" s="216" t="s">
        <v>194</v>
      </c>
      <c r="AU1966" s="216" t="s">
        <v>82</v>
      </c>
      <c r="AV1966" s="13" t="s">
        <v>80</v>
      </c>
      <c r="AW1966" s="13" t="s">
        <v>29</v>
      </c>
      <c r="AX1966" s="13" t="s">
        <v>72</v>
      </c>
      <c r="AY1966" s="216" t="s">
        <v>182</v>
      </c>
    </row>
    <row r="1967" spans="2:51" s="14" customFormat="1" ht="11.25">
      <c r="B1967" s="217"/>
      <c r="C1967" s="218"/>
      <c r="D1967" s="208" t="s">
        <v>194</v>
      </c>
      <c r="E1967" s="219" t="s">
        <v>1</v>
      </c>
      <c r="F1967" s="220" t="s">
        <v>1629</v>
      </c>
      <c r="G1967" s="218"/>
      <c r="H1967" s="221">
        <v>2.4</v>
      </c>
      <c r="I1967" s="222"/>
      <c r="J1967" s="218"/>
      <c r="K1967" s="218"/>
      <c r="L1967" s="223"/>
      <c r="M1967" s="224"/>
      <c r="N1967" s="225"/>
      <c r="O1967" s="225"/>
      <c r="P1967" s="225"/>
      <c r="Q1967" s="225"/>
      <c r="R1967" s="225"/>
      <c r="S1967" s="225"/>
      <c r="T1967" s="226"/>
      <c r="AT1967" s="227" t="s">
        <v>194</v>
      </c>
      <c r="AU1967" s="227" t="s">
        <v>82</v>
      </c>
      <c r="AV1967" s="14" t="s">
        <v>82</v>
      </c>
      <c r="AW1967" s="14" t="s">
        <v>29</v>
      </c>
      <c r="AX1967" s="14" t="s">
        <v>72</v>
      </c>
      <c r="AY1967" s="227" t="s">
        <v>182</v>
      </c>
    </row>
    <row r="1968" spans="2:51" s="13" customFormat="1" ht="11.25">
      <c r="B1968" s="206"/>
      <c r="C1968" s="207"/>
      <c r="D1968" s="208" t="s">
        <v>194</v>
      </c>
      <c r="E1968" s="209" t="s">
        <v>1</v>
      </c>
      <c r="F1968" s="210" t="s">
        <v>207</v>
      </c>
      <c r="G1968" s="207"/>
      <c r="H1968" s="209" t="s">
        <v>1</v>
      </c>
      <c r="I1968" s="211"/>
      <c r="J1968" s="207"/>
      <c r="K1968" s="207"/>
      <c r="L1968" s="212"/>
      <c r="M1968" s="213"/>
      <c r="N1968" s="214"/>
      <c r="O1968" s="214"/>
      <c r="P1968" s="214"/>
      <c r="Q1968" s="214"/>
      <c r="R1968" s="214"/>
      <c r="S1968" s="214"/>
      <c r="T1968" s="215"/>
      <c r="AT1968" s="216" t="s">
        <v>194</v>
      </c>
      <c r="AU1968" s="216" t="s">
        <v>82</v>
      </c>
      <c r="AV1968" s="13" t="s">
        <v>80</v>
      </c>
      <c r="AW1968" s="13" t="s">
        <v>29</v>
      </c>
      <c r="AX1968" s="13" t="s">
        <v>72</v>
      </c>
      <c r="AY1968" s="216" t="s">
        <v>182</v>
      </c>
    </row>
    <row r="1969" spans="2:51" s="13" customFormat="1" ht="11.25">
      <c r="B1969" s="206"/>
      <c r="C1969" s="207"/>
      <c r="D1969" s="208" t="s">
        <v>194</v>
      </c>
      <c r="E1969" s="209" t="s">
        <v>1</v>
      </c>
      <c r="F1969" s="210" t="s">
        <v>1613</v>
      </c>
      <c r="G1969" s="207"/>
      <c r="H1969" s="209" t="s">
        <v>1</v>
      </c>
      <c r="I1969" s="211"/>
      <c r="J1969" s="207"/>
      <c r="K1969" s="207"/>
      <c r="L1969" s="212"/>
      <c r="M1969" s="213"/>
      <c r="N1969" s="214"/>
      <c r="O1969" s="214"/>
      <c r="P1969" s="214"/>
      <c r="Q1969" s="214"/>
      <c r="R1969" s="214"/>
      <c r="S1969" s="214"/>
      <c r="T1969" s="215"/>
      <c r="AT1969" s="216" t="s">
        <v>194</v>
      </c>
      <c r="AU1969" s="216" t="s">
        <v>82</v>
      </c>
      <c r="AV1969" s="13" t="s">
        <v>80</v>
      </c>
      <c r="AW1969" s="13" t="s">
        <v>29</v>
      </c>
      <c r="AX1969" s="13" t="s">
        <v>72</v>
      </c>
      <c r="AY1969" s="216" t="s">
        <v>182</v>
      </c>
    </row>
    <row r="1970" spans="2:51" s="13" customFormat="1" ht="11.25">
      <c r="B1970" s="206"/>
      <c r="C1970" s="207"/>
      <c r="D1970" s="208" t="s">
        <v>194</v>
      </c>
      <c r="E1970" s="209" t="s">
        <v>1</v>
      </c>
      <c r="F1970" s="210" t="s">
        <v>1614</v>
      </c>
      <c r="G1970" s="207"/>
      <c r="H1970" s="209" t="s">
        <v>1</v>
      </c>
      <c r="I1970" s="211"/>
      <c r="J1970" s="207"/>
      <c r="K1970" s="207"/>
      <c r="L1970" s="212"/>
      <c r="M1970" s="213"/>
      <c r="N1970" s="214"/>
      <c r="O1970" s="214"/>
      <c r="P1970" s="214"/>
      <c r="Q1970" s="214"/>
      <c r="R1970" s="214"/>
      <c r="S1970" s="214"/>
      <c r="T1970" s="215"/>
      <c r="AT1970" s="216" t="s">
        <v>194</v>
      </c>
      <c r="AU1970" s="216" t="s">
        <v>82</v>
      </c>
      <c r="AV1970" s="13" t="s">
        <v>80</v>
      </c>
      <c r="AW1970" s="13" t="s">
        <v>29</v>
      </c>
      <c r="AX1970" s="13" t="s">
        <v>72</v>
      </c>
      <c r="AY1970" s="216" t="s">
        <v>182</v>
      </c>
    </row>
    <row r="1971" spans="2:51" s="14" customFormat="1" ht="11.25">
      <c r="B1971" s="217"/>
      <c r="C1971" s="218"/>
      <c r="D1971" s="208" t="s">
        <v>194</v>
      </c>
      <c r="E1971" s="219" t="s">
        <v>1</v>
      </c>
      <c r="F1971" s="220" t="s">
        <v>1639</v>
      </c>
      <c r="G1971" s="218"/>
      <c r="H1971" s="221">
        <v>3.63</v>
      </c>
      <c r="I1971" s="222"/>
      <c r="J1971" s="218"/>
      <c r="K1971" s="218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194</v>
      </c>
      <c r="AU1971" s="227" t="s">
        <v>82</v>
      </c>
      <c r="AV1971" s="14" t="s">
        <v>82</v>
      </c>
      <c r="AW1971" s="14" t="s">
        <v>29</v>
      </c>
      <c r="AX1971" s="14" t="s">
        <v>72</v>
      </c>
      <c r="AY1971" s="227" t="s">
        <v>182</v>
      </c>
    </row>
    <row r="1972" spans="2:51" s="13" customFormat="1" ht="11.25">
      <c r="B1972" s="206"/>
      <c r="C1972" s="207"/>
      <c r="D1972" s="208" t="s">
        <v>194</v>
      </c>
      <c r="E1972" s="209" t="s">
        <v>1</v>
      </c>
      <c r="F1972" s="210" t="s">
        <v>1616</v>
      </c>
      <c r="G1972" s="207"/>
      <c r="H1972" s="209" t="s">
        <v>1</v>
      </c>
      <c r="I1972" s="211"/>
      <c r="J1972" s="207"/>
      <c r="K1972" s="207"/>
      <c r="L1972" s="212"/>
      <c r="M1972" s="213"/>
      <c r="N1972" s="214"/>
      <c r="O1972" s="214"/>
      <c r="P1972" s="214"/>
      <c r="Q1972" s="214"/>
      <c r="R1972" s="214"/>
      <c r="S1972" s="214"/>
      <c r="T1972" s="215"/>
      <c r="AT1972" s="216" t="s">
        <v>194</v>
      </c>
      <c r="AU1972" s="216" t="s">
        <v>82</v>
      </c>
      <c r="AV1972" s="13" t="s">
        <v>80</v>
      </c>
      <c r="AW1972" s="13" t="s">
        <v>29</v>
      </c>
      <c r="AX1972" s="13" t="s">
        <v>72</v>
      </c>
      <c r="AY1972" s="216" t="s">
        <v>182</v>
      </c>
    </row>
    <row r="1973" spans="2:51" s="14" customFormat="1" ht="11.25">
      <c r="B1973" s="217"/>
      <c r="C1973" s="218"/>
      <c r="D1973" s="208" t="s">
        <v>194</v>
      </c>
      <c r="E1973" s="219" t="s">
        <v>1</v>
      </c>
      <c r="F1973" s="220" t="s">
        <v>1640</v>
      </c>
      <c r="G1973" s="218"/>
      <c r="H1973" s="221">
        <v>3.08</v>
      </c>
      <c r="I1973" s="222"/>
      <c r="J1973" s="218"/>
      <c r="K1973" s="218"/>
      <c r="L1973" s="223"/>
      <c r="M1973" s="224"/>
      <c r="N1973" s="225"/>
      <c r="O1973" s="225"/>
      <c r="P1973" s="225"/>
      <c r="Q1973" s="225"/>
      <c r="R1973" s="225"/>
      <c r="S1973" s="225"/>
      <c r="T1973" s="226"/>
      <c r="AT1973" s="227" t="s">
        <v>194</v>
      </c>
      <c r="AU1973" s="227" t="s">
        <v>82</v>
      </c>
      <c r="AV1973" s="14" t="s">
        <v>82</v>
      </c>
      <c r="AW1973" s="14" t="s">
        <v>29</v>
      </c>
      <c r="AX1973" s="14" t="s">
        <v>72</v>
      </c>
      <c r="AY1973" s="227" t="s">
        <v>182</v>
      </c>
    </row>
    <row r="1974" spans="2:51" s="13" customFormat="1" ht="11.25">
      <c r="B1974" s="206"/>
      <c r="C1974" s="207"/>
      <c r="D1974" s="208" t="s">
        <v>194</v>
      </c>
      <c r="E1974" s="209" t="s">
        <v>1</v>
      </c>
      <c r="F1974" s="210" t="s">
        <v>1618</v>
      </c>
      <c r="G1974" s="207"/>
      <c r="H1974" s="209" t="s">
        <v>1</v>
      </c>
      <c r="I1974" s="211"/>
      <c r="J1974" s="207"/>
      <c r="K1974" s="207"/>
      <c r="L1974" s="212"/>
      <c r="M1974" s="213"/>
      <c r="N1974" s="214"/>
      <c r="O1974" s="214"/>
      <c r="P1974" s="214"/>
      <c r="Q1974" s="214"/>
      <c r="R1974" s="214"/>
      <c r="S1974" s="214"/>
      <c r="T1974" s="215"/>
      <c r="AT1974" s="216" t="s">
        <v>194</v>
      </c>
      <c r="AU1974" s="216" t="s">
        <v>82</v>
      </c>
      <c r="AV1974" s="13" t="s">
        <v>80</v>
      </c>
      <c r="AW1974" s="13" t="s">
        <v>29</v>
      </c>
      <c r="AX1974" s="13" t="s">
        <v>72</v>
      </c>
      <c r="AY1974" s="216" t="s">
        <v>182</v>
      </c>
    </row>
    <row r="1975" spans="2:51" s="14" customFormat="1" ht="11.25">
      <c r="B1975" s="217"/>
      <c r="C1975" s="218"/>
      <c r="D1975" s="208" t="s">
        <v>194</v>
      </c>
      <c r="E1975" s="219" t="s">
        <v>1</v>
      </c>
      <c r="F1975" s="220" t="s">
        <v>1641</v>
      </c>
      <c r="G1975" s="218"/>
      <c r="H1975" s="221">
        <v>2.206</v>
      </c>
      <c r="I1975" s="222"/>
      <c r="J1975" s="218"/>
      <c r="K1975" s="218"/>
      <c r="L1975" s="223"/>
      <c r="M1975" s="224"/>
      <c r="N1975" s="225"/>
      <c r="O1975" s="225"/>
      <c r="P1975" s="225"/>
      <c r="Q1975" s="225"/>
      <c r="R1975" s="225"/>
      <c r="S1975" s="225"/>
      <c r="T1975" s="226"/>
      <c r="AT1975" s="227" t="s">
        <v>194</v>
      </c>
      <c r="AU1975" s="227" t="s">
        <v>82</v>
      </c>
      <c r="AV1975" s="14" t="s">
        <v>82</v>
      </c>
      <c r="AW1975" s="14" t="s">
        <v>29</v>
      </c>
      <c r="AX1975" s="14" t="s">
        <v>72</v>
      </c>
      <c r="AY1975" s="227" t="s">
        <v>182</v>
      </c>
    </row>
    <row r="1976" spans="2:51" s="13" customFormat="1" ht="11.25">
      <c r="B1976" s="206"/>
      <c r="C1976" s="207"/>
      <c r="D1976" s="208" t="s">
        <v>194</v>
      </c>
      <c r="E1976" s="209" t="s">
        <v>1</v>
      </c>
      <c r="F1976" s="210" t="s">
        <v>1622</v>
      </c>
      <c r="G1976" s="207"/>
      <c r="H1976" s="209" t="s">
        <v>1</v>
      </c>
      <c r="I1976" s="211"/>
      <c r="J1976" s="207"/>
      <c r="K1976" s="207"/>
      <c r="L1976" s="212"/>
      <c r="M1976" s="213"/>
      <c r="N1976" s="214"/>
      <c r="O1976" s="214"/>
      <c r="P1976" s="214"/>
      <c r="Q1976" s="214"/>
      <c r="R1976" s="214"/>
      <c r="S1976" s="214"/>
      <c r="T1976" s="215"/>
      <c r="AT1976" s="216" t="s">
        <v>194</v>
      </c>
      <c r="AU1976" s="216" t="s">
        <v>82</v>
      </c>
      <c r="AV1976" s="13" t="s">
        <v>80</v>
      </c>
      <c r="AW1976" s="13" t="s">
        <v>29</v>
      </c>
      <c r="AX1976" s="13" t="s">
        <v>72</v>
      </c>
      <c r="AY1976" s="216" t="s">
        <v>182</v>
      </c>
    </row>
    <row r="1977" spans="2:51" s="14" customFormat="1" ht="11.25">
      <c r="B1977" s="217"/>
      <c r="C1977" s="218"/>
      <c r="D1977" s="208" t="s">
        <v>194</v>
      </c>
      <c r="E1977" s="219" t="s">
        <v>1</v>
      </c>
      <c r="F1977" s="220" t="s">
        <v>1642</v>
      </c>
      <c r="G1977" s="218"/>
      <c r="H1977" s="221">
        <v>3.9</v>
      </c>
      <c r="I1977" s="222"/>
      <c r="J1977" s="218"/>
      <c r="K1977" s="218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194</v>
      </c>
      <c r="AU1977" s="227" t="s">
        <v>82</v>
      </c>
      <c r="AV1977" s="14" t="s">
        <v>82</v>
      </c>
      <c r="AW1977" s="14" t="s">
        <v>29</v>
      </c>
      <c r="AX1977" s="14" t="s">
        <v>72</v>
      </c>
      <c r="AY1977" s="227" t="s">
        <v>182</v>
      </c>
    </row>
    <row r="1978" spans="2:51" s="13" customFormat="1" ht="11.25">
      <c r="B1978" s="206"/>
      <c r="C1978" s="207"/>
      <c r="D1978" s="208" t="s">
        <v>194</v>
      </c>
      <c r="E1978" s="209" t="s">
        <v>1</v>
      </c>
      <c r="F1978" s="210" t="s">
        <v>1624</v>
      </c>
      <c r="G1978" s="207"/>
      <c r="H1978" s="209" t="s">
        <v>1</v>
      </c>
      <c r="I1978" s="211"/>
      <c r="J1978" s="207"/>
      <c r="K1978" s="207"/>
      <c r="L1978" s="212"/>
      <c r="M1978" s="213"/>
      <c r="N1978" s="214"/>
      <c r="O1978" s="214"/>
      <c r="P1978" s="214"/>
      <c r="Q1978" s="214"/>
      <c r="R1978" s="214"/>
      <c r="S1978" s="214"/>
      <c r="T1978" s="215"/>
      <c r="AT1978" s="216" t="s">
        <v>194</v>
      </c>
      <c r="AU1978" s="216" t="s">
        <v>82</v>
      </c>
      <c r="AV1978" s="13" t="s">
        <v>80</v>
      </c>
      <c r="AW1978" s="13" t="s">
        <v>29</v>
      </c>
      <c r="AX1978" s="13" t="s">
        <v>72</v>
      </c>
      <c r="AY1978" s="216" t="s">
        <v>182</v>
      </c>
    </row>
    <row r="1979" spans="2:51" s="14" customFormat="1" ht="11.25">
      <c r="B1979" s="217"/>
      <c r="C1979" s="218"/>
      <c r="D1979" s="208" t="s">
        <v>194</v>
      </c>
      <c r="E1979" s="219" t="s">
        <v>1</v>
      </c>
      <c r="F1979" s="220" t="s">
        <v>1643</v>
      </c>
      <c r="G1979" s="218"/>
      <c r="H1979" s="221">
        <v>2.86</v>
      </c>
      <c r="I1979" s="222"/>
      <c r="J1979" s="218"/>
      <c r="K1979" s="218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194</v>
      </c>
      <c r="AU1979" s="227" t="s">
        <v>82</v>
      </c>
      <c r="AV1979" s="14" t="s">
        <v>82</v>
      </c>
      <c r="AW1979" s="14" t="s">
        <v>29</v>
      </c>
      <c r="AX1979" s="14" t="s">
        <v>72</v>
      </c>
      <c r="AY1979" s="227" t="s">
        <v>182</v>
      </c>
    </row>
    <row r="1980" spans="2:51" s="13" customFormat="1" ht="11.25">
      <c r="B1980" s="206"/>
      <c r="C1980" s="207"/>
      <c r="D1980" s="208" t="s">
        <v>194</v>
      </c>
      <c r="E1980" s="209" t="s">
        <v>1</v>
      </c>
      <c r="F1980" s="210" t="s">
        <v>1626</v>
      </c>
      <c r="G1980" s="207"/>
      <c r="H1980" s="209" t="s">
        <v>1</v>
      </c>
      <c r="I1980" s="211"/>
      <c r="J1980" s="207"/>
      <c r="K1980" s="207"/>
      <c r="L1980" s="212"/>
      <c r="M1980" s="213"/>
      <c r="N1980" s="214"/>
      <c r="O1980" s="214"/>
      <c r="P1980" s="214"/>
      <c r="Q1980" s="214"/>
      <c r="R1980" s="214"/>
      <c r="S1980" s="214"/>
      <c r="T1980" s="215"/>
      <c r="AT1980" s="216" t="s">
        <v>194</v>
      </c>
      <c r="AU1980" s="216" t="s">
        <v>82</v>
      </c>
      <c r="AV1980" s="13" t="s">
        <v>80</v>
      </c>
      <c r="AW1980" s="13" t="s">
        <v>29</v>
      </c>
      <c r="AX1980" s="13" t="s">
        <v>72</v>
      </c>
      <c r="AY1980" s="216" t="s">
        <v>182</v>
      </c>
    </row>
    <row r="1981" spans="2:51" s="14" customFormat="1" ht="11.25">
      <c r="B1981" s="217"/>
      <c r="C1981" s="218"/>
      <c r="D1981" s="208" t="s">
        <v>194</v>
      </c>
      <c r="E1981" s="219" t="s">
        <v>1</v>
      </c>
      <c r="F1981" s="220" t="s">
        <v>1644</v>
      </c>
      <c r="G1981" s="218"/>
      <c r="H1981" s="221">
        <v>8.5359999999999996</v>
      </c>
      <c r="I1981" s="222"/>
      <c r="J1981" s="218"/>
      <c r="K1981" s="218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194</v>
      </c>
      <c r="AU1981" s="227" t="s">
        <v>82</v>
      </c>
      <c r="AV1981" s="14" t="s">
        <v>82</v>
      </c>
      <c r="AW1981" s="14" t="s">
        <v>29</v>
      </c>
      <c r="AX1981" s="14" t="s">
        <v>72</v>
      </c>
      <c r="AY1981" s="227" t="s">
        <v>182</v>
      </c>
    </row>
    <row r="1982" spans="2:51" s="13" customFormat="1" ht="11.25">
      <c r="B1982" s="206"/>
      <c r="C1982" s="207"/>
      <c r="D1982" s="208" t="s">
        <v>194</v>
      </c>
      <c r="E1982" s="209" t="s">
        <v>1</v>
      </c>
      <c r="F1982" s="210" t="s">
        <v>1628</v>
      </c>
      <c r="G1982" s="207"/>
      <c r="H1982" s="209" t="s">
        <v>1</v>
      </c>
      <c r="I1982" s="211"/>
      <c r="J1982" s="207"/>
      <c r="K1982" s="207"/>
      <c r="L1982" s="212"/>
      <c r="M1982" s="213"/>
      <c r="N1982" s="214"/>
      <c r="O1982" s="214"/>
      <c r="P1982" s="214"/>
      <c r="Q1982" s="214"/>
      <c r="R1982" s="214"/>
      <c r="S1982" s="214"/>
      <c r="T1982" s="215"/>
      <c r="AT1982" s="216" t="s">
        <v>194</v>
      </c>
      <c r="AU1982" s="216" t="s">
        <v>82</v>
      </c>
      <c r="AV1982" s="13" t="s">
        <v>80</v>
      </c>
      <c r="AW1982" s="13" t="s">
        <v>29</v>
      </c>
      <c r="AX1982" s="13" t="s">
        <v>72</v>
      </c>
      <c r="AY1982" s="216" t="s">
        <v>182</v>
      </c>
    </row>
    <row r="1983" spans="2:51" s="14" customFormat="1" ht="11.25">
      <c r="B1983" s="217"/>
      <c r="C1983" s="218"/>
      <c r="D1983" s="208" t="s">
        <v>194</v>
      </c>
      <c r="E1983" s="219" t="s">
        <v>1</v>
      </c>
      <c r="F1983" s="220" t="s">
        <v>1645</v>
      </c>
      <c r="G1983" s="218"/>
      <c r="H1983" s="221">
        <v>2.2000000000000002</v>
      </c>
      <c r="I1983" s="222"/>
      <c r="J1983" s="218"/>
      <c r="K1983" s="218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194</v>
      </c>
      <c r="AU1983" s="227" t="s">
        <v>82</v>
      </c>
      <c r="AV1983" s="14" t="s">
        <v>82</v>
      </c>
      <c r="AW1983" s="14" t="s">
        <v>29</v>
      </c>
      <c r="AX1983" s="14" t="s">
        <v>72</v>
      </c>
      <c r="AY1983" s="227" t="s">
        <v>182</v>
      </c>
    </row>
    <row r="1984" spans="2:51" s="13" customFormat="1" ht="11.25">
      <c r="B1984" s="206"/>
      <c r="C1984" s="207"/>
      <c r="D1984" s="208" t="s">
        <v>194</v>
      </c>
      <c r="E1984" s="209" t="s">
        <v>1</v>
      </c>
      <c r="F1984" s="210" t="s">
        <v>1646</v>
      </c>
      <c r="G1984" s="207"/>
      <c r="H1984" s="209" t="s">
        <v>1</v>
      </c>
      <c r="I1984" s="211"/>
      <c r="J1984" s="207"/>
      <c r="K1984" s="207"/>
      <c r="L1984" s="212"/>
      <c r="M1984" s="213"/>
      <c r="N1984" s="214"/>
      <c r="O1984" s="214"/>
      <c r="P1984" s="214"/>
      <c r="Q1984" s="214"/>
      <c r="R1984" s="214"/>
      <c r="S1984" s="214"/>
      <c r="T1984" s="215"/>
      <c r="AT1984" s="216" t="s">
        <v>194</v>
      </c>
      <c r="AU1984" s="216" t="s">
        <v>82</v>
      </c>
      <c r="AV1984" s="13" t="s">
        <v>80</v>
      </c>
      <c r="AW1984" s="13" t="s">
        <v>29</v>
      </c>
      <c r="AX1984" s="13" t="s">
        <v>72</v>
      </c>
      <c r="AY1984" s="216" t="s">
        <v>182</v>
      </c>
    </row>
    <row r="1985" spans="2:51" s="14" customFormat="1" ht="11.25">
      <c r="B1985" s="217"/>
      <c r="C1985" s="218"/>
      <c r="D1985" s="208" t="s">
        <v>194</v>
      </c>
      <c r="E1985" s="219" t="s">
        <v>1</v>
      </c>
      <c r="F1985" s="220" t="s">
        <v>1647</v>
      </c>
      <c r="G1985" s="218"/>
      <c r="H1985" s="221">
        <v>2.0099999999999998</v>
      </c>
      <c r="I1985" s="222"/>
      <c r="J1985" s="218"/>
      <c r="K1985" s="218"/>
      <c r="L1985" s="223"/>
      <c r="M1985" s="224"/>
      <c r="N1985" s="225"/>
      <c r="O1985" s="225"/>
      <c r="P1985" s="225"/>
      <c r="Q1985" s="225"/>
      <c r="R1985" s="225"/>
      <c r="S1985" s="225"/>
      <c r="T1985" s="226"/>
      <c r="AT1985" s="227" t="s">
        <v>194</v>
      </c>
      <c r="AU1985" s="227" t="s">
        <v>82</v>
      </c>
      <c r="AV1985" s="14" t="s">
        <v>82</v>
      </c>
      <c r="AW1985" s="14" t="s">
        <v>29</v>
      </c>
      <c r="AX1985" s="14" t="s">
        <v>72</v>
      </c>
      <c r="AY1985" s="227" t="s">
        <v>182</v>
      </c>
    </row>
    <row r="1986" spans="2:51" s="13" customFormat="1" ht="11.25">
      <c r="B1986" s="206"/>
      <c r="C1986" s="207"/>
      <c r="D1986" s="208" t="s">
        <v>194</v>
      </c>
      <c r="E1986" s="209" t="s">
        <v>1</v>
      </c>
      <c r="F1986" s="210" t="s">
        <v>1630</v>
      </c>
      <c r="G1986" s="207"/>
      <c r="H1986" s="209" t="s">
        <v>1</v>
      </c>
      <c r="I1986" s="211"/>
      <c r="J1986" s="207"/>
      <c r="K1986" s="207"/>
      <c r="L1986" s="212"/>
      <c r="M1986" s="213"/>
      <c r="N1986" s="214"/>
      <c r="O1986" s="214"/>
      <c r="P1986" s="214"/>
      <c r="Q1986" s="214"/>
      <c r="R1986" s="214"/>
      <c r="S1986" s="214"/>
      <c r="T1986" s="215"/>
      <c r="AT1986" s="216" t="s">
        <v>194</v>
      </c>
      <c r="AU1986" s="216" t="s">
        <v>82</v>
      </c>
      <c r="AV1986" s="13" t="s">
        <v>80</v>
      </c>
      <c r="AW1986" s="13" t="s">
        <v>29</v>
      </c>
      <c r="AX1986" s="13" t="s">
        <v>72</v>
      </c>
      <c r="AY1986" s="216" t="s">
        <v>182</v>
      </c>
    </row>
    <row r="1987" spans="2:51" s="13" customFormat="1" ht="11.25">
      <c r="B1987" s="206"/>
      <c r="C1987" s="207"/>
      <c r="D1987" s="208" t="s">
        <v>194</v>
      </c>
      <c r="E1987" s="209" t="s">
        <v>1</v>
      </c>
      <c r="F1987" s="210" t="s">
        <v>1648</v>
      </c>
      <c r="G1987" s="207"/>
      <c r="H1987" s="209" t="s">
        <v>1</v>
      </c>
      <c r="I1987" s="211"/>
      <c r="J1987" s="207"/>
      <c r="K1987" s="207"/>
      <c r="L1987" s="212"/>
      <c r="M1987" s="213"/>
      <c r="N1987" s="214"/>
      <c r="O1987" s="214"/>
      <c r="P1987" s="214"/>
      <c r="Q1987" s="214"/>
      <c r="R1987" s="214"/>
      <c r="S1987" s="214"/>
      <c r="T1987" s="215"/>
      <c r="AT1987" s="216" t="s">
        <v>194</v>
      </c>
      <c r="AU1987" s="216" t="s">
        <v>82</v>
      </c>
      <c r="AV1987" s="13" t="s">
        <v>80</v>
      </c>
      <c r="AW1987" s="13" t="s">
        <v>29</v>
      </c>
      <c r="AX1987" s="13" t="s">
        <v>72</v>
      </c>
      <c r="AY1987" s="216" t="s">
        <v>182</v>
      </c>
    </row>
    <row r="1988" spans="2:51" s="14" customFormat="1" ht="11.25">
      <c r="B1988" s="217"/>
      <c r="C1988" s="218"/>
      <c r="D1988" s="208" t="s">
        <v>194</v>
      </c>
      <c r="E1988" s="219" t="s">
        <v>1</v>
      </c>
      <c r="F1988" s="220" t="s">
        <v>1649</v>
      </c>
      <c r="G1988" s="218"/>
      <c r="H1988" s="221">
        <v>0.51600000000000001</v>
      </c>
      <c r="I1988" s="222"/>
      <c r="J1988" s="218"/>
      <c r="K1988" s="218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194</v>
      </c>
      <c r="AU1988" s="227" t="s">
        <v>82</v>
      </c>
      <c r="AV1988" s="14" t="s">
        <v>82</v>
      </c>
      <c r="AW1988" s="14" t="s">
        <v>29</v>
      </c>
      <c r="AX1988" s="14" t="s">
        <v>72</v>
      </c>
      <c r="AY1988" s="227" t="s">
        <v>182</v>
      </c>
    </row>
    <row r="1989" spans="2:51" s="13" customFormat="1" ht="11.25">
      <c r="B1989" s="206"/>
      <c r="C1989" s="207"/>
      <c r="D1989" s="208" t="s">
        <v>194</v>
      </c>
      <c r="E1989" s="209" t="s">
        <v>1</v>
      </c>
      <c r="F1989" s="210" t="s">
        <v>1631</v>
      </c>
      <c r="G1989" s="207"/>
      <c r="H1989" s="209" t="s">
        <v>1</v>
      </c>
      <c r="I1989" s="211"/>
      <c r="J1989" s="207"/>
      <c r="K1989" s="207"/>
      <c r="L1989" s="212"/>
      <c r="M1989" s="213"/>
      <c r="N1989" s="214"/>
      <c r="O1989" s="214"/>
      <c r="P1989" s="214"/>
      <c r="Q1989" s="214"/>
      <c r="R1989" s="214"/>
      <c r="S1989" s="214"/>
      <c r="T1989" s="215"/>
      <c r="AT1989" s="216" t="s">
        <v>194</v>
      </c>
      <c r="AU1989" s="216" t="s">
        <v>82</v>
      </c>
      <c r="AV1989" s="13" t="s">
        <v>80</v>
      </c>
      <c r="AW1989" s="13" t="s">
        <v>29</v>
      </c>
      <c r="AX1989" s="13" t="s">
        <v>72</v>
      </c>
      <c r="AY1989" s="216" t="s">
        <v>182</v>
      </c>
    </row>
    <row r="1990" spans="2:51" s="14" customFormat="1" ht="11.25">
      <c r="B1990" s="217"/>
      <c r="C1990" s="218"/>
      <c r="D1990" s="208" t="s">
        <v>194</v>
      </c>
      <c r="E1990" s="219" t="s">
        <v>1</v>
      </c>
      <c r="F1990" s="220" t="s">
        <v>1650</v>
      </c>
      <c r="G1990" s="218"/>
      <c r="H1990" s="221">
        <v>1.5840000000000001</v>
      </c>
      <c r="I1990" s="222"/>
      <c r="J1990" s="218"/>
      <c r="K1990" s="218"/>
      <c r="L1990" s="223"/>
      <c r="M1990" s="224"/>
      <c r="N1990" s="225"/>
      <c r="O1990" s="225"/>
      <c r="P1990" s="225"/>
      <c r="Q1990" s="225"/>
      <c r="R1990" s="225"/>
      <c r="S1990" s="225"/>
      <c r="T1990" s="226"/>
      <c r="AT1990" s="227" t="s">
        <v>194</v>
      </c>
      <c r="AU1990" s="227" t="s">
        <v>82</v>
      </c>
      <c r="AV1990" s="14" t="s">
        <v>82</v>
      </c>
      <c r="AW1990" s="14" t="s">
        <v>29</v>
      </c>
      <c r="AX1990" s="14" t="s">
        <v>72</v>
      </c>
      <c r="AY1990" s="227" t="s">
        <v>182</v>
      </c>
    </row>
    <row r="1991" spans="2:51" s="13" customFormat="1" ht="11.25">
      <c r="B1991" s="206"/>
      <c r="C1991" s="207"/>
      <c r="D1991" s="208" t="s">
        <v>194</v>
      </c>
      <c r="E1991" s="209" t="s">
        <v>1</v>
      </c>
      <c r="F1991" s="210" t="s">
        <v>1633</v>
      </c>
      <c r="G1991" s="207"/>
      <c r="H1991" s="209" t="s">
        <v>1</v>
      </c>
      <c r="I1991" s="211"/>
      <c r="J1991" s="207"/>
      <c r="K1991" s="207"/>
      <c r="L1991" s="212"/>
      <c r="M1991" s="213"/>
      <c r="N1991" s="214"/>
      <c r="O1991" s="214"/>
      <c r="P1991" s="214"/>
      <c r="Q1991" s="214"/>
      <c r="R1991" s="214"/>
      <c r="S1991" s="214"/>
      <c r="T1991" s="215"/>
      <c r="AT1991" s="216" t="s">
        <v>194</v>
      </c>
      <c r="AU1991" s="216" t="s">
        <v>82</v>
      </c>
      <c r="AV1991" s="13" t="s">
        <v>80</v>
      </c>
      <c r="AW1991" s="13" t="s">
        <v>29</v>
      </c>
      <c r="AX1991" s="13" t="s">
        <v>72</v>
      </c>
      <c r="AY1991" s="216" t="s">
        <v>182</v>
      </c>
    </row>
    <row r="1992" spans="2:51" s="14" customFormat="1" ht="11.25">
      <c r="B1992" s="217"/>
      <c r="C1992" s="218"/>
      <c r="D1992" s="208" t="s">
        <v>194</v>
      </c>
      <c r="E1992" s="219" t="s">
        <v>1</v>
      </c>
      <c r="F1992" s="220" t="s">
        <v>1651</v>
      </c>
      <c r="G1992" s="218"/>
      <c r="H1992" s="221">
        <v>1.3859999999999999</v>
      </c>
      <c r="I1992" s="222"/>
      <c r="J1992" s="218"/>
      <c r="K1992" s="218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194</v>
      </c>
      <c r="AU1992" s="227" t="s">
        <v>82</v>
      </c>
      <c r="AV1992" s="14" t="s">
        <v>82</v>
      </c>
      <c r="AW1992" s="14" t="s">
        <v>29</v>
      </c>
      <c r="AX1992" s="14" t="s">
        <v>72</v>
      </c>
      <c r="AY1992" s="227" t="s">
        <v>182</v>
      </c>
    </row>
    <row r="1993" spans="2:51" s="13" customFormat="1" ht="11.25">
      <c r="B1993" s="206"/>
      <c r="C1993" s="207"/>
      <c r="D1993" s="208" t="s">
        <v>194</v>
      </c>
      <c r="E1993" s="209" t="s">
        <v>1</v>
      </c>
      <c r="F1993" s="210" t="s">
        <v>1635</v>
      </c>
      <c r="G1993" s="207"/>
      <c r="H1993" s="209" t="s">
        <v>1</v>
      </c>
      <c r="I1993" s="211"/>
      <c r="J1993" s="207"/>
      <c r="K1993" s="207"/>
      <c r="L1993" s="212"/>
      <c r="M1993" s="213"/>
      <c r="N1993" s="214"/>
      <c r="O1993" s="214"/>
      <c r="P1993" s="214"/>
      <c r="Q1993" s="214"/>
      <c r="R1993" s="214"/>
      <c r="S1993" s="214"/>
      <c r="T1993" s="215"/>
      <c r="AT1993" s="216" t="s">
        <v>194</v>
      </c>
      <c r="AU1993" s="216" t="s">
        <v>82</v>
      </c>
      <c r="AV1993" s="13" t="s">
        <v>80</v>
      </c>
      <c r="AW1993" s="13" t="s">
        <v>29</v>
      </c>
      <c r="AX1993" s="13" t="s">
        <v>72</v>
      </c>
      <c r="AY1993" s="216" t="s">
        <v>182</v>
      </c>
    </row>
    <row r="1994" spans="2:51" s="14" customFormat="1" ht="11.25">
      <c r="B1994" s="217"/>
      <c r="C1994" s="218"/>
      <c r="D1994" s="208" t="s">
        <v>194</v>
      </c>
      <c r="E1994" s="219" t="s">
        <v>1</v>
      </c>
      <c r="F1994" s="220" t="s">
        <v>1636</v>
      </c>
      <c r="G1994" s="218"/>
      <c r="H1994" s="221">
        <v>1.44</v>
      </c>
      <c r="I1994" s="222"/>
      <c r="J1994" s="218"/>
      <c r="K1994" s="218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194</v>
      </c>
      <c r="AU1994" s="227" t="s">
        <v>82</v>
      </c>
      <c r="AV1994" s="14" t="s">
        <v>82</v>
      </c>
      <c r="AW1994" s="14" t="s">
        <v>29</v>
      </c>
      <c r="AX1994" s="14" t="s">
        <v>72</v>
      </c>
      <c r="AY1994" s="227" t="s">
        <v>182</v>
      </c>
    </row>
    <row r="1995" spans="2:51" s="13" customFormat="1" ht="11.25">
      <c r="B1995" s="206"/>
      <c r="C1995" s="207"/>
      <c r="D1995" s="208" t="s">
        <v>194</v>
      </c>
      <c r="E1995" s="209" t="s">
        <v>1</v>
      </c>
      <c r="F1995" s="210" t="s">
        <v>1637</v>
      </c>
      <c r="G1995" s="207"/>
      <c r="H1995" s="209" t="s">
        <v>1</v>
      </c>
      <c r="I1995" s="211"/>
      <c r="J1995" s="207"/>
      <c r="K1995" s="207"/>
      <c r="L1995" s="212"/>
      <c r="M1995" s="213"/>
      <c r="N1995" s="214"/>
      <c r="O1995" s="214"/>
      <c r="P1995" s="214"/>
      <c r="Q1995" s="214"/>
      <c r="R1995" s="214"/>
      <c r="S1995" s="214"/>
      <c r="T1995" s="215"/>
      <c r="AT1995" s="216" t="s">
        <v>194</v>
      </c>
      <c r="AU1995" s="216" t="s">
        <v>82</v>
      </c>
      <c r="AV1995" s="13" t="s">
        <v>80</v>
      </c>
      <c r="AW1995" s="13" t="s">
        <v>29</v>
      </c>
      <c r="AX1995" s="13" t="s">
        <v>72</v>
      </c>
      <c r="AY1995" s="216" t="s">
        <v>182</v>
      </c>
    </row>
    <row r="1996" spans="2:51" s="14" customFormat="1" ht="11.25">
      <c r="B1996" s="217"/>
      <c r="C1996" s="218"/>
      <c r="D1996" s="208" t="s">
        <v>194</v>
      </c>
      <c r="E1996" s="219" t="s">
        <v>1</v>
      </c>
      <c r="F1996" s="220" t="s">
        <v>1652</v>
      </c>
      <c r="G1996" s="218"/>
      <c r="H1996" s="221">
        <v>2.298</v>
      </c>
      <c r="I1996" s="222"/>
      <c r="J1996" s="218"/>
      <c r="K1996" s="218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194</v>
      </c>
      <c r="AU1996" s="227" t="s">
        <v>82</v>
      </c>
      <c r="AV1996" s="14" t="s">
        <v>82</v>
      </c>
      <c r="AW1996" s="14" t="s">
        <v>29</v>
      </c>
      <c r="AX1996" s="14" t="s">
        <v>72</v>
      </c>
      <c r="AY1996" s="227" t="s">
        <v>182</v>
      </c>
    </row>
    <row r="1997" spans="2:51" s="13" customFormat="1" ht="11.25">
      <c r="B1997" s="206"/>
      <c r="C1997" s="207"/>
      <c r="D1997" s="208" t="s">
        <v>194</v>
      </c>
      <c r="E1997" s="209" t="s">
        <v>1</v>
      </c>
      <c r="F1997" s="210" t="s">
        <v>1630</v>
      </c>
      <c r="G1997" s="207"/>
      <c r="H1997" s="209" t="s">
        <v>1</v>
      </c>
      <c r="I1997" s="211"/>
      <c r="J1997" s="207"/>
      <c r="K1997" s="207"/>
      <c r="L1997" s="212"/>
      <c r="M1997" s="213"/>
      <c r="N1997" s="214"/>
      <c r="O1997" s="214"/>
      <c r="P1997" s="214"/>
      <c r="Q1997" s="214"/>
      <c r="R1997" s="214"/>
      <c r="S1997" s="214"/>
      <c r="T1997" s="215"/>
      <c r="AT1997" s="216" t="s">
        <v>194</v>
      </c>
      <c r="AU1997" s="216" t="s">
        <v>82</v>
      </c>
      <c r="AV1997" s="13" t="s">
        <v>80</v>
      </c>
      <c r="AW1997" s="13" t="s">
        <v>29</v>
      </c>
      <c r="AX1997" s="13" t="s">
        <v>72</v>
      </c>
      <c r="AY1997" s="216" t="s">
        <v>182</v>
      </c>
    </row>
    <row r="1998" spans="2:51" s="13" customFormat="1" ht="11.25">
      <c r="B1998" s="206"/>
      <c r="C1998" s="207"/>
      <c r="D1998" s="208" t="s">
        <v>194</v>
      </c>
      <c r="E1998" s="209" t="s">
        <v>1</v>
      </c>
      <c r="F1998" s="210" t="s">
        <v>1631</v>
      </c>
      <c r="G1998" s="207"/>
      <c r="H1998" s="209" t="s">
        <v>1</v>
      </c>
      <c r="I1998" s="211"/>
      <c r="J1998" s="207"/>
      <c r="K1998" s="207"/>
      <c r="L1998" s="212"/>
      <c r="M1998" s="213"/>
      <c r="N1998" s="214"/>
      <c r="O1998" s="214"/>
      <c r="P1998" s="214"/>
      <c r="Q1998" s="214"/>
      <c r="R1998" s="214"/>
      <c r="S1998" s="214"/>
      <c r="T1998" s="215"/>
      <c r="AT1998" s="216" t="s">
        <v>194</v>
      </c>
      <c r="AU1998" s="216" t="s">
        <v>82</v>
      </c>
      <c r="AV1998" s="13" t="s">
        <v>80</v>
      </c>
      <c r="AW1998" s="13" t="s">
        <v>29</v>
      </c>
      <c r="AX1998" s="13" t="s">
        <v>72</v>
      </c>
      <c r="AY1998" s="216" t="s">
        <v>182</v>
      </c>
    </row>
    <row r="1999" spans="2:51" s="14" customFormat="1" ht="11.25">
      <c r="B1999" s="217"/>
      <c r="C1999" s="218"/>
      <c r="D1999" s="208" t="s">
        <v>194</v>
      </c>
      <c r="E1999" s="219" t="s">
        <v>1</v>
      </c>
      <c r="F1999" s="220" t="s">
        <v>1632</v>
      </c>
      <c r="G1999" s="218"/>
      <c r="H1999" s="221">
        <v>1.44</v>
      </c>
      <c r="I1999" s="222"/>
      <c r="J1999" s="218"/>
      <c r="K1999" s="218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194</v>
      </c>
      <c r="AU1999" s="227" t="s">
        <v>82</v>
      </c>
      <c r="AV1999" s="14" t="s">
        <v>82</v>
      </c>
      <c r="AW1999" s="14" t="s">
        <v>29</v>
      </c>
      <c r="AX1999" s="14" t="s">
        <v>72</v>
      </c>
      <c r="AY1999" s="227" t="s">
        <v>182</v>
      </c>
    </row>
    <row r="2000" spans="2:51" s="13" customFormat="1" ht="11.25">
      <c r="B2000" s="206"/>
      <c r="C2000" s="207"/>
      <c r="D2000" s="208" t="s">
        <v>194</v>
      </c>
      <c r="E2000" s="209" t="s">
        <v>1</v>
      </c>
      <c r="F2000" s="210" t="s">
        <v>1633</v>
      </c>
      <c r="G2000" s="207"/>
      <c r="H2000" s="209" t="s">
        <v>1</v>
      </c>
      <c r="I2000" s="211"/>
      <c r="J2000" s="207"/>
      <c r="K2000" s="207"/>
      <c r="L2000" s="212"/>
      <c r="M2000" s="213"/>
      <c r="N2000" s="214"/>
      <c r="O2000" s="214"/>
      <c r="P2000" s="214"/>
      <c r="Q2000" s="214"/>
      <c r="R2000" s="214"/>
      <c r="S2000" s="214"/>
      <c r="T2000" s="215"/>
      <c r="AT2000" s="216" t="s">
        <v>194</v>
      </c>
      <c r="AU2000" s="216" t="s">
        <v>82</v>
      </c>
      <c r="AV2000" s="13" t="s">
        <v>80</v>
      </c>
      <c r="AW2000" s="13" t="s">
        <v>29</v>
      </c>
      <c r="AX2000" s="13" t="s">
        <v>72</v>
      </c>
      <c r="AY2000" s="216" t="s">
        <v>182</v>
      </c>
    </row>
    <row r="2001" spans="1:65" s="14" customFormat="1" ht="11.25">
      <c r="B2001" s="217"/>
      <c r="C2001" s="218"/>
      <c r="D2001" s="208" t="s">
        <v>194</v>
      </c>
      <c r="E2001" s="219" t="s">
        <v>1</v>
      </c>
      <c r="F2001" s="220" t="s">
        <v>1634</v>
      </c>
      <c r="G2001" s="218"/>
      <c r="H2001" s="221">
        <v>0.92400000000000004</v>
      </c>
      <c r="I2001" s="222"/>
      <c r="J2001" s="218"/>
      <c r="K2001" s="218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194</v>
      </c>
      <c r="AU2001" s="227" t="s">
        <v>82</v>
      </c>
      <c r="AV2001" s="14" t="s">
        <v>82</v>
      </c>
      <c r="AW2001" s="14" t="s">
        <v>29</v>
      </c>
      <c r="AX2001" s="14" t="s">
        <v>72</v>
      </c>
      <c r="AY2001" s="227" t="s">
        <v>182</v>
      </c>
    </row>
    <row r="2002" spans="1:65" s="13" customFormat="1" ht="11.25">
      <c r="B2002" s="206"/>
      <c r="C2002" s="207"/>
      <c r="D2002" s="208" t="s">
        <v>194</v>
      </c>
      <c r="E2002" s="209" t="s">
        <v>1</v>
      </c>
      <c r="F2002" s="210" t="s">
        <v>1635</v>
      </c>
      <c r="G2002" s="207"/>
      <c r="H2002" s="209" t="s">
        <v>1</v>
      </c>
      <c r="I2002" s="211"/>
      <c r="J2002" s="207"/>
      <c r="K2002" s="207"/>
      <c r="L2002" s="212"/>
      <c r="M2002" s="213"/>
      <c r="N2002" s="214"/>
      <c r="O2002" s="214"/>
      <c r="P2002" s="214"/>
      <c r="Q2002" s="214"/>
      <c r="R2002" s="214"/>
      <c r="S2002" s="214"/>
      <c r="T2002" s="215"/>
      <c r="AT2002" s="216" t="s">
        <v>194</v>
      </c>
      <c r="AU2002" s="216" t="s">
        <v>82</v>
      </c>
      <c r="AV2002" s="13" t="s">
        <v>80</v>
      </c>
      <c r="AW2002" s="13" t="s">
        <v>29</v>
      </c>
      <c r="AX2002" s="13" t="s">
        <v>72</v>
      </c>
      <c r="AY2002" s="216" t="s">
        <v>182</v>
      </c>
    </row>
    <row r="2003" spans="1:65" s="14" customFormat="1" ht="11.25">
      <c r="B2003" s="217"/>
      <c r="C2003" s="218"/>
      <c r="D2003" s="208" t="s">
        <v>194</v>
      </c>
      <c r="E2003" s="219" t="s">
        <v>1</v>
      </c>
      <c r="F2003" s="220" t="s">
        <v>1636</v>
      </c>
      <c r="G2003" s="218"/>
      <c r="H2003" s="221">
        <v>1.44</v>
      </c>
      <c r="I2003" s="222"/>
      <c r="J2003" s="218"/>
      <c r="K2003" s="218"/>
      <c r="L2003" s="223"/>
      <c r="M2003" s="224"/>
      <c r="N2003" s="225"/>
      <c r="O2003" s="225"/>
      <c r="P2003" s="225"/>
      <c r="Q2003" s="225"/>
      <c r="R2003" s="225"/>
      <c r="S2003" s="225"/>
      <c r="T2003" s="226"/>
      <c r="AT2003" s="227" t="s">
        <v>194</v>
      </c>
      <c r="AU2003" s="227" t="s">
        <v>82</v>
      </c>
      <c r="AV2003" s="14" t="s">
        <v>82</v>
      </c>
      <c r="AW2003" s="14" t="s">
        <v>29</v>
      </c>
      <c r="AX2003" s="14" t="s">
        <v>72</v>
      </c>
      <c r="AY2003" s="227" t="s">
        <v>182</v>
      </c>
    </row>
    <row r="2004" spans="1:65" s="13" customFormat="1" ht="11.25">
      <c r="B2004" s="206"/>
      <c r="C2004" s="207"/>
      <c r="D2004" s="208" t="s">
        <v>194</v>
      </c>
      <c r="E2004" s="209" t="s">
        <v>1</v>
      </c>
      <c r="F2004" s="210" t="s">
        <v>1637</v>
      </c>
      <c r="G2004" s="207"/>
      <c r="H2004" s="209" t="s">
        <v>1</v>
      </c>
      <c r="I2004" s="211"/>
      <c r="J2004" s="207"/>
      <c r="K2004" s="207"/>
      <c r="L2004" s="212"/>
      <c r="M2004" s="213"/>
      <c r="N2004" s="214"/>
      <c r="O2004" s="214"/>
      <c r="P2004" s="214"/>
      <c r="Q2004" s="214"/>
      <c r="R2004" s="214"/>
      <c r="S2004" s="214"/>
      <c r="T2004" s="215"/>
      <c r="AT2004" s="216" t="s">
        <v>194</v>
      </c>
      <c r="AU2004" s="216" t="s">
        <v>82</v>
      </c>
      <c r="AV2004" s="13" t="s">
        <v>80</v>
      </c>
      <c r="AW2004" s="13" t="s">
        <v>29</v>
      </c>
      <c r="AX2004" s="13" t="s">
        <v>72</v>
      </c>
      <c r="AY2004" s="216" t="s">
        <v>182</v>
      </c>
    </row>
    <row r="2005" spans="1:65" s="14" customFormat="1" ht="11.25">
      <c r="B2005" s="217"/>
      <c r="C2005" s="218"/>
      <c r="D2005" s="208" t="s">
        <v>194</v>
      </c>
      <c r="E2005" s="219" t="s">
        <v>1</v>
      </c>
      <c r="F2005" s="220" t="s">
        <v>1638</v>
      </c>
      <c r="G2005" s="218"/>
      <c r="H2005" s="221">
        <v>1.8220000000000001</v>
      </c>
      <c r="I2005" s="222"/>
      <c r="J2005" s="218"/>
      <c r="K2005" s="218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194</v>
      </c>
      <c r="AU2005" s="227" t="s">
        <v>82</v>
      </c>
      <c r="AV2005" s="14" t="s">
        <v>82</v>
      </c>
      <c r="AW2005" s="14" t="s">
        <v>29</v>
      </c>
      <c r="AX2005" s="14" t="s">
        <v>72</v>
      </c>
      <c r="AY2005" s="227" t="s">
        <v>182</v>
      </c>
    </row>
    <row r="2006" spans="1:65" s="15" customFormat="1" ht="11.25">
      <c r="B2006" s="228"/>
      <c r="C2006" s="229"/>
      <c r="D2006" s="208" t="s">
        <v>194</v>
      </c>
      <c r="E2006" s="230" t="s">
        <v>1</v>
      </c>
      <c r="F2006" s="231" t="s">
        <v>218</v>
      </c>
      <c r="G2006" s="229"/>
      <c r="H2006" s="232">
        <v>463.49799999999999</v>
      </c>
      <c r="I2006" s="233"/>
      <c r="J2006" s="229"/>
      <c r="K2006" s="229"/>
      <c r="L2006" s="234"/>
      <c r="M2006" s="235"/>
      <c r="N2006" s="236"/>
      <c r="O2006" s="236"/>
      <c r="P2006" s="236"/>
      <c r="Q2006" s="236"/>
      <c r="R2006" s="236"/>
      <c r="S2006" s="236"/>
      <c r="T2006" s="237"/>
      <c r="AT2006" s="238" t="s">
        <v>194</v>
      </c>
      <c r="AU2006" s="238" t="s">
        <v>82</v>
      </c>
      <c r="AV2006" s="15" t="s">
        <v>187</v>
      </c>
      <c r="AW2006" s="15" t="s">
        <v>29</v>
      </c>
      <c r="AX2006" s="15" t="s">
        <v>80</v>
      </c>
      <c r="AY2006" s="238" t="s">
        <v>182</v>
      </c>
    </row>
    <row r="2007" spans="1:65" s="2" customFormat="1" ht="24.2" customHeight="1">
      <c r="A2007" s="34"/>
      <c r="B2007" s="35"/>
      <c r="C2007" s="192" t="s">
        <v>2171</v>
      </c>
      <c r="D2007" s="192" t="s">
        <v>184</v>
      </c>
      <c r="E2007" s="193" t="s">
        <v>2172</v>
      </c>
      <c r="F2007" s="194" t="s">
        <v>2173</v>
      </c>
      <c r="G2007" s="195" t="s">
        <v>201</v>
      </c>
      <c r="H2007" s="196">
        <v>56</v>
      </c>
      <c r="I2007" s="197"/>
      <c r="J2007" s="198">
        <f>ROUND(I2007*H2007,2)</f>
        <v>0</v>
      </c>
      <c r="K2007" s="199"/>
      <c r="L2007" s="39"/>
      <c r="M2007" s="200" t="s">
        <v>1</v>
      </c>
      <c r="N2007" s="201" t="s">
        <v>37</v>
      </c>
      <c r="O2007" s="71"/>
      <c r="P2007" s="202">
        <f>O2007*H2007</f>
        <v>0</v>
      </c>
      <c r="Q2007" s="202">
        <v>0</v>
      </c>
      <c r="R2007" s="202">
        <f>Q2007*H2007</f>
        <v>0</v>
      </c>
      <c r="S2007" s="202">
        <v>6.8000000000000005E-2</v>
      </c>
      <c r="T2007" s="203">
        <f>S2007*H2007</f>
        <v>3.8080000000000003</v>
      </c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R2007" s="204" t="s">
        <v>187</v>
      </c>
      <c r="AT2007" s="204" t="s">
        <v>184</v>
      </c>
      <c r="AU2007" s="204" t="s">
        <v>82</v>
      </c>
      <c r="AY2007" s="17" t="s">
        <v>182</v>
      </c>
      <c r="BE2007" s="205">
        <f>IF(N2007="základní",J2007,0)</f>
        <v>0</v>
      </c>
      <c r="BF2007" s="205">
        <f>IF(N2007="snížená",J2007,0)</f>
        <v>0</v>
      </c>
      <c r="BG2007" s="205">
        <f>IF(N2007="zákl. přenesená",J2007,0)</f>
        <v>0</v>
      </c>
      <c r="BH2007" s="205">
        <f>IF(N2007="sníž. přenesená",J2007,0)</f>
        <v>0</v>
      </c>
      <c r="BI2007" s="205">
        <f>IF(N2007="nulová",J2007,0)</f>
        <v>0</v>
      </c>
      <c r="BJ2007" s="17" t="s">
        <v>80</v>
      </c>
      <c r="BK2007" s="205">
        <f>ROUND(I2007*H2007,2)</f>
        <v>0</v>
      </c>
      <c r="BL2007" s="17" t="s">
        <v>187</v>
      </c>
      <c r="BM2007" s="204" t="s">
        <v>2174</v>
      </c>
    </row>
    <row r="2008" spans="1:65" s="13" customFormat="1" ht="11.25">
      <c r="B2008" s="206"/>
      <c r="C2008" s="207"/>
      <c r="D2008" s="208" t="s">
        <v>194</v>
      </c>
      <c r="E2008" s="209" t="s">
        <v>1</v>
      </c>
      <c r="F2008" s="210" t="s">
        <v>195</v>
      </c>
      <c r="G2008" s="207"/>
      <c r="H2008" s="209" t="s">
        <v>1</v>
      </c>
      <c r="I2008" s="211"/>
      <c r="J2008" s="207"/>
      <c r="K2008" s="207"/>
      <c r="L2008" s="212"/>
      <c r="M2008" s="213"/>
      <c r="N2008" s="214"/>
      <c r="O2008" s="214"/>
      <c r="P2008" s="214"/>
      <c r="Q2008" s="214"/>
      <c r="R2008" s="214"/>
      <c r="S2008" s="214"/>
      <c r="T2008" s="215"/>
      <c r="AT2008" s="216" t="s">
        <v>194</v>
      </c>
      <c r="AU2008" s="216" t="s">
        <v>82</v>
      </c>
      <c r="AV2008" s="13" t="s">
        <v>80</v>
      </c>
      <c r="AW2008" s="13" t="s">
        <v>29</v>
      </c>
      <c r="AX2008" s="13" t="s">
        <v>72</v>
      </c>
      <c r="AY2008" s="216" t="s">
        <v>182</v>
      </c>
    </row>
    <row r="2009" spans="1:65" s="13" customFormat="1" ht="11.25">
      <c r="B2009" s="206"/>
      <c r="C2009" s="207"/>
      <c r="D2009" s="208" t="s">
        <v>194</v>
      </c>
      <c r="E2009" s="209" t="s">
        <v>1</v>
      </c>
      <c r="F2009" s="210" t="s">
        <v>2175</v>
      </c>
      <c r="G2009" s="207"/>
      <c r="H2009" s="209" t="s">
        <v>1</v>
      </c>
      <c r="I2009" s="211"/>
      <c r="J2009" s="207"/>
      <c r="K2009" s="207"/>
      <c r="L2009" s="212"/>
      <c r="M2009" s="213"/>
      <c r="N2009" s="214"/>
      <c r="O2009" s="214"/>
      <c r="P2009" s="214"/>
      <c r="Q2009" s="214"/>
      <c r="R2009" s="214"/>
      <c r="S2009" s="214"/>
      <c r="T2009" s="215"/>
      <c r="AT2009" s="216" t="s">
        <v>194</v>
      </c>
      <c r="AU2009" s="216" t="s">
        <v>82</v>
      </c>
      <c r="AV2009" s="13" t="s">
        <v>80</v>
      </c>
      <c r="AW2009" s="13" t="s">
        <v>29</v>
      </c>
      <c r="AX2009" s="13" t="s">
        <v>72</v>
      </c>
      <c r="AY2009" s="216" t="s">
        <v>182</v>
      </c>
    </row>
    <row r="2010" spans="1:65" s="14" customFormat="1" ht="11.25">
      <c r="B2010" s="217"/>
      <c r="C2010" s="218"/>
      <c r="D2010" s="208" t="s">
        <v>194</v>
      </c>
      <c r="E2010" s="219" t="s">
        <v>1</v>
      </c>
      <c r="F2010" s="220" t="s">
        <v>2176</v>
      </c>
      <c r="G2010" s="218"/>
      <c r="H2010" s="221">
        <v>26</v>
      </c>
      <c r="I2010" s="222"/>
      <c r="J2010" s="218"/>
      <c r="K2010" s="218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194</v>
      </c>
      <c r="AU2010" s="227" t="s">
        <v>82</v>
      </c>
      <c r="AV2010" s="14" t="s">
        <v>82</v>
      </c>
      <c r="AW2010" s="14" t="s">
        <v>29</v>
      </c>
      <c r="AX2010" s="14" t="s">
        <v>72</v>
      </c>
      <c r="AY2010" s="227" t="s">
        <v>182</v>
      </c>
    </row>
    <row r="2011" spans="1:65" s="13" customFormat="1" ht="11.25">
      <c r="B2011" s="206"/>
      <c r="C2011" s="207"/>
      <c r="D2011" s="208" t="s">
        <v>194</v>
      </c>
      <c r="E2011" s="209" t="s">
        <v>1</v>
      </c>
      <c r="F2011" s="210" t="s">
        <v>207</v>
      </c>
      <c r="G2011" s="207"/>
      <c r="H2011" s="209" t="s">
        <v>1</v>
      </c>
      <c r="I2011" s="211"/>
      <c r="J2011" s="207"/>
      <c r="K2011" s="207"/>
      <c r="L2011" s="212"/>
      <c r="M2011" s="213"/>
      <c r="N2011" s="214"/>
      <c r="O2011" s="214"/>
      <c r="P2011" s="214"/>
      <c r="Q2011" s="214"/>
      <c r="R2011" s="214"/>
      <c r="S2011" s="214"/>
      <c r="T2011" s="215"/>
      <c r="AT2011" s="216" t="s">
        <v>194</v>
      </c>
      <c r="AU2011" s="216" t="s">
        <v>82</v>
      </c>
      <c r="AV2011" s="13" t="s">
        <v>80</v>
      </c>
      <c r="AW2011" s="13" t="s">
        <v>29</v>
      </c>
      <c r="AX2011" s="13" t="s">
        <v>72</v>
      </c>
      <c r="AY2011" s="216" t="s">
        <v>182</v>
      </c>
    </row>
    <row r="2012" spans="1:65" s="13" customFormat="1" ht="11.25">
      <c r="B2012" s="206"/>
      <c r="C2012" s="207"/>
      <c r="D2012" s="208" t="s">
        <v>194</v>
      </c>
      <c r="E2012" s="209" t="s">
        <v>1</v>
      </c>
      <c r="F2012" s="210" t="s">
        <v>2177</v>
      </c>
      <c r="G2012" s="207"/>
      <c r="H2012" s="209" t="s">
        <v>1</v>
      </c>
      <c r="I2012" s="211"/>
      <c r="J2012" s="207"/>
      <c r="K2012" s="207"/>
      <c r="L2012" s="212"/>
      <c r="M2012" s="213"/>
      <c r="N2012" s="214"/>
      <c r="O2012" s="214"/>
      <c r="P2012" s="214"/>
      <c r="Q2012" s="214"/>
      <c r="R2012" s="214"/>
      <c r="S2012" s="214"/>
      <c r="T2012" s="215"/>
      <c r="AT2012" s="216" t="s">
        <v>194</v>
      </c>
      <c r="AU2012" s="216" t="s">
        <v>82</v>
      </c>
      <c r="AV2012" s="13" t="s">
        <v>80</v>
      </c>
      <c r="AW2012" s="13" t="s">
        <v>29</v>
      </c>
      <c r="AX2012" s="13" t="s">
        <v>72</v>
      </c>
      <c r="AY2012" s="216" t="s">
        <v>182</v>
      </c>
    </row>
    <row r="2013" spans="1:65" s="14" customFormat="1" ht="11.25">
      <c r="B2013" s="217"/>
      <c r="C2013" s="218"/>
      <c r="D2013" s="208" t="s">
        <v>194</v>
      </c>
      <c r="E2013" s="219" t="s">
        <v>1</v>
      </c>
      <c r="F2013" s="220" t="s">
        <v>423</v>
      </c>
      <c r="G2013" s="218"/>
      <c r="H2013" s="221">
        <v>30</v>
      </c>
      <c r="I2013" s="222"/>
      <c r="J2013" s="218"/>
      <c r="K2013" s="218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194</v>
      </c>
      <c r="AU2013" s="227" t="s">
        <v>82</v>
      </c>
      <c r="AV2013" s="14" t="s">
        <v>82</v>
      </c>
      <c r="AW2013" s="14" t="s">
        <v>29</v>
      </c>
      <c r="AX2013" s="14" t="s">
        <v>72</v>
      </c>
      <c r="AY2013" s="227" t="s">
        <v>182</v>
      </c>
    </row>
    <row r="2014" spans="1:65" s="15" customFormat="1" ht="11.25">
      <c r="B2014" s="228"/>
      <c r="C2014" s="229"/>
      <c r="D2014" s="208" t="s">
        <v>194</v>
      </c>
      <c r="E2014" s="230" t="s">
        <v>1</v>
      </c>
      <c r="F2014" s="231" t="s">
        <v>218</v>
      </c>
      <c r="G2014" s="229"/>
      <c r="H2014" s="232">
        <v>56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194</v>
      </c>
      <c r="AU2014" s="238" t="s">
        <v>82</v>
      </c>
      <c r="AV2014" s="15" t="s">
        <v>187</v>
      </c>
      <c r="AW2014" s="15" t="s">
        <v>29</v>
      </c>
      <c r="AX2014" s="15" t="s">
        <v>80</v>
      </c>
      <c r="AY2014" s="238" t="s">
        <v>182</v>
      </c>
    </row>
    <row r="2015" spans="1:65" s="2" customFormat="1" ht="24.2" customHeight="1">
      <c r="A2015" s="34"/>
      <c r="B2015" s="35"/>
      <c r="C2015" s="192" t="s">
        <v>2178</v>
      </c>
      <c r="D2015" s="192" t="s">
        <v>184</v>
      </c>
      <c r="E2015" s="193" t="s">
        <v>2179</v>
      </c>
      <c r="F2015" s="194" t="s">
        <v>2180</v>
      </c>
      <c r="G2015" s="195" t="s">
        <v>318</v>
      </c>
      <c r="H2015" s="196">
        <v>8</v>
      </c>
      <c r="I2015" s="197"/>
      <c r="J2015" s="198">
        <f>ROUND(I2015*H2015,2)</f>
        <v>0</v>
      </c>
      <c r="K2015" s="199"/>
      <c r="L2015" s="39"/>
      <c r="M2015" s="200" t="s">
        <v>1</v>
      </c>
      <c r="N2015" s="201" t="s">
        <v>37</v>
      </c>
      <c r="O2015" s="71"/>
      <c r="P2015" s="202">
        <f>O2015*H2015</f>
        <v>0</v>
      </c>
      <c r="Q2015" s="202">
        <v>4.2999999999999999E-4</v>
      </c>
      <c r="R2015" s="202">
        <f>Q2015*H2015</f>
        <v>3.4399999999999999E-3</v>
      </c>
      <c r="S2015" s="202">
        <v>0</v>
      </c>
      <c r="T2015" s="203">
        <f>S2015*H2015</f>
        <v>0</v>
      </c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R2015" s="204" t="s">
        <v>187</v>
      </c>
      <c r="AT2015" s="204" t="s">
        <v>184</v>
      </c>
      <c r="AU2015" s="204" t="s">
        <v>82</v>
      </c>
      <c r="AY2015" s="17" t="s">
        <v>182</v>
      </c>
      <c r="BE2015" s="205">
        <f>IF(N2015="základní",J2015,0)</f>
        <v>0</v>
      </c>
      <c r="BF2015" s="205">
        <f>IF(N2015="snížená",J2015,0)</f>
        <v>0</v>
      </c>
      <c r="BG2015" s="205">
        <f>IF(N2015="zákl. přenesená",J2015,0)</f>
        <v>0</v>
      </c>
      <c r="BH2015" s="205">
        <f>IF(N2015="sníž. přenesená",J2015,0)</f>
        <v>0</v>
      </c>
      <c r="BI2015" s="205">
        <f>IF(N2015="nulová",J2015,0)</f>
        <v>0</v>
      </c>
      <c r="BJ2015" s="17" t="s">
        <v>80</v>
      </c>
      <c r="BK2015" s="205">
        <f>ROUND(I2015*H2015,2)</f>
        <v>0</v>
      </c>
      <c r="BL2015" s="17" t="s">
        <v>187</v>
      </c>
      <c r="BM2015" s="204" t="s">
        <v>2181</v>
      </c>
    </row>
    <row r="2016" spans="1:65" s="13" customFormat="1" ht="11.25">
      <c r="B2016" s="206"/>
      <c r="C2016" s="207"/>
      <c r="D2016" s="208" t="s">
        <v>194</v>
      </c>
      <c r="E2016" s="209" t="s">
        <v>1</v>
      </c>
      <c r="F2016" s="210" t="s">
        <v>611</v>
      </c>
      <c r="G2016" s="207"/>
      <c r="H2016" s="209" t="s">
        <v>1</v>
      </c>
      <c r="I2016" s="211"/>
      <c r="J2016" s="207"/>
      <c r="K2016" s="207"/>
      <c r="L2016" s="212"/>
      <c r="M2016" s="213"/>
      <c r="N2016" s="214"/>
      <c r="O2016" s="214"/>
      <c r="P2016" s="214"/>
      <c r="Q2016" s="214"/>
      <c r="R2016" s="214"/>
      <c r="S2016" s="214"/>
      <c r="T2016" s="215"/>
      <c r="AT2016" s="216" t="s">
        <v>194</v>
      </c>
      <c r="AU2016" s="216" t="s">
        <v>82</v>
      </c>
      <c r="AV2016" s="13" t="s">
        <v>80</v>
      </c>
      <c r="AW2016" s="13" t="s">
        <v>29</v>
      </c>
      <c r="AX2016" s="13" t="s">
        <v>72</v>
      </c>
      <c r="AY2016" s="216" t="s">
        <v>182</v>
      </c>
    </row>
    <row r="2017" spans="1:65" s="14" customFormat="1" ht="11.25">
      <c r="B2017" s="217"/>
      <c r="C2017" s="218"/>
      <c r="D2017" s="208" t="s">
        <v>194</v>
      </c>
      <c r="E2017" s="219" t="s">
        <v>1</v>
      </c>
      <c r="F2017" s="220" t="s">
        <v>2182</v>
      </c>
      <c r="G2017" s="218"/>
      <c r="H2017" s="221">
        <v>8</v>
      </c>
      <c r="I2017" s="222"/>
      <c r="J2017" s="218"/>
      <c r="K2017" s="218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194</v>
      </c>
      <c r="AU2017" s="227" t="s">
        <v>82</v>
      </c>
      <c r="AV2017" s="14" t="s">
        <v>82</v>
      </c>
      <c r="AW2017" s="14" t="s">
        <v>29</v>
      </c>
      <c r="AX2017" s="14" t="s">
        <v>80</v>
      </c>
      <c r="AY2017" s="227" t="s">
        <v>182</v>
      </c>
    </row>
    <row r="2018" spans="1:65" s="2" customFormat="1" ht="24.2" customHeight="1">
      <c r="A2018" s="34"/>
      <c r="B2018" s="35"/>
      <c r="C2018" s="242" t="s">
        <v>2183</v>
      </c>
      <c r="D2018" s="242" t="s">
        <v>648</v>
      </c>
      <c r="E2018" s="243" t="s">
        <v>2184</v>
      </c>
      <c r="F2018" s="244" t="s">
        <v>2185</v>
      </c>
      <c r="G2018" s="245" t="s">
        <v>292</v>
      </c>
      <c r="H2018" s="246">
        <v>7.0000000000000001E-3</v>
      </c>
      <c r="I2018" s="247"/>
      <c r="J2018" s="248">
        <f>ROUND(I2018*H2018,2)</f>
        <v>0</v>
      </c>
      <c r="K2018" s="249"/>
      <c r="L2018" s="250"/>
      <c r="M2018" s="251" t="s">
        <v>1</v>
      </c>
      <c r="N2018" s="252" t="s">
        <v>37</v>
      </c>
      <c r="O2018" s="71"/>
      <c r="P2018" s="202">
        <f>O2018*H2018</f>
        <v>0</v>
      </c>
      <c r="Q2018" s="202">
        <v>1</v>
      </c>
      <c r="R2018" s="202">
        <f>Q2018*H2018</f>
        <v>7.0000000000000001E-3</v>
      </c>
      <c r="S2018" s="202">
        <v>0</v>
      </c>
      <c r="T2018" s="203">
        <f>S2018*H2018</f>
        <v>0</v>
      </c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R2018" s="204" t="s">
        <v>282</v>
      </c>
      <c r="AT2018" s="204" t="s">
        <v>648</v>
      </c>
      <c r="AU2018" s="204" t="s">
        <v>82</v>
      </c>
      <c r="AY2018" s="17" t="s">
        <v>182</v>
      </c>
      <c r="BE2018" s="205">
        <f>IF(N2018="základní",J2018,0)</f>
        <v>0</v>
      </c>
      <c r="BF2018" s="205">
        <f>IF(N2018="snížená",J2018,0)</f>
        <v>0</v>
      </c>
      <c r="BG2018" s="205">
        <f>IF(N2018="zákl. přenesená",J2018,0)</f>
        <v>0</v>
      </c>
      <c r="BH2018" s="205">
        <f>IF(N2018="sníž. přenesená",J2018,0)</f>
        <v>0</v>
      </c>
      <c r="BI2018" s="205">
        <f>IF(N2018="nulová",J2018,0)</f>
        <v>0</v>
      </c>
      <c r="BJ2018" s="17" t="s">
        <v>80</v>
      </c>
      <c r="BK2018" s="205">
        <f>ROUND(I2018*H2018,2)</f>
        <v>0</v>
      </c>
      <c r="BL2018" s="17" t="s">
        <v>187</v>
      </c>
      <c r="BM2018" s="204" t="s">
        <v>2186</v>
      </c>
    </row>
    <row r="2019" spans="1:65" s="2" customFormat="1" ht="19.5">
      <c r="A2019" s="34"/>
      <c r="B2019" s="35"/>
      <c r="C2019" s="36"/>
      <c r="D2019" s="208" t="s">
        <v>652</v>
      </c>
      <c r="E2019" s="36"/>
      <c r="F2019" s="253" t="s">
        <v>2187</v>
      </c>
      <c r="G2019" s="36"/>
      <c r="H2019" s="36"/>
      <c r="I2019" s="254"/>
      <c r="J2019" s="36"/>
      <c r="K2019" s="36"/>
      <c r="L2019" s="39"/>
      <c r="M2019" s="255"/>
      <c r="N2019" s="256"/>
      <c r="O2019" s="71"/>
      <c r="P2019" s="71"/>
      <c r="Q2019" s="71"/>
      <c r="R2019" s="71"/>
      <c r="S2019" s="71"/>
      <c r="T2019" s="72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T2019" s="17" t="s">
        <v>652</v>
      </c>
      <c r="AU2019" s="17" t="s">
        <v>82</v>
      </c>
    </row>
    <row r="2020" spans="1:65" s="14" customFormat="1" ht="11.25">
      <c r="B2020" s="217"/>
      <c r="C2020" s="218"/>
      <c r="D2020" s="208" t="s">
        <v>194</v>
      </c>
      <c r="E2020" s="218"/>
      <c r="F2020" s="220" t="s">
        <v>2188</v>
      </c>
      <c r="G2020" s="218"/>
      <c r="H2020" s="221">
        <v>7.0000000000000001E-3</v>
      </c>
      <c r="I2020" s="222"/>
      <c r="J2020" s="218"/>
      <c r="K2020" s="218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194</v>
      </c>
      <c r="AU2020" s="227" t="s">
        <v>82</v>
      </c>
      <c r="AV2020" s="14" t="s">
        <v>82</v>
      </c>
      <c r="AW2020" s="14" t="s">
        <v>4</v>
      </c>
      <c r="AX2020" s="14" t="s">
        <v>80</v>
      </c>
      <c r="AY2020" s="227" t="s">
        <v>182</v>
      </c>
    </row>
    <row r="2021" spans="1:65" s="2" customFormat="1" ht="24.2" customHeight="1">
      <c r="A2021" s="34"/>
      <c r="B2021" s="35"/>
      <c r="C2021" s="192" t="s">
        <v>2189</v>
      </c>
      <c r="D2021" s="192" t="s">
        <v>184</v>
      </c>
      <c r="E2021" s="193" t="s">
        <v>2190</v>
      </c>
      <c r="F2021" s="194" t="s">
        <v>2191</v>
      </c>
      <c r="G2021" s="195" t="s">
        <v>318</v>
      </c>
      <c r="H2021" s="196">
        <v>16.100000000000001</v>
      </c>
      <c r="I2021" s="197"/>
      <c r="J2021" s="198">
        <f>ROUND(I2021*H2021,2)</f>
        <v>0</v>
      </c>
      <c r="K2021" s="199"/>
      <c r="L2021" s="39"/>
      <c r="M2021" s="200" t="s">
        <v>1</v>
      </c>
      <c r="N2021" s="201" t="s">
        <v>37</v>
      </c>
      <c r="O2021" s="71"/>
      <c r="P2021" s="202">
        <f>O2021*H2021</f>
        <v>0</v>
      </c>
      <c r="Q2021" s="202">
        <v>6.4999999999999997E-4</v>
      </c>
      <c r="R2021" s="202">
        <f>Q2021*H2021</f>
        <v>1.0465E-2</v>
      </c>
      <c r="S2021" s="202">
        <v>1E-3</v>
      </c>
      <c r="T2021" s="203">
        <f>S2021*H2021</f>
        <v>1.6100000000000003E-2</v>
      </c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R2021" s="204" t="s">
        <v>187</v>
      </c>
      <c r="AT2021" s="204" t="s">
        <v>184</v>
      </c>
      <c r="AU2021" s="204" t="s">
        <v>82</v>
      </c>
      <c r="AY2021" s="17" t="s">
        <v>182</v>
      </c>
      <c r="BE2021" s="205">
        <f>IF(N2021="základní",J2021,0)</f>
        <v>0</v>
      </c>
      <c r="BF2021" s="205">
        <f>IF(N2021="snížená",J2021,0)</f>
        <v>0</v>
      </c>
      <c r="BG2021" s="205">
        <f>IF(N2021="zákl. přenesená",J2021,0)</f>
        <v>0</v>
      </c>
      <c r="BH2021" s="205">
        <f>IF(N2021="sníž. přenesená",J2021,0)</f>
        <v>0</v>
      </c>
      <c r="BI2021" s="205">
        <f>IF(N2021="nulová",J2021,0)</f>
        <v>0</v>
      </c>
      <c r="BJ2021" s="17" t="s">
        <v>80</v>
      </c>
      <c r="BK2021" s="205">
        <f>ROUND(I2021*H2021,2)</f>
        <v>0</v>
      </c>
      <c r="BL2021" s="17" t="s">
        <v>187</v>
      </c>
      <c r="BM2021" s="204" t="s">
        <v>2192</v>
      </c>
    </row>
    <row r="2022" spans="1:65" s="13" customFormat="1" ht="11.25">
      <c r="B2022" s="206"/>
      <c r="C2022" s="207"/>
      <c r="D2022" s="208" t="s">
        <v>194</v>
      </c>
      <c r="E2022" s="209" t="s">
        <v>1</v>
      </c>
      <c r="F2022" s="210" t="s">
        <v>2193</v>
      </c>
      <c r="G2022" s="207"/>
      <c r="H2022" s="209" t="s">
        <v>1</v>
      </c>
      <c r="I2022" s="211"/>
      <c r="J2022" s="207"/>
      <c r="K2022" s="207"/>
      <c r="L2022" s="212"/>
      <c r="M2022" s="213"/>
      <c r="N2022" s="214"/>
      <c r="O2022" s="214"/>
      <c r="P2022" s="214"/>
      <c r="Q2022" s="214"/>
      <c r="R2022" s="214"/>
      <c r="S2022" s="214"/>
      <c r="T2022" s="215"/>
      <c r="AT2022" s="216" t="s">
        <v>194</v>
      </c>
      <c r="AU2022" s="216" t="s">
        <v>82</v>
      </c>
      <c r="AV2022" s="13" t="s">
        <v>80</v>
      </c>
      <c r="AW2022" s="13" t="s">
        <v>29</v>
      </c>
      <c r="AX2022" s="13" t="s">
        <v>72</v>
      </c>
      <c r="AY2022" s="216" t="s">
        <v>182</v>
      </c>
    </row>
    <row r="2023" spans="1:65" s="14" customFormat="1" ht="11.25">
      <c r="B2023" s="217"/>
      <c r="C2023" s="218"/>
      <c r="D2023" s="208" t="s">
        <v>194</v>
      </c>
      <c r="E2023" s="219" t="s">
        <v>1</v>
      </c>
      <c r="F2023" s="220" t="s">
        <v>2194</v>
      </c>
      <c r="G2023" s="218"/>
      <c r="H2023" s="221">
        <v>16.100000000000001</v>
      </c>
      <c r="I2023" s="222"/>
      <c r="J2023" s="218"/>
      <c r="K2023" s="218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194</v>
      </c>
      <c r="AU2023" s="227" t="s">
        <v>82</v>
      </c>
      <c r="AV2023" s="14" t="s">
        <v>82</v>
      </c>
      <c r="AW2023" s="14" t="s">
        <v>29</v>
      </c>
      <c r="AX2023" s="14" t="s">
        <v>80</v>
      </c>
      <c r="AY2023" s="227" t="s">
        <v>182</v>
      </c>
    </row>
    <row r="2024" spans="1:65" s="2" customFormat="1" ht="24.2" customHeight="1">
      <c r="A2024" s="34"/>
      <c r="B2024" s="35"/>
      <c r="C2024" s="242" t="s">
        <v>2195</v>
      </c>
      <c r="D2024" s="242" t="s">
        <v>648</v>
      </c>
      <c r="E2024" s="243" t="s">
        <v>2196</v>
      </c>
      <c r="F2024" s="244" t="s">
        <v>2197</v>
      </c>
      <c r="G2024" s="245" t="s">
        <v>292</v>
      </c>
      <c r="H2024" s="246">
        <v>2.5999999999999999E-2</v>
      </c>
      <c r="I2024" s="247"/>
      <c r="J2024" s="248">
        <f>ROUND(I2024*H2024,2)</f>
        <v>0</v>
      </c>
      <c r="K2024" s="249"/>
      <c r="L2024" s="250"/>
      <c r="M2024" s="251" t="s">
        <v>1</v>
      </c>
      <c r="N2024" s="252" t="s">
        <v>37</v>
      </c>
      <c r="O2024" s="71"/>
      <c r="P2024" s="202">
        <f>O2024*H2024</f>
        <v>0</v>
      </c>
      <c r="Q2024" s="202">
        <v>1</v>
      </c>
      <c r="R2024" s="202">
        <f>Q2024*H2024</f>
        <v>2.5999999999999999E-2</v>
      </c>
      <c r="S2024" s="202">
        <v>0</v>
      </c>
      <c r="T2024" s="203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204" t="s">
        <v>282</v>
      </c>
      <c r="AT2024" s="204" t="s">
        <v>648</v>
      </c>
      <c r="AU2024" s="204" t="s">
        <v>82</v>
      </c>
      <c r="AY2024" s="17" t="s">
        <v>182</v>
      </c>
      <c r="BE2024" s="205">
        <f>IF(N2024="základní",J2024,0)</f>
        <v>0</v>
      </c>
      <c r="BF2024" s="205">
        <f>IF(N2024="snížená",J2024,0)</f>
        <v>0</v>
      </c>
      <c r="BG2024" s="205">
        <f>IF(N2024="zákl. přenesená",J2024,0)</f>
        <v>0</v>
      </c>
      <c r="BH2024" s="205">
        <f>IF(N2024="sníž. přenesená",J2024,0)</f>
        <v>0</v>
      </c>
      <c r="BI2024" s="205">
        <f>IF(N2024="nulová",J2024,0)</f>
        <v>0</v>
      </c>
      <c r="BJ2024" s="17" t="s">
        <v>80</v>
      </c>
      <c r="BK2024" s="205">
        <f>ROUND(I2024*H2024,2)</f>
        <v>0</v>
      </c>
      <c r="BL2024" s="17" t="s">
        <v>187</v>
      </c>
      <c r="BM2024" s="204" t="s">
        <v>2198</v>
      </c>
    </row>
    <row r="2025" spans="1:65" s="2" customFormat="1" ht="19.5">
      <c r="A2025" s="34"/>
      <c r="B2025" s="35"/>
      <c r="C2025" s="36"/>
      <c r="D2025" s="208" t="s">
        <v>652</v>
      </c>
      <c r="E2025" s="36"/>
      <c r="F2025" s="253" t="s">
        <v>2199</v>
      </c>
      <c r="G2025" s="36"/>
      <c r="H2025" s="36"/>
      <c r="I2025" s="254"/>
      <c r="J2025" s="36"/>
      <c r="K2025" s="36"/>
      <c r="L2025" s="39"/>
      <c r="M2025" s="255"/>
      <c r="N2025" s="256"/>
      <c r="O2025" s="71"/>
      <c r="P2025" s="71"/>
      <c r="Q2025" s="71"/>
      <c r="R2025" s="71"/>
      <c r="S2025" s="71"/>
      <c r="T2025" s="72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T2025" s="17" t="s">
        <v>652</v>
      </c>
      <c r="AU2025" s="17" t="s">
        <v>82</v>
      </c>
    </row>
    <row r="2026" spans="1:65" s="14" customFormat="1" ht="11.25">
      <c r="B2026" s="217"/>
      <c r="C2026" s="218"/>
      <c r="D2026" s="208" t="s">
        <v>194</v>
      </c>
      <c r="E2026" s="218"/>
      <c r="F2026" s="220" t="s">
        <v>2200</v>
      </c>
      <c r="G2026" s="218"/>
      <c r="H2026" s="221">
        <v>2.5999999999999999E-2</v>
      </c>
      <c r="I2026" s="222"/>
      <c r="J2026" s="218"/>
      <c r="K2026" s="218"/>
      <c r="L2026" s="223"/>
      <c r="M2026" s="224"/>
      <c r="N2026" s="225"/>
      <c r="O2026" s="225"/>
      <c r="P2026" s="225"/>
      <c r="Q2026" s="225"/>
      <c r="R2026" s="225"/>
      <c r="S2026" s="225"/>
      <c r="T2026" s="226"/>
      <c r="AT2026" s="227" t="s">
        <v>194</v>
      </c>
      <c r="AU2026" s="227" t="s">
        <v>82</v>
      </c>
      <c r="AV2026" s="14" t="s">
        <v>82</v>
      </c>
      <c r="AW2026" s="14" t="s">
        <v>4</v>
      </c>
      <c r="AX2026" s="14" t="s">
        <v>80</v>
      </c>
      <c r="AY2026" s="227" t="s">
        <v>182</v>
      </c>
    </row>
    <row r="2027" spans="1:65" s="12" customFormat="1" ht="22.9" customHeight="1">
      <c r="B2027" s="176"/>
      <c r="C2027" s="177"/>
      <c r="D2027" s="178" t="s">
        <v>71</v>
      </c>
      <c r="E2027" s="190" t="s">
        <v>432</v>
      </c>
      <c r="F2027" s="190" t="s">
        <v>433</v>
      </c>
      <c r="G2027" s="177"/>
      <c r="H2027" s="177"/>
      <c r="I2027" s="180"/>
      <c r="J2027" s="191">
        <f>BK2027</f>
        <v>0</v>
      </c>
      <c r="K2027" s="177"/>
      <c r="L2027" s="182"/>
      <c r="M2027" s="183"/>
      <c r="N2027" s="184"/>
      <c r="O2027" s="184"/>
      <c r="P2027" s="185">
        <f>SUM(P2028:P2036)</f>
        <v>0</v>
      </c>
      <c r="Q2027" s="184"/>
      <c r="R2027" s="185">
        <f>SUM(R2028:R2036)</f>
        <v>0</v>
      </c>
      <c r="S2027" s="184"/>
      <c r="T2027" s="186">
        <f>SUM(T2028:T2036)</f>
        <v>0</v>
      </c>
      <c r="AR2027" s="187" t="s">
        <v>80</v>
      </c>
      <c r="AT2027" s="188" t="s">
        <v>71</v>
      </c>
      <c r="AU2027" s="188" t="s">
        <v>80</v>
      </c>
      <c r="AY2027" s="187" t="s">
        <v>182</v>
      </c>
      <c r="BK2027" s="189">
        <f>SUM(BK2028:BK2036)</f>
        <v>0</v>
      </c>
    </row>
    <row r="2028" spans="1:65" s="2" customFormat="1" ht="24.2" customHeight="1">
      <c r="A2028" s="34"/>
      <c r="B2028" s="35"/>
      <c r="C2028" s="192" t="s">
        <v>2201</v>
      </c>
      <c r="D2028" s="192" t="s">
        <v>184</v>
      </c>
      <c r="E2028" s="193" t="s">
        <v>435</v>
      </c>
      <c r="F2028" s="194" t="s">
        <v>436</v>
      </c>
      <c r="G2028" s="195" t="s">
        <v>292</v>
      </c>
      <c r="H2028" s="196">
        <v>188.851</v>
      </c>
      <c r="I2028" s="197"/>
      <c r="J2028" s="198">
        <f>ROUND(I2028*H2028,2)</f>
        <v>0</v>
      </c>
      <c r="K2028" s="199"/>
      <c r="L2028" s="39"/>
      <c r="M2028" s="200" t="s">
        <v>1</v>
      </c>
      <c r="N2028" s="201" t="s">
        <v>37</v>
      </c>
      <c r="O2028" s="71"/>
      <c r="P2028" s="202">
        <f>O2028*H2028</f>
        <v>0</v>
      </c>
      <c r="Q2028" s="202">
        <v>0</v>
      </c>
      <c r="R2028" s="202">
        <f>Q2028*H2028</f>
        <v>0</v>
      </c>
      <c r="S2028" s="202">
        <v>0</v>
      </c>
      <c r="T2028" s="203">
        <f>S2028*H2028</f>
        <v>0</v>
      </c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R2028" s="204" t="s">
        <v>187</v>
      </c>
      <c r="AT2028" s="204" t="s">
        <v>184</v>
      </c>
      <c r="AU2028" s="204" t="s">
        <v>82</v>
      </c>
      <c r="AY2028" s="17" t="s">
        <v>182</v>
      </c>
      <c r="BE2028" s="205">
        <f>IF(N2028="základní",J2028,0)</f>
        <v>0</v>
      </c>
      <c r="BF2028" s="205">
        <f>IF(N2028="snížená",J2028,0)</f>
        <v>0</v>
      </c>
      <c r="BG2028" s="205">
        <f>IF(N2028="zákl. přenesená",J2028,0)</f>
        <v>0</v>
      </c>
      <c r="BH2028" s="205">
        <f>IF(N2028="sníž. přenesená",J2028,0)</f>
        <v>0</v>
      </c>
      <c r="BI2028" s="205">
        <f>IF(N2028="nulová",J2028,0)</f>
        <v>0</v>
      </c>
      <c r="BJ2028" s="17" t="s">
        <v>80</v>
      </c>
      <c r="BK2028" s="205">
        <f>ROUND(I2028*H2028,2)</f>
        <v>0</v>
      </c>
      <c r="BL2028" s="17" t="s">
        <v>187</v>
      </c>
      <c r="BM2028" s="204" t="s">
        <v>2202</v>
      </c>
    </row>
    <row r="2029" spans="1:65" s="2" customFormat="1" ht="33" customHeight="1">
      <c r="A2029" s="34"/>
      <c r="B2029" s="35"/>
      <c r="C2029" s="192" t="s">
        <v>2203</v>
      </c>
      <c r="D2029" s="192" t="s">
        <v>184</v>
      </c>
      <c r="E2029" s="193" t="s">
        <v>439</v>
      </c>
      <c r="F2029" s="194" t="s">
        <v>440</v>
      </c>
      <c r="G2029" s="195" t="s">
        <v>292</v>
      </c>
      <c r="H2029" s="196">
        <v>944.255</v>
      </c>
      <c r="I2029" s="197"/>
      <c r="J2029" s="198">
        <f>ROUND(I2029*H2029,2)</f>
        <v>0</v>
      </c>
      <c r="K2029" s="199"/>
      <c r="L2029" s="39"/>
      <c r="M2029" s="200" t="s">
        <v>1</v>
      </c>
      <c r="N2029" s="201" t="s">
        <v>37</v>
      </c>
      <c r="O2029" s="71"/>
      <c r="P2029" s="202">
        <f>O2029*H2029</f>
        <v>0</v>
      </c>
      <c r="Q2029" s="202">
        <v>0</v>
      </c>
      <c r="R2029" s="202">
        <f>Q2029*H2029</f>
        <v>0</v>
      </c>
      <c r="S2029" s="202">
        <v>0</v>
      </c>
      <c r="T2029" s="203">
        <f>S2029*H2029</f>
        <v>0</v>
      </c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R2029" s="204" t="s">
        <v>187</v>
      </c>
      <c r="AT2029" s="204" t="s">
        <v>184</v>
      </c>
      <c r="AU2029" s="204" t="s">
        <v>82</v>
      </c>
      <c r="AY2029" s="17" t="s">
        <v>182</v>
      </c>
      <c r="BE2029" s="205">
        <f>IF(N2029="základní",J2029,0)</f>
        <v>0</v>
      </c>
      <c r="BF2029" s="205">
        <f>IF(N2029="snížená",J2029,0)</f>
        <v>0</v>
      </c>
      <c r="BG2029" s="205">
        <f>IF(N2029="zákl. přenesená",J2029,0)</f>
        <v>0</v>
      </c>
      <c r="BH2029" s="205">
        <f>IF(N2029="sníž. přenesená",J2029,0)</f>
        <v>0</v>
      </c>
      <c r="BI2029" s="205">
        <f>IF(N2029="nulová",J2029,0)</f>
        <v>0</v>
      </c>
      <c r="BJ2029" s="17" t="s">
        <v>80</v>
      </c>
      <c r="BK2029" s="205">
        <f>ROUND(I2029*H2029,2)</f>
        <v>0</v>
      </c>
      <c r="BL2029" s="17" t="s">
        <v>187</v>
      </c>
      <c r="BM2029" s="204" t="s">
        <v>2204</v>
      </c>
    </row>
    <row r="2030" spans="1:65" s="14" customFormat="1" ht="11.25">
      <c r="B2030" s="217"/>
      <c r="C2030" s="218"/>
      <c r="D2030" s="208" t="s">
        <v>194</v>
      </c>
      <c r="E2030" s="218"/>
      <c r="F2030" s="220" t="s">
        <v>2205</v>
      </c>
      <c r="G2030" s="218"/>
      <c r="H2030" s="221">
        <v>944.255</v>
      </c>
      <c r="I2030" s="222"/>
      <c r="J2030" s="218"/>
      <c r="K2030" s="218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194</v>
      </c>
      <c r="AU2030" s="227" t="s">
        <v>82</v>
      </c>
      <c r="AV2030" s="14" t="s">
        <v>82</v>
      </c>
      <c r="AW2030" s="14" t="s">
        <v>4</v>
      </c>
      <c r="AX2030" s="14" t="s">
        <v>80</v>
      </c>
      <c r="AY2030" s="227" t="s">
        <v>182</v>
      </c>
    </row>
    <row r="2031" spans="1:65" s="2" customFormat="1" ht="24.2" customHeight="1">
      <c r="A2031" s="34"/>
      <c r="B2031" s="35"/>
      <c r="C2031" s="192" t="s">
        <v>2206</v>
      </c>
      <c r="D2031" s="192" t="s">
        <v>184</v>
      </c>
      <c r="E2031" s="193" t="s">
        <v>444</v>
      </c>
      <c r="F2031" s="194" t="s">
        <v>445</v>
      </c>
      <c r="G2031" s="195" t="s">
        <v>292</v>
      </c>
      <c r="H2031" s="196">
        <v>188.851</v>
      </c>
      <c r="I2031" s="197"/>
      <c r="J2031" s="198">
        <f>ROUND(I2031*H2031,2)</f>
        <v>0</v>
      </c>
      <c r="K2031" s="199"/>
      <c r="L2031" s="39"/>
      <c r="M2031" s="200" t="s">
        <v>1</v>
      </c>
      <c r="N2031" s="201" t="s">
        <v>37</v>
      </c>
      <c r="O2031" s="71"/>
      <c r="P2031" s="202">
        <f>O2031*H2031</f>
        <v>0</v>
      </c>
      <c r="Q2031" s="202">
        <v>0</v>
      </c>
      <c r="R2031" s="202">
        <f>Q2031*H2031</f>
        <v>0</v>
      </c>
      <c r="S2031" s="202">
        <v>0</v>
      </c>
      <c r="T2031" s="203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4" t="s">
        <v>187</v>
      </c>
      <c r="AT2031" s="204" t="s">
        <v>184</v>
      </c>
      <c r="AU2031" s="204" t="s">
        <v>82</v>
      </c>
      <c r="AY2031" s="17" t="s">
        <v>182</v>
      </c>
      <c r="BE2031" s="205">
        <f>IF(N2031="základní",J2031,0)</f>
        <v>0</v>
      </c>
      <c r="BF2031" s="205">
        <f>IF(N2031="snížená",J2031,0)</f>
        <v>0</v>
      </c>
      <c r="BG2031" s="205">
        <f>IF(N2031="zákl. přenesená",J2031,0)</f>
        <v>0</v>
      </c>
      <c r="BH2031" s="205">
        <f>IF(N2031="sníž. přenesená",J2031,0)</f>
        <v>0</v>
      </c>
      <c r="BI2031" s="205">
        <f>IF(N2031="nulová",J2031,0)</f>
        <v>0</v>
      </c>
      <c r="BJ2031" s="17" t="s">
        <v>80</v>
      </c>
      <c r="BK2031" s="205">
        <f>ROUND(I2031*H2031,2)</f>
        <v>0</v>
      </c>
      <c r="BL2031" s="17" t="s">
        <v>187</v>
      </c>
      <c r="BM2031" s="204" t="s">
        <v>2207</v>
      </c>
    </row>
    <row r="2032" spans="1:65" s="2" customFormat="1" ht="24.2" customHeight="1">
      <c r="A2032" s="34"/>
      <c r="B2032" s="35"/>
      <c r="C2032" s="192" t="s">
        <v>2208</v>
      </c>
      <c r="D2032" s="192" t="s">
        <v>184</v>
      </c>
      <c r="E2032" s="193" t="s">
        <v>448</v>
      </c>
      <c r="F2032" s="194" t="s">
        <v>449</v>
      </c>
      <c r="G2032" s="195" t="s">
        <v>292</v>
      </c>
      <c r="H2032" s="196">
        <v>3588.1689999999999</v>
      </c>
      <c r="I2032" s="197"/>
      <c r="J2032" s="198">
        <f>ROUND(I2032*H2032,2)</f>
        <v>0</v>
      </c>
      <c r="K2032" s="199"/>
      <c r="L2032" s="39"/>
      <c r="M2032" s="200" t="s">
        <v>1</v>
      </c>
      <c r="N2032" s="201" t="s">
        <v>37</v>
      </c>
      <c r="O2032" s="71"/>
      <c r="P2032" s="202">
        <f>O2032*H2032</f>
        <v>0</v>
      </c>
      <c r="Q2032" s="202">
        <v>0</v>
      </c>
      <c r="R2032" s="202">
        <f>Q2032*H2032</f>
        <v>0</v>
      </c>
      <c r="S2032" s="202">
        <v>0</v>
      </c>
      <c r="T2032" s="203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4" t="s">
        <v>187</v>
      </c>
      <c r="AT2032" s="204" t="s">
        <v>184</v>
      </c>
      <c r="AU2032" s="204" t="s">
        <v>82</v>
      </c>
      <c r="AY2032" s="17" t="s">
        <v>182</v>
      </c>
      <c r="BE2032" s="205">
        <f>IF(N2032="základní",J2032,0)</f>
        <v>0</v>
      </c>
      <c r="BF2032" s="205">
        <f>IF(N2032="snížená",J2032,0)</f>
        <v>0</v>
      </c>
      <c r="BG2032" s="205">
        <f>IF(N2032="zákl. přenesená",J2032,0)</f>
        <v>0</v>
      </c>
      <c r="BH2032" s="205">
        <f>IF(N2032="sníž. přenesená",J2032,0)</f>
        <v>0</v>
      </c>
      <c r="BI2032" s="205">
        <f>IF(N2032="nulová",J2032,0)</f>
        <v>0</v>
      </c>
      <c r="BJ2032" s="17" t="s">
        <v>80</v>
      </c>
      <c r="BK2032" s="205">
        <f>ROUND(I2032*H2032,2)</f>
        <v>0</v>
      </c>
      <c r="BL2032" s="17" t="s">
        <v>187</v>
      </c>
      <c r="BM2032" s="204" t="s">
        <v>2209</v>
      </c>
    </row>
    <row r="2033" spans="1:65" s="14" customFormat="1" ht="11.25">
      <c r="B2033" s="217"/>
      <c r="C2033" s="218"/>
      <c r="D2033" s="208" t="s">
        <v>194</v>
      </c>
      <c r="E2033" s="218"/>
      <c r="F2033" s="220" t="s">
        <v>2210</v>
      </c>
      <c r="G2033" s="218"/>
      <c r="H2033" s="221">
        <v>3588.1689999999999</v>
      </c>
      <c r="I2033" s="222"/>
      <c r="J2033" s="218"/>
      <c r="K2033" s="218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194</v>
      </c>
      <c r="AU2033" s="227" t="s">
        <v>82</v>
      </c>
      <c r="AV2033" s="14" t="s">
        <v>82</v>
      </c>
      <c r="AW2033" s="14" t="s">
        <v>4</v>
      </c>
      <c r="AX2033" s="14" t="s">
        <v>80</v>
      </c>
      <c r="AY2033" s="227" t="s">
        <v>182</v>
      </c>
    </row>
    <row r="2034" spans="1:65" s="2" customFormat="1" ht="33" customHeight="1">
      <c r="A2034" s="34"/>
      <c r="B2034" s="35"/>
      <c r="C2034" s="192" t="s">
        <v>2211</v>
      </c>
      <c r="D2034" s="192" t="s">
        <v>184</v>
      </c>
      <c r="E2034" s="193" t="s">
        <v>453</v>
      </c>
      <c r="F2034" s="194" t="s">
        <v>454</v>
      </c>
      <c r="G2034" s="195" t="s">
        <v>292</v>
      </c>
      <c r="H2034" s="196">
        <v>188.851</v>
      </c>
      <c r="I2034" s="197"/>
      <c r="J2034" s="198">
        <f>ROUND(I2034*H2034,2)</f>
        <v>0</v>
      </c>
      <c r="K2034" s="199"/>
      <c r="L2034" s="39"/>
      <c r="M2034" s="200" t="s">
        <v>1</v>
      </c>
      <c r="N2034" s="201" t="s">
        <v>37</v>
      </c>
      <c r="O2034" s="71"/>
      <c r="P2034" s="202">
        <f>O2034*H2034</f>
        <v>0</v>
      </c>
      <c r="Q2034" s="202">
        <v>0</v>
      </c>
      <c r="R2034" s="202">
        <f>Q2034*H2034</f>
        <v>0</v>
      </c>
      <c r="S2034" s="202">
        <v>0</v>
      </c>
      <c r="T2034" s="203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4" t="s">
        <v>187</v>
      </c>
      <c r="AT2034" s="204" t="s">
        <v>184</v>
      </c>
      <c r="AU2034" s="204" t="s">
        <v>82</v>
      </c>
      <c r="AY2034" s="17" t="s">
        <v>182</v>
      </c>
      <c r="BE2034" s="205">
        <f>IF(N2034="základní",J2034,0)</f>
        <v>0</v>
      </c>
      <c r="BF2034" s="205">
        <f>IF(N2034="snížená",J2034,0)</f>
        <v>0</v>
      </c>
      <c r="BG2034" s="205">
        <f>IF(N2034="zákl. přenesená",J2034,0)</f>
        <v>0</v>
      </c>
      <c r="BH2034" s="205">
        <f>IF(N2034="sníž. přenesená",J2034,0)</f>
        <v>0</v>
      </c>
      <c r="BI2034" s="205">
        <f>IF(N2034="nulová",J2034,0)</f>
        <v>0</v>
      </c>
      <c r="BJ2034" s="17" t="s">
        <v>80</v>
      </c>
      <c r="BK2034" s="205">
        <f>ROUND(I2034*H2034,2)</f>
        <v>0</v>
      </c>
      <c r="BL2034" s="17" t="s">
        <v>187</v>
      </c>
      <c r="BM2034" s="204" t="s">
        <v>2212</v>
      </c>
    </row>
    <row r="2035" spans="1:65" s="2" customFormat="1" ht="33" customHeight="1">
      <c r="A2035" s="34"/>
      <c r="B2035" s="35"/>
      <c r="C2035" s="192" t="s">
        <v>2213</v>
      </c>
      <c r="D2035" s="192" t="s">
        <v>184</v>
      </c>
      <c r="E2035" s="193" t="s">
        <v>2214</v>
      </c>
      <c r="F2035" s="194" t="s">
        <v>2215</v>
      </c>
      <c r="G2035" s="195" t="s">
        <v>292</v>
      </c>
      <c r="H2035" s="196">
        <v>3</v>
      </c>
      <c r="I2035" s="197"/>
      <c r="J2035" s="198">
        <f>ROUND(I2035*H2035,2)</f>
        <v>0</v>
      </c>
      <c r="K2035" s="199"/>
      <c r="L2035" s="39"/>
      <c r="M2035" s="200" t="s">
        <v>1</v>
      </c>
      <c r="N2035" s="201" t="s">
        <v>37</v>
      </c>
      <c r="O2035" s="71"/>
      <c r="P2035" s="202">
        <f>O2035*H2035</f>
        <v>0</v>
      </c>
      <c r="Q2035" s="202">
        <v>0</v>
      </c>
      <c r="R2035" s="202">
        <f>Q2035*H2035</f>
        <v>0</v>
      </c>
      <c r="S2035" s="202">
        <v>0</v>
      </c>
      <c r="T2035" s="203">
        <f>S2035*H2035</f>
        <v>0</v>
      </c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R2035" s="204" t="s">
        <v>187</v>
      </c>
      <c r="AT2035" s="204" t="s">
        <v>184</v>
      </c>
      <c r="AU2035" s="204" t="s">
        <v>82</v>
      </c>
      <c r="AY2035" s="17" t="s">
        <v>182</v>
      </c>
      <c r="BE2035" s="205">
        <f>IF(N2035="základní",J2035,0)</f>
        <v>0</v>
      </c>
      <c r="BF2035" s="205">
        <f>IF(N2035="snížená",J2035,0)</f>
        <v>0</v>
      </c>
      <c r="BG2035" s="205">
        <f>IF(N2035="zákl. přenesená",J2035,0)</f>
        <v>0</v>
      </c>
      <c r="BH2035" s="205">
        <f>IF(N2035="sníž. přenesená",J2035,0)</f>
        <v>0</v>
      </c>
      <c r="BI2035" s="205">
        <f>IF(N2035="nulová",J2035,0)</f>
        <v>0</v>
      </c>
      <c r="BJ2035" s="17" t="s">
        <v>80</v>
      </c>
      <c r="BK2035" s="205">
        <f>ROUND(I2035*H2035,2)</f>
        <v>0</v>
      </c>
      <c r="BL2035" s="17" t="s">
        <v>187</v>
      </c>
      <c r="BM2035" s="204" t="s">
        <v>2216</v>
      </c>
    </row>
    <row r="2036" spans="1:65" s="14" customFormat="1" ht="11.25">
      <c r="B2036" s="217"/>
      <c r="C2036" s="218"/>
      <c r="D2036" s="208" t="s">
        <v>194</v>
      </c>
      <c r="E2036" s="219" t="s">
        <v>1</v>
      </c>
      <c r="F2036" s="220" t="s">
        <v>198</v>
      </c>
      <c r="G2036" s="218"/>
      <c r="H2036" s="221">
        <v>3</v>
      </c>
      <c r="I2036" s="222"/>
      <c r="J2036" s="218"/>
      <c r="K2036" s="218"/>
      <c r="L2036" s="223"/>
      <c r="M2036" s="224"/>
      <c r="N2036" s="225"/>
      <c r="O2036" s="225"/>
      <c r="P2036" s="225"/>
      <c r="Q2036" s="225"/>
      <c r="R2036" s="225"/>
      <c r="S2036" s="225"/>
      <c r="T2036" s="226"/>
      <c r="AT2036" s="227" t="s">
        <v>194</v>
      </c>
      <c r="AU2036" s="227" t="s">
        <v>82</v>
      </c>
      <c r="AV2036" s="14" t="s">
        <v>82</v>
      </c>
      <c r="AW2036" s="14" t="s">
        <v>29</v>
      </c>
      <c r="AX2036" s="14" t="s">
        <v>80</v>
      </c>
      <c r="AY2036" s="227" t="s">
        <v>182</v>
      </c>
    </row>
    <row r="2037" spans="1:65" s="12" customFormat="1" ht="22.9" customHeight="1">
      <c r="B2037" s="176"/>
      <c r="C2037" s="177"/>
      <c r="D2037" s="178" t="s">
        <v>71</v>
      </c>
      <c r="E2037" s="190" t="s">
        <v>2217</v>
      </c>
      <c r="F2037" s="190" t="s">
        <v>2218</v>
      </c>
      <c r="G2037" s="177"/>
      <c r="H2037" s="177"/>
      <c r="I2037" s="180"/>
      <c r="J2037" s="191">
        <f>BK2037</f>
        <v>0</v>
      </c>
      <c r="K2037" s="177"/>
      <c r="L2037" s="182"/>
      <c r="M2037" s="183"/>
      <c r="N2037" s="184"/>
      <c r="O2037" s="184"/>
      <c r="P2037" s="185">
        <f>SUM(P2038:P2039)</f>
        <v>0</v>
      </c>
      <c r="Q2037" s="184"/>
      <c r="R2037" s="185">
        <f>SUM(R2038:R2039)</f>
        <v>0</v>
      </c>
      <c r="S2037" s="184"/>
      <c r="T2037" s="186">
        <f>SUM(T2038:T2039)</f>
        <v>0</v>
      </c>
      <c r="AR2037" s="187" t="s">
        <v>80</v>
      </c>
      <c r="AT2037" s="188" t="s">
        <v>71</v>
      </c>
      <c r="AU2037" s="188" t="s">
        <v>80</v>
      </c>
      <c r="AY2037" s="187" t="s">
        <v>182</v>
      </c>
      <c r="BK2037" s="189">
        <f>SUM(BK2038:BK2039)</f>
        <v>0</v>
      </c>
    </row>
    <row r="2038" spans="1:65" s="2" customFormat="1" ht="24.2" customHeight="1">
      <c r="A2038" s="34"/>
      <c r="B2038" s="35"/>
      <c r="C2038" s="192" t="s">
        <v>2219</v>
      </c>
      <c r="D2038" s="192" t="s">
        <v>184</v>
      </c>
      <c r="E2038" s="193" t="s">
        <v>2220</v>
      </c>
      <c r="F2038" s="194" t="s">
        <v>2221</v>
      </c>
      <c r="G2038" s="195" t="s">
        <v>292</v>
      </c>
      <c r="H2038" s="196">
        <v>1410.1859999999999</v>
      </c>
      <c r="I2038" s="197"/>
      <c r="J2038" s="198">
        <f>ROUND(I2038*H2038,2)</f>
        <v>0</v>
      </c>
      <c r="K2038" s="199"/>
      <c r="L2038" s="39"/>
      <c r="M2038" s="200" t="s">
        <v>1</v>
      </c>
      <c r="N2038" s="201" t="s">
        <v>37</v>
      </c>
      <c r="O2038" s="71"/>
      <c r="P2038" s="202">
        <f>O2038*H2038</f>
        <v>0</v>
      </c>
      <c r="Q2038" s="202">
        <v>0</v>
      </c>
      <c r="R2038" s="202">
        <f>Q2038*H2038</f>
        <v>0</v>
      </c>
      <c r="S2038" s="202">
        <v>0</v>
      </c>
      <c r="T2038" s="203">
        <f>S2038*H2038</f>
        <v>0</v>
      </c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R2038" s="204" t="s">
        <v>187</v>
      </c>
      <c r="AT2038" s="204" t="s">
        <v>184</v>
      </c>
      <c r="AU2038" s="204" t="s">
        <v>82</v>
      </c>
      <c r="AY2038" s="17" t="s">
        <v>182</v>
      </c>
      <c r="BE2038" s="205">
        <f>IF(N2038="základní",J2038,0)</f>
        <v>0</v>
      </c>
      <c r="BF2038" s="205">
        <f>IF(N2038="snížená",J2038,0)</f>
        <v>0</v>
      </c>
      <c r="BG2038" s="205">
        <f>IF(N2038="zákl. přenesená",J2038,0)</f>
        <v>0</v>
      </c>
      <c r="BH2038" s="205">
        <f>IF(N2038="sníž. přenesená",J2038,0)</f>
        <v>0</v>
      </c>
      <c r="BI2038" s="205">
        <f>IF(N2038="nulová",J2038,0)</f>
        <v>0</v>
      </c>
      <c r="BJ2038" s="17" t="s">
        <v>80</v>
      </c>
      <c r="BK2038" s="205">
        <f>ROUND(I2038*H2038,2)</f>
        <v>0</v>
      </c>
      <c r="BL2038" s="17" t="s">
        <v>187</v>
      </c>
      <c r="BM2038" s="204" t="s">
        <v>2222</v>
      </c>
    </row>
    <row r="2039" spans="1:65" s="2" customFormat="1" ht="24.2" customHeight="1">
      <c r="A2039" s="34"/>
      <c r="B2039" s="35"/>
      <c r="C2039" s="192" t="s">
        <v>2223</v>
      </c>
      <c r="D2039" s="192" t="s">
        <v>184</v>
      </c>
      <c r="E2039" s="193" t="s">
        <v>2224</v>
      </c>
      <c r="F2039" s="194" t="s">
        <v>2225</v>
      </c>
      <c r="G2039" s="195" t="s">
        <v>292</v>
      </c>
      <c r="H2039" s="196">
        <v>1410.1859999999999</v>
      </c>
      <c r="I2039" s="197"/>
      <c r="J2039" s="198">
        <f>ROUND(I2039*H2039,2)</f>
        <v>0</v>
      </c>
      <c r="K2039" s="199"/>
      <c r="L2039" s="39"/>
      <c r="M2039" s="200" t="s">
        <v>1</v>
      </c>
      <c r="N2039" s="201" t="s">
        <v>37</v>
      </c>
      <c r="O2039" s="71"/>
      <c r="P2039" s="202">
        <f>O2039*H2039</f>
        <v>0</v>
      </c>
      <c r="Q2039" s="202">
        <v>0</v>
      </c>
      <c r="R2039" s="202">
        <f>Q2039*H2039</f>
        <v>0</v>
      </c>
      <c r="S2039" s="202">
        <v>0</v>
      </c>
      <c r="T2039" s="203">
        <f>S2039*H2039</f>
        <v>0</v>
      </c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R2039" s="204" t="s">
        <v>187</v>
      </c>
      <c r="AT2039" s="204" t="s">
        <v>184</v>
      </c>
      <c r="AU2039" s="204" t="s">
        <v>82</v>
      </c>
      <c r="AY2039" s="17" t="s">
        <v>182</v>
      </c>
      <c r="BE2039" s="205">
        <f>IF(N2039="základní",J2039,0)</f>
        <v>0</v>
      </c>
      <c r="BF2039" s="205">
        <f>IF(N2039="snížená",J2039,0)</f>
        <v>0</v>
      </c>
      <c r="BG2039" s="205">
        <f>IF(N2039="zákl. přenesená",J2039,0)</f>
        <v>0</v>
      </c>
      <c r="BH2039" s="205">
        <f>IF(N2039="sníž. přenesená",J2039,0)</f>
        <v>0</v>
      </c>
      <c r="BI2039" s="205">
        <f>IF(N2039="nulová",J2039,0)</f>
        <v>0</v>
      </c>
      <c r="BJ2039" s="17" t="s">
        <v>80</v>
      </c>
      <c r="BK2039" s="205">
        <f>ROUND(I2039*H2039,2)</f>
        <v>0</v>
      </c>
      <c r="BL2039" s="17" t="s">
        <v>187</v>
      </c>
      <c r="BM2039" s="204" t="s">
        <v>2226</v>
      </c>
    </row>
    <row r="2040" spans="1:65" s="12" customFormat="1" ht="25.9" customHeight="1">
      <c r="B2040" s="176"/>
      <c r="C2040" s="177"/>
      <c r="D2040" s="178" t="s">
        <v>71</v>
      </c>
      <c r="E2040" s="179" t="s">
        <v>456</v>
      </c>
      <c r="F2040" s="179" t="s">
        <v>457</v>
      </c>
      <c r="G2040" s="177"/>
      <c r="H2040" s="177"/>
      <c r="I2040" s="180"/>
      <c r="J2040" s="181">
        <f>BK2040</f>
        <v>0</v>
      </c>
      <c r="K2040" s="177"/>
      <c r="L2040" s="182"/>
      <c r="M2040" s="183"/>
      <c r="N2040" s="184"/>
      <c r="O2040" s="184"/>
      <c r="P2040" s="185">
        <f>P2041+P2153+P2213+P2403+P2447+P2454+P2464+P2472+P2479+P2557+P2687+P2741+P2926+P3252+P3376+P3456+P3674+P3759+P3914+P3944</f>
        <v>0</v>
      </c>
      <c r="Q2040" s="184"/>
      <c r="R2040" s="185">
        <f>R2041+R2153+R2213+R2403+R2447+R2454+R2464+R2472+R2479+R2557+R2687+R2741+R2926+R3252+R3376+R3456+R3674+R3759+R3914+R3944</f>
        <v>82.918911750000007</v>
      </c>
      <c r="S2040" s="184"/>
      <c r="T2040" s="186">
        <f>T2041+T2153+T2213+T2403+T2447+T2454+T2464+T2472+T2479+T2557+T2687+T2741+T2926+T3252+T3376+T3456+T3674+T3759+T3914+T3944</f>
        <v>18.474739799999998</v>
      </c>
      <c r="AR2040" s="187" t="s">
        <v>82</v>
      </c>
      <c r="AT2040" s="188" t="s">
        <v>71</v>
      </c>
      <c r="AU2040" s="188" t="s">
        <v>72</v>
      </c>
      <c r="AY2040" s="187" t="s">
        <v>182</v>
      </c>
      <c r="BK2040" s="189">
        <f>BK2041+BK2153+BK2213+BK2403+BK2447+BK2454+BK2464+BK2472+BK2479+BK2557+BK2687+BK2741+BK2926+BK3252+BK3376+BK3456+BK3674+BK3759+BK3914+BK3944</f>
        <v>0</v>
      </c>
    </row>
    <row r="2041" spans="1:65" s="12" customFormat="1" ht="22.9" customHeight="1">
      <c r="B2041" s="176"/>
      <c r="C2041" s="177"/>
      <c r="D2041" s="178" t="s">
        <v>71</v>
      </c>
      <c r="E2041" s="190" t="s">
        <v>2227</v>
      </c>
      <c r="F2041" s="190" t="s">
        <v>2228</v>
      </c>
      <c r="G2041" s="177"/>
      <c r="H2041" s="177"/>
      <c r="I2041" s="180"/>
      <c r="J2041" s="191">
        <f>BK2041</f>
        <v>0</v>
      </c>
      <c r="K2041" s="177"/>
      <c r="L2041" s="182"/>
      <c r="M2041" s="183"/>
      <c r="N2041" s="184"/>
      <c r="O2041" s="184"/>
      <c r="P2041" s="185">
        <f>SUM(P2042:P2152)</f>
        <v>0</v>
      </c>
      <c r="Q2041" s="184"/>
      <c r="R2041" s="185">
        <f>SUM(R2042:R2152)</f>
        <v>5.7045350499999996</v>
      </c>
      <c r="S2041" s="184"/>
      <c r="T2041" s="186">
        <f>SUM(T2042:T2152)</f>
        <v>0.44022</v>
      </c>
      <c r="AR2041" s="187" t="s">
        <v>82</v>
      </c>
      <c r="AT2041" s="188" t="s">
        <v>71</v>
      </c>
      <c r="AU2041" s="188" t="s">
        <v>80</v>
      </c>
      <c r="AY2041" s="187" t="s">
        <v>182</v>
      </c>
      <c r="BK2041" s="189">
        <f>SUM(BK2042:BK2152)</f>
        <v>0</v>
      </c>
    </row>
    <row r="2042" spans="1:65" s="2" customFormat="1" ht="24.2" customHeight="1">
      <c r="A2042" s="34"/>
      <c r="B2042" s="35"/>
      <c r="C2042" s="192" t="s">
        <v>2229</v>
      </c>
      <c r="D2042" s="192" t="s">
        <v>184</v>
      </c>
      <c r="E2042" s="193" t="s">
        <v>2230</v>
      </c>
      <c r="F2042" s="194" t="s">
        <v>2231</v>
      </c>
      <c r="G2042" s="195" t="s">
        <v>201</v>
      </c>
      <c r="H2042" s="196">
        <v>83.366</v>
      </c>
      <c r="I2042" s="197"/>
      <c r="J2042" s="198">
        <f>ROUND(I2042*H2042,2)</f>
        <v>0</v>
      </c>
      <c r="K2042" s="199"/>
      <c r="L2042" s="39"/>
      <c r="M2042" s="200" t="s">
        <v>1</v>
      </c>
      <c r="N2042" s="201" t="s">
        <v>37</v>
      </c>
      <c r="O2042" s="71"/>
      <c r="P2042" s="202">
        <f>O2042*H2042</f>
        <v>0</v>
      </c>
      <c r="Q2042" s="202">
        <v>3.0000000000000001E-5</v>
      </c>
      <c r="R2042" s="202">
        <f>Q2042*H2042</f>
        <v>2.5009799999999999E-3</v>
      </c>
      <c r="S2042" s="202">
        <v>0</v>
      </c>
      <c r="T2042" s="203">
        <f>S2042*H2042</f>
        <v>0</v>
      </c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R2042" s="204" t="s">
        <v>326</v>
      </c>
      <c r="AT2042" s="204" t="s">
        <v>184</v>
      </c>
      <c r="AU2042" s="204" t="s">
        <v>82</v>
      </c>
      <c r="AY2042" s="17" t="s">
        <v>182</v>
      </c>
      <c r="BE2042" s="205">
        <f>IF(N2042="základní",J2042,0)</f>
        <v>0</v>
      </c>
      <c r="BF2042" s="205">
        <f>IF(N2042="snížená",J2042,0)</f>
        <v>0</v>
      </c>
      <c r="BG2042" s="205">
        <f>IF(N2042="zákl. přenesená",J2042,0)</f>
        <v>0</v>
      </c>
      <c r="BH2042" s="205">
        <f>IF(N2042="sníž. přenesená",J2042,0)</f>
        <v>0</v>
      </c>
      <c r="BI2042" s="205">
        <f>IF(N2042="nulová",J2042,0)</f>
        <v>0</v>
      </c>
      <c r="BJ2042" s="17" t="s">
        <v>80</v>
      </c>
      <c r="BK2042" s="205">
        <f>ROUND(I2042*H2042,2)</f>
        <v>0</v>
      </c>
      <c r="BL2042" s="17" t="s">
        <v>326</v>
      </c>
      <c r="BM2042" s="204" t="s">
        <v>2232</v>
      </c>
    </row>
    <row r="2043" spans="1:65" s="13" customFormat="1" ht="11.25">
      <c r="B2043" s="206"/>
      <c r="C2043" s="207"/>
      <c r="D2043" s="208" t="s">
        <v>194</v>
      </c>
      <c r="E2043" s="209" t="s">
        <v>1</v>
      </c>
      <c r="F2043" s="210" t="s">
        <v>1736</v>
      </c>
      <c r="G2043" s="207"/>
      <c r="H2043" s="209" t="s">
        <v>1</v>
      </c>
      <c r="I2043" s="211"/>
      <c r="J2043" s="207"/>
      <c r="K2043" s="207"/>
      <c r="L2043" s="212"/>
      <c r="M2043" s="213"/>
      <c r="N2043" s="214"/>
      <c r="O2043" s="214"/>
      <c r="P2043" s="214"/>
      <c r="Q2043" s="214"/>
      <c r="R2043" s="214"/>
      <c r="S2043" s="214"/>
      <c r="T2043" s="215"/>
      <c r="AT2043" s="216" t="s">
        <v>194</v>
      </c>
      <c r="AU2043" s="216" t="s">
        <v>82</v>
      </c>
      <c r="AV2043" s="13" t="s">
        <v>80</v>
      </c>
      <c r="AW2043" s="13" t="s">
        <v>29</v>
      </c>
      <c r="AX2043" s="13" t="s">
        <v>72</v>
      </c>
      <c r="AY2043" s="216" t="s">
        <v>182</v>
      </c>
    </row>
    <row r="2044" spans="1:65" s="14" customFormat="1" ht="11.25">
      <c r="B2044" s="217"/>
      <c r="C2044" s="218"/>
      <c r="D2044" s="208" t="s">
        <v>194</v>
      </c>
      <c r="E2044" s="219" t="s">
        <v>1</v>
      </c>
      <c r="F2044" s="220" t="s">
        <v>2233</v>
      </c>
      <c r="G2044" s="218"/>
      <c r="H2044" s="221">
        <v>10.71</v>
      </c>
      <c r="I2044" s="222"/>
      <c r="J2044" s="218"/>
      <c r="K2044" s="218"/>
      <c r="L2044" s="223"/>
      <c r="M2044" s="224"/>
      <c r="N2044" s="225"/>
      <c r="O2044" s="225"/>
      <c r="P2044" s="225"/>
      <c r="Q2044" s="225"/>
      <c r="R2044" s="225"/>
      <c r="S2044" s="225"/>
      <c r="T2044" s="226"/>
      <c r="AT2044" s="227" t="s">
        <v>194</v>
      </c>
      <c r="AU2044" s="227" t="s">
        <v>82</v>
      </c>
      <c r="AV2044" s="14" t="s">
        <v>82</v>
      </c>
      <c r="AW2044" s="14" t="s">
        <v>29</v>
      </c>
      <c r="AX2044" s="14" t="s">
        <v>72</v>
      </c>
      <c r="AY2044" s="227" t="s">
        <v>182</v>
      </c>
    </row>
    <row r="2045" spans="1:65" s="13" customFormat="1" ht="11.25">
      <c r="B2045" s="206"/>
      <c r="C2045" s="207"/>
      <c r="D2045" s="208" t="s">
        <v>194</v>
      </c>
      <c r="E2045" s="209" t="s">
        <v>1</v>
      </c>
      <c r="F2045" s="210" t="s">
        <v>1734</v>
      </c>
      <c r="G2045" s="207"/>
      <c r="H2045" s="209" t="s">
        <v>1</v>
      </c>
      <c r="I2045" s="211"/>
      <c r="J2045" s="207"/>
      <c r="K2045" s="207"/>
      <c r="L2045" s="212"/>
      <c r="M2045" s="213"/>
      <c r="N2045" s="214"/>
      <c r="O2045" s="214"/>
      <c r="P2045" s="214"/>
      <c r="Q2045" s="214"/>
      <c r="R2045" s="214"/>
      <c r="S2045" s="214"/>
      <c r="T2045" s="215"/>
      <c r="AT2045" s="216" t="s">
        <v>194</v>
      </c>
      <c r="AU2045" s="216" t="s">
        <v>82</v>
      </c>
      <c r="AV2045" s="13" t="s">
        <v>80</v>
      </c>
      <c r="AW2045" s="13" t="s">
        <v>29</v>
      </c>
      <c r="AX2045" s="13" t="s">
        <v>72</v>
      </c>
      <c r="AY2045" s="216" t="s">
        <v>182</v>
      </c>
    </row>
    <row r="2046" spans="1:65" s="14" customFormat="1" ht="22.5">
      <c r="B2046" s="217"/>
      <c r="C2046" s="218"/>
      <c r="D2046" s="208" t="s">
        <v>194</v>
      </c>
      <c r="E2046" s="219" t="s">
        <v>1</v>
      </c>
      <c r="F2046" s="220" t="s">
        <v>2234</v>
      </c>
      <c r="G2046" s="218"/>
      <c r="H2046" s="221">
        <v>65.054000000000002</v>
      </c>
      <c r="I2046" s="222"/>
      <c r="J2046" s="218"/>
      <c r="K2046" s="218"/>
      <c r="L2046" s="223"/>
      <c r="M2046" s="224"/>
      <c r="N2046" s="225"/>
      <c r="O2046" s="225"/>
      <c r="P2046" s="225"/>
      <c r="Q2046" s="225"/>
      <c r="R2046" s="225"/>
      <c r="S2046" s="225"/>
      <c r="T2046" s="226"/>
      <c r="AT2046" s="227" t="s">
        <v>194</v>
      </c>
      <c r="AU2046" s="227" t="s">
        <v>82</v>
      </c>
      <c r="AV2046" s="14" t="s">
        <v>82</v>
      </c>
      <c r="AW2046" s="14" t="s">
        <v>29</v>
      </c>
      <c r="AX2046" s="14" t="s">
        <v>72</v>
      </c>
      <c r="AY2046" s="227" t="s">
        <v>182</v>
      </c>
    </row>
    <row r="2047" spans="1:65" s="14" customFormat="1" ht="11.25">
      <c r="B2047" s="217"/>
      <c r="C2047" s="218"/>
      <c r="D2047" s="208" t="s">
        <v>194</v>
      </c>
      <c r="E2047" s="219" t="s">
        <v>1</v>
      </c>
      <c r="F2047" s="220" t="s">
        <v>2235</v>
      </c>
      <c r="G2047" s="218"/>
      <c r="H2047" s="221">
        <v>7.6020000000000003</v>
      </c>
      <c r="I2047" s="222"/>
      <c r="J2047" s="218"/>
      <c r="K2047" s="218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194</v>
      </c>
      <c r="AU2047" s="227" t="s">
        <v>82</v>
      </c>
      <c r="AV2047" s="14" t="s">
        <v>82</v>
      </c>
      <c r="AW2047" s="14" t="s">
        <v>29</v>
      </c>
      <c r="AX2047" s="14" t="s">
        <v>72</v>
      </c>
      <c r="AY2047" s="227" t="s">
        <v>182</v>
      </c>
    </row>
    <row r="2048" spans="1:65" s="15" customFormat="1" ht="11.25">
      <c r="B2048" s="228"/>
      <c r="C2048" s="229"/>
      <c r="D2048" s="208" t="s">
        <v>194</v>
      </c>
      <c r="E2048" s="230" t="s">
        <v>1</v>
      </c>
      <c r="F2048" s="231" t="s">
        <v>218</v>
      </c>
      <c r="G2048" s="229"/>
      <c r="H2048" s="232">
        <v>83.366</v>
      </c>
      <c r="I2048" s="233"/>
      <c r="J2048" s="229"/>
      <c r="K2048" s="229"/>
      <c r="L2048" s="234"/>
      <c r="M2048" s="235"/>
      <c r="N2048" s="236"/>
      <c r="O2048" s="236"/>
      <c r="P2048" s="236"/>
      <c r="Q2048" s="236"/>
      <c r="R2048" s="236"/>
      <c r="S2048" s="236"/>
      <c r="T2048" s="237"/>
      <c r="AT2048" s="238" t="s">
        <v>194</v>
      </c>
      <c r="AU2048" s="238" t="s">
        <v>82</v>
      </c>
      <c r="AV2048" s="15" t="s">
        <v>187</v>
      </c>
      <c r="AW2048" s="15" t="s">
        <v>29</v>
      </c>
      <c r="AX2048" s="15" t="s">
        <v>80</v>
      </c>
      <c r="AY2048" s="238" t="s">
        <v>182</v>
      </c>
    </row>
    <row r="2049" spans="1:65" s="2" customFormat="1" ht="24.2" customHeight="1">
      <c r="A2049" s="34"/>
      <c r="B2049" s="35"/>
      <c r="C2049" s="242" t="s">
        <v>2236</v>
      </c>
      <c r="D2049" s="242" t="s">
        <v>648</v>
      </c>
      <c r="E2049" s="243" t="s">
        <v>2237</v>
      </c>
      <c r="F2049" s="244" t="s">
        <v>2238</v>
      </c>
      <c r="G2049" s="245" t="s">
        <v>535</v>
      </c>
      <c r="H2049" s="246">
        <v>131.702</v>
      </c>
      <c r="I2049" s="247"/>
      <c r="J2049" s="248">
        <f>ROUND(I2049*H2049,2)</f>
        <v>0</v>
      </c>
      <c r="K2049" s="249"/>
      <c r="L2049" s="250"/>
      <c r="M2049" s="251" t="s">
        <v>1</v>
      </c>
      <c r="N2049" s="252" t="s">
        <v>37</v>
      </c>
      <c r="O2049" s="71"/>
      <c r="P2049" s="202">
        <f>O2049*H2049</f>
        <v>0</v>
      </c>
      <c r="Q2049" s="202">
        <v>1E-3</v>
      </c>
      <c r="R2049" s="202">
        <f>Q2049*H2049</f>
        <v>0.13170200000000001</v>
      </c>
      <c r="S2049" s="202">
        <v>0</v>
      </c>
      <c r="T2049" s="203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4" t="s">
        <v>434</v>
      </c>
      <c r="AT2049" s="204" t="s">
        <v>648</v>
      </c>
      <c r="AU2049" s="204" t="s">
        <v>82</v>
      </c>
      <c r="AY2049" s="17" t="s">
        <v>182</v>
      </c>
      <c r="BE2049" s="205">
        <f>IF(N2049="základní",J2049,0)</f>
        <v>0</v>
      </c>
      <c r="BF2049" s="205">
        <f>IF(N2049="snížená",J2049,0)</f>
        <v>0</v>
      </c>
      <c r="BG2049" s="205">
        <f>IF(N2049="zákl. přenesená",J2049,0)</f>
        <v>0</v>
      </c>
      <c r="BH2049" s="205">
        <f>IF(N2049="sníž. přenesená",J2049,0)</f>
        <v>0</v>
      </c>
      <c r="BI2049" s="205">
        <f>IF(N2049="nulová",J2049,0)</f>
        <v>0</v>
      </c>
      <c r="BJ2049" s="17" t="s">
        <v>80</v>
      </c>
      <c r="BK2049" s="205">
        <f>ROUND(I2049*H2049,2)</f>
        <v>0</v>
      </c>
      <c r="BL2049" s="17" t="s">
        <v>326</v>
      </c>
      <c r="BM2049" s="204" t="s">
        <v>2239</v>
      </c>
    </row>
    <row r="2050" spans="1:65" s="2" customFormat="1" ht="19.5">
      <c r="A2050" s="34"/>
      <c r="B2050" s="35"/>
      <c r="C2050" s="36"/>
      <c r="D2050" s="208" t="s">
        <v>652</v>
      </c>
      <c r="E2050" s="36"/>
      <c r="F2050" s="253" t="s">
        <v>2240</v>
      </c>
      <c r="G2050" s="36"/>
      <c r="H2050" s="36"/>
      <c r="I2050" s="254"/>
      <c r="J2050" s="36"/>
      <c r="K2050" s="36"/>
      <c r="L2050" s="39"/>
      <c r="M2050" s="255"/>
      <c r="N2050" s="256"/>
      <c r="O2050" s="71"/>
      <c r="P2050" s="71"/>
      <c r="Q2050" s="71"/>
      <c r="R2050" s="71"/>
      <c r="S2050" s="71"/>
      <c r="T2050" s="72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T2050" s="17" t="s">
        <v>652</v>
      </c>
      <c r="AU2050" s="17" t="s">
        <v>82</v>
      </c>
    </row>
    <row r="2051" spans="1:65" s="14" customFormat="1" ht="11.25">
      <c r="B2051" s="217"/>
      <c r="C2051" s="218"/>
      <c r="D2051" s="208" t="s">
        <v>194</v>
      </c>
      <c r="E2051" s="219" t="s">
        <v>1</v>
      </c>
      <c r="F2051" s="220" t="s">
        <v>2241</v>
      </c>
      <c r="G2051" s="218"/>
      <c r="H2051" s="221">
        <v>83.355999999999995</v>
      </c>
      <c r="I2051" s="222"/>
      <c r="J2051" s="218"/>
      <c r="K2051" s="218"/>
      <c r="L2051" s="223"/>
      <c r="M2051" s="224"/>
      <c r="N2051" s="225"/>
      <c r="O2051" s="225"/>
      <c r="P2051" s="225"/>
      <c r="Q2051" s="225"/>
      <c r="R2051" s="225"/>
      <c r="S2051" s="225"/>
      <c r="T2051" s="226"/>
      <c r="AT2051" s="227" t="s">
        <v>194</v>
      </c>
      <c r="AU2051" s="227" t="s">
        <v>82</v>
      </c>
      <c r="AV2051" s="14" t="s">
        <v>82</v>
      </c>
      <c r="AW2051" s="14" t="s">
        <v>29</v>
      </c>
      <c r="AX2051" s="14" t="s">
        <v>80</v>
      </c>
      <c r="AY2051" s="227" t="s">
        <v>182</v>
      </c>
    </row>
    <row r="2052" spans="1:65" s="14" customFormat="1" ht="11.25">
      <c r="B2052" s="217"/>
      <c r="C2052" s="218"/>
      <c r="D2052" s="208" t="s">
        <v>194</v>
      </c>
      <c r="E2052" s="218"/>
      <c r="F2052" s="220" t="s">
        <v>2242</v>
      </c>
      <c r="G2052" s="218"/>
      <c r="H2052" s="221">
        <v>131.702</v>
      </c>
      <c r="I2052" s="222"/>
      <c r="J2052" s="218"/>
      <c r="K2052" s="218"/>
      <c r="L2052" s="223"/>
      <c r="M2052" s="224"/>
      <c r="N2052" s="225"/>
      <c r="O2052" s="225"/>
      <c r="P2052" s="225"/>
      <c r="Q2052" s="225"/>
      <c r="R2052" s="225"/>
      <c r="S2052" s="225"/>
      <c r="T2052" s="226"/>
      <c r="AT2052" s="227" t="s">
        <v>194</v>
      </c>
      <c r="AU2052" s="227" t="s">
        <v>82</v>
      </c>
      <c r="AV2052" s="14" t="s">
        <v>82</v>
      </c>
      <c r="AW2052" s="14" t="s">
        <v>4</v>
      </c>
      <c r="AX2052" s="14" t="s">
        <v>80</v>
      </c>
      <c r="AY2052" s="227" t="s">
        <v>182</v>
      </c>
    </row>
    <row r="2053" spans="1:65" s="2" customFormat="1" ht="24.2" customHeight="1">
      <c r="A2053" s="34"/>
      <c r="B2053" s="35"/>
      <c r="C2053" s="192" t="s">
        <v>2243</v>
      </c>
      <c r="D2053" s="192" t="s">
        <v>184</v>
      </c>
      <c r="E2053" s="193" t="s">
        <v>2244</v>
      </c>
      <c r="F2053" s="194" t="s">
        <v>2245</v>
      </c>
      <c r="G2053" s="195" t="s">
        <v>201</v>
      </c>
      <c r="H2053" s="196">
        <v>221.26900000000001</v>
      </c>
      <c r="I2053" s="197"/>
      <c r="J2053" s="198">
        <f>ROUND(I2053*H2053,2)</f>
        <v>0</v>
      </c>
      <c r="K2053" s="199"/>
      <c r="L2053" s="39"/>
      <c r="M2053" s="200" t="s">
        <v>1</v>
      </c>
      <c r="N2053" s="201" t="s">
        <v>37</v>
      </c>
      <c r="O2053" s="71"/>
      <c r="P2053" s="202">
        <f>O2053*H2053</f>
        <v>0</v>
      </c>
      <c r="Q2053" s="202">
        <v>3.0000000000000001E-5</v>
      </c>
      <c r="R2053" s="202">
        <f>Q2053*H2053</f>
        <v>6.6380700000000003E-3</v>
      </c>
      <c r="S2053" s="202">
        <v>0</v>
      </c>
      <c r="T2053" s="203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4" t="s">
        <v>326</v>
      </c>
      <c r="AT2053" s="204" t="s">
        <v>184</v>
      </c>
      <c r="AU2053" s="204" t="s">
        <v>82</v>
      </c>
      <c r="AY2053" s="17" t="s">
        <v>182</v>
      </c>
      <c r="BE2053" s="205">
        <f>IF(N2053="základní",J2053,0)</f>
        <v>0</v>
      </c>
      <c r="BF2053" s="205">
        <f>IF(N2053="snížená",J2053,0)</f>
        <v>0</v>
      </c>
      <c r="BG2053" s="205">
        <f>IF(N2053="zákl. přenesená",J2053,0)</f>
        <v>0</v>
      </c>
      <c r="BH2053" s="205">
        <f>IF(N2053="sníž. přenesená",J2053,0)</f>
        <v>0</v>
      </c>
      <c r="BI2053" s="205">
        <f>IF(N2053="nulová",J2053,0)</f>
        <v>0</v>
      </c>
      <c r="BJ2053" s="17" t="s">
        <v>80</v>
      </c>
      <c r="BK2053" s="205">
        <f>ROUND(I2053*H2053,2)</f>
        <v>0</v>
      </c>
      <c r="BL2053" s="17" t="s">
        <v>326</v>
      </c>
      <c r="BM2053" s="204" t="s">
        <v>2246</v>
      </c>
    </row>
    <row r="2054" spans="1:65" s="13" customFormat="1" ht="11.25">
      <c r="B2054" s="206"/>
      <c r="C2054" s="207"/>
      <c r="D2054" s="208" t="s">
        <v>194</v>
      </c>
      <c r="E2054" s="209" t="s">
        <v>1</v>
      </c>
      <c r="F2054" s="210" t="s">
        <v>1736</v>
      </c>
      <c r="G2054" s="207"/>
      <c r="H2054" s="209" t="s">
        <v>1</v>
      </c>
      <c r="I2054" s="211"/>
      <c r="J2054" s="207"/>
      <c r="K2054" s="207"/>
      <c r="L2054" s="212"/>
      <c r="M2054" s="213"/>
      <c r="N2054" s="214"/>
      <c r="O2054" s="214"/>
      <c r="P2054" s="214"/>
      <c r="Q2054" s="214"/>
      <c r="R2054" s="214"/>
      <c r="S2054" s="214"/>
      <c r="T2054" s="215"/>
      <c r="AT2054" s="216" t="s">
        <v>194</v>
      </c>
      <c r="AU2054" s="216" t="s">
        <v>82</v>
      </c>
      <c r="AV2054" s="13" t="s">
        <v>80</v>
      </c>
      <c r="AW2054" s="13" t="s">
        <v>29</v>
      </c>
      <c r="AX2054" s="13" t="s">
        <v>72</v>
      </c>
      <c r="AY2054" s="216" t="s">
        <v>182</v>
      </c>
    </row>
    <row r="2055" spans="1:65" s="14" customFormat="1" ht="22.5">
      <c r="B2055" s="217"/>
      <c r="C2055" s="218"/>
      <c r="D2055" s="208" t="s">
        <v>194</v>
      </c>
      <c r="E2055" s="219" t="s">
        <v>1</v>
      </c>
      <c r="F2055" s="220" t="s">
        <v>2247</v>
      </c>
      <c r="G2055" s="218"/>
      <c r="H2055" s="221">
        <v>49.343000000000004</v>
      </c>
      <c r="I2055" s="222"/>
      <c r="J2055" s="218"/>
      <c r="K2055" s="218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194</v>
      </c>
      <c r="AU2055" s="227" t="s">
        <v>82</v>
      </c>
      <c r="AV2055" s="14" t="s">
        <v>82</v>
      </c>
      <c r="AW2055" s="14" t="s">
        <v>29</v>
      </c>
      <c r="AX2055" s="14" t="s">
        <v>72</v>
      </c>
      <c r="AY2055" s="227" t="s">
        <v>182</v>
      </c>
    </row>
    <row r="2056" spans="1:65" s="14" customFormat="1" ht="11.25">
      <c r="B2056" s="217"/>
      <c r="C2056" s="218"/>
      <c r="D2056" s="208" t="s">
        <v>194</v>
      </c>
      <c r="E2056" s="219" t="s">
        <v>1</v>
      </c>
      <c r="F2056" s="220" t="s">
        <v>2248</v>
      </c>
      <c r="G2056" s="218"/>
      <c r="H2056" s="221">
        <v>2.7370000000000001</v>
      </c>
      <c r="I2056" s="222"/>
      <c r="J2056" s="218"/>
      <c r="K2056" s="218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194</v>
      </c>
      <c r="AU2056" s="227" t="s">
        <v>82</v>
      </c>
      <c r="AV2056" s="14" t="s">
        <v>82</v>
      </c>
      <c r="AW2056" s="14" t="s">
        <v>29</v>
      </c>
      <c r="AX2056" s="14" t="s">
        <v>72</v>
      </c>
      <c r="AY2056" s="227" t="s">
        <v>182</v>
      </c>
    </row>
    <row r="2057" spans="1:65" s="13" customFormat="1" ht="11.25">
      <c r="B2057" s="206"/>
      <c r="C2057" s="207"/>
      <c r="D2057" s="208" t="s">
        <v>194</v>
      </c>
      <c r="E2057" s="209" t="s">
        <v>1</v>
      </c>
      <c r="F2057" s="210" t="s">
        <v>1734</v>
      </c>
      <c r="G2057" s="207"/>
      <c r="H2057" s="209" t="s">
        <v>1</v>
      </c>
      <c r="I2057" s="211"/>
      <c r="J2057" s="207"/>
      <c r="K2057" s="207"/>
      <c r="L2057" s="212"/>
      <c r="M2057" s="213"/>
      <c r="N2057" s="214"/>
      <c r="O2057" s="214"/>
      <c r="P2057" s="214"/>
      <c r="Q2057" s="214"/>
      <c r="R2057" s="214"/>
      <c r="S2057" s="214"/>
      <c r="T2057" s="215"/>
      <c r="AT2057" s="216" t="s">
        <v>194</v>
      </c>
      <c r="AU2057" s="216" t="s">
        <v>82</v>
      </c>
      <c r="AV2057" s="13" t="s">
        <v>80</v>
      </c>
      <c r="AW2057" s="13" t="s">
        <v>29</v>
      </c>
      <c r="AX2057" s="13" t="s">
        <v>72</v>
      </c>
      <c r="AY2057" s="216" t="s">
        <v>182</v>
      </c>
    </row>
    <row r="2058" spans="1:65" s="14" customFormat="1" ht="22.5">
      <c r="B2058" s="217"/>
      <c r="C2058" s="218"/>
      <c r="D2058" s="208" t="s">
        <v>194</v>
      </c>
      <c r="E2058" s="219" t="s">
        <v>1</v>
      </c>
      <c r="F2058" s="220" t="s">
        <v>2249</v>
      </c>
      <c r="G2058" s="218"/>
      <c r="H2058" s="221">
        <v>109.03400000000001</v>
      </c>
      <c r="I2058" s="222"/>
      <c r="J2058" s="218"/>
      <c r="K2058" s="218"/>
      <c r="L2058" s="223"/>
      <c r="M2058" s="224"/>
      <c r="N2058" s="225"/>
      <c r="O2058" s="225"/>
      <c r="P2058" s="225"/>
      <c r="Q2058" s="225"/>
      <c r="R2058" s="225"/>
      <c r="S2058" s="225"/>
      <c r="T2058" s="226"/>
      <c r="AT2058" s="227" t="s">
        <v>194</v>
      </c>
      <c r="AU2058" s="227" t="s">
        <v>82</v>
      </c>
      <c r="AV2058" s="14" t="s">
        <v>82</v>
      </c>
      <c r="AW2058" s="14" t="s">
        <v>29</v>
      </c>
      <c r="AX2058" s="14" t="s">
        <v>72</v>
      </c>
      <c r="AY2058" s="227" t="s">
        <v>182</v>
      </c>
    </row>
    <row r="2059" spans="1:65" s="14" customFormat="1" ht="22.5">
      <c r="B2059" s="217"/>
      <c r="C2059" s="218"/>
      <c r="D2059" s="208" t="s">
        <v>194</v>
      </c>
      <c r="E2059" s="219" t="s">
        <v>1</v>
      </c>
      <c r="F2059" s="220" t="s">
        <v>2250</v>
      </c>
      <c r="G2059" s="218"/>
      <c r="H2059" s="221">
        <v>60.155000000000001</v>
      </c>
      <c r="I2059" s="222"/>
      <c r="J2059" s="218"/>
      <c r="K2059" s="218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194</v>
      </c>
      <c r="AU2059" s="227" t="s">
        <v>82</v>
      </c>
      <c r="AV2059" s="14" t="s">
        <v>82</v>
      </c>
      <c r="AW2059" s="14" t="s">
        <v>29</v>
      </c>
      <c r="AX2059" s="14" t="s">
        <v>72</v>
      </c>
      <c r="AY2059" s="227" t="s">
        <v>182</v>
      </c>
    </row>
    <row r="2060" spans="1:65" s="15" customFormat="1" ht="11.25">
      <c r="B2060" s="228"/>
      <c r="C2060" s="229"/>
      <c r="D2060" s="208" t="s">
        <v>194</v>
      </c>
      <c r="E2060" s="230" t="s">
        <v>1</v>
      </c>
      <c r="F2060" s="231" t="s">
        <v>218</v>
      </c>
      <c r="G2060" s="229"/>
      <c r="H2060" s="232">
        <v>221.26900000000001</v>
      </c>
      <c r="I2060" s="233"/>
      <c r="J2060" s="229"/>
      <c r="K2060" s="229"/>
      <c r="L2060" s="234"/>
      <c r="M2060" s="235"/>
      <c r="N2060" s="236"/>
      <c r="O2060" s="236"/>
      <c r="P2060" s="236"/>
      <c r="Q2060" s="236"/>
      <c r="R2060" s="236"/>
      <c r="S2060" s="236"/>
      <c r="T2060" s="237"/>
      <c r="AT2060" s="238" t="s">
        <v>194</v>
      </c>
      <c r="AU2060" s="238" t="s">
        <v>82</v>
      </c>
      <c r="AV2060" s="15" t="s">
        <v>187</v>
      </c>
      <c r="AW2060" s="15" t="s">
        <v>29</v>
      </c>
      <c r="AX2060" s="15" t="s">
        <v>80</v>
      </c>
      <c r="AY2060" s="238" t="s">
        <v>182</v>
      </c>
    </row>
    <row r="2061" spans="1:65" s="2" customFormat="1" ht="24.2" customHeight="1">
      <c r="A2061" s="34"/>
      <c r="B2061" s="35"/>
      <c r="C2061" s="242" t="s">
        <v>2251</v>
      </c>
      <c r="D2061" s="242" t="s">
        <v>648</v>
      </c>
      <c r="E2061" s="243" t="s">
        <v>2237</v>
      </c>
      <c r="F2061" s="244" t="s">
        <v>2238</v>
      </c>
      <c r="G2061" s="245" t="s">
        <v>535</v>
      </c>
      <c r="H2061" s="246">
        <v>52.08</v>
      </c>
      <c r="I2061" s="247"/>
      <c r="J2061" s="248">
        <f>ROUND(I2061*H2061,2)</f>
        <v>0</v>
      </c>
      <c r="K2061" s="249"/>
      <c r="L2061" s="250"/>
      <c r="M2061" s="251" t="s">
        <v>1</v>
      </c>
      <c r="N2061" s="252" t="s">
        <v>37</v>
      </c>
      <c r="O2061" s="71"/>
      <c r="P2061" s="202">
        <f>O2061*H2061</f>
        <v>0</v>
      </c>
      <c r="Q2061" s="202">
        <v>1E-3</v>
      </c>
      <c r="R2061" s="202">
        <f>Q2061*H2061</f>
        <v>5.2080000000000001E-2</v>
      </c>
      <c r="S2061" s="202">
        <v>0</v>
      </c>
      <c r="T2061" s="203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4" t="s">
        <v>434</v>
      </c>
      <c r="AT2061" s="204" t="s">
        <v>648</v>
      </c>
      <c r="AU2061" s="204" t="s">
        <v>82</v>
      </c>
      <c r="AY2061" s="17" t="s">
        <v>182</v>
      </c>
      <c r="BE2061" s="205">
        <f>IF(N2061="základní",J2061,0)</f>
        <v>0</v>
      </c>
      <c r="BF2061" s="205">
        <f>IF(N2061="snížená",J2061,0)</f>
        <v>0</v>
      </c>
      <c r="BG2061" s="205">
        <f>IF(N2061="zákl. přenesená",J2061,0)</f>
        <v>0</v>
      </c>
      <c r="BH2061" s="205">
        <f>IF(N2061="sníž. přenesená",J2061,0)</f>
        <v>0</v>
      </c>
      <c r="BI2061" s="205">
        <f>IF(N2061="nulová",J2061,0)</f>
        <v>0</v>
      </c>
      <c r="BJ2061" s="17" t="s">
        <v>80</v>
      </c>
      <c r="BK2061" s="205">
        <f>ROUND(I2061*H2061,2)</f>
        <v>0</v>
      </c>
      <c r="BL2061" s="17" t="s">
        <v>326</v>
      </c>
      <c r="BM2061" s="204" t="s">
        <v>2252</v>
      </c>
    </row>
    <row r="2062" spans="1:65" s="2" customFormat="1" ht="19.5">
      <c r="A2062" s="34"/>
      <c r="B2062" s="35"/>
      <c r="C2062" s="36"/>
      <c r="D2062" s="208" t="s">
        <v>652</v>
      </c>
      <c r="E2062" s="36"/>
      <c r="F2062" s="253" t="s">
        <v>2240</v>
      </c>
      <c r="G2062" s="36"/>
      <c r="H2062" s="36"/>
      <c r="I2062" s="254"/>
      <c r="J2062" s="36"/>
      <c r="K2062" s="36"/>
      <c r="L2062" s="39"/>
      <c r="M2062" s="255"/>
      <c r="N2062" s="256"/>
      <c r="O2062" s="71"/>
      <c r="P2062" s="71"/>
      <c r="Q2062" s="71"/>
      <c r="R2062" s="71"/>
      <c r="S2062" s="71"/>
      <c r="T2062" s="72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T2062" s="17" t="s">
        <v>652</v>
      </c>
      <c r="AU2062" s="17" t="s">
        <v>82</v>
      </c>
    </row>
    <row r="2063" spans="1:65" s="2" customFormat="1" ht="24.2" customHeight="1">
      <c r="A2063" s="34"/>
      <c r="B2063" s="35"/>
      <c r="C2063" s="192" t="s">
        <v>2253</v>
      </c>
      <c r="D2063" s="192" t="s">
        <v>184</v>
      </c>
      <c r="E2063" s="193" t="s">
        <v>2254</v>
      </c>
      <c r="F2063" s="194" t="s">
        <v>2255</v>
      </c>
      <c r="G2063" s="195" t="s">
        <v>201</v>
      </c>
      <c r="H2063" s="196">
        <v>188.15199999999999</v>
      </c>
      <c r="I2063" s="197"/>
      <c r="J2063" s="198">
        <f>ROUND(I2063*H2063,2)</f>
        <v>0</v>
      </c>
      <c r="K2063" s="199"/>
      <c r="L2063" s="39"/>
      <c r="M2063" s="200" t="s">
        <v>1</v>
      </c>
      <c r="N2063" s="201" t="s">
        <v>37</v>
      </c>
      <c r="O2063" s="71"/>
      <c r="P2063" s="202">
        <f>O2063*H2063</f>
        <v>0</v>
      </c>
      <c r="Q2063" s="202">
        <v>4.0000000000000002E-4</v>
      </c>
      <c r="R2063" s="202">
        <f>Q2063*H2063</f>
        <v>7.5260800000000003E-2</v>
      </c>
      <c r="S2063" s="202">
        <v>0</v>
      </c>
      <c r="T2063" s="203">
        <f>S2063*H2063</f>
        <v>0</v>
      </c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R2063" s="204" t="s">
        <v>326</v>
      </c>
      <c r="AT2063" s="204" t="s">
        <v>184</v>
      </c>
      <c r="AU2063" s="204" t="s">
        <v>82</v>
      </c>
      <c r="AY2063" s="17" t="s">
        <v>182</v>
      </c>
      <c r="BE2063" s="205">
        <f>IF(N2063="základní",J2063,0)</f>
        <v>0</v>
      </c>
      <c r="BF2063" s="205">
        <f>IF(N2063="snížená",J2063,0)</f>
        <v>0</v>
      </c>
      <c r="BG2063" s="205">
        <f>IF(N2063="zákl. přenesená",J2063,0)</f>
        <v>0</v>
      </c>
      <c r="BH2063" s="205">
        <f>IF(N2063="sníž. přenesená",J2063,0)</f>
        <v>0</v>
      </c>
      <c r="BI2063" s="205">
        <f>IF(N2063="nulová",J2063,0)</f>
        <v>0</v>
      </c>
      <c r="BJ2063" s="17" t="s">
        <v>80</v>
      </c>
      <c r="BK2063" s="205">
        <f>ROUND(I2063*H2063,2)</f>
        <v>0</v>
      </c>
      <c r="BL2063" s="17" t="s">
        <v>326</v>
      </c>
      <c r="BM2063" s="204" t="s">
        <v>2256</v>
      </c>
    </row>
    <row r="2064" spans="1:65" s="13" customFormat="1" ht="11.25">
      <c r="B2064" s="206"/>
      <c r="C2064" s="207"/>
      <c r="D2064" s="208" t="s">
        <v>194</v>
      </c>
      <c r="E2064" s="209" t="s">
        <v>1</v>
      </c>
      <c r="F2064" s="210" t="s">
        <v>1736</v>
      </c>
      <c r="G2064" s="207"/>
      <c r="H2064" s="209" t="s">
        <v>1</v>
      </c>
      <c r="I2064" s="211"/>
      <c r="J2064" s="207"/>
      <c r="K2064" s="207"/>
      <c r="L2064" s="212"/>
      <c r="M2064" s="213"/>
      <c r="N2064" s="214"/>
      <c r="O2064" s="214"/>
      <c r="P2064" s="214"/>
      <c r="Q2064" s="214"/>
      <c r="R2064" s="214"/>
      <c r="S2064" s="214"/>
      <c r="T2064" s="215"/>
      <c r="AT2064" s="216" t="s">
        <v>194</v>
      </c>
      <c r="AU2064" s="216" t="s">
        <v>82</v>
      </c>
      <c r="AV2064" s="13" t="s">
        <v>80</v>
      </c>
      <c r="AW2064" s="13" t="s">
        <v>29</v>
      </c>
      <c r="AX2064" s="13" t="s">
        <v>72</v>
      </c>
      <c r="AY2064" s="216" t="s">
        <v>182</v>
      </c>
    </row>
    <row r="2065" spans="1:65" s="14" customFormat="1" ht="11.25">
      <c r="B2065" s="217"/>
      <c r="C2065" s="218"/>
      <c r="D2065" s="208" t="s">
        <v>194</v>
      </c>
      <c r="E2065" s="219" t="s">
        <v>1</v>
      </c>
      <c r="F2065" s="220" t="s">
        <v>2257</v>
      </c>
      <c r="G2065" s="218"/>
      <c r="H2065" s="221">
        <v>42.84</v>
      </c>
      <c r="I2065" s="222"/>
      <c r="J2065" s="218"/>
      <c r="K2065" s="218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194</v>
      </c>
      <c r="AU2065" s="227" t="s">
        <v>82</v>
      </c>
      <c r="AV2065" s="14" t="s">
        <v>82</v>
      </c>
      <c r="AW2065" s="14" t="s">
        <v>29</v>
      </c>
      <c r="AX2065" s="14" t="s">
        <v>72</v>
      </c>
      <c r="AY2065" s="227" t="s">
        <v>182</v>
      </c>
    </row>
    <row r="2066" spans="1:65" s="13" customFormat="1" ht="11.25">
      <c r="B2066" s="206"/>
      <c r="C2066" s="207"/>
      <c r="D2066" s="208" t="s">
        <v>194</v>
      </c>
      <c r="E2066" s="209" t="s">
        <v>1</v>
      </c>
      <c r="F2066" s="210" t="s">
        <v>1734</v>
      </c>
      <c r="G2066" s="207"/>
      <c r="H2066" s="209" t="s">
        <v>1</v>
      </c>
      <c r="I2066" s="211"/>
      <c r="J2066" s="207"/>
      <c r="K2066" s="207"/>
      <c r="L2066" s="212"/>
      <c r="M2066" s="213"/>
      <c r="N2066" s="214"/>
      <c r="O2066" s="214"/>
      <c r="P2066" s="214"/>
      <c r="Q2066" s="214"/>
      <c r="R2066" s="214"/>
      <c r="S2066" s="214"/>
      <c r="T2066" s="215"/>
      <c r="AT2066" s="216" t="s">
        <v>194</v>
      </c>
      <c r="AU2066" s="216" t="s">
        <v>82</v>
      </c>
      <c r="AV2066" s="13" t="s">
        <v>80</v>
      </c>
      <c r="AW2066" s="13" t="s">
        <v>29</v>
      </c>
      <c r="AX2066" s="13" t="s">
        <v>72</v>
      </c>
      <c r="AY2066" s="216" t="s">
        <v>182</v>
      </c>
    </row>
    <row r="2067" spans="1:65" s="14" customFormat="1" ht="22.5">
      <c r="B2067" s="217"/>
      <c r="C2067" s="218"/>
      <c r="D2067" s="208" t="s">
        <v>194</v>
      </c>
      <c r="E2067" s="219" t="s">
        <v>1</v>
      </c>
      <c r="F2067" s="220" t="s">
        <v>2258</v>
      </c>
      <c r="G2067" s="218"/>
      <c r="H2067" s="221">
        <v>130.108</v>
      </c>
      <c r="I2067" s="222"/>
      <c r="J2067" s="218"/>
      <c r="K2067" s="218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194</v>
      </c>
      <c r="AU2067" s="227" t="s">
        <v>82</v>
      </c>
      <c r="AV2067" s="14" t="s">
        <v>82</v>
      </c>
      <c r="AW2067" s="14" t="s">
        <v>29</v>
      </c>
      <c r="AX2067" s="14" t="s">
        <v>72</v>
      </c>
      <c r="AY2067" s="227" t="s">
        <v>182</v>
      </c>
    </row>
    <row r="2068" spans="1:65" s="14" customFormat="1" ht="11.25">
      <c r="B2068" s="217"/>
      <c r="C2068" s="218"/>
      <c r="D2068" s="208" t="s">
        <v>194</v>
      </c>
      <c r="E2068" s="219" t="s">
        <v>1</v>
      </c>
      <c r="F2068" s="220" t="s">
        <v>2259</v>
      </c>
      <c r="G2068" s="218"/>
      <c r="H2068" s="221">
        <v>15.204000000000001</v>
      </c>
      <c r="I2068" s="222"/>
      <c r="J2068" s="218"/>
      <c r="K2068" s="218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194</v>
      </c>
      <c r="AU2068" s="227" t="s">
        <v>82</v>
      </c>
      <c r="AV2068" s="14" t="s">
        <v>82</v>
      </c>
      <c r="AW2068" s="14" t="s">
        <v>29</v>
      </c>
      <c r="AX2068" s="14" t="s">
        <v>72</v>
      </c>
      <c r="AY2068" s="227" t="s">
        <v>182</v>
      </c>
    </row>
    <row r="2069" spans="1:65" s="15" customFormat="1" ht="11.25">
      <c r="B2069" s="228"/>
      <c r="C2069" s="229"/>
      <c r="D2069" s="208" t="s">
        <v>194</v>
      </c>
      <c r="E2069" s="230" t="s">
        <v>1</v>
      </c>
      <c r="F2069" s="231" t="s">
        <v>218</v>
      </c>
      <c r="G2069" s="229"/>
      <c r="H2069" s="232">
        <v>188.15200000000002</v>
      </c>
      <c r="I2069" s="233"/>
      <c r="J2069" s="229"/>
      <c r="K2069" s="229"/>
      <c r="L2069" s="234"/>
      <c r="M2069" s="235"/>
      <c r="N2069" s="236"/>
      <c r="O2069" s="236"/>
      <c r="P2069" s="236"/>
      <c r="Q2069" s="236"/>
      <c r="R2069" s="236"/>
      <c r="S2069" s="236"/>
      <c r="T2069" s="237"/>
      <c r="AT2069" s="238" t="s">
        <v>194</v>
      </c>
      <c r="AU2069" s="238" t="s">
        <v>82</v>
      </c>
      <c r="AV2069" s="15" t="s">
        <v>187</v>
      </c>
      <c r="AW2069" s="15" t="s">
        <v>29</v>
      </c>
      <c r="AX2069" s="15" t="s">
        <v>80</v>
      </c>
      <c r="AY2069" s="238" t="s">
        <v>182</v>
      </c>
    </row>
    <row r="2070" spans="1:65" s="2" customFormat="1" ht="49.15" customHeight="1">
      <c r="A2070" s="34"/>
      <c r="B2070" s="35"/>
      <c r="C2070" s="242" t="s">
        <v>2260</v>
      </c>
      <c r="D2070" s="242" t="s">
        <v>648</v>
      </c>
      <c r="E2070" s="243" t="s">
        <v>2261</v>
      </c>
      <c r="F2070" s="244" t="s">
        <v>2262</v>
      </c>
      <c r="G2070" s="245" t="s">
        <v>201</v>
      </c>
      <c r="H2070" s="246">
        <v>219.291</v>
      </c>
      <c r="I2070" s="247"/>
      <c r="J2070" s="248">
        <f>ROUND(I2070*H2070,2)</f>
        <v>0</v>
      </c>
      <c r="K2070" s="249"/>
      <c r="L2070" s="250"/>
      <c r="M2070" s="251" t="s">
        <v>1</v>
      </c>
      <c r="N2070" s="252" t="s">
        <v>37</v>
      </c>
      <c r="O2070" s="71"/>
      <c r="P2070" s="202">
        <f>O2070*H2070</f>
        <v>0</v>
      </c>
      <c r="Q2070" s="202">
        <v>6.4000000000000003E-3</v>
      </c>
      <c r="R2070" s="202">
        <f>Q2070*H2070</f>
        <v>1.4034624</v>
      </c>
      <c r="S2070" s="202">
        <v>0</v>
      </c>
      <c r="T2070" s="203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4" t="s">
        <v>434</v>
      </c>
      <c r="AT2070" s="204" t="s">
        <v>648</v>
      </c>
      <c r="AU2070" s="204" t="s">
        <v>82</v>
      </c>
      <c r="AY2070" s="17" t="s">
        <v>182</v>
      </c>
      <c r="BE2070" s="205">
        <f>IF(N2070="základní",J2070,0)</f>
        <v>0</v>
      </c>
      <c r="BF2070" s="205">
        <f>IF(N2070="snížená",J2070,0)</f>
        <v>0</v>
      </c>
      <c r="BG2070" s="205">
        <f>IF(N2070="zákl. přenesená",J2070,0)</f>
        <v>0</v>
      </c>
      <c r="BH2070" s="205">
        <f>IF(N2070="sníž. přenesená",J2070,0)</f>
        <v>0</v>
      </c>
      <c r="BI2070" s="205">
        <f>IF(N2070="nulová",J2070,0)</f>
        <v>0</v>
      </c>
      <c r="BJ2070" s="17" t="s">
        <v>80</v>
      </c>
      <c r="BK2070" s="205">
        <f>ROUND(I2070*H2070,2)</f>
        <v>0</v>
      </c>
      <c r="BL2070" s="17" t="s">
        <v>326</v>
      </c>
      <c r="BM2070" s="204" t="s">
        <v>2263</v>
      </c>
    </row>
    <row r="2071" spans="1:65" s="14" customFormat="1" ht="11.25">
      <c r="B2071" s="217"/>
      <c r="C2071" s="218"/>
      <c r="D2071" s="208" t="s">
        <v>194</v>
      </c>
      <c r="E2071" s="218"/>
      <c r="F2071" s="220" t="s">
        <v>2264</v>
      </c>
      <c r="G2071" s="218"/>
      <c r="H2071" s="221">
        <v>219.291</v>
      </c>
      <c r="I2071" s="222"/>
      <c r="J2071" s="218"/>
      <c r="K2071" s="218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194</v>
      </c>
      <c r="AU2071" s="227" t="s">
        <v>82</v>
      </c>
      <c r="AV2071" s="14" t="s">
        <v>82</v>
      </c>
      <c r="AW2071" s="14" t="s">
        <v>4</v>
      </c>
      <c r="AX2071" s="14" t="s">
        <v>80</v>
      </c>
      <c r="AY2071" s="227" t="s">
        <v>182</v>
      </c>
    </row>
    <row r="2072" spans="1:65" s="2" customFormat="1" ht="24.2" customHeight="1">
      <c r="A2072" s="34"/>
      <c r="B2072" s="35"/>
      <c r="C2072" s="192" t="s">
        <v>2265</v>
      </c>
      <c r="D2072" s="192" t="s">
        <v>184</v>
      </c>
      <c r="E2072" s="193" t="s">
        <v>2266</v>
      </c>
      <c r="F2072" s="194" t="s">
        <v>2267</v>
      </c>
      <c r="G2072" s="195" t="s">
        <v>201</v>
      </c>
      <c r="H2072" s="196">
        <v>430.44600000000003</v>
      </c>
      <c r="I2072" s="197"/>
      <c r="J2072" s="198">
        <f>ROUND(I2072*H2072,2)</f>
        <v>0</v>
      </c>
      <c r="K2072" s="199"/>
      <c r="L2072" s="39"/>
      <c r="M2072" s="200" t="s">
        <v>1</v>
      </c>
      <c r="N2072" s="201" t="s">
        <v>37</v>
      </c>
      <c r="O2072" s="71"/>
      <c r="P2072" s="202">
        <f>O2072*H2072</f>
        <v>0</v>
      </c>
      <c r="Q2072" s="202">
        <v>4.0000000000000002E-4</v>
      </c>
      <c r="R2072" s="202">
        <f>Q2072*H2072</f>
        <v>0.17217840000000001</v>
      </c>
      <c r="S2072" s="202">
        <v>0</v>
      </c>
      <c r="T2072" s="203">
        <f>S2072*H2072</f>
        <v>0</v>
      </c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R2072" s="204" t="s">
        <v>326</v>
      </c>
      <c r="AT2072" s="204" t="s">
        <v>184</v>
      </c>
      <c r="AU2072" s="204" t="s">
        <v>82</v>
      </c>
      <c r="AY2072" s="17" t="s">
        <v>182</v>
      </c>
      <c r="BE2072" s="205">
        <f>IF(N2072="základní",J2072,0)</f>
        <v>0</v>
      </c>
      <c r="BF2072" s="205">
        <f>IF(N2072="snížená",J2072,0)</f>
        <v>0</v>
      </c>
      <c r="BG2072" s="205">
        <f>IF(N2072="zákl. přenesená",J2072,0)</f>
        <v>0</v>
      </c>
      <c r="BH2072" s="205">
        <f>IF(N2072="sníž. přenesená",J2072,0)</f>
        <v>0</v>
      </c>
      <c r="BI2072" s="205">
        <f>IF(N2072="nulová",J2072,0)</f>
        <v>0</v>
      </c>
      <c r="BJ2072" s="17" t="s">
        <v>80</v>
      </c>
      <c r="BK2072" s="205">
        <f>ROUND(I2072*H2072,2)</f>
        <v>0</v>
      </c>
      <c r="BL2072" s="17" t="s">
        <v>326</v>
      </c>
      <c r="BM2072" s="204" t="s">
        <v>2268</v>
      </c>
    </row>
    <row r="2073" spans="1:65" s="13" customFormat="1" ht="11.25">
      <c r="B2073" s="206"/>
      <c r="C2073" s="207"/>
      <c r="D2073" s="208" t="s">
        <v>194</v>
      </c>
      <c r="E2073" s="209" t="s">
        <v>1</v>
      </c>
      <c r="F2073" s="210" t="s">
        <v>1736</v>
      </c>
      <c r="G2073" s="207"/>
      <c r="H2073" s="209" t="s">
        <v>1</v>
      </c>
      <c r="I2073" s="211"/>
      <c r="J2073" s="207"/>
      <c r="K2073" s="207"/>
      <c r="L2073" s="212"/>
      <c r="M2073" s="213"/>
      <c r="N2073" s="214"/>
      <c r="O2073" s="214"/>
      <c r="P2073" s="214"/>
      <c r="Q2073" s="214"/>
      <c r="R2073" s="214"/>
      <c r="S2073" s="214"/>
      <c r="T2073" s="215"/>
      <c r="AT2073" s="216" t="s">
        <v>194</v>
      </c>
      <c r="AU2073" s="216" t="s">
        <v>82</v>
      </c>
      <c r="AV2073" s="13" t="s">
        <v>80</v>
      </c>
      <c r="AW2073" s="13" t="s">
        <v>29</v>
      </c>
      <c r="AX2073" s="13" t="s">
        <v>72</v>
      </c>
      <c r="AY2073" s="216" t="s">
        <v>182</v>
      </c>
    </row>
    <row r="2074" spans="1:65" s="14" customFormat="1" ht="22.5">
      <c r="B2074" s="217"/>
      <c r="C2074" s="218"/>
      <c r="D2074" s="208" t="s">
        <v>194</v>
      </c>
      <c r="E2074" s="219" t="s">
        <v>1</v>
      </c>
      <c r="F2074" s="220" t="s">
        <v>2269</v>
      </c>
      <c r="G2074" s="218"/>
      <c r="H2074" s="221">
        <v>98.685000000000002</v>
      </c>
      <c r="I2074" s="222"/>
      <c r="J2074" s="218"/>
      <c r="K2074" s="218"/>
      <c r="L2074" s="223"/>
      <c r="M2074" s="224"/>
      <c r="N2074" s="225"/>
      <c r="O2074" s="225"/>
      <c r="P2074" s="225"/>
      <c r="Q2074" s="225"/>
      <c r="R2074" s="225"/>
      <c r="S2074" s="225"/>
      <c r="T2074" s="226"/>
      <c r="AT2074" s="227" t="s">
        <v>194</v>
      </c>
      <c r="AU2074" s="227" t="s">
        <v>82</v>
      </c>
      <c r="AV2074" s="14" t="s">
        <v>82</v>
      </c>
      <c r="AW2074" s="14" t="s">
        <v>29</v>
      </c>
      <c r="AX2074" s="14" t="s">
        <v>72</v>
      </c>
      <c r="AY2074" s="227" t="s">
        <v>182</v>
      </c>
    </row>
    <row r="2075" spans="1:65" s="14" customFormat="1" ht="11.25">
      <c r="B2075" s="217"/>
      <c r="C2075" s="218"/>
      <c r="D2075" s="208" t="s">
        <v>194</v>
      </c>
      <c r="E2075" s="219" t="s">
        <v>1</v>
      </c>
      <c r="F2075" s="220" t="s">
        <v>2270</v>
      </c>
      <c r="G2075" s="218"/>
      <c r="H2075" s="221">
        <v>5.4740000000000002</v>
      </c>
      <c r="I2075" s="222"/>
      <c r="J2075" s="218"/>
      <c r="K2075" s="218"/>
      <c r="L2075" s="223"/>
      <c r="M2075" s="224"/>
      <c r="N2075" s="225"/>
      <c r="O2075" s="225"/>
      <c r="P2075" s="225"/>
      <c r="Q2075" s="225"/>
      <c r="R2075" s="225"/>
      <c r="S2075" s="225"/>
      <c r="T2075" s="226"/>
      <c r="AT2075" s="227" t="s">
        <v>194</v>
      </c>
      <c r="AU2075" s="227" t="s">
        <v>82</v>
      </c>
      <c r="AV2075" s="14" t="s">
        <v>82</v>
      </c>
      <c r="AW2075" s="14" t="s">
        <v>29</v>
      </c>
      <c r="AX2075" s="14" t="s">
        <v>72</v>
      </c>
      <c r="AY2075" s="227" t="s">
        <v>182</v>
      </c>
    </row>
    <row r="2076" spans="1:65" s="14" customFormat="1" ht="11.25">
      <c r="B2076" s="217"/>
      <c r="C2076" s="218"/>
      <c r="D2076" s="208" t="s">
        <v>194</v>
      </c>
      <c r="E2076" s="219" t="s">
        <v>1</v>
      </c>
      <c r="F2076" s="220" t="s">
        <v>2271</v>
      </c>
      <c r="G2076" s="218"/>
      <c r="H2076" s="221">
        <v>-12.09</v>
      </c>
      <c r="I2076" s="222"/>
      <c r="J2076" s="218"/>
      <c r="K2076" s="218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194</v>
      </c>
      <c r="AU2076" s="227" t="s">
        <v>82</v>
      </c>
      <c r="AV2076" s="14" t="s">
        <v>82</v>
      </c>
      <c r="AW2076" s="14" t="s">
        <v>29</v>
      </c>
      <c r="AX2076" s="14" t="s">
        <v>72</v>
      </c>
      <c r="AY2076" s="227" t="s">
        <v>182</v>
      </c>
    </row>
    <row r="2077" spans="1:65" s="13" customFormat="1" ht="11.25">
      <c r="B2077" s="206"/>
      <c r="C2077" s="207"/>
      <c r="D2077" s="208" t="s">
        <v>194</v>
      </c>
      <c r="E2077" s="209" t="s">
        <v>1</v>
      </c>
      <c r="F2077" s="210" t="s">
        <v>1734</v>
      </c>
      <c r="G2077" s="207"/>
      <c r="H2077" s="209" t="s">
        <v>1</v>
      </c>
      <c r="I2077" s="211"/>
      <c r="J2077" s="207"/>
      <c r="K2077" s="207"/>
      <c r="L2077" s="212"/>
      <c r="M2077" s="213"/>
      <c r="N2077" s="214"/>
      <c r="O2077" s="214"/>
      <c r="P2077" s="214"/>
      <c r="Q2077" s="214"/>
      <c r="R2077" s="214"/>
      <c r="S2077" s="214"/>
      <c r="T2077" s="215"/>
      <c r="AT2077" s="216" t="s">
        <v>194</v>
      </c>
      <c r="AU2077" s="216" t="s">
        <v>82</v>
      </c>
      <c r="AV2077" s="13" t="s">
        <v>80</v>
      </c>
      <c r="AW2077" s="13" t="s">
        <v>29</v>
      </c>
      <c r="AX2077" s="13" t="s">
        <v>72</v>
      </c>
      <c r="AY2077" s="216" t="s">
        <v>182</v>
      </c>
    </row>
    <row r="2078" spans="1:65" s="14" customFormat="1" ht="22.5">
      <c r="B2078" s="217"/>
      <c r="C2078" s="218"/>
      <c r="D2078" s="208" t="s">
        <v>194</v>
      </c>
      <c r="E2078" s="219" t="s">
        <v>1</v>
      </c>
      <c r="F2078" s="220" t="s">
        <v>2272</v>
      </c>
      <c r="G2078" s="218"/>
      <c r="H2078" s="221">
        <v>218.06800000000001</v>
      </c>
      <c r="I2078" s="222"/>
      <c r="J2078" s="218"/>
      <c r="K2078" s="218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194</v>
      </c>
      <c r="AU2078" s="227" t="s">
        <v>82</v>
      </c>
      <c r="AV2078" s="14" t="s">
        <v>82</v>
      </c>
      <c r="AW2078" s="14" t="s">
        <v>29</v>
      </c>
      <c r="AX2078" s="14" t="s">
        <v>72</v>
      </c>
      <c r="AY2078" s="227" t="s">
        <v>182</v>
      </c>
    </row>
    <row r="2079" spans="1:65" s="14" customFormat="1" ht="22.5">
      <c r="B2079" s="217"/>
      <c r="C2079" s="218"/>
      <c r="D2079" s="208" t="s">
        <v>194</v>
      </c>
      <c r="E2079" s="219" t="s">
        <v>1</v>
      </c>
      <c r="F2079" s="220" t="s">
        <v>2273</v>
      </c>
      <c r="G2079" s="218"/>
      <c r="H2079" s="221">
        <v>120.309</v>
      </c>
      <c r="I2079" s="222"/>
      <c r="J2079" s="218"/>
      <c r="K2079" s="218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194</v>
      </c>
      <c r="AU2079" s="227" t="s">
        <v>82</v>
      </c>
      <c r="AV2079" s="14" t="s">
        <v>82</v>
      </c>
      <c r="AW2079" s="14" t="s">
        <v>29</v>
      </c>
      <c r="AX2079" s="14" t="s">
        <v>72</v>
      </c>
      <c r="AY2079" s="227" t="s">
        <v>182</v>
      </c>
    </row>
    <row r="2080" spans="1:65" s="15" customFormat="1" ht="11.25">
      <c r="B2080" s="228"/>
      <c r="C2080" s="229"/>
      <c r="D2080" s="208" t="s">
        <v>194</v>
      </c>
      <c r="E2080" s="230" t="s">
        <v>1</v>
      </c>
      <c r="F2080" s="231" t="s">
        <v>218</v>
      </c>
      <c r="G2080" s="229"/>
      <c r="H2080" s="232">
        <v>430.44600000000003</v>
      </c>
      <c r="I2080" s="233"/>
      <c r="J2080" s="229"/>
      <c r="K2080" s="229"/>
      <c r="L2080" s="234"/>
      <c r="M2080" s="235"/>
      <c r="N2080" s="236"/>
      <c r="O2080" s="236"/>
      <c r="P2080" s="236"/>
      <c r="Q2080" s="236"/>
      <c r="R2080" s="236"/>
      <c r="S2080" s="236"/>
      <c r="T2080" s="237"/>
      <c r="AT2080" s="238" t="s">
        <v>194</v>
      </c>
      <c r="AU2080" s="238" t="s">
        <v>82</v>
      </c>
      <c r="AV2080" s="15" t="s">
        <v>187</v>
      </c>
      <c r="AW2080" s="15" t="s">
        <v>29</v>
      </c>
      <c r="AX2080" s="15" t="s">
        <v>80</v>
      </c>
      <c r="AY2080" s="238" t="s">
        <v>182</v>
      </c>
    </row>
    <row r="2081" spans="1:65" s="2" customFormat="1" ht="49.15" customHeight="1">
      <c r="A2081" s="34"/>
      <c r="B2081" s="35"/>
      <c r="C2081" s="242" t="s">
        <v>2274</v>
      </c>
      <c r="D2081" s="242" t="s">
        <v>648</v>
      </c>
      <c r="E2081" s="243" t="s">
        <v>2275</v>
      </c>
      <c r="F2081" s="244" t="s">
        <v>2276</v>
      </c>
      <c r="G2081" s="245" t="s">
        <v>201</v>
      </c>
      <c r="H2081" s="246">
        <v>262.78899999999999</v>
      </c>
      <c r="I2081" s="247"/>
      <c r="J2081" s="248">
        <f>ROUND(I2081*H2081,2)</f>
        <v>0</v>
      </c>
      <c r="K2081" s="249"/>
      <c r="L2081" s="250"/>
      <c r="M2081" s="251" t="s">
        <v>1</v>
      </c>
      <c r="N2081" s="252" t="s">
        <v>37</v>
      </c>
      <c r="O2081" s="71"/>
      <c r="P2081" s="202">
        <f>O2081*H2081</f>
        <v>0</v>
      </c>
      <c r="Q2081" s="202">
        <v>6.4000000000000003E-3</v>
      </c>
      <c r="R2081" s="202">
        <f>Q2081*H2081</f>
        <v>1.6818496000000001</v>
      </c>
      <c r="S2081" s="202">
        <v>0</v>
      </c>
      <c r="T2081" s="203">
        <f>S2081*H2081</f>
        <v>0</v>
      </c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R2081" s="204" t="s">
        <v>434</v>
      </c>
      <c r="AT2081" s="204" t="s">
        <v>648</v>
      </c>
      <c r="AU2081" s="204" t="s">
        <v>82</v>
      </c>
      <c r="AY2081" s="17" t="s">
        <v>182</v>
      </c>
      <c r="BE2081" s="205">
        <f>IF(N2081="základní",J2081,0)</f>
        <v>0</v>
      </c>
      <c r="BF2081" s="205">
        <f>IF(N2081="snížená",J2081,0)</f>
        <v>0</v>
      </c>
      <c r="BG2081" s="205">
        <f>IF(N2081="zákl. přenesená",J2081,0)</f>
        <v>0</v>
      </c>
      <c r="BH2081" s="205">
        <f>IF(N2081="sníž. přenesená",J2081,0)</f>
        <v>0</v>
      </c>
      <c r="BI2081" s="205">
        <f>IF(N2081="nulová",J2081,0)</f>
        <v>0</v>
      </c>
      <c r="BJ2081" s="17" t="s">
        <v>80</v>
      </c>
      <c r="BK2081" s="205">
        <f>ROUND(I2081*H2081,2)</f>
        <v>0</v>
      </c>
      <c r="BL2081" s="17" t="s">
        <v>326</v>
      </c>
      <c r="BM2081" s="204" t="s">
        <v>2277</v>
      </c>
    </row>
    <row r="2082" spans="1:65" s="13" customFormat="1" ht="11.25">
      <c r="B2082" s="206"/>
      <c r="C2082" s="207"/>
      <c r="D2082" s="208" t="s">
        <v>194</v>
      </c>
      <c r="E2082" s="209" t="s">
        <v>1</v>
      </c>
      <c r="F2082" s="210" t="s">
        <v>1736</v>
      </c>
      <c r="G2082" s="207"/>
      <c r="H2082" s="209" t="s">
        <v>1</v>
      </c>
      <c r="I2082" s="211"/>
      <c r="J2082" s="207"/>
      <c r="K2082" s="207"/>
      <c r="L2082" s="212"/>
      <c r="M2082" s="213"/>
      <c r="N2082" s="214"/>
      <c r="O2082" s="214"/>
      <c r="P2082" s="214"/>
      <c r="Q2082" s="214"/>
      <c r="R2082" s="214"/>
      <c r="S2082" s="214"/>
      <c r="T2082" s="215"/>
      <c r="AT2082" s="216" t="s">
        <v>194</v>
      </c>
      <c r="AU2082" s="216" t="s">
        <v>82</v>
      </c>
      <c r="AV2082" s="13" t="s">
        <v>80</v>
      </c>
      <c r="AW2082" s="13" t="s">
        <v>29</v>
      </c>
      <c r="AX2082" s="13" t="s">
        <v>72</v>
      </c>
      <c r="AY2082" s="216" t="s">
        <v>182</v>
      </c>
    </row>
    <row r="2083" spans="1:65" s="14" customFormat="1" ht="22.5">
      <c r="B2083" s="217"/>
      <c r="C2083" s="218"/>
      <c r="D2083" s="208" t="s">
        <v>194</v>
      </c>
      <c r="E2083" s="219" t="s">
        <v>1</v>
      </c>
      <c r="F2083" s="220" t="s">
        <v>2278</v>
      </c>
      <c r="G2083" s="218"/>
      <c r="H2083" s="221">
        <v>49.343000000000004</v>
      </c>
      <c r="I2083" s="222"/>
      <c r="J2083" s="218"/>
      <c r="K2083" s="218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194</v>
      </c>
      <c r="AU2083" s="227" t="s">
        <v>82</v>
      </c>
      <c r="AV2083" s="14" t="s">
        <v>82</v>
      </c>
      <c r="AW2083" s="14" t="s">
        <v>29</v>
      </c>
      <c r="AX2083" s="14" t="s">
        <v>72</v>
      </c>
      <c r="AY2083" s="227" t="s">
        <v>182</v>
      </c>
    </row>
    <row r="2084" spans="1:65" s="14" customFormat="1" ht="11.25">
      <c r="B2084" s="217"/>
      <c r="C2084" s="218"/>
      <c r="D2084" s="208" t="s">
        <v>194</v>
      </c>
      <c r="E2084" s="219" t="s">
        <v>1</v>
      </c>
      <c r="F2084" s="220" t="s">
        <v>2279</v>
      </c>
      <c r="G2084" s="218"/>
      <c r="H2084" s="221">
        <v>2.7370000000000001</v>
      </c>
      <c r="I2084" s="222"/>
      <c r="J2084" s="218"/>
      <c r="K2084" s="218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194</v>
      </c>
      <c r="AU2084" s="227" t="s">
        <v>82</v>
      </c>
      <c r="AV2084" s="14" t="s">
        <v>82</v>
      </c>
      <c r="AW2084" s="14" t="s">
        <v>29</v>
      </c>
      <c r="AX2084" s="14" t="s">
        <v>72</v>
      </c>
      <c r="AY2084" s="227" t="s">
        <v>182</v>
      </c>
    </row>
    <row r="2085" spans="1:65" s="14" customFormat="1" ht="11.25">
      <c r="B2085" s="217"/>
      <c r="C2085" s="218"/>
      <c r="D2085" s="208" t="s">
        <v>194</v>
      </c>
      <c r="E2085" s="219" t="s">
        <v>1</v>
      </c>
      <c r="F2085" s="220" t="s">
        <v>2280</v>
      </c>
      <c r="G2085" s="218"/>
      <c r="H2085" s="221">
        <v>-6.0449999999999999</v>
      </c>
      <c r="I2085" s="222"/>
      <c r="J2085" s="218"/>
      <c r="K2085" s="218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194</v>
      </c>
      <c r="AU2085" s="227" t="s">
        <v>82</v>
      </c>
      <c r="AV2085" s="14" t="s">
        <v>82</v>
      </c>
      <c r="AW2085" s="14" t="s">
        <v>29</v>
      </c>
      <c r="AX2085" s="14" t="s">
        <v>72</v>
      </c>
      <c r="AY2085" s="227" t="s">
        <v>182</v>
      </c>
    </row>
    <row r="2086" spans="1:65" s="13" customFormat="1" ht="11.25">
      <c r="B2086" s="206"/>
      <c r="C2086" s="207"/>
      <c r="D2086" s="208" t="s">
        <v>194</v>
      </c>
      <c r="E2086" s="209" t="s">
        <v>1</v>
      </c>
      <c r="F2086" s="210" t="s">
        <v>1734</v>
      </c>
      <c r="G2086" s="207"/>
      <c r="H2086" s="209" t="s">
        <v>1</v>
      </c>
      <c r="I2086" s="211"/>
      <c r="J2086" s="207"/>
      <c r="K2086" s="207"/>
      <c r="L2086" s="212"/>
      <c r="M2086" s="213"/>
      <c r="N2086" s="214"/>
      <c r="O2086" s="214"/>
      <c r="P2086" s="214"/>
      <c r="Q2086" s="214"/>
      <c r="R2086" s="214"/>
      <c r="S2086" s="214"/>
      <c r="T2086" s="215"/>
      <c r="AT2086" s="216" t="s">
        <v>194</v>
      </c>
      <c r="AU2086" s="216" t="s">
        <v>82</v>
      </c>
      <c r="AV2086" s="13" t="s">
        <v>80</v>
      </c>
      <c r="AW2086" s="13" t="s">
        <v>29</v>
      </c>
      <c r="AX2086" s="13" t="s">
        <v>72</v>
      </c>
      <c r="AY2086" s="216" t="s">
        <v>182</v>
      </c>
    </row>
    <row r="2087" spans="1:65" s="14" customFormat="1" ht="22.5">
      <c r="B2087" s="217"/>
      <c r="C2087" s="218"/>
      <c r="D2087" s="208" t="s">
        <v>194</v>
      </c>
      <c r="E2087" s="219" t="s">
        <v>1</v>
      </c>
      <c r="F2087" s="220" t="s">
        <v>2249</v>
      </c>
      <c r="G2087" s="218"/>
      <c r="H2087" s="221">
        <v>109.03400000000001</v>
      </c>
      <c r="I2087" s="222"/>
      <c r="J2087" s="218"/>
      <c r="K2087" s="218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194</v>
      </c>
      <c r="AU2087" s="227" t="s">
        <v>82</v>
      </c>
      <c r="AV2087" s="14" t="s">
        <v>82</v>
      </c>
      <c r="AW2087" s="14" t="s">
        <v>29</v>
      </c>
      <c r="AX2087" s="14" t="s">
        <v>72</v>
      </c>
      <c r="AY2087" s="227" t="s">
        <v>182</v>
      </c>
    </row>
    <row r="2088" spans="1:65" s="14" customFormat="1" ht="22.5">
      <c r="B2088" s="217"/>
      <c r="C2088" s="218"/>
      <c r="D2088" s="208" t="s">
        <v>194</v>
      </c>
      <c r="E2088" s="219" t="s">
        <v>1</v>
      </c>
      <c r="F2088" s="220" t="s">
        <v>2250</v>
      </c>
      <c r="G2088" s="218"/>
      <c r="H2088" s="221">
        <v>60.155000000000001</v>
      </c>
      <c r="I2088" s="222"/>
      <c r="J2088" s="218"/>
      <c r="K2088" s="218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194</v>
      </c>
      <c r="AU2088" s="227" t="s">
        <v>82</v>
      </c>
      <c r="AV2088" s="14" t="s">
        <v>82</v>
      </c>
      <c r="AW2088" s="14" t="s">
        <v>29</v>
      </c>
      <c r="AX2088" s="14" t="s">
        <v>72</v>
      </c>
      <c r="AY2088" s="227" t="s">
        <v>182</v>
      </c>
    </row>
    <row r="2089" spans="1:65" s="15" customFormat="1" ht="11.25">
      <c r="B2089" s="228"/>
      <c r="C2089" s="229"/>
      <c r="D2089" s="208" t="s">
        <v>194</v>
      </c>
      <c r="E2089" s="230" t="s">
        <v>1</v>
      </c>
      <c r="F2089" s="231" t="s">
        <v>218</v>
      </c>
      <c r="G2089" s="229"/>
      <c r="H2089" s="232">
        <v>215.22399999999999</v>
      </c>
      <c r="I2089" s="233"/>
      <c r="J2089" s="229"/>
      <c r="K2089" s="229"/>
      <c r="L2089" s="234"/>
      <c r="M2089" s="235"/>
      <c r="N2089" s="236"/>
      <c r="O2089" s="236"/>
      <c r="P2089" s="236"/>
      <c r="Q2089" s="236"/>
      <c r="R2089" s="236"/>
      <c r="S2089" s="236"/>
      <c r="T2089" s="237"/>
      <c r="AT2089" s="238" t="s">
        <v>194</v>
      </c>
      <c r="AU2089" s="238" t="s">
        <v>82</v>
      </c>
      <c r="AV2089" s="15" t="s">
        <v>187</v>
      </c>
      <c r="AW2089" s="15" t="s">
        <v>29</v>
      </c>
      <c r="AX2089" s="15" t="s">
        <v>80</v>
      </c>
      <c r="AY2089" s="238" t="s">
        <v>182</v>
      </c>
    </row>
    <row r="2090" spans="1:65" s="14" customFormat="1" ht="11.25">
      <c r="B2090" s="217"/>
      <c r="C2090" s="218"/>
      <c r="D2090" s="208" t="s">
        <v>194</v>
      </c>
      <c r="E2090" s="218"/>
      <c r="F2090" s="220" t="s">
        <v>2281</v>
      </c>
      <c r="G2090" s="218"/>
      <c r="H2090" s="221">
        <v>262.78899999999999</v>
      </c>
      <c r="I2090" s="222"/>
      <c r="J2090" s="218"/>
      <c r="K2090" s="218"/>
      <c r="L2090" s="223"/>
      <c r="M2090" s="224"/>
      <c r="N2090" s="225"/>
      <c r="O2090" s="225"/>
      <c r="P2090" s="225"/>
      <c r="Q2090" s="225"/>
      <c r="R2090" s="225"/>
      <c r="S2090" s="225"/>
      <c r="T2090" s="226"/>
      <c r="AT2090" s="227" t="s">
        <v>194</v>
      </c>
      <c r="AU2090" s="227" t="s">
        <v>82</v>
      </c>
      <c r="AV2090" s="14" t="s">
        <v>82</v>
      </c>
      <c r="AW2090" s="14" t="s">
        <v>4</v>
      </c>
      <c r="AX2090" s="14" t="s">
        <v>80</v>
      </c>
      <c r="AY2090" s="227" t="s">
        <v>182</v>
      </c>
    </row>
    <row r="2091" spans="1:65" s="2" customFormat="1" ht="49.15" customHeight="1">
      <c r="A2091" s="34"/>
      <c r="B2091" s="35"/>
      <c r="C2091" s="242" t="s">
        <v>2282</v>
      </c>
      <c r="D2091" s="242" t="s">
        <v>648</v>
      </c>
      <c r="E2091" s="243" t="s">
        <v>2261</v>
      </c>
      <c r="F2091" s="244" t="s">
        <v>2262</v>
      </c>
      <c r="G2091" s="245" t="s">
        <v>201</v>
      </c>
      <c r="H2091" s="246">
        <v>262.78899999999999</v>
      </c>
      <c r="I2091" s="247"/>
      <c r="J2091" s="248">
        <f>ROUND(I2091*H2091,2)</f>
        <v>0</v>
      </c>
      <c r="K2091" s="249"/>
      <c r="L2091" s="250"/>
      <c r="M2091" s="251" t="s">
        <v>1</v>
      </c>
      <c r="N2091" s="252" t="s">
        <v>37</v>
      </c>
      <c r="O2091" s="71"/>
      <c r="P2091" s="202">
        <f>O2091*H2091</f>
        <v>0</v>
      </c>
      <c r="Q2091" s="202">
        <v>6.4000000000000003E-3</v>
      </c>
      <c r="R2091" s="202">
        <f>Q2091*H2091</f>
        <v>1.6818496000000001</v>
      </c>
      <c r="S2091" s="202">
        <v>0</v>
      </c>
      <c r="T2091" s="203">
        <f>S2091*H2091</f>
        <v>0</v>
      </c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R2091" s="204" t="s">
        <v>434</v>
      </c>
      <c r="AT2091" s="204" t="s">
        <v>648</v>
      </c>
      <c r="AU2091" s="204" t="s">
        <v>82</v>
      </c>
      <c r="AY2091" s="17" t="s">
        <v>182</v>
      </c>
      <c r="BE2091" s="205">
        <f>IF(N2091="základní",J2091,0)</f>
        <v>0</v>
      </c>
      <c r="BF2091" s="205">
        <f>IF(N2091="snížená",J2091,0)</f>
        <v>0</v>
      </c>
      <c r="BG2091" s="205">
        <f>IF(N2091="zákl. přenesená",J2091,0)</f>
        <v>0</v>
      </c>
      <c r="BH2091" s="205">
        <f>IF(N2091="sníž. přenesená",J2091,0)</f>
        <v>0</v>
      </c>
      <c r="BI2091" s="205">
        <f>IF(N2091="nulová",J2091,0)</f>
        <v>0</v>
      </c>
      <c r="BJ2091" s="17" t="s">
        <v>80</v>
      </c>
      <c r="BK2091" s="205">
        <f>ROUND(I2091*H2091,2)</f>
        <v>0</v>
      </c>
      <c r="BL2091" s="17" t="s">
        <v>326</v>
      </c>
      <c r="BM2091" s="204" t="s">
        <v>2283</v>
      </c>
    </row>
    <row r="2092" spans="1:65" s="13" customFormat="1" ht="11.25">
      <c r="B2092" s="206"/>
      <c r="C2092" s="207"/>
      <c r="D2092" s="208" t="s">
        <v>194</v>
      </c>
      <c r="E2092" s="209" t="s">
        <v>1</v>
      </c>
      <c r="F2092" s="210" t="s">
        <v>1736</v>
      </c>
      <c r="G2092" s="207"/>
      <c r="H2092" s="209" t="s">
        <v>1</v>
      </c>
      <c r="I2092" s="211"/>
      <c r="J2092" s="207"/>
      <c r="K2092" s="207"/>
      <c r="L2092" s="212"/>
      <c r="M2092" s="213"/>
      <c r="N2092" s="214"/>
      <c r="O2092" s="214"/>
      <c r="P2092" s="214"/>
      <c r="Q2092" s="214"/>
      <c r="R2092" s="214"/>
      <c r="S2092" s="214"/>
      <c r="T2092" s="215"/>
      <c r="AT2092" s="216" t="s">
        <v>194</v>
      </c>
      <c r="AU2092" s="216" t="s">
        <v>82</v>
      </c>
      <c r="AV2092" s="13" t="s">
        <v>80</v>
      </c>
      <c r="AW2092" s="13" t="s">
        <v>29</v>
      </c>
      <c r="AX2092" s="13" t="s">
        <v>72</v>
      </c>
      <c r="AY2092" s="216" t="s">
        <v>182</v>
      </c>
    </row>
    <row r="2093" spans="1:65" s="14" customFormat="1" ht="22.5">
      <c r="B2093" s="217"/>
      <c r="C2093" s="218"/>
      <c r="D2093" s="208" t="s">
        <v>194</v>
      </c>
      <c r="E2093" s="219" t="s">
        <v>1</v>
      </c>
      <c r="F2093" s="220" t="s">
        <v>2278</v>
      </c>
      <c r="G2093" s="218"/>
      <c r="H2093" s="221">
        <v>49.343000000000004</v>
      </c>
      <c r="I2093" s="222"/>
      <c r="J2093" s="218"/>
      <c r="K2093" s="218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194</v>
      </c>
      <c r="AU2093" s="227" t="s">
        <v>82</v>
      </c>
      <c r="AV2093" s="14" t="s">
        <v>82</v>
      </c>
      <c r="AW2093" s="14" t="s">
        <v>29</v>
      </c>
      <c r="AX2093" s="14" t="s">
        <v>72</v>
      </c>
      <c r="AY2093" s="227" t="s">
        <v>182</v>
      </c>
    </row>
    <row r="2094" spans="1:65" s="14" customFormat="1" ht="11.25">
      <c r="B2094" s="217"/>
      <c r="C2094" s="218"/>
      <c r="D2094" s="208" t="s">
        <v>194</v>
      </c>
      <c r="E2094" s="219" t="s">
        <v>1</v>
      </c>
      <c r="F2094" s="220" t="s">
        <v>2279</v>
      </c>
      <c r="G2094" s="218"/>
      <c r="H2094" s="221">
        <v>2.7370000000000001</v>
      </c>
      <c r="I2094" s="222"/>
      <c r="J2094" s="218"/>
      <c r="K2094" s="218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194</v>
      </c>
      <c r="AU2094" s="227" t="s">
        <v>82</v>
      </c>
      <c r="AV2094" s="14" t="s">
        <v>82</v>
      </c>
      <c r="AW2094" s="14" t="s">
        <v>29</v>
      </c>
      <c r="AX2094" s="14" t="s">
        <v>72</v>
      </c>
      <c r="AY2094" s="227" t="s">
        <v>182</v>
      </c>
    </row>
    <row r="2095" spans="1:65" s="14" customFormat="1" ht="11.25">
      <c r="B2095" s="217"/>
      <c r="C2095" s="218"/>
      <c r="D2095" s="208" t="s">
        <v>194</v>
      </c>
      <c r="E2095" s="219" t="s">
        <v>1</v>
      </c>
      <c r="F2095" s="220" t="s">
        <v>2280</v>
      </c>
      <c r="G2095" s="218"/>
      <c r="H2095" s="221">
        <v>-6.0449999999999999</v>
      </c>
      <c r="I2095" s="222"/>
      <c r="J2095" s="218"/>
      <c r="K2095" s="218"/>
      <c r="L2095" s="223"/>
      <c r="M2095" s="224"/>
      <c r="N2095" s="225"/>
      <c r="O2095" s="225"/>
      <c r="P2095" s="225"/>
      <c r="Q2095" s="225"/>
      <c r="R2095" s="225"/>
      <c r="S2095" s="225"/>
      <c r="T2095" s="226"/>
      <c r="AT2095" s="227" t="s">
        <v>194</v>
      </c>
      <c r="AU2095" s="227" t="s">
        <v>82</v>
      </c>
      <c r="AV2095" s="14" t="s">
        <v>82</v>
      </c>
      <c r="AW2095" s="14" t="s">
        <v>29</v>
      </c>
      <c r="AX2095" s="14" t="s">
        <v>72</v>
      </c>
      <c r="AY2095" s="227" t="s">
        <v>182</v>
      </c>
    </row>
    <row r="2096" spans="1:65" s="13" customFormat="1" ht="11.25">
      <c r="B2096" s="206"/>
      <c r="C2096" s="207"/>
      <c r="D2096" s="208" t="s">
        <v>194</v>
      </c>
      <c r="E2096" s="209" t="s">
        <v>1</v>
      </c>
      <c r="F2096" s="210" t="s">
        <v>1734</v>
      </c>
      <c r="G2096" s="207"/>
      <c r="H2096" s="209" t="s">
        <v>1</v>
      </c>
      <c r="I2096" s="211"/>
      <c r="J2096" s="207"/>
      <c r="K2096" s="207"/>
      <c r="L2096" s="212"/>
      <c r="M2096" s="213"/>
      <c r="N2096" s="214"/>
      <c r="O2096" s="214"/>
      <c r="P2096" s="214"/>
      <c r="Q2096" s="214"/>
      <c r="R2096" s="214"/>
      <c r="S2096" s="214"/>
      <c r="T2096" s="215"/>
      <c r="AT2096" s="216" t="s">
        <v>194</v>
      </c>
      <c r="AU2096" s="216" t="s">
        <v>82</v>
      </c>
      <c r="AV2096" s="13" t="s">
        <v>80</v>
      </c>
      <c r="AW2096" s="13" t="s">
        <v>29</v>
      </c>
      <c r="AX2096" s="13" t="s">
        <v>72</v>
      </c>
      <c r="AY2096" s="216" t="s">
        <v>182</v>
      </c>
    </row>
    <row r="2097" spans="1:65" s="14" customFormat="1" ht="22.5">
      <c r="B2097" s="217"/>
      <c r="C2097" s="218"/>
      <c r="D2097" s="208" t="s">
        <v>194</v>
      </c>
      <c r="E2097" s="219" t="s">
        <v>1</v>
      </c>
      <c r="F2097" s="220" t="s">
        <v>2249</v>
      </c>
      <c r="G2097" s="218"/>
      <c r="H2097" s="221">
        <v>109.03400000000001</v>
      </c>
      <c r="I2097" s="222"/>
      <c r="J2097" s="218"/>
      <c r="K2097" s="218"/>
      <c r="L2097" s="223"/>
      <c r="M2097" s="224"/>
      <c r="N2097" s="225"/>
      <c r="O2097" s="225"/>
      <c r="P2097" s="225"/>
      <c r="Q2097" s="225"/>
      <c r="R2097" s="225"/>
      <c r="S2097" s="225"/>
      <c r="T2097" s="226"/>
      <c r="AT2097" s="227" t="s">
        <v>194</v>
      </c>
      <c r="AU2097" s="227" t="s">
        <v>82</v>
      </c>
      <c r="AV2097" s="14" t="s">
        <v>82</v>
      </c>
      <c r="AW2097" s="14" t="s">
        <v>29</v>
      </c>
      <c r="AX2097" s="14" t="s">
        <v>72</v>
      </c>
      <c r="AY2097" s="227" t="s">
        <v>182</v>
      </c>
    </row>
    <row r="2098" spans="1:65" s="14" customFormat="1" ht="22.5">
      <c r="B2098" s="217"/>
      <c r="C2098" s="218"/>
      <c r="D2098" s="208" t="s">
        <v>194</v>
      </c>
      <c r="E2098" s="219" t="s">
        <v>1</v>
      </c>
      <c r="F2098" s="220" t="s">
        <v>2250</v>
      </c>
      <c r="G2098" s="218"/>
      <c r="H2098" s="221">
        <v>60.155000000000001</v>
      </c>
      <c r="I2098" s="222"/>
      <c r="J2098" s="218"/>
      <c r="K2098" s="218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194</v>
      </c>
      <c r="AU2098" s="227" t="s">
        <v>82</v>
      </c>
      <c r="AV2098" s="14" t="s">
        <v>82</v>
      </c>
      <c r="AW2098" s="14" t="s">
        <v>29</v>
      </c>
      <c r="AX2098" s="14" t="s">
        <v>72</v>
      </c>
      <c r="AY2098" s="227" t="s">
        <v>182</v>
      </c>
    </row>
    <row r="2099" spans="1:65" s="15" customFormat="1" ht="11.25">
      <c r="B2099" s="228"/>
      <c r="C2099" s="229"/>
      <c r="D2099" s="208" t="s">
        <v>194</v>
      </c>
      <c r="E2099" s="230" t="s">
        <v>1</v>
      </c>
      <c r="F2099" s="231" t="s">
        <v>218</v>
      </c>
      <c r="G2099" s="229"/>
      <c r="H2099" s="232">
        <v>215.22399999999999</v>
      </c>
      <c r="I2099" s="233"/>
      <c r="J2099" s="229"/>
      <c r="K2099" s="229"/>
      <c r="L2099" s="234"/>
      <c r="M2099" s="235"/>
      <c r="N2099" s="236"/>
      <c r="O2099" s="236"/>
      <c r="P2099" s="236"/>
      <c r="Q2099" s="236"/>
      <c r="R2099" s="236"/>
      <c r="S2099" s="236"/>
      <c r="T2099" s="237"/>
      <c r="AT2099" s="238" t="s">
        <v>194</v>
      </c>
      <c r="AU2099" s="238" t="s">
        <v>82</v>
      </c>
      <c r="AV2099" s="15" t="s">
        <v>187</v>
      </c>
      <c r="AW2099" s="15" t="s">
        <v>29</v>
      </c>
      <c r="AX2099" s="15" t="s">
        <v>80</v>
      </c>
      <c r="AY2099" s="238" t="s">
        <v>182</v>
      </c>
    </row>
    <row r="2100" spans="1:65" s="14" customFormat="1" ht="11.25">
      <c r="B2100" s="217"/>
      <c r="C2100" s="218"/>
      <c r="D2100" s="208" t="s">
        <v>194</v>
      </c>
      <c r="E2100" s="218"/>
      <c r="F2100" s="220" t="s">
        <v>2281</v>
      </c>
      <c r="G2100" s="218"/>
      <c r="H2100" s="221">
        <v>262.78899999999999</v>
      </c>
      <c r="I2100" s="222"/>
      <c r="J2100" s="218"/>
      <c r="K2100" s="218"/>
      <c r="L2100" s="223"/>
      <c r="M2100" s="224"/>
      <c r="N2100" s="225"/>
      <c r="O2100" s="225"/>
      <c r="P2100" s="225"/>
      <c r="Q2100" s="225"/>
      <c r="R2100" s="225"/>
      <c r="S2100" s="225"/>
      <c r="T2100" s="226"/>
      <c r="AT2100" s="227" t="s">
        <v>194</v>
      </c>
      <c r="AU2100" s="227" t="s">
        <v>82</v>
      </c>
      <c r="AV2100" s="14" t="s">
        <v>82</v>
      </c>
      <c r="AW2100" s="14" t="s">
        <v>4</v>
      </c>
      <c r="AX2100" s="14" t="s">
        <v>80</v>
      </c>
      <c r="AY2100" s="227" t="s">
        <v>182</v>
      </c>
    </row>
    <row r="2101" spans="1:65" s="2" customFormat="1" ht="24.2" customHeight="1">
      <c r="A2101" s="34"/>
      <c r="B2101" s="35"/>
      <c r="C2101" s="192" t="s">
        <v>2284</v>
      </c>
      <c r="D2101" s="192" t="s">
        <v>184</v>
      </c>
      <c r="E2101" s="193" t="s">
        <v>2285</v>
      </c>
      <c r="F2101" s="194" t="s">
        <v>2286</v>
      </c>
      <c r="G2101" s="195" t="s">
        <v>201</v>
      </c>
      <c r="H2101" s="196">
        <v>195.63399999999999</v>
      </c>
      <c r="I2101" s="197"/>
      <c r="J2101" s="198">
        <f>ROUND(I2101*H2101,2)</f>
        <v>0</v>
      </c>
      <c r="K2101" s="199"/>
      <c r="L2101" s="39"/>
      <c r="M2101" s="200" t="s">
        <v>1</v>
      </c>
      <c r="N2101" s="201" t="s">
        <v>37</v>
      </c>
      <c r="O2101" s="71"/>
      <c r="P2101" s="202">
        <f>O2101*H2101</f>
        <v>0</v>
      </c>
      <c r="Q2101" s="202">
        <v>8.0000000000000004E-4</v>
      </c>
      <c r="R2101" s="202">
        <f>Q2101*H2101</f>
        <v>0.15650719999999999</v>
      </c>
      <c r="S2101" s="202">
        <v>0</v>
      </c>
      <c r="T2101" s="203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4" t="s">
        <v>326</v>
      </c>
      <c r="AT2101" s="204" t="s">
        <v>184</v>
      </c>
      <c r="AU2101" s="204" t="s">
        <v>82</v>
      </c>
      <c r="AY2101" s="17" t="s">
        <v>182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7" t="s">
        <v>80</v>
      </c>
      <c r="BK2101" s="205">
        <f>ROUND(I2101*H2101,2)</f>
        <v>0</v>
      </c>
      <c r="BL2101" s="17" t="s">
        <v>326</v>
      </c>
      <c r="BM2101" s="204" t="s">
        <v>2287</v>
      </c>
    </row>
    <row r="2102" spans="1:65" s="13" customFormat="1" ht="11.25">
      <c r="B2102" s="206"/>
      <c r="C2102" s="207"/>
      <c r="D2102" s="208" t="s">
        <v>194</v>
      </c>
      <c r="E2102" s="209" t="s">
        <v>1</v>
      </c>
      <c r="F2102" s="210" t="s">
        <v>1736</v>
      </c>
      <c r="G2102" s="207"/>
      <c r="H2102" s="209" t="s">
        <v>1</v>
      </c>
      <c r="I2102" s="211"/>
      <c r="J2102" s="207"/>
      <c r="K2102" s="207"/>
      <c r="L2102" s="212"/>
      <c r="M2102" s="213"/>
      <c r="N2102" s="214"/>
      <c r="O2102" s="214"/>
      <c r="P2102" s="214"/>
      <c r="Q2102" s="214"/>
      <c r="R2102" s="214"/>
      <c r="S2102" s="214"/>
      <c r="T2102" s="215"/>
      <c r="AT2102" s="216" t="s">
        <v>194</v>
      </c>
      <c r="AU2102" s="216" t="s">
        <v>82</v>
      </c>
      <c r="AV2102" s="13" t="s">
        <v>80</v>
      </c>
      <c r="AW2102" s="13" t="s">
        <v>29</v>
      </c>
      <c r="AX2102" s="13" t="s">
        <v>72</v>
      </c>
      <c r="AY2102" s="216" t="s">
        <v>182</v>
      </c>
    </row>
    <row r="2103" spans="1:65" s="14" customFormat="1" ht="22.5">
      <c r="B2103" s="217"/>
      <c r="C2103" s="218"/>
      <c r="D2103" s="208" t="s">
        <v>194</v>
      </c>
      <c r="E2103" s="219" t="s">
        <v>1</v>
      </c>
      <c r="F2103" s="220" t="s">
        <v>2288</v>
      </c>
      <c r="G2103" s="218"/>
      <c r="H2103" s="221">
        <v>32.49</v>
      </c>
      <c r="I2103" s="222"/>
      <c r="J2103" s="218"/>
      <c r="K2103" s="218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194</v>
      </c>
      <c r="AU2103" s="227" t="s">
        <v>82</v>
      </c>
      <c r="AV2103" s="14" t="s">
        <v>82</v>
      </c>
      <c r="AW2103" s="14" t="s">
        <v>29</v>
      </c>
      <c r="AX2103" s="14" t="s">
        <v>72</v>
      </c>
      <c r="AY2103" s="227" t="s">
        <v>182</v>
      </c>
    </row>
    <row r="2104" spans="1:65" s="14" customFormat="1" ht="11.25">
      <c r="B2104" s="217"/>
      <c r="C2104" s="218"/>
      <c r="D2104" s="208" t="s">
        <v>194</v>
      </c>
      <c r="E2104" s="219" t="s">
        <v>1</v>
      </c>
      <c r="F2104" s="220" t="s">
        <v>2280</v>
      </c>
      <c r="G2104" s="218"/>
      <c r="H2104" s="221">
        <v>-6.0449999999999999</v>
      </c>
      <c r="I2104" s="222"/>
      <c r="J2104" s="218"/>
      <c r="K2104" s="218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194</v>
      </c>
      <c r="AU2104" s="227" t="s">
        <v>82</v>
      </c>
      <c r="AV2104" s="14" t="s">
        <v>82</v>
      </c>
      <c r="AW2104" s="14" t="s">
        <v>29</v>
      </c>
      <c r="AX2104" s="14" t="s">
        <v>72</v>
      </c>
      <c r="AY2104" s="227" t="s">
        <v>182</v>
      </c>
    </row>
    <row r="2105" spans="1:65" s="13" customFormat="1" ht="11.25">
      <c r="B2105" s="206"/>
      <c r="C2105" s="207"/>
      <c r="D2105" s="208" t="s">
        <v>194</v>
      </c>
      <c r="E2105" s="209" t="s">
        <v>1</v>
      </c>
      <c r="F2105" s="210" t="s">
        <v>1734</v>
      </c>
      <c r="G2105" s="207"/>
      <c r="H2105" s="209" t="s">
        <v>1</v>
      </c>
      <c r="I2105" s="211"/>
      <c r="J2105" s="207"/>
      <c r="K2105" s="207"/>
      <c r="L2105" s="212"/>
      <c r="M2105" s="213"/>
      <c r="N2105" s="214"/>
      <c r="O2105" s="214"/>
      <c r="P2105" s="214"/>
      <c r="Q2105" s="214"/>
      <c r="R2105" s="214"/>
      <c r="S2105" s="214"/>
      <c r="T2105" s="215"/>
      <c r="AT2105" s="216" t="s">
        <v>194</v>
      </c>
      <c r="AU2105" s="216" t="s">
        <v>82</v>
      </c>
      <c r="AV2105" s="13" t="s">
        <v>80</v>
      </c>
      <c r="AW2105" s="13" t="s">
        <v>29</v>
      </c>
      <c r="AX2105" s="13" t="s">
        <v>72</v>
      </c>
      <c r="AY2105" s="216" t="s">
        <v>182</v>
      </c>
    </row>
    <row r="2106" spans="1:65" s="14" customFormat="1" ht="22.5">
      <c r="B2106" s="217"/>
      <c r="C2106" s="218"/>
      <c r="D2106" s="208" t="s">
        <v>194</v>
      </c>
      <c r="E2106" s="219" t="s">
        <v>1</v>
      </c>
      <c r="F2106" s="220" t="s">
        <v>2249</v>
      </c>
      <c r="G2106" s="218"/>
      <c r="H2106" s="221">
        <v>109.03400000000001</v>
      </c>
      <c r="I2106" s="222"/>
      <c r="J2106" s="218"/>
      <c r="K2106" s="218"/>
      <c r="L2106" s="223"/>
      <c r="M2106" s="224"/>
      <c r="N2106" s="225"/>
      <c r="O2106" s="225"/>
      <c r="P2106" s="225"/>
      <c r="Q2106" s="225"/>
      <c r="R2106" s="225"/>
      <c r="S2106" s="225"/>
      <c r="T2106" s="226"/>
      <c r="AT2106" s="227" t="s">
        <v>194</v>
      </c>
      <c r="AU2106" s="227" t="s">
        <v>82</v>
      </c>
      <c r="AV2106" s="14" t="s">
        <v>82</v>
      </c>
      <c r="AW2106" s="14" t="s">
        <v>29</v>
      </c>
      <c r="AX2106" s="14" t="s">
        <v>72</v>
      </c>
      <c r="AY2106" s="227" t="s">
        <v>182</v>
      </c>
    </row>
    <row r="2107" spans="1:65" s="14" customFormat="1" ht="22.5">
      <c r="B2107" s="217"/>
      <c r="C2107" s="218"/>
      <c r="D2107" s="208" t="s">
        <v>194</v>
      </c>
      <c r="E2107" s="219" t="s">
        <v>1</v>
      </c>
      <c r="F2107" s="220" t="s">
        <v>2250</v>
      </c>
      <c r="G2107" s="218"/>
      <c r="H2107" s="221">
        <v>60.155000000000001</v>
      </c>
      <c r="I2107" s="222"/>
      <c r="J2107" s="218"/>
      <c r="K2107" s="218"/>
      <c r="L2107" s="223"/>
      <c r="M2107" s="224"/>
      <c r="N2107" s="225"/>
      <c r="O2107" s="225"/>
      <c r="P2107" s="225"/>
      <c r="Q2107" s="225"/>
      <c r="R2107" s="225"/>
      <c r="S2107" s="225"/>
      <c r="T2107" s="226"/>
      <c r="AT2107" s="227" t="s">
        <v>194</v>
      </c>
      <c r="AU2107" s="227" t="s">
        <v>82</v>
      </c>
      <c r="AV2107" s="14" t="s">
        <v>82</v>
      </c>
      <c r="AW2107" s="14" t="s">
        <v>29</v>
      </c>
      <c r="AX2107" s="14" t="s">
        <v>72</v>
      </c>
      <c r="AY2107" s="227" t="s">
        <v>182</v>
      </c>
    </row>
    <row r="2108" spans="1:65" s="15" customFormat="1" ht="11.25">
      <c r="B2108" s="228"/>
      <c r="C2108" s="229"/>
      <c r="D2108" s="208" t="s">
        <v>194</v>
      </c>
      <c r="E2108" s="230" t="s">
        <v>1</v>
      </c>
      <c r="F2108" s="231" t="s">
        <v>218</v>
      </c>
      <c r="G2108" s="229"/>
      <c r="H2108" s="232">
        <v>195.63399999999999</v>
      </c>
      <c r="I2108" s="233"/>
      <c r="J2108" s="229"/>
      <c r="K2108" s="229"/>
      <c r="L2108" s="234"/>
      <c r="M2108" s="235"/>
      <c r="N2108" s="236"/>
      <c r="O2108" s="236"/>
      <c r="P2108" s="236"/>
      <c r="Q2108" s="236"/>
      <c r="R2108" s="236"/>
      <c r="S2108" s="236"/>
      <c r="T2108" s="237"/>
      <c r="AT2108" s="238" t="s">
        <v>194</v>
      </c>
      <c r="AU2108" s="238" t="s">
        <v>82</v>
      </c>
      <c r="AV2108" s="15" t="s">
        <v>187</v>
      </c>
      <c r="AW2108" s="15" t="s">
        <v>29</v>
      </c>
      <c r="AX2108" s="15" t="s">
        <v>80</v>
      </c>
      <c r="AY2108" s="238" t="s">
        <v>182</v>
      </c>
    </row>
    <row r="2109" spans="1:65" s="2" customFormat="1" ht="24.2" customHeight="1">
      <c r="A2109" s="34"/>
      <c r="B2109" s="35"/>
      <c r="C2109" s="192" t="s">
        <v>2289</v>
      </c>
      <c r="D2109" s="192" t="s">
        <v>184</v>
      </c>
      <c r="E2109" s="193" t="s">
        <v>2290</v>
      </c>
      <c r="F2109" s="194" t="s">
        <v>2291</v>
      </c>
      <c r="G2109" s="195" t="s">
        <v>201</v>
      </c>
      <c r="H2109" s="196">
        <v>39.832999999999998</v>
      </c>
      <c r="I2109" s="197"/>
      <c r="J2109" s="198">
        <f>ROUND(I2109*H2109,2)</f>
        <v>0</v>
      </c>
      <c r="K2109" s="199"/>
      <c r="L2109" s="39"/>
      <c r="M2109" s="200" t="s">
        <v>1</v>
      </c>
      <c r="N2109" s="201" t="s">
        <v>37</v>
      </c>
      <c r="O2109" s="71"/>
      <c r="P2109" s="202">
        <f>O2109*H2109</f>
        <v>0</v>
      </c>
      <c r="Q2109" s="202">
        <v>0</v>
      </c>
      <c r="R2109" s="202">
        <f>Q2109*H2109</f>
        <v>0</v>
      </c>
      <c r="S2109" s="202">
        <v>0</v>
      </c>
      <c r="T2109" s="203">
        <f>S2109*H2109</f>
        <v>0</v>
      </c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R2109" s="204" t="s">
        <v>326</v>
      </c>
      <c r="AT2109" s="204" t="s">
        <v>184</v>
      </c>
      <c r="AU2109" s="204" t="s">
        <v>82</v>
      </c>
      <c r="AY2109" s="17" t="s">
        <v>182</v>
      </c>
      <c r="BE2109" s="205">
        <f>IF(N2109="základní",J2109,0)</f>
        <v>0</v>
      </c>
      <c r="BF2109" s="205">
        <f>IF(N2109="snížená",J2109,0)</f>
        <v>0</v>
      </c>
      <c r="BG2109" s="205">
        <f>IF(N2109="zákl. přenesená",J2109,0)</f>
        <v>0</v>
      </c>
      <c r="BH2109" s="205">
        <f>IF(N2109="sníž. přenesená",J2109,0)</f>
        <v>0</v>
      </c>
      <c r="BI2109" s="205">
        <f>IF(N2109="nulová",J2109,0)</f>
        <v>0</v>
      </c>
      <c r="BJ2109" s="17" t="s">
        <v>80</v>
      </c>
      <c r="BK2109" s="205">
        <f>ROUND(I2109*H2109,2)</f>
        <v>0</v>
      </c>
      <c r="BL2109" s="17" t="s">
        <v>326</v>
      </c>
      <c r="BM2109" s="204" t="s">
        <v>2292</v>
      </c>
    </row>
    <row r="2110" spans="1:65" s="13" customFormat="1" ht="11.25">
      <c r="B2110" s="206"/>
      <c r="C2110" s="207"/>
      <c r="D2110" s="208" t="s">
        <v>194</v>
      </c>
      <c r="E2110" s="209" t="s">
        <v>1</v>
      </c>
      <c r="F2110" s="210" t="s">
        <v>2293</v>
      </c>
      <c r="G2110" s="207"/>
      <c r="H2110" s="209" t="s">
        <v>1</v>
      </c>
      <c r="I2110" s="211"/>
      <c r="J2110" s="207"/>
      <c r="K2110" s="207"/>
      <c r="L2110" s="212"/>
      <c r="M2110" s="213"/>
      <c r="N2110" s="214"/>
      <c r="O2110" s="214"/>
      <c r="P2110" s="214"/>
      <c r="Q2110" s="214"/>
      <c r="R2110" s="214"/>
      <c r="S2110" s="214"/>
      <c r="T2110" s="215"/>
      <c r="AT2110" s="216" t="s">
        <v>194</v>
      </c>
      <c r="AU2110" s="216" t="s">
        <v>82</v>
      </c>
      <c r="AV2110" s="13" t="s">
        <v>80</v>
      </c>
      <c r="AW2110" s="13" t="s">
        <v>29</v>
      </c>
      <c r="AX2110" s="13" t="s">
        <v>72</v>
      </c>
      <c r="AY2110" s="216" t="s">
        <v>182</v>
      </c>
    </row>
    <row r="2111" spans="1:65" s="14" customFormat="1" ht="22.5">
      <c r="B2111" s="217"/>
      <c r="C2111" s="218"/>
      <c r="D2111" s="208" t="s">
        <v>194</v>
      </c>
      <c r="E2111" s="219" t="s">
        <v>1</v>
      </c>
      <c r="F2111" s="220" t="s">
        <v>2294</v>
      </c>
      <c r="G2111" s="218"/>
      <c r="H2111" s="221">
        <v>36.1</v>
      </c>
      <c r="I2111" s="222"/>
      <c r="J2111" s="218"/>
      <c r="K2111" s="218"/>
      <c r="L2111" s="223"/>
      <c r="M2111" s="224"/>
      <c r="N2111" s="225"/>
      <c r="O2111" s="225"/>
      <c r="P2111" s="225"/>
      <c r="Q2111" s="225"/>
      <c r="R2111" s="225"/>
      <c r="S2111" s="225"/>
      <c r="T2111" s="226"/>
      <c r="AT2111" s="227" t="s">
        <v>194</v>
      </c>
      <c r="AU2111" s="227" t="s">
        <v>82</v>
      </c>
      <c r="AV2111" s="14" t="s">
        <v>82</v>
      </c>
      <c r="AW2111" s="14" t="s">
        <v>29</v>
      </c>
      <c r="AX2111" s="14" t="s">
        <v>72</v>
      </c>
      <c r="AY2111" s="227" t="s">
        <v>182</v>
      </c>
    </row>
    <row r="2112" spans="1:65" s="14" customFormat="1" ht="11.25">
      <c r="B2112" s="217"/>
      <c r="C2112" s="218"/>
      <c r="D2112" s="208" t="s">
        <v>194</v>
      </c>
      <c r="E2112" s="219" t="s">
        <v>1</v>
      </c>
      <c r="F2112" s="220" t="s">
        <v>2295</v>
      </c>
      <c r="G2112" s="218"/>
      <c r="H2112" s="221">
        <v>3.7330000000000001</v>
      </c>
      <c r="I2112" s="222"/>
      <c r="J2112" s="218"/>
      <c r="K2112" s="218"/>
      <c r="L2112" s="223"/>
      <c r="M2112" s="224"/>
      <c r="N2112" s="225"/>
      <c r="O2112" s="225"/>
      <c r="P2112" s="225"/>
      <c r="Q2112" s="225"/>
      <c r="R2112" s="225"/>
      <c r="S2112" s="225"/>
      <c r="T2112" s="226"/>
      <c r="AT2112" s="227" t="s">
        <v>194</v>
      </c>
      <c r="AU2112" s="227" t="s">
        <v>82</v>
      </c>
      <c r="AV2112" s="14" t="s">
        <v>82</v>
      </c>
      <c r="AW2112" s="14" t="s">
        <v>29</v>
      </c>
      <c r="AX2112" s="14" t="s">
        <v>72</v>
      </c>
      <c r="AY2112" s="227" t="s">
        <v>182</v>
      </c>
    </row>
    <row r="2113" spans="1:65" s="15" customFormat="1" ht="11.25">
      <c r="B2113" s="228"/>
      <c r="C2113" s="229"/>
      <c r="D2113" s="208" t="s">
        <v>194</v>
      </c>
      <c r="E2113" s="230" t="s">
        <v>1</v>
      </c>
      <c r="F2113" s="231" t="s">
        <v>218</v>
      </c>
      <c r="G2113" s="229"/>
      <c r="H2113" s="232">
        <v>39.832999999999998</v>
      </c>
      <c r="I2113" s="233"/>
      <c r="J2113" s="229"/>
      <c r="K2113" s="229"/>
      <c r="L2113" s="234"/>
      <c r="M2113" s="235"/>
      <c r="N2113" s="236"/>
      <c r="O2113" s="236"/>
      <c r="P2113" s="236"/>
      <c r="Q2113" s="236"/>
      <c r="R2113" s="236"/>
      <c r="S2113" s="236"/>
      <c r="T2113" s="237"/>
      <c r="AT2113" s="238" t="s">
        <v>194</v>
      </c>
      <c r="AU2113" s="238" t="s">
        <v>82</v>
      </c>
      <c r="AV2113" s="15" t="s">
        <v>187</v>
      </c>
      <c r="AW2113" s="15" t="s">
        <v>29</v>
      </c>
      <c r="AX2113" s="15" t="s">
        <v>80</v>
      </c>
      <c r="AY2113" s="238" t="s">
        <v>182</v>
      </c>
    </row>
    <row r="2114" spans="1:65" s="2" customFormat="1" ht="24.2" customHeight="1">
      <c r="A2114" s="34"/>
      <c r="B2114" s="35"/>
      <c r="C2114" s="242" t="s">
        <v>2296</v>
      </c>
      <c r="D2114" s="242" t="s">
        <v>648</v>
      </c>
      <c r="E2114" s="243" t="s">
        <v>2297</v>
      </c>
      <c r="F2114" s="244" t="s">
        <v>2298</v>
      </c>
      <c r="G2114" s="245" t="s">
        <v>535</v>
      </c>
      <c r="H2114" s="246">
        <v>39.832999999999998</v>
      </c>
      <c r="I2114" s="247"/>
      <c r="J2114" s="248">
        <f>ROUND(I2114*H2114,2)</f>
        <v>0</v>
      </c>
      <c r="K2114" s="249"/>
      <c r="L2114" s="250"/>
      <c r="M2114" s="251" t="s">
        <v>1</v>
      </c>
      <c r="N2114" s="252" t="s">
        <v>37</v>
      </c>
      <c r="O2114" s="71"/>
      <c r="P2114" s="202">
        <f>O2114*H2114</f>
        <v>0</v>
      </c>
      <c r="Q2114" s="202">
        <v>1E-3</v>
      </c>
      <c r="R2114" s="202">
        <f>Q2114*H2114</f>
        <v>3.9833E-2</v>
      </c>
      <c r="S2114" s="202">
        <v>0</v>
      </c>
      <c r="T2114" s="203">
        <f>S2114*H2114</f>
        <v>0</v>
      </c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R2114" s="204" t="s">
        <v>434</v>
      </c>
      <c r="AT2114" s="204" t="s">
        <v>648</v>
      </c>
      <c r="AU2114" s="204" t="s">
        <v>82</v>
      </c>
      <c r="AY2114" s="17" t="s">
        <v>182</v>
      </c>
      <c r="BE2114" s="205">
        <f>IF(N2114="základní",J2114,0)</f>
        <v>0</v>
      </c>
      <c r="BF2114" s="205">
        <f>IF(N2114="snížená",J2114,0)</f>
        <v>0</v>
      </c>
      <c r="BG2114" s="205">
        <f>IF(N2114="zákl. přenesená",J2114,0)</f>
        <v>0</v>
      </c>
      <c r="BH2114" s="205">
        <f>IF(N2114="sníž. přenesená",J2114,0)</f>
        <v>0</v>
      </c>
      <c r="BI2114" s="205">
        <f>IF(N2114="nulová",J2114,0)</f>
        <v>0</v>
      </c>
      <c r="BJ2114" s="17" t="s">
        <v>80</v>
      </c>
      <c r="BK2114" s="205">
        <f>ROUND(I2114*H2114,2)</f>
        <v>0</v>
      </c>
      <c r="BL2114" s="17" t="s">
        <v>326</v>
      </c>
      <c r="BM2114" s="204" t="s">
        <v>2299</v>
      </c>
    </row>
    <row r="2115" spans="1:65" s="2" customFormat="1" ht="37.9" customHeight="1">
      <c r="A2115" s="34"/>
      <c r="B2115" s="35"/>
      <c r="C2115" s="192" t="s">
        <v>2300</v>
      </c>
      <c r="D2115" s="192" t="s">
        <v>184</v>
      </c>
      <c r="E2115" s="193" t="s">
        <v>2301</v>
      </c>
      <c r="F2115" s="194" t="s">
        <v>2302</v>
      </c>
      <c r="G2115" s="195" t="s">
        <v>201</v>
      </c>
      <c r="H2115" s="196">
        <v>30</v>
      </c>
      <c r="I2115" s="197"/>
      <c r="J2115" s="198">
        <f>ROUND(I2115*H2115,2)</f>
        <v>0</v>
      </c>
      <c r="K2115" s="199"/>
      <c r="L2115" s="39"/>
      <c r="M2115" s="200" t="s">
        <v>1</v>
      </c>
      <c r="N2115" s="201" t="s">
        <v>37</v>
      </c>
      <c r="O2115" s="71"/>
      <c r="P2115" s="202">
        <f>O2115*H2115</f>
        <v>0</v>
      </c>
      <c r="Q2115" s="202">
        <v>6.3200000000000001E-3</v>
      </c>
      <c r="R2115" s="202">
        <f>Q2115*H2115</f>
        <v>0.18959999999999999</v>
      </c>
      <c r="S2115" s="202">
        <v>0</v>
      </c>
      <c r="T2115" s="203">
        <f>S2115*H2115</f>
        <v>0</v>
      </c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R2115" s="204" t="s">
        <v>326</v>
      </c>
      <c r="AT2115" s="204" t="s">
        <v>184</v>
      </c>
      <c r="AU2115" s="204" t="s">
        <v>82</v>
      </c>
      <c r="AY2115" s="17" t="s">
        <v>182</v>
      </c>
      <c r="BE2115" s="205">
        <f>IF(N2115="základní",J2115,0)</f>
        <v>0</v>
      </c>
      <c r="BF2115" s="205">
        <f>IF(N2115="snížená",J2115,0)</f>
        <v>0</v>
      </c>
      <c r="BG2115" s="205">
        <f>IF(N2115="zákl. přenesená",J2115,0)</f>
        <v>0</v>
      </c>
      <c r="BH2115" s="205">
        <f>IF(N2115="sníž. přenesená",J2115,0)</f>
        <v>0</v>
      </c>
      <c r="BI2115" s="205">
        <f>IF(N2115="nulová",J2115,0)</f>
        <v>0</v>
      </c>
      <c r="BJ2115" s="17" t="s">
        <v>80</v>
      </c>
      <c r="BK2115" s="205">
        <f>ROUND(I2115*H2115,2)</f>
        <v>0</v>
      </c>
      <c r="BL2115" s="17" t="s">
        <v>326</v>
      </c>
      <c r="BM2115" s="204" t="s">
        <v>2303</v>
      </c>
    </row>
    <row r="2116" spans="1:65" s="13" customFormat="1" ht="11.25">
      <c r="B2116" s="206"/>
      <c r="C2116" s="207"/>
      <c r="D2116" s="208" t="s">
        <v>194</v>
      </c>
      <c r="E2116" s="209" t="s">
        <v>1</v>
      </c>
      <c r="F2116" s="210" t="s">
        <v>2304</v>
      </c>
      <c r="G2116" s="207"/>
      <c r="H2116" s="209" t="s">
        <v>1</v>
      </c>
      <c r="I2116" s="211"/>
      <c r="J2116" s="207"/>
      <c r="K2116" s="207"/>
      <c r="L2116" s="212"/>
      <c r="M2116" s="213"/>
      <c r="N2116" s="214"/>
      <c r="O2116" s="214"/>
      <c r="P2116" s="214"/>
      <c r="Q2116" s="214"/>
      <c r="R2116" s="214"/>
      <c r="S2116" s="214"/>
      <c r="T2116" s="215"/>
      <c r="AT2116" s="216" t="s">
        <v>194</v>
      </c>
      <c r="AU2116" s="216" t="s">
        <v>82</v>
      </c>
      <c r="AV2116" s="13" t="s">
        <v>80</v>
      </c>
      <c r="AW2116" s="13" t="s">
        <v>29</v>
      </c>
      <c r="AX2116" s="13" t="s">
        <v>72</v>
      </c>
      <c r="AY2116" s="216" t="s">
        <v>182</v>
      </c>
    </row>
    <row r="2117" spans="1:65" s="14" customFormat="1" ht="11.25">
      <c r="B2117" s="217"/>
      <c r="C2117" s="218"/>
      <c r="D2117" s="208" t="s">
        <v>194</v>
      </c>
      <c r="E2117" s="219" t="s">
        <v>1</v>
      </c>
      <c r="F2117" s="220" t="s">
        <v>423</v>
      </c>
      <c r="G2117" s="218"/>
      <c r="H2117" s="221">
        <v>30</v>
      </c>
      <c r="I2117" s="222"/>
      <c r="J2117" s="218"/>
      <c r="K2117" s="218"/>
      <c r="L2117" s="223"/>
      <c r="M2117" s="224"/>
      <c r="N2117" s="225"/>
      <c r="O2117" s="225"/>
      <c r="P2117" s="225"/>
      <c r="Q2117" s="225"/>
      <c r="R2117" s="225"/>
      <c r="S2117" s="225"/>
      <c r="T2117" s="226"/>
      <c r="AT2117" s="227" t="s">
        <v>194</v>
      </c>
      <c r="AU2117" s="227" t="s">
        <v>82</v>
      </c>
      <c r="AV2117" s="14" t="s">
        <v>82</v>
      </c>
      <c r="AW2117" s="14" t="s">
        <v>29</v>
      </c>
      <c r="AX2117" s="14" t="s">
        <v>72</v>
      </c>
      <c r="AY2117" s="227" t="s">
        <v>182</v>
      </c>
    </row>
    <row r="2118" spans="1:65" s="15" customFormat="1" ht="11.25">
      <c r="B2118" s="228"/>
      <c r="C2118" s="229"/>
      <c r="D2118" s="208" t="s">
        <v>194</v>
      </c>
      <c r="E2118" s="230" t="s">
        <v>1</v>
      </c>
      <c r="F2118" s="231" t="s">
        <v>218</v>
      </c>
      <c r="G2118" s="229"/>
      <c r="H2118" s="232">
        <v>30</v>
      </c>
      <c r="I2118" s="233"/>
      <c r="J2118" s="229"/>
      <c r="K2118" s="229"/>
      <c r="L2118" s="234"/>
      <c r="M2118" s="235"/>
      <c r="N2118" s="236"/>
      <c r="O2118" s="236"/>
      <c r="P2118" s="236"/>
      <c r="Q2118" s="236"/>
      <c r="R2118" s="236"/>
      <c r="S2118" s="236"/>
      <c r="T2118" s="237"/>
      <c r="AT2118" s="238" t="s">
        <v>194</v>
      </c>
      <c r="AU2118" s="238" t="s">
        <v>82</v>
      </c>
      <c r="AV2118" s="15" t="s">
        <v>187</v>
      </c>
      <c r="AW2118" s="15" t="s">
        <v>29</v>
      </c>
      <c r="AX2118" s="15" t="s">
        <v>80</v>
      </c>
      <c r="AY2118" s="238" t="s">
        <v>182</v>
      </c>
    </row>
    <row r="2119" spans="1:65" s="2" customFormat="1" ht="24.2" customHeight="1">
      <c r="A2119" s="34"/>
      <c r="B2119" s="35"/>
      <c r="C2119" s="192" t="s">
        <v>2305</v>
      </c>
      <c r="D2119" s="192" t="s">
        <v>184</v>
      </c>
      <c r="E2119" s="193" t="s">
        <v>2306</v>
      </c>
      <c r="F2119" s="194" t="s">
        <v>2307</v>
      </c>
      <c r="G2119" s="195" t="s">
        <v>201</v>
      </c>
      <c r="H2119" s="196">
        <v>176.08799999999999</v>
      </c>
      <c r="I2119" s="197"/>
      <c r="J2119" s="198">
        <f>ROUND(I2119*H2119,2)</f>
        <v>0</v>
      </c>
      <c r="K2119" s="199"/>
      <c r="L2119" s="39"/>
      <c r="M2119" s="200" t="s">
        <v>1</v>
      </c>
      <c r="N2119" s="201" t="s">
        <v>37</v>
      </c>
      <c r="O2119" s="71"/>
      <c r="P2119" s="202">
        <f>O2119*H2119</f>
        <v>0</v>
      </c>
      <c r="Q2119" s="202">
        <v>0</v>
      </c>
      <c r="R2119" s="202">
        <f>Q2119*H2119</f>
        <v>0</v>
      </c>
      <c r="S2119" s="202">
        <v>2.5000000000000001E-3</v>
      </c>
      <c r="T2119" s="203">
        <f>S2119*H2119</f>
        <v>0.44022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204" t="s">
        <v>326</v>
      </c>
      <c r="AT2119" s="204" t="s">
        <v>184</v>
      </c>
      <c r="AU2119" s="204" t="s">
        <v>82</v>
      </c>
      <c r="AY2119" s="17" t="s">
        <v>182</v>
      </c>
      <c r="BE2119" s="205">
        <f>IF(N2119="základní",J2119,0)</f>
        <v>0</v>
      </c>
      <c r="BF2119" s="205">
        <f>IF(N2119="snížená",J2119,0)</f>
        <v>0</v>
      </c>
      <c r="BG2119" s="205">
        <f>IF(N2119="zákl. přenesená",J2119,0)</f>
        <v>0</v>
      </c>
      <c r="BH2119" s="205">
        <f>IF(N2119="sníž. přenesená",J2119,0)</f>
        <v>0</v>
      </c>
      <c r="BI2119" s="205">
        <f>IF(N2119="nulová",J2119,0)</f>
        <v>0</v>
      </c>
      <c r="BJ2119" s="17" t="s">
        <v>80</v>
      </c>
      <c r="BK2119" s="205">
        <f>ROUND(I2119*H2119,2)</f>
        <v>0</v>
      </c>
      <c r="BL2119" s="17" t="s">
        <v>326</v>
      </c>
      <c r="BM2119" s="204" t="s">
        <v>2308</v>
      </c>
    </row>
    <row r="2120" spans="1:65" s="13" customFormat="1" ht="11.25">
      <c r="B2120" s="206"/>
      <c r="C2120" s="207"/>
      <c r="D2120" s="208" t="s">
        <v>194</v>
      </c>
      <c r="E2120" s="209" t="s">
        <v>1</v>
      </c>
      <c r="F2120" s="210" t="s">
        <v>195</v>
      </c>
      <c r="G2120" s="207"/>
      <c r="H2120" s="209" t="s">
        <v>1</v>
      </c>
      <c r="I2120" s="211"/>
      <c r="J2120" s="207"/>
      <c r="K2120" s="207"/>
      <c r="L2120" s="212"/>
      <c r="M2120" s="213"/>
      <c r="N2120" s="214"/>
      <c r="O2120" s="214"/>
      <c r="P2120" s="214"/>
      <c r="Q2120" s="214"/>
      <c r="R2120" s="214"/>
      <c r="S2120" s="214"/>
      <c r="T2120" s="215"/>
      <c r="AT2120" s="216" t="s">
        <v>194</v>
      </c>
      <c r="AU2120" s="216" t="s">
        <v>82</v>
      </c>
      <c r="AV2120" s="13" t="s">
        <v>80</v>
      </c>
      <c r="AW2120" s="13" t="s">
        <v>29</v>
      </c>
      <c r="AX2120" s="13" t="s">
        <v>72</v>
      </c>
      <c r="AY2120" s="216" t="s">
        <v>182</v>
      </c>
    </row>
    <row r="2121" spans="1:65" s="13" customFormat="1" ht="11.25">
      <c r="B2121" s="206"/>
      <c r="C2121" s="207"/>
      <c r="D2121" s="208" t="s">
        <v>194</v>
      </c>
      <c r="E2121" s="209" t="s">
        <v>1</v>
      </c>
      <c r="F2121" s="210" t="s">
        <v>299</v>
      </c>
      <c r="G2121" s="207"/>
      <c r="H2121" s="209" t="s">
        <v>1</v>
      </c>
      <c r="I2121" s="211"/>
      <c r="J2121" s="207"/>
      <c r="K2121" s="207"/>
      <c r="L2121" s="212"/>
      <c r="M2121" s="213"/>
      <c r="N2121" s="214"/>
      <c r="O2121" s="214"/>
      <c r="P2121" s="214"/>
      <c r="Q2121" s="214"/>
      <c r="R2121" s="214"/>
      <c r="S2121" s="214"/>
      <c r="T2121" s="215"/>
      <c r="AT2121" s="216" t="s">
        <v>194</v>
      </c>
      <c r="AU2121" s="216" t="s">
        <v>82</v>
      </c>
      <c r="AV2121" s="13" t="s">
        <v>80</v>
      </c>
      <c r="AW2121" s="13" t="s">
        <v>29</v>
      </c>
      <c r="AX2121" s="13" t="s">
        <v>72</v>
      </c>
      <c r="AY2121" s="216" t="s">
        <v>182</v>
      </c>
    </row>
    <row r="2122" spans="1:65" s="14" customFormat="1" ht="11.25">
      <c r="B2122" s="217"/>
      <c r="C2122" s="218"/>
      <c r="D2122" s="208" t="s">
        <v>194</v>
      </c>
      <c r="E2122" s="219" t="s">
        <v>1</v>
      </c>
      <c r="F2122" s="220" t="s">
        <v>300</v>
      </c>
      <c r="G2122" s="218"/>
      <c r="H2122" s="221">
        <v>58.3</v>
      </c>
      <c r="I2122" s="222"/>
      <c r="J2122" s="218"/>
      <c r="K2122" s="218"/>
      <c r="L2122" s="223"/>
      <c r="M2122" s="224"/>
      <c r="N2122" s="225"/>
      <c r="O2122" s="225"/>
      <c r="P2122" s="225"/>
      <c r="Q2122" s="225"/>
      <c r="R2122" s="225"/>
      <c r="S2122" s="225"/>
      <c r="T2122" s="226"/>
      <c r="AT2122" s="227" t="s">
        <v>194</v>
      </c>
      <c r="AU2122" s="227" t="s">
        <v>82</v>
      </c>
      <c r="AV2122" s="14" t="s">
        <v>82</v>
      </c>
      <c r="AW2122" s="14" t="s">
        <v>29</v>
      </c>
      <c r="AX2122" s="14" t="s">
        <v>72</v>
      </c>
      <c r="AY2122" s="227" t="s">
        <v>182</v>
      </c>
    </row>
    <row r="2123" spans="1:65" s="14" customFormat="1" ht="11.25">
      <c r="B2123" s="217"/>
      <c r="C2123" s="218"/>
      <c r="D2123" s="208" t="s">
        <v>194</v>
      </c>
      <c r="E2123" s="219" t="s">
        <v>1</v>
      </c>
      <c r="F2123" s="220" t="s">
        <v>301</v>
      </c>
      <c r="G2123" s="218"/>
      <c r="H2123" s="221">
        <v>75.988</v>
      </c>
      <c r="I2123" s="222"/>
      <c r="J2123" s="218"/>
      <c r="K2123" s="218"/>
      <c r="L2123" s="223"/>
      <c r="M2123" s="224"/>
      <c r="N2123" s="225"/>
      <c r="O2123" s="225"/>
      <c r="P2123" s="225"/>
      <c r="Q2123" s="225"/>
      <c r="R2123" s="225"/>
      <c r="S2123" s="225"/>
      <c r="T2123" s="226"/>
      <c r="AT2123" s="227" t="s">
        <v>194</v>
      </c>
      <c r="AU2123" s="227" t="s">
        <v>82</v>
      </c>
      <c r="AV2123" s="14" t="s">
        <v>82</v>
      </c>
      <c r="AW2123" s="14" t="s">
        <v>29</v>
      </c>
      <c r="AX2123" s="14" t="s">
        <v>72</v>
      </c>
      <c r="AY2123" s="227" t="s">
        <v>182</v>
      </c>
    </row>
    <row r="2124" spans="1:65" s="14" customFormat="1" ht="11.25">
      <c r="B2124" s="217"/>
      <c r="C2124" s="218"/>
      <c r="D2124" s="208" t="s">
        <v>194</v>
      </c>
      <c r="E2124" s="219" t="s">
        <v>1</v>
      </c>
      <c r="F2124" s="220" t="s">
        <v>302</v>
      </c>
      <c r="G2124" s="218"/>
      <c r="H2124" s="221">
        <v>41.8</v>
      </c>
      <c r="I2124" s="222"/>
      <c r="J2124" s="218"/>
      <c r="K2124" s="218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194</v>
      </c>
      <c r="AU2124" s="227" t="s">
        <v>82</v>
      </c>
      <c r="AV2124" s="14" t="s">
        <v>82</v>
      </c>
      <c r="AW2124" s="14" t="s">
        <v>29</v>
      </c>
      <c r="AX2124" s="14" t="s">
        <v>72</v>
      </c>
      <c r="AY2124" s="227" t="s">
        <v>182</v>
      </c>
    </row>
    <row r="2125" spans="1:65" s="15" customFormat="1" ht="11.25">
      <c r="B2125" s="228"/>
      <c r="C2125" s="229"/>
      <c r="D2125" s="208" t="s">
        <v>194</v>
      </c>
      <c r="E2125" s="230" t="s">
        <v>1</v>
      </c>
      <c r="F2125" s="231" t="s">
        <v>218</v>
      </c>
      <c r="G2125" s="229"/>
      <c r="H2125" s="232">
        <v>176.08799999999999</v>
      </c>
      <c r="I2125" s="233"/>
      <c r="J2125" s="229"/>
      <c r="K2125" s="229"/>
      <c r="L2125" s="234"/>
      <c r="M2125" s="235"/>
      <c r="N2125" s="236"/>
      <c r="O2125" s="236"/>
      <c r="P2125" s="236"/>
      <c r="Q2125" s="236"/>
      <c r="R2125" s="236"/>
      <c r="S2125" s="236"/>
      <c r="T2125" s="237"/>
      <c r="AT2125" s="238" t="s">
        <v>194</v>
      </c>
      <c r="AU2125" s="238" t="s">
        <v>82</v>
      </c>
      <c r="AV2125" s="15" t="s">
        <v>187</v>
      </c>
      <c r="AW2125" s="15" t="s">
        <v>29</v>
      </c>
      <c r="AX2125" s="15" t="s">
        <v>80</v>
      </c>
      <c r="AY2125" s="238" t="s">
        <v>182</v>
      </c>
    </row>
    <row r="2126" spans="1:65" s="2" customFormat="1" ht="24.2" customHeight="1">
      <c r="A2126" s="34"/>
      <c r="B2126" s="35"/>
      <c r="C2126" s="192" t="s">
        <v>2309</v>
      </c>
      <c r="D2126" s="192" t="s">
        <v>184</v>
      </c>
      <c r="E2126" s="193" t="s">
        <v>2310</v>
      </c>
      <c r="F2126" s="194" t="s">
        <v>2311</v>
      </c>
      <c r="G2126" s="195" t="s">
        <v>201</v>
      </c>
      <c r="H2126" s="196">
        <v>15.933</v>
      </c>
      <c r="I2126" s="197"/>
      <c r="J2126" s="198">
        <f>ROUND(I2126*H2126,2)</f>
        <v>0</v>
      </c>
      <c r="K2126" s="199"/>
      <c r="L2126" s="39"/>
      <c r="M2126" s="200" t="s">
        <v>1</v>
      </c>
      <c r="N2126" s="201" t="s">
        <v>37</v>
      </c>
      <c r="O2126" s="71"/>
      <c r="P2126" s="202">
        <f>O2126*H2126</f>
        <v>0</v>
      </c>
      <c r="Q2126" s="202">
        <v>0</v>
      </c>
      <c r="R2126" s="202">
        <f>Q2126*H2126</f>
        <v>0</v>
      </c>
      <c r="S2126" s="202">
        <v>0</v>
      </c>
      <c r="T2126" s="203">
        <f>S2126*H2126</f>
        <v>0</v>
      </c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R2126" s="204" t="s">
        <v>326</v>
      </c>
      <c r="AT2126" s="204" t="s">
        <v>184</v>
      </c>
      <c r="AU2126" s="204" t="s">
        <v>82</v>
      </c>
      <c r="AY2126" s="17" t="s">
        <v>182</v>
      </c>
      <c r="BE2126" s="205">
        <f>IF(N2126="základní",J2126,0)</f>
        <v>0</v>
      </c>
      <c r="BF2126" s="205">
        <f>IF(N2126="snížená",J2126,0)</f>
        <v>0</v>
      </c>
      <c r="BG2126" s="205">
        <f>IF(N2126="zákl. přenesená",J2126,0)</f>
        <v>0</v>
      </c>
      <c r="BH2126" s="205">
        <f>IF(N2126="sníž. přenesená",J2126,0)</f>
        <v>0</v>
      </c>
      <c r="BI2126" s="205">
        <f>IF(N2126="nulová",J2126,0)</f>
        <v>0</v>
      </c>
      <c r="BJ2126" s="17" t="s">
        <v>80</v>
      </c>
      <c r="BK2126" s="205">
        <f>ROUND(I2126*H2126,2)</f>
        <v>0</v>
      </c>
      <c r="BL2126" s="17" t="s">
        <v>326</v>
      </c>
      <c r="BM2126" s="204" t="s">
        <v>2312</v>
      </c>
    </row>
    <row r="2127" spans="1:65" s="13" customFormat="1" ht="22.5">
      <c r="B2127" s="206"/>
      <c r="C2127" s="207"/>
      <c r="D2127" s="208" t="s">
        <v>194</v>
      </c>
      <c r="E2127" s="209" t="s">
        <v>1</v>
      </c>
      <c r="F2127" s="210" t="s">
        <v>2313</v>
      </c>
      <c r="G2127" s="207"/>
      <c r="H2127" s="209" t="s">
        <v>1</v>
      </c>
      <c r="I2127" s="211"/>
      <c r="J2127" s="207"/>
      <c r="K2127" s="207"/>
      <c r="L2127" s="212"/>
      <c r="M2127" s="213"/>
      <c r="N2127" s="214"/>
      <c r="O2127" s="214"/>
      <c r="P2127" s="214"/>
      <c r="Q2127" s="214"/>
      <c r="R2127" s="214"/>
      <c r="S2127" s="214"/>
      <c r="T2127" s="215"/>
      <c r="AT2127" s="216" t="s">
        <v>194</v>
      </c>
      <c r="AU2127" s="216" t="s">
        <v>82</v>
      </c>
      <c r="AV2127" s="13" t="s">
        <v>80</v>
      </c>
      <c r="AW2127" s="13" t="s">
        <v>29</v>
      </c>
      <c r="AX2127" s="13" t="s">
        <v>72</v>
      </c>
      <c r="AY2127" s="216" t="s">
        <v>182</v>
      </c>
    </row>
    <row r="2128" spans="1:65" s="14" customFormat="1" ht="22.5">
      <c r="B2128" s="217"/>
      <c r="C2128" s="218"/>
      <c r="D2128" s="208" t="s">
        <v>194</v>
      </c>
      <c r="E2128" s="219" t="s">
        <v>1</v>
      </c>
      <c r="F2128" s="220" t="s">
        <v>2314</v>
      </c>
      <c r="G2128" s="218"/>
      <c r="H2128" s="221">
        <v>14.44</v>
      </c>
      <c r="I2128" s="222"/>
      <c r="J2128" s="218"/>
      <c r="K2128" s="218"/>
      <c r="L2128" s="223"/>
      <c r="M2128" s="224"/>
      <c r="N2128" s="225"/>
      <c r="O2128" s="225"/>
      <c r="P2128" s="225"/>
      <c r="Q2128" s="225"/>
      <c r="R2128" s="225"/>
      <c r="S2128" s="225"/>
      <c r="T2128" s="226"/>
      <c r="AT2128" s="227" t="s">
        <v>194</v>
      </c>
      <c r="AU2128" s="227" t="s">
        <v>82</v>
      </c>
      <c r="AV2128" s="14" t="s">
        <v>82</v>
      </c>
      <c r="AW2128" s="14" t="s">
        <v>29</v>
      </c>
      <c r="AX2128" s="14" t="s">
        <v>72</v>
      </c>
      <c r="AY2128" s="227" t="s">
        <v>182</v>
      </c>
    </row>
    <row r="2129" spans="1:65" s="14" customFormat="1" ht="11.25">
      <c r="B2129" s="217"/>
      <c r="C2129" s="218"/>
      <c r="D2129" s="208" t="s">
        <v>194</v>
      </c>
      <c r="E2129" s="219" t="s">
        <v>1</v>
      </c>
      <c r="F2129" s="220" t="s">
        <v>2315</v>
      </c>
      <c r="G2129" s="218"/>
      <c r="H2129" s="221">
        <v>1.4930000000000001</v>
      </c>
      <c r="I2129" s="222"/>
      <c r="J2129" s="218"/>
      <c r="K2129" s="218"/>
      <c r="L2129" s="223"/>
      <c r="M2129" s="224"/>
      <c r="N2129" s="225"/>
      <c r="O2129" s="225"/>
      <c r="P2129" s="225"/>
      <c r="Q2129" s="225"/>
      <c r="R2129" s="225"/>
      <c r="S2129" s="225"/>
      <c r="T2129" s="226"/>
      <c r="AT2129" s="227" t="s">
        <v>194</v>
      </c>
      <c r="AU2129" s="227" t="s">
        <v>82</v>
      </c>
      <c r="AV2129" s="14" t="s">
        <v>82</v>
      </c>
      <c r="AW2129" s="14" t="s">
        <v>29</v>
      </c>
      <c r="AX2129" s="14" t="s">
        <v>72</v>
      </c>
      <c r="AY2129" s="227" t="s">
        <v>182</v>
      </c>
    </row>
    <row r="2130" spans="1:65" s="15" customFormat="1" ht="11.25">
      <c r="B2130" s="228"/>
      <c r="C2130" s="229"/>
      <c r="D2130" s="208" t="s">
        <v>194</v>
      </c>
      <c r="E2130" s="230" t="s">
        <v>1</v>
      </c>
      <c r="F2130" s="231" t="s">
        <v>218</v>
      </c>
      <c r="G2130" s="229"/>
      <c r="H2130" s="232">
        <v>15.933</v>
      </c>
      <c r="I2130" s="233"/>
      <c r="J2130" s="229"/>
      <c r="K2130" s="229"/>
      <c r="L2130" s="234"/>
      <c r="M2130" s="235"/>
      <c r="N2130" s="236"/>
      <c r="O2130" s="236"/>
      <c r="P2130" s="236"/>
      <c r="Q2130" s="236"/>
      <c r="R2130" s="236"/>
      <c r="S2130" s="236"/>
      <c r="T2130" s="237"/>
      <c r="AT2130" s="238" t="s">
        <v>194</v>
      </c>
      <c r="AU2130" s="238" t="s">
        <v>82</v>
      </c>
      <c r="AV2130" s="15" t="s">
        <v>187</v>
      </c>
      <c r="AW2130" s="15" t="s">
        <v>29</v>
      </c>
      <c r="AX2130" s="15" t="s">
        <v>80</v>
      </c>
      <c r="AY2130" s="238" t="s">
        <v>182</v>
      </c>
    </row>
    <row r="2131" spans="1:65" s="2" customFormat="1" ht="16.5" customHeight="1">
      <c r="A2131" s="34"/>
      <c r="B2131" s="35"/>
      <c r="C2131" s="242" t="s">
        <v>2316</v>
      </c>
      <c r="D2131" s="242" t="s">
        <v>648</v>
      </c>
      <c r="E2131" s="243" t="s">
        <v>2317</v>
      </c>
      <c r="F2131" s="244" t="s">
        <v>2318</v>
      </c>
      <c r="G2131" s="245" t="s">
        <v>201</v>
      </c>
      <c r="H2131" s="246">
        <v>16.73</v>
      </c>
      <c r="I2131" s="247"/>
      <c r="J2131" s="248">
        <f>ROUND(I2131*H2131,2)</f>
        <v>0</v>
      </c>
      <c r="K2131" s="249"/>
      <c r="L2131" s="250"/>
      <c r="M2131" s="251" t="s">
        <v>1</v>
      </c>
      <c r="N2131" s="252" t="s">
        <v>37</v>
      </c>
      <c r="O2131" s="71"/>
      <c r="P2131" s="202">
        <f>O2131*H2131</f>
        <v>0</v>
      </c>
      <c r="Q2131" s="202">
        <v>5.0000000000000001E-4</v>
      </c>
      <c r="R2131" s="202">
        <f>Q2131*H2131</f>
        <v>8.3650000000000009E-3</v>
      </c>
      <c r="S2131" s="202">
        <v>0</v>
      </c>
      <c r="T2131" s="203">
        <f>S2131*H2131</f>
        <v>0</v>
      </c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R2131" s="204" t="s">
        <v>434</v>
      </c>
      <c r="AT2131" s="204" t="s">
        <v>648</v>
      </c>
      <c r="AU2131" s="204" t="s">
        <v>82</v>
      </c>
      <c r="AY2131" s="17" t="s">
        <v>182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7" t="s">
        <v>80</v>
      </c>
      <c r="BK2131" s="205">
        <f>ROUND(I2131*H2131,2)</f>
        <v>0</v>
      </c>
      <c r="BL2131" s="17" t="s">
        <v>326</v>
      </c>
      <c r="BM2131" s="204" t="s">
        <v>2319</v>
      </c>
    </row>
    <row r="2132" spans="1:65" s="14" customFormat="1" ht="11.25">
      <c r="B2132" s="217"/>
      <c r="C2132" s="218"/>
      <c r="D2132" s="208" t="s">
        <v>194</v>
      </c>
      <c r="E2132" s="218"/>
      <c r="F2132" s="220" t="s">
        <v>2320</v>
      </c>
      <c r="G2132" s="218"/>
      <c r="H2132" s="221">
        <v>16.73</v>
      </c>
      <c r="I2132" s="222"/>
      <c r="J2132" s="218"/>
      <c r="K2132" s="218"/>
      <c r="L2132" s="223"/>
      <c r="M2132" s="224"/>
      <c r="N2132" s="225"/>
      <c r="O2132" s="225"/>
      <c r="P2132" s="225"/>
      <c r="Q2132" s="225"/>
      <c r="R2132" s="225"/>
      <c r="S2132" s="225"/>
      <c r="T2132" s="226"/>
      <c r="AT2132" s="227" t="s">
        <v>194</v>
      </c>
      <c r="AU2132" s="227" t="s">
        <v>82</v>
      </c>
      <c r="AV2132" s="14" t="s">
        <v>82</v>
      </c>
      <c r="AW2132" s="14" t="s">
        <v>4</v>
      </c>
      <c r="AX2132" s="14" t="s">
        <v>80</v>
      </c>
      <c r="AY2132" s="227" t="s">
        <v>182</v>
      </c>
    </row>
    <row r="2133" spans="1:65" s="2" customFormat="1" ht="24.2" customHeight="1">
      <c r="A2133" s="34"/>
      <c r="B2133" s="35"/>
      <c r="C2133" s="192" t="s">
        <v>2321</v>
      </c>
      <c r="D2133" s="192" t="s">
        <v>184</v>
      </c>
      <c r="E2133" s="193" t="s">
        <v>2322</v>
      </c>
      <c r="F2133" s="194" t="s">
        <v>2323</v>
      </c>
      <c r="G2133" s="195" t="s">
        <v>201</v>
      </c>
      <c r="H2133" s="196">
        <v>195.63399999999999</v>
      </c>
      <c r="I2133" s="197"/>
      <c r="J2133" s="198">
        <f>ROUND(I2133*H2133,2)</f>
        <v>0</v>
      </c>
      <c r="K2133" s="199"/>
      <c r="L2133" s="39"/>
      <c r="M2133" s="200" t="s">
        <v>1</v>
      </c>
      <c r="N2133" s="201" t="s">
        <v>37</v>
      </c>
      <c r="O2133" s="71"/>
      <c r="P2133" s="202">
        <f>O2133*H2133</f>
        <v>0</v>
      </c>
      <c r="Q2133" s="202">
        <v>0</v>
      </c>
      <c r="R2133" s="202">
        <f>Q2133*H2133</f>
        <v>0</v>
      </c>
      <c r="S2133" s="202">
        <v>0</v>
      </c>
      <c r="T2133" s="203">
        <f>S2133*H2133</f>
        <v>0</v>
      </c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R2133" s="204" t="s">
        <v>326</v>
      </c>
      <c r="AT2133" s="204" t="s">
        <v>184</v>
      </c>
      <c r="AU2133" s="204" t="s">
        <v>82</v>
      </c>
      <c r="AY2133" s="17" t="s">
        <v>182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7" t="s">
        <v>80</v>
      </c>
      <c r="BK2133" s="205">
        <f>ROUND(I2133*H2133,2)</f>
        <v>0</v>
      </c>
      <c r="BL2133" s="17" t="s">
        <v>326</v>
      </c>
      <c r="BM2133" s="204" t="s">
        <v>2324</v>
      </c>
    </row>
    <row r="2134" spans="1:65" s="13" customFormat="1" ht="11.25">
      <c r="B2134" s="206"/>
      <c r="C2134" s="207"/>
      <c r="D2134" s="208" t="s">
        <v>194</v>
      </c>
      <c r="E2134" s="209" t="s">
        <v>1</v>
      </c>
      <c r="F2134" s="210" t="s">
        <v>1736</v>
      </c>
      <c r="G2134" s="207"/>
      <c r="H2134" s="209" t="s">
        <v>1</v>
      </c>
      <c r="I2134" s="211"/>
      <c r="J2134" s="207"/>
      <c r="K2134" s="207"/>
      <c r="L2134" s="212"/>
      <c r="M2134" s="213"/>
      <c r="N2134" s="214"/>
      <c r="O2134" s="214"/>
      <c r="P2134" s="214"/>
      <c r="Q2134" s="214"/>
      <c r="R2134" s="214"/>
      <c r="S2134" s="214"/>
      <c r="T2134" s="215"/>
      <c r="AT2134" s="216" t="s">
        <v>194</v>
      </c>
      <c r="AU2134" s="216" t="s">
        <v>82</v>
      </c>
      <c r="AV2134" s="13" t="s">
        <v>80</v>
      </c>
      <c r="AW2134" s="13" t="s">
        <v>29</v>
      </c>
      <c r="AX2134" s="13" t="s">
        <v>72</v>
      </c>
      <c r="AY2134" s="216" t="s">
        <v>182</v>
      </c>
    </row>
    <row r="2135" spans="1:65" s="14" customFormat="1" ht="22.5">
      <c r="B2135" s="217"/>
      <c r="C2135" s="218"/>
      <c r="D2135" s="208" t="s">
        <v>194</v>
      </c>
      <c r="E2135" s="219" t="s">
        <v>1</v>
      </c>
      <c r="F2135" s="220" t="s">
        <v>2288</v>
      </c>
      <c r="G2135" s="218"/>
      <c r="H2135" s="221">
        <v>32.49</v>
      </c>
      <c r="I2135" s="222"/>
      <c r="J2135" s="218"/>
      <c r="K2135" s="218"/>
      <c r="L2135" s="223"/>
      <c r="M2135" s="224"/>
      <c r="N2135" s="225"/>
      <c r="O2135" s="225"/>
      <c r="P2135" s="225"/>
      <c r="Q2135" s="225"/>
      <c r="R2135" s="225"/>
      <c r="S2135" s="225"/>
      <c r="T2135" s="226"/>
      <c r="AT2135" s="227" t="s">
        <v>194</v>
      </c>
      <c r="AU2135" s="227" t="s">
        <v>82</v>
      </c>
      <c r="AV2135" s="14" t="s">
        <v>82</v>
      </c>
      <c r="AW2135" s="14" t="s">
        <v>29</v>
      </c>
      <c r="AX2135" s="14" t="s">
        <v>72</v>
      </c>
      <c r="AY2135" s="227" t="s">
        <v>182</v>
      </c>
    </row>
    <row r="2136" spans="1:65" s="14" customFormat="1" ht="11.25">
      <c r="B2136" s="217"/>
      <c r="C2136" s="218"/>
      <c r="D2136" s="208" t="s">
        <v>194</v>
      </c>
      <c r="E2136" s="219" t="s">
        <v>1</v>
      </c>
      <c r="F2136" s="220" t="s">
        <v>2280</v>
      </c>
      <c r="G2136" s="218"/>
      <c r="H2136" s="221">
        <v>-6.0449999999999999</v>
      </c>
      <c r="I2136" s="222"/>
      <c r="J2136" s="218"/>
      <c r="K2136" s="218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194</v>
      </c>
      <c r="AU2136" s="227" t="s">
        <v>82</v>
      </c>
      <c r="AV2136" s="14" t="s">
        <v>82</v>
      </c>
      <c r="AW2136" s="14" t="s">
        <v>29</v>
      </c>
      <c r="AX2136" s="14" t="s">
        <v>72</v>
      </c>
      <c r="AY2136" s="227" t="s">
        <v>182</v>
      </c>
    </row>
    <row r="2137" spans="1:65" s="13" customFormat="1" ht="11.25">
      <c r="B2137" s="206"/>
      <c r="C2137" s="207"/>
      <c r="D2137" s="208" t="s">
        <v>194</v>
      </c>
      <c r="E2137" s="209" t="s">
        <v>1</v>
      </c>
      <c r="F2137" s="210" t="s">
        <v>1734</v>
      </c>
      <c r="G2137" s="207"/>
      <c r="H2137" s="209" t="s">
        <v>1</v>
      </c>
      <c r="I2137" s="211"/>
      <c r="J2137" s="207"/>
      <c r="K2137" s="207"/>
      <c r="L2137" s="212"/>
      <c r="M2137" s="213"/>
      <c r="N2137" s="214"/>
      <c r="O2137" s="214"/>
      <c r="P2137" s="214"/>
      <c r="Q2137" s="214"/>
      <c r="R2137" s="214"/>
      <c r="S2137" s="214"/>
      <c r="T2137" s="215"/>
      <c r="AT2137" s="216" t="s">
        <v>194</v>
      </c>
      <c r="AU2137" s="216" t="s">
        <v>82</v>
      </c>
      <c r="AV2137" s="13" t="s">
        <v>80</v>
      </c>
      <c r="AW2137" s="13" t="s">
        <v>29</v>
      </c>
      <c r="AX2137" s="13" t="s">
        <v>72</v>
      </c>
      <c r="AY2137" s="216" t="s">
        <v>182</v>
      </c>
    </row>
    <row r="2138" spans="1:65" s="14" customFormat="1" ht="22.5">
      <c r="B2138" s="217"/>
      <c r="C2138" s="218"/>
      <c r="D2138" s="208" t="s">
        <v>194</v>
      </c>
      <c r="E2138" s="219" t="s">
        <v>1</v>
      </c>
      <c r="F2138" s="220" t="s">
        <v>2249</v>
      </c>
      <c r="G2138" s="218"/>
      <c r="H2138" s="221">
        <v>109.03400000000001</v>
      </c>
      <c r="I2138" s="222"/>
      <c r="J2138" s="218"/>
      <c r="K2138" s="218"/>
      <c r="L2138" s="223"/>
      <c r="M2138" s="224"/>
      <c r="N2138" s="225"/>
      <c r="O2138" s="225"/>
      <c r="P2138" s="225"/>
      <c r="Q2138" s="225"/>
      <c r="R2138" s="225"/>
      <c r="S2138" s="225"/>
      <c r="T2138" s="226"/>
      <c r="AT2138" s="227" t="s">
        <v>194</v>
      </c>
      <c r="AU2138" s="227" t="s">
        <v>82</v>
      </c>
      <c r="AV2138" s="14" t="s">
        <v>82</v>
      </c>
      <c r="AW2138" s="14" t="s">
        <v>29</v>
      </c>
      <c r="AX2138" s="14" t="s">
        <v>72</v>
      </c>
      <c r="AY2138" s="227" t="s">
        <v>182</v>
      </c>
    </row>
    <row r="2139" spans="1:65" s="14" customFormat="1" ht="22.5">
      <c r="B2139" s="217"/>
      <c r="C2139" s="218"/>
      <c r="D2139" s="208" t="s">
        <v>194</v>
      </c>
      <c r="E2139" s="219" t="s">
        <v>1</v>
      </c>
      <c r="F2139" s="220" t="s">
        <v>2250</v>
      </c>
      <c r="G2139" s="218"/>
      <c r="H2139" s="221">
        <v>60.155000000000001</v>
      </c>
      <c r="I2139" s="222"/>
      <c r="J2139" s="218"/>
      <c r="K2139" s="218"/>
      <c r="L2139" s="223"/>
      <c r="M2139" s="224"/>
      <c r="N2139" s="225"/>
      <c r="O2139" s="225"/>
      <c r="P2139" s="225"/>
      <c r="Q2139" s="225"/>
      <c r="R2139" s="225"/>
      <c r="S2139" s="225"/>
      <c r="T2139" s="226"/>
      <c r="AT2139" s="227" t="s">
        <v>194</v>
      </c>
      <c r="AU2139" s="227" t="s">
        <v>82</v>
      </c>
      <c r="AV2139" s="14" t="s">
        <v>82</v>
      </c>
      <c r="AW2139" s="14" t="s">
        <v>29</v>
      </c>
      <c r="AX2139" s="14" t="s">
        <v>72</v>
      </c>
      <c r="AY2139" s="227" t="s">
        <v>182</v>
      </c>
    </row>
    <row r="2140" spans="1:65" s="15" customFormat="1" ht="11.25">
      <c r="B2140" s="228"/>
      <c r="C2140" s="229"/>
      <c r="D2140" s="208" t="s">
        <v>194</v>
      </c>
      <c r="E2140" s="230" t="s">
        <v>1</v>
      </c>
      <c r="F2140" s="231" t="s">
        <v>218</v>
      </c>
      <c r="G2140" s="229"/>
      <c r="H2140" s="232">
        <v>195.63399999999999</v>
      </c>
      <c r="I2140" s="233"/>
      <c r="J2140" s="229"/>
      <c r="K2140" s="229"/>
      <c r="L2140" s="234"/>
      <c r="M2140" s="235"/>
      <c r="N2140" s="236"/>
      <c r="O2140" s="236"/>
      <c r="P2140" s="236"/>
      <c r="Q2140" s="236"/>
      <c r="R2140" s="236"/>
      <c r="S2140" s="236"/>
      <c r="T2140" s="237"/>
      <c r="AT2140" s="238" t="s">
        <v>194</v>
      </c>
      <c r="AU2140" s="238" t="s">
        <v>82</v>
      </c>
      <c r="AV2140" s="15" t="s">
        <v>187</v>
      </c>
      <c r="AW2140" s="15" t="s">
        <v>29</v>
      </c>
      <c r="AX2140" s="15" t="s">
        <v>80</v>
      </c>
      <c r="AY2140" s="238" t="s">
        <v>182</v>
      </c>
    </row>
    <row r="2141" spans="1:65" s="2" customFormat="1" ht="16.5" customHeight="1">
      <c r="A2141" s="34"/>
      <c r="B2141" s="35"/>
      <c r="C2141" s="242" t="s">
        <v>2325</v>
      </c>
      <c r="D2141" s="242" t="s">
        <v>648</v>
      </c>
      <c r="E2141" s="243" t="s">
        <v>2317</v>
      </c>
      <c r="F2141" s="244" t="s">
        <v>2318</v>
      </c>
      <c r="G2141" s="245" t="s">
        <v>201</v>
      </c>
      <c r="H2141" s="246">
        <v>205.416</v>
      </c>
      <c r="I2141" s="247"/>
      <c r="J2141" s="248">
        <f>ROUND(I2141*H2141,2)</f>
        <v>0</v>
      </c>
      <c r="K2141" s="249"/>
      <c r="L2141" s="250"/>
      <c r="M2141" s="251" t="s">
        <v>1</v>
      </c>
      <c r="N2141" s="252" t="s">
        <v>37</v>
      </c>
      <c r="O2141" s="71"/>
      <c r="P2141" s="202">
        <f>O2141*H2141</f>
        <v>0</v>
      </c>
      <c r="Q2141" s="202">
        <v>5.0000000000000001E-4</v>
      </c>
      <c r="R2141" s="202">
        <f>Q2141*H2141</f>
        <v>0.10270799999999999</v>
      </c>
      <c r="S2141" s="202">
        <v>0</v>
      </c>
      <c r="T2141" s="203">
        <f>S2141*H2141</f>
        <v>0</v>
      </c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R2141" s="204" t="s">
        <v>434</v>
      </c>
      <c r="AT2141" s="204" t="s">
        <v>648</v>
      </c>
      <c r="AU2141" s="204" t="s">
        <v>82</v>
      </c>
      <c r="AY2141" s="17" t="s">
        <v>182</v>
      </c>
      <c r="BE2141" s="205">
        <f>IF(N2141="základní",J2141,0)</f>
        <v>0</v>
      </c>
      <c r="BF2141" s="205">
        <f>IF(N2141="snížená",J2141,0)</f>
        <v>0</v>
      </c>
      <c r="BG2141" s="205">
        <f>IF(N2141="zákl. přenesená",J2141,0)</f>
        <v>0</v>
      </c>
      <c r="BH2141" s="205">
        <f>IF(N2141="sníž. přenesená",J2141,0)</f>
        <v>0</v>
      </c>
      <c r="BI2141" s="205">
        <f>IF(N2141="nulová",J2141,0)</f>
        <v>0</v>
      </c>
      <c r="BJ2141" s="17" t="s">
        <v>80</v>
      </c>
      <c r="BK2141" s="205">
        <f>ROUND(I2141*H2141,2)</f>
        <v>0</v>
      </c>
      <c r="BL2141" s="17" t="s">
        <v>326</v>
      </c>
      <c r="BM2141" s="204" t="s">
        <v>2326</v>
      </c>
    </row>
    <row r="2142" spans="1:65" s="13" customFormat="1" ht="11.25">
      <c r="B2142" s="206"/>
      <c r="C2142" s="207"/>
      <c r="D2142" s="208" t="s">
        <v>194</v>
      </c>
      <c r="E2142" s="209" t="s">
        <v>1</v>
      </c>
      <c r="F2142" s="210" t="s">
        <v>1736</v>
      </c>
      <c r="G2142" s="207"/>
      <c r="H2142" s="209" t="s">
        <v>1</v>
      </c>
      <c r="I2142" s="211"/>
      <c r="J2142" s="207"/>
      <c r="K2142" s="207"/>
      <c r="L2142" s="212"/>
      <c r="M2142" s="213"/>
      <c r="N2142" s="214"/>
      <c r="O2142" s="214"/>
      <c r="P2142" s="214"/>
      <c r="Q2142" s="214"/>
      <c r="R2142" s="214"/>
      <c r="S2142" s="214"/>
      <c r="T2142" s="215"/>
      <c r="AT2142" s="216" t="s">
        <v>194</v>
      </c>
      <c r="AU2142" s="216" t="s">
        <v>82</v>
      </c>
      <c r="AV2142" s="13" t="s">
        <v>80</v>
      </c>
      <c r="AW2142" s="13" t="s">
        <v>29</v>
      </c>
      <c r="AX2142" s="13" t="s">
        <v>72</v>
      </c>
      <c r="AY2142" s="216" t="s">
        <v>182</v>
      </c>
    </row>
    <row r="2143" spans="1:65" s="14" customFormat="1" ht="22.5">
      <c r="B2143" s="217"/>
      <c r="C2143" s="218"/>
      <c r="D2143" s="208" t="s">
        <v>194</v>
      </c>
      <c r="E2143" s="219" t="s">
        <v>1</v>
      </c>
      <c r="F2143" s="220" t="s">
        <v>2288</v>
      </c>
      <c r="G2143" s="218"/>
      <c r="H2143" s="221">
        <v>32.49</v>
      </c>
      <c r="I2143" s="222"/>
      <c r="J2143" s="218"/>
      <c r="K2143" s="218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194</v>
      </c>
      <c r="AU2143" s="227" t="s">
        <v>82</v>
      </c>
      <c r="AV2143" s="14" t="s">
        <v>82</v>
      </c>
      <c r="AW2143" s="14" t="s">
        <v>29</v>
      </c>
      <c r="AX2143" s="14" t="s">
        <v>72</v>
      </c>
      <c r="AY2143" s="227" t="s">
        <v>182</v>
      </c>
    </row>
    <row r="2144" spans="1:65" s="14" customFormat="1" ht="11.25">
      <c r="B2144" s="217"/>
      <c r="C2144" s="218"/>
      <c r="D2144" s="208" t="s">
        <v>194</v>
      </c>
      <c r="E2144" s="219" t="s">
        <v>1</v>
      </c>
      <c r="F2144" s="220" t="s">
        <v>2280</v>
      </c>
      <c r="G2144" s="218"/>
      <c r="H2144" s="221">
        <v>-6.0449999999999999</v>
      </c>
      <c r="I2144" s="222"/>
      <c r="J2144" s="218"/>
      <c r="K2144" s="218"/>
      <c r="L2144" s="223"/>
      <c r="M2144" s="224"/>
      <c r="N2144" s="225"/>
      <c r="O2144" s="225"/>
      <c r="P2144" s="225"/>
      <c r="Q2144" s="225"/>
      <c r="R2144" s="225"/>
      <c r="S2144" s="225"/>
      <c r="T2144" s="226"/>
      <c r="AT2144" s="227" t="s">
        <v>194</v>
      </c>
      <c r="AU2144" s="227" t="s">
        <v>82</v>
      </c>
      <c r="AV2144" s="14" t="s">
        <v>82</v>
      </c>
      <c r="AW2144" s="14" t="s">
        <v>29</v>
      </c>
      <c r="AX2144" s="14" t="s">
        <v>72</v>
      </c>
      <c r="AY2144" s="227" t="s">
        <v>182</v>
      </c>
    </row>
    <row r="2145" spans="1:65" s="13" customFormat="1" ht="11.25">
      <c r="B2145" s="206"/>
      <c r="C2145" s="207"/>
      <c r="D2145" s="208" t="s">
        <v>194</v>
      </c>
      <c r="E2145" s="209" t="s">
        <v>1</v>
      </c>
      <c r="F2145" s="210" t="s">
        <v>1734</v>
      </c>
      <c r="G2145" s="207"/>
      <c r="H2145" s="209" t="s">
        <v>1</v>
      </c>
      <c r="I2145" s="211"/>
      <c r="J2145" s="207"/>
      <c r="K2145" s="207"/>
      <c r="L2145" s="212"/>
      <c r="M2145" s="213"/>
      <c r="N2145" s="214"/>
      <c r="O2145" s="214"/>
      <c r="P2145" s="214"/>
      <c r="Q2145" s="214"/>
      <c r="R2145" s="214"/>
      <c r="S2145" s="214"/>
      <c r="T2145" s="215"/>
      <c r="AT2145" s="216" t="s">
        <v>194</v>
      </c>
      <c r="AU2145" s="216" t="s">
        <v>82</v>
      </c>
      <c r="AV2145" s="13" t="s">
        <v>80</v>
      </c>
      <c r="AW2145" s="13" t="s">
        <v>29</v>
      </c>
      <c r="AX2145" s="13" t="s">
        <v>72</v>
      </c>
      <c r="AY2145" s="216" t="s">
        <v>182</v>
      </c>
    </row>
    <row r="2146" spans="1:65" s="14" customFormat="1" ht="22.5">
      <c r="B2146" s="217"/>
      <c r="C2146" s="218"/>
      <c r="D2146" s="208" t="s">
        <v>194</v>
      </c>
      <c r="E2146" s="219" t="s">
        <v>1</v>
      </c>
      <c r="F2146" s="220" t="s">
        <v>2249</v>
      </c>
      <c r="G2146" s="218"/>
      <c r="H2146" s="221">
        <v>109.03400000000001</v>
      </c>
      <c r="I2146" s="222"/>
      <c r="J2146" s="218"/>
      <c r="K2146" s="218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194</v>
      </c>
      <c r="AU2146" s="227" t="s">
        <v>82</v>
      </c>
      <c r="AV2146" s="14" t="s">
        <v>82</v>
      </c>
      <c r="AW2146" s="14" t="s">
        <v>29</v>
      </c>
      <c r="AX2146" s="14" t="s">
        <v>72</v>
      </c>
      <c r="AY2146" s="227" t="s">
        <v>182</v>
      </c>
    </row>
    <row r="2147" spans="1:65" s="14" customFormat="1" ht="22.5">
      <c r="B2147" s="217"/>
      <c r="C2147" s="218"/>
      <c r="D2147" s="208" t="s">
        <v>194</v>
      </c>
      <c r="E2147" s="219" t="s">
        <v>1</v>
      </c>
      <c r="F2147" s="220" t="s">
        <v>2250</v>
      </c>
      <c r="G2147" s="218"/>
      <c r="H2147" s="221">
        <v>60.155000000000001</v>
      </c>
      <c r="I2147" s="222"/>
      <c r="J2147" s="218"/>
      <c r="K2147" s="218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194</v>
      </c>
      <c r="AU2147" s="227" t="s">
        <v>82</v>
      </c>
      <c r="AV2147" s="14" t="s">
        <v>82</v>
      </c>
      <c r="AW2147" s="14" t="s">
        <v>29</v>
      </c>
      <c r="AX2147" s="14" t="s">
        <v>72</v>
      </c>
      <c r="AY2147" s="227" t="s">
        <v>182</v>
      </c>
    </row>
    <row r="2148" spans="1:65" s="15" customFormat="1" ht="11.25">
      <c r="B2148" s="228"/>
      <c r="C2148" s="229"/>
      <c r="D2148" s="208" t="s">
        <v>194</v>
      </c>
      <c r="E2148" s="230" t="s">
        <v>1</v>
      </c>
      <c r="F2148" s="231" t="s">
        <v>218</v>
      </c>
      <c r="G2148" s="229"/>
      <c r="H2148" s="232">
        <v>195.63399999999999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194</v>
      </c>
      <c r="AU2148" s="238" t="s">
        <v>82</v>
      </c>
      <c r="AV2148" s="15" t="s">
        <v>187</v>
      </c>
      <c r="AW2148" s="15" t="s">
        <v>29</v>
      </c>
      <c r="AX2148" s="15" t="s">
        <v>80</v>
      </c>
      <c r="AY2148" s="238" t="s">
        <v>182</v>
      </c>
    </row>
    <row r="2149" spans="1:65" s="14" customFormat="1" ht="11.25">
      <c r="B2149" s="217"/>
      <c r="C2149" s="218"/>
      <c r="D2149" s="208" t="s">
        <v>194</v>
      </c>
      <c r="E2149" s="218"/>
      <c r="F2149" s="220" t="s">
        <v>2327</v>
      </c>
      <c r="G2149" s="218"/>
      <c r="H2149" s="221">
        <v>205.416</v>
      </c>
      <c r="I2149" s="222"/>
      <c r="J2149" s="218"/>
      <c r="K2149" s="218"/>
      <c r="L2149" s="223"/>
      <c r="M2149" s="224"/>
      <c r="N2149" s="225"/>
      <c r="O2149" s="225"/>
      <c r="P2149" s="225"/>
      <c r="Q2149" s="225"/>
      <c r="R2149" s="225"/>
      <c r="S2149" s="225"/>
      <c r="T2149" s="226"/>
      <c r="AT2149" s="227" t="s">
        <v>194</v>
      </c>
      <c r="AU2149" s="227" t="s">
        <v>82</v>
      </c>
      <c r="AV2149" s="14" t="s">
        <v>82</v>
      </c>
      <c r="AW2149" s="14" t="s">
        <v>4</v>
      </c>
      <c r="AX2149" s="14" t="s">
        <v>80</v>
      </c>
      <c r="AY2149" s="227" t="s">
        <v>182</v>
      </c>
    </row>
    <row r="2150" spans="1:65" s="2" customFormat="1" ht="33" customHeight="1">
      <c r="A2150" s="34"/>
      <c r="B2150" s="35"/>
      <c r="C2150" s="192" t="s">
        <v>2328</v>
      </c>
      <c r="D2150" s="192" t="s">
        <v>184</v>
      </c>
      <c r="E2150" s="193" t="s">
        <v>2329</v>
      </c>
      <c r="F2150" s="194" t="s">
        <v>2330</v>
      </c>
      <c r="G2150" s="195" t="s">
        <v>292</v>
      </c>
      <c r="H2150" s="196">
        <v>5.7050000000000001</v>
      </c>
      <c r="I2150" s="197"/>
      <c r="J2150" s="198">
        <f>ROUND(I2150*H2150,2)</f>
        <v>0</v>
      </c>
      <c r="K2150" s="199"/>
      <c r="L2150" s="39"/>
      <c r="M2150" s="200" t="s">
        <v>1</v>
      </c>
      <c r="N2150" s="201" t="s">
        <v>37</v>
      </c>
      <c r="O2150" s="71"/>
      <c r="P2150" s="202">
        <f>O2150*H2150</f>
        <v>0</v>
      </c>
      <c r="Q2150" s="202">
        <v>0</v>
      </c>
      <c r="R2150" s="202">
        <f>Q2150*H2150</f>
        <v>0</v>
      </c>
      <c r="S2150" s="202">
        <v>0</v>
      </c>
      <c r="T2150" s="203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4" t="s">
        <v>326</v>
      </c>
      <c r="AT2150" s="204" t="s">
        <v>184</v>
      </c>
      <c r="AU2150" s="204" t="s">
        <v>82</v>
      </c>
      <c r="AY2150" s="17" t="s">
        <v>182</v>
      </c>
      <c r="BE2150" s="205">
        <f>IF(N2150="základní",J2150,0)</f>
        <v>0</v>
      </c>
      <c r="BF2150" s="205">
        <f>IF(N2150="snížená",J2150,0)</f>
        <v>0</v>
      </c>
      <c r="BG2150" s="205">
        <f>IF(N2150="zákl. přenesená",J2150,0)</f>
        <v>0</v>
      </c>
      <c r="BH2150" s="205">
        <f>IF(N2150="sníž. přenesená",J2150,0)</f>
        <v>0</v>
      </c>
      <c r="BI2150" s="205">
        <f>IF(N2150="nulová",J2150,0)</f>
        <v>0</v>
      </c>
      <c r="BJ2150" s="17" t="s">
        <v>80</v>
      </c>
      <c r="BK2150" s="205">
        <f>ROUND(I2150*H2150,2)</f>
        <v>0</v>
      </c>
      <c r="BL2150" s="17" t="s">
        <v>326</v>
      </c>
      <c r="BM2150" s="204" t="s">
        <v>2331</v>
      </c>
    </row>
    <row r="2151" spans="1:65" s="2" customFormat="1" ht="37.9" customHeight="1">
      <c r="A2151" s="34"/>
      <c r="B2151" s="35"/>
      <c r="C2151" s="192" t="s">
        <v>2332</v>
      </c>
      <c r="D2151" s="192" t="s">
        <v>184</v>
      </c>
      <c r="E2151" s="193" t="s">
        <v>2333</v>
      </c>
      <c r="F2151" s="194" t="s">
        <v>2334</v>
      </c>
      <c r="G2151" s="195" t="s">
        <v>292</v>
      </c>
      <c r="H2151" s="196">
        <v>17.114999999999998</v>
      </c>
      <c r="I2151" s="197"/>
      <c r="J2151" s="198">
        <f>ROUND(I2151*H2151,2)</f>
        <v>0</v>
      </c>
      <c r="K2151" s="199"/>
      <c r="L2151" s="39"/>
      <c r="M2151" s="200" t="s">
        <v>1</v>
      </c>
      <c r="N2151" s="201" t="s">
        <v>37</v>
      </c>
      <c r="O2151" s="71"/>
      <c r="P2151" s="202">
        <f>O2151*H2151</f>
        <v>0</v>
      </c>
      <c r="Q2151" s="202">
        <v>0</v>
      </c>
      <c r="R2151" s="202">
        <f>Q2151*H2151</f>
        <v>0</v>
      </c>
      <c r="S2151" s="202">
        <v>0</v>
      </c>
      <c r="T2151" s="203">
        <f>S2151*H2151</f>
        <v>0</v>
      </c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R2151" s="204" t="s">
        <v>326</v>
      </c>
      <c r="AT2151" s="204" t="s">
        <v>184</v>
      </c>
      <c r="AU2151" s="204" t="s">
        <v>82</v>
      </c>
      <c r="AY2151" s="17" t="s">
        <v>182</v>
      </c>
      <c r="BE2151" s="205">
        <f>IF(N2151="základní",J2151,0)</f>
        <v>0</v>
      </c>
      <c r="BF2151" s="205">
        <f>IF(N2151="snížená",J2151,0)</f>
        <v>0</v>
      </c>
      <c r="BG2151" s="205">
        <f>IF(N2151="zákl. přenesená",J2151,0)</f>
        <v>0</v>
      </c>
      <c r="BH2151" s="205">
        <f>IF(N2151="sníž. přenesená",J2151,0)</f>
        <v>0</v>
      </c>
      <c r="BI2151" s="205">
        <f>IF(N2151="nulová",J2151,0)</f>
        <v>0</v>
      </c>
      <c r="BJ2151" s="17" t="s">
        <v>80</v>
      </c>
      <c r="BK2151" s="205">
        <f>ROUND(I2151*H2151,2)</f>
        <v>0</v>
      </c>
      <c r="BL2151" s="17" t="s">
        <v>326</v>
      </c>
      <c r="BM2151" s="204" t="s">
        <v>2335</v>
      </c>
    </row>
    <row r="2152" spans="1:65" s="14" customFormat="1" ht="11.25">
      <c r="B2152" s="217"/>
      <c r="C2152" s="218"/>
      <c r="D2152" s="208" t="s">
        <v>194</v>
      </c>
      <c r="E2152" s="218"/>
      <c r="F2152" s="220" t="s">
        <v>2336</v>
      </c>
      <c r="G2152" s="218"/>
      <c r="H2152" s="221">
        <v>17.114999999999998</v>
      </c>
      <c r="I2152" s="222"/>
      <c r="J2152" s="218"/>
      <c r="K2152" s="218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194</v>
      </c>
      <c r="AU2152" s="227" t="s">
        <v>82</v>
      </c>
      <c r="AV2152" s="14" t="s">
        <v>82</v>
      </c>
      <c r="AW2152" s="14" t="s">
        <v>4</v>
      </c>
      <c r="AX2152" s="14" t="s">
        <v>80</v>
      </c>
      <c r="AY2152" s="227" t="s">
        <v>182</v>
      </c>
    </row>
    <row r="2153" spans="1:65" s="12" customFormat="1" ht="22.9" customHeight="1">
      <c r="B2153" s="176"/>
      <c r="C2153" s="177"/>
      <c r="D2153" s="178" t="s">
        <v>71</v>
      </c>
      <c r="E2153" s="190" t="s">
        <v>2337</v>
      </c>
      <c r="F2153" s="190" t="s">
        <v>2338</v>
      </c>
      <c r="G2153" s="177"/>
      <c r="H2153" s="177"/>
      <c r="I2153" s="180"/>
      <c r="J2153" s="191">
        <f>BK2153</f>
        <v>0</v>
      </c>
      <c r="K2153" s="177"/>
      <c r="L2153" s="182"/>
      <c r="M2153" s="183"/>
      <c r="N2153" s="184"/>
      <c r="O2153" s="184"/>
      <c r="P2153" s="185">
        <f>SUM(P2154:P2212)</f>
        <v>0</v>
      </c>
      <c r="Q2153" s="184"/>
      <c r="R2153" s="185">
        <f>SUM(R2154:R2212)</f>
        <v>2.2972753900000003</v>
      </c>
      <c r="S2153" s="184"/>
      <c r="T2153" s="186">
        <f>SUM(T2154:T2212)</f>
        <v>0</v>
      </c>
      <c r="AR2153" s="187" t="s">
        <v>82</v>
      </c>
      <c r="AT2153" s="188" t="s">
        <v>71</v>
      </c>
      <c r="AU2153" s="188" t="s">
        <v>80</v>
      </c>
      <c r="AY2153" s="187" t="s">
        <v>182</v>
      </c>
      <c r="BK2153" s="189">
        <f>SUM(BK2154:BK2212)</f>
        <v>0</v>
      </c>
    </row>
    <row r="2154" spans="1:65" s="2" customFormat="1" ht="24.2" customHeight="1">
      <c r="A2154" s="34"/>
      <c r="B2154" s="35"/>
      <c r="C2154" s="192" t="s">
        <v>2339</v>
      </c>
      <c r="D2154" s="192" t="s">
        <v>184</v>
      </c>
      <c r="E2154" s="193" t="s">
        <v>2340</v>
      </c>
      <c r="F2154" s="194" t="s">
        <v>2341</v>
      </c>
      <c r="G2154" s="195" t="s">
        <v>201</v>
      </c>
      <c r="H2154" s="196">
        <v>105.20099999999999</v>
      </c>
      <c r="I2154" s="197"/>
      <c r="J2154" s="198">
        <f>ROUND(I2154*H2154,2)</f>
        <v>0</v>
      </c>
      <c r="K2154" s="199"/>
      <c r="L2154" s="39"/>
      <c r="M2154" s="200" t="s">
        <v>1</v>
      </c>
      <c r="N2154" s="201" t="s">
        <v>37</v>
      </c>
      <c r="O2154" s="71"/>
      <c r="P2154" s="202">
        <f>O2154*H2154</f>
        <v>0</v>
      </c>
      <c r="Q2154" s="202">
        <v>3.0000000000000001E-5</v>
      </c>
      <c r="R2154" s="202">
        <f>Q2154*H2154</f>
        <v>3.1560299999999998E-3</v>
      </c>
      <c r="S2154" s="202">
        <v>0</v>
      </c>
      <c r="T2154" s="203">
        <f>S2154*H2154</f>
        <v>0</v>
      </c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  <c r="AR2154" s="204" t="s">
        <v>326</v>
      </c>
      <c r="AT2154" s="204" t="s">
        <v>184</v>
      </c>
      <c r="AU2154" s="204" t="s">
        <v>82</v>
      </c>
      <c r="AY2154" s="17" t="s">
        <v>182</v>
      </c>
      <c r="BE2154" s="205">
        <f>IF(N2154="základní",J2154,0)</f>
        <v>0</v>
      </c>
      <c r="BF2154" s="205">
        <f>IF(N2154="snížená",J2154,0)</f>
        <v>0</v>
      </c>
      <c r="BG2154" s="205">
        <f>IF(N2154="zákl. přenesená",J2154,0)</f>
        <v>0</v>
      </c>
      <c r="BH2154" s="205">
        <f>IF(N2154="sníž. přenesená",J2154,0)</f>
        <v>0</v>
      </c>
      <c r="BI2154" s="205">
        <f>IF(N2154="nulová",J2154,0)</f>
        <v>0</v>
      </c>
      <c r="BJ2154" s="17" t="s">
        <v>80</v>
      </c>
      <c r="BK2154" s="205">
        <f>ROUND(I2154*H2154,2)</f>
        <v>0</v>
      </c>
      <c r="BL2154" s="17" t="s">
        <v>326</v>
      </c>
      <c r="BM2154" s="204" t="s">
        <v>2342</v>
      </c>
    </row>
    <row r="2155" spans="1:65" s="13" customFormat="1" ht="11.25">
      <c r="B2155" s="206"/>
      <c r="C2155" s="207"/>
      <c r="D2155" s="208" t="s">
        <v>194</v>
      </c>
      <c r="E2155" s="209" t="s">
        <v>1</v>
      </c>
      <c r="F2155" s="210" t="s">
        <v>2343</v>
      </c>
      <c r="G2155" s="207"/>
      <c r="H2155" s="209" t="s">
        <v>1</v>
      </c>
      <c r="I2155" s="211"/>
      <c r="J2155" s="207"/>
      <c r="K2155" s="207"/>
      <c r="L2155" s="212"/>
      <c r="M2155" s="213"/>
      <c r="N2155" s="214"/>
      <c r="O2155" s="214"/>
      <c r="P2155" s="214"/>
      <c r="Q2155" s="214"/>
      <c r="R2155" s="214"/>
      <c r="S2155" s="214"/>
      <c r="T2155" s="215"/>
      <c r="AT2155" s="216" t="s">
        <v>194</v>
      </c>
      <c r="AU2155" s="216" t="s">
        <v>82</v>
      </c>
      <c r="AV2155" s="13" t="s">
        <v>80</v>
      </c>
      <c r="AW2155" s="13" t="s">
        <v>29</v>
      </c>
      <c r="AX2155" s="13" t="s">
        <v>72</v>
      </c>
      <c r="AY2155" s="216" t="s">
        <v>182</v>
      </c>
    </row>
    <row r="2156" spans="1:65" s="14" customFormat="1" ht="22.5">
      <c r="B2156" s="217"/>
      <c r="C2156" s="218"/>
      <c r="D2156" s="208" t="s">
        <v>194</v>
      </c>
      <c r="E2156" s="219" t="s">
        <v>1</v>
      </c>
      <c r="F2156" s="220" t="s">
        <v>2344</v>
      </c>
      <c r="G2156" s="218"/>
      <c r="H2156" s="221">
        <v>70.611999999999995</v>
      </c>
      <c r="I2156" s="222"/>
      <c r="J2156" s="218"/>
      <c r="K2156" s="218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194</v>
      </c>
      <c r="AU2156" s="227" t="s">
        <v>82</v>
      </c>
      <c r="AV2156" s="14" t="s">
        <v>82</v>
      </c>
      <c r="AW2156" s="14" t="s">
        <v>29</v>
      </c>
      <c r="AX2156" s="14" t="s">
        <v>72</v>
      </c>
      <c r="AY2156" s="227" t="s">
        <v>182</v>
      </c>
    </row>
    <row r="2157" spans="1:65" s="14" customFormat="1" ht="11.25">
      <c r="B2157" s="217"/>
      <c r="C2157" s="218"/>
      <c r="D2157" s="208" t="s">
        <v>194</v>
      </c>
      <c r="E2157" s="219" t="s">
        <v>1</v>
      </c>
      <c r="F2157" s="220" t="s">
        <v>2345</v>
      </c>
      <c r="G2157" s="218"/>
      <c r="H2157" s="221">
        <v>13.414</v>
      </c>
      <c r="I2157" s="222"/>
      <c r="J2157" s="218"/>
      <c r="K2157" s="218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194</v>
      </c>
      <c r="AU2157" s="227" t="s">
        <v>82</v>
      </c>
      <c r="AV2157" s="14" t="s">
        <v>82</v>
      </c>
      <c r="AW2157" s="14" t="s">
        <v>29</v>
      </c>
      <c r="AX2157" s="14" t="s">
        <v>72</v>
      </c>
      <c r="AY2157" s="227" t="s">
        <v>182</v>
      </c>
    </row>
    <row r="2158" spans="1:65" s="14" customFormat="1" ht="11.25">
      <c r="B2158" s="217"/>
      <c r="C2158" s="218"/>
      <c r="D2158" s="208" t="s">
        <v>194</v>
      </c>
      <c r="E2158" s="219" t="s">
        <v>1</v>
      </c>
      <c r="F2158" s="220" t="s">
        <v>2346</v>
      </c>
      <c r="G2158" s="218"/>
      <c r="H2158" s="221">
        <v>3.625</v>
      </c>
      <c r="I2158" s="222"/>
      <c r="J2158" s="218"/>
      <c r="K2158" s="218"/>
      <c r="L2158" s="223"/>
      <c r="M2158" s="224"/>
      <c r="N2158" s="225"/>
      <c r="O2158" s="225"/>
      <c r="P2158" s="225"/>
      <c r="Q2158" s="225"/>
      <c r="R2158" s="225"/>
      <c r="S2158" s="225"/>
      <c r="T2158" s="226"/>
      <c r="AT2158" s="227" t="s">
        <v>194</v>
      </c>
      <c r="AU2158" s="227" t="s">
        <v>82</v>
      </c>
      <c r="AV2158" s="14" t="s">
        <v>82</v>
      </c>
      <c r="AW2158" s="14" t="s">
        <v>29</v>
      </c>
      <c r="AX2158" s="14" t="s">
        <v>72</v>
      </c>
      <c r="AY2158" s="227" t="s">
        <v>182</v>
      </c>
    </row>
    <row r="2159" spans="1:65" s="13" customFormat="1" ht="11.25">
      <c r="B2159" s="206"/>
      <c r="C2159" s="207"/>
      <c r="D2159" s="208" t="s">
        <v>194</v>
      </c>
      <c r="E2159" s="209" t="s">
        <v>1</v>
      </c>
      <c r="F2159" s="210" t="s">
        <v>2347</v>
      </c>
      <c r="G2159" s="207"/>
      <c r="H2159" s="209" t="s">
        <v>1</v>
      </c>
      <c r="I2159" s="211"/>
      <c r="J2159" s="207"/>
      <c r="K2159" s="207"/>
      <c r="L2159" s="212"/>
      <c r="M2159" s="213"/>
      <c r="N2159" s="214"/>
      <c r="O2159" s="214"/>
      <c r="P2159" s="214"/>
      <c r="Q2159" s="214"/>
      <c r="R2159" s="214"/>
      <c r="S2159" s="214"/>
      <c r="T2159" s="215"/>
      <c r="AT2159" s="216" t="s">
        <v>194</v>
      </c>
      <c r="AU2159" s="216" t="s">
        <v>82</v>
      </c>
      <c r="AV2159" s="13" t="s">
        <v>80</v>
      </c>
      <c r="AW2159" s="13" t="s">
        <v>29</v>
      </c>
      <c r="AX2159" s="13" t="s">
        <v>72</v>
      </c>
      <c r="AY2159" s="216" t="s">
        <v>182</v>
      </c>
    </row>
    <row r="2160" spans="1:65" s="14" customFormat="1" ht="11.25">
      <c r="B2160" s="217"/>
      <c r="C2160" s="218"/>
      <c r="D2160" s="208" t="s">
        <v>194</v>
      </c>
      <c r="E2160" s="219" t="s">
        <v>1</v>
      </c>
      <c r="F2160" s="220" t="s">
        <v>2348</v>
      </c>
      <c r="G2160" s="218"/>
      <c r="H2160" s="221">
        <v>17.55</v>
      </c>
      <c r="I2160" s="222"/>
      <c r="J2160" s="218"/>
      <c r="K2160" s="218"/>
      <c r="L2160" s="223"/>
      <c r="M2160" s="224"/>
      <c r="N2160" s="225"/>
      <c r="O2160" s="225"/>
      <c r="P2160" s="225"/>
      <c r="Q2160" s="225"/>
      <c r="R2160" s="225"/>
      <c r="S2160" s="225"/>
      <c r="T2160" s="226"/>
      <c r="AT2160" s="227" t="s">
        <v>194</v>
      </c>
      <c r="AU2160" s="227" t="s">
        <v>82</v>
      </c>
      <c r="AV2160" s="14" t="s">
        <v>82</v>
      </c>
      <c r="AW2160" s="14" t="s">
        <v>29</v>
      </c>
      <c r="AX2160" s="14" t="s">
        <v>72</v>
      </c>
      <c r="AY2160" s="227" t="s">
        <v>182</v>
      </c>
    </row>
    <row r="2161" spans="1:65" s="15" customFormat="1" ht="11.25">
      <c r="B2161" s="228"/>
      <c r="C2161" s="229"/>
      <c r="D2161" s="208" t="s">
        <v>194</v>
      </c>
      <c r="E2161" s="230" t="s">
        <v>1</v>
      </c>
      <c r="F2161" s="231" t="s">
        <v>218</v>
      </c>
      <c r="G2161" s="229"/>
      <c r="H2161" s="232">
        <v>105.20099999999999</v>
      </c>
      <c r="I2161" s="233"/>
      <c r="J2161" s="229"/>
      <c r="K2161" s="229"/>
      <c r="L2161" s="234"/>
      <c r="M2161" s="235"/>
      <c r="N2161" s="236"/>
      <c r="O2161" s="236"/>
      <c r="P2161" s="236"/>
      <c r="Q2161" s="236"/>
      <c r="R2161" s="236"/>
      <c r="S2161" s="236"/>
      <c r="T2161" s="237"/>
      <c r="AT2161" s="238" t="s">
        <v>194</v>
      </c>
      <c r="AU2161" s="238" t="s">
        <v>82</v>
      </c>
      <c r="AV2161" s="15" t="s">
        <v>187</v>
      </c>
      <c r="AW2161" s="15" t="s">
        <v>29</v>
      </c>
      <c r="AX2161" s="15" t="s">
        <v>80</v>
      </c>
      <c r="AY2161" s="238" t="s">
        <v>182</v>
      </c>
    </row>
    <row r="2162" spans="1:65" s="2" customFormat="1" ht="21.75" customHeight="1">
      <c r="A2162" s="34"/>
      <c r="B2162" s="35"/>
      <c r="C2162" s="242" t="s">
        <v>2349</v>
      </c>
      <c r="D2162" s="242" t="s">
        <v>648</v>
      </c>
      <c r="E2162" s="243" t="s">
        <v>2350</v>
      </c>
      <c r="F2162" s="244" t="s">
        <v>2351</v>
      </c>
      <c r="G2162" s="245" t="s">
        <v>292</v>
      </c>
      <c r="H2162" s="246">
        <v>0.16600000000000001</v>
      </c>
      <c r="I2162" s="247"/>
      <c r="J2162" s="248">
        <f>ROUND(I2162*H2162,2)</f>
        <v>0</v>
      </c>
      <c r="K2162" s="249"/>
      <c r="L2162" s="250"/>
      <c r="M2162" s="251" t="s">
        <v>1</v>
      </c>
      <c r="N2162" s="252" t="s">
        <v>37</v>
      </c>
      <c r="O2162" s="71"/>
      <c r="P2162" s="202">
        <f>O2162*H2162</f>
        <v>0</v>
      </c>
      <c r="Q2162" s="202">
        <v>1</v>
      </c>
      <c r="R2162" s="202">
        <f>Q2162*H2162</f>
        <v>0.16600000000000001</v>
      </c>
      <c r="S2162" s="202">
        <v>0</v>
      </c>
      <c r="T2162" s="203">
        <f>S2162*H2162</f>
        <v>0</v>
      </c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R2162" s="204" t="s">
        <v>434</v>
      </c>
      <c r="AT2162" s="204" t="s">
        <v>648</v>
      </c>
      <c r="AU2162" s="204" t="s">
        <v>82</v>
      </c>
      <c r="AY2162" s="17" t="s">
        <v>182</v>
      </c>
      <c r="BE2162" s="205">
        <f>IF(N2162="základní",J2162,0)</f>
        <v>0</v>
      </c>
      <c r="BF2162" s="205">
        <f>IF(N2162="snížená",J2162,0)</f>
        <v>0</v>
      </c>
      <c r="BG2162" s="205">
        <f>IF(N2162="zákl. přenesená",J2162,0)</f>
        <v>0</v>
      </c>
      <c r="BH2162" s="205">
        <f>IF(N2162="sníž. přenesená",J2162,0)</f>
        <v>0</v>
      </c>
      <c r="BI2162" s="205">
        <f>IF(N2162="nulová",J2162,0)</f>
        <v>0</v>
      </c>
      <c r="BJ2162" s="17" t="s">
        <v>80</v>
      </c>
      <c r="BK2162" s="205">
        <f>ROUND(I2162*H2162,2)</f>
        <v>0</v>
      </c>
      <c r="BL2162" s="17" t="s">
        <v>326</v>
      </c>
      <c r="BM2162" s="204" t="s">
        <v>2352</v>
      </c>
    </row>
    <row r="2163" spans="1:65" s="14" customFormat="1" ht="11.25">
      <c r="B2163" s="217"/>
      <c r="C2163" s="218"/>
      <c r="D2163" s="208" t="s">
        <v>194</v>
      </c>
      <c r="E2163" s="218"/>
      <c r="F2163" s="220" t="s">
        <v>2353</v>
      </c>
      <c r="G2163" s="218"/>
      <c r="H2163" s="221">
        <v>0.16600000000000001</v>
      </c>
      <c r="I2163" s="222"/>
      <c r="J2163" s="218"/>
      <c r="K2163" s="218"/>
      <c r="L2163" s="223"/>
      <c r="M2163" s="224"/>
      <c r="N2163" s="225"/>
      <c r="O2163" s="225"/>
      <c r="P2163" s="225"/>
      <c r="Q2163" s="225"/>
      <c r="R2163" s="225"/>
      <c r="S2163" s="225"/>
      <c r="T2163" s="226"/>
      <c r="AT2163" s="227" t="s">
        <v>194</v>
      </c>
      <c r="AU2163" s="227" t="s">
        <v>82</v>
      </c>
      <c r="AV2163" s="14" t="s">
        <v>82</v>
      </c>
      <c r="AW2163" s="14" t="s">
        <v>4</v>
      </c>
      <c r="AX2163" s="14" t="s">
        <v>80</v>
      </c>
      <c r="AY2163" s="227" t="s">
        <v>182</v>
      </c>
    </row>
    <row r="2164" spans="1:65" s="2" customFormat="1" ht="24.2" customHeight="1">
      <c r="A2164" s="34"/>
      <c r="B2164" s="35"/>
      <c r="C2164" s="192" t="s">
        <v>2354</v>
      </c>
      <c r="D2164" s="192" t="s">
        <v>184</v>
      </c>
      <c r="E2164" s="193" t="s">
        <v>2355</v>
      </c>
      <c r="F2164" s="194" t="s">
        <v>2356</v>
      </c>
      <c r="G2164" s="195" t="s">
        <v>201</v>
      </c>
      <c r="H2164" s="196">
        <v>105.20099999999999</v>
      </c>
      <c r="I2164" s="197"/>
      <c r="J2164" s="198">
        <f>ROUND(I2164*H2164,2)</f>
        <v>0</v>
      </c>
      <c r="K2164" s="199"/>
      <c r="L2164" s="39"/>
      <c r="M2164" s="200" t="s">
        <v>1</v>
      </c>
      <c r="N2164" s="201" t="s">
        <v>37</v>
      </c>
      <c r="O2164" s="71"/>
      <c r="P2164" s="202">
        <f>O2164*H2164</f>
        <v>0</v>
      </c>
      <c r="Q2164" s="202">
        <v>8.8000000000000003E-4</v>
      </c>
      <c r="R2164" s="202">
        <f>Q2164*H2164</f>
        <v>9.257688E-2</v>
      </c>
      <c r="S2164" s="202">
        <v>0</v>
      </c>
      <c r="T2164" s="203">
        <f>S2164*H2164</f>
        <v>0</v>
      </c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R2164" s="204" t="s">
        <v>326</v>
      </c>
      <c r="AT2164" s="204" t="s">
        <v>184</v>
      </c>
      <c r="AU2164" s="204" t="s">
        <v>82</v>
      </c>
      <c r="AY2164" s="17" t="s">
        <v>182</v>
      </c>
      <c r="BE2164" s="205">
        <f>IF(N2164="základní",J2164,0)</f>
        <v>0</v>
      </c>
      <c r="BF2164" s="205">
        <f>IF(N2164="snížená",J2164,0)</f>
        <v>0</v>
      </c>
      <c r="BG2164" s="205">
        <f>IF(N2164="zákl. přenesená",J2164,0)</f>
        <v>0</v>
      </c>
      <c r="BH2164" s="205">
        <f>IF(N2164="sníž. přenesená",J2164,0)</f>
        <v>0</v>
      </c>
      <c r="BI2164" s="205">
        <f>IF(N2164="nulová",J2164,0)</f>
        <v>0</v>
      </c>
      <c r="BJ2164" s="17" t="s">
        <v>80</v>
      </c>
      <c r="BK2164" s="205">
        <f>ROUND(I2164*H2164,2)</f>
        <v>0</v>
      </c>
      <c r="BL2164" s="17" t="s">
        <v>326</v>
      </c>
      <c r="BM2164" s="204" t="s">
        <v>2357</v>
      </c>
    </row>
    <row r="2165" spans="1:65" s="13" customFormat="1" ht="11.25">
      <c r="B2165" s="206"/>
      <c r="C2165" s="207"/>
      <c r="D2165" s="208" t="s">
        <v>194</v>
      </c>
      <c r="E2165" s="209" t="s">
        <v>1</v>
      </c>
      <c r="F2165" s="210" t="s">
        <v>2343</v>
      </c>
      <c r="G2165" s="207"/>
      <c r="H2165" s="209" t="s">
        <v>1</v>
      </c>
      <c r="I2165" s="211"/>
      <c r="J2165" s="207"/>
      <c r="K2165" s="207"/>
      <c r="L2165" s="212"/>
      <c r="M2165" s="213"/>
      <c r="N2165" s="214"/>
      <c r="O2165" s="214"/>
      <c r="P2165" s="214"/>
      <c r="Q2165" s="214"/>
      <c r="R2165" s="214"/>
      <c r="S2165" s="214"/>
      <c r="T2165" s="215"/>
      <c r="AT2165" s="216" t="s">
        <v>194</v>
      </c>
      <c r="AU2165" s="216" t="s">
        <v>82</v>
      </c>
      <c r="AV2165" s="13" t="s">
        <v>80</v>
      </c>
      <c r="AW2165" s="13" t="s">
        <v>29</v>
      </c>
      <c r="AX2165" s="13" t="s">
        <v>72</v>
      </c>
      <c r="AY2165" s="216" t="s">
        <v>182</v>
      </c>
    </row>
    <row r="2166" spans="1:65" s="14" customFormat="1" ht="22.5">
      <c r="B2166" s="217"/>
      <c r="C2166" s="218"/>
      <c r="D2166" s="208" t="s">
        <v>194</v>
      </c>
      <c r="E2166" s="219" t="s">
        <v>1</v>
      </c>
      <c r="F2166" s="220" t="s">
        <v>2344</v>
      </c>
      <c r="G2166" s="218"/>
      <c r="H2166" s="221">
        <v>70.611999999999995</v>
      </c>
      <c r="I2166" s="222"/>
      <c r="J2166" s="218"/>
      <c r="K2166" s="218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194</v>
      </c>
      <c r="AU2166" s="227" t="s">
        <v>82</v>
      </c>
      <c r="AV2166" s="14" t="s">
        <v>82</v>
      </c>
      <c r="AW2166" s="14" t="s">
        <v>29</v>
      </c>
      <c r="AX2166" s="14" t="s">
        <v>72</v>
      </c>
      <c r="AY2166" s="227" t="s">
        <v>182</v>
      </c>
    </row>
    <row r="2167" spans="1:65" s="14" customFormat="1" ht="11.25">
      <c r="B2167" s="217"/>
      <c r="C2167" s="218"/>
      <c r="D2167" s="208" t="s">
        <v>194</v>
      </c>
      <c r="E2167" s="219" t="s">
        <v>1</v>
      </c>
      <c r="F2167" s="220" t="s">
        <v>2345</v>
      </c>
      <c r="G2167" s="218"/>
      <c r="H2167" s="221">
        <v>13.414</v>
      </c>
      <c r="I2167" s="222"/>
      <c r="J2167" s="218"/>
      <c r="K2167" s="218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194</v>
      </c>
      <c r="AU2167" s="227" t="s">
        <v>82</v>
      </c>
      <c r="AV2167" s="14" t="s">
        <v>82</v>
      </c>
      <c r="AW2167" s="14" t="s">
        <v>29</v>
      </c>
      <c r="AX2167" s="14" t="s">
        <v>72</v>
      </c>
      <c r="AY2167" s="227" t="s">
        <v>182</v>
      </c>
    </row>
    <row r="2168" spans="1:65" s="14" customFormat="1" ht="11.25">
      <c r="B2168" s="217"/>
      <c r="C2168" s="218"/>
      <c r="D2168" s="208" t="s">
        <v>194</v>
      </c>
      <c r="E2168" s="219" t="s">
        <v>1</v>
      </c>
      <c r="F2168" s="220" t="s">
        <v>2346</v>
      </c>
      <c r="G2168" s="218"/>
      <c r="H2168" s="221">
        <v>3.625</v>
      </c>
      <c r="I2168" s="222"/>
      <c r="J2168" s="218"/>
      <c r="K2168" s="218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194</v>
      </c>
      <c r="AU2168" s="227" t="s">
        <v>82</v>
      </c>
      <c r="AV2168" s="14" t="s">
        <v>82</v>
      </c>
      <c r="AW2168" s="14" t="s">
        <v>29</v>
      </c>
      <c r="AX2168" s="14" t="s">
        <v>72</v>
      </c>
      <c r="AY2168" s="227" t="s">
        <v>182</v>
      </c>
    </row>
    <row r="2169" spans="1:65" s="13" customFormat="1" ht="11.25">
      <c r="B2169" s="206"/>
      <c r="C2169" s="207"/>
      <c r="D2169" s="208" t="s">
        <v>194</v>
      </c>
      <c r="E2169" s="209" t="s">
        <v>1</v>
      </c>
      <c r="F2169" s="210" t="s">
        <v>2347</v>
      </c>
      <c r="G2169" s="207"/>
      <c r="H2169" s="209" t="s">
        <v>1</v>
      </c>
      <c r="I2169" s="211"/>
      <c r="J2169" s="207"/>
      <c r="K2169" s="207"/>
      <c r="L2169" s="212"/>
      <c r="M2169" s="213"/>
      <c r="N2169" s="214"/>
      <c r="O2169" s="214"/>
      <c r="P2169" s="214"/>
      <c r="Q2169" s="214"/>
      <c r="R2169" s="214"/>
      <c r="S2169" s="214"/>
      <c r="T2169" s="215"/>
      <c r="AT2169" s="216" t="s">
        <v>194</v>
      </c>
      <c r="AU2169" s="216" t="s">
        <v>82</v>
      </c>
      <c r="AV2169" s="13" t="s">
        <v>80</v>
      </c>
      <c r="AW2169" s="13" t="s">
        <v>29</v>
      </c>
      <c r="AX2169" s="13" t="s">
        <v>72</v>
      </c>
      <c r="AY2169" s="216" t="s">
        <v>182</v>
      </c>
    </row>
    <row r="2170" spans="1:65" s="14" customFormat="1" ht="11.25">
      <c r="B2170" s="217"/>
      <c r="C2170" s="218"/>
      <c r="D2170" s="208" t="s">
        <v>194</v>
      </c>
      <c r="E2170" s="219" t="s">
        <v>1</v>
      </c>
      <c r="F2170" s="220" t="s">
        <v>2348</v>
      </c>
      <c r="G2170" s="218"/>
      <c r="H2170" s="221">
        <v>17.55</v>
      </c>
      <c r="I2170" s="222"/>
      <c r="J2170" s="218"/>
      <c r="K2170" s="218"/>
      <c r="L2170" s="223"/>
      <c r="M2170" s="224"/>
      <c r="N2170" s="225"/>
      <c r="O2170" s="225"/>
      <c r="P2170" s="225"/>
      <c r="Q2170" s="225"/>
      <c r="R2170" s="225"/>
      <c r="S2170" s="225"/>
      <c r="T2170" s="226"/>
      <c r="AT2170" s="227" t="s">
        <v>194</v>
      </c>
      <c r="AU2170" s="227" t="s">
        <v>82</v>
      </c>
      <c r="AV2170" s="14" t="s">
        <v>82</v>
      </c>
      <c r="AW2170" s="14" t="s">
        <v>29</v>
      </c>
      <c r="AX2170" s="14" t="s">
        <v>72</v>
      </c>
      <c r="AY2170" s="227" t="s">
        <v>182</v>
      </c>
    </row>
    <row r="2171" spans="1:65" s="15" customFormat="1" ht="11.25">
      <c r="B2171" s="228"/>
      <c r="C2171" s="229"/>
      <c r="D2171" s="208" t="s">
        <v>194</v>
      </c>
      <c r="E2171" s="230" t="s">
        <v>1</v>
      </c>
      <c r="F2171" s="231" t="s">
        <v>218</v>
      </c>
      <c r="G2171" s="229"/>
      <c r="H2171" s="232">
        <v>105.20099999999999</v>
      </c>
      <c r="I2171" s="233"/>
      <c r="J2171" s="229"/>
      <c r="K2171" s="229"/>
      <c r="L2171" s="234"/>
      <c r="M2171" s="235"/>
      <c r="N2171" s="236"/>
      <c r="O2171" s="236"/>
      <c r="P2171" s="236"/>
      <c r="Q2171" s="236"/>
      <c r="R2171" s="236"/>
      <c r="S2171" s="236"/>
      <c r="T2171" s="237"/>
      <c r="AT2171" s="238" t="s">
        <v>194</v>
      </c>
      <c r="AU2171" s="238" t="s">
        <v>82</v>
      </c>
      <c r="AV2171" s="15" t="s">
        <v>187</v>
      </c>
      <c r="AW2171" s="15" t="s">
        <v>29</v>
      </c>
      <c r="AX2171" s="15" t="s">
        <v>80</v>
      </c>
      <c r="AY2171" s="238" t="s">
        <v>182</v>
      </c>
    </row>
    <row r="2172" spans="1:65" s="2" customFormat="1" ht="49.15" customHeight="1">
      <c r="A2172" s="34"/>
      <c r="B2172" s="35"/>
      <c r="C2172" s="242" t="s">
        <v>2358</v>
      </c>
      <c r="D2172" s="242" t="s">
        <v>648</v>
      </c>
      <c r="E2172" s="243" t="s">
        <v>2261</v>
      </c>
      <c r="F2172" s="244" t="s">
        <v>2262</v>
      </c>
      <c r="G2172" s="245" t="s">
        <v>201</v>
      </c>
      <c r="H2172" s="246">
        <v>122.61199999999999</v>
      </c>
      <c r="I2172" s="247"/>
      <c r="J2172" s="248">
        <f>ROUND(I2172*H2172,2)</f>
        <v>0</v>
      </c>
      <c r="K2172" s="249"/>
      <c r="L2172" s="250"/>
      <c r="M2172" s="251" t="s">
        <v>1</v>
      </c>
      <c r="N2172" s="252" t="s">
        <v>37</v>
      </c>
      <c r="O2172" s="71"/>
      <c r="P2172" s="202">
        <f>O2172*H2172</f>
        <v>0</v>
      </c>
      <c r="Q2172" s="202">
        <v>6.4000000000000003E-3</v>
      </c>
      <c r="R2172" s="202">
        <f>Q2172*H2172</f>
        <v>0.78471679999999999</v>
      </c>
      <c r="S2172" s="202">
        <v>0</v>
      </c>
      <c r="T2172" s="203">
        <f>S2172*H2172</f>
        <v>0</v>
      </c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R2172" s="204" t="s">
        <v>434</v>
      </c>
      <c r="AT2172" s="204" t="s">
        <v>648</v>
      </c>
      <c r="AU2172" s="204" t="s">
        <v>82</v>
      </c>
      <c r="AY2172" s="17" t="s">
        <v>182</v>
      </c>
      <c r="BE2172" s="205">
        <f>IF(N2172="základní",J2172,0)</f>
        <v>0</v>
      </c>
      <c r="BF2172" s="205">
        <f>IF(N2172="snížená",J2172,0)</f>
        <v>0</v>
      </c>
      <c r="BG2172" s="205">
        <f>IF(N2172="zákl. přenesená",J2172,0)</f>
        <v>0</v>
      </c>
      <c r="BH2172" s="205">
        <f>IF(N2172="sníž. přenesená",J2172,0)</f>
        <v>0</v>
      </c>
      <c r="BI2172" s="205">
        <f>IF(N2172="nulová",J2172,0)</f>
        <v>0</v>
      </c>
      <c r="BJ2172" s="17" t="s">
        <v>80</v>
      </c>
      <c r="BK2172" s="205">
        <f>ROUND(I2172*H2172,2)</f>
        <v>0</v>
      </c>
      <c r="BL2172" s="17" t="s">
        <v>326</v>
      </c>
      <c r="BM2172" s="204" t="s">
        <v>2359</v>
      </c>
    </row>
    <row r="2173" spans="1:65" s="14" customFormat="1" ht="11.25">
      <c r="B2173" s="217"/>
      <c r="C2173" s="218"/>
      <c r="D2173" s="208" t="s">
        <v>194</v>
      </c>
      <c r="E2173" s="218"/>
      <c r="F2173" s="220" t="s">
        <v>2360</v>
      </c>
      <c r="G2173" s="218"/>
      <c r="H2173" s="221">
        <v>122.61199999999999</v>
      </c>
      <c r="I2173" s="222"/>
      <c r="J2173" s="218"/>
      <c r="K2173" s="218"/>
      <c r="L2173" s="223"/>
      <c r="M2173" s="224"/>
      <c r="N2173" s="225"/>
      <c r="O2173" s="225"/>
      <c r="P2173" s="225"/>
      <c r="Q2173" s="225"/>
      <c r="R2173" s="225"/>
      <c r="S2173" s="225"/>
      <c r="T2173" s="226"/>
      <c r="AT2173" s="227" t="s">
        <v>194</v>
      </c>
      <c r="AU2173" s="227" t="s">
        <v>82</v>
      </c>
      <c r="AV2173" s="14" t="s">
        <v>82</v>
      </c>
      <c r="AW2173" s="14" t="s">
        <v>4</v>
      </c>
      <c r="AX2173" s="14" t="s">
        <v>80</v>
      </c>
      <c r="AY2173" s="227" t="s">
        <v>182</v>
      </c>
    </row>
    <row r="2174" spans="1:65" s="2" customFormat="1" ht="24.2" customHeight="1">
      <c r="A2174" s="34"/>
      <c r="B2174" s="35"/>
      <c r="C2174" s="192" t="s">
        <v>2361</v>
      </c>
      <c r="D2174" s="192" t="s">
        <v>184</v>
      </c>
      <c r="E2174" s="193" t="s">
        <v>2362</v>
      </c>
      <c r="F2174" s="194" t="s">
        <v>2363</v>
      </c>
      <c r="G2174" s="195" t="s">
        <v>201</v>
      </c>
      <c r="H2174" s="196">
        <v>105.20099999999999</v>
      </c>
      <c r="I2174" s="197"/>
      <c r="J2174" s="198">
        <f>ROUND(I2174*H2174,2)</f>
        <v>0</v>
      </c>
      <c r="K2174" s="199"/>
      <c r="L2174" s="39"/>
      <c r="M2174" s="200" t="s">
        <v>1</v>
      </c>
      <c r="N2174" s="201" t="s">
        <v>37</v>
      </c>
      <c r="O2174" s="71"/>
      <c r="P2174" s="202">
        <f>O2174*H2174</f>
        <v>0</v>
      </c>
      <c r="Q2174" s="202">
        <v>1.9000000000000001E-4</v>
      </c>
      <c r="R2174" s="202">
        <f>Q2174*H2174</f>
        <v>1.9988189999999999E-2</v>
      </c>
      <c r="S2174" s="202">
        <v>0</v>
      </c>
      <c r="T2174" s="203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4" t="s">
        <v>326</v>
      </c>
      <c r="AT2174" s="204" t="s">
        <v>184</v>
      </c>
      <c r="AU2174" s="204" t="s">
        <v>82</v>
      </c>
      <c r="AY2174" s="17" t="s">
        <v>182</v>
      </c>
      <c r="BE2174" s="205">
        <f>IF(N2174="základní",J2174,0)</f>
        <v>0</v>
      </c>
      <c r="BF2174" s="205">
        <f>IF(N2174="snížená",J2174,0)</f>
        <v>0</v>
      </c>
      <c r="BG2174" s="205">
        <f>IF(N2174="zákl. přenesená",J2174,0)</f>
        <v>0</v>
      </c>
      <c r="BH2174" s="205">
        <f>IF(N2174="sníž. přenesená",J2174,0)</f>
        <v>0</v>
      </c>
      <c r="BI2174" s="205">
        <f>IF(N2174="nulová",J2174,0)</f>
        <v>0</v>
      </c>
      <c r="BJ2174" s="17" t="s">
        <v>80</v>
      </c>
      <c r="BK2174" s="205">
        <f>ROUND(I2174*H2174,2)</f>
        <v>0</v>
      </c>
      <c r="BL2174" s="17" t="s">
        <v>326</v>
      </c>
      <c r="BM2174" s="204" t="s">
        <v>2364</v>
      </c>
    </row>
    <row r="2175" spans="1:65" s="13" customFormat="1" ht="11.25">
      <c r="B2175" s="206"/>
      <c r="C2175" s="207"/>
      <c r="D2175" s="208" t="s">
        <v>194</v>
      </c>
      <c r="E2175" s="209" t="s">
        <v>1</v>
      </c>
      <c r="F2175" s="210" t="s">
        <v>2343</v>
      </c>
      <c r="G2175" s="207"/>
      <c r="H2175" s="209" t="s">
        <v>1</v>
      </c>
      <c r="I2175" s="211"/>
      <c r="J2175" s="207"/>
      <c r="K2175" s="207"/>
      <c r="L2175" s="212"/>
      <c r="M2175" s="213"/>
      <c r="N2175" s="214"/>
      <c r="O2175" s="214"/>
      <c r="P2175" s="214"/>
      <c r="Q2175" s="214"/>
      <c r="R2175" s="214"/>
      <c r="S2175" s="214"/>
      <c r="T2175" s="215"/>
      <c r="AT2175" s="216" t="s">
        <v>194</v>
      </c>
      <c r="AU2175" s="216" t="s">
        <v>82</v>
      </c>
      <c r="AV2175" s="13" t="s">
        <v>80</v>
      </c>
      <c r="AW2175" s="13" t="s">
        <v>29</v>
      </c>
      <c r="AX2175" s="13" t="s">
        <v>72</v>
      </c>
      <c r="AY2175" s="216" t="s">
        <v>182</v>
      </c>
    </row>
    <row r="2176" spans="1:65" s="14" customFormat="1" ht="22.5">
      <c r="B2176" s="217"/>
      <c r="C2176" s="218"/>
      <c r="D2176" s="208" t="s">
        <v>194</v>
      </c>
      <c r="E2176" s="219" t="s">
        <v>1</v>
      </c>
      <c r="F2176" s="220" t="s">
        <v>2344</v>
      </c>
      <c r="G2176" s="218"/>
      <c r="H2176" s="221">
        <v>70.611999999999995</v>
      </c>
      <c r="I2176" s="222"/>
      <c r="J2176" s="218"/>
      <c r="K2176" s="218"/>
      <c r="L2176" s="223"/>
      <c r="M2176" s="224"/>
      <c r="N2176" s="225"/>
      <c r="O2176" s="225"/>
      <c r="P2176" s="225"/>
      <c r="Q2176" s="225"/>
      <c r="R2176" s="225"/>
      <c r="S2176" s="225"/>
      <c r="T2176" s="226"/>
      <c r="AT2176" s="227" t="s">
        <v>194</v>
      </c>
      <c r="AU2176" s="227" t="s">
        <v>82</v>
      </c>
      <c r="AV2176" s="14" t="s">
        <v>82</v>
      </c>
      <c r="AW2176" s="14" t="s">
        <v>29</v>
      </c>
      <c r="AX2176" s="14" t="s">
        <v>72</v>
      </c>
      <c r="AY2176" s="227" t="s">
        <v>182</v>
      </c>
    </row>
    <row r="2177" spans="1:65" s="14" customFormat="1" ht="11.25">
      <c r="B2177" s="217"/>
      <c r="C2177" s="218"/>
      <c r="D2177" s="208" t="s">
        <v>194</v>
      </c>
      <c r="E2177" s="219" t="s">
        <v>1</v>
      </c>
      <c r="F2177" s="220" t="s">
        <v>2345</v>
      </c>
      <c r="G2177" s="218"/>
      <c r="H2177" s="221">
        <v>13.414</v>
      </c>
      <c r="I2177" s="222"/>
      <c r="J2177" s="218"/>
      <c r="K2177" s="218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194</v>
      </c>
      <c r="AU2177" s="227" t="s">
        <v>82</v>
      </c>
      <c r="AV2177" s="14" t="s">
        <v>82</v>
      </c>
      <c r="AW2177" s="14" t="s">
        <v>29</v>
      </c>
      <c r="AX2177" s="14" t="s">
        <v>72</v>
      </c>
      <c r="AY2177" s="227" t="s">
        <v>182</v>
      </c>
    </row>
    <row r="2178" spans="1:65" s="14" customFormat="1" ht="11.25">
      <c r="B2178" s="217"/>
      <c r="C2178" s="218"/>
      <c r="D2178" s="208" t="s">
        <v>194</v>
      </c>
      <c r="E2178" s="219" t="s">
        <v>1</v>
      </c>
      <c r="F2178" s="220" t="s">
        <v>2346</v>
      </c>
      <c r="G2178" s="218"/>
      <c r="H2178" s="221">
        <v>3.625</v>
      </c>
      <c r="I2178" s="222"/>
      <c r="J2178" s="218"/>
      <c r="K2178" s="218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194</v>
      </c>
      <c r="AU2178" s="227" t="s">
        <v>82</v>
      </c>
      <c r="AV2178" s="14" t="s">
        <v>82</v>
      </c>
      <c r="AW2178" s="14" t="s">
        <v>29</v>
      </c>
      <c r="AX2178" s="14" t="s">
        <v>72</v>
      </c>
      <c r="AY2178" s="227" t="s">
        <v>182</v>
      </c>
    </row>
    <row r="2179" spans="1:65" s="13" customFormat="1" ht="11.25">
      <c r="B2179" s="206"/>
      <c r="C2179" s="207"/>
      <c r="D2179" s="208" t="s">
        <v>194</v>
      </c>
      <c r="E2179" s="209" t="s">
        <v>1</v>
      </c>
      <c r="F2179" s="210" t="s">
        <v>2347</v>
      </c>
      <c r="G2179" s="207"/>
      <c r="H2179" s="209" t="s">
        <v>1</v>
      </c>
      <c r="I2179" s="211"/>
      <c r="J2179" s="207"/>
      <c r="K2179" s="207"/>
      <c r="L2179" s="212"/>
      <c r="M2179" s="213"/>
      <c r="N2179" s="214"/>
      <c r="O2179" s="214"/>
      <c r="P2179" s="214"/>
      <c r="Q2179" s="214"/>
      <c r="R2179" s="214"/>
      <c r="S2179" s="214"/>
      <c r="T2179" s="215"/>
      <c r="AT2179" s="216" t="s">
        <v>194</v>
      </c>
      <c r="AU2179" s="216" t="s">
        <v>82</v>
      </c>
      <c r="AV2179" s="13" t="s">
        <v>80</v>
      </c>
      <c r="AW2179" s="13" t="s">
        <v>29</v>
      </c>
      <c r="AX2179" s="13" t="s">
        <v>72</v>
      </c>
      <c r="AY2179" s="216" t="s">
        <v>182</v>
      </c>
    </row>
    <row r="2180" spans="1:65" s="14" customFormat="1" ht="11.25">
      <c r="B2180" s="217"/>
      <c r="C2180" s="218"/>
      <c r="D2180" s="208" t="s">
        <v>194</v>
      </c>
      <c r="E2180" s="219" t="s">
        <v>1</v>
      </c>
      <c r="F2180" s="220" t="s">
        <v>2348</v>
      </c>
      <c r="G2180" s="218"/>
      <c r="H2180" s="221">
        <v>17.55</v>
      </c>
      <c r="I2180" s="222"/>
      <c r="J2180" s="218"/>
      <c r="K2180" s="218"/>
      <c r="L2180" s="223"/>
      <c r="M2180" s="224"/>
      <c r="N2180" s="225"/>
      <c r="O2180" s="225"/>
      <c r="P2180" s="225"/>
      <c r="Q2180" s="225"/>
      <c r="R2180" s="225"/>
      <c r="S2180" s="225"/>
      <c r="T2180" s="226"/>
      <c r="AT2180" s="227" t="s">
        <v>194</v>
      </c>
      <c r="AU2180" s="227" t="s">
        <v>82</v>
      </c>
      <c r="AV2180" s="14" t="s">
        <v>82</v>
      </c>
      <c r="AW2180" s="14" t="s">
        <v>29</v>
      </c>
      <c r="AX2180" s="14" t="s">
        <v>72</v>
      </c>
      <c r="AY2180" s="227" t="s">
        <v>182</v>
      </c>
    </row>
    <row r="2181" spans="1:65" s="15" customFormat="1" ht="11.25">
      <c r="B2181" s="228"/>
      <c r="C2181" s="229"/>
      <c r="D2181" s="208" t="s">
        <v>194</v>
      </c>
      <c r="E2181" s="230" t="s">
        <v>1</v>
      </c>
      <c r="F2181" s="231" t="s">
        <v>218</v>
      </c>
      <c r="G2181" s="229"/>
      <c r="H2181" s="232">
        <v>105.20099999999999</v>
      </c>
      <c r="I2181" s="233"/>
      <c r="J2181" s="229"/>
      <c r="K2181" s="229"/>
      <c r="L2181" s="234"/>
      <c r="M2181" s="235"/>
      <c r="N2181" s="236"/>
      <c r="O2181" s="236"/>
      <c r="P2181" s="236"/>
      <c r="Q2181" s="236"/>
      <c r="R2181" s="236"/>
      <c r="S2181" s="236"/>
      <c r="T2181" s="237"/>
      <c r="AT2181" s="238" t="s">
        <v>194</v>
      </c>
      <c r="AU2181" s="238" t="s">
        <v>82</v>
      </c>
      <c r="AV2181" s="15" t="s">
        <v>187</v>
      </c>
      <c r="AW2181" s="15" t="s">
        <v>29</v>
      </c>
      <c r="AX2181" s="15" t="s">
        <v>80</v>
      </c>
      <c r="AY2181" s="238" t="s">
        <v>182</v>
      </c>
    </row>
    <row r="2182" spans="1:65" s="2" customFormat="1" ht="16.5" customHeight="1">
      <c r="A2182" s="34"/>
      <c r="B2182" s="35"/>
      <c r="C2182" s="242" t="s">
        <v>2365</v>
      </c>
      <c r="D2182" s="242" t="s">
        <v>648</v>
      </c>
      <c r="E2182" s="243" t="s">
        <v>2366</v>
      </c>
      <c r="F2182" s="244" t="s">
        <v>2367</v>
      </c>
      <c r="G2182" s="245" t="s">
        <v>201</v>
      </c>
      <c r="H2182" s="246">
        <v>122.61199999999999</v>
      </c>
      <c r="I2182" s="247"/>
      <c r="J2182" s="248">
        <f>ROUND(I2182*H2182,2)</f>
        <v>0</v>
      </c>
      <c r="K2182" s="249"/>
      <c r="L2182" s="250"/>
      <c r="M2182" s="251" t="s">
        <v>1</v>
      </c>
      <c r="N2182" s="252" t="s">
        <v>37</v>
      </c>
      <c r="O2182" s="71"/>
      <c r="P2182" s="202">
        <f>O2182*H2182</f>
        <v>0</v>
      </c>
      <c r="Q2182" s="202">
        <v>2.5699999999999998E-3</v>
      </c>
      <c r="R2182" s="202">
        <f>Q2182*H2182</f>
        <v>0.31511283999999995</v>
      </c>
      <c r="S2182" s="202">
        <v>0</v>
      </c>
      <c r="T2182" s="203">
        <f>S2182*H2182</f>
        <v>0</v>
      </c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R2182" s="204" t="s">
        <v>434</v>
      </c>
      <c r="AT2182" s="204" t="s">
        <v>648</v>
      </c>
      <c r="AU2182" s="204" t="s">
        <v>82</v>
      </c>
      <c r="AY2182" s="17" t="s">
        <v>182</v>
      </c>
      <c r="BE2182" s="205">
        <f>IF(N2182="základní",J2182,0)</f>
        <v>0</v>
      </c>
      <c r="BF2182" s="205">
        <f>IF(N2182="snížená",J2182,0)</f>
        <v>0</v>
      </c>
      <c r="BG2182" s="205">
        <f>IF(N2182="zákl. přenesená",J2182,0)</f>
        <v>0</v>
      </c>
      <c r="BH2182" s="205">
        <f>IF(N2182="sníž. přenesená",J2182,0)</f>
        <v>0</v>
      </c>
      <c r="BI2182" s="205">
        <f>IF(N2182="nulová",J2182,0)</f>
        <v>0</v>
      </c>
      <c r="BJ2182" s="17" t="s">
        <v>80</v>
      </c>
      <c r="BK2182" s="205">
        <f>ROUND(I2182*H2182,2)</f>
        <v>0</v>
      </c>
      <c r="BL2182" s="17" t="s">
        <v>326</v>
      </c>
      <c r="BM2182" s="204" t="s">
        <v>2368</v>
      </c>
    </row>
    <row r="2183" spans="1:65" s="14" customFormat="1" ht="11.25">
      <c r="B2183" s="217"/>
      <c r="C2183" s="218"/>
      <c r="D2183" s="208" t="s">
        <v>194</v>
      </c>
      <c r="E2183" s="218"/>
      <c r="F2183" s="220" t="s">
        <v>2360</v>
      </c>
      <c r="G2183" s="218"/>
      <c r="H2183" s="221">
        <v>122.61199999999999</v>
      </c>
      <c r="I2183" s="222"/>
      <c r="J2183" s="218"/>
      <c r="K2183" s="218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194</v>
      </c>
      <c r="AU2183" s="227" t="s">
        <v>82</v>
      </c>
      <c r="AV2183" s="14" t="s">
        <v>82</v>
      </c>
      <c r="AW2183" s="14" t="s">
        <v>4</v>
      </c>
      <c r="AX2183" s="14" t="s">
        <v>80</v>
      </c>
      <c r="AY2183" s="227" t="s">
        <v>182</v>
      </c>
    </row>
    <row r="2184" spans="1:65" s="2" customFormat="1" ht="24.2" customHeight="1">
      <c r="A2184" s="34"/>
      <c r="B2184" s="35"/>
      <c r="C2184" s="192" t="s">
        <v>2369</v>
      </c>
      <c r="D2184" s="192" t="s">
        <v>184</v>
      </c>
      <c r="E2184" s="193" t="s">
        <v>2370</v>
      </c>
      <c r="F2184" s="194" t="s">
        <v>2371</v>
      </c>
      <c r="G2184" s="195" t="s">
        <v>201</v>
      </c>
      <c r="H2184" s="196">
        <v>105.20099999999999</v>
      </c>
      <c r="I2184" s="197"/>
      <c r="J2184" s="198">
        <f>ROUND(I2184*H2184,2)</f>
        <v>0</v>
      </c>
      <c r="K2184" s="199"/>
      <c r="L2184" s="39"/>
      <c r="M2184" s="200" t="s">
        <v>1</v>
      </c>
      <c r="N2184" s="201" t="s">
        <v>37</v>
      </c>
      <c r="O2184" s="71"/>
      <c r="P2184" s="202">
        <f>O2184*H2184</f>
        <v>0</v>
      </c>
      <c r="Q2184" s="202">
        <v>0</v>
      </c>
      <c r="R2184" s="202">
        <f>Q2184*H2184</f>
        <v>0</v>
      </c>
      <c r="S2184" s="202">
        <v>0</v>
      </c>
      <c r="T2184" s="203">
        <f>S2184*H2184</f>
        <v>0</v>
      </c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R2184" s="204" t="s">
        <v>326</v>
      </c>
      <c r="AT2184" s="204" t="s">
        <v>184</v>
      </c>
      <c r="AU2184" s="204" t="s">
        <v>82</v>
      </c>
      <c r="AY2184" s="17" t="s">
        <v>182</v>
      </c>
      <c r="BE2184" s="205">
        <f>IF(N2184="základní",J2184,0)</f>
        <v>0</v>
      </c>
      <c r="BF2184" s="205">
        <f>IF(N2184="snížená",J2184,0)</f>
        <v>0</v>
      </c>
      <c r="BG2184" s="205">
        <f>IF(N2184="zákl. přenesená",J2184,0)</f>
        <v>0</v>
      </c>
      <c r="BH2184" s="205">
        <f>IF(N2184="sníž. přenesená",J2184,0)</f>
        <v>0</v>
      </c>
      <c r="BI2184" s="205">
        <f>IF(N2184="nulová",J2184,0)</f>
        <v>0</v>
      </c>
      <c r="BJ2184" s="17" t="s">
        <v>80</v>
      </c>
      <c r="BK2184" s="205">
        <f>ROUND(I2184*H2184,2)</f>
        <v>0</v>
      </c>
      <c r="BL2184" s="17" t="s">
        <v>326</v>
      </c>
      <c r="BM2184" s="204" t="s">
        <v>2372</v>
      </c>
    </row>
    <row r="2185" spans="1:65" s="13" customFormat="1" ht="11.25">
      <c r="B2185" s="206"/>
      <c r="C2185" s="207"/>
      <c r="D2185" s="208" t="s">
        <v>194</v>
      </c>
      <c r="E2185" s="209" t="s">
        <v>1</v>
      </c>
      <c r="F2185" s="210" t="s">
        <v>2343</v>
      </c>
      <c r="G2185" s="207"/>
      <c r="H2185" s="209" t="s">
        <v>1</v>
      </c>
      <c r="I2185" s="211"/>
      <c r="J2185" s="207"/>
      <c r="K2185" s="207"/>
      <c r="L2185" s="212"/>
      <c r="M2185" s="213"/>
      <c r="N2185" s="214"/>
      <c r="O2185" s="214"/>
      <c r="P2185" s="214"/>
      <c r="Q2185" s="214"/>
      <c r="R2185" s="214"/>
      <c r="S2185" s="214"/>
      <c r="T2185" s="215"/>
      <c r="AT2185" s="216" t="s">
        <v>194</v>
      </c>
      <c r="AU2185" s="216" t="s">
        <v>82</v>
      </c>
      <c r="AV2185" s="13" t="s">
        <v>80</v>
      </c>
      <c r="AW2185" s="13" t="s">
        <v>29</v>
      </c>
      <c r="AX2185" s="13" t="s">
        <v>72</v>
      </c>
      <c r="AY2185" s="216" t="s">
        <v>182</v>
      </c>
    </row>
    <row r="2186" spans="1:65" s="14" customFormat="1" ht="22.5">
      <c r="B2186" s="217"/>
      <c r="C2186" s="218"/>
      <c r="D2186" s="208" t="s">
        <v>194</v>
      </c>
      <c r="E2186" s="219" t="s">
        <v>1</v>
      </c>
      <c r="F2186" s="220" t="s">
        <v>2344</v>
      </c>
      <c r="G2186" s="218"/>
      <c r="H2186" s="221">
        <v>70.611999999999995</v>
      </c>
      <c r="I2186" s="222"/>
      <c r="J2186" s="218"/>
      <c r="K2186" s="218"/>
      <c r="L2186" s="223"/>
      <c r="M2186" s="224"/>
      <c r="N2186" s="225"/>
      <c r="O2186" s="225"/>
      <c r="P2186" s="225"/>
      <c r="Q2186" s="225"/>
      <c r="R2186" s="225"/>
      <c r="S2186" s="225"/>
      <c r="T2186" s="226"/>
      <c r="AT2186" s="227" t="s">
        <v>194</v>
      </c>
      <c r="AU2186" s="227" t="s">
        <v>82</v>
      </c>
      <c r="AV2186" s="14" t="s">
        <v>82</v>
      </c>
      <c r="AW2186" s="14" t="s">
        <v>29</v>
      </c>
      <c r="AX2186" s="14" t="s">
        <v>72</v>
      </c>
      <c r="AY2186" s="227" t="s">
        <v>182</v>
      </c>
    </row>
    <row r="2187" spans="1:65" s="14" customFormat="1" ht="11.25">
      <c r="B2187" s="217"/>
      <c r="C2187" s="218"/>
      <c r="D2187" s="208" t="s">
        <v>194</v>
      </c>
      <c r="E2187" s="219" t="s">
        <v>1</v>
      </c>
      <c r="F2187" s="220" t="s">
        <v>2345</v>
      </c>
      <c r="G2187" s="218"/>
      <c r="H2187" s="221">
        <v>13.414</v>
      </c>
      <c r="I2187" s="222"/>
      <c r="J2187" s="218"/>
      <c r="K2187" s="218"/>
      <c r="L2187" s="223"/>
      <c r="M2187" s="224"/>
      <c r="N2187" s="225"/>
      <c r="O2187" s="225"/>
      <c r="P2187" s="225"/>
      <c r="Q2187" s="225"/>
      <c r="R2187" s="225"/>
      <c r="S2187" s="225"/>
      <c r="T2187" s="226"/>
      <c r="AT2187" s="227" t="s">
        <v>194</v>
      </c>
      <c r="AU2187" s="227" t="s">
        <v>82</v>
      </c>
      <c r="AV2187" s="14" t="s">
        <v>82</v>
      </c>
      <c r="AW2187" s="14" t="s">
        <v>29</v>
      </c>
      <c r="AX2187" s="14" t="s">
        <v>72</v>
      </c>
      <c r="AY2187" s="227" t="s">
        <v>182</v>
      </c>
    </row>
    <row r="2188" spans="1:65" s="14" customFormat="1" ht="11.25">
      <c r="B2188" s="217"/>
      <c r="C2188" s="218"/>
      <c r="D2188" s="208" t="s">
        <v>194</v>
      </c>
      <c r="E2188" s="219" t="s">
        <v>1</v>
      </c>
      <c r="F2188" s="220" t="s">
        <v>2346</v>
      </c>
      <c r="G2188" s="218"/>
      <c r="H2188" s="221">
        <v>3.625</v>
      </c>
      <c r="I2188" s="222"/>
      <c r="J2188" s="218"/>
      <c r="K2188" s="218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194</v>
      </c>
      <c r="AU2188" s="227" t="s">
        <v>82</v>
      </c>
      <c r="AV2188" s="14" t="s">
        <v>82</v>
      </c>
      <c r="AW2188" s="14" t="s">
        <v>29</v>
      </c>
      <c r="AX2188" s="14" t="s">
        <v>72</v>
      </c>
      <c r="AY2188" s="227" t="s">
        <v>182</v>
      </c>
    </row>
    <row r="2189" spans="1:65" s="13" customFormat="1" ht="11.25">
      <c r="B2189" s="206"/>
      <c r="C2189" s="207"/>
      <c r="D2189" s="208" t="s">
        <v>194</v>
      </c>
      <c r="E2189" s="209" t="s">
        <v>1</v>
      </c>
      <c r="F2189" s="210" t="s">
        <v>2347</v>
      </c>
      <c r="G2189" s="207"/>
      <c r="H2189" s="209" t="s">
        <v>1</v>
      </c>
      <c r="I2189" s="211"/>
      <c r="J2189" s="207"/>
      <c r="K2189" s="207"/>
      <c r="L2189" s="212"/>
      <c r="M2189" s="213"/>
      <c r="N2189" s="214"/>
      <c r="O2189" s="214"/>
      <c r="P2189" s="214"/>
      <c r="Q2189" s="214"/>
      <c r="R2189" s="214"/>
      <c r="S2189" s="214"/>
      <c r="T2189" s="215"/>
      <c r="AT2189" s="216" t="s">
        <v>194</v>
      </c>
      <c r="AU2189" s="216" t="s">
        <v>82</v>
      </c>
      <c r="AV2189" s="13" t="s">
        <v>80</v>
      </c>
      <c r="AW2189" s="13" t="s">
        <v>29</v>
      </c>
      <c r="AX2189" s="13" t="s">
        <v>72</v>
      </c>
      <c r="AY2189" s="216" t="s">
        <v>182</v>
      </c>
    </row>
    <row r="2190" spans="1:65" s="14" customFormat="1" ht="11.25">
      <c r="B2190" s="217"/>
      <c r="C2190" s="218"/>
      <c r="D2190" s="208" t="s">
        <v>194</v>
      </c>
      <c r="E2190" s="219" t="s">
        <v>1</v>
      </c>
      <c r="F2190" s="220" t="s">
        <v>2348</v>
      </c>
      <c r="G2190" s="218"/>
      <c r="H2190" s="221">
        <v>17.55</v>
      </c>
      <c r="I2190" s="222"/>
      <c r="J2190" s="218"/>
      <c r="K2190" s="218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194</v>
      </c>
      <c r="AU2190" s="227" t="s">
        <v>82</v>
      </c>
      <c r="AV2190" s="14" t="s">
        <v>82</v>
      </c>
      <c r="AW2190" s="14" t="s">
        <v>29</v>
      </c>
      <c r="AX2190" s="14" t="s">
        <v>72</v>
      </c>
      <c r="AY2190" s="227" t="s">
        <v>182</v>
      </c>
    </row>
    <row r="2191" spans="1:65" s="15" customFormat="1" ht="11.25">
      <c r="B2191" s="228"/>
      <c r="C2191" s="229"/>
      <c r="D2191" s="208" t="s">
        <v>194</v>
      </c>
      <c r="E2191" s="230" t="s">
        <v>1</v>
      </c>
      <c r="F2191" s="231" t="s">
        <v>218</v>
      </c>
      <c r="G2191" s="229"/>
      <c r="H2191" s="232">
        <v>105.20099999999999</v>
      </c>
      <c r="I2191" s="233"/>
      <c r="J2191" s="229"/>
      <c r="K2191" s="229"/>
      <c r="L2191" s="234"/>
      <c r="M2191" s="235"/>
      <c r="N2191" s="236"/>
      <c r="O2191" s="236"/>
      <c r="P2191" s="236"/>
      <c r="Q2191" s="236"/>
      <c r="R2191" s="236"/>
      <c r="S2191" s="236"/>
      <c r="T2191" s="237"/>
      <c r="AT2191" s="238" t="s">
        <v>194</v>
      </c>
      <c r="AU2191" s="238" t="s">
        <v>82</v>
      </c>
      <c r="AV2191" s="15" t="s">
        <v>187</v>
      </c>
      <c r="AW2191" s="15" t="s">
        <v>29</v>
      </c>
      <c r="AX2191" s="15" t="s">
        <v>80</v>
      </c>
      <c r="AY2191" s="238" t="s">
        <v>182</v>
      </c>
    </row>
    <row r="2192" spans="1:65" s="2" customFormat="1" ht="24.2" customHeight="1">
      <c r="A2192" s="34"/>
      <c r="B2192" s="35"/>
      <c r="C2192" s="242" t="s">
        <v>2373</v>
      </c>
      <c r="D2192" s="242" t="s">
        <v>648</v>
      </c>
      <c r="E2192" s="243" t="s">
        <v>2374</v>
      </c>
      <c r="F2192" s="244" t="s">
        <v>2375</v>
      </c>
      <c r="G2192" s="245" t="s">
        <v>201</v>
      </c>
      <c r="H2192" s="246">
        <v>121.50700000000001</v>
      </c>
      <c r="I2192" s="247"/>
      <c r="J2192" s="248">
        <f>ROUND(I2192*H2192,2)</f>
        <v>0</v>
      </c>
      <c r="K2192" s="249"/>
      <c r="L2192" s="250"/>
      <c r="M2192" s="251" t="s">
        <v>1</v>
      </c>
      <c r="N2192" s="252" t="s">
        <v>37</v>
      </c>
      <c r="O2192" s="71"/>
      <c r="P2192" s="202">
        <f>O2192*H2192</f>
        <v>0</v>
      </c>
      <c r="Q2192" s="202">
        <v>5.0000000000000001E-4</v>
      </c>
      <c r="R2192" s="202">
        <f>Q2192*H2192</f>
        <v>6.0753500000000002E-2</v>
      </c>
      <c r="S2192" s="202">
        <v>0</v>
      </c>
      <c r="T2192" s="203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204" t="s">
        <v>434</v>
      </c>
      <c r="AT2192" s="204" t="s">
        <v>648</v>
      </c>
      <c r="AU2192" s="204" t="s">
        <v>82</v>
      </c>
      <c r="AY2192" s="17" t="s">
        <v>182</v>
      </c>
      <c r="BE2192" s="205">
        <f>IF(N2192="základní",J2192,0)</f>
        <v>0</v>
      </c>
      <c r="BF2192" s="205">
        <f>IF(N2192="snížená",J2192,0)</f>
        <v>0</v>
      </c>
      <c r="BG2192" s="205">
        <f>IF(N2192="zákl. přenesená",J2192,0)</f>
        <v>0</v>
      </c>
      <c r="BH2192" s="205">
        <f>IF(N2192="sníž. přenesená",J2192,0)</f>
        <v>0</v>
      </c>
      <c r="BI2192" s="205">
        <f>IF(N2192="nulová",J2192,0)</f>
        <v>0</v>
      </c>
      <c r="BJ2192" s="17" t="s">
        <v>80</v>
      </c>
      <c r="BK2192" s="205">
        <f>ROUND(I2192*H2192,2)</f>
        <v>0</v>
      </c>
      <c r="BL2192" s="17" t="s">
        <v>326</v>
      </c>
      <c r="BM2192" s="204" t="s">
        <v>2376</v>
      </c>
    </row>
    <row r="2193" spans="1:65" s="14" customFormat="1" ht="11.25">
      <c r="B2193" s="217"/>
      <c r="C2193" s="218"/>
      <c r="D2193" s="208" t="s">
        <v>194</v>
      </c>
      <c r="E2193" s="218"/>
      <c r="F2193" s="220" t="s">
        <v>2377</v>
      </c>
      <c r="G2193" s="218"/>
      <c r="H2193" s="221">
        <v>121.50700000000001</v>
      </c>
      <c r="I2193" s="222"/>
      <c r="J2193" s="218"/>
      <c r="K2193" s="218"/>
      <c r="L2193" s="223"/>
      <c r="M2193" s="224"/>
      <c r="N2193" s="225"/>
      <c r="O2193" s="225"/>
      <c r="P2193" s="225"/>
      <c r="Q2193" s="225"/>
      <c r="R2193" s="225"/>
      <c r="S2193" s="225"/>
      <c r="T2193" s="226"/>
      <c r="AT2193" s="227" t="s">
        <v>194</v>
      </c>
      <c r="AU2193" s="227" t="s">
        <v>82</v>
      </c>
      <c r="AV2193" s="14" t="s">
        <v>82</v>
      </c>
      <c r="AW2193" s="14" t="s">
        <v>4</v>
      </c>
      <c r="AX2193" s="14" t="s">
        <v>80</v>
      </c>
      <c r="AY2193" s="227" t="s">
        <v>182</v>
      </c>
    </row>
    <row r="2194" spans="1:65" s="2" customFormat="1" ht="24.2" customHeight="1">
      <c r="A2194" s="34"/>
      <c r="B2194" s="35"/>
      <c r="C2194" s="192" t="s">
        <v>2378</v>
      </c>
      <c r="D2194" s="192" t="s">
        <v>184</v>
      </c>
      <c r="E2194" s="193" t="s">
        <v>2379</v>
      </c>
      <c r="F2194" s="194" t="s">
        <v>2380</v>
      </c>
      <c r="G2194" s="195" t="s">
        <v>201</v>
      </c>
      <c r="H2194" s="196">
        <v>65.59</v>
      </c>
      <c r="I2194" s="197"/>
      <c r="J2194" s="198">
        <f>ROUND(I2194*H2194,2)</f>
        <v>0</v>
      </c>
      <c r="K2194" s="199"/>
      <c r="L2194" s="39"/>
      <c r="M2194" s="200" t="s">
        <v>1</v>
      </c>
      <c r="N2194" s="201" t="s">
        <v>37</v>
      </c>
      <c r="O2194" s="71"/>
      <c r="P2194" s="202">
        <f>O2194*H2194</f>
        <v>0</v>
      </c>
      <c r="Q2194" s="202">
        <v>0</v>
      </c>
      <c r="R2194" s="202">
        <f>Q2194*H2194</f>
        <v>0</v>
      </c>
      <c r="S2194" s="202">
        <v>0</v>
      </c>
      <c r="T2194" s="203">
        <f>S2194*H2194</f>
        <v>0</v>
      </c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R2194" s="204" t="s">
        <v>326</v>
      </c>
      <c r="AT2194" s="204" t="s">
        <v>184</v>
      </c>
      <c r="AU2194" s="204" t="s">
        <v>82</v>
      </c>
      <c r="AY2194" s="17" t="s">
        <v>182</v>
      </c>
      <c r="BE2194" s="205">
        <f>IF(N2194="základní",J2194,0)</f>
        <v>0</v>
      </c>
      <c r="BF2194" s="205">
        <f>IF(N2194="snížená",J2194,0)</f>
        <v>0</v>
      </c>
      <c r="BG2194" s="205">
        <f>IF(N2194="zákl. přenesená",J2194,0)</f>
        <v>0</v>
      </c>
      <c r="BH2194" s="205">
        <f>IF(N2194="sníž. přenesená",J2194,0)</f>
        <v>0</v>
      </c>
      <c r="BI2194" s="205">
        <f>IF(N2194="nulová",J2194,0)</f>
        <v>0</v>
      </c>
      <c r="BJ2194" s="17" t="s">
        <v>80</v>
      </c>
      <c r="BK2194" s="205">
        <f>ROUND(I2194*H2194,2)</f>
        <v>0</v>
      </c>
      <c r="BL2194" s="17" t="s">
        <v>326</v>
      </c>
      <c r="BM2194" s="204" t="s">
        <v>2381</v>
      </c>
    </row>
    <row r="2195" spans="1:65" s="13" customFormat="1" ht="11.25">
      <c r="B2195" s="206"/>
      <c r="C2195" s="207"/>
      <c r="D2195" s="208" t="s">
        <v>194</v>
      </c>
      <c r="E2195" s="209" t="s">
        <v>1</v>
      </c>
      <c r="F2195" s="210" t="s">
        <v>2343</v>
      </c>
      <c r="G2195" s="207"/>
      <c r="H2195" s="209" t="s">
        <v>1</v>
      </c>
      <c r="I2195" s="211"/>
      <c r="J2195" s="207"/>
      <c r="K2195" s="207"/>
      <c r="L2195" s="212"/>
      <c r="M2195" s="213"/>
      <c r="N2195" s="214"/>
      <c r="O2195" s="214"/>
      <c r="P2195" s="214"/>
      <c r="Q2195" s="214"/>
      <c r="R2195" s="214"/>
      <c r="S2195" s="214"/>
      <c r="T2195" s="215"/>
      <c r="AT2195" s="216" t="s">
        <v>194</v>
      </c>
      <c r="AU2195" s="216" t="s">
        <v>82</v>
      </c>
      <c r="AV2195" s="13" t="s">
        <v>80</v>
      </c>
      <c r="AW2195" s="13" t="s">
        <v>29</v>
      </c>
      <c r="AX2195" s="13" t="s">
        <v>72</v>
      </c>
      <c r="AY2195" s="216" t="s">
        <v>182</v>
      </c>
    </row>
    <row r="2196" spans="1:65" s="14" customFormat="1" ht="11.25">
      <c r="B2196" s="217"/>
      <c r="C2196" s="218"/>
      <c r="D2196" s="208" t="s">
        <v>194</v>
      </c>
      <c r="E2196" s="219" t="s">
        <v>1</v>
      </c>
      <c r="F2196" s="220" t="s">
        <v>2382</v>
      </c>
      <c r="G2196" s="218"/>
      <c r="H2196" s="221">
        <v>54.88</v>
      </c>
      <c r="I2196" s="222"/>
      <c r="J2196" s="218"/>
      <c r="K2196" s="218"/>
      <c r="L2196" s="223"/>
      <c r="M2196" s="224"/>
      <c r="N2196" s="225"/>
      <c r="O2196" s="225"/>
      <c r="P2196" s="225"/>
      <c r="Q2196" s="225"/>
      <c r="R2196" s="225"/>
      <c r="S2196" s="225"/>
      <c r="T2196" s="226"/>
      <c r="AT2196" s="227" t="s">
        <v>194</v>
      </c>
      <c r="AU2196" s="227" t="s">
        <v>82</v>
      </c>
      <c r="AV2196" s="14" t="s">
        <v>82</v>
      </c>
      <c r="AW2196" s="14" t="s">
        <v>29</v>
      </c>
      <c r="AX2196" s="14" t="s">
        <v>72</v>
      </c>
      <c r="AY2196" s="227" t="s">
        <v>182</v>
      </c>
    </row>
    <row r="2197" spans="1:65" s="13" customFormat="1" ht="11.25">
      <c r="B2197" s="206"/>
      <c r="C2197" s="207"/>
      <c r="D2197" s="208" t="s">
        <v>194</v>
      </c>
      <c r="E2197" s="209" t="s">
        <v>1</v>
      </c>
      <c r="F2197" s="210" t="s">
        <v>2347</v>
      </c>
      <c r="G2197" s="207"/>
      <c r="H2197" s="209" t="s">
        <v>1</v>
      </c>
      <c r="I2197" s="211"/>
      <c r="J2197" s="207"/>
      <c r="K2197" s="207"/>
      <c r="L2197" s="212"/>
      <c r="M2197" s="213"/>
      <c r="N2197" s="214"/>
      <c r="O2197" s="214"/>
      <c r="P2197" s="214"/>
      <c r="Q2197" s="214"/>
      <c r="R2197" s="214"/>
      <c r="S2197" s="214"/>
      <c r="T2197" s="215"/>
      <c r="AT2197" s="216" t="s">
        <v>194</v>
      </c>
      <c r="AU2197" s="216" t="s">
        <v>82</v>
      </c>
      <c r="AV2197" s="13" t="s">
        <v>80</v>
      </c>
      <c r="AW2197" s="13" t="s">
        <v>29</v>
      </c>
      <c r="AX2197" s="13" t="s">
        <v>72</v>
      </c>
      <c r="AY2197" s="216" t="s">
        <v>182</v>
      </c>
    </row>
    <row r="2198" spans="1:65" s="14" customFormat="1" ht="11.25">
      <c r="B2198" s="217"/>
      <c r="C2198" s="218"/>
      <c r="D2198" s="208" t="s">
        <v>194</v>
      </c>
      <c r="E2198" s="219" t="s">
        <v>1</v>
      </c>
      <c r="F2198" s="220" t="s">
        <v>2383</v>
      </c>
      <c r="G2198" s="218"/>
      <c r="H2198" s="221">
        <v>10.71</v>
      </c>
      <c r="I2198" s="222"/>
      <c r="J2198" s="218"/>
      <c r="K2198" s="218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194</v>
      </c>
      <c r="AU2198" s="227" t="s">
        <v>82</v>
      </c>
      <c r="AV2198" s="14" t="s">
        <v>82</v>
      </c>
      <c r="AW2198" s="14" t="s">
        <v>29</v>
      </c>
      <c r="AX2198" s="14" t="s">
        <v>72</v>
      </c>
      <c r="AY2198" s="227" t="s">
        <v>182</v>
      </c>
    </row>
    <row r="2199" spans="1:65" s="15" customFormat="1" ht="11.25">
      <c r="B2199" s="228"/>
      <c r="C2199" s="229"/>
      <c r="D2199" s="208" t="s">
        <v>194</v>
      </c>
      <c r="E2199" s="230" t="s">
        <v>1</v>
      </c>
      <c r="F2199" s="231" t="s">
        <v>218</v>
      </c>
      <c r="G2199" s="229"/>
      <c r="H2199" s="232">
        <v>65.59</v>
      </c>
      <c r="I2199" s="233"/>
      <c r="J2199" s="229"/>
      <c r="K2199" s="229"/>
      <c r="L2199" s="234"/>
      <c r="M2199" s="235"/>
      <c r="N2199" s="236"/>
      <c r="O2199" s="236"/>
      <c r="P2199" s="236"/>
      <c r="Q2199" s="236"/>
      <c r="R2199" s="236"/>
      <c r="S2199" s="236"/>
      <c r="T2199" s="237"/>
      <c r="AT2199" s="238" t="s">
        <v>194</v>
      </c>
      <c r="AU2199" s="238" t="s">
        <v>82</v>
      </c>
      <c r="AV2199" s="15" t="s">
        <v>187</v>
      </c>
      <c r="AW2199" s="15" t="s">
        <v>29</v>
      </c>
      <c r="AX2199" s="15" t="s">
        <v>80</v>
      </c>
      <c r="AY2199" s="238" t="s">
        <v>182</v>
      </c>
    </row>
    <row r="2200" spans="1:65" s="2" customFormat="1" ht="37.9" customHeight="1">
      <c r="A2200" s="34"/>
      <c r="B2200" s="35"/>
      <c r="C2200" s="242" t="s">
        <v>2384</v>
      </c>
      <c r="D2200" s="242" t="s">
        <v>648</v>
      </c>
      <c r="E2200" s="243" t="s">
        <v>2385</v>
      </c>
      <c r="F2200" s="244" t="s">
        <v>2386</v>
      </c>
      <c r="G2200" s="245" t="s">
        <v>201</v>
      </c>
      <c r="H2200" s="246">
        <v>72.149000000000001</v>
      </c>
      <c r="I2200" s="247"/>
      <c r="J2200" s="248">
        <f>ROUND(I2200*H2200,2)</f>
        <v>0</v>
      </c>
      <c r="K2200" s="249"/>
      <c r="L2200" s="250"/>
      <c r="M2200" s="251" t="s">
        <v>1</v>
      </c>
      <c r="N2200" s="252" t="s">
        <v>37</v>
      </c>
      <c r="O2200" s="71"/>
      <c r="P2200" s="202">
        <f>O2200*H2200</f>
        <v>0</v>
      </c>
      <c r="Q2200" s="202">
        <v>1.3500000000000001E-3</v>
      </c>
      <c r="R2200" s="202">
        <f>Q2200*H2200</f>
        <v>9.7401150000000006E-2</v>
      </c>
      <c r="S2200" s="202">
        <v>0</v>
      </c>
      <c r="T2200" s="203">
        <f>S2200*H2200</f>
        <v>0</v>
      </c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R2200" s="204" t="s">
        <v>434</v>
      </c>
      <c r="AT2200" s="204" t="s">
        <v>648</v>
      </c>
      <c r="AU2200" s="204" t="s">
        <v>82</v>
      </c>
      <c r="AY2200" s="17" t="s">
        <v>182</v>
      </c>
      <c r="BE2200" s="205">
        <f>IF(N2200="základní",J2200,0)</f>
        <v>0</v>
      </c>
      <c r="BF2200" s="205">
        <f>IF(N2200="snížená",J2200,0)</f>
        <v>0</v>
      </c>
      <c r="BG2200" s="205">
        <f>IF(N2200="zákl. přenesená",J2200,0)</f>
        <v>0</v>
      </c>
      <c r="BH2200" s="205">
        <f>IF(N2200="sníž. přenesená",J2200,0)</f>
        <v>0</v>
      </c>
      <c r="BI2200" s="205">
        <f>IF(N2200="nulová",J2200,0)</f>
        <v>0</v>
      </c>
      <c r="BJ2200" s="17" t="s">
        <v>80</v>
      </c>
      <c r="BK2200" s="205">
        <f>ROUND(I2200*H2200,2)</f>
        <v>0</v>
      </c>
      <c r="BL2200" s="17" t="s">
        <v>326</v>
      </c>
      <c r="BM2200" s="204" t="s">
        <v>2387</v>
      </c>
    </row>
    <row r="2201" spans="1:65" s="14" customFormat="1" ht="11.25">
      <c r="B2201" s="217"/>
      <c r="C2201" s="218"/>
      <c r="D2201" s="208" t="s">
        <v>194</v>
      </c>
      <c r="E2201" s="218"/>
      <c r="F2201" s="220" t="s">
        <v>2388</v>
      </c>
      <c r="G2201" s="218"/>
      <c r="H2201" s="221">
        <v>72.149000000000001</v>
      </c>
      <c r="I2201" s="222"/>
      <c r="J2201" s="218"/>
      <c r="K2201" s="218"/>
      <c r="L2201" s="223"/>
      <c r="M2201" s="224"/>
      <c r="N2201" s="225"/>
      <c r="O2201" s="225"/>
      <c r="P2201" s="225"/>
      <c r="Q2201" s="225"/>
      <c r="R2201" s="225"/>
      <c r="S2201" s="225"/>
      <c r="T2201" s="226"/>
      <c r="AT2201" s="227" t="s">
        <v>194</v>
      </c>
      <c r="AU2201" s="227" t="s">
        <v>82</v>
      </c>
      <c r="AV2201" s="14" t="s">
        <v>82</v>
      </c>
      <c r="AW2201" s="14" t="s">
        <v>4</v>
      </c>
      <c r="AX2201" s="14" t="s">
        <v>80</v>
      </c>
      <c r="AY2201" s="227" t="s">
        <v>182</v>
      </c>
    </row>
    <row r="2202" spans="1:65" s="2" customFormat="1" ht="24.2" customHeight="1">
      <c r="A2202" s="34"/>
      <c r="B2202" s="35"/>
      <c r="C2202" s="192" t="s">
        <v>2389</v>
      </c>
      <c r="D2202" s="192" t="s">
        <v>184</v>
      </c>
      <c r="E2202" s="193" t="s">
        <v>2390</v>
      </c>
      <c r="F2202" s="194" t="s">
        <v>2391</v>
      </c>
      <c r="G2202" s="195" t="s">
        <v>201</v>
      </c>
      <c r="H2202" s="196">
        <v>65.59</v>
      </c>
      <c r="I2202" s="197"/>
      <c r="J2202" s="198">
        <f>ROUND(I2202*H2202,2)</f>
        <v>0</v>
      </c>
      <c r="K2202" s="199"/>
      <c r="L2202" s="39"/>
      <c r="M2202" s="200" t="s">
        <v>1</v>
      </c>
      <c r="N2202" s="201" t="s">
        <v>37</v>
      </c>
      <c r="O2202" s="71"/>
      <c r="P2202" s="202">
        <f>O2202*H2202</f>
        <v>0</v>
      </c>
      <c r="Q2202" s="202">
        <v>0</v>
      </c>
      <c r="R2202" s="202">
        <f>Q2202*H2202</f>
        <v>0</v>
      </c>
      <c r="S2202" s="202">
        <v>0</v>
      </c>
      <c r="T2202" s="203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4" t="s">
        <v>326</v>
      </c>
      <c r="AT2202" s="204" t="s">
        <v>184</v>
      </c>
      <c r="AU2202" s="204" t="s">
        <v>82</v>
      </c>
      <c r="AY2202" s="17" t="s">
        <v>182</v>
      </c>
      <c r="BE2202" s="205">
        <f>IF(N2202="základní",J2202,0)</f>
        <v>0</v>
      </c>
      <c r="BF2202" s="205">
        <f>IF(N2202="snížená",J2202,0)</f>
        <v>0</v>
      </c>
      <c r="BG2202" s="205">
        <f>IF(N2202="zákl. přenesená",J2202,0)</f>
        <v>0</v>
      </c>
      <c r="BH2202" s="205">
        <f>IF(N2202="sníž. přenesená",J2202,0)</f>
        <v>0</v>
      </c>
      <c r="BI2202" s="205">
        <f>IF(N2202="nulová",J2202,0)</f>
        <v>0</v>
      </c>
      <c r="BJ2202" s="17" t="s">
        <v>80</v>
      </c>
      <c r="BK2202" s="205">
        <f>ROUND(I2202*H2202,2)</f>
        <v>0</v>
      </c>
      <c r="BL2202" s="17" t="s">
        <v>326</v>
      </c>
      <c r="BM2202" s="204" t="s">
        <v>2392</v>
      </c>
    </row>
    <row r="2203" spans="1:65" s="13" customFormat="1" ht="11.25">
      <c r="B2203" s="206"/>
      <c r="C2203" s="207"/>
      <c r="D2203" s="208" t="s">
        <v>194</v>
      </c>
      <c r="E2203" s="209" t="s">
        <v>1</v>
      </c>
      <c r="F2203" s="210" t="s">
        <v>2343</v>
      </c>
      <c r="G2203" s="207"/>
      <c r="H2203" s="209" t="s">
        <v>1</v>
      </c>
      <c r="I2203" s="211"/>
      <c r="J2203" s="207"/>
      <c r="K2203" s="207"/>
      <c r="L2203" s="212"/>
      <c r="M2203" s="213"/>
      <c r="N2203" s="214"/>
      <c r="O2203" s="214"/>
      <c r="P2203" s="214"/>
      <c r="Q2203" s="214"/>
      <c r="R2203" s="214"/>
      <c r="S2203" s="214"/>
      <c r="T2203" s="215"/>
      <c r="AT2203" s="216" t="s">
        <v>194</v>
      </c>
      <c r="AU2203" s="216" t="s">
        <v>82</v>
      </c>
      <c r="AV2203" s="13" t="s">
        <v>80</v>
      </c>
      <c r="AW2203" s="13" t="s">
        <v>29</v>
      </c>
      <c r="AX2203" s="13" t="s">
        <v>72</v>
      </c>
      <c r="AY2203" s="216" t="s">
        <v>182</v>
      </c>
    </row>
    <row r="2204" spans="1:65" s="14" customFormat="1" ht="11.25">
      <c r="B2204" s="217"/>
      <c r="C2204" s="218"/>
      <c r="D2204" s="208" t="s">
        <v>194</v>
      </c>
      <c r="E2204" s="219" t="s">
        <v>1</v>
      </c>
      <c r="F2204" s="220" t="s">
        <v>2382</v>
      </c>
      <c r="G2204" s="218"/>
      <c r="H2204" s="221">
        <v>54.88</v>
      </c>
      <c r="I2204" s="222"/>
      <c r="J2204" s="218"/>
      <c r="K2204" s="218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194</v>
      </c>
      <c r="AU2204" s="227" t="s">
        <v>82</v>
      </c>
      <c r="AV2204" s="14" t="s">
        <v>82</v>
      </c>
      <c r="AW2204" s="14" t="s">
        <v>29</v>
      </c>
      <c r="AX2204" s="14" t="s">
        <v>72</v>
      </c>
      <c r="AY2204" s="227" t="s">
        <v>182</v>
      </c>
    </row>
    <row r="2205" spans="1:65" s="13" customFormat="1" ht="11.25">
      <c r="B2205" s="206"/>
      <c r="C2205" s="207"/>
      <c r="D2205" s="208" t="s">
        <v>194</v>
      </c>
      <c r="E2205" s="209" t="s">
        <v>1</v>
      </c>
      <c r="F2205" s="210" t="s">
        <v>2347</v>
      </c>
      <c r="G2205" s="207"/>
      <c r="H2205" s="209" t="s">
        <v>1</v>
      </c>
      <c r="I2205" s="211"/>
      <c r="J2205" s="207"/>
      <c r="K2205" s="207"/>
      <c r="L2205" s="212"/>
      <c r="M2205" s="213"/>
      <c r="N2205" s="214"/>
      <c r="O2205" s="214"/>
      <c r="P2205" s="214"/>
      <c r="Q2205" s="214"/>
      <c r="R2205" s="214"/>
      <c r="S2205" s="214"/>
      <c r="T2205" s="215"/>
      <c r="AT2205" s="216" t="s">
        <v>194</v>
      </c>
      <c r="AU2205" s="216" t="s">
        <v>82</v>
      </c>
      <c r="AV2205" s="13" t="s">
        <v>80</v>
      </c>
      <c r="AW2205" s="13" t="s">
        <v>29</v>
      </c>
      <c r="AX2205" s="13" t="s">
        <v>72</v>
      </c>
      <c r="AY2205" s="216" t="s">
        <v>182</v>
      </c>
    </row>
    <row r="2206" spans="1:65" s="14" customFormat="1" ht="11.25">
      <c r="B2206" s="217"/>
      <c r="C2206" s="218"/>
      <c r="D2206" s="208" t="s">
        <v>194</v>
      </c>
      <c r="E2206" s="219" t="s">
        <v>1</v>
      </c>
      <c r="F2206" s="220" t="s">
        <v>2383</v>
      </c>
      <c r="G2206" s="218"/>
      <c r="H2206" s="221">
        <v>10.71</v>
      </c>
      <c r="I2206" s="222"/>
      <c r="J2206" s="218"/>
      <c r="K2206" s="218"/>
      <c r="L2206" s="223"/>
      <c r="M2206" s="224"/>
      <c r="N2206" s="225"/>
      <c r="O2206" s="225"/>
      <c r="P2206" s="225"/>
      <c r="Q2206" s="225"/>
      <c r="R2206" s="225"/>
      <c r="S2206" s="225"/>
      <c r="T2206" s="226"/>
      <c r="AT2206" s="227" t="s">
        <v>194</v>
      </c>
      <c r="AU2206" s="227" t="s">
        <v>82</v>
      </c>
      <c r="AV2206" s="14" t="s">
        <v>82</v>
      </c>
      <c r="AW2206" s="14" t="s">
        <v>29</v>
      </c>
      <c r="AX2206" s="14" t="s">
        <v>72</v>
      </c>
      <c r="AY2206" s="227" t="s">
        <v>182</v>
      </c>
    </row>
    <row r="2207" spans="1:65" s="15" customFormat="1" ht="11.25">
      <c r="B2207" s="228"/>
      <c r="C2207" s="229"/>
      <c r="D2207" s="208" t="s">
        <v>194</v>
      </c>
      <c r="E2207" s="230" t="s">
        <v>1</v>
      </c>
      <c r="F2207" s="231" t="s">
        <v>218</v>
      </c>
      <c r="G2207" s="229"/>
      <c r="H2207" s="232">
        <v>65.59</v>
      </c>
      <c r="I2207" s="233"/>
      <c r="J2207" s="229"/>
      <c r="K2207" s="229"/>
      <c r="L2207" s="234"/>
      <c r="M2207" s="235"/>
      <c r="N2207" s="236"/>
      <c r="O2207" s="236"/>
      <c r="P2207" s="236"/>
      <c r="Q2207" s="236"/>
      <c r="R2207" s="236"/>
      <c r="S2207" s="236"/>
      <c r="T2207" s="237"/>
      <c r="AT2207" s="238" t="s">
        <v>194</v>
      </c>
      <c r="AU2207" s="238" t="s">
        <v>82</v>
      </c>
      <c r="AV2207" s="15" t="s">
        <v>187</v>
      </c>
      <c r="AW2207" s="15" t="s">
        <v>29</v>
      </c>
      <c r="AX2207" s="15" t="s">
        <v>80</v>
      </c>
      <c r="AY2207" s="238" t="s">
        <v>182</v>
      </c>
    </row>
    <row r="2208" spans="1:65" s="2" customFormat="1" ht="16.5" customHeight="1">
      <c r="A2208" s="34"/>
      <c r="B2208" s="35"/>
      <c r="C2208" s="242" t="s">
        <v>2393</v>
      </c>
      <c r="D2208" s="242" t="s">
        <v>648</v>
      </c>
      <c r="E2208" s="243" t="s">
        <v>2394</v>
      </c>
      <c r="F2208" s="244" t="s">
        <v>2395</v>
      </c>
      <c r="G2208" s="245" t="s">
        <v>201</v>
      </c>
      <c r="H2208" s="246">
        <v>68.87</v>
      </c>
      <c r="I2208" s="247"/>
      <c r="J2208" s="248">
        <f>ROUND(I2208*H2208,2)</f>
        <v>0</v>
      </c>
      <c r="K2208" s="249"/>
      <c r="L2208" s="250"/>
      <c r="M2208" s="251" t="s">
        <v>1</v>
      </c>
      <c r="N2208" s="252" t="s">
        <v>37</v>
      </c>
      <c r="O2208" s="71"/>
      <c r="P2208" s="202">
        <f>O2208*H2208</f>
        <v>0</v>
      </c>
      <c r="Q2208" s="202">
        <v>1.0999999999999999E-2</v>
      </c>
      <c r="R2208" s="202">
        <f>Q2208*H2208</f>
        <v>0.75756999999999997</v>
      </c>
      <c r="S2208" s="202">
        <v>0</v>
      </c>
      <c r="T2208" s="203">
        <f>S2208*H2208</f>
        <v>0</v>
      </c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R2208" s="204" t="s">
        <v>434</v>
      </c>
      <c r="AT2208" s="204" t="s">
        <v>648</v>
      </c>
      <c r="AU2208" s="204" t="s">
        <v>82</v>
      </c>
      <c r="AY2208" s="17" t="s">
        <v>182</v>
      </c>
      <c r="BE2208" s="205">
        <f>IF(N2208="základní",J2208,0)</f>
        <v>0</v>
      </c>
      <c r="BF2208" s="205">
        <f>IF(N2208="snížená",J2208,0)</f>
        <v>0</v>
      </c>
      <c r="BG2208" s="205">
        <f>IF(N2208="zákl. přenesená",J2208,0)</f>
        <v>0</v>
      </c>
      <c r="BH2208" s="205">
        <f>IF(N2208="sníž. přenesená",J2208,0)</f>
        <v>0</v>
      </c>
      <c r="BI2208" s="205">
        <f>IF(N2208="nulová",J2208,0)</f>
        <v>0</v>
      </c>
      <c r="BJ2208" s="17" t="s">
        <v>80</v>
      </c>
      <c r="BK2208" s="205">
        <f>ROUND(I2208*H2208,2)</f>
        <v>0</v>
      </c>
      <c r="BL2208" s="17" t="s">
        <v>326</v>
      </c>
      <c r="BM2208" s="204" t="s">
        <v>2396</v>
      </c>
    </row>
    <row r="2209" spans="1:65" s="14" customFormat="1" ht="11.25">
      <c r="B2209" s="217"/>
      <c r="C2209" s="218"/>
      <c r="D2209" s="208" t="s">
        <v>194</v>
      </c>
      <c r="E2209" s="218"/>
      <c r="F2209" s="220" t="s">
        <v>2397</v>
      </c>
      <c r="G2209" s="218"/>
      <c r="H2209" s="221">
        <v>68.87</v>
      </c>
      <c r="I2209" s="222"/>
      <c r="J2209" s="218"/>
      <c r="K2209" s="218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194</v>
      </c>
      <c r="AU2209" s="227" t="s">
        <v>82</v>
      </c>
      <c r="AV2209" s="14" t="s">
        <v>82</v>
      </c>
      <c r="AW2209" s="14" t="s">
        <v>4</v>
      </c>
      <c r="AX2209" s="14" t="s">
        <v>80</v>
      </c>
      <c r="AY2209" s="227" t="s">
        <v>182</v>
      </c>
    </row>
    <row r="2210" spans="1:65" s="2" customFormat="1" ht="24.2" customHeight="1">
      <c r="A2210" s="34"/>
      <c r="B2210" s="35"/>
      <c r="C2210" s="192" t="s">
        <v>2398</v>
      </c>
      <c r="D2210" s="192" t="s">
        <v>184</v>
      </c>
      <c r="E2210" s="193" t="s">
        <v>2399</v>
      </c>
      <c r="F2210" s="194" t="s">
        <v>2400</v>
      </c>
      <c r="G2210" s="195" t="s">
        <v>292</v>
      </c>
      <c r="H2210" s="196">
        <v>2.2970000000000002</v>
      </c>
      <c r="I2210" s="197"/>
      <c r="J2210" s="198">
        <f>ROUND(I2210*H2210,2)</f>
        <v>0</v>
      </c>
      <c r="K2210" s="199"/>
      <c r="L2210" s="39"/>
      <c r="M2210" s="200" t="s">
        <v>1</v>
      </c>
      <c r="N2210" s="201" t="s">
        <v>37</v>
      </c>
      <c r="O2210" s="71"/>
      <c r="P2210" s="202">
        <f>O2210*H2210</f>
        <v>0</v>
      </c>
      <c r="Q2210" s="202">
        <v>0</v>
      </c>
      <c r="R2210" s="202">
        <f>Q2210*H2210</f>
        <v>0</v>
      </c>
      <c r="S2210" s="202">
        <v>0</v>
      </c>
      <c r="T2210" s="203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4" t="s">
        <v>326</v>
      </c>
      <c r="AT2210" s="204" t="s">
        <v>184</v>
      </c>
      <c r="AU2210" s="204" t="s">
        <v>82</v>
      </c>
      <c r="AY2210" s="17" t="s">
        <v>182</v>
      </c>
      <c r="BE2210" s="205">
        <f>IF(N2210="základní",J2210,0)</f>
        <v>0</v>
      </c>
      <c r="BF2210" s="205">
        <f>IF(N2210="snížená",J2210,0)</f>
        <v>0</v>
      </c>
      <c r="BG2210" s="205">
        <f>IF(N2210="zákl. přenesená",J2210,0)</f>
        <v>0</v>
      </c>
      <c r="BH2210" s="205">
        <f>IF(N2210="sníž. přenesená",J2210,0)</f>
        <v>0</v>
      </c>
      <c r="BI2210" s="205">
        <f>IF(N2210="nulová",J2210,0)</f>
        <v>0</v>
      </c>
      <c r="BJ2210" s="17" t="s">
        <v>80</v>
      </c>
      <c r="BK2210" s="205">
        <f>ROUND(I2210*H2210,2)</f>
        <v>0</v>
      </c>
      <c r="BL2210" s="17" t="s">
        <v>326</v>
      </c>
      <c r="BM2210" s="204" t="s">
        <v>2401</v>
      </c>
    </row>
    <row r="2211" spans="1:65" s="2" customFormat="1" ht="33" customHeight="1">
      <c r="A2211" s="34"/>
      <c r="B2211" s="35"/>
      <c r="C2211" s="192" t="s">
        <v>2402</v>
      </c>
      <c r="D2211" s="192" t="s">
        <v>184</v>
      </c>
      <c r="E2211" s="193" t="s">
        <v>2403</v>
      </c>
      <c r="F2211" s="194" t="s">
        <v>2404</v>
      </c>
      <c r="G2211" s="195" t="s">
        <v>292</v>
      </c>
      <c r="H2211" s="196">
        <v>6.891</v>
      </c>
      <c r="I2211" s="197"/>
      <c r="J2211" s="198">
        <f>ROUND(I2211*H2211,2)</f>
        <v>0</v>
      </c>
      <c r="K2211" s="199"/>
      <c r="L2211" s="39"/>
      <c r="M2211" s="200" t="s">
        <v>1</v>
      </c>
      <c r="N2211" s="201" t="s">
        <v>37</v>
      </c>
      <c r="O2211" s="71"/>
      <c r="P2211" s="202">
        <f>O2211*H2211</f>
        <v>0</v>
      </c>
      <c r="Q2211" s="202">
        <v>0</v>
      </c>
      <c r="R2211" s="202">
        <f>Q2211*H2211</f>
        <v>0</v>
      </c>
      <c r="S2211" s="202">
        <v>0</v>
      </c>
      <c r="T2211" s="203">
        <f>S2211*H2211</f>
        <v>0</v>
      </c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R2211" s="204" t="s">
        <v>326</v>
      </c>
      <c r="AT2211" s="204" t="s">
        <v>184</v>
      </c>
      <c r="AU2211" s="204" t="s">
        <v>82</v>
      </c>
      <c r="AY2211" s="17" t="s">
        <v>182</v>
      </c>
      <c r="BE2211" s="205">
        <f>IF(N2211="základní",J2211,0)</f>
        <v>0</v>
      </c>
      <c r="BF2211" s="205">
        <f>IF(N2211="snížená",J2211,0)</f>
        <v>0</v>
      </c>
      <c r="BG2211" s="205">
        <f>IF(N2211="zákl. přenesená",J2211,0)</f>
        <v>0</v>
      </c>
      <c r="BH2211" s="205">
        <f>IF(N2211="sníž. přenesená",J2211,0)</f>
        <v>0</v>
      </c>
      <c r="BI2211" s="205">
        <f>IF(N2211="nulová",J2211,0)</f>
        <v>0</v>
      </c>
      <c r="BJ2211" s="17" t="s">
        <v>80</v>
      </c>
      <c r="BK2211" s="205">
        <f>ROUND(I2211*H2211,2)</f>
        <v>0</v>
      </c>
      <c r="BL2211" s="17" t="s">
        <v>326</v>
      </c>
      <c r="BM2211" s="204" t="s">
        <v>2405</v>
      </c>
    </row>
    <row r="2212" spans="1:65" s="14" customFormat="1" ht="11.25">
      <c r="B2212" s="217"/>
      <c r="C2212" s="218"/>
      <c r="D2212" s="208" t="s">
        <v>194</v>
      </c>
      <c r="E2212" s="218"/>
      <c r="F2212" s="220" t="s">
        <v>2406</v>
      </c>
      <c r="G2212" s="218"/>
      <c r="H2212" s="221">
        <v>6.891</v>
      </c>
      <c r="I2212" s="222"/>
      <c r="J2212" s="218"/>
      <c r="K2212" s="218"/>
      <c r="L2212" s="223"/>
      <c r="M2212" s="224"/>
      <c r="N2212" s="225"/>
      <c r="O2212" s="225"/>
      <c r="P2212" s="225"/>
      <c r="Q2212" s="225"/>
      <c r="R2212" s="225"/>
      <c r="S2212" s="225"/>
      <c r="T2212" s="226"/>
      <c r="AT2212" s="227" t="s">
        <v>194</v>
      </c>
      <c r="AU2212" s="227" t="s">
        <v>82</v>
      </c>
      <c r="AV2212" s="14" t="s">
        <v>82</v>
      </c>
      <c r="AW2212" s="14" t="s">
        <v>4</v>
      </c>
      <c r="AX2212" s="14" t="s">
        <v>80</v>
      </c>
      <c r="AY2212" s="227" t="s">
        <v>182</v>
      </c>
    </row>
    <row r="2213" spans="1:65" s="12" customFormat="1" ht="22.9" customHeight="1">
      <c r="B2213" s="176"/>
      <c r="C2213" s="177"/>
      <c r="D2213" s="178" t="s">
        <v>71</v>
      </c>
      <c r="E2213" s="190" t="s">
        <v>2407</v>
      </c>
      <c r="F2213" s="190" t="s">
        <v>2408</v>
      </c>
      <c r="G2213" s="177"/>
      <c r="H2213" s="177"/>
      <c r="I2213" s="180"/>
      <c r="J2213" s="191">
        <f>BK2213</f>
        <v>0</v>
      </c>
      <c r="K2213" s="177"/>
      <c r="L2213" s="182"/>
      <c r="M2213" s="183"/>
      <c r="N2213" s="184"/>
      <c r="O2213" s="184"/>
      <c r="P2213" s="185">
        <f>SUM(P2214:P2402)</f>
        <v>0</v>
      </c>
      <c r="Q2213" s="184"/>
      <c r="R2213" s="185">
        <f>SUM(R2214:R2402)</f>
        <v>4.09997349</v>
      </c>
      <c r="S2213" s="184"/>
      <c r="T2213" s="186">
        <f>SUM(T2214:T2402)</f>
        <v>2.6413199999999999</v>
      </c>
      <c r="AR2213" s="187" t="s">
        <v>82</v>
      </c>
      <c r="AT2213" s="188" t="s">
        <v>71</v>
      </c>
      <c r="AU2213" s="188" t="s">
        <v>80</v>
      </c>
      <c r="AY2213" s="187" t="s">
        <v>182</v>
      </c>
      <c r="BK2213" s="189">
        <f>SUM(BK2214:BK2402)</f>
        <v>0</v>
      </c>
    </row>
    <row r="2214" spans="1:65" s="2" customFormat="1" ht="24.2" customHeight="1">
      <c r="A2214" s="34"/>
      <c r="B2214" s="35"/>
      <c r="C2214" s="192" t="s">
        <v>2409</v>
      </c>
      <c r="D2214" s="192" t="s">
        <v>184</v>
      </c>
      <c r="E2214" s="193" t="s">
        <v>2410</v>
      </c>
      <c r="F2214" s="194" t="s">
        <v>2411</v>
      </c>
      <c r="G2214" s="195" t="s">
        <v>201</v>
      </c>
      <c r="H2214" s="196">
        <v>111.6</v>
      </c>
      <c r="I2214" s="197"/>
      <c r="J2214" s="198">
        <f>ROUND(I2214*H2214,2)</f>
        <v>0</v>
      </c>
      <c r="K2214" s="199"/>
      <c r="L2214" s="39"/>
      <c r="M2214" s="200" t="s">
        <v>1</v>
      </c>
      <c r="N2214" s="201" t="s">
        <v>37</v>
      </c>
      <c r="O2214" s="71"/>
      <c r="P2214" s="202">
        <f>O2214*H2214</f>
        <v>0</v>
      </c>
      <c r="Q2214" s="202">
        <v>0</v>
      </c>
      <c r="R2214" s="202">
        <f>Q2214*H2214</f>
        <v>0</v>
      </c>
      <c r="S2214" s="202">
        <v>0</v>
      </c>
      <c r="T2214" s="203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4" t="s">
        <v>326</v>
      </c>
      <c r="AT2214" s="204" t="s">
        <v>184</v>
      </c>
      <c r="AU2214" s="204" t="s">
        <v>82</v>
      </c>
      <c r="AY2214" s="17" t="s">
        <v>182</v>
      </c>
      <c r="BE2214" s="205">
        <f>IF(N2214="základní",J2214,0)</f>
        <v>0</v>
      </c>
      <c r="BF2214" s="205">
        <f>IF(N2214="snížená",J2214,0)</f>
        <v>0</v>
      </c>
      <c r="BG2214" s="205">
        <f>IF(N2214="zákl. přenesená",J2214,0)</f>
        <v>0</v>
      </c>
      <c r="BH2214" s="205">
        <f>IF(N2214="sníž. přenesená",J2214,0)</f>
        <v>0</v>
      </c>
      <c r="BI2214" s="205">
        <f>IF(N2214="nulová",J2214,0)</f>
        <v>0</v>
      </c>
      <c r="BJ2214" s="17" t="s">
        <v>80</v>
      </c>
      <c r="BK2214" s="205">
        <f>ROUND(I2214*H2214,2)</f>
        <v>0</v>
      </c>
      <c r="BL2214" s="17" t="s">
        <v>326</v>
      </c>
      <c r="BM2214" s="204" t="s">
        <v>2412</v>
      </c>
    </row>
    <row r="2215" spans="1:65" s="13" customFormat="1" ht="11.25">
      <c r="B2215" s="206"/>
      <c r="C2215" s="207"/>
      <c r="D2215" s="208" t="s">
        <v>194</v>
      </c>
      <c r="E2215" s="209" t="s">
        <v>1</v>
      </c>
      <c r="F2215" s="210" t="s">
        <v>195</v>
      </c>
      <c r="G2215" s="207"/>
      <c r="H2215" s="209" t="s">
        <v>1</v>
      </c>
      <c r="I2215" s="211"/>
      <c r="J2215" s="207"/>
      <c r="K2215" s="207"/>
      <c r="L2215" s="212"/>
      <c r="M2215" s="213"/>
      <c r="N2215" s="214"/>
      <c r="O2215" s="214"/>
      <c r="P2215" s="214"/>
      <c r="Q2215" s="214"/>
      <c r="R2215" s="214"/>
      <c r="S2215" s="214"/>
      <c r="T2215" s="215"/>
      <c r="AT2215" s="216" t="s">
        <v>194</v>
      </c>
      <c r="AU2215" s="216" t="s">
        <v>82</v>
      </c>
      <c r="AV2215" s="13" t="s">
        <v>80</v>
      </c>
      <c r="AW2215" s="13" t="s">
        <v>29</v>
      </c>
      <c r="AX2215" s="13" t="s">
        <v>72</v>
      </c>
      <c r="AY2215" s="216" t="s">
        <v>182</v>
      </c>
    </row>
    <row r="2216" spans="1:65" s="13" customFormat="1" ht="11.25">
      <c r="B2216" s="206"/>
      <c r="C2216" s="207"/>
      <c r="D2216" s="208" t="s">
        <v>194</v>
      </c>
      <c r="E2216" s="209" t="s">
        <v>1</v>
      </c>
      <c r="F2216" s="210" t="s">
        <v>1718</v>
      </c>
      <c r="G2216" s="207"/>
      <c r="H2216" s="209" t="s">
        <v>1</v>
      </c>
      <c r="I2216" s="211"/>
      <c r="J2216" s="207"/>
      <c r="K2216" s="207"/>
      <c r="L2216" s="212"/>
      <c r="M2216" s="213"/>
      <c r="N2216" s="214"/>
      <c r="O2216" s="214"/>
      <c r="P2216" s="214"/>
      <c r="Q2216" s="214"/>
      <c r="R2216" s="214"/>
      <c r="S2216" s="214"/>
      <c r="T2216" s="215"/>
      <c r="AT2216" s="216" t="s">
        <v>194</v>
      </c>
      <c r="AU2216" s="216" t="s">
        <v>82</v>
      </c>
      <c r="AV2216" s="13" t="s">
        <v>80</v>
      </c>
      <c r="AW2216" s="13" t="s">
        <v>29</v>
      </c>
      <c r="AX2216" s="13" t="s">
        <v>72</v>
      </c>
      <c r="AY2216" s="216" t="s">
        <v>182</v>
      </c>
    </row>
    <row r="2217" spans="1:65" s="13" customFormat="1" ht="11.25">
      <c r="B2217" s="206"/>
      <c r="C2217" s="207"/>
      <c r="D2217" s="208" t="s">
        <v>194</v>
      </c>
      <c r="E2217" s="209" t="s">
        <v>1</v>
      </c>
      <c r="F2217" s="210" t="s">
        <v>1029</v>
      </c>
      <c r="G2217" s="207"/>
      <c r="H2217" s="209" t="s">
        <v>1</v>
      </c>
      <c r="I2217" s="211"/>
      <c r="J2217" s="207"/>
      <c r="K2217" s="207"/>
      <c r="L2217" s="212"/>
      <c r="M2217" s="213"/>
      <c r="N2217" s="214"/>
      <c r="O2217" s="214"/>
      <c r="P2217" s="214"/>
      <c r="Q2217" s="214"/>
      <c r="R2217" s="214"/>
      <c r="S2217" s="214"/>
      <c r="T2217" s="215"/>
      <c r="AT2217" s="216" t="s">
        <v>194</v>
      </c>
      <c r="AU2217" s="216" t="s">
        <v>82</v>
      </c>
      <c r="AV2217" s="13" t="s">
        <v>80</v>
      </c>
      <c r="AW2217" s="13" t="s">
        <v>29</v>
      </c>
      <c r="AX2217" s="13" t="s">
        <v>72</v>
      </c>
      <c r="AY2217" s="216" t="s">
        <v>182</v>
      </c>
    </row>
    <row r="2218" spans="1:65" s="13" customFormat="1" ht="11.25">
      <c r="B2218" s="206"/>
      <c r="C2218" s="207"/>
      <c r="D2218" s="208" t="s">
        <v>194</v>
      </c>
      <c r="E2218" s="209" t="s">
        <v>1</v>
      </c>
      <c r="F2218" s="210" t="s">
        <v>2413</v>
      </c>
      <c r="G2218" s="207"/>
      <c r="H2218" s="209" t="s">
        <v>1</v>
      </c>
      <c r="I2218" s="211"/>
      <c r="J2218" s="207"/>
      <c r="K2218" s="207"/>
      <c r="L2218" s="212"/>
      <c r="M2218" s="213"/>
      <c r="N2218" s="214"/>
      <c r="O2218" s="214"/>
      <c r="P2218" s="214"/>
      <c r="Q2218" s="214"/>
      <c r="R2218" s="214"/>
      <c r="S2218" s="214"/>
      <c r="T2218" s="215"/>
      <c r="AT2218" s="216" t="s">
        <v>194</v>
      </c>
      <c r="AU2218" s="216" t="s">
        <v>82</v>
      </c>
      <c r="AV2218" s="13" t="s">
        <v>80</v>
      </c>
      <c r="AW2218" s="13" t="s">
        <v>29</v>
      </c>
      <c r="AX2218" s="13" t="s">
        <v>72</v>
      </c>
      <c r="AY2218" s="216" t="s">
        <v>182</v>
      </c>
    </row>
    <row r="2219" spans="1:65" s="14" customFormat="1" ht="11.25">
      <c r="B2219" s="217"/>
      <c r="C2219" s="218"/>
      <c r="D2219" s="208" t="s">
        <v>194</v>
      </c>
      <c r="E2219" s="219" t="s">
        <v>1</v>
      </c>
      <c r="F2219" s="220" t="s">
        <v>2414</v>
      </c>
      <c r="G2219" s="218"/>
      <c r="H2219" s="221">
        <v>10.7</v>
      </c>
      <c r="I2219" s="222"/>
      <c r="J2219" s="218"/>
      <c r="K2219" s="218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194</v>
      </c>
      <c r="AU2219" s="227" t="s">
        <v>82</v>
      </c>
      <c r="AV2219" s="14" t="s">
        <v>82</v>
      </c>
      <c r="AW2219" s="14" t="s">
        <v>29</v>
      </c>
      <c r="AX2219" s="14" t="s">
        <v>72</v>
      </c>
      <c r="AY2219" s="227" t="s">
        <v>182</v>
      </c>
    </row>
    <row r="2220" spans="1:65" s="13" customFormat="1" ht="11.25">
      <c r="B2220" s="206"/>
      <c r="C2220" s="207"/>
      <c r="D2220" s="208" t="s">
        <v>194</v>
      </c>
      <c r="E2220" s="209" t="s">
        <v>1</v>
      </c>
      <c r="F2220" s="210" t="s">
        <v>2415</v>
      </c>
      <c r="G2220" s="207"/>
      <c r="H2220" s="209" t="s">
        <v>1</v>
      </c>
      <c r="I2220" s="211"/>
      <c r="J2220" s="207"/>
      <c r="K2220" s="207"/>
      <c r="L2220" s="212"/>
      <c r="M2220" s="213"/>
      <c r="N2220" s="214"/>
      <c r="O2220" s="214"/>
      <c r="P2220" s="214"/>
      <c r="Q2220" s="214"/>
      <c r="R2220" s="214"/>
      <c r="S2220" s="214"/>
      <c r="T2220" s="215"/>
      <c r="AT2220" s="216" t="s">
        <v>194</v>
      </c>
      <c r="AU2220" s="216" t="s">
        <v>82</v>
      </c>
      <c r="AV2220" s="13" t="s">
        <v>80</v>
      </c>
      <c r="AW2220" s="13" t="s">
        <v>29</v>
      </c>
      <c r="AX2220" s="13" t="s">
        <v>72</v>
      </c>
      <c r="AY2220" s="216" t="s">
        <v>182</v>
      </c>
    </row>
    <row r="2221" spans="1:65" s="14" customFormat="1" ht="11.25">
      <c r="B2221" s="217"/>
      <c r="C2221" s="218"/>
      <c r="D2221" s="208" t="s">
        <v>194</v>
      </c>
      <c r="E2221" s="219" t="s">
        <v>1</v>
      </c>
      <c r="F2221" s="220" t="s">
        <v>2414</v>
      </c>
      <c r="G2221" s="218"/>
      <c r="H2221" s="221">
        <v>10.7</v>
      </c>
      <c r="I2221" s="222"/>
      <c r="J2221" s="218"/>
      <c r="K2221" s="218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194</v>
      </c>
      <c r="AU2221" s="227" t="s">
        <v>82</v>
      </c>
      <c r="AV2221" s="14" t="s">
        <v>82</v>
      </c>
      <c r="AW2221" s="14" t="s">
        <v>29</v>
      </c>
      <c r="AX2221" s="14" t="s">
        <v>72</v>
      </c>
      <c r="AY2221" s="227" t="s">
        <v>182</v>
      </c>
    </row>
    <row r="2222" spans="1:65" s="13" customFormat="1" ht="11.25">
      <c r="B2222" s="206"/>
      <c r="C2222" s="207"/>
      <c r="D2222" s="208" t="s">
        <v>194</v>
      </c>
      <c r="E2222" s="209" t="s">
        <v>1</v>
      </c>
      <c r="F2222" s="210" t="s">
        <v>1780</v>
      </c>
      <c r="G2222" s="207"/>
      <c r="H2222" s="209" t="s">
        <v>1</v>
      </c>
      <c r="I2222" s="211"/>
      <c r="J2222" s="207"/>
      <c r="K2222" s="207"/>
      <c r="L2222" s="212"/>
      <c r="M2222" s="213"/>
      <c r="N2222" s="214"/>
      <c r="O2222" s="214"/>
      <c r="P2222" s="214"/>
      <c r="Q2222" s="214"/>
      <c r="R2222" s="214"/>
      <c r="S2222" s="214"/>
      <c r="T2222" s="215"/>
      <c r="AT2222" s="216" t="s">
        <v>194</v>
      </c>
      <c r="AU2222" s="216" t="s">
        <v>82</v>
      </c>
      <c r="AV2222" s="13" t="s">
        <v>80</v>
      </c>
      <c r="AW2222" s="13" t="s">
        <v>29</v>
      </c>
      <c r="AX2222" s="13" t="s">
        <v>72</v>
      </c>
      <c r="AY2222" s="216" t="s">
        <v>182</v>
      </c>
    </row>
    <row r="2223" spans="1:65" s="13" customFormat="1" ht="11.25">
      <c r="B2223" s="206"/>
      <c r="C2223" s="207"/>
      <c r="D2223" s="208" t="s">
        <v>194</v>
      </c>
      <c r="E2223" s="209" t="s">
        <v>1</v>
      </c>
      <c r="F2223" s="210" t="s">
        <v>1781</v>
      </c>
      <c r="G2223" s="207"/>
      <c r="H2223" s="209" t="s">
        <v>1</v>
      </c>
      <c r="I2223" s="211"/>
      <c r="J2223" s="207"/>
      <c r="K2223" s="207"/>
      <c r="L2223" s="212"/>
      <c r="M2223" s="213"/>
      <c r="N2223" s="214"/>
      <c r="O2223" s="214"/>
      <c r="P2223" s="214"/>
      <c r="Q2223" s="214"/>
      <c r="R2223" s="214"/>
      <c r="S2223" s="214"/>
      <c r="T2223" s="215"/>
      <c r="AT2223" s="216" t="s">
        <v>194</v>
      </c>
      <c r="AU2223" s="216" t="s">
        <v>82</v>
      </c>
      <c r="AV2223" s="13" t="s">
        <v>80</v>
      </c>
      <c r="AW2223" s="13" t="s">
        <v>29</v>
      </c>
      <c r="AX2223" s="13" t="s">
        <v>72</v>
      </c>
      <c r="AY2223" s="216" t="s">
        <v>182</v>
      </c>
    </row>
    <row r="2224" spans="1:65" s="13" customFormat="1" ht="11.25">
      <c r="B2224" s="206"/>
      <c r="C2224" s="207"/>
      <c r="D2224" s="208" t="s">
        <v>194</v>
      </c>
      <c r="E2224" s="209" t="s">
        <v>1</v>
      </c>
      <c r="F2224" s="210" t="s">
        <v>2413</v>
      </c>
      <c r="G2224" s="207"/>
      <c r="H2224" s="209" t="s">
        <v>1</v>
      </c>
      <c r="I2224" s="211"/>
      <c r="J2224" s="207"/>
      <c r="K2224" s="207"/>
      <c r="L2224" s="212"/>
      <c r="M2224" s="213"/>
      <c r="N2224" s="214"/>
      <c r="O2224" s="214"/>
      <c r="P2224" s="214"/>
      <c r="Q2224" s="214"/>
      <c r="R2224" s="214"/>
      <c r="S2224" s="214"/>
      <c r="T2224" s="215"/>
      <c r="AT2224" s="216" t="s">
        <v>194</v>
      </c>
      <c r="AU2224" s="216" t="s">
        <v>82</v>
      </c>
      <c r="AV2224" s="13" t="s">
        <v>80</v>
      </c>
      <c r="AW2224" s="13" t="s">
        <v>29</v>
      </c>
      <c r="AX2224" s="13" t="s">
        <v>72</v>
      </c>
      <c r="AY2224" s="216" t="s">
        <v>182</v>
      </c>
    </row>
    <row r="2225" spans="1:65" s="14" customFormat="1" ht="11.25">
      <c r="B2225" s="217"/>
      <c r="C2225" s="218"/>
      <c r="D2225" s="208" t="s">
        <v>194</v>
      </c>
      <c r="E2225" s="219" t="s">
        <v>1</v>
      </c>
      <c r="F2225" s="220" t="s">
        <v>2416</v>
      </c>
      <c r="G2225" s="218"/>
      <c r="H2225" s="221">
        <v>25.7</v>
      </c>
      <c r="I2225" s="222"/>
      <c r="J2225" s="218"/>
      <c r="K2225" s="218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194</v>
      </c>
      <c r="AU2225" s="227" t="s">
        <v>82</v>
      </c>
      <c r="AV2225" s="14" t="s">
        <v>82</v>
      </c>
      <c r="AW2225" s="14" t="s">
        <v>29</v>
      </c>
      <c r="AX2225" s="14" t="s">
        <v>72</v>
      </c>
      <c r="AY2225" s="227" t="s">
        <v>182</v>
      </c>
    </row>
    <row r="2226" spans="1:65" s="13" customFormat="1" ht="11.25">
      <c r="B2226" s="206"/>
      <c r="C2226" s="207"/>
      <c r="D2226" s="208" t="s">
        <v>194</v>
      </c>
      <c r="E2226" s="209" t="s">
        <v>1</v>
      </c>
      <c r="F2226" s="210" t="s">
        <v>2415</v>
      </c>
      <c r="G2226" s="207"/>
      <c r="H2226" s="209" t="s">
        <v>1</v>
      </c>
      <c r="I2226" s="211"/>
      <c r="J2226" s="207"/>
      <c r="K2226" s="207"/>
      <c r="L2226" s="212"/>
      <c r="M2226" s="213"/>
      <c r="N2226" s="214"/>
      <c r="O2226" s="214"/>
      <c r="P2226" s="214"/>
      <c r="Q2226" s="214"/>
      <c r="R2226" s="214"/>
      <c r="S2226" s="214"/>
      <c r="T2226" s="215"/>
      <c r="AT2226" s="216" t="s">
        <v>194</v>
      </c>
      <c r="AU2226" s="216" t="s">
        <v>82</v>
      </c>
      <c r="AV2226" s="13" t="s">
        <v>80</v>
      </c>
      <c r="AW2226" s="13" t="s">
        <v>29</v>
      </c>
      <c r="AX2226" s="13" t="s">
        <v>72</v>
      </c>
      <c r="AY2226" s="216" t="s">
        <v>182</v>
      </c>
    </row>
    <row r="2227" spans="1:65" s="14" customFormat="1" ht="11.25">
      <c r="B2227" s="217"/>
      <c r="C2227" s="218"/>
      <c r="D2227" s="208" t="s">
        <v>194</v>
      </c>
      <c r="E2227" s="219" t="s">
        <v>1</v>
      </c>
      <c r="F2227" s="220" t="s">
        <v>2416</v>
      </c>
      <c r="G2227" s="218"/>
      <c r="H2227" s="221">
        <v>25.7</v>
      </c>
      <c r="I2227" s="222"/>
      <c r="J2227" s="218"/>
      <c r="K2227" s="218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194</v>
      </c>
      <c r="AU2227" s="227" t="s">
        <v>82</v>
      </c>
      <c r="AV2227" s="14" t="s">
        <v>82</v>
      </c>
      <c r="AW2227" s="14" t="s">
        <v>29</v>
      </c>
      <c r="AX2227" s="14" t="s">
        <v>72</v>
      </c>
      <c r="AY2227" s="227" t="s">
        <v>182</v>
      </c>
    </row>
    <row r="2228" spans="1:65" s="13" customFormat="1" ht="11.25">
      <c r="B2228" s="206"/>
      <c r="C2228" s="207"/>
      <c r="D2228" s="208" t="s">
        <v>194</v>
      </c>
      <c r="E2228" s="209" t="s">
        <v>1</v>
      </c>
      <c r="F2228" s="210" t="s">
        <v>1785</v>
      </c>
      <c r="G2228" s="207"/>
      <c r="H2228" s="209" t="s">
        <v>1</v>
      </c>
      <c r="I2228" s="211"/>
      <c r="J2228" s="207"/>
      <c r="K2228" s="207"/>
      <c r="L2228" s="212"/>
      <c r="M2228" s="213"/>
      <c r="N2228" s="214"/>
      <c r="O2228" s="214"/>
      <c r="P2228" s="214"/>
      <c r="Q2228" s="214"/>
      <c r="R2228" s="214"/>
      <c r="S2228" s="214"/>
      <c r="T2228" s="215"/>
      <c r="AT2228" s="216" t="s">
        <v>194</v>
      </c>
      <c r="AU2228" s="216" t="s">
        <v>82</v>
      </c>
      <c r="AV2228" s="13" t="s">
        <v>80</v>
      </c>
      <c r="AW2228" s="13" t="s">
        <v>29</v>
      </c>
      <c r="AX2228" s="13" t="s">
        <v>72</v>
      </c>
      <c r="AY2228" s="216" t="s">
        <v>182</v>
      </c>
    </row>
    <row r="2229" spans="1:65" s="13" customFormat="1" ht="11.25">
      <c r="B2229" s="206"/>
      <c r="C2229" s="207"/>
      <c r="D2229" s="208" t="s">
        <v>194</v>
      </c>
      <c r="E2229" s="209" t="s">
        <v>1</v>
      </c>
      <c r="F2229" s="210" t="s">
        <v>365</v>
      </c>
      <c r="G2229" s="207"/>
      <c r="H2229" s="209" t="s">
        <v>1</v>
      </c>
      <c r="I2229" s="211"/>
      <c r="J2229" s="207"/>
      <c r="K2229" s="207"/>
      <c r="L2229" s="212"/>
      <c r="M2229" s="213"/>
      <c r="N2229" s="214"/>
      <c r="O2229" s="214"/>
      <c r="P2229" s="214"/>
      <c r="Q2229" s="214"/>
      <c r="R2229" s="214"/>
      <c r="S2229" s="214"/>
      <c r="T2229" s="215"/>
      <c r="AT2229" s="216" t="s">
        <v>194</v>
      </c>
      <c r="AU2229" s="216" t="s">
        <v>82</v>
      </c>
      <c r="AV2229" s="13" t="s">
        <v>80</v>
      </c>
      <c r="AW2229" s="13" t="s">
        <v>29</v>
      </c>
      <c r="AX2229" s="13" t="s">
        <v>72</v>
      </c>
      <c r="AY2229" s="216" t="s">
        <v>182</v>
      </c>
    </row>
    <row r="2230" spans="1:65" s="13" customFormat="1" ht="11.25">
      <c r="B2230" s="206"/>
      <c r="C2230" s="207"/>
      <c r="D2230" s="208" t="s">
        <v>194</v>
      </c>
      <c r="E2230" s="209" t="s">
        <v>1</v>
      </c>
      <c r="F2230" s="210" t="s">
        <v>2413</v>
      </c>
      <c r="G2230" s="207"/>
      <c r="H2230" s="209" t="s">
        <v>1</v>
      </c>
      <c r="I2230" s="211"/>
      <c r="J2230" s="207"/>
      <c r="K2230" s="207"/>
      <c r="L2230" s="212"/>
      <c r="M2230" s="213"/>
      <c r="N2230" s="214"/>
      <c r="O2230" s="214"/>
      <c r="P2230" s="214"/>
      <c r="Q2230" s="214"/>
      <c r="R2230" s="214"/>
      <c r="S2230" s="214"/>
      <c r="T2230" s="215"/>
      <c r="AT2230" s="216" t="s">
        <v>194</v>
      </c>
      <c r="AU2230" s="216" t="s">
        <v>82</v>
      </c>
      <c r="AV2230" s="13" t="s">
        <v>80</v>
      </c>
      <c r="AW2230" s="13" t="s">
        <v>29</v>
      </c>
      <c r="AX2230" s="13" t="s">
        <v>72</v>
      </c>
      <c r="AY2230" s="216" t="s">
        <v>182</v>
      </c>
    </row>
    <row r="2231" spans="1:65" s="14" customFormat="1" ht="11.25">
      <c r="B2231" s="217"/>
      <c r="C2231" s="218"/>
      <c r="D2231" s="208" t="s">
        <v>194</v>
      </c>
      <c r="E2231" s="219" t="s">
        <v>1</v>
      </c>
      <c r="F2231" s="220" t="s">
        <v>2417</v>
      </c>
      <c r="G2231" s="218"/>
      <c r="H2231" s="221">
        <v>19.399999999999999</v>
      </c>
      <c r="I2231" s="222"/>
      <c r="J2231" s="218"/>
      <c r="K2231" s="218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194</v>
      </c>
      <c r="AU2231" s="227" t="s">
        <v>82</v>
      </c>
      <c r="AV2231" s="14" t="s">
        <v>82</v>
      </c>
      <c r="AW2231" s="14" t="s">
        <v>29</v>
      </c>
      <c r="AX2231" s="14" t="s">
        <v>72</v>
      </c>
      <c r="AY2231" s="227" t="s">
        <v>182</v>
      </c>
    </row>
    <row r="2232" spans="1:65" s="13" customFormat="1" ht="11.25">
      <c r="B2232" s="206"/>
      <c r="C2232" s="207"/>
      <c r="D2232" s="208" t="s">
        <v>194</v>
      </c>
      <c r="E2232" s="209" t="s">
        <v>1</v>
      </c>
      <c r="F2232" s="210" t="s">
        <v>2415</v>
      </c>
      <c r="G2232" s="207"/>
      <c r="H2232" s="209" t="s">
        <v>1</v>
      </c>
      <c r="I2232" s="211"/>
      <c r="J2232" s="207"/>
      <c r="K2232" s="207"/>
      <c r="L2232" s="212"/>
      <c r="M2232" s="213"/>
      <c r="N2232" s="214"/>
      <c r="O2232" s="214"/>
      <c r="P2232" s="214"/>
      <c r="Q2232" s="214"/>
      <c r="R2232" s="214"/>
      <c r="S2232" s="214"/>
      <c r="T2232" s="215"/>
      <c r="AT2232" s="216" t="s">
        <v>194</v>
      </c>
      <c r="AU2232" s="216" t="s">
        <v>82</v>
      </c>
      <c r="AV2232" s="13" t="s">
        <v>80</v>
      </c>
      <c r="AW2232" s="13" t="s">
        <v>29</v>
      </c>
      <c r="AX2232" s="13" t="s">
        <v>72</v>
      </c>
      <c r="AY2232" s="216" t="s">
        <v>182</v>
      </c>
    </row>
    <row r="2233" spans="1:65" s="14" customFormat="1" ht="11.25">
      <c r="B2233" s="217"/>
      <c r="C2233" s="218"/>
      <c r="D2233" s="208" t="s">
        <v>194</v>
      </c>
      <c r="E2233" s="219" t="s">
        <v>1</v>
      </c>
      <c r="F2233" s="220" t="s">
        <v>2417</v>
      </c>
      <c r="G2233" s="218"/>
      <c r="H2233" s="221">
        <v>19.399999999999999</v>
      </c>
      <c r="I2233" s="222"/>
      <c r="J2233" s="218"/>
      <c r="K2233" s="218"/>
      <c r="L2233" s="223"/>
      <c r="M2233" s="224"/>
      <c r="N2233" s="225"/>
      <c r="O2233" s="225"/>
      <c r="P2233" s="225"/>
      <c r="Q2233" s="225"/>
      <c r="R2233" s="225"/>
      <c r="S2233" s="225"/>
      <c r="T2233" s="226"/>
      <c r="AT2233" s="227" t="s">
        <v>194</v>
      </c>
      <c r="AU2233" s="227" t="s">
        <v>82</v>
      </c>
      <c r="AV2233" s="14" t="s">
        <v>82</v>
      </c>
      <c r="AW2233" s="14" t="s">
        <v>29</v>
      </c>
      <c r="AX2233" s="14" t="s">
        <v>72</v>
      </c>
      <c r="AY2233" s="227" t="s">
        <v>182</v>
      </c>
    </row>
    <row r="2234" spans="1:65" s="15" customFormat="1" ht="11.25">
      <c r="B2234" s="228"/>
      <c r="C2234" s="229"/>
      <c r="D2234" s="208" t="s">
        <v>194</v>
      </c>
      <c r="E2234" s="230" t="s">
        <v>1</v>
      </c>
      <c r="F2234" s="231" t="s">
        <v>218</v>
      </c>
      <c r="G2234" s="229"/>
      <c r="H2234" s="232">
        <v>111.6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194</v>
      </c>
      <c r="AU2234" s="238" t="s">
        <v>82</v>
      </c>
      <c r="AV2234" s="15" t="s">
        <v>187</v>
      </c>
      <c r="AW2234" s="15" t="s">
        <v>29</v>
      </c>
      <c r="AX2234" s="15" t="s">
        <v>80</v>
      </c>
      <c r="AY2234" s="238" t="s">
        <v>182</v>
      </c>
    </row>
    <row r="2235" spans="1:65" s="2" customFormat="1" ht="24.2" customHeight="1">
      <c r="A2235" s="34"/>
      <c r="B2235" s="35"/>
      <c r="C2235" s="242" t="s">
        <v>2418</v>
      </c>
      <c r="D2235" s="242" t="s">
        <v>648</v>
      </c>
      <c r="E2235" s="243" t="s">
        <v>2419</v>
      </c>
      <c r="F2235" s="244" t="s">
        <v>2420</v>
      </c>
      <c r="G2235" s="245" t="s">
        <v>201</v>
      </c>
      <c r="H2235" s="246">
        <v>58.59</v>
      </c>
      <c r="I2235" s="247"/>
      <c r="J2235" s="248">
        <f>ROUND(I2235*H2235,2)</f>
        <v>0</v>
      </c>
      <c r="K2235" s="249"/>
      <c r="L2235" s="250"/>
      <c r="M2235" s="251" t="s">
        <v>1</v>
      </c>
      <c r="N2235" s="252" t="s">
        <v>37</v>
      </c>
      <c r="O2235" s="71"/>
      <c r="P2235" s="202">
        <f>O2235*H2235</f>
        <v>0</v>
      </c>
      <c r="Q2235" s="202">
        <v>4.4999999999999997E-3</v>
      </c>
      <c r="R2235" s="202">
        <f>Q2235*H2235</f>
        <v>0.26365499999999997</v>
      </c>
      <c r="S2235" s="202">
        <v>0</v>
      </c>
      <c r="T2235" s="203">
        <f>S2235*H2235</f>
        <v>0</v>
      </c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R2235" s="204" t="s">
        <v>434</v>
      </c>
      <c r="AT2235" s="204" t="s">
        <v>648</v>
      </c>
      <c r="AU2235" s="204" t="s">
        <v>82</v>
      </c>
      <c r="AY2235" s="17" t="s">
        <v>182</v>
      </c>
      <c r="BE2235" s="205">
        <f>IF(N2235="základní",J2235,0)</f>
        <v>0</v>
      </c>
      <c r="BF2235" s="205">
        <f>IF(N2235="snížená",J2235,0)</f>
        <v>0</v>
      </c>
      <c r="BG2235" s="205">
        <f>IF(N2235="zákl. přenesená",J2235,0)</f>
        <v>0</v>
      </c>
      <c r="BH2235" s="205">
        <f>IF(N2235="sníž. přenesená",J2235,0)</f>
        <v>0</v>
      </c>
      <c r="BI2235" s="205">
        <f>IF(N2235="nulová",J2235,0)</f>
        <v>0</v>
      </c>
      <c r="BJ2235" s="17" t="s">
        <v>80</v>
      </c>
      <c r="BK2235" s="205">
        <f>ROUND(I2235*H2235,2)</f>
        <v>0</v>
      </c>
      <c r="BL2235" s="17" t="s">
        <v>326</v>
      </c>
      <c r="BM2235" s="204" t="s">
        <v>2421</v>
      </c>
    </row>
    <row r="2236" spans="1:65" s="13" customFormat="1" ht="11.25">
      <c r="B2236" s="206"/>
      <c r="C2236" s="207"/>
      <c r="D2236" s="208" t="s">
        <v>194</v>
      </c>
      <c r="E2236" s="209" t="s">
        <v>1</v>
      </c>
      <c r="F2236" s="210" t="s">
        <v>195</v>
      </c>
      <c r="G2236" s="207"/>
      <c r="H2236" s="209" t="s">
        <v>1</v>
      </c>
      <c r="I2236" s="211"/>
      <c r="J2236" s="207"/>
      <c r="K2236" s="207"/>
      <c r="L2236" s="212"/>
      <c r="M2236" s="213"/>
      <c r="N2236" s="214"/>
      <c r="O2236" s="214"/>
      <c r="P2236" s="214"/>
      <c r="Q2236" s="214"/>
      <c r="R2236" s="214"/>
      <c r="S2236" s="214"/>
      <c r="T2236" s="215"/>
      <c r="AT2236" s="216" t="s">
        <v>194</v>
      </c>
      <c r="AU2236" s="216" t="s">
        <v>82</v>
      </c>
      <c r="AV2236" s="13" t="s">
        <v>80</v>
      </c>
      <c r="AW2236" s="13" t="s">
        <v>29</v>
      </c>
      <c r="AX2236" s="13" t="s">
        <v>72</v>
      </c>
      <c r="AY2236" s="216" t="s">
        <v>182</v>
      </c>
    </row>
    <row r="2237" spans="1:65" s="13" customFormat="1" ht="11.25">
      <c r="B2237" s="206"/>
      <c r="C2237" s="207"/>
      <c r="D2237" s="208" t="s">
        <v>194</v>
      </c>
      <c r="E2237" s="209" t="s">
        <v>1</v>
      </c>
      <c r="F2237" s="210" t="s">
        <v>1718</v>
      </c>
      <c r="G2237" s="207"/>
      <c r="H2237" s="209" t="s">
        <v>1</v>
      </c>
      <c r="I2237" s="211"/>
      <c r="J2237" s="207"/>
      <c r="K2237" s="207"/>
      <c r="L2237" s="212"/>
      <c r="M2237" s="213"/>
      <c r="N2237" s="214"/>
      <c r="O2237" s="214"/>
      <c r="P2237" s="214"/>
      <c r="Q2237" s="214"/>
      <c r="R2237" s="214"/>
      <c r="S2237" s="214"/>
      <c r="T2237" s="215"/>
      <c r="AT2237" s="216" t="s">
        <v>194</v>
      </c>
      <c r="AU2237" s="216" t="s">
        <v>82</v>
      </c>
      <c r="AV2237" s="13" t="s">
        <v>80</v>
      </c>
      <c r="AW2237" s="13" t="s">
        <v>29</v>
      </c>
      <c r="AX2237" s="13" t="s">
        <v>72</v>
      </c>
      <c r="AY2237" s="216" t="s">
        <v>182</v>
      </c>
    </row>
    <row r="2238" spans="1:65" s="13" customFormat="1" ht="11.25">
      <c r="B2238" s="206"/>
      <c r="C2238" s="207"/>
      <c r="D2238" s="208" t="s">
        <v>194</v>
      </c>
      <c r="E2238" s="209" t="s">
        <v>1</v>
      </c>
      <c r="F2238" s="210" t="s">
        <v>1029</v>
      </c>
      <c r="G2238" s="207"/>
      <c r="H2238" s="209" t="s">
        <v>1</v>
      </c>
      <c r="I2238" s="211"/>
      <c r="J2238" s="207"/>
      <c r="K2238" s="207"/>
      <c r="L2238" s="212"/>
      <c r="M2238" s="213"/>
      <c r="N2238" s="214"/>
      <c r="O2238" s="214"/>
      <c r="P2238" s="214"/>
      <c r="Q2238" s="214"/>
      <c r="R2238" s="214"/>
      <c r="S2238" s="214"/>
      <c r="T2238" s="215"/>
      <c r="AT2238" s="216" t="s">
        <v>194</v>
      </c>
      <c r="AU2238" s="216" t="s">
        <v>82</v>
      </c>
      <c r="AV2238" s="13" t="s">
        <v>80</v>
      </c>
      <c r="AW2238" s="13" t="s">
        <v>29</v>
      </c>
      <c r="AX2238" s="13" t="s">
        <v>72</v>
      </c>
      <c r="AY2238" s="216" t="s">
        <v>182</v>
      </c>
    </row>
    <row r="2239" spans="1:65" s="14" customFormat="1" ht="11.25">
      <c r="B2239" s="217"/>
      <c r="C2239" s="218"/>
      <c r="D2239" s="208" t="s">
        <v>194</v>
      </c>
      <c r="E2239" s="219" t="s">
        <v>1</v>
      </c>
      <c r="F2239" s="220" t="s">
        <v>2414</v>
      </c>
      <c r="G2239" s="218"/>
      <c r="H2239" s="221">
        <v>10.7</v>
      </c>
      <c r="I2239" s="222"/>
      <c r="J2239" s="218"/>
      <c r="K2239" s="218"/>
      <c r="L2239" s="223"/>
      <c r="M2239" s="224"/>
      <c r="N2239" s="225"/>
      <c r="O2239" s="225"/>
      <c r="P2239" s="225"/>
      <c r="Q2239" s="225"/>
      <c r="R2239" s="225"/>
      <c r="S2239" s="225"/>
      <c r="T2239" s="226"/>
      <c r="AT2239" s="227" t="s">
        <v>194</v>
      </c>
      <c r="AU2239" s="227" t="s">
        <v>82</v>
      </c>
      <c r="AV2239" s="14" t="s">
        <v>82</v>
      </c>
      <c r="AW2239" s="14" t="s">
        <v>29</v>
      </c>
      <c r="AX2239" s="14" t="s">
        <v>72</v>
      </c>
      <c r="AY2239" s="227" t="s">
        <v>182</v>
      </c>
    </row>
    <row r="2240" spans="1:65" s="13" customFormat="1" ht="11.25">
      <c r="B2240" s="206"/>
      <c r="C2240" s="207"/>
      <c r="D2240" s="208" t="s">
        <v>194</v>
      </c>
      <c r="E2240" s="209" t="s">
        <v>1</v>
      </c>
      <c r="F2240" s="210" t="s">
        <v>1780</v>
      </c>
      <c r="G2240" s="207"/>
      <c r="H2240" s="209" t="s">
        <v>1</v>
      </c>
      <c r="I2240" s="211"/>
      <c r="J2240" s="207"/>
      <c r="K2240" s="207"/>
      <c r="L2240" s="212"/>
      <c r="M2240" s="213"/>
      <c r="N2240" s="214"/>
      <c r="O2240" s="214"/>
      <c r="P2240" s="214"/>
      <c r="Q2240" s="214"/>
      <c r="R2240" s="214"/>
      <c r="S2240" s="214"/>
      <c r="T2240" s="215"/>
      <c r="AT2240" s="216" t="s">
        <v>194</v>
      </c>
      <c r="AU2240" s="216" t="s">
        <v>82</v>
      </c>
      <c r="AV2240" s="13" t="s">
        <v>80</v>
      </c>
      <c r="AW2240" s="13" t="s">
        <v>29</v>
      </c>
      <c r="AX2240" s="13" t="s">
        <v>72</v>
      </c>
      <c r="AY2240" s="216" t="s">
        <v>182</v>
      </c>
    </row>
    <row r="2241" spans="1:65" s="13" customFormat="1" ht="11.25">
      <c r="B2241" s="206"/>
      <c r="C2241" s="207"/>
      <c r="D2241" s="208" t="s">
        <v>194</v>
      </c>
      <c r="E2241" s="209" t="s">
        <v>1</v>
      </c>
      <c r="F2241" s="210" t="s">
        <v>1781</v>
      </c>
      <c r="G2241" s="207"/>
      <c r="H2241" s="209" t="s">
        <v>1</v>
      </c>
      <c r="I2241" s="211"/>
      <c r="J2241" s="207"/>
      <c r="K2241" s="207"/>
      <c r="L2241" s="212"/>
      <c r="M2241" s="213"/>
      <c r="N2241" s="214"/>
      <c r="O2241" s="214"/>
      <c r="P2241" s="214"/>
      <c r="Q2241" s="214"/>
      <c r="R2241" s="214"/>
      <c r="S2241" s="214"/>
      <c r="T2241" s="215"/>
      <c r="AT2241" s="216" t="s">
        <v>194</v>
      </c>
      <c r="AU2241" s="216" t="s">
        <v>82</v>
      </c>
      <c r="AV2241" s="13" t="s">
        <v>80</v>
      </c>
      <c r="AW2241" s="13" t="s">
        <v>29</v>
      </c>
      <c r="AX2241" s="13" t="s">
        <v>72</v>
      </c>
      <c r="AY2241" s="216" t="s">
        <v>182</v>
      </c>
    </row>
    <row r="2242" spans="1:65" s="14" customFormat="1" ht="11.25">
      <c r="B2242" s="217"/>
      <c r="C2242" s="218"/>
      <c r="D2242" s="208" t="s">
        <v>194</v>
      </c>
      <c r="E2242" s="219" t="s">
        <v>1</v>
      </c>
      <c r="F2242" s="220" t="s">
        <v>2416</v>
      </c>
      <c r="G2242" s="218"/>
      <c r="H2242" s="221">
        <v>25.7</v>
      </c>
      <c r="I2242" s="222"/>
      <c r="J2242" s="218"/>
      <c r="K2242" s="218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194</v>
      </c>
      <c r="AU2242" s="227" t="s">
        <v>82</v>
      </c>
      <c r="AV2242" s="14" t="s">
        <v>82</v>
      </c>
      <c r="AW2242" s="14" t="s">
        <v>29</v>
      </c>
      <c r="AX2242" s="14" t="s">
        <v>72</v>
      </c>
      <c r="AY2242" s="227" t="s">
        <v>182</v>
      </c>
    </row>
    <row r="2243" spans="1:65" s="13" customFormat="1" ht="11.25">
      <c r="B2243" s="206"/>
      <c r="C2243" s="207"/>
      <c r="D2243" s="208" t="s">
        <v>194</v>
      </c>
      <c r="E2243" s="209" t="s">
        <v>1</v>
      </c>
      <c r="F2243" s="210" t="s">
        <v>1785</v>
      </c>
      <c r="G2243" s="207"/>
      <c r="H2243" s="209" t="s">
        <v>1</v>
      </c>
      <c r="I2243" s="211"/>
      <c r="J2243" s="207"/>
      <c r="K2243" s="207"/>
      <c r="L2243" s="212"/>
      <c r="M2243" s="213"/>
      <c r="N2243" s="214"/>
      <c r="O2243" s="214"/>
      <c r="P2243" s="214"/>
      <c r="Q2243" s="214"/>
      <c r="R2243" s="214"/>
      <c r="S2243" s="214"/>
      <c r="T2243" s="215"/>
      <c r="AT2243" s="216" t="s">
        <v>194</v>
      </c>
      <c r="AU2243" s="216" t="s">
        <v>82</v>
      </c>
      <c r="AV2243" s="13" t="s">
        <v>80</v>
      </c>
      <c r="AW2243" s="13" t="s">
        <v>29</v>
      </c>
      <c r="AX2243" s="13" t="s">
        <v>72</v>
      </c>
      <c r="AY2243" s="216" t="s">
        <v>182</v>
      </c>
    </row>
    <row r="2244" spans="1:65" s="13" customFormat="1" ht="11.25">
      <c r="B2244" s="206"/>
      <c r="C2244" s="207"/>
      <c r="D2244" s="208" t="s">
        <v>194</v>
      </c>
      <c r="E2244" s="209" t="s">
        <v>1</v>
      </c>
      <c r="F2244" s="210" t="s">
        <v>365</v>
      </c>
      <c r="G2244" s="207"/>
      <c r="H2244" s="209" t="s">
        <v>1</v>
      </c>
      <c r="I2244" s="211"/>
      <c r="J2244" s="207"/>
      <c r="K2244" s="207"/>
      <c r="L2244" s="212"/>
      <c r="M2244" s="213"/>
      <c r="N2244" s="214"/>
      <c r="O2244" s="214"/>
      <c r="P2244" s="214"/>
      <c r="Q2244" s="214"/>
      <c r="R2244" s="214"/>
      <c r="S2244" s="214"/>
      <c r="T2244" s="215"/>
      <c r="AT2244" s="216" t="s">
        <v>194</v>
      </c>
      <c r="AU2244" s="216" t="s">
        <v>82</v>
      </c>
      <c r="AV2244" s="13" t="s">
        <v>80</v>
      </c>
      <c r="AW2244" s="13" t="s">
        <v>29</v>
      </c>
      <c r="AX2244" s="13" t="s">
        <v>72</v>
      </c>
      <c r="AY2244" s="216" t="s">
        <v>182</v>
      </c>
    </row>
    <row r="2245" spans="1:65" s="14" customFormat="1" ht="11.25">
      <c r="B2245" s="217"/>
      <c r="C2245" s="218"/>
      <c r="D2245" s="208" t="s">
        <v>194</v>
      </c>
      <c r="E2245" s="219" t="s">
        <v>1</v>
      </c>
      <c r="F2245" s="220" t="s">
        <v>2417</v>
      </c>
      <c r="G2245" s="218"/>
      <c r="H2245" s="221">
        <v>19.399999999999999</v>
      </c>
      <c r="I2245" s="222"/>
      <c r="J2245" s="218"/>
      <c r="K2245" s="218"/>
      <c r="L2245" s="223"/>
      <c r="M2245" s="224"/>
      <c r="N2245" s="225"/>
      <c r="O2245" s="225"/>
      <c r="P2245" s="225"/>
      <c r="Q2245" s="225"/>
      <c r="R2245" s="225"/>
      <c r="S2245" s="225"/>
      <c r="T2245" s="226"/>
      <c r="AT2245" s="227" t="s">
        <v>194</v>
      </c>
      <c r="AU2245" s="227" t="s">
        <v>82</v>
      </c>
      <c r="AV2245" s="14" t="s">
        <v>82</v>
      </c>
      <c r="AW2245" s="14" t="s">
        <v>29</v>
      </c>
      <c r="AX2245" s="14" t="s">
        <v>72</v>
      </c>
      <c r="AY2245" s="227" t="s">
        <v>182</v>
      </c>
    </row>
    <row r="2246" spans="1:65" s="15" customFormat="1" ht="11.25">
      <c r="B2246" s="228"/>
      <c r="C2246" s="229"/>
      <c r="D2246" s="208" t="s">
        <v>194</v>
      </c>
      <c r="E2246" s="230" t="s">
        <v>1</v>
      </c>
      <c r="F2246" s="231" t="s">
        <v>218</v>
      </c>
      <c r="G2246" s="229"/>
      <c r="H2246" s="232">
        <v>55.8</v>
      </c>
      <c r="I2246" s="233"/>
      <c r="J2246" s="229"/>
      <c r="K2246" s="229"/>
      <c r="L2246" s="234"/>
      <c r="M2246" s="235"/>
      <c r="N2246" s="236"/>
      <c r="O2246" s="236"/>
      <c r="P2246" s="236"/>
      <c r="Q2246" s="236"/>
      <c r="R2246" s="236"/>
      <c r="S2246" s="236"/>
      <c r="T2246" s="237"/>
      <c r="AT2246" s="238" t="s">
        <v>194</v>
      </c>
      <c r="AU2246" s="238" t="s">
        <v>82</v>
      </c>
      <c r="AV2246" s="15" t="s">
        <v>187</v>
      </c>
      <c r="AW2246" s="15" t="s">
        <v>29</v>
      </c>
      <c r="AX2246" s="15" t="s">
        <v>80</v>
      </c>
      <c r="AY2246" s="238" t="s">
        <v>182</v>
      </c>
    </row>
    <row r="2247" spans="1:65" s="14" customFormat="1" ht="11.25">
      <c r="B2247" s="217"/>
      <c r="C2247" s="218"/>
      <c r="D2247" s="208" t="s">
        <v>194</v>
      </c>
      <c r="E2247" s="218"/>
      <c r="F2247" s="220" t="s">
        <v>2422</v>
      </c>
      <c r="G2247" s="218"/>
      <c r="H2247" s="221">
        <v>58.59</v>
      </c>
      <c r="I2247" s="222"/>
      <c r="J2247" s="218"/>
      <c r="K2247" s="218"/>
      <c r="L2247" s="223"/>
      <c r="M2247" s="224"/>
      <c r="N2247" s="225"/>
      <c r="O2247" s="225"/>
      <c r="P2247" s="225"/>
      <c r="Q2247" s="225"/>
      <c r="R2247" s="225"/>
      <c r="S2247" s="225"/>
      <c r="T2247" s="226"/>
      <c r="AT2247" s="227" t="s">
        <v>194</v>
      </c>
      <c r="AU2247" s="227" t="s">
        <v>82</v>
      </c>
      <c r="AV2247" s="14" t="s">
        <v>82</v>
      </c>
      <c r="AW2247" s="14" t="s">
        <v>4</v>
      </c>
      <c r="AX2247" s="14" t="s">
        <v>80</v>
      </c>
      <c r="AY2247" s="227" t="s">
        <v>182</v>
      </c>
    </row>
    <row r="2248" spans="1:65" s="2" customFormat="1" ht="24.2" customHeight="1">
      <c r="A2248" s="34"/>
      <c r="B2248" s="35"/>
      <c r="C2248" s="242" t="s">
        <v>2423</v>
      </c>
      <c r="D2248" s="242" t="s">
        <v>648</v>
      </c>
      <c r="E2248" s="243" t="s">
        <v>2424</v>
      </c>
      <c r="F2248" s="244" t="s">
        <v>2425</v>
      </c>
      <c r="G2248" s="245" t="s">
        <v>201</v>
      </c>
      <c r="H2248" s="246">
        <v>38.22</v>
      </c>
      <c r="I2248" s="247"/>
      <c r="J2248" s="248">
        <f>ROUND(I2248*H2248,2)</f>
        <v>0</v>
      </c>
      <c r="K2248" s="249"/>
      <c r="L2248" s="250"/>
      <c r="M2248" s="251" t="s">
        <v>1</v>
      </c>
      <c r="N2248" s="252" t="s">
        <v>37</v>
      </c>
      <c r="O2248" s="71"/>
      <c r="P2248" s="202">
        <f>O2248*H2248</f>
        <v>0</v>
      </c>
      <c r="Q2248" s="202">
        <v>2.8999999999999998E-3</v>
      </c>
      <c r="R2248" s="202">
        <f>Q2248*H2248</f>
        <v>0.11083799999999999</v>
      </c>
      <c r="S2248" s="202">
        <v>0</v>
      </c>
      <c r="T2248" s="203">
        <f>S2248*H2248</f>
        <v>0</v>
      </c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R2248" s="204" t="s">
        <v>434</v>
      </c>
      <c r="AT2248" s="204" t="s">
        <v>648</v>
      </c>
      <c r="AU2248" s="204" t="s">
        <v>82</v>
      </c>
      <c r="AY2248" s="17" t="s">
        <v>182</v>
      </c>
      <c r="BE2248" s="205">
        <f>IF(N2248="základní",J2248,0)</f>
        <v>0</v>
      </c>
      <c r="BF2248" s="205">
        <f>IF(N2248="snížená",J2248,0)</f>
        <v>0</v>
      </c>
      <c r="BG2248" s="205">
        <f>IF(N2248="zákl. přenesená",J2248,0)</f>
        <v>0</v>
      </c>
      <c r="BH2248" s="205">
        <f>IF(N2248="sníž. přenesená",J2248,0)</f>
        <v>0</v>
      </c>
      <c r="BI2248" s="205">
        <f>IF(N2248="nulová",J2248,0)</f>
        <v>0</v>
      </c>
      <c r="BJ2248" s="17" t="s">
        <v>80</v>
      </c>
      <c r="BK2248" s="205">
        <f>ROUND(I2248*H2248,2)</f>
        <v>0</v>
      </c>
      <c r="BL2248" s="17" t="s">
        <v>326</v>
      </c>
      <c r="BM2248" s="204" t="s">
        <v>2426</v>
      </c>
    </row>
    <row r="2249" spans="1:65" s="13" customFormat="1" ht="11.25">
      <c r="B2249" s="206"/>
      <c r="C2249" s="207"/>
      <c r="D2249" s="208" t="s">
        <v>194</v>
      </c>
      <c r="E2249" s="209" t="s">
        <v>1</v>
      </c>
      <c r="F2249" s="210" t="s">
        <v>195</v>
      </c>
      <c r="G2249" s="207"/>
      <c r="H2249" s="209" t="s">
        <v>1</v>
      </c>
      <c r="I2249" s="211"/>
      <c r="J2249" s="207"/>
      <c r="K2249" s="207"/>
      <c r="L2249" s="212"/>
      <c r="M2249" s="213"/>
      <c r="N2249" s="214"/>
      <c r="O2249" s="214"/>
      <c r="P2249" s="214"/>
      <c r="Q2249" s="214"/>
      <c r="R2249" s="214"/>
      <c r="S2249" s="214"/>
      <c r="T2249" s="215"/>
      <c r="AT2249" s="216" t="s">
        <v>194</v>
      </c>
      <c r="AU2249" s="216" t="s">
        <v>82</v>
      </c>
      <c r="AV2249" s="13" t="s">
        <v>80</v>
      </c>
      <c r="AW2249" s="13" t="s">
        <v>29</v>
      </c>
      <c r="AX2249" s="13" t="s">
        <v>72</v>
      </c>
      <c r="AY2249" s="216" t="s">
        <v>182</v>
      </c>
    </row>
    <row r="2250" spans="1:65" s="13" customFormat="1" ht="11.25">
      <c r="B2250" s="206"/>
      <c r="C2250" s="207"/>
      <c r="D2250" s="208" t="s">
        <v>194</v>
      </c>
      <c r="E2250" s="209" t="s">
        <v>1</v>
      </c>
      <c r="F2250" s="210" t="s">
        <v>1718</v>
      </c>
      <c r="G2250" s="207"/>
      <c r="H2250" s="209" t="s">
        <v>1</v>
      </c>
      <c r="I2250" s="211"/>
      <c r="J2250" s="207"/>
      <c r="K2250" s="207"/>
      <c r="L2250" s="212"/>
      <c r="M2250" s="213"/>
      <c r="N2250" s="214"/>
      <c r="O2250" s="214"/>
      <c r="P2250" s="214"/>
      <c r="Q2250" s="214"/>
      <c r="R2250" s="214"/>
      <c r="S2250" s="214"/>
      <c r="T2250" s="215"/>
      <c r="AT2250" s="216" t="s">
        <v>194</v>
      </c>
      <c r="AU2250" s="216" t="s">
        <v>82</v>
      </c>
      <c r="AV2250" s="13" t="s">
        <v>80</v>
      </c>
      <c r="AW2250" s="13" t="s">
        <v>29</v>
      </c>
      <c r="AX2250" s="13" t="s">
        <v>72</v>
      </c>
      <c r="AY2250" s="216" t="s">
        <v>182</v>
      </c>
    </row>
    <row r="2251" spans="1:65" s="13" customFormat="1" ht="11.25">
      <c r="B2251" s="206"/>
      <c r="C2251" s="207"/>
      <c r="D2251" s="208" t="s">
        <v>194</v>
      </c>
      <c r="E2251" s="209" t="s">
        <v>1</v>
      </c>
      <c r="F2251" s="210" t="s">
        <v>1029</v>
      </c>
      <c r="G2251" s="207"/>
      <c r="H2251" s="209" t="s">
        <v>1</v>
      </c>
      <c r="I2251" s="211"/>
      <c r="J2251" s="207"/>
      <c r="K2251" s="207"/>
      <c r="L2251" s="212"/>
      <c r="M2251" s="213"/>
      <c r="N2251" s="214"/>
      <c r="O2251" s="214"/>
      <c r="P2251" s="214"/>
      <c r="Q2251" s="214"/>
      <c r="R2251" s="214"/>
      <c r="S2251" s="214"/>
      <c r="T2251" s="215"/>
      <c r="AT2251" s="216" t="s">
        <v>194</v>
      </c>
      <c r="AU2251" s="216" t="s">
        <v>82</v>
      </c>
      <c r="AV2251" s="13" t="s">
        <v>80</v>
      </c>
      <c r="AW2251" s="13" t="s">
        <v>29</v>
      </c>
      <c r="AX2251" s="13" t="s">
        <v>72</v>
      </c>
      <c r="AY2251" s="216" t="s">
        <v>182</v>
      </c>
    </row>
    <row r="2252" spans="1:65" s="13" customFormat="1" ht="11.25">
      <c r="B2252" s="206"/>
      <c r="C2252" s="207"/>
      <c r="D2252" s="208" t="s">
        <v>194</v>
      </c>
      <c r="E2252" s="209" t="s">
        <v>1</v>
      </c>
      <c r="F2252" s="210" t="s">
        <v>2415</v>
      </c>
      <c r="G2252" s="207"/>
      <c r="H2252" s="209" t="s">
        <v>1</v>
      </c>
      <c r="I2252" s="211"/>
      <c r="J2252" s="207"/>
      <c r="K2252" s="207"/>
      <c r="L2252" s="212"/>
      <c r="M2252" s="213"/>
      <c r="N2252" s="214"/>
      <c r="O2252" s="214"/>
      <c r="P2252" s="214"/>
      <c r="Q2252" s="214"/>
      <c r="R2252" s="214"/>
      <c r="S2252" s="214"/>
      <c r="T2252" s="215"/>
      <c r="AT2252" s="216" t="s">
        <v>194</v>
      </c>
      <c r="AU2252" s="216" t="s">
        <v>82</v>
      </c>
      <c r="AV2252" s="13" t="s">
        <v>80</v>
      </c>
      <c r="AW2252" s="13" t="s">
        <v>29</v>
      </c>
      <c r="AX2252" s="13" t="s">
        <v>72</v>
      </c>
      <c r="AY2252" s="216" t="s">
        <v>182</v>
      </c>
    </row>
    <row r="2253" spans="1:65" s="14" customFormat="1" ht="11.25">
      <c r="B2253" s="217"/>
      <c r="C2253" s="218"/>
      <c r="D2253" s="208" t="s">
        <v>194</v>
      </c>
      <c r="E2253" s="219" t="s">
        <v>1</v>
      </c>
      <c r="F2253" s="220" t="s">
        <v>2414</v>
      </c>
      <c r="G2253" s="218"/>
      <c r="H2253" s="221">
        <v>10.7</v>
      </c>
      <c r="I2253" s="222"/>
      <c r="J2253" s="218"/>
      <c r="K2253" s="218"/>
      <c r="L2253" s="223"/>
      <c r="M2253" s="224"/>
      <c r="N2253" s="225"/>
      <c r="O2253" s="225"/>
      <c r="P2253" s="225"/>
      <c r="Q2253" s="225"/>
      <c r="R2253" s="225"/>
      <c r="S2253" s="225"/>
      <c r="T2253" s="226"/>
      <c r="AT2253" s="227" t="s">
        <v>194</v>
      </c>
      <c r="AU2253" s="227" t="s">
        <v>82</v>
      </c>
      <c r="AV2253" s="14" t="s">
        <v>82</v>
      </c>
      <c r="AW2253" s="14" t="s">
        <v>29</v>
      </c>
      <c r="AX2253" s="14" t="s">
        <v>72</v>
      </c>
      <c r="AY2253" s="227" t="s">
        <v>182</v>
      </c>
    </row>
    <row r="2254" spans="1:65" s="13" customFormat="1" ht="11.25">
      <c r="B2254" s="206"/>
      <c r="C2254" s="207"/>
      <c r="D2254" s="208" t="s">
        <v>194</v>
      </c>
      <c r="E2254" s="209" t="s">
        <v>1</v>
      </c>
      <c r="F2254" s="210" t="s">
        <v>1780</v>
      </c>
      <c r="G2254" s="207"/>
      <c r="H2254" s="209" t="s">
        <v>1</v>
      </c>
      <c r="I2254" s="211"/>
      <c r="J2254" s="207"/>
      <c r="K2254" s="207"/>
      <c r="L2254" s="212"/>
      <c r="M2254" s="213"/>
      <c r="N2254" s="214"/>
      <c r="O2254" s="214"/>
      <c r="P2254" s="214"/>
      <c r="Q2254" s="214"/>
      <c r="R2254" s="214"/>
      <c r="S2254" s="214"/>
      <c r="T2254" s="215"/>
      <c r="AT2254" s="216" t="s">
        <v>194</v>
      </c>
      <c r="AU2254" s="216" t="s">
        <v>82</v>
      </c>
      <c r="AV2254" s="13" t="s">
        <v>80</v>
      </c>
      <c r="AW2254" s="13" t="s">
        <v>29</v>
      </c>
      <c r="AX2254" s="13" t="s">
        <v>72</v>
      </c>
      <c r="AY2254" s="216" t="s">
        <v>182</v>
      </c>
    </row>
    <row r="2255" spans="1:65" s="13" customFormat="1" ht="11.25">
      <c r="B2255" s="206"/>
      <c r="C2255" s="207"/>
      <c r="D2255" s="208" t="s">
        <v>194</v>
      </c>
      <c r="E2255" s="209" t="s">
        <v>1</v>
      </c>
      <c r="F2255" s="210" t="s">
        <v>1781</v>
      </c>
      <c r="G2255" s="207"/>
      <c r="H2255" s="209" t="s">
        <v>1</v>
      </c>
      <c r="I2255" s="211"/>
      <c r="J2255" s="207"/>
      <c r="K2255" s="207"/>
      <c r="L2255" s="212"/>
      <c r="M2255" s="213"/>
      <c r="N2255" s="214"/>
      <c r="O2255" s="214"/>
      <c r="P2255" s="214"/>
      <c r="Q2255" s="214"/>
      <c r="R2255" s="214"/>
      <c r="S2255" s="214"/>
      <c r="T2255" s="215"/>
      <c r="AT2255" s="216" t="s">
        <v>194</v>
      </c>
      <c r="AU2255" s="216" t="s">
        <v>82</v>
      </c>
      <c r="AV2255" s="13" t="s">
        <v>80</v>
      </c>
      <c r="AW2255" s="13" t="s">
        <v>29</v>
      </c>
      <c r="AX2255" s="13" t="s">
        <v>72</v>
      </c>
      <c r="AY2255" s="216" t="s">
        <v>182</v>
      </c>
    </row>
    <row r="2256" spans="1:65" s="14" customFormat="1" ht="11.25">
      <c r="B2256" s="217"/>
      <c r="C2256" s="218"/>
      <c r="D2256" s="208" t="s">
        <v>194</v>
      </c>
      <c r="E2256" s="219" t="s">
        <v>1</v>
      </c>
      <c r="F2256" s="220" t="s">
        <v>2416</v>
      </c>
      <c r="G2256" s="218"/>
      <c r="H2256" s="221">
        <v>25.7</v>
      </c>
      <c r="I2256" s="222"/>
      <c r="J2256" s="218"/>
      <c r="K2256" s="218"/>
      <c r="L2256" s="223"/>
      <c r="M2256" s="224"/>
      <c r="N2256" s="225"/>
      <c r="O2256" s="225"/>
      <c r="P2256" s="225"/>
      <c r="Q2256" s="225"/>
      <c r="R2256" s="225"/>
      <c r="S2256" s="225"/>
      <c r="T2256" s="226"/>
      <c r="AT2256" s="227" t="s">
        <v>194</v>
      </c>
      <c r="AU2256" s="227" t="s">
        <v>82</v>
      </c>
      <c r="AV2256" s="14" t="s">
        <v>82</v>
      </c>
      <c r="AW2256" s="14" t="s">
        <v>29</v>
      </c>
      <c r="AX2256" s="14" t="s">
        <v>72</v>
      </c>
      <c r="AY2256" s="227" t="s">
        <v>182</v>
      </c>
    </row>
    <row r="2257" spans="1:65" s="15" customFormat="1" ht="11.25">
      <c r="B2257" s="228"/>
      <c r="C2257" s="229"/>
      <c r="D2257" s="208" t="s">
        <v>194</v>
      </c>
      <c r="E2257" s="230" t="s">
        <v>1</v>
      </c>
      <c r="F2257" s="231" t="s">
        <v>218</v>
      </c>
      <c r="G2257" s="229"/>
      <c r="H2257" s="232">
        <v>36.4</v>
      </c>
      <c r="I2257" s="233"/>
      <c r="J2257" s="229"/>
      <c r="K2257" s="229"/>
      <c r="L2257" s="234"/>
      <c r="M2257" s="235"/>
      <c r="N2257" s="236"/>
      <c r="O2257" s="236"/>
      <c r="P2257" s="236"/>
      <c r="Q2257" s="236"/>
      <c r="R2257" s="236"/>
      <c r="S2257" s="236"/>
      <c r="T2257" s="237"/>
      <c r="AT2257" s="238" t="s">
        <v>194</v>
      </c>
      <c r="AU2257" s="238" t="s">
        <v>82</v>
      </c>
      <c r="AV2257" s="15" t="s">
        <v>187</v>
      </c>
      <c r="AW2257" s="15" t="s">
        <v>29</v>
      </c>
      <c r="AX2257" s="15" t="s">
        <v>80</v>
      </c>
      <c r="AY2257" s="238" t="s">
        <v>182</v>
      </c>
    </row>
    <row r="2258" spans="1:65" s="14" customFormat="1" ht="11.25">
      <c r="B2258" s="217"/>
      <c r="C2258" s="218"/>
      <c r="D2258" s="208" t="s">
        <v>194</v>
      </c>
      <c r="E2258" s="218"/>
      <c r="F2258" s="220" t="s">
        <v>2427</v>
      </c>
      <c r="G2258" s="218"/>
      <c r="H2258" s="221">
        <v>38.22</v>
      </c>
      <c r="I2258" s="222"/>
      <c r="J2258" s="218"/>
      <c r="K2258" s="218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194</v>
      </c>
      <c r="AU2258" s="227" t="s">
        <v>82</v>
      </c>
      <c r="AV2258" s="14" t="s">
        <v>82</v>
      </c>
      <c r="AW2258" s="14" t="s">
        <v>4</v>
      </c>
      <c r="AX2258" s="14" t="s">
        <v>80</v>
      </c>
      <c r="AY2258" s="227" t="s">
        <v>182</v>
      </c>
    </row>
    <row r="2259" spans="1:65" s="2" customFormat="1" ht="24.2" customHeight="1">
      <c r="A2259" s="34"/>
      <c r="B2259" s="35"/>
      <c r="C2259" s="242" t="s">
        <v>2428</v>
      </c>
      <c r="D2259" s="242" t="s">
        <v>648</v>
      </c>
      <c r="E2259" s="243" t="s">
        <v>2429</v>
      </c>
      <c r="F2259" s="244" t="s">
        <v>2430</v>
      </c>
      <c r="G2259" s="245" t="s">
        <v>201</v>
      </c>
      <c r="H2259" s="246">
        <v>20.37</v>
      </c>
      <c r="I2259" s="247"/>
      <c r="J2259" s="248">
        <f>ROUND(I2259*H2259,2)</f>
        <v>0</v>
      </c>
      <c r="K2259" s="249"/>
      <c r="L2259" s="250"/>
      <c r="M2259" s="251" t="s">
        <v>1</v>
      </c>
      <c r="N2259" s="252" t="s">
        <v>37</v>
      </c>
      <c r="O2259" s="71"/>
      <c r="P2259" s="202">
        <f>O2259*H2259</f>
        <v>0</v>
      </c>
      <c r="Q2259" s="202">
        <v>1.8E-3</v>
      </c>
      <c r="R2259" s="202">
        <f>Q2259*H2259</f>
        <v>3.6666000000000004E-2</v>
      </c>
      <c r="S2259" s="202">
        <v>0</v>
      </c>
      <c r="T2259" s="203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204" t="s">
        <v>434</v>
      </c>
      <c r="AT2259" s="204" t="s">
        <v>648</v>
      </c>
      <c r="AU2259" s="204" t="s">
        <v>82</v>
      </c>
      <c r="AY2259" s="17" t="s">
        <v>182</v>
      </c>
      <c r="BE2259" s="205">
        <f>IF(N2259="základní",J2259,0)</f>
        <v>0</v>
      </c>
      <c r="BF2259" s="205">
        <f>IF(N2259="snížená",J2259,0)</f>
        <v>0</v>
      </c>
      <c r="BG2259" s="205">
        <f>IF(N2259="zákl. přenesená",J2259,0)</f>
        <v>0</v>
      </c>
      <c r="BH2259" s="205">
        <f>IF(N2259="sníž. přenesená",J2259,0)</f>
        <v>0</v>
      </c>
      <c r="BI2259" s="205">
        <f>IF(N2259="nulová",J2259,0)</f>
        <v>0</v>
      </c>
      <c r="BJ2259" s="17" t="s">
        <v>80</v>
      </c>
      <c r="BK2259" s="205">
        <f>ROUND(I2259*H2259,2)</f>
        <v>0</v>
      </c>
      <c r="BL2259" s="17" t="s">
        <v>326</v>
      </c>
      <c r="BM2259" s="204" t="s">
        <v>2431</v>
      </c>
    </row>
    <row r="2260" spans="1:65" s="13" customFormat="1" ht="11.25">
      <c r="B2260" s="206"/>
      <c r="C2260" s="207"/>
      <c r="D2260" s="208" t="s">
        <v>194</v>
      </c>
      <c r="E2260" s="209" t="s">
        <v>1</v>
      </c>
      <c r="F2260" s="210" t="s">
        <v>1785</v>
      </c>
      <c r="G2260" s="207"/>
      <c r="H2260" s="209" t="s">
        <v>1</v>
      </c>
      <c r="I2260" s="211"/>
      <c r="J2260" s="207"/>
      <c r="K2260" s="207"/>
      <c r="L2260" s="212"/>
      <c r="M2260" s="213"/>
      <c r="N2260" s="214"/>
      <c r="O2260" s="214"/>
      <c r="P2260" s="214"/>
      <c r="Q2260" s="214"/>
      <c r="R2260" s="214"/>
      <c r="S2260" s="214"/>
      <c r="T2260" s="215"/>
      <c r="AT2260" s="216" t="s">
        <v>194</v>
      </c>
      <c r="AU2260" s="216" t="s">
        <v>82</v>
      </c>
      <c r="AV2260" s="13" t="s">
        <v>80</v>
      </c>
      <c r="AW2260" s="13" t="s">
        <v>29</v>
      </c>
      <c r="AX2260" s="13" t="s">
        <v>72</v>
      </c>
      <c r="AY2260" s="216" t="s">
        <v>182</v>
      </c>
    </row>
    <row r="2261" spans="1:65" s="13" customFormat="1" ht="11.25">
      <c r="B2261" s="206"/>
      <c r="C2261" s="207"/>
      <c r="D2261" s="208" t="s">
        <v>194</v>
      </c>
      <c r="E2261" s="209" t="s">
        <v>1</v>
      </c>
      <c r="F2261" s="210" t="s">
        <v>365</v>
      </c>
      <c r="G2261" s="207"/>
      <c r="H2261" s="209" t="s">
        <v>1</v>
      </c>
      <c r="I2261" s="211"/>
      <c r="J2261" s="207"/>
      <c r="K2261" s="207"/>
      <c r="L2261" s="212"/>
      <c r="M2261" s="213"/>
      <c r="N2261" s="214"/>
      <c r="O2261" s="214"/>
      <c r="P2261" s="214"/>
      <c r="Q2261" s="214"/>
      <c r="R2261" s="214"/>
      <c r="S2261" s="214"/>
      <c r="T2261" s="215"/>
      <c r="AT2261" s="216" t="s">
        <v>194</v>
      </c>
      <c r="AU2261" s="216" t="s">
        <v>82</v>
      </c>
      <c r="AV2261" s="13" t="s">
        <v>80</v>
      </c>
      <c r="AW2261" s="13" t="s">
        <v>29</v>
      </c>
      <c r="AX2261" s="13" t="s">
        <v>72</v>
      </c>
      <c r="AY2261" s="216" t="s">
        <v>182</v>
      </c>
    </row>
    <row r="2262" spans="1:65" s="14" customFormat="1" ht="11.25">
      <c r="B2262" s="217"/>
      <c r="C2262" s="218"/>
      <c r="D2262" s="208" t="s">
        <v>194</v>
      </c>
      <c r="E2262" s="219" t="s">
        <v>1</v>
      </c>
      <c r="F2262" s="220" t="s">
        <v>2417</v>
      </c>
      <c r="G2262" s="218"/>
      <c r="H2262" s="221">
        <v>19.399999999999999</v>
      </c>
      <c r="I2262" s="222"/>
      <c r="J2262" s="218"/>
      <c r="K2262" s="218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194</v>
      </c>
      <c r="AU2262" s="227" t="s">
        <v>82</v>
      </c>
      <c r="AV2262" s="14" t="s">
        <v>82</v>
      </c>
      <c r="AW2262" s="14" t="s">
        <v>29</v>
      </c>
      <c r="AX2262" s="14" t="s">
        <v>80</v>
      </c>
      <c r="AY2262" s="227" t="s">
        <v>182</v>
      </c>
    </row>
    <row r="2263" spans="1:65" s="14" customFormat="1" ht="11.25">
      <c r="B2263" s="217"/>
      <c r="C2263" s="218"/>
      <c r="D2263" s="208" t="s">
        <v>194</v>
      </c>
      <c r="E2263" s="218"/>
      <c r="F2263" s="220" t="s">
        <v>2432</v>
      </c>
      <c r="G2263" s="218"/>
      <c r="H2263" s="221">
        <v>20.37</v>
      </c>
      <c r="I2263" s="222"/>
      <c r="J2263" s="218"/>
      <c r="K2263" s="218"/>
      <c r="L2263" s="223"/>
      <c r="M2263" s="224"/>
      <c r="N2263" s="225"/>
      <c r="O2263" s="225"/>
      <c r="P2263" s="225"/>
      <c r="Q2263" s="225"/>
      <c r="R2263" s="225"/>
      <c r="S2263" s="225"/>
      <c r="T2263" s="226"/>
      <c r="AT2263" s="227" t="s">
        <v>194</v>
      </c>
      <c r="AU2263" s="227" t="s">
        <v>82</v>
      </c>
      <c r="AV2263" s="14" t="s">
        <v>82</v>
      </c>
      <c r="AW2263" s="14" t="s">
        <v>4</v>
      </c>
      <c r="AX2263" s="14" t="s">
        <v>80</v>
      </c>
      <c r="AY2263" s="227" t="s">
        <v>182</v>
      </c>
    </row>
    <row r="2264" spans="1:65" s="2" customFormat="1" ht="24.2" customHeight="1">
      <c r="A2264" s="34"/>
      <c r="B2264" s="35"/>
      <c r="C2264" s="192" t="s">
        <v>2433</v>
      </c>
      <c r="D2264" s="192" t="s">
        <v>184</v>
      </c>
      <c r="E2264" s="193" t="s">
        <v>2434</v>
      </c>
      <c r="F2264" s="194" t="s">
        <v>2435</v>
      </c>
      <c r="G2264" s="195" t="s">
        <v>201</v>
      </c>
      <c r="H2264" s="196">
        <v>176.08799999999999</v>
      </c>
      <c r="I2264" s="197"/>
      <c r="J2264" s="198">
        <f>ROUND(I2264*H2264,2)</f>
        <v>0</v>
      </c>
      <c r="K2264" s="199"/>
      <c r="L2264" s="39"/>
      <c r="M2264" s="200" t="s">
        <v>1</v>
      </c>
      <c r="N2264" s="201" t="s">
        <v>37</v>
      </c>
      <c r="O2264" s="71"/>
      <c r="P2264" s="202">
        <f>O2264*H2264</f>
        <v>0</v>
      </c>
      <c r="Q2264" s="202">
        <v>0</v>
      </c>
      <c r="R2264" s="202">
        <f>Q2264*H2264</f>
        <v>0</v>
      </c>
      <c r="S2264" s="202">
        <v>1.4999999999999999E-2</v>
      </c>
      <c r="T2264" s="203">
        <f>S2264*H2264</f>
        <v>2.6413199999999999</v>
      </c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R2264" s="204" t="s">
        <v>187</v>
      </c>
      <c r="AT2264" s="204" t="s">
        <v>184</v>
      </c>
      <c r="AU2264" s="204" t="s">
        <v>82</v>
      </c>
      <c r="AY2264" s="17" t="s">
        <v>182</v>
      </c>
      <c r="BE2264" s="205">
        <f>IF(N2264="základní",J2264,0)</f>
        <v>0</v>
      </c>
      <c r="BF2264" s="205">
        <f>IF(N2264="snížená",J2264,0)</f>
        <v>0</v>
      </c>
      <c r="BG2264" s="205">
        <f>IF(N2264="zákl. přenesená",J2264,0)</f>
        <v>0</v>
      </c>
      <c r="BH2264" s="205">
        <f>IF(N2264="sníž. přenesená",J2264,0)</f>
        <v>0</v>
      </c>
      <c r="BI2264" s="205">
        <f>IF(N2264="nulová",J2264,0)</f>
        <v>0</v>
      </c>
      <c r="BJ2264" s="17" t="s">
        <v>80</v>
      </c>
      <c r="BK2264" s="205">
        <f>ROUND(I2264*H2264,2)</f>
        <v>0</v>
      </c>
      <c r="BL2264" s="17" t="s">
        <v>187</v>
      </c>
      <c r="BM2264" s="204" t="s">
        <v>2436</v>
      </c>
    </row>
    <row r="2265" spans="1:65" s="13" customFormat="1" ht="11.25">
      <c r="B2265" s="206"/>
      <c r="C2265" s="207"/>
      <c r="D2265" s="208" t="s">
        <v>194</v>
      </c>
      <c r="E2265" s="209" t="s">
        <v>1</v>
      </c>
      <c r="F2265" s="210" t="s">
        <v>195</v>
      </c>
      <c r="G2265" s="207"/>
      <c r="H2265" s="209" t="s">
        <v>1</v>
      </c>
      <c r="I2265" s="211"/>
      <c r="J2265" s="207"/>
      <c r="K2265" s="207"/>
      <c r="L2265" s="212"/>
      <c r="M2265" s="213"/>
      <c r="N2265" s="214"/>
      <c r="O2265" s="214"/>
      <c r="P2265" s="214"/>
      <c r="Q2265" s="214"/>
      <c r="R2265" s="214"/>
      <c r="S2265" s="214"/>
      <c r="T2265" s="215"/>
      <c r="AT2265" s="216" t="s">
        <v>194</v>
      </c>
      <c r="AU2265" s="216" t="s">
        <v>82</v>
      </c>
      <c r="AV2265" s="13" t="s">
        <v>80</v>
      </c>
      <c r="AW2265" s="13" t="s">
        <v>29</v>
      </c>
      <c r="AX2265" s="13" t="s">
        <v>72</v>
      </c>
      <c r="AY2265" s="216" t="s">
        <v>182</v>
      </c>
    </row>
    <row r="2266" spans="1:65" s="13" customFormat="1" ht="11.25">
      <c r="B2266" s="206"/>
      <c r="C2266" s="207"/>
      <c r="D2266" s="208" t="s">
        <v>194</v>
      </c>
      <c r="E2266" s="209" t="s">
        <v>1</v>
      </c>
      <c r="F2266" s="210" t="s">
        <v>299</v>
      </c>
      <c r="G2266" s="207"/>
      <c r="H2266" s="209" t="s">
        <v>1</v>
      </c>
      <c r="I2266" s="211"/>
      <c r="J2266" s="207"/>
      <c r="K2266" s="207"/>
      <c r="L2266" s="212"/>
      <c r="M2266" s="213"/>
      <c r="N2266" s="214"/>
      <c r="O2266" s="214"/>
      <c r="P2266" s="214"/>
      <c r="Q2266" s="214"/>
      <c r="R2266" s="214"/>
      <c r="S2266" s="214"/>
      <c r="T2266" s="215"/>
      <c r="AT2266" s="216" t="s">
        <v>194</v>
      </c>
      <c r="AU2266" s="216" t="s">
        <v>82</v>
      </c>
      <c r="AV2266" s="13" t="s">
        <v>80</v>
      </c>
      <c r="AW2266" s="13" t="s">
        <v>29</v>
      </c>
      <c r="AX2266" s="13" t="s">
        <v>72</v>
      </c>
      <c r="AY2266" s="216" t="s">
        <v>182</v>
      </c>
    </row>
    <row r="2267" spans="1:65" s="14" customFormat="1" ht="11.25">
      <c r="B2267" s="217"/>
      <c r="C2267" s="218"/>
      <c r="D2267" s="208" t="s">
        <v>194</v>
      </c>
      <c r="E2267" s="219" t="s">
        <v>1</v>
      </c>
      <c r="F2267" s="220" t="s">
        <v>300</v>
      </c>
      <c r="G2267" s="218"/>
      <c r="H2267" s="221">
        <v>58.3</v>
      </c>
      <c r="I2267" s="222"/>
      <c r="J2267" s="218"/>
      <c r="K2267" s="218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194</v>
      </c>
      <c r="AU2267" s="227" t="s">
        <v>82</v>
      </c>
      <c r="AV2267" s="14" t="s">
        <v>82</v>
      </c>
      <c r="AW2267" s="14" t="s">
        <v>29</v>
      </c>
      <c r="AX2267" s="14" t="s">
        <v>72</v>
      </c>
      <c r="AY2267" s="227" t="s">
        <v>182</v>
      </c>
    </row>
    <row r="2268" spans="1:65" s="14" customFormat="1" ht="11.25">
      <c r="B2268" s="217"/>
      <c r="C2268" s="218"/>
      <c r="D2268" s="208" t="s">
        <v>194</v>
      </c>
      <c r="E2268" s="219" t="s">
        <v>1</v>
      </c>
      <c r="F2268" s="220" t="s">
        <v>301</v>
      </c>
      <c r="G2268" s="218"/>
      <c r="H2268" s="221">
        <v>75.988</v>
      </c>
      <c r="I2268" s="222"/>
      <c r="J2268" s="218"/>
      <c r="K2268" s="218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194</v>
      </c>
      <c r="AU2268" s="227" t="s">
        <v>82</v>
      </c>
      <c r="AV2268" s="14" t="s">
        <v>82</v>
      </c>
      <c r="AW2268" s="14" t="s">
        <v>29</v>
      </c>
      <c r="AX2268" s="14" t="s">
        <v>72</v>
      </c>
      <c r="AY2268" s="227" t="s">
        <v>182</v>
      </c>
    </row>
    <row r="2269" spans="1:65" s="14" customFormat="1" ht="11.25">
      <c r="B2269" s="217"/>
      <c r="C2269" s="218"/>
      <c r="D2269" s="208" t="s">
        <v>194</v>
      </c>
      <c r="E2269" s="219" t="s">
        <v>1</v>
      </c>
      <c r="F2269" s="220" t="s">
        <v>302</v>
      </c>
      <c r="G2269" s="218"/>
      <c r="H2269" s="221">
        <v>41.8</v>
      </c>
      <c r="I2269" s="222"/>
      <c r="J2269" s="218"/>
      <c r="K2269" s="218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194</v>
      </c>
      <c r="AU2269" s="227" t="s">
        <v>82</v>
      </c>
      <c r="AV2269" s="14" t="s">
        <v>82</v>
      </c>
      <c r="AW2269" s="14" t="s">
        <v>29</v>
      </c>
      <c r="AX2269" s="14" t="s">
        <v>72</v>
      </c>
      <c r="AY2269" s="227" t="s">
        <v>182</v>
      </c>
    </row>
    <row r="2270" spans="1:65" s="15" customFormat="1" ht="11.25">
      <c r="B2270" s="228"/>
      <c r="C2270" s="229"/>
      <c r="D2270" s="208" t="s">
        <v>194</v>
      </c>
      <c r="E2270" s="230" t="s">
        <v>1</v>
      </c>
      <c r="F2270" s="231" t="s">
        <v>218</v>
      </c>
      <c r="G2270" s="229"/>
      <c r="H2270" s="232">
        <v>176.08799999999999</v>
      </c>
      <c r="I2270" s="233"/>
      <c r="J2270" s="229"/>
      <c r="K2270" s="229"/>
      <c r="L2270" s="234"/>
      <c r="M2270" s="235"/>
      <c r="N2270" s="236"/>
      <c r="O2270" s="236"/>
      <c r="P2270" s="236"/>
      <c r="Q2270" s="236"/>
      <c r="R2270" s="236"/>
      <c r="S2270" s="236"/>
      <c r="T2270" s="237"/>
      <c r="AT2270" s="238" t="s">
        <v>194</v>
      </c>
      <c r="AU2270" s="238" t="s">
        <v>82</v>
      </c>
      <c r="AV2270" s="15" t="s">
        <v>187</v>
      </c>
      <c r="AW2270" s="15" t="s">
        <v>29</v>
      </c>
      <c r="AX2270" s="15" t="s">
        <v>80</v>
      </c>
      <c r="AY2270" s="238" t="s">
        <v>182</v>
      </c>
    </row>
    <row r="2271" spans="1:65" s="2" customFormat="1" ht="24.2" customHeight="1">
      <c r="A2271" s="34"/>
      <c r="B2271" s="35"/>
      <c r="C2271" s="192" t="s">
        <v>2437</v>
      </c>
      <c r="D2271" s="192" t="s">
        <v>184</v>
      </c>
      <c r="E2271" s="193" t="s">
        <v>2438</v>
      </c>
      <c r="F2271" s="194" t="s">
        <v>2439</v>
      </c>
      <c r="G2271" s="195" t="s">
        <v>201</v>
      </c>
      <c r="H2271" s="196">
        <v>275.30099999999999</v>
      </c>
      <c r="I2271" s="197"/>
      <c r="J2271" s="198">
        <f>ROUND(I2271*H2271,2)</f>
        <v>0</v>
      </c>
      <c r="K2271" s="199"/>
      <c r="L2271" s="39"/>
      <c r="M2271" s="200" t="s">
        <v>1</v>
      </c>
      <c r="N2271" s="201" t="s">
        <v>37</v>
      </c>
      <c r="O2271" s="71"/>
      <c r="P2271" s="202">
        <f>O2271*H2271</f>
        <v>0</v>
      </c>
      <c r="Q2271" s="202">
        <v>6.0000000000000001E-3</v>
      </c>
      <c r="R2271" s="202">
        <f>Q2271*H2271</f>
        <v>1.6518059999999999</v>
      </c>
      <c r="S2271" s="202">
        <v>0</v>
      </c>
      <c r="T2271" s="203">
        <f>S2271*H2271</f>
        <v>0</v>
      </c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R2271" s="204" t="s">
        <v>326</v>
      </c>
      <c r="AT2271" s="204" t="s">
        <v>184</v>
      </c>
      <c r="AU2271" s="204" t="s">
        <v>82</v>
      </c>
      <c r="AY2271" s="17" t="s">
        <v>182</v>
      </c>
      <c r="BE2271" s="205">
        <f>IF(N2271="základní",J2271,0)</f>
        <v>0</v>
      </c>
      <c r="BF2271" s="205">
        <f>IF(N2271="snížená",J2271,0)</f>
        <v>0</v>
      </c>
      <c r="BG2271" s="205">
        <f>IF(N2271="zákl. přenesená",J2271,0)</f>
        <v>0</v>
      </c>
      <c r="BH2271" s="205">
        <f>IF(N2271="sníž. přenesená",J2271,0)</f>
        <v>0</v>
      </c>
      <c r="BI2271" s="205">
        <f>IF(N2271="nulová",J2271,0)</f>
        <v>0</v>
      </c>
      <c r="BJ2271" s="17" t="s">
        <v>80</v>
      </c>
      <c r="BK2271" s="205">
        <f>ROUND(I2271*H2271,2)</f>
        <v>0</v>
      </c>
      <c r="BL2271" s="17" t="s">
        <v>326</v>
      </c>
      <c r="BM2271" s="204" t="s">
        <v>2440</v>
      </c>
    </row>
    <row r="2272" spans="1:65" s="13" customFormat="1" ht="11.25">
      <c r="B2272" s="206"/>
      <c r="C2272" s="207"/>
      <c r="D2272" s="208" t="s">
        <v>194</v>
      </c>
      <c r="E2272" s="209" t="s">
        <v>1</v>
      </c>
      <c r="F2272" s="210" t="s">
        <v>1736</v>
      </c>
      <c r="G2272" s="207"/>
      <c r="H2272" s="209" t="s">
        <v>1</v>
      </c>
      <c r="I2272" s="211"/>
      <c r="J2272" s="207"/>
      <c r="K2272" s="207"/>
      <c r="L2272" s="212"/>
      <c r="M2272" s="213"/>
      <c r="N2272" s="214"/>
      <c r="O2272" s="214"/>
      <c r="P2272" s="214"/>
      <c r="Q2272" s="214"/>
      <c r="R2272" s="214"/>
      <c r="S2272" s="214"/>
      <c r="T2272" s="215"/>
      <c r="AT2272" s="216" t="s">
        <v>194</v>
      </c>
      <c r="AU2272" s="216" t="s">
        <v>82</v>
      </c>
      <c r="AV2272" s="13" t="s">
        <v>80</v>
      </c>
      <c r="AW2272" s="13" t="s">
        <v>29</v>
      </c>
      <c r="AX2272" s="13" t="s">
        <v>72</v>
      </c>
      <c r="AY2272" s="216" t="s">
        <v>182</v>
      </c>
    </row>
    <row r="2273" spans="1:65" s="14" customFormat="1" ht="22.5">
      <c r="B2273" s="217"/>
      <c r="C2273" s="218"/>
      <c r="D2273" s="208" t="s">
        <v>194</v>
      </c>
      <c r="E2273" s="219" t="s">
        <v>1</v>
      </c>
      <c r="F2273" s="220" t="s">
        <v>2288</v>
      </c>
      <c r="G2273" s="218"/>
      <c r="H2273" s="221">
        <v>32.49</v>
      </c>
      <c r="I2273" s="222"/>
      <c r="J2273" s="218"/>
      <c r="K2273" s="218"/>
      <c r="L2273" s="223"/>
      <c r="M2273" s="224"/>
      <c r="N2273" s="225"/>
      <c r="O2273" s="225"/>
      <c r="P2273" s="225"/>
      <c r="Q2273" s="225"/>
      <c r="R2273" s="225"/>
      <c r="S2273" s="225"/>
      <c r="T2273" s="226"/>
      <c r="AT2273" s="227" t="s">
        <v>194</v>
      </c>
      <c r="AU2273" s="227" t="s">
        <v>82</v>
      </c>
      <c r="AV2273" s="14" t="s">
        <v>82</v>
      </c>
      <c r="AW2273" s="14" t="s">
        <v>29</v>
      </c>
      <c r="AX2273" s="14" t="s">
        <v>72</v>
      </c>
      <c r="AY2273" s="227" t="s">
        <v>182</v>
      </c>
    </row>
    <row r="2274" spans="1:65" s="14" customFormat="1" ht="11.25">
      <c r="B2274" s="217"/>
      <c r="C2274" s="218"/>
      <c r="D2274" s="208" t="s">
        <v>194</v>
      </c>
      <c r="E2274" s="219" t="s">
        <v>1</v>
      </c>
      <c r="F2274" s="220" t="s">
        <v>2280</v>
      </c>
      <c r="G2274" s="218"/>
      <c r="H2274" s="221">
        <v>-6.0449999999999999</v>
      </c>
      <c r="I2274" s="222"/>
      <c r="J2274" s="218"/>
      <c r="K2274" s="218"/>
      <c r="L2274" s="223"/>
      <c r="M2274" s="224"/>
      <c r="N2274" s="225"/>
      <c r="O2274" s="225"/>
      <c r="P2274" s="225"/>
      <c r="Q2274" s="225"/>
      <c r="R2274" s="225"/>
      <c r="S2274" s="225"/>
      <c r="T2274" s="226"/>
      <c r="AT2274" s="227" t="s">
        <v>194</v>
      </c>
      <c r="AU2274" s="227" t="s">
        <v>82</v>
      </c>
      <c r="AV2274" s="14" t="s">
        <v>82</v>
      </c>
      <c r="AW2274" s="14" t="s">
        <v>29</v>
      </c>
      <c r="AX2274" s="14" t="s">
        <v>72</v>
      </c>
      <c r="AY2274" s="227" t="s">
        <v>182</v>
      </c>
    </row>
    <row r="2275" spans="1:65" s="13" customFormat="1" ht="11.25">
      <c r="B2275" s="206"/>
      <c r="C2275" s="207"/>
      <c r="D2275" s="208" t="s">
        <v>194</v>
      </c>
      <c r="E2275" s="209" t="s">
        <v>1</v>
      </c>
      <c r="F2275" s="210" t="s">
        <v>1734</v>
      </c>
      <c r="G2275" s="207"/>
      <c r="H2275" s="209" t="s">
        <v>1</v>
      </c>
      <c r="I2275" s="211"/>
      <c r="J2275" s="207"/>
      <c r="K2275" s="207"/>
      <c r="L2275" s="212"/>
      <c r="M2275" s="213"/>
      <c r="N2275" s="214"/>
      <c r="O2275" s="214"/>
      <c r="P2275" s="214"/>
      <c r="Q2275" s="214"/>
      <c r="R2275" s="214"/>
      <c r="S2275" s="214"/>
      <c r="T2275" s="215"/>
      <c r="AT2275" s="216" t="s">
        <v>194</v>
      </c>
      <c r="AU2275" s="216" t="s">
        <v>82</v>
      </c>
      <c r="AV2275" s="13" t="s">
        <v>80</v>
      </c>
      <c r="AW2275" s="13" t="s">
        <v>29</v>
      </c>
      <c r="AX2275" s="13" t="s">
        <v>72</v>
      </c>
      <c r="AY2275" s="216" t="s">
        <v>182</v>
      </c>
    </row>
    <row r="2276" spans="1:65" s="14" customFormat="1" ht="22.5">
      <c r="B2276" s="217"/>
      <c r="C2276" s="218"/>
      <c r="D2276" s="208" t="s">
        <v>194</v>
      </c>
      <c r="E2276" s="219" t="s">
        <v>1</v>
      </c>
      <c r="F2276" s="220" t="s">
        <v>2249</v>
      </c>
      <c r="G2276" s="218"/>
      <c r="H2276" s="221">
        <v>109.03400000000001</v>
      </c>
      <c r="I2276" s="222"/>
      <c r="J2276" s="218"/>
      <c r="K2276" s="218"/>
      <c r="L2276" s="223"/>
      <c r="M2276" s="224"/>
      <c r="N2276" s="225"/>
      <c r="O2276" s="225"/>
      <c r="P2276" s="225"/>
      <c r="Q2276" s="225"/>
      <c r="R2276" s="225"/>
      <c r="S2276" s="225"/>
      <c r="T2276" s="226"/>
      <c r="AT2276" s="227" t="s">
        <v>194</v>
      </c>
      <c r="AU2276" s="227" t="s">
        <v>82</v>
      </c>
      <c r="AV2276" s="14" t="s">
        <v>82</v>
      </c>
      <c r="AW2276" s="14" t="s">
        <v>29</v>
      </c>
      <c r="AX2276" s="14" t="s">
        <v>72</v>
      </c>
      <c r="AY2276" s="227" t="s">
        <v>182</v>
      </c>
    </row>
    <row r="2277" spans="1:65" s="14" customFormat="1" ht="22.5">
      <c r="B2277" s="217"/>
      <c r="C2277" s="218"/>
      <c r="D2277" s="208" t="s">
        <v>194</v>
      </c>
      <c r="E2277" s="219" t="s">
        <v>1</v>
      </c>
      <c r="F2277" s="220" t="s">
        <v>2250</v>
      </c>
      <c r="G2277" s="218"/>
      <c r="H2277" s="221">
        <v>60.155000000000001</v>
      </c>
      <c r="I2277" s="222"/>
      <c r="J2277" s="218"/>
      <c r="K2277" s="218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194</v>
      </c>
      <c r="AU2277" s="227" t="s">
        <v>82</v>
      </c>
      <c r="AV2277" s="14" t="s">
        <v>82</v>
      </c>
      <c r="AW2277" s="14" t="s">
        <v>29</v>
      </c>
      <c r="AX2277" s="14" t="s">
        <v>72</v>
      </c>
      <c r="AY2277" s="227" t="s">
        <v>182</v>
      </c>
    </row>
    <row r="2278" spans="1:65" s="13" customFormat="1" ht="11.25">
      <c r="B2278" s="206"/>
      <c r="C2278" s="207"/>
      <c r="D2278" s="208" t="s">
        <v>194</v>
      </c>
      <c r="E2278" s="209" t="s">
        <v>1</v>
      </c>
      <c r="F2278" s="210" t="s">
        <v>2293</v>
      </c>
      <c r="G2278" s="207"/>
      <c r="H2278" s="209" t="s">
        <v>1</v>
      </c>
      <c r="I2278" s="211"/>
      <c r="J2278" s="207"/>
      <c r="K2278" s="207"/>
      <c r="L2278" s="212"/>
      <c r="M2278" s="213"/>
      <c r="N2278" s="214"/>
      <c r="O2278" s="214"/>
      <c r="P2278" s="214"/>
      <c r="Q2278" s="214"/>
      <c r="R2278" s="214"/>
      <c r="S2278" s="214"/>
      <c r="T2278" s="215"/>
      <c r="AT2278" s="216" t="s">
        <v>194</v>
      </c>
      <c r="AU2278" s="216" t="s">
        <v>82</v>
      </c>
      <c r="AV2278" s="13" t="s">
        <v>80</v>
      </c>
      <c r="AW2278" s="13" t="s">
        <v>29</v>
      </c>
      <c r="AX2278" s="13" t="s">
        <v>72</v>
      </c>
      <c r="AY2278" s="216" t="s">
        <v>182</v>
      </c>
    </row>
    <row r="2279" spans="1:65" s="14" customFormat="1" ht="22.5">
      <c r="B2279" s="217"/>
      <c r="C2279" s="218"/>
      <c r="D2279" s="208" t="s">
        <v>194</v>
      </c>
      <c r="E2279" s="219" t="s">
        <v>1</v>
      </c>
      <c r="F2279" s="220" t="s">
        <v>2441</v>
      </c>
      <c r="G2279" s="218"/>
      <c r="H2279" s="221">
        <v>72.200999999999993</v>
      </c>
      <c r="I2279" s="222"/>
      <c r="J2279" s="218"/>
      <c r="K2279" s="218"/>
      <c r="L2279" s="223"/>
      <c r="M2279" s="224"/>
      <c r="N2279" s="225"/>
      <c r="O2279" s="225"/>
      <c r="P2279" s="225"/>
      <c r="Q2279" s="225"/>
      <c r="R2279" s="225"/>
      <c r="S2279" s="225"/>
      <c r="T2279" s="226"/>
      <c r="AT2279" s="227" t="s">
        <v>194</v>
      </c>
      <c r="AU2279" s="227" t="s">
        <v>82</v>
      </c>
      <c r="AV2279" s="14" t="s">
        <v>82</v>
      </c>
      <c r="AW2279" s="14" t="s">
        <v>29</v>
      </c>
      <c r="AX2279" s="14" t="s">
        <v>72</v>
      </c>
      <c r="AY2279" s="227" t="s">
        <v>182</v>
      </c>
    </row>
    <row r="2280" spans="1:65" s="14" customFormat="1" ht="11.25">
      <c r="B2280" s="217"/>
      <c r="C2280" s="218"/>
      <c r="D2280" s="208" t="s">
        <v>194</v>
      </c>
      <c r="E2280" s="219" t="s">
        <v>1</v>
      </c>
      <c r="F2280" s="220" t="s">
        <v>2442</v>
      </c>
      <c r="G2280" s="218"/>
      <c r="H2280" s="221">
        <v>7.4660000000000002</v>
      </c>
      <c r="I2280" s="222"/>
      <c r="J2280" s="218"/>
      <c r="K2280" s="218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194</v>
      </c>
      <c r="AU2280" s="227" t="s">
        <v>82</v>
      </c>
      <c r="AV2280" s="14" t="s">
        <v>82</v>
      </c>
      <c r="AW2280" s="14" t="s">
        <v>29</v>
      </c>
      <c r="AX2280" s="14" t="s">
        <v>72</v>
      </c>
      <c r="AY2280" s="227" t="s">
        <v>182</v>
      </c>
    </row>
    <row r="2281" spans="1:65" s="15" customFormat="1" ht="11.25">
      <c r="B2281" s="228"/>
      <c r="C2281" s="229"/>
      <c r="D2281" s="208" t="s">
        <v>194</v>
      </c>
      <c r="E2281" s="230" t="s">
        <v>1</v>
      </c>
      <c r="F2281" s="231" t="s">
        <v>218</v>
      </c>
      <c r="G2281" s="229"/>
      <c r="H2281" s="232">
        <v>275.30099999999999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194</v>
      </c>
      <c r="AU2281" s="238" t="s">
        <v>82</v>
      </c>
      <c r="AV2281" s="15" t="s">
        <v>187</v>
      </c>
      <c r="AW2281" s="15" t="s">
        <v>29</v>
      </c>
      <c r="AX2281" s="15" t="s">
        <v>80</v>
      </c>
      <c r="AY2281" s="238" t="s">
        <v>182</v>
      </c>
    </row>
    <row r="2282" spans="1:65" s="2" customFormat="1" ht="24.2" customHeight="1">
      <c r="A2282" s="34"/>
      <c r="B2282" s="35"/>
      <c r="C2282" s="242" t="s">
        <v>2443</v>
      </c>
      <c r="D2282" s="242" t="s">
        <v>648</v>
      </c>
      <c r="E2282" s="243" t="s">
        <v>2444</v>
      </c>
      <c r="F2282" s="244" t="s">
        <v>2445</v>
      </c>
      <c r="G2282" s="245" t="s">
        <v>201</v>
      </c>
      <c r="H2282" s="246">
        <v>27.766999999999999</v>
      </c>
      <c r="I2282" s="247"/>
      <c r="J2282" s="248">
        <f>ROUND(I2282*H2282,2)</f>
        <v>0</v>
      </c>
      <c r="K2282" s="249"/>
      <c r="L2282" s="250"/>
      <c r="M2282" s="251" t="s">
        <v>1</v>
      </c>
      <c r="N2282" s="252" t="s">
        <v>37</v>
      </c>
      <c r="O2282" s="71"/>
      <c r="P2282" s="202">
        <f>O2282*H2282</f>
        <v>0</v>
      </c>
      <c r="Q2282" s="202">
        <v>4.1000000000000003E-3</v>
      </c>
      <c r="R2282" s="202">
        <f>Q2282*H2282</f>
        <v>0.11384470000000001</v>
      </c>
      <c r="S2282" s="202">
        <v>0</v>
      </c>
      <c r="T2282" s="203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4" t="s">
        <v>434</v>
      </c>
      <c r="AT2282" s="204" t="s">
        <v>648</v>
      </c>
      <c r="AU2282" s="204" t="s">
        <v>82</v>
      </c>
      <c r="AY2282" s="17" t="s">
        <v>182</v>
      </c>
      <c r="BE2282" s="205">
        <f>IF(N2282="základní",J2282,0)</f>
        <v>0</v>
      </c>
      <c r="BF2282" s="205">
        <f>IF(N2282="snížená",J2282,0)</f>
        <v>0</v>
      </c>
      <c r="BG2282" s="205">
        <f>IF(N2282="zákl. přenesená",J2282,0)</f>
        <v>0</v>
      </c>
      <c r="BH2282" s="205">
        <f>IF(N2282="sníž. přenesená",J2282,0)</f>
        <v>0</v>
      </c>
      <c r="BI2282" s="205">
        <f>IF(N2282="nulová",J2282,0)</f>
        <v>0</v>
      </c>
      <c r="BJ2282" s="17" t="s">
        <v>80</v>
      </c>
      <c r="BK2282" s="205">
        <f>ROUND(I2282*H2282,2)</f>
        <v>0</v>
      </c>
      <c r="BL2282" s="17" t="s">
        <v>326</v>
      </c>
      <c r="BM2282" s="204" t="s">
        <v>2446</v>
      </c>
    </row>
    <row r="2283" spans="1:65" s="13" customFormat="1" ht="11.25">
      <c r="B2283" s="206"/>
      <c r="C2283" s="207"/>
      <c r="D2283" s="208" t="s">
        <v>194</v>
      </c>
      <c r="E2283" s="209" t="s">
        <v>1</v>
      </c>
      <c r="F2283" s="210" t="s">
        <v>1736</v>
      </c>
      <c r="G2283" s="207"/>
      <c r="H2283" s="209" t="s">
        <v>1</v>
      </c>
      <c r="I2283" s="211"/>
      <c r="J2283" s="207"/>
      <c r="K2283" s="207"/>
      <c r="L2283" s="212"/>
      <c r="M2283" s="213"/>
      <c r="N2283" s="214"/>
      <c r="O2283" s="214"/>
      <c r="P2283" s="214"/>
      <c r="Q2283" s="214"/>
      <c r="R2283" s="214"/>
      <c r="S2283" s="214"/>
      <c r="T2283" s="215"/>
      <c r="AT2283" s="216" t="s">
        <v>194</v>
      </c>
      <c r="AU2283" s="216" t="s">
        <v>82</v>
      </c>
      <c r="AV2283" s="13" t="s">
        <v>80</v>
      </c>
      <c r="AW2283" s="13" t="s">
        <v>29</v>
      </c>
      <c r="AX2283" s="13" t="s">
        <v>72</v>
      </c>
      <c r="AY2283" s="216" t="s">
        <v>182</v>
      </c>
    </row>
    <row r="2284" spans="1:65" s="14" customFormat="1" ht="22.5">
      <c r="B2284" s="217"/>
      <c r="C2284" s="218"/>
      <c r="D2284" s="208" t="s">
        <v>194</v>
      </c>
      <c r="E2284" s="219" t="s">
        <v>1</v>
      </c>
      <c r="F2284" s="220" t="s">
        <v>2288</v>
      </c>
      <c r="G2284" s="218"/>
      <c r="H2284" s="221">
        <v>32.49</v>
      </c>
      <c r="I2284" s="222"/>
      <c r="J2284" s="218"/>
      <c r="K2284" s="218"/>
      <c r="L2284" s="223"/>
      <c r="M2284" s="224"/>
      <c r="N2284" s="225"/>
      <c r="O2284" s="225"/>
      <c r="P2284" s="225"/>
      <c r="Q2284" s="225"/>
      <c r="R2284" s="225"/>
      <c r="S2284" s="225"/>
      <c r="T2284" s="226"/>
      <c r="AT2284" s="227" t="s">
        <v>194</v>
      </c>
      <c r="AU2284" s="227" t="s">
        <v>82</v>
      </c>
      <c r="AV2284" s="14" t="s">
        <v>82</v>
      </c>
      <c r="AW2284" s="14" t="s">
        <v>29</v>
      </c>
      <c r="AX2284" s="14" t="s">
        <v>72</v>
      </c>
      <c r="AY2284" s="227" t="s">
        <v>182</v>
      </c>
    </row>
    <row r="2285" spans="1:65" s="14" customFormat="1" ht="11.25">
      <c r="B2285" s="217"/>
      <c r="C2285" s="218"/>
      <c r="D2285" s="208" t="s">
        <v>194</v>
      </c>
      <c r="E2285" s="219" t="s">
        <v>1</v>
      </c>
      <c r="F2285" s="220" t="s">
        <v>2280</v>
      </c>
      <c r="G2285" s="218"/>
      <c r="H2285" s="221">
        <v>-6.0449999999999999</v>
      </c>
      <c r="I2285" s="222"/>
      <c r="J2285" s="218"/>
      <c r="K2285" s="218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194</v>
      </c>
      <c r="AU2285" s="227" t="s">
        <v>82</v>
      </c>
      <c r="AV2285" s="14" t="s">
        <v>82</v>
      </c>
      <c r="AW2285" s="14" t="s">
        <v>29</v>
      </c>
      <c r="AX2285" s="14" t="s">
        <v>72</v>
      </c>
      <c r="AY2285" s="227" t="s">
        <v>182</v>
      </c>
    </row>
    <row r="2286" spans="1:65" s="15" customFormat="1" ht="11.25">
      <c r="B2286" s="228"/>
      <c r="C2286" s="229"/>
      <c r="D2286" s="208" t="s">
        <v>194</v>
      </c>
      <c r="E2286" s="230" t="s">
        <v>1</v>
      </c>
      <c r="F2286" s="231" t="s">
        <v>218</v>
      </c>
      <c r="G2286" s="229"/>
      <c r="H2286" s="232">
        <v>26.445</v>
      </c>
      <c r="I2286" s="233"/>
      <c r="J2286" s="229"/>
      <c r="K2286" s="229"/>
      <c r="L2286" s="234"/>
      <c r="M2286" s="235"/>
      <c r="N2286" s="236"/>
      <c r="O2286" s="236"/>
      <c r="P2286" s="236"/>
      <c r="Q2286" s="236"/>
      <c r="R2286" s="236"/>
      <c r="S2286" s="236"/>
      <c r="T2286" s="237"/>
      <c r="AT2286" s="238" t="s">
        <v>194</v>
      </c>
      <c r="AU2286" s="238" t="s">
        <v>82</v>
      </c>
      <c r="AV2286" s="15" t="s">
        <v>187</v>
      </c>
      <c r="AW2286" s="15" t="s">
        <v>29</v>
      </c>
      <c r="AX2286" s="15" t="s">
        <v>80</v>
      </c>
      <c r="AY2286" s="238" t="s">
        <v>182</v>
      </c>
    </row>
    <row r="2287" spans="1:65" s="14" customFormat="1" ht="11.25">
      <c r="B2287" s="217"/>
      <c r="C2287" s="218"/>
      <c r="D2287" s="208" t="s">
        <v>194</v>
      </c>
      <c r="E2287" s="218"/>
      <c r="F2287" s="220" t="s">
        <v>2447</v>
      </c>
      <c r="G2287" s="218"/>
      <c r="H2287" s="221">
        <v>27.766999999999999</v>
      </c>
      <c r="I2287" s="222"/>
      <c r="J2287" s="218"/>
      <c r="K2287" s="218"/>
      <c r="L2287" s="223"/>
      <c r="M2287" s="224"/>
      <c r="N2287" s="225"/>
      <c r="O2287" s="225"/>
      <c r="P2287" s="225"/>
      <c r="Q2287" s="225"/>
      <c r="R2287" s="225"/>
      <c r="S2287" s="225"/>
      <c r="T2287" s="226"/>
      <c r="AT2287" s="227" t="s">
        <v>194</v>
      </c>
      <c r="AU2287" s="227" t="s">
        <v>82</v>
      </c>
      <c r="AV2287" s="14" t="s">
        <v>82</v>
      </c>
      <c r="AW2287" s="14" t="s">
        <v>4</v>
      </c>
      <c r="AX2287" s="14" t="s">
        <v>80</v>
      </c>
      <c r="AY2287" s="227" t="s">
        <v>182</v>
      </c>
    </row>
    <row r="2288" spans="1:65" s="2" customFormat="1" ht="24.2" customHeight="1">
      <c r="A2288" s="34"/>
      <c r="B2288" s="35"/>
      <c r="C2288" s="242" t="s">
        <v>2448</v>
      </c>
      <c r="D2288" s="242" t="s">
        <v>648</v>
      </c>
      <c r="E2288" s="243" t="s">
        <v>2449</v>
      </c>
      <c r="F2288" s="244" t="s">
        <v>2450</v>
      </c>
      <c r="G2288" s="245" t="s">
        <v>201</v>
      </c>
      <c r="H2288" s="246">
        <v>90.391000000000005</v>
      </c>
      <c r="I2288" s="247"/>
      <c r="J2288" s="248">
        <f>ROUND(I2288*H2288,2)</f>
        <v>0</v>
      </c>
      <c r="K2288" s="249"/>
      <c r="L2288" s="250"/>
      <c r="M2288" s="251" t="s">
        <v>1</v>
      </c>
      <c r="N2288" s="252" t="s">
        <v>37</v>
      </c>
      <c r="O2288" s="71"/>
      <c r="P2288" s="202">
        <f>O2288*H2288</f>
        <v>0</v>
      </c>
      <c r="Q2288" s="202">
        <v>3.0000000000000001E-3</v>
      </c>
      <c r="R2288" s="202">
        <f>Q2288*H2288</f>
        <v>0.271173</v>
      </c>
      <c r="S2288" s="202">
        <v>0</v>
      </c>
      <c r="T2288" s="203">
        <f>S2288*H2288</f>
        <v>0</v>
      </c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R2288" s="204" t="s">
        <v>434</v>
      </c>
      <c r="AT2288" s="204" t="s">
        <v>648</v>
      </c>
      <c r="AU2288" s="204" t="s">
        <v>82</v>
      </c>
      <c r="AY2288" s="17" t="s">
        <v>182</v>
      </c>
      <c r="BE2288" s="205">
        <f>IF(N2288="základní",J2288,0)</f>
        <v>0</v>
      </c>
      <c r="BF2288" s="205">
        <f>IF(N2288="snížená",J2288,0)</f>
        <v>0</v>
      </c>
      <c r="BG2288" s="205">
        <f>IF(N2288="zákl. přenesená",J2288,0)</f>
        <v>0</v>
      </c>
      <c r="BH2288" s="205">
        <f>IF(N2288="sníž. přenesená",J2288,0)</f>
        <v>0</v>
      </c>
      <c r="BI2288" s="205">
        <f>IF(N2288="nulová",J2288,0)</f>
        <v>0</v>
      </c>
      <c r="BJ2288" s="17" t="s">
        <v>80</v>
      </c>
      <c r="BK2288" s="205">
        <f>ROUND(I2288*H2288,2)</f>
        <v>0</v>
      </c>
      <c r="BL2288" s="17" t="s">
        <v>326</v>
      </c>
      <c r="BM2288" s="204" t="s">
        <v>2451</v>
      </c>
    </row>
    <row r="2289" spans="1:65" s="13" customFormat="1" ht="11.25">
      <c r="B2289" s="206"/>
      <c r="C2289" s="207"/>
      <c r="D2289" s="208" t="s">
        <v>194</v>
      </c>
      <c r="E2289" s="209" t="s">
        <v>1</v>
      </c>
      <c r="F2289" s="210" t="s">
        <v>1734</v>
      </c>
      <c r="G2289" s="207"/>
      <c r="H2289" s="209" t="s">
        <v>1</v>
      </c>
      <c r="I2289" s="211"/>
      <c r="J2289" s="207"/>
      <c r="K2289" s="207"/>
      <c r="L2289" s="212"/>
      <c r="M2289" s="213"/>
      <c r="N2289" s="214"/>
      <c r="O2289" s="214"/>
      <c r="P2289" s="214"/>
      <c r="Q2289" s="214"/>
      <c r="R2289" s="214"/>
      <c r="S2289" s="214"/>
      <c r="T2289" s="215"/>
      <c r="AT2289" s="216" t="s">
        <v>194</v>
      </c>
      <c r="AU2289" s="216" t="s">
        <v>82</v>
      </c>
      <c r="AV2289" s="13" t="s">
        <v>80</v>
      </c>
      <c r="AW2289" s="13" t="s">
        <v>29</v>
      </c>
      <c r="AX2289" s="13" t="s">
        <v>72</v>
      </c>
      <c r="AY2289" s="216" t="s">
        <v>182</v>
      </c>
    </row>
    <row r="2290" spans="1:65" s="14" customFormat="1" ht="22.5">
      <c r="B2290" s="217"/>
      <c r="C2290" s="218"/>
      <c r="D2290" s="208" t="s">
        <v>194</v>
      </c>
      <c r="E2290" s="219" t="s">
        <v>1</v>
      </c>
      <c r="F2290" s="220" t="s">
        <v>2249</v>
      </c>
      <c r="G2290" s="218"/>
      <c r="H2290" s="221">
        <v>109.03400000000001</v>
      </c>
      <c r="I2290" s="222"/>
      <c r="J2290" s="218"/>
      <c r="K2290" s="218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194</v>
      </c>
      <c r="AU2290" s="227" t="s">
        <v>82</v>
      </c>
      <c r="AV2290" s="14" t="s">
        <v>82</v>
      </c>
      <c r="AW2290" s="14" t="s">
        <v>29</v>
      </c>
      <c r="AX2290" s="14" t="s">
        <v>72</v>
      </c>
      <c r="AY2290" s="227" t="s">
        <v>182</v>
      </c>
    </row>
    <row r="2291" spans="1:65" s="14" customFormat="1" ht="22.5">
      <c r="B2291" s="217"/>
      <c r="C2291" s="218"/>
      <c r="D2291" s="208" t="s">
        <v>194</v>
      </c>
      <c r="E2291" s="219" t="s">
        <v>1</v>
      </c>
      <c r="F2291" s="220" t="s">
        <v>2250</v>
      </c>
      <c r="G2291" s="218"/>
      <c r="H2291" s="221">
        <v>60.155000000000001</v>
      </c>
      <c r="I2291" s="222"/>
      <c r="J2291" s="218"/>
      <c r="K2291" s="218"/>
      <c r="L2291" s="223"/>
      <c r="M2291" s="224"/>
      <c r="N2291" s="225"/>
      <c r="O2291" s="225"/>
      <c r="P2291" s="225"/>
      <c r="Q2291" s="225"/>
      <c r="R2291" s="225"/>
      <c r="S2291" s="225"/>
      <c r="T2291" s="226"/>
      <c r="AT2291" s="227" t="s">
        <v>194</v>
      </c>
      <c r="AU2291" s="227" t="s">
        <v>82</v>
      </c>
      <c r="AV2291" s="14" t="s">
        <v>82</v>
      </c>
      <c r="AW2291" s="14" t="s">
        <v>29</v>
      </c>
      <c r="AX2291" s="14" t="s">
        <v>72</v>
      </c>
      <c r="AY2291" s="227" t="s">
        <v>182</v>
      </c>
    </row>
    <row r="2292" spans="1:65" s="13" customFormat="1" ht="11.25">
      <c r="B2292" s="206"/>
      <c r="C2292" s="207"/>
      <c r="D2292" s="208" t="s">
        <v>194</v>
      </c>
      <c r="E2292" s="209" t="s">
        <v>1</v>
      </c>
      <c r="F2292" s="210" t="s">
        <v>2452</v>
      </c>
      <c r="G2292" s="207"/>
      <c r="H2292" s="209" t="s">
        <v>1</v>
      </c>
      <c r="I2292" s="211"/>
      <c r="J2292" s="207"/>
      <c r="K2292" s="207"/>
      <c r="L2292" s="212"/>
      <c r="M2292" s="213"/>
      <c r="N2292" s="214"/>
      <c r="O2292" s="214"/>
      <c r="P2292" s="214"/>
      <c r="Q2292" s="214"/>
      <c r="R2292" s="214"/>
      <c r="S2292" s="214"/>
      <c r="T2292" s="215"/>
      <c r="AT2292" s="216" t="s">
        <v>194</v>
      </c>
      <c r="AU2292" s="216" t="s">
        <v>82</v>
      </c>
      <c r="AV2292" s="13" t="s">
        <v>80</v>
      </c>
      <c r="AW2292" s="13" t="s">
        <v>29</v>
      </c>
      <c r="AX2292" s="13" t="s">
        <v>72</v>
      </c>
      <c r="AY2292" s="216" t="s">
        <v>182</v>
      </c>
    </row>
    <row r="2293" spans="1:65" s="14" customFormat="1" ht="22.5">
      <c r="B2293" s="217"/>
      <c r="C2293" s="218"/>
      <c r="D2293" s="208" t="s">
        <v>194</v>
      </c>
      <c r="E2293" s="219" t="s">
        <v>1</v>
      </c>
      <c r="F2293" s="220" t="s">
        <v>2453</v>
      </c>
      <c r="G2293" s="218"/>
      <c r="H2293" s="221">
        <v>-20.158000000000001</v>
      </c>
      <c r="I2293" s="222"/>
      <c r="J2293" s="218"/>
      <c r="K2293" s="218"/>
      <c r="L2293" s="223"/>
      <c r="M2293" s="224"/>
      <c r="N2293" s="225"/>
      <c r="O2293" s="225"/>
      <c r="P2293" s="225"/>
      <c r="Q2293" s="225"/>
      <c r="R2293" s="225"/>
      <c r="S2293" s="225"/>
      <c r="T2293" s="226"/>
      <c r="AT2293" s="227" t="s">
        <v>194</v>
      </c>
      <c r="AU2293" s="227" t="s">
        <v>82</v>
      </c>
      <c r="AV2293" s="14" t="s">
        <v>82</v>
      </c>
      <c r="AW2293" s="14" t="s">
        <v>29</v>
      </c>
      <c r="AX2293" s="14" t="s">
        <v>72</v>
      </c>
      <c r="AY2293" s="227" t="s">
        <v>182</v>
      </c>
    </row>
    <row r="2294" spans="1:65" s="14" customFormat="1" ht="11.25">
      <c r="B2294" s="217"/>
      <c r="C2294" s="218"/>
      <c r="D2294" s="208" t="s">
        <v>194</v>
      </c>
      <c r="E2294" s="219" t="s">
        <v>1</v>
      </c>
      <c r="F2294" s="220" t="s">
        <v>2454</v>
      </c>
      <c r="G2294" s="218"/>
      <c r="H2294" s="221">
        <v>-21.393000000000001</v>
      </c>
      <c r="I2294" s="222"/>
      <c r="J2294" s="218"/>
      <c r="K2294" s="218"/>
      <c r="L2294" s="223"/>
      <c r="M2294" s="224"/>
      <c r="N2294" s="225"/>
      <c r="O2294" s="225"/>
      <c r="P2294" s="225"/>
      <c r="Q2294" s="225"/>
      <c r="R2294" s="225"/>
      <c r="S2294" s="225"/>
      <c r="T2294" s="226"/>
      <c r="AT2294" s="227" t="s">
        <v>194</v>
      </c>
      <c r="AU2294" s="227" t="s">
        <v>82</v>
      </c>
      <c r="AV2294" s="14" t="s">
        <v>82</v>
      </c>
      <c r="AW2294" s="14" t="s">
        <v>29</v>
      </c>
      <c r="AX2294" s="14" t="s">
        <v>72</v>
      </c>
      <c r="AY2294" s="227" t="s">
        <v>182</v>
      </c>
    </row>
    <row r="2295" spans="1:65" s="14" customFormat="1" ht="33.75">
      <c r="B2295" s="217"/>
      <c r="C2295" s="218"/>
      <c r="D2295" s="208" t="s">
        <v>194</v>
      </c>
      <c r="E2295" s="219" t="s">
        <v>1</v>
      </c>
      <c r="F2295" s="220" t="s">
        <v>2455</v>
      </c>
      <c r="G2295" s="218"/>
      <c r="H2295" s="221">
        <v>-11.121</v>
      </c>
      <c r="I2295" s="222"/>
      <c r="J2295" s="218"/>
      <c r="K2295" s="218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194</v>
      </c>
      <c r="AU2295" s="227" t="s">
        <v>82</v>
      </c>
      <c r="AV2295" s="14" t="s">
        <v>82</v>
      </c>
      <c r="AW2295" s="14" t="s">
        <v>29</v>
      </c>
      <c r="AX2295" s="14" t="s">
        <v>72</v>
      </c>
      <c r="AY2295" s="227" t="s">
        <v>182</v>
      </c>
    </row>
    <row r="2296" spans="1:65" s="14" customFormat="1" ht="22.5">
      <c r="B2296" s="217"/>
      <c r="C2296" s="218"/>
      <c r="D2296" s="208" t="s">
        <v>194</v>
      </c>
      <c r="E2296" s="219" t="s">
        <v>1</v>
      </c>
      <c r="F2296" s="220" t="s">
        <v>2456</v>
      </c>
      <c r="G2296" s="218"/>
      <c r="H2296" s="221">
        <v>-30.43</v>
      </c>
      <c r="I2296" s="222"/>
      <c r="J2296" s="218"/>
      <c r="K2296" s="218"/>
      <c r="L2296" s="223"/>
      <c r="M2296" s="224"/>
      <c r="N2296" s="225"/>
      <c r="O2296" s="225"/>
      <c r="P2296" s="225"/>
      <c r="Q2296" s="225"/>
      <c r="R2296" s="225"/>
      <c r="S2296" s="225"/>
      <c r="T2296" s="226"/>
      <c r="AT2296" s="227" t="s">
        <v>194</v>
      </c>
      <c r="AU2296" s="227" t="s">
        <v>82</v>
      </c>
      <c r="AV2296" s="14" t="s">
        <v>82</v>
      </c>
      <c r="AW2296" s="14" t="s">
        <v>29</v>
      </c>
      <c r="AX2296" s="14" t="s">
        <v>72</v>
      </c>
      <c r="AY2296" s="227" t="s">
        <v>182</v>
      </c>
    </row>
    <row r="2297" spans="1:65" s="15" customFormat="1" ht="11.25">
      <c r="B2297" s="228"/>
      <c r="C2297" s="229"/>
      <c r="D2297" s="208" t="s">
        <v>194</v>
      </c>
      <c r="E2297" s="230" t="s">
        <v>1</v>
      </c>
      <c r="F2297" s="231" t="s">
        <v>218</v>
      </c>
      <c r="G2297" s="229"/>
      <c r="H2297" s="232">
        <v>86.087000000000003</v>
      </c>
      <c r="I2297" s="233"/>
      <c r="J2297" s="229"/>
      <c r="K2297" s="229"/>
      <c r="L2297" s="234"/>
      <c r="M2297" s="235"/>
      <c r="N2297" s="236"/>
      <c r="O2297" s="236"/>
      <c r="P2297" s="236"/>
      <c r="Q2297" s="236"/>
      <c r="R2297" s="236"/>
      <c r="S2297" s="236"/>
      <c r="T2297" s="237"/>
      <c r="AT2297" s="238" t="s">
        <v>194</v>
      </c>
      <c r="AU2297" s="238" t="s">
        <v>82</v>
      </c>
      <c r="AV2297" s="15" t="s">
        <v>187</v>
      </c>
      <c r="AW2297" s="15" t="s">
        <v>29</v>
      </c>
      <c r="AX2297" s="15" t="s">
        <v>80</v>
      </c>
      <c r="AY2297" s="238" t="s">
        <v>182</v>
      </c>
    </row>
    <row r="2298" spans="1:65" s="14" customFormat="1" ht="11.25">
      <c r="B2298" s="217"/>
      <c r="C2298" s="218"/>
      <c r="D2298" s="208" t="s">
        <v>194</v>
      </c>
      <c r="E2298" s="218"/>
      <c r="F2298" s="220" t="s">
        <v>2457</v>
      </c>
      <c r="G2298" s="218"/>
      <c r="H2298" s="221">
        <v>90.391000000000005</v>
      </c>
      <c r="I2298" s="222"/>
      <c r="J2298" s="218"/>
      <c r="K2298" s="218"/>
      <c r="L2298" s="223"/>
      <c r="M2298" s="224"/>
      <c r="N2298" s="225"/>
      <c r="O2298" s="225"/>
      <c r="P2298" s="225"/>
      <c r="Q2298" s="225"/>
      <c r="R2298" s="225"/>
      <c r="S2298" s="225"/>
      <c r="T2298" s="226"/>
      <c r="AT2298" s="227" t="s">
        <v>194</v>
      </c>
      <c r="AU2298" s="227" t="s">
        <v>82</v>
      </c>
      <c r="AV2298" s="14" t="s">
        <v>82</v>
      </c>
      <c r="AW2298" s="14" t="s">
        <v>4</v>
      </c>
      <c r="AX2298" s="14" t="s">
        <v>80</v>
      </c>
      <c r="AY2298" s="227" t="s">
        <v>182</v>
      </c>
    </row>
    <row r="2299" spans="1:65" s="2" customFormat="1" ht="24.2" customHeight="1">
      <c r="A2299" s="34"/>
      <c r="B2299" s="35"/>
      <c r="C2299" s="242" t="s">
        <v>2458</v>
      </c>
      <c r="D2299" s="242" t="s">
        <v>648</v>
      </c>
      <c r="E2299" s="243" t="s">
        <v>2459</v>
      </c>
      <c r="F2299" s="244" t="s">
        <v>2460</v>
      </c>
      <c r="G2299" s="245" t="s">
        <v>201</v>
      </c>
      <c r="H2299" s="246">
        <v>83.65</v>
      </c>
      <c r="I2299" s="247"/>
      <c r="J2299" s="248">
        <f>ROUND(I2299*H2299,2)</f>
        <v>0</v>
      </c>
      <c r="K2299" s="249"/>
      <c r="L2299" s="250"/>
      <c r="M2299" s="251" t="s">
        <v>1</v>
      </c>
      <c r="N2299" s="252" t="s">
        <v>37</v>
      </c>
      <c r="O2299" s="71"/>
      <c r="P2299" s="202">
        <f>O2299*H2299</f>
        <v>0</v>
      </c>
      <c r="Q2299" s="202">
        <v>1.1999999999999999E-3</v>
      </c>
      <c r="R2299" s="202">
        <f>Q2299*H2299</f>
        <v>0.10038</v>
      </c>
      <c r="S2299" s="202">
        <v>0</v>
      </c>
      <c r="T2299" s="203">
        <f>S2299*H2299</f>
        <v>0</v>
      </c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R2299" s="204" t="s">
        <v>434</v>
      </c>
      <c r="AT2299" s="204" t="s">
        <v>648</v>
      </c>
      <c r="AU2299" s="204" t="s">
        <v>82</v>
      </c>
      <c r="AY2299" s="17" t="s">
        <v>182</v>
      </c>
      <c r="BE2299" s="205">
        <f>IF(N2299="základní",J2299,0)</f>
        <v>0</v>
      </c>
      <c r="BF2299" s="205">
        <f>IF(N2299="snížená",J2299,0)</f>
        <v>0</v>
      </c>
      <c r="BG2299" s="205">
        <f>IF(N2299="zákl. přenesená",J2299,0)</f>
        <v>0</v>
      </c>
      <c r="BH2299" s="205">
        <f>IF(N2299="sníž. přenesená",J2299,0)</f>
        <v>0</v>
      </c>
      <c r="BI2299" s="205">
        <f>IF(N2299="nulová",J2299,0)</f>
        <v>0</v>
      </c>
      <c r="BJ2299" s="17" t="s">
        <v>80</v>
      </c>
      <c r="BK2299" s="205">
        <f>ROUND(I2299*H2299,2)</f>
        <v>0</v>
      </c>
      <c r="BL2299" s="17" t="s">
        <v>326</v>
      </c>
      <c r="BM2299" s="204" t="s">
        <v>2461</v>
      </c>
    </row>
    <row r="2300" spans="1:65" s="13" customFormat="1" ht="11.25">
      <c r="B2300" s="206"/>
      <c r="C2300" s="207"/>
      <c r="D2300" s="208" t="s">
        <v>194</v>
      </c>
      <c r="E2300" s="209" t="s">
        <v>1</v>
      </c>
      <c r="F2300" s="210" t="s">
        <v>2293</v>
      </c>
      <c r="G2300" s="207"/>
      <c r="H2300" s="209" t="s">
        <v>1</v>
      </c>
      <c r="I2300" s="211"/>
      <c r="J2300" s="207"/>
      <c r="K2300" s="207"/>
      <c r="L2300" s="212"/>
      <c r="M2300" s="213"/>
      <c r="N2300" s="214"/>
      <c r="O2300" s="214"/>
      <c r="P2300" s="214"/>
      <c r="Q2300" s="214"/>
      <c r="R2300" s="214"/>
      <c r="S2300" s="214"/>
      <c r="T2300" s="215"/>
      <c r="AT2300" s="216" t="s">
        <v>194</v>
      </c>
      <c r="AU2300" s="216" t="s">
        <v>82</v>
      </c>
      <c r="AV2300" s="13" t="s">
        <v>80</v>
      </c>
      <c r="AW2300" s="13" t="s">
        <v>29</v>
      </c>
      <c r="AX2300" s="13" t="s">
        <v>72</v>
      </c>
      <c r="AY2300" s="216" t="s">
        <v>182</v>
      </c>
    </row>
    <row r="2301" spans="1:65" s="14" customFormat="1" ht="22.5">
      <c r="B2301" s="217"/>
      <c r="C2301" s="218"/>
      <c r="D2301" s="208" t="s">
        <v>194</v>
      </c>
      <c r="E2301" s="219" t="s">
        <v>1</v>
      </c>
      <c r="F2301" s="220" t="s">
        <v>2441</v>
      </c>
      <c r="G2301" s="218"/>
      <c r="H2301" s="221">
        <v>72.200999999999993</v>
      </c>
      <c r="I2301" s="222"/>
      <c r="J2301" s="218"/>
      <c r="K2301" s="218"/>
      <c r="L2301" s="223"/>
      <c r="M2301" s="224"/>
      <c r="N2301" s="225"/>
      <c r="O2301" s="225"/>
      <c r="P2301" s="225"/>
      <c r="Q2301" s="225"/>
      <c r="R2301" s="225"/>
      <c r="S2301" s="225"/>
      <c r="T2301" s="226"/>
      <c r="AT2301" s="227" t="s">
        <v>194</v>
      </c>
      <c r="AU2301" s="227" t="s">
        <v>82</v>
      </c>
      <c r="AV2301" s="14" t="s">
        <v>82</v>
      </c>
      <c r="AW2301" s="14" t="s">
        <v>29</v>
      </c>
      <c r="AX2301" s="14" t="s">
        <v>72</v>
      </c>
      <c r="AY2301" s="227" t="s">
        <v>182</v>
      </c>
    </row>
    <row r="2302" spans="1:65" s="14" customFormat="1" ht="11.25">
      <c r="B2302" s="217"/>
      <c r="C2302" s="218"/>
      <c r="D2302" s="208" t="s">
        <v>194</v>
      </c>
      <c r="E2302" s="219" t="s">
        <v>1</v>
      </c>
      <c r="F2302" s="220" t="s">
        <v>2442</v>
      </c>
      <c r="G2302" s="218"/>
      <c r="H2302" s="221">
        <v>7.4660000000000002</v>
      </c>
      <c r="I2302" s="222"/>
      <c r="J2302" s="218"/>
      <c r="K2302" s="218"/>
      <c r="L2302" s="223"/>
      <c r="M2302" s="224"/>
      <c r="N2302" s="225"/>
      <c r="O2302" s="225"/>
      <c r="P2302" s="225"/>
      <c r="Q2302" s="225"/>
      <c r="R2302" s="225"/>
      <c r="S2302" s="225"/>
      <c r="T2302" s="226"/>
      <c r="AT2302" s="227" t="s">
        <v>194</v>
      </c>
      <c r="AU2302" s="227" t="s">
        <v>82</v>
      </c>
      <c r="AV2302" s="14" t="s">
        <v>82</v>
      </c>
      <c r="AW2302" s="14" t="s">
        <v>29</v>
      </c>
      <c r="AX2302" s="14" t="s">
        <v>72</v>
      </c>
      <c r="AY2302" s="227" t="s">
        <v>182</v>
      </c>
    </row>
    <row r="2303" spans="1:65" s="15" customFormat="1" ht="11.25">
      <c r="B2303" s="228"/>
      <c r="C2303" s="229"/>
      <c r="D2303" s="208" t="s">
        <v>194</v>
      </c>
      <c r="E2303" s="230" t="s">
        <v>1</v>
      </c>
      <c r="F2303" s="231" t="s">
        <v>218</v>
      </c>
      <c r="G2303" s="229"/>
      <c r="H2303" s="232">
        <v>79.667000000000002</v>
      </c>
      <c r="I2303" s="233"/>
      <c r="J2303" s="229"/>
      <c r="K2303" s="229"/>
      <c r="L2303" s="234"/>
      <c r="M2303" s="235"/>
      <c r="N2303" s="236"/>
      <c r="O2303" s="236"/>
      <c r="P2303" s="236"/>
      <c r="Q2303" s="236"/>
      <c r="R2303" s="236"/>
      <c r="S2303" s="236"/>
      <c r="T2303" s="237"/>
      <c r="AT2303" s="238" t="s">
        <v>194</v>
      </c>
      <c r="AU2303" s="238" t="s">
        <v>82</v>
      </c>
      <c r="AV2303" s="15" t="s">
        <v>187</v>
      </c>
      <c r="AW2303" s="15" t="s">
        <v>29</v>
      </c>
      <c r="AX2303" s="15" t="s">
        <v>80</v>
      </c>
      <c r="AY2303" s="238" t="s">
        <v>182</v>
      </c>
    </row>
    <row r="2304" spans="1:65" s="14" customFormat="1" ht="11.25">
      <c r="B2304" s="217"/>
      <c r="C2304" s="218"/>
      <c r="D2304" s="208" t="s">
        <v>194</v>
      </c>
      <c r="E2304" s="218"/>
      <c r="F2304" s="220" t="s">
        <v>2462</v>
      </c>
      <c r="G2304" s="218"/>
      <c r="H2304" s="221">
        <v>83.65</v>
      </c>
      <c r="I2304" s="222"/>
      <c r="J2304" s="218"/>
      <c r="K2304" s="218"/>
      <c r="L2304" s="223"/>
      <c r="M2304" s="224"/>
      <c r="N2304" s="225"/>
      <c r="O2304" s="225"/>
      <c r="P2304" s="225"/>
      <c r="Q2304" s="225"/>
      <c r="R2304" s="225"/>
      <c r="S2304" s="225"/>
      <c r="T2304" s="226"/>
      <c r="AT2304" s="227" t="s">
        <v>194</v>
      </c>
      <c r="AU2304" s="227" t="s">
        <v>82</v>
      </c>
      <c r="AV2304" s="14" t="s">
        <v>82</v>
      </c>
      <c r="AW2304" s="14" t="s">
        <v>4</v>
      </c>
      <c r="AX2304" s="14" t="s">
        <v>80</v>
      </c>
      <c r="AY2304" s="227" t="s">
        <v>182</v>
      </c>
    </row>
    <row r="2305" spans="1:65" s="2" customFormat="1" ht="24.2" customHeight="1">
      <c r="A2305" s="34"/>
      <c r="B2305" s="35"/>
      <c r="C2305" s="242" t="s">
        <v>2463</v>
      </c>
      <c r="D2305" s="242" t="s">
        <v>648</v>
      </c>
      <c r="E2305" s="243" t="s">
        <v>2464</v>
      </c>
      <c r="F2305" s="244" t="s">
        <v>2465</v>
      </c>
      <c r="G2305" s="245" t="s">
        <v>201</v>
      </c>
      <c r="H2305" s="246">
        <v>92.805000000000007</v>
      </c>
      <c r="I2305" s="247"/>
      <c r="J2305" s="248">
        <f>ROUND(I2305*H2305,2)</f>
        <v>0</v>
      </c>
      <c r="K2305" s="249"/>
      <c r="L2305" s="250"/>
      <c r="M2305" s="251" t="s">
        <v>1</v>
      </c>
      <c r="N2305" s="252" t="s">
        <v>37</v>
      </c>
      <c r="O2305" s="71"/>
      <c r="P2305" s="202">
        <f>O2305*H2305</f>
        <v>0</v>
      </c>
      <c r="Q2305" s="202">
        <v>4.7999999999999996E-3</v>
      </c>
      <c r="R2305" s="202">
        <f>Q2305*H2305</f>
        <v>0.44546399999999997</v>
      </c>
      <c r="S2305" s="202">
        <v>0</v>
      </c>
      <c r="T2305" s="203">
        <f>S2305*H2305</f>
        <v>0</v>
      </c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R2305" s="204" t="s">
        <v>434</v>
      </c>
      <c r="AT2305" s="204" t="s">
        <v>648</v>
      </c>
      <c r="AU2305" s="204" t="s">
        <v>82</v>
      </c>
      <c r="AY2305" s="17" t="s">
        <v>182</v>
      </c>
      <c r="BE2305" s="205">
        <f>IF(N2305="základní",J2305,0)</f>
        <v>0</v>
      </c>
      <c r="BF2305" s="205">
        <f>IF(N2305="snížená",J2305,0)</f>
        <v>0</v>
      </c>
      <c r="BG2305" s="205">
        <f>IF(N2305="zákl. přenesená",J2305,0)</f>
        <v>0</v>
      </c>
      <c r="BH2305" s="205">
        <f>IF(N2305="sníž. přenesená",J2305,0)</f>
        <v>0</v>
      </c>
      <c r="BI2305" s="205">
        <f>IF(N2305="nulová",J2305,0)</f>
        <v>0</v>
      </c>
      <c r="BJ2305" s="17" t="s">
        <v>80</v>
      </c>
      <c r="BK2305" s="205">
        <f>ROUND(I2305*H2305,2)</f>
        <v>0</v>
      </c>
      <c r="BL2305" s="17" t="s">
        <v>326</v>
      </c>
      <c r="BM2305" s="204" t="s">
        <v>2466</v>
      </c>
    </row>
    <row r="2306" spans="1:65" s="13" customFormat="1" ht="11.25">
      <c r="B2306" s="206"/>
      <c r="C2306" s="207"/>
      <c r="D2306" s="208" t="s">
        <v>194</v>
      </c>
      <c r="E2306" s="209" t="s">
        <v>1</v>
      </c>
      <c r="F2306" s="210" t="s">
        <v>1734</v>
      </c>
      <c r="G2306" s="207"/>
      <c r="H2306" s="209" t="s">
        <v>1</v>
      </c>
      <c r="I2306" s="211"/>
      <c r="J2306" s="207"/>
      <c r="K2306" s="207"/>
      <c r="L2306" s="212"/>
      <c r="M2306" s="213"/>
      <c r="N2306" s="214"/>
      <c r="O2306" s="214"/>
      <c r="P2306" s="214"/>
      <c r="Q2306" s="214"/>
      <c r="R2306" s="214"/>
      <c r="S2306" s="214"/>
      <c r="T2306" s="215"/>
      <c r="AT2306" s="216" t="s">
        <v>194</v>
      </c>
      <c r="AU2306" s="216" t="s">
        <v>82</v>
      </c>
      <c r="AV2306" s="13" t="s">
        <v>80</v>
      </c>
      <c r="AW2306" s="13" t="s">
        <v>29</v>
      </c>
      <c r="AX2306" s="13" t="s">
        <v>72</v>
      </c>
      <c r="AY2306" s="216" t="s">
        <v>182</v>
      </c>
    </row>
    <row r="2307" spans="1:65" s="14" customFormat="1" ht="11.25">
      <c r="B2307" s="217"/>
      <c r="C2307" s="218"/>
      <c r="D2307" s="208" t="s">
        <v>194</v>
      </c>
      <c r="E2307" s="219" t="s">
        <v>1</v>
      </c>
      <c r="F2307" s="220" t="s">
        <v>2467</v>
      </c>
      <c r="G2307" s="218"/>
      <c r="H2307" s="221">
        <v>20.158000000000001</v>
      </c>
      <c r="I2307" s="222"/>
      <c r="J2307" s="218"/>
      <c r="K2307" s="218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194</v>
      </c>
      <c r="AU2307" s="227" t="s">
        <v>82</v>
      </c>
      <c r="AV2307" s="14" t="s">
        <v>82</v>
      </c>
      <c r="AW2307" s="14" t="s">
        <v>29</v>
      </c>
      <c r="AX2307" s="14" t="s">
        <v>72</v>
      </c>
      <c r="AY2307" s="227" t="s">
        <v>182</v>
      </c>
    </row>
    <row r="2308" spans="1:65" s="14" customFormat="1" ht="11.25">
      <c r="B2308" s="217"/>
      <c r="C2308" s="218"/>
      <c r="D2308" s="208" t="s">
        <v>194</v>
      </c>
      <c r="E2308" s="219" t="s">
        <v>1</v>
      </c>
      <c r="F2308" s="220" t="s">
        <v>2468</v>
      </c>
      <c r="G2308" s="218"/>
      <c r="H2308" s="221">
        <v>21.393000000000001</v>
      </c>
      <c r="I2308" s="222"/>
      <c r="J2308" s="218"/>
      <c r="K2308" s="218"/>
      <c r="L2308" s="223"/>
      <c r="M2308" s="224"/>
      <c r="N2308" s="225"/>
      <c r="O2308" s="225"/>
      <c r="P2308" s="225"/>
      <c r="Q2308" s="225"/>
      <c r="R2308" s="225"/>
      <c r="S2308" s="225"/>
      <c r="T2308" s="226"/>
      <c r="AT2308" s="227" t="s">
        <v>194</v>
      </c>
      <c r="AU2308" s="227" t="s">
        <v>82</v>
      </c>
      <c r="AV2308" s="14" t="s">
        <v>82</v>
      </c>
      <c r="AW2308" s="14" t="s">
        <v>29</v>
      </c>
      <c r="AX2308" s="14" t="s">
        <v>72</v>
      </c>
      <c r="AY2308" s="227" t="s">
        <v>182</v>
      </c>
    </row>
    <row r="2309" spans="1:65" s="14" customFormat="1" ht="22.5">
      <c r="B2309" s="217"/>
      <c r="C2309" s="218"/>
      <c r="D2309" s="208" t="s">
        <v>194</v>
      </c>
      <c r="E2309" s="219" t="s">
        <v>1</v>
      </c>
      <c r="F2309" s="220" t="s">
        <v>2469</v>
      </c>
      <c r="G2309" s="218"/>
      <c r="H2309" s="221">
        <v>11.121</v>
      </c>
      <c r="I2309" s="222"/>
      <c r="J2309" s="218"/>
      <c r="K2309" s="218"/>
      <c r="L2309" s="223"/>
      <c r="M2309" s="224"/>
      <c r="N2309" s="225"/>
      <c r="O2309" s="225"/>
      <c r="P2309" s="225"/>
      <c r="Q2309" s="225"/>
      <c r="R2309" s="225"/>
      <c r="S2309" s="225"/>
      <c r="T2309" s="226"/>
      <c r="AT2309" s="227" t="s">
        <v>194</v>
      </c>
      <c r="AU2309" s="227" t="s">
        <v>82</v>
      </c>
      <c r="AV2309" s="14" t="s">
        <v>82</v>
      </c>
      <c r="AW2309" s="14" t="s">
        <v>29</v>
      </c>
      <c r="AX2309" s="14" t="s">
        <v>72</v>
      </c>
      <c r="AY2309" s="227" t="s">
        <v>182</v>
      </c>
    </row>
    <row r="2310" spans="1:65" s="14" customFormat="1" ht="22.5">
      <c r="B2310" s="217"/>
      <c r="C2310" s="218"/>
      <c r="D2310" s="208" t="s">
        <v>194</v>
      </c>
      <c r="E2310" s="219" t="s">
        <v>1</v>
      </c>
      <c r="F2310" s="220" t="s">
        <v>2470</v>
      </c>
      <c r="G2310" s="218"/>
      <c r="H2310" s="221">
        <v>30.43</v>
      </c>
      <c r="I2310" s="222"/>
      <c r="J2310" s="218"/>
      <c r="K2310" s="218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194</v>
      </c>
      <c r="AU2310" s="227" t="s">
        <v>82</v>
      </c>
      <c r="AV2310" s="14" t="s">
        <v>82</v>
      </c>
      <c r="AW2310" s="14" t="s">
        <v>29</v>
      </c>
      <c r="AX2310" s="14" t="s">
        <v>72</v>
      </c>
      <c r="AY2310" s="227" t="s">
        <v>182</v>
      </c>
    </row>
    <row r="2311" spans="1:65" s="13" customFormat="1" ht="11.25">
      <c r="B2311" s="206"/>
      <c r="C2311" s="207"/>
      <c r="D2311" s="208" t="s">
        <v>194</v>
      </c>
      <c r="E2311" s="209" t="s">
        <v>1</v>
      </c>
      <c r="F2311" s="210" t="s">
        <v>2471</v>
      </c>
      <c r="G2311" s="207"/>
      <c r="H2311" s="209" t="s">
        <v>1</v>
      </c>
      <c r="I2311" s="211"/>
      <c r="J2311" s="207"/>
      <c r="K2311" s="207"/>
      <c r="L2311" s="212"/>
      <c r="M2311" s="213"/>
      <c r="N2311" s="214"/>
      <c r="O2311" s="214"/>
      <c r="P2311" s="214"/>
      <c r="Q2311" s="214"/>
      <c r="R2311" s="214"/>
      <c r="S2311" s="214"/>
      <c r="T2311" s="215"/>
      <c r="AT2311" s="216" t="s">
        <v>194</v>
      </c>
      <c r="AU2311" s="216" t="s">
        <v>82</v>
      </c>
      <c r="AV2311" s="13" t="s">
        <v>80</v>
      </c>
      <c r="AW2311" s="13" t="s">
        <v>29</v>
      </c>
      <c r="AX2311" s="13" t="s">
        <v>72</v>
      </c>
      <c r="AY2311" s="216" t="s">
        <v>182</v>
      </c>
    </row>
    <row r="2312" spans="1:65" s="14" customFormat="1" ht="11.25">
      <c r="B2312" s="217"/>
      <c r="C2312" s="218"/>
      <c r="D2312" s="208" t="s">
        <v>194</v>
      </c>
      <c r="E2312" s="219" t="s">
        <v>1</v>
      </c>
      <c r="F2312" s="220" t="s">
        <v>2472</v>
      </c>
      <c r="G2312" s="218"/>
      <c r="H2312" s="221">
        <v>1.0469999999999999</v>
      </c>
      <c r="I2312" s="222"/>
      <c r="J2312" s="218"/>
      <c r="K2312" s="218"/>
      <c r="L2312" s="223"/>
      <c r="M2312" s="224"/>
      <c r="N2312" s="225"/>
      <c r="O2312" s="225"/>
      <c r="P2312" s="225"/>
      <c r="Q2312" s="225"/>
      <c r="R2312" s="225"/>
      <c r="S2312" s="225"/>
      <c r="T2312" s="226"/>
      <c r="AT2312" s="227" t="s">
        <v>194</v>
      </c>
      <c r="AU2312" s="227" t="s">
        <v>82</v>
      </c>
      <c r="AV2312" s="14" t="s">
        <v>82</v>
      </c>
      <c r="AW2312" s="14" t="s">
        <v>29</v>
      </c>
      <c r="AX2312" s="14" t="s">
        <v>72</v>
      </c>
      <c r="AY2312" s="227" t="s">
        <v>182</v>
      </c>
    </row>
    <row r="2313" spans="1:65" s="14" customFormat="1" ht="11.25">
      <c r="B2313" s="217"/>
      <c r="C2313" s="218"/>
      <c r="D2313" s="208" t="s">
        <v>194</v>
      </c>
      <c r="E2313" s="219" t="s">
        <v>1</v>
      </c>
      <c r="F2313" s="220" t="s">
        <v>2473</v>
      </c>
      <c r="G2313" s="218"/>
      <c r="H2313" s="221">
        <v>4.2370000000000001</v>
      </c>
      <c r="I2313" s="222"/>
      <c r="J2313" s="218"/>
      <c r="K2313" s="218"/>
      <c r="L2313" s="223"/>
      <c r="M2313" s="224"/>
      <c r="N2313" s="225"/>
      <c r="O2313" s="225"/>
      <c r="P2313" s="225"/>
      <c r="Q2313" s="225"/>
      <c r="R2313" s="225"/>
      <c r="S2313" s="225"/>
      <c r="T2313" s="226"/>
      <c r="AT2313" s="227" t="s">
        <v>194</v>
      </c>
      <c r="AU2313" s="227" t="s">
        <v>82</v>
      </c>
      <c r="AV2313" s="14" t="s">
        <v>82</v>
      </c>
      <c r="AW2313" s="14" t="s">
        <v>29</v>
      </c>
      <c r="AX2313" s="14" t="s">
        <v>72</v>
      </c>
      <c r="AY2313" s="227" t="s">
        <v>182</v>
      </c>
    </row>
    <row r="2314" spans="1:65" s="15" customFormat="1" ht="11.25">
      <c r="B2314" s="228"/>
      <c r="C2314" s="229"/>
      <c r="D2314" s="208" t="s">
        <v>194</v>
      </c>
      <c r="E2314" s="230" t="s">
        <v>1</v>
      </c>
      <c r="F2314" s="231" t="s">
        <v>218</v>
      </c>
      <c r="G2314" s="229"/>
      <c r="H2314" s="232">
        <v>88.385999999999996</v>
      </c>
      <c r="I2314" s="233"/>
      <c r="J2314" s="229"/>
      <c r="K2314" s="229"/>
      <c r="L2314" s="234"/>
      <c r="M2314" s="235"/>
      <c r="N2314" s="236"/>
      <c r="O2314" s="236"/>
      <c r="P2314" s="236"/>
      <c r="Q2314" s="236"/>
      <c r="R2314" s="236"/>
      <c r="S2314" s="236"/>
      <c r="T2314" s="237"/>
      <c r="AT2314" s="238" t="s">
        <v>194</v>
      </c>
      <c r="AU2314" s="238" t="s">
        <v>82</v>
      </c>
      <c r="AV2314" s="15" t="s">
        <v>187</v>
      </c>
      <c r="AW2314" s="15" t="s">
        <v>29</v>
      </c>
      <c r="AX2314" s="15" t="s">
        <v>80</v>
      </c>
      <c r="AY2314" s="238" t="s">
        <v>182</v>
      </c>
    </row>
    <row r="2315" spans="1:65" s="14" customFormat="1" ht="11.25">
      <c r="B2315" s="217"/>
      <c r="C2315" s="218"/>
      <c r="D2315" s="208" t="s">
        <v>194</v>
      </c>
      <c r="E2315" s="218"/>
      <c r="F2315" s="220" t="s">
        <v>2474</v>
      </c>
      <c r="G2315" s="218"/>
      <c r="H2315" s="221">
        <v>92.805000000000007</v>
      </c>
      <c r="I2315" s="222"/>
      <c r="J2315" s="218"/>
      <c r="K2315" s="218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194</v>
      </c>
      <c r="AU2315" s="227" t="s">
        <v>82</v>
      </c>
      <c r="AV2315" s="14" t="s">
        <v>82</v>
      </c>
      <c r="AW2315" s="14" t="s">
        <v>4</v>
      </c>
      <c r="AX2315" s="14" t="s">
        <v>80</v>
      </c>
      <c r="AY2315" s="227" t="s">
        <v>182</v>
      </c>
    </row>
    <row r="2316" spans="1:65" s="2" customFormat="1" ht="37.9" customHeight="1">
      <c r="A2316" s="34"/>
      <c r="B2316" s="35"/>
      <c r="C2316" s="192" t="s">
        <v>2475</v>
      </c>
      <c r="D2316" s="192" t="s">
        <v>184</v>
      </c>
      <c r="E2316" s="193" t="s">
        <v>2476</v>
      </c>
      <c r="F2316" s="194" t="s">
        <v>2477</v>
      </c>
      <c r="G2316" s="195" t="s">
        <v>201</v>
      </c>
      <c r="H2316" s="196">
        <v>28.681000000000001</v>
      </c>
      <c r="I2316" s="197"/>
      <c r="J2316" s="198">
        <f>ROUND(I2316*H2316,2)</f>
        <v>0</v>
      </c>
      <c r="K2316" s="199"/>
      <c r="L2316" s="39"/>
      <c r="M2316" s="200" t="s">
        <v>1</v>
      </c>
      <c r="N2316" s="201" t="s">
        <v>37</v>
      </c>
      <c r="O2316" s="71"/>
      <c r="P2316" s="202">
        <f>O2316*H2316</f>
        <v>0</v>
      </c>
      <c r="Q2316" s="202">
        <v>6.1199999999999996E-3</v>
      </c>
      <c r="R2316" s="202">
        <f>Q2316*H2316</f>
        <v>0.17552772</v>
      </c>
      <c r="S2316" s="202">
        <v>0</v>
      </c>
      <c r="T2316" s="203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4" t="s">
        <v>326</v>
      </c>
      <c r="AT2316" s="204" t="s">
        <v>184</v>
      </c>
      <c r="AU2316" s="204" t="s">
        <v>82</v>
      </c>
      <c r="AY2316" s="17" t="s">
        <v>182</v>
      </c>
      <c r="BE2316" s="205">
        <f>IF(N2316="základní",J2316,0)</f>
        <v>0</v>
      </c>
      <c r="BF2316" s="205">
        <f>IF(N2316="snížená",J2316,0)</f>
        <v>0</v>
      </c>
      <c r="BG2316" s="205">
        <f>IF(N2316="zákl. přenesená",J2316,0)</f>
        <v>0</v>
      </c>
      <c r="BH2316" s="205">
        <f>IF(N2316="sníž. přenesená",J2316,0)</f>
        <v>0</v>
      </c>
      <c r="BI2316" s="205">
        <f>IF(N2316="nulová",J2316,0)</f>
        <v>0</v>
      </c>
      <c r="BJ2316" s="17" t="s">
        <v>80</v>
      </c>
      <c r="BK2316" s="205">
        <f>ROUND(I2316*H2316,2)</f>
        <v>0</v>
      </c>
      <c r="BL2316" s="17" t="s">
        <v>326</v>
      </c>
      <c r="BM2316" s="204" t="s">
        <v>2478</v>
      </c>
    </row>
    <row r="2317" spans="1:65" s="13" customFormat="1" ht="11.25">
      <c r="B2317" s="206"/>
      <c r="C2317" s="207"/>
      <c r="D2317" s="208" t="s">
        <v>194</v>
      </c>
      <c r="E2317" s="209" t="s">
        <v>1</v>
      </c>
      <c r="F2317" s="210" t="s">
        <v>2479</v>
      </c>
      <c r="G2317" s="207"/>
      <c r="H2317" s="209" t="s">
        <v>1</v>
      </c>
      <c r="I2317" s="211"/>
      <c r="J2317" s="207"/>
      <c r="K2317" s="207"/>
      <c r="L2317" s="212"/>
      <c r="M2317" s="213"/>
      <c r="N2317" s="214"/>
      <c r="O2317" s="214"/>
      <c r="P2317" s="214"/>
      <c r="Q2317" s="214"/>
      <c r="R2317" s="214"/>
      <c r="S2317" s="214"/>
      <c r="T2317" s="215"/>
      <c r="AT2317" s="216" t="s">
        <v>194</v>
      </c>
      <c r="AU2317" s="216" t="s">
        <v>82</v>
      </c>
      <c r="AV2317" s="13" t="s">
        <v>80</v>
      </c>
      <c r="AW2317" s="13" t="s">
        <v>29</v>
      </c>
      <c r="AX2317" s="13" t="s">
        <v>72</v>
      </c>
      <c r="AY2317" s="216" t="s">
        <v>182</v>
      </c>
    </row>
    <row r="2318" spans="1:65" s="13" customFormat="1" ht="11.25">
      <c r="B2318" s="206"/>
      <c r="C2318" s="207"/>
      <c r="D2318" s="208" t="s">
        <v>194</v>
      </c>
      <c r="E2318" s="209" t="s">
        <v>1</v>
      </c>
      <c r="F2318" s="210" t="s">
        <v>2343</v>
      </c>
      <c r="G2318" s="207"/>
      <c r="H2318" s="209" t="s">
        <v>1</v>
      </c>
      <c r="I2318" s="211"/>
      <c r="J2318" s="207"/>
      <c r="K2318" s="207"/>
      <c r="L2318" s="212"/>
      <c r="M2318" s="213"/>
      <c r="N2318" s="214"/>
      <c r="O2318" s="214"/>
      <c r="P2318" s="214"/>
      <c r="Q2318" s="214"/>
      <c r="R2318" s="214"/>
      <c r="S2318" s="214"/>
      <c r="T2318" s="215"/>
      <c r="AT2318" s="216" t="s">
        <v>194</v>
      </c>
      <c r="AU2318" s="216" t="s">
        <v>82</v>
      </c>
      <c r="AV2318" s="13" t="s">
        <v>80</v>
      </c>
      <c r="AW2318" s="13" t="s">
        <v>29</v>
      </c>
      <c r="AX2318" s="13" t="s">
        <v>72</v>
      </c>
      <c r="AY2318" s="216" t="s">
        <v>182</v>
      </c>
    </row>
    <row r="2319" spans="1:65" s="14" customFormat="1" ht="11.25">
      <c r="B2319" s="217"/>
      <c r="C2319" s="218"/>
      <c r="D2319" s="208" t="s">
        <v>194</v>
      </c>
      <c r="E2319" s="219" t="s">
        <v>1</v>
      </c>
      <c r="F2319" s="220" t="s">
        <v>2480</v>
      </c>
      <c r="G2319" s="218"/>
      <c r="H2319" s="221">
        <v>13.965999999999999</v>
      </c>
      <c r="I2319" s="222"/>
      <c r="J2319" s="218"/>
      <c r="K2319" s="218"/>
      <c r="L2319" s="223"/>
      <c r="M2319" s="224"/>
      <c r="N2319" s="225"/>
      <c r="O2319" s="225"/>
      <c r="P2319" s="225"/>
      <c r="Q2319" s="225"/>
      <c r="R2319" s="225"/>
      <c r="S2319" s="225"/>
      <c r="T2319" s="226"/>
      <c r="AT2319" s="227" t="s">
        <v>194</v>
      </c>
      <c r="AU2319" s="227" t="s">
        <v>82</v>
      </c>
      <c r="AV2319" s="14" t="s">
        <v>82</v>
      </c>
      <c r="AW2319" s="14" t="s">
        <v>29</v>
      </c>
      <c r="AX2319" s="14" t="s">
        <v>72</v>
      </c>
      <c r="AY2319" s="227" t="s">
        <v>182</v>
      </c>
    </row>
    <row r="2320" spans="1:65" s="14" customFormat="1" ht="11.25">
      <c r="B2320" s="217"/>
      <c r="C2320" s="218"/>
      <c r="D2320" s="208" t="s">
        <v>194</v>
      </c>
      <c r="E2320" s="219" t="s">
        <v>1</v>
      </c>
      <c r="F2320" s="220" t="s">
        <v>2481</v>
      </c>
      <c r="G2320" s="218"/>
      <c r="H2320" s="221">
        <v>4.1580000000000004</v>
      </c>
      <c r="I2320" s="222"/>
      <c r="J2320" s="218"/>
      <c r="K2320" s="218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194</v>
      </c>
      <c r="AU2320" s="227" t="s">
        <v>82</v>
      </c>
      <c r="AV2320" s="14" t="s">
        <v>82</v>
      </c>
      <c r="AW2320" s="14" t="s">
        <v>29</v>
      </c>
      <c r="AX2320" s="14" t="s">
        <v>72</v>
      </c>
      <c r="AY2320" s="227" t="s">
        <v>182</v>
      </c>
    </row>
    <row r="2321" spans="1:65" s="13" customFormat="1" ht="11.25">
      <c r="B2321" s="206"/>
      <c r="C2321" s="207"/>
      <c r="D2321" s="208" t="s">
        <v>194</v>
      </c>
      <c r="E2321" s="209" t="s">
        <v>1</v>
      </c>
      <c r="F2321" s="210" t="s">
        <v>2347</v>
      </c>
      <c r="G2321" s="207"/>
      <c r="H2321" s="209" t="s">
        <v>1</v>
      </c>
      <c r="I2321" s="211"/>
      <c r="J2321" s="207"/>
      <c r="K2321" s="207"/>
      <c r="L2321" s="212"/>
      <c r="M2321" s="213"/>
      <c r="N2321" s="214"/>
      <c r="O2321" s="214"/>
      <c r="P2321" s="214"/>
      <c r="Q2321" s="214"/>
      <c r="R2321" s="214"/>
      <c r="S2321" s="214"/>
      <c r="T2321" s="215"/>
      <c r="AT2321" s="216" t="s">
        <v>194</v>
      </c>
      <c r="AU2321" s="216" t="s">
        <v>82</v>
      </c>
      <c r="AV2321" s="13" t="s">
        <v>80</v>
      </c>
      <c r="AW2321" s="13" t="s">
        <v>29</v>
      </c>
      <c r="AX2321" s="13" t="s">
        <v>72</v>
      </c>
      <c r="AY2321" s="216" t="s">
        <v>182</v>
      </c>
    </row>
    <row r="2322" spans="1:65" s="14" customFormat="1" ht="11.25">
      <c r="B2322" s="217"/>
      <c r="C2322" s="218"/>
      <c r="D2322" s="208" t="s">
        <v>194</v>
      </c>
      <c r="E2322" s="219" t="s">
        <v>1</v>
      </c>
      <c r="F2322" s="220" t="s">
        <v>2482</v>
      </c>
      <c r="G2322" s="218"/>
      <c r="H2322" s="221">
        <v>10.557</v>
      </c>
      <c r="I2322" s="222"/>
      <c r="J2322" s="218"/>
      <c r="K2322" s="218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194</v>
      </c>
      <c r="AU2322" s="227" t="s">
        <v>82</v>
      </c>
      <c r="AV2322" s="14" t="s">
        <v>82</v>
      </c>
      <c r="AW2322" s="14" t="s">
        <v>29</v>
      </c>
      <c r="AX2322" s="14" t="s">
        <v>72</v>
      </c>
      <c r="AY2322" s="227" t="s">
        <v>182</v>
      </c>
    </row>
    <row r="2323" spans="1:65" s="15" customFormat="1" ht="11.25">
      <c r="B2323" s="228"/>
      <c r="C2323" s="229"/>
      <c r="D2323" s="208" t="s">
        <v>194</v>
      </c>
      <c r="E2323" s="230" t="s">
        <v>1</v>
      </c>
      <c r="F2323" s="231" t="s">
        <v>218</v>
      </c>
      <c r="G2323" s="229"/>
      <c r="H2323" s="232">
        <v>28.681000000000001</v>
      </c>
      <c r="I2323" s="233"/>
      <c r="J2323" s="229"/>
      <c r="K2323" s="229"/>
      <c r="L2323" s="234"/>
      <c r="M2323" s="235"/>
      <c r="N2323" s="236"/>
      <c r="O2323" s="236"/>
      <c r="P2323" s="236"/>
      <c r="Q2323" s="236"/>
      <c r="R2323" s="236"/>
      <c r="S2323" s="236"/>
      <c r="T2323" s="237"/>
      <c r="AT2323" s="238" t="s">
        <v>194</v>
      </c>
      <c r="AU2323" s="238" t="s">
        <v>82</v>
      </c>
      <c r="AV2323" s="15" t="s">
        <v>187</v>
      </c>
      <c r="AW2323" s="15" t="s">
        <v>29</v>
      </c>
      <c r="AX2323" s="15" t="s">
        <v>80</v>
      </c>
      <c r="AY2323" s="238" t="s">
        <v>182</v>
      </c>
    </row>
    <row r="2324" spans="1:65" s="2" customFormat="1" ht="24.2" customHeight="1">
      <c r="A2324" s="34"/>
      <c r="B2324" s="35"/>
      <c r="C2324" s="242" t="s">
        <v>2483</v>
      </c>
      <c r="D2324" s="242" t="s">
        <v>648</v>
      </c>
      <c r="E2324" s="243" t="s">
        <v>2449</v>
      </c>
      <c r="F2324" s="244" t="s">
        <v>2450</v>
      </c>
      <c r="G2324" s="245" t="s">
        <v>201</v>
      </c>
      <c r="H2324" s="246">
        <v>30.114999999999998</v>
      </c>
      <c r="I2324" s="247"/>
      <c r="J2324" s="248">
        <f>ROUND(I2324*H2324,2)</f>
        <v>0</v>
      </c>
      <c r="K2324" s="249"/>
      <c r="L2324" s="250"/>
      <c r="M2324" s="251" t="s">
        <v>1</v>
      </c>
      <c r="N2324" s="252" t="s">
        <v>37</v>
      </c>
      <c r="O2324" s="71"/>
      <c r="P2324" s="202">
        <f>O2324*H2324</f>
        <v>0</v>
      </c>
      <c r="Q2324" s="202">
        <v>3.0000000000000001E-3</v>
      </c>
      <c r="R2324" s="202">
        <f>Q2324*H2324</f>
        <v>9.0344999999999995E-2</v>
      </c>
      <c r="S2324" s="202">
        <v>0</v>
      </c>
      <c r="T2324" s="203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4" t="s">
        <v>434</v>
      </c>
      <c r="AT2324" s="204" t="s">
        <v>648</v>
      </c>
      <c r="AU2324" s="204" t="s">
        <v>82</v>
      </c>
      <c r="AY2324" s="17" t="s">
        <v>182</v>
      </c>
      <c r="BE2324" s="205">
        <f>IF(N2324="základní",J2324,0)</f>
        <v>0</v>
      </c>
      <c r="BF2324" s="205">
        <f>IF(N2324="snížená",J2324,0)</f>
        <v>0</v>
      </c>
      <c r="BG2324" s="205">
        <f>IF(N2324="zákl. přenesená",J2324,0)</f>
        <v>0</v>
      </c>
      <c r="BH2324" s="205">
        <f>IF(N2324="sníž. přenesená",J2324,0)</f>
        <v>0</v>
      </c>
      <c r="BI2324" s="205">
        <f>IF(N2324="nulová",J2324,0)</f>
        <v>0</v>
      </c>
      <c r="BJ2324" s="17" t="s">
        <v>80</v>
      </c>
      <c r="BK2324" s="205">
        <f>ROUND(I2324*H2324,2)</f>
        <v>0</v>
      </c>
      <c r="BL2324" s="17" t="s">
        <v>326</v>
      </c>
      <c r="BM2324" s="204" t="s">
        <v>2484</v>
      </c>
    </row>
    <row r="2325" spans="1:65" s="14" customFormat="1" ht="11.25">
      <c r="B2325" s="217"/>
      <c r="C2325" s="218"/>
      <c r="D2325" s="208" t="s">
        <v>194</v>
      </c>
      <c r="E2325" s="218"/>
      <c r="F2325" s="220" t="s">
        <v>2485</v>
      </c>
      <c r="G2325" s="218"/>
      <c r="H2325" s="221">
        <v>30.114999999999998</v>
      </c>
      <c r="I2325" s="222"/>
      <c r="J2325" s="218"/>
      <c r="K2325" s="218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194</v>
      </c>
      <c r="AU2325" s="227" t="s">
        <v>82</v>
      </c>
      <c r="AV2325" s="14" t="s">
        <v>82</v>
      </c>
      <c r="AW2325" s="14" t="s">
        <v>4</v>
      </c>
      <c r="AX2325" s="14" t="s">
        <v>80</v>
      </c>
      <c r="AY2325" s="227" t="s">
        <v>182</v>
      </c>
    </row>
    <row r="2326" spans="1:65" s="2" customFormat="1" ht="33" customHeight="1">
      <c r="A2326" s="34"/>
      <c r="B2326" s="35"/>
      <c r="C2326" s="192" t="s">
        <v>2486</v>
      </c>
      <c r="D2326" s="192" t="s">
        <v>184</v>
      </c>
      <c r="E2326" s="193" t="s">
        <v>2487</v>
      </c>
      <c r="F2326" s="194" t="s">
        <v>2488</v>
      </c>
      <c r="G2326" s="195" t="s">
        <v>201</v>
      </c>
      <c r="H2326" s="196">
        <v>65.59</v>
      </c>
      <c r="I2326" s="197"/>
      <c r="J2326" s="198">
        <f>ROUND(I2326*H2326,2)</f>
        <v>0</v>
      </c>
      <c r="K2326" s="199"/>
      <c r="L2326" s="39"/>
      <c r="M2326" s="200" t="s">
        <v>1</v>
      </c>
      <c r="N2326" s="201" t="s">
        <v>37</v>
      </c>
      <c r="O2326" s="71"/>
      <c r="P2326" s="202">
        <f>O2326*H2326</f>
        <v>0</v>
      </c>
      <c r="Q2326" s="202">
        <v>1.16E-3</v>
      </c>
      <c r="R2326" s="202">
        <f>Q2326*H2326</f>
        <v>7.608440000000001E-2</v>
      </c>
      <c r="S2326" s="202">
        <v>0</v>
      </c>
      <c r="T2326" s="203">
        <f>S2326*H2326</f>
        <v>0</v>
      </c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R2326" s="204" t="s">
        <v>326</v>
      </c>
      <c r="AT2326" s="204" t="s">
        <v>184</v>
      </c>
      <c r="AU2326" s="204" t="s">
        <v>82</v>
      </c>
      <c r="AY2326" s="17" t="s">
        <v>182</v>
      </c>
      <c r="BE2326" s="205">
        <f>IF(N2326="základní",J2326,0)</f>
        <v>0</v>
      </c>
      <c r="BF2326" s="205">
        <f>IF(N2326="snížená",J2326,0)</f>
        <v>0</v>
      </c>
      <c r="BG2326" s="205">
        <f>IF(N2326="zákl. přenesená",J2326,0)</f>
        <v>0</v>
      </c>
      <c r="BH2326" s="205">
        <f>IF(N2326="sníž. přenesená",J2326,0)</f>
        <v>0</v>
      </c>
      <c r="BI2326" s="205">
        <f>IF(N2326="nulová",J2326,0)</f>
        <v>0</v>
      </c>
      <c r="BJ2326" s="17" t="s">
        <v>80</v>
      </c>
      <c r="BK2326" s="205">
        <f>ROUND(I2326*H2326,2)</f>
        <v>0</v>
      </c>
      <c r="BL2326" s="17" t="s">
        <v>326</v>
      </c>
      <c r="BM2326" s="204" t="s">
        <v>2489</v>
      </c>
    </row>
    <row r="2327" spans="1:65" s="13" customFormat="1" ht="11.25">
      <c r="B2327" s="206"/>
      <c r="C2327" s="207"/>
      <c r="D2327" s="208" t="s">
        <v>194</v>
      </c>
      <c r="E2327" s="209" t="s">
        <v>1</v>
      </c>
      <c r="F2327" s="210" t="s">
        <v>2343</v>
      </c>
      <c r="G2327" s="207"/>
      <c r="H2327" s="209" t="s">
        <v>1</v>
      </c>
      <c r="I2327" s="211"/>
      <c r="J2327" s="207"/>
      <c r="K2327" s="207"/>
      <c r="L2327" s="212"/>
      <c r="M2327" s="213"/>
      <c r="N2327" s="214"/>
      <c r="O2327" s="214"/>
      <c r="P2327" s="214"/>
      <c r="Q2327" s="214"/>
      <c r="R2327" s="214"/>
      <c r="S2327" s="214"/>
      <c r="T2327" s="215"/>
      <c r="AT2327" s="216" t="s">
        <v>194</v>
      </c>
      <c r="AU2327" s="216" t="s">
        <v>82</v>
      </c>
      <c r="AV2327" s="13" t="s">
        <v>80</v>
      </c>
      <c r="AW2327" s="13" t="s">
        <v>29</v>
      </c>
      <c r="AX2327" s="13" t="s">
        <v>72</v>
      </c>
      <c r="AY2327" s="216" t="s">
        <v>182</v>
      </c>
    </row>
    <row r="2328" spans="1:65" s="14" customFormat="1" ht="11.25">
      <c r="B2328" s="217"/>
      <c r="C2328" s="218"/>
      <c r="D2328" s="208" t="s">
        <v>194</v>
      </c>
      <c r="E2328" s="219" t="s">
        <v>1</v>
      </c>
      <c r="F2328" s="220" t="s">
        <v>2382</v>
      </c>
      <c r="G2328" s="218"/>
      <c r="H2328" s="221">
        <v>54.88</v>
      </c>
      <c r="I2328" s="222"/>
      <c r="J2328" s="218"/>
      <c r="K2328" s="218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194</v>
      </c>
      <c r="AU2328" s="227" t="s">
        <v>82</v>
      </c>
      <c r="AV2328" s="14" t="s">
        <v>82</v>
      </c>
      <c r="AW2328" s="14" t="s">
        <v>29</v>
      </c>
      <c r="AX2328" s="14" t="s">
        <v>72</v>
      </c>
      <c r="AY2328" s="227" t="s">
        <v>182</v>
      </c>
    </row>
    <row r="2329" spans="1:65" s="13" customFormat="1" ht="11.25">
      <c r="B2329" s="206"/>
      <c r="C2329" s="207"/>
      <c r="D2329" s="208" t="s">
        <v>194</v>
      </c>
      <c r="E2329" s="209" t="s">
        <v>1</v>
      </c>
      <c r="F2329" s="210" t="s">
        <v>2347</v>
      </c>
      <c r="G2329" s="207"/>
      <c r="H2329" s="209" t="s">
        <v>1</v>
      </c>
      <c r="I2329" s="211"/>
      <c r="J2329" s="207"/>
      <c r="K2329" s="207"/>
      <c r="L2329" s="212"/>
      <c r="M2329" s="213"/>
      <c r="N2329" s="214"/>
      <c r="O2329" s="214"/>
      <c r="P2329" s="214"/>
      <c r="Q2329" s="214"/>
      <c r="R2329" s="214"/>
      <c r="S2329" s="214"/>
      <c r="T2329" s="215"/>
      <c r="AT2329" s="216" t="s">
        <v>194</v>
      </c>
      <c r="AU2329" s="216" t="s">
        <v>82</v>
      </c>
      <c r="AV2329" s="13" t="s">
        <v>80</v>
      </c>
      <c r="AW2329" s="13" t="s">
        <v>29</v>
      </c>
      <c r="AX2329" s="13" t="s">
        <v>72</v>
      </c>
      <c r="AY2329" s="216" t="s">
        <v>182</v>
      </c>
    </row>
    <row r="2330" spans="1:65" s="14" customFormat="1" ht="11.25">
      <c r="B2330" s="217"/>
      <c r="C2330" s="218"/>
      <c r="D2330" s="208" t="s">
        <v>194</v>
      </c>
      <c r="E2330" s="219" t="s">
        <v>1</v>
      </c>
      <c r="F2330" s="220" t="s">
        <v>2383</v>
      </c>
      <c r="G2330" s="218"/>
      <c r="H2330" s="221">
        <v>10.71</v>
      </c>
      <c r="I2330" s="222"/>
      <c r="J2330" s="218"/>
      <c r="K2330" s="218"/>
      <c r="L2330" s="223"/>
      <c r="M2330" s="224"/>
      <c r="N2330" s="225"/>
      <c r="O2330" s="225"/>
      <c r="P2330" s="225"/>
      <c r="Q2330" s="225"/>
      <c r="R2330" s="225"/>
      <c r="S2330" s="225"/>
      <c r="T2330" s="226"/>
      <c r="AT2330" s="227" t="s">
        <v>194</v>
      </c>
      <c r="AU2330" s="227" t="s">
        <v>82</v>
      </c>
      <c r="AV2330" s="14" t="s">
        <v>82</v>
      </c>
      <c r="AW2330" s="14" t="s">
        <v>29</v>
      </c>
      <c r="AX2330" s="14" t="s">
        <v>72</v>
      </c>
      <c r="AY2330" s="227" t="s">
        <v>182</v>
      </c>
    </row>
    <row r="2331" spans="1:65" s="15" customFormat="1" ht="11.25">
      <c r="B2331" s="228"/>
      <c r="C2331" s="229"/>
      <c r="D2331" s="208" t="s">
        <v>194</v>
      </c>
      <c r="E2331" s="230" t="s">
        <v>1</v>
      </c>
      <c r="F2331" s="231" t="s">
        <v>218</v>
      </c>
      <c r="G2331" s="229"/>
      <c r="H2331" s="232">
        <v>65.59</v>
      </c>
      <c r="I2331" s="233"/>
      <c r="J2331" s="229"/>
      <c r="K2331" s="229"/>
      <c r="L2331" s="234"/>
      <c r="M2331" s="235"/>
      <c r="N2331" s="236"/>
      <c r="O2331" s="236"/>
      <c r="P2331" s="236"/>
      <c r="Q2331" s="236"/>
      <c r="R2331" s="236"/>
      <c r="S2331" s="236"/>
      <c r="T2331" s="237"/>
      <c r="AT2331" s="238" t="s">
        <v>194</v>
      </c>
      <c r="AU2331" s="238" t="s">
        <v>82</v>
      </c>
      <c r="AV2331" s="15" t="s">
        <v>187</v>
      </c>
      <c r="AW2331" s="15" t="s">
        <v>29</v>
      </c>
      <c r="AX2331" s="15" t="s">
        <v>80</v>
      </c>
      <c r="AY2331" s="238" t="s">
        <v>182</v>
      </c>
    </row>
    <row r="2332" spans="1:65" s="2" customFormat="1" ht="24.2" customHeight="1">
      <c r="A2332" s="34"/>
      <c r="B2332" s="35"/>
      <c r="C2332" s="242" t="s">
        <v>2490</v>
      </c>
      <c r="D2332" s="242" t="s">
        <v>648</v>
      </c>
      <c r="E2332" s="243" t="s">
        <v>2491</v>
      </c>
      <c r="F2332" s="244" t="s">
        <v>2492</v>
      </c>
      <c r="G2332" s="245" t="s">
        <v>201</v>
      </c>
      <c r="H2332" s="246">
        <v>68.87</v>
      </c>
      <c r="I2332" s="247"/>
      <c r="J2332" s="248">
        <f>ROUND(I2332*H2332,2)</f>
        <v>0</v>
      </c>
      <c r="K2332" s="249"/>
      <c r="L2332" s="250"/>
      <c r="M2332" s="251" t="s">
        <v>1</v>
      </c>
      <c r="N2332" s="252" t="s">
        <v>37</v>
      </c>
      <c r="O2332" s="71"/>
      <c r="P2332" s="202">
        <f>O2332*H2332</f>
        <v>0</v>
      </c>
      <c r="Q2332" s="202">
        <v>5.0000000000000001E-3</v>
      </c>
      <c r="R2332" s="202">
        <f>Q2332*H2332</f>
        <v>0.34435000000000004</v>
      </c>
      <c r="S2332" s="202">
        <v>0</v>
      </c>
      <c r="T2332" s="203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4" t="s">
        <v>434</v>
      </c>
      <c r="AT2332" s="204" t="s">
        <v>648</v>
      </c>
      <c r="AU2332" s="204" t="s">
        <v>82</v>
      </c>
      <c r="AY2332" s="17" t="s">
        <v>182</v>
      </c>
      <c r="BE2332" s="205">
        <f>IF(N2332="základní",J2332,0)</f>
        <v>0</v>
      </c>
      <c r="BF2332" s="205">
        <f>IF(N2332="snížená",J2332,0)</f>
        <v>0</v>
      </c>
      <c r="BG2332" s="205">
        <f>IF(N2332="zákl. přenesená",J2332,0)</f>
        <v>0</v>
      </c>
      <c r="BH2332" s="205">
        <f>IF(N2332="sníž. přenesená",J2332,0)</f>
        <v>0</v>
      </c>
      <c r="BI2332" s="205">
        <f>IF(N2332="nulová",J2332,0)</f>
        <v>0</v>
      </c>
      <c r="BJ2332" s="17" t="s">
        <v>80</v>
      </c>
      <c r="BK2332" s="205">
        <f>ROUND(I2332*H2332,2)</f>
        <v>0</v>
      </c>
      <c r="BL2332" s="17" t="s">
        <v>326</v>
      </c>
      <c r="BM2332" s="204" t="s">
        <v>2493</v>
      </c>
    </row>
    <row r="2333" spans="1:65" s="14" customFormat="1" ht="11.25">
      <c r="B2333" s="217"/>
      <c r="C2333" s="218"/>
      <c r="D2333" s="208" t="s">
        <v>194</v>
      </c>
      <c r="E2333" s="218"/>
      <c r="F2333" s="220" t="s">
        <v>2397</v>
      </c>
      <c r="G2333" s="218"/>
      <c r="H2333" s="221">
        <v>68.87</v>
      </c>
      <c r="I2333" s="222"/>
      <c r="J2333" s="218"/>
      <c r="K2333" s="218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194</v>
      </c>
      <c r="AU2333" s="227" t="s">
        <v>82</v>
      </c>
      <c r="AV2333" s="14" t="s">
        <v>82</v>
      </c>
      <c r="AW2333" s="14" t="s">
        <v>4</v>
      </c>
      <c r="AX2333" s="14" t="s">
        <v>80</v>
      </c>
      <c r="AY2333" s="227" t="s">
        <v>182</v>
      </c>
    </row>
    <row r="2334" spans="1:65" s="2" customFormat="1" ht="24.2" customHeight="1">
      <c r="A2334" s="34"/>
      <c r="B2334" s="35"/>
      <c r="C2334" s="192" t="s">
        <v>2494</v>
      </c>
      <c r="D2334" s="192" t="s">
        <v>184</v>
      </c>
      <c r="E2334" s="193" t="s">
        <v>2495</v>
      </c>
      <c r="F2334" s="194" t="s">
        <v>2496</v>
      </c>
      <c r="G2334" s="195" t="s">
        <v>201</v>
      </c>
      <c r="H2334" s="196">
        <v>65.59</v>
      </c>
      <c r="I2334" s="197"/>
      <c r="J2334" s="198">
        <f>ROUND(I2334*H2334,2)</f>
        <v>0</v>
      </c>
      <c r="K2334" s="199"/>
      <c r="L2334" s="39"/>
      <c r="M2334" s="200" t="s">
        <v>1</v>
      </c>
      <c r="N2334" s="201" t="s">
        <v>37</v>
      </c>
      <c r="O2334" s="71"/>
      <c r="P2334" s="202">
        <f>O2334*H2334</f>
        <v>0</v>
      </c>
      <c r="Q2334" s="202">
        <v>1.16E-3</v>
      </c>
      <c r="R2334" s="202">
        <f>Q2334*H2334</f>
        <v>7.608440000000001E-2</v>
      </c>
      <c r="S2334" s="202">
        <v>0</v>
      </c>
      <c r="T2334" s="203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204" t="s">
        <v>326</v>
      </c>
      <c r="AT2334" s="204" t="s">
        <v>184</v>
      </c>
      <c r="AU2334" s="204" t="s">
        <v>82</v>
      </c>
      <c r="AY2334" s="17" t="s">
        <v>182</v>
      </c>
      <c r="BE2334" s="205">
        <f>IF(N2334="základní",J2334,0)</f>
        <v>0</v>
      </c>
      <c r="BF2334" s="205">
        <f>IF(N2334="snížená",J2334,0)</f>
        <v>0</v>
      </c>
      <c r="BG2334" s="205">
        <f>IF(N2334="zákl. přenesená",J2334,0)</f>
        <v>0</v>
      </c>
      <c r="BH2334" s="205">
        <f>IF(N2334="sníž. přenesená",J2334,0)</f>
        <v>0</v>
      </c>
      <c r="BI2334" s="205">
        <f>IF(N2334="nulová",J2334,0)</f>
        <v>0</v>
      </c>
      <c r="BJ2334" s="17" t="s">
        <v>80</v>
      </c>
      <c r="BK2334" s="205">
        <f>ROUND(I2334*H2334,2)</f>
        <v>0</v>
      </c>
      <c r="BL2334" s="17" t="s">
        <v>326</v>
      </c>
      <c r="BM2334" s="204" t="s">
        <v>2497</v>
      </c>
    </row>
    <row r="2335" spans="1:65" s="13" customFormat="1" ht="11.25">
      <c r="B2335" s="206"/>
      <c r="C2335" s="207"/>
      <c r="D2335" s="208" t="s">
        <v>194</v>
      </c>
      <c r="E2335" s="209" t="s">
        <v>1</v>
      </c>
      <c r="F2335" s="210" t="s">
        <v>2343</v>
      </c>
      <c r="G2335" s="207"/>
      <c r="H2335" s="209" t="s">
        <v>1</v>
      </c>
      <c r="I2335" s="211"/>
      <c r="J2335" s="207"/>
      <c r="K2335" s="207"/>
      <c r="L2335" s="212"/>
      <c r="M2335" s="213"/>
      <c r="N2335" s="214"/>
      <c r="O2335" s="214"/>
      <c r="P2335" s="214"/>
      <c r="Q2335" s="214"/>
      <c r="R2335" s="214"/>
      <c r="S2335" s="214"/>
      <c r="T2335" s="215"/>
      <c r="AT2335" s="216" t="s">
        <v>194</v>
      </c>
      <c r="AU2335" s="216" t="s">
        <v>82</v>
      </c>
      <c r="AV2335" s="13" t="s">
        <v>80</v>
      </c>
      <c r="AW2335" s="13" t="s">
        <v>29</v>
      </c>
      <c r="AX2335" s="13" t="s">
        <v>72</v>
      </c>
      <c r="AY2335" s="216" t="s">
        <v>182</v>
      </c>
    </row>
    <row r="2336" spans="1:65" s="14" customFormat="1" ht="11.25">
      <c r="B2336" s="217"/>
      <c r="C2336" s="218"/>
      <c r="D2336" s="208" t="s">
        <v>194</v>
      </c>
      <c r="E2336" s="219" t="s">
        <v>1</v>
      </c>
      <c r="F2336" s="220" t="s">
        <v>2382</v>
      </c>
      <c r="G2336" s="218"/>
      <c r="H2336" s="221">
        <v>54.88</v>
      </c>
      <c r="I2336" s="222"/>
      <c r="J2336" s="218"/>
      <c r="K2336" s="218"/>
      <c r="L2336" s="223"/>
      <c r="M2336" s="224"/>
      <c r="N2336" s="225"/>
      <c r="O2336" s="225"/>
      <c r="P2336" s="225"/>
      <c r="Q2336" s="225"/>
      <c r="R2336" s="225"/>
      <c r="S2336" s="225"/>
      <c r="T2336" s="226"/>
      <c r="AT2336" s="227" t="s">
        <v>194</v>
      </c>
      <c r="AU2336" s="227" t="s">
        <v>82</v>
      </c>
      <c r="AV2336" s="14" t="s">
        <v>82</v>
      </c>
      <c r="AW2336" s="14" t="s">
        <v>29</v>
      </c>
      <c r="AX2336" s="14" t="s">
        <v>72</v>
      </c>
      <c r="AY2336" s="227" t="s">
        <v>182</v>
      </c>
    </row>
    <row r="2337" spans="1:65" s="13" customFormat="1" ht="11.25">
      <c r="B2337" s="206"/>
      <c r="C2337" s="207"/>
      <c r="D2337" s="208" t="s">
        <v>194</v>
      </c>
      <c r="E2337" s="209" t="s">
        <v>1</v>
      </c>
      <c r="F2337" s="210" t="s">
        <v>2347</v>
      </c>
      <c r="G2337" s="207"/>
      <c r="H2337" s="209" t="s">
        <v>1</v>
      </c>
      <c r="I2337" s="211"/>
      <c r="J2337" s="207"/>
      <c r="K2337" s="207"/>
      <c r="L2337" s="212"/>
      <c r="M2337" s="213"/>
      <c r="N2337" s="214"/>
      <c r="O2337" s="214"/>
      <c r="P2337" s="214"/>
      <c r="Q2337" s="214"/>
      <c r="R2337" s="214"/>
      <c r="S2337" s="214"/>
      <c r="T2337" s="215"/>
      <c r="AT2337" s="216" t="s">
        <v>194</v>
      </c>
      <c r="AU2337" s="216" t="s">
        <v>82</v>
      </c>
      <c r="AV2337" s="13" t="s">
        <v>80</v>
      </c>
      <c r="AW2337" s="13" t="s">
        <v>29</v>
      </c>
      <c r="AX2337" s="13" t="s">
        <v>72</v>
      </c>
      <c r="AY2337" s="216" t="s">
        <v>182</v>
      </c>
    </row>
    <row r="2338" spans="1:65" s="14" customFormat="1" ht="11.25">
      <c r="B2338" s="217"/>
      <c r="C2338" s="218"/>
      <c r="D2338" s="208" t="s">
        <v>194</v>
      </c>
      <c r="E2338" s="219" t="s">
        <v>1</v>
      </c>
      <c r="F2338" s="220" t="s">
        <v>2383</v>
      </c>
      <c r="G2338" s="218"/>
      <c r="H2338" s="221">
        <v>10.71</v>
      </c>
      <c r="I2338" s="222"/>
      <c r="J2338" s="218"/>
      <c r="K2338" s="218"/>
      <c r="L2338" s="223"/>
      <c r="M2338" s="224"/>
      <c r="N2338" s="225"/>
      <c r="O2338" s="225"/>
      <c r="P2338" s="225"/>
      <c r="Q2338" s="225"/>
      <c r="R2338" s="225"/>
      <c r="S2338" s="225"/>
      <c r="T2338" s="226"/>
      <c r="AT2338" s="227" t="s">
        <v>194</v>
      </c>
      <c r="AU2338" s="227" t="s">
        <v>82</v>
      </c>
      <c r="AV2338" s="14" t="s">
        <v>82</v>
      </c>
      <c r="AW2338" s="14" t="s">
        <v>29</v>
      </c>
      <c r="AX2338" s="14" t="s">
        <v>72</v>
      </c>
      <c r="AY2338" s="227" t="s">
        <v>182</v>
      </c>
    </row>
    <row r="2339" spans="1:65" s="15" customFormat="1" ht="11.25">
      <c r="B2339" s="228"/>
      <c r="C2339" s="229"/>
      <c r="D2339" s="208" t="s">
        <v>194</v>
      </c>
      <c r="E2339" s="230" t="s">
        <v>1</v>
      </c>
      <c r="F2339" s="231" t="s">
        <v>218</v>
      </c>
      <c r="G2339" s="229"/>
      <c r="H2339" s="232">
        <v>65.59</v>
      </c>
      <c r="I2339" s="233"/>
      <c r="J2339" s="229"/>
      <c r="K2339" s="229"/>
      <c r="L2339" s="234"/>
      <c r="M2339" s="235"/>
      <c r="N2339" s="236"/>
      <c r="O2339" s="236"/>
      <c r="P2339" s="236"/>
      <c r="Q2339" s="236"/>
      <c r="R2339" s="236"/>
      <c r="S2339" s="236"/>
      <c r="T2339" s="237"/>
      <c r="AT2339" s="238" t="s">
        <v>194</v>
      </c>
      <c r="AU2339" s="238" t="s">
        <v>82</v>
      </c>
      <c r="AV2339" s="15" t="s">
        <v>187</v>
      </c>
      <c r="AW2339" s="15" t="s">
        <v>29</v>
      </c>
      <c r="AX2339" s="15" t="s">
        <v>80</v>
      </c>
      <c r="AY2339" s="238" t="s">
        <v>182</v>
      </c>
    </row>
    <row r="2340" spans="1:65" s="2" customFormat="1" ht="16.5" customHeight="1">
      <c r="A2340" s="34"/>
      <c r="B2340" s="35"/>
      <c r="C2340" s="242" t="s">
        <v>2498</v>
      </c>
      <c r="D2340" s="242" t="s">
        <v>648</v>
      </c>
      <c r="E2340" s="243" t="s">
        <v>2499</v>
      </c>
      <c r="F2340" s="244" t="s">
        <v>2500</v>
      </c>
      <c r="G2340" s="245" t="s">
        <v>186</v>
      </c>
      <c r="H2340" s="246">
        <v>8.609</v>
      </c>
      <c r="I2340" s="247"/>
      <c r="J2340" s="248">
        <f>ROUND(I2340*H2340,2)</f>
        <v>0</v>
      </c>
      <c r="K2340" s="249"/>
      <c r="L2340" s="250"/>
      <c r="M2340" s="251" t="s">
        <v>1</v>
      </c>
      <c r="N2340" s="252" t="s">
        <v>37</v>
      </c>
      <c r="O2340" s="71"/>
      <c r="P2340" s="202">
        <f>O2340*H2340</f>
        <v>0</v>
      </c>
      <c r="Q2340" s="202">
        <v>0.02</v>
      </c>
      <c r="R2340" s="202">
        <f>Q2340*H2340</f>
        <v>0.17218</v>
      </c>
      <c r="S2340" s="202">
        <v>0</v>
      </c>
      <c r="T2340" s="203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4" t="s">
        <v>434</v>
      </c>
      <c r="AT2340" s="204" t="s">
        <v>648</v>
      </c>
      <c r="AU2340" s="204" t="s">
        <v>82</v>
      </c>
      <c r="AY2340" s="17" t="s">
        <v>182</v>
      </c>
      <c r="BE2340" s="205">
        <f>IF(N2340="základní",J2340,0)</f>
        <v>0</v>
      </c>
      <c r="BF2340" s="205">
        <f>IF(N2340="snížená",J2340,0)</f>
        <v>0</v>
      </c>
      <c r="BG2340" s="205">
        <f>IF(N2340="zákl. přenesená",J2340,0)</f>
        <v>0</v>
      </c>
      <c r="BH2340" s="205">
        <f>IF(N2340="sníž. přenesená",J2340,0)</f>
        <v>0</v>
      </c>
      <c r="BI2340" s="205">
        <f>IF(N2340="nulová",J2340,0)</f>
        <v>0</v>
      </c>
      <c r="BJ2340" s="17" t="s">
        <v>80</v>
      </c>
      <c r="BK2340" s="205">
        <f>ROUND(I2340*H2340,2)</f>
        <v>0</v>
      </c>
      <c r="BL2340" s="17" t="s">
        <v>326</v>
      </c>
      <c r="BM2340" s="204" t="s">
        <v>2501</v>
      </c>
    </row>
    <row r="2341" spans="1:65" s="14" customFormat="1" ht="11.25">
      <c r="B2341" s="217"/>
      <c r="C2341" s="218"/>
      <c r="D2341" s="208" t="s">
        <v>194</v>
      </c>
      <c r="E2341" s="219" t="s">
        <v>1</v>
      </c>
      <c r="F2341" s="220" t="s">
        <v>2502</v>
      </c>
      <c r="G2341" s="218"/>
      <c r="H2341" s="221">
        <v>6.86</v>
      </c>
      <c r="I2341" s="222"/>
      <c r="J2341" s="218"/>
      <c r="K2341" s="218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194</v>
      </c>
      <c r="AU2341" s="227" t="s">
        <v>82</v>
      </c>
      <c r="AV2341" s="14" t="s">
        <v>82</v>
      </c>
      <c r="AW2341" s="14" t="s">
        <v>29</v>
      </c>
      <c r="AX2341" s="14" t="s">
        <v>72</v>
      </c>
      <c r="AY2341" s="227" t="s">
        <v>182</v>
      </c>
    </row>
    <row r="2342" spans="1:65" s="14" customFormat="1" ht="11.25">
      <c r="B2342" s="217"/>
      <c r="C2342" s="218"/>
      <c r="D2342" s="208" t="s">
        <v>194</v>
      </c>
      <c r="E2342" s="219" t="s">
        <v>1</v>
      </c>
      <c r="F2342" s="220" t="s">
        <v>2503</v>
      </c>
      <c r="G2342" s="218"/>
      <c r="H2342" s="221">
        <v>1.339</v>
      </c>
      <c r="I2342" s="222"/>
      <c r="J2342" s="218"/>
      <c r="K2342" s="218"/>
      <c r="L2342" s="223"/>
      <c r="M2342" s="224"/>
      <c r="N2342" s="225"/>
      <c r="O2342" s="225"/>
      <c r="P2342" s="225"/>
      <c r="Q2342" s="225"/>
      <c r="R2342" s="225"/>
      <c r="S2342" s="225"/>
      <c r="T2342" s="226"/>
      <c r="AT2342" s="227" t="s">
        <v>194</v>
      </c>
      <c r="AU2342" s="227" t="s">
        <v>82</v>
      </c>
      <c r="AV2342" s="14" t="s">
        <v>82</v>
      </c>
      <c r="AW2342" s="14" t="s">
        <v>29</v>
      </c>
      <c r="AX2342" s="14" t="s">
        <v>72</v>
      </c>
      <c r="AY2342" s="227" t="s">
        <v>182</v>
      </c>
    </row>
    <row r="2343" spans="1:65" s="15" customFormat="1" ht="11.25">
      <c r="B2343" s="228"/>
      <c r="C2343" s="229"/>
      <c r="D2343" s="208" t="s">
        <v>194</v>
      </c>
      <c r="E2343" s="230" t="s">
        <v>1</v>
      </c>
      <c r="F2343" s="231" t="s">
        <v>218</v>
      </c>
      <c r="G2343" s="229"/>
      <c r="H2343" s="232">
        <v>8.1989999999999998</v>
      </c>
      <c r="I2343" s="233"/>
      <c r="J2343" s="229"/>
      <c r="K2343" s="229"/>
      <c r="L2343" s="234"/>
      <c r="M2343" s="235"/>
      <c r="N2343" s="236"/>
      <c r="O2343" s="236"/>
      <c r="P2343" s="236"/>
      <c r="Q2343" s="236"/>
      <c r="R2343" s="236"/>
      <c r="S2343" s="236"/>
      <c r="T2343" s="237"/>
      <c r="AT2343" s="238" t="s">
        <v>194</v>
      </c>
      <c r="AU2343" s="238" t="s">
        <v>82</v>
      </c>
      <c r="AV2343" s="15" t="s">
        <v>187</v>
      </c>
      <c r="AW2343" s="15" t="s">
        <v>29</v>
      </c>
      <c r="AX2343" s="15" t="s">
        <v>80</v>
      </c>
      <c r="AY2343" s="238" t="s">
        <v>182</v>
      </c>
    </row>
    <row r="2344" spans="1:65" s="14" customFormat="1" ht="11.25">
      <c r="B2344" s="217"/>
      <c r="C2344" s="218"/>
      <c r="D2344" s="208" t="s">
        <v>194</v>
      </c>
      <c r="E2344" s="218"/>
      <c r="F2344" s="220" t="s">
        <v>2504</v>
      </c>
      <c r="G2344" s="218"/>
      <c r="H2344" s="221">
        <v>8.609</v>
      </c>
      <c r="I2344" s="222"/>
      <c r="J2344" s="218"/>
      <c r="K2344" s="218"/>
      <c r="L2344" s="223"/>
      <c r="M2344" s="224"/>
      <c r="N2344" s="225"/>
      <c r="O2344" s="225"/>
      <c r="P2344" s="225"/>
      <c r="Q2344" s="225"/>
      <c r="R2344" s="225"/>
      <c r="S2344" s="225"/>
      <c r="T2344" s="226"/>
      <c r="AT2344" s="227" t="s">
        <v>194</v>
      </c>
      <c r="AU2344" s="227" t="s">
        <v>82</v>
      </c>
      <c r="AV2344" s="14" t="s">
        <v>82</v>
      </c>
      <c r="AW2344" s="14" t="s">
        <v>4</v>
      </c>
      <c r="AX2344" s="14" t="s">
        <v>80</v>
      </c>
      <c r="AY2344" s="227" t="s">
        <v>182</v>
      </c>
    </row>
    <row r="2345" spans="1:65" s="2" customFormat="1" ht="24.2" customHeight="1">
      <c r="A2345" s="34"/>
      <c r="B2345" s="35"/>
      <c r="C2345" s="192" t="s">
        <v>2505</v>
      </c>
      <c r="D2345" s="192" t="s">
        <v>184</v>
      </c>
      <c r="E2345" s="193" t="s">
        <v>2506</v>
      </c>
      <c r="F2345" s="194" t="s">
        <v>2507</v>
      </c>
      <c r="G2345" s="195" t="s">
        <v>318</v>
      </c>
      <c r="H2345" s="196">
        <v>32.655000000000001</v>
      </c>
      <c r="I2345" s="197"/>
      <c r="J2345" s="198">
        <f>ROUND(I2345*H2345,2)</f>
        <v>0</v>
      </c>
      <c r="K2345" s="199"/>
      <c r="L2345" s="39"/>
      <c r="M2345" s="200" t="s">
        <v>1</v>
      </c>
      <c r="N2345" s="201" t="s">
        <v>37</v>
      </c>
      <c r="O2345" s="71"/>
      <c r="P2345" s="202">
        <f>O2345*H2345</f>
        <v>0</v>
      </c>
      <c r="Q2345" s="202">
        <v>1.6000000000000001E-4</v>
      </c>
      <c r="R2345" s="202">
        <f>Q2345*H2345</f>
        <v>5.2248000000000008E-3</v>
      </c>
      <c r="S2345" s="202">
        <v>0</v>
      </c>
      <c r="T2345" s="203">
        <f>S2345*H2345</f>
        <v>0</v>
      </c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R2345" s="204" t="s">
        <v>326</v>
      </c>
      <c r="AT2345" s="204" t="s">
        <v>184</v>
      </c>
      <c r="AU2345" s="204" t="s">
        <v>82</v>
      </c>
      <c r="AY2345" s="17" t="s">
        <v>182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7" t="s">
        <v>80</v>
      </c>
      <c r="BK2345" s="205">
        <f>ROUND(I2345*H2345,2)</f>
        <v>0</v>
      </c>
      <c r="BL2345" s="17" t="s">
        <v>326</v>
      </c>
      <c r="BM2345" s="204" t="s">
        <v>2508</v>
      </c>
    </row>
    <row r="2346" spans="1:65" s="13" customFormat="1" ht="11.25">
      <c r="B2346" s="206"/>
      <c r="C2346" s="207"/>
      <c r="D2346" s="208" t="s">
        <v>194</v>
      </c>
      <c r="E2346" s="209" t="s">
        <v>1</v>
      </c>
      <c r="F2346" s="210" t="s">
        <v>2509</v>
      </c>
      <c r="G2346" s="207"/>
      <c r="H2346" s="209" t="s">
        <v>1</v>
      </c>
      <c r="I2346" s="211"/>
      <c r="J2346" s="207"/>
      <c r="K2346" s="207"/>
      <c r="L2346" s="212"/>
      <c r="M2346" s="213"/>
      <c r="N2346" s="214"/>
      <c r="O2346" s="214"/>
      <c r="P2346" s="214"/>
      <c r="Q2346" s="214"/>
      <c r="R2346" s="214"/>
      <c r="S2346" s="214"/>
      <c r="T2346" s="215"/>
      <c r="AT2346" s="216" t="s">
        <v>194</v>
      </c>
      <c r="AU2346" s="216" t="s">
        <v>82</v>
      </c>
      <c r="AV2346" s="13" t="s">
        <v>80</v>
      </c>
      <c r="AW2346" s="13" t="s">
        <v>29</v>
      </c>
      <c r="AX2346" s="13" t="s">
        <v>72</v>
      </c>
      <c r="AY2346" s="216" t="s">
        <v>182</v>
      </c>
    </row>
    <row r="2347" spans="1:65" s="14" customFormat="1" ht="22.5">
      <c r="B2347" s="217"/>
      <c r="C2347" s="218"/>
      <c r="D2347" s="208" t="s">
        <v>194</v>
      </c>
      <c r="E2347" s="219" t="s">
        <v>1</v>
      </c>
      <c r="F2347" s="220" t="s">
        <v>2510</v>
      </c>
      <c r="G2347" s="218"/>
      <c r="H2347" s="221">
        <v>18.7</v>
      </c>
      <c r="I2347" s="222"/>
      <c r="J2347" s="218"/>
      <c r="K2347" s="218"/>
      <c r="L2347" s="223"/>
      <c r="M2347" s="224"/>
      <c r="N2347" s="225"/>
      <c r="O2347" s="225"/>
      <c r="P2347" s="225"/>
      <c r="Q2347" s="225"/>
      <c r="R2347" s="225"/>
      <c r="S2347" s="225"/>
      <c r="T2347" s="226"/>
      <c r="AT2347" s="227" t="s">
        <v>194</v>
      </c>
      <c r="AU2347" s="227" t="s">
        <v>82</v>
      </c>
      <c r="AV2347" s="14" t="s">
        <v>82</v>
      </c>
      <c r="AW2347" s="14" t="s">
        <v>29</v>
      </c>
      <c r="AX2347" s="14" t="s">
        <v>72</v>
      </c>
      <c r="AY2347" s="227" t="s">
        <v>182</v>
      </c>
    </row>
    <row r="2348" spans="1:65" s="14" customFormat="1" ht="11.25">
      <c r="B2348" s="217"/>
      <c r="C2348" s="218"/>
      <c r="D2348" s="208" t="s">
        <v>194</v>
      </c>
      <c r="E2348" s="219" t="s">
        <v>1</v>
      </c>
      <c r="F2348" s="220" t="s">
        <v>2511</v>
      </c>
      <c r="G2348" s="218"/>
      <c r="H2348" s="221">
        <v>4.9249999999999998</v>
      </c>
      <c r="I2348" s="222"/>
      <c r="J2348" s="218"/>
      <c r="K2348" s="218"/>
      <c r="L2348" s="223"/>
      <c r="M2348" s="224"/>
      <c r="N2348" s="225"/>
      <c r="O2348" s="225"/>
      <c r="P2348" s="225"/>
      <c r="Q2348" s="225"/>
      <c r="R2348" s="225"/>
      <c r="S2348" s="225"/>
      <c r="T2348" s="226"/>
      <c r="AT2348" s="227" t="s">
        <v>194</v>
      </c>
      <c r="AU2348" s="227" t="s">
        <v>82</v>
      </c>
      <c r="AV2348" s="14" t="s">
        <v>82</v>
      </c>
      <c r="AW2348" s="14" t="s">
        <v>29</v>
      </c>
      <c r="AX2348" s="14" t="s">
        <v>72</v>
      </c>
      <c r="AY2348" s="227" t="s">
        <v>182</v>
      </c>
    </row>
    <row r="2349" spans="1:65" s="13" customFormat="1" ht="11.25">
      <c r="B2349" s="206"/>
      <c r="C2349" s="207"/>
      <c r="D2349" s="208" t="s">
        <v>194</v>
      </c>
      <c r="E2349" s="209" t="s">
        <v>1</v>
      </c>
      <c r="F2349" s="210" t="s">
        <v>2512</v>
      </c>
      <c r="G2349" s="207"/>
      <c r="H2349" s="209" t="s">
        <v>1</v>
      </c>
      <c r="I2349" s="211"/>
      <c r="J2349" s="207"/>
      <c r="K2349" s="207"/>
      <c r="L2349" s="212"/>
      <c r="M2349" s="213"/>
      <c r="N2349" s="214"/>
      <c r="O2349" s="214"/>
      <c r="P2349" s="214"/>
      <c r="Q2349" s="214"/>
      <c r="R2349" s="214"/>
      <c r="S2349" s="214"/>
      <c r="T2349" s="215"/>
      <c r="AT2349" s="216" t="s">
        <v>194</v>
      </c>
      <c r="AU2349" s="216" t="s">
        <v>82</v>
      </c>
      <c r="AV2349" s="13" t="s">
        <v>80</v>
      </c>
      <c r="AW2349" s="13" t="s">
        <v>29</v>
      </c>
      <c r="AX2349" s="13" t="s">
        <v>72</v>
      </c>
      <c r="AY2349" s="216" t="s">
        <v>182</v>
      </c>
    </row>
    <row r="2350" spans="1:65" s="14" customFormat="1" ht="11.25">
      <c r="B2350" s="217"/>
      <c r="C2350" s="218"/>
      <c r="D2350" s="208" t="s">
        <v>194</v>
      </c>
      <c r="E2350" s="219" t="s">
        <v>1</v>
      </c>
      <c r="F2350" s="220" t="s">
        <v>2513</v>
      </c>
      <c r="G2350" s="218"/>
      <c r="H2350" s="221">
        <v>7.95</v>
      </c>
      <c r="I2350" s="222"/>
      <c r="J2350" s="218"/>
      <c r="K2350" s="218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194</v>
      </c>
      <c r="AU2350" s="227" t="s">
        <v>82</v>
      </c>
      <c r="AV2350" s="14" t="s">
        <v>82</v>
      </c>
      <c r="AW2350" s="14" t="s">
        <v>29</v>
      </c>
      <c r="AX2350" s="14" t="s">
        <v>72</v>
      </c>
      <c r="AY2350" s="227" t="s">
        <v>182</v>
      </c>
    </row>
    <row r="2351" spans="1:65" s="14" customFormat="1" ht="11.25">
      <c r="B2351" s="217"/>
      <c r="C2351" s="218"/>
      <c r="D2351" s="208" t="s">
        <v>194</v>
      </c>
      <c r="E2351" s="219" t="s">
        <v>1</v>
      </c>
      <c r="F2351" s="220" t="s">
        <v>2514</v>
      </c>
      <c r="G2351" s="218"/>
      <c r="H2351" s="221">
        <v>1.08</v>
      </c>
      <c r="I2351" s="222"/>
      <c r="J2351" s="218"/>
      <c r="K2351" s="218"/>
      <c r="L2351" s="223"/>
      <c r="M2351" s="224"/>
      <c r="N2351" s="225"/>
      <c r="O2351" s="225"/>
      <c r="P2351" s="225"/>
      <c r="Q2351" s="225"/>
      <c r="R2351" s="225"/>
      <c r="S2351" s="225"/>
      <c r="T2351" s="226"/>
      <c r="AT2351" s="227" t="s">
        <v>194</v>
      </c>
      <c r="AU2351" s="227" t="s">
        <v>82</v>
      </c>
      <c r="AV2351" s="14" t="s">
        <v>82</v>
      </c>
      <c r="AW2351" s="14" t="s">
        <v>29</v>
      </c>
      <c r="AX2351" s="14" t="s">
        <v>72</v>
      </c>
      <c r="AY2351" s="227" t="s">
        <v>182</v>
      </c>
    </row>
    <row r="2352" spans="1:65" s="15" customFormat="1" ht="11.25">
      <c r="B2352" s="228"/>
      <c r="C2352" s="229"/>
      <c r="D2352" s="208" t="s">
        <v>194</v>
      </c>
      <c r="E2352" s="230" t="s">
        <v>1</v>
      </c>
      <c r="F2352" s="231" t="s">
        <v>218</v>
      </c>
      <c r="G2352" s="229"/>
      <c r="H2352" s="232">
        <v>32.655000000000001</v>
      </c>
      <c r="I2352" s="233"/>
      <c r="J2352" s="229"/>
      <c r="K2352" s="229"/>
      <c r="L2352" s="234"/>
      <c r="M2352" s="235"/>
      <c r="N2352" s="236"/>
      <c r="O2352" s="236"/>
      <c r="P2352" s="236"/>
      <c r="Q2352" s="236"/>
      <c r="R2352" s="236"/>
      <c r="S2352" s="236"/>
      <c r="T2352" s="237"/>
      <c r="AT2352" s="238" t="s">
        <v>194</v>
      </c>
      <c r="AU2352" s="238" t="s">
        <v>82</v>
      </c>
      <c r="AV2352" s="15" t="s">
        <v>187</v>
      </c>
      <c r="AW2352" s="15" t="s">
        <v>29</v>
      </c>
      <c r="AX2352" s="15" t="s">
        <v>80</v>
      </c>
      <c r="AY2352" s="238" t="s">
        <v>182</v>
      </c>
    </row>
    <row r="2353" spans="1:65" s="2" customFormat="1" ht="16.5" customHeight="1">
      <c r="A2353" s="34"/>
      <c r="B2353" s="35"/>
      <c r="C2353" s="242" t="s">
        <v>2515</v>
      </c>
      <c r="D2353" s="242" t="s">
        <v>648</v>
      </c>
      <c r="E2353" s="243" t="s">
        <v>2499</v>
      </c>
      <c r="F2353" s="244" t="s">
        <v>2500</v>
      </c>
      <c r="G2353" s="245" t="s">
        <v>186</v>
      </c>
      <c r="H2353" s="246">
        <v>2.7429999999999999</v>
      </c>
      <c r="I2353" s="247"/>
      <c r="J2353" s="248">
        <f>ROUND(I2353*H2353,2)</f>
        <v>0</v>
      </c>
      <c r="K2353" s="249"/>
      <c r="L2353" s="250"/>
      <c r="M2353" s="251" t="s">
        <v>1</v>
      </c>
      <c r="N2353" s="252" t="s">
        <v>37</v>
      </c>
      <c r="O2353" s="71"/>
      <c r="P2353" s="202">
        <f>O2353*H2353</f>
        <v>0</v>
      </c>
      <c r="Q2353" s="202">
        <v>0.02</v>
      </c>
      <c r="R2353" s="202">
        <f>Q2353*H2353</f>
        <v>5.4859999999999999E-2</v>
      </c>
      <c r="S2353" s="202">
        <v>0</v>
      </c>
      <c r="T2353" s="203">
        <f>S2353*H2353</f>
        <v>0</v>
      </c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R2353" s="204" t="s">
        <v>434</v>
      </c>
      <c r="AT2353" s="204" t="s">
        <v>648</v>
      </c>
      <c r="AU2353" s="204" t="s">
        <v>82</v>
      </c>
      <c r="AY2353" s="17" t="s">
        <v>182</v>
      </c>
      <c r="BE2353" s="205">
        <f>IF(N2353="základní",J2353,0)</f>
        <v>0</v>
      </c>
      <c r="BF2353" s="205">
        <f>IF(N2353="snížená",J2353,0)</f>
        <v>0</v>
      </c>
      <c r="BG2353" s="205">
        <f>IF(N2353="zákl. přenesená",J2353,0)</f>
        <v>0</v>
      </c>
      <c r="BH2353" s="205">
        <f>IF(N2353="sníž. přenesená",J2353,0)</f>
        <v>0</v>
      </c>
      <c r="BI2353" s="205">
        <f>IF(N2353="nulová",J2353,0)</f>
        <v>0</v>
      </c>
      <c r="BJ2353" s="17" t="s">
        <v>80</v>
      </c>
      <c r="BK2353" s="205">
        <f>ROUND(I2353*H2353,2)</f>
        <v>0</v>
      </c>
      <c r="BL2353" s="17" t="s">
        <v>326</v>
      </c>
      <c r="BM2353" s="204" t="s">
        <v>2516</v>
      </c>
    </row>
    <row r="2354" spans="1:65" s="13" customFormat="1" ht="11.25">
      <c r="B2354" s="206"/>
      <c r="C2354" s="207"/>
      <c r="D2354" s="208" t="s">
        <v>194</v>
      </c>
      <c r="E2354" s="209" t="s">
        <v>1</v>
      </c>
      <c r="F2354" s="210" t="s">
        <v>2509</v>
      </c>
      <c r="G2354" s="207"/>
      <c r="H2354" s="209" t="s">
        <v>1</v>
      </c>
      <c r="I2354" s="211"/>
      <c r="J2354" s="207"/>
      <c r="K2354" s="207"/>
      <c r="L2354" s="212"/>
      <c r="M2354" s="213"/>
      <c r="N2354" s="214"/>
      <c r="O2354" s="214"/>
      <c r="P2354" s="214"/>
      <c r="Q2354" s="214"/>
      <c r="R2354" s="214"/>
      <c r="S2354" s="214"/>
      <c r="T2354" s="215"/>
      <c r="AT2354" s="216" t="s">
        <v>194</v>
      </c>
      <c r="AU2354" s="216" t="s">
        <v>82</v>
      </c>
      <c r="AV2354" s="13" t="s">
        <v>80</v>
      </c>
      <c r="AW2354" s="13" t="s">
        <v>29</v>
      </c>
      <c r="AX2354" s="13" t="s">
        <v>72</v>
      </c>
      <c r="AY2354" s="216" t="s">
        <v>182</v>
      </c>
    </row>
    <row r="2355" spans="1:65" s="14" customFormat="1" ht="22.5">
      <c r="B2355" s="217"/>
      <c r="C2355" s="218"/>
      <c r="D2355" s="208" t="s">
        <v>194</v>
      </c>
      <c r="E2355" s="219" t="s">
        <v>1</v>
      </c>
      <c r="F2355" s="220" t="s">
        <v>2517</v>
      </c>
      <c r="G2355" s="218"/>
      <c r="H2355" s="221">
        <v>1.496</v>
      </c>
      <c r="I2355" s="222"/>
      <c r="J2355" s="218"/>
      <c r="K2355" s="218"/>
      <c r="L2355" s="223"/>
      <c r="M2355" s="224"/>
      <c r="N2355" s="225"/>
      <c r="O2355" s="225"/>
      <c r="P2355" s="225"/>
      <c r="Q2355" s="225"/>
      <c r="R2355" s="225"/>
      <c r="S2355" s="225"/>
      <c r="T2355" s="226"/>
      <c r="AT2355" s="227" t="s">
        <v>194</v>
      </c>
      <c r="AU2355" s="227" t="s">
        <v>82</v>
      </c>
      <c r="AV2355" s="14" t="s">
        <v>82</v>
      </c>
      <c r="AW2355" s="14" t="s">
        <v>29</v>
      </c>
      <c r="AX2355" s="14" t="s">
        <v>72</v>
      </c>
      <c r="AY2355" s="227" t="s">
        <v>182</v>
      </c>
    </row>
    <row r="2356" spans="1:65" s="14" customFormat="1" ht="11.25">
      <c r="B2356" s="217"/>
      <c r="C2356" s="218"/>
      <c r="D2356" s="208" t="s">
        <v>194</v>
      </c>
      <c r="E2356" s="219" t="s">
        <v>1</v>
      </c>
      <c r="F2356" s="220" t="s">
        <v>2518</v>
      </c>
      <c r="G2356" s="218"/>
      <c r="H2356" s="221">
        <v>0.39400000000000002</v>
      </c>
      <c r="I2356" s="222"/>
      <c r="J2356" s="218"/>
      <c r="K2356" s="218"/>
      <c r="L2356" s="223"/>
      <c r="M2356" s="224"/>
      <c r="N2356" s="225"/>
      <c r="O2356" s="225"/>
      <c r="P2356" s="225"/>
      <c r="Q2356" s="225"/>
      <c r="R2356" s="225"/>
      <c r="S2356" s="225"/>
      <c r="T2356" s="226"/>
      <c r="AT2356" s="227" t="s">
        <v>194</v>
      </c>
      <c r="AU2356" s="227" t="s">
        <v>82</v>
      </c>
      <c r="AV2356" s="14" t="s">
        <v>82</v>
      </c>
      <c r="AW2356" s="14" t="s">
        <v>29</v>
      </c>
      <c r="AX2356" s="14" t="s">
        <v>72</v>
      </c>
      <c r="AY2356" s="227" t="s">
        <v>182</v>
      </c>
    </row>
    <row r="2357" spans="1:65" s="13" customFormat="1" ht="11.25">
      <c r="B2357" s="206"/>
      <c r="C2357" s="207"/>
      <c r="D2357" s="208" t="s">
        <v>194</v>
      </c>
      <c r="E2357" s="209" t="s">
        <v>1</v>
      </c>
      <c r="F2357" s="210" t="s">
        <v>2512</v>
      </c>
      <c r="G2357" s="207"/>
      <c r="H2357" s="209" t="s">
        <v>1</v>
      </c>
      <c r="I2357" s="211"/>
      <c r="J2357" s="207"/>
      <c r="K2357" s="207"/>
      <c r="L2357" s="212"/>
      <c r="M2357" s="213"/>
      <c r="N2357" s="214"/>
      <c r="O2357" s="214"/>
      <c r="P2357" s="214"/>
      <c r="Q2357" s="214"/>
      <c r="R2357" s="214"/>
      <c r="S2357" s="214"/>
      <c r="T2357" s="215"/>
      <c r="AT2357" s="216" t="s">
        <v>194</v>
      </c>
      <c r="AU2357" s="216" t="s">
        <v>82</v>
      </c>
      <c r="AV2357" s="13" t="s">
        <v>80</v>
      </c>
      <c r="AW2357" s="13" t="s">
        <v>29</v>
      </c>
      <c r="AX2357" s="13" t="s">
        <v>72</v>
      </c>
      <c r="AY2357" s="216" t="s">
        <v>182</v>
      </c>
    </row>
    <row r="2358" spans="1:65" s="14" customFormat="1" ht="11.25">
      <c r="B2358" s="217"/>
      <c r="C2358" s="218"/>
      <c r="D2358" s="208" t="s">
        <v>194</v>
      </c>
      <c r="E2358" s="219" t="s">
        <v>1</v>
      </c>
      <c r="F2358" s="220" t="s">
        <v>2519</v>
      </c>
      <c r="G2358" s="218"/>
      <c r="H2358" s="221">
        <v>0.63600000000000001</v>
      </c>
      <c r="I2358" s="222"/>
      <c r="J2358" s="218"/>
      <c r="K2358" s="218"/>
      <c r="L2358" s="223"/>
      <c r="M2358" s="224"/>
      <c r="N2358" s="225"/>
      <c r="O2358" s="225"/>
      <c r="P2358" s="225"/>
      <c r="Q2358" s="225"/>
      <c r="R2358" s="225"/>
      <c r="S2358" s="225"/>
      <c r="T2358" s="226"/>
      <c r="AT2358" s="227" t="s">
        <v>194</v>
      </c>
      <c r="AU2358" s="227" t="s">
        <v>82</v>
      </c>
      <c r="AV2358" s="14" t="s">
        <v>82</v>
      </c>
      <c r="AW2358" s="14" t="s">
        <v>29</v>
      </c>
      <c r="AX2358" s="14" t="s">
        <v>72</v>
      </c>
      <c r="AY2358" s="227" t="s">
        <v>182</v>
      </c>
    </row>
    <row r="2359" spans="1:65" s="14" customFormat="1" ht="11.25">
      <c r="B2359" s="217"/>
      <c r="C2359" s="218"/>
      <c r="D2359" s="208" t="s">
        <v>194</v>
      </c>
      <c r="E2359" s="219" t="s">
        <v>1</v>
      </c>
      <c r="F2359" s="220" t="s">
        <v>2520</v>
      </c>
      <c r="G2359" s="218"/>
      <c r="H2359" s="221">
        <v>8.5999999999999993E-2</v>
      </c>
      <c r="I2359" s="222"/>
      <c r="J2359" s="218"/>
      <c r="K2359" s="218"/>
      <c r="L2359" s="223"/>
      <c r="M2359" s="224"/>
      <c r="N2359" s="225"/>
      <c r="O2359" s="225"/>
      <c r="P2359" s="225"/>
      <c r="Q2359" s="225"/>
      <c r="R2359" s="225"/>
      <c r="S2359" s="225"/>
      <c r="T2359" s="226"/>
      <c r="AT2359" s="227" t="s">
        <v>194</v>
      </c>
      <c r="AU2359" s="227" t="s">
        <v>82</v>
      </c>
      <c r="AV2359" s="14" t="s">
        <v>82</v>
      </c>
      <c r="AW2359" s="14" t="s">
        <v>29</v>
      </c>
      <c r="AX2359" s="14" t="s">
        <v>72</v>
      </c>
      <c r="AY2359" s="227" t="s">
        <v>182</v>
      </c>
    </row>
    <row r="2360" spans="1:65" s="15" customFormat="1" ht="11.25">
      <c r="B2360" s="228"/>
      <c r="C2360" s="229"/>
      <c r="D2360" s="208" t="s">
        <v>194</v>
      </c>
      <c r="E2360" s="230" t="s">
        <v>1</v>
      </c>
      <c r="F2360" s="231" t="s">
        <v>218</v>
      </c>
      <c r="G2360" s="229"/>
      <c r="H2360" s="232">
        <v>2.6120000000000001</v>
      </c>
      <c r="I2360" s="233"/>
      <c r="J2360" s="229"/>
      <c r="K2360" s="229"/>
      <c r="L2360" s="234"/>
      <c r="M2360" s="235"/>
      <c r="N2360" s="236"/>
      <c r="O2360" s="236"/>
      <c r="P2360" s="236"/>
      <c r="Q2360" s="236"/>
      <c r="R2360" s="236"/>
      <c r="S2360" s="236"/>
      <c r="T2360" s="237"/>
      <c r="AT2360" s="238" t="s">
        <v>194</v>
      </c>
      <c r="AU2360" s="238" t="s">
        <v>82</v>
      </c>
      <c r="AV2360" s="15" t="s">
        <v>187</v>
      </c>
      <c r="AW2360" s="15" t="s">
        <v>29</v>
      </c>
      <c r="AX2360" s="15" t="s">
        <v>80</v>
      </c>
      <c r="AY2360" s="238" t="s">
        <v>182</v>
      </c>
    </row>
    <row r="2361" spans="1:65" s="14" customFormat="1" ht="11.25">
      <c r="B2361" s="217"/>
      <c r="C2361" s="218"/>
      <c r="D2361" s="208" t="s">
        <v>194</v>
      </c>
      <c r="E2361" s="218"/>
      <c r="F2361" s="220" t="s">
        <v>2521</v>
      </c>
      <c r="G2361" s="218"/>
      <c r="H2361" s="221">
        <v>2.7429999999999999</v>
      </c>
      <c r="I2361" s="222"/>
      <c r="J2361" s="218"/>
      <c r="K2361" s="218"/>
      <c r="L2361" s="223"/>
      <c r="M2361" s="224"/>
      <c r="N2361" s="225"/>
      <c r="O2361" s="225"/>
      <c r="P2361" s="225"/>
      <c r="Q2361" s="225"/>
      <c r="R2361" s="225"/>
      <c r="S2361" s="225"/>
      <c r="T2361" s="226"/>
      <c r="AT2361" s="227" t="s">
        <v>194</v>
      </c>
      <c r="AU2361" s="227" t="s">
        <v>82</v>
      </c>
      <c r="AV2361" s="14" t="s">
        <v>82</v>
      </c>
      <c r="AW2361" s="14" t="s">
        <v>4</v>
      </c>
      <c r="AX2361" s="14" t="s">
        <v>80</v>
      </c>
      <c r="AY2361" s="227" t="s">
        <v>182</v>
      </c>
    </row>
    <row r="2362" spans="1:65" s="2" customFormat="1" ht="24.2" customHeight="1">
      <c r="A2362" s="34"/>
      <c r="B2362" s="35"/>
      <c r="C2362" s="192" t="s">
        <v>2522</v>
      </c>
      <c r="D2362" s="192" t="s">
        <v>184</v>
      </c>
      <c r="E2362" s="193" t="s">
        <v>2523</v>
      </c>
      <c r="F2362" s="194" t="s">
        <v>2524</v>
      </c>
      <c r="G2362" s="195" t="s">
        <v>318</v>
      </c>
      <c r="H2362" s="196">
        <v>2.99</v>
      </c>
      <c r="I2362" s="197"/>
      <c r="J2362" s="198">
        <f>ROUND(I2362*H2362,2)</f>
        <v>0</v>
      </c>
      <c r="K2362" s="199"/>
      <c r="L2362" s="39"/>
      <c r="M2362" s="200" t="s">
        <v>1</v>
      </c>
      <c r="N2362" s="201" t="s">
        <v>37</v>
      </c>
      <c r="O2362" s="71"/>
      <c r="P2362" s="202">
        <f>O2362*H2362</f>
        <v>0</v>
      </c>
      <c r="Q2362" s="202">
        <v>2.8500000000000001E-3</v>
      </c>
      <c r="R2362" s="202">
        <f>Q2362*H2362</f>
        <v>8.5215000000000013E-3</v>
      </c>
      <c r="S2362" s="202">
        <v>0</v>
      </c>
      <c r="T2362" s="203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4" t="s">
        <v>326</v>
      </c>
      <c r="AT2362" s="204" t="s">
        <v>184</v>
      </c>
      <c r="AU2362" s="204" t="s">
        <v>82</v>
      </c>
      <c r="AY2362" s="17" t="s">
        <v>182</v>
      </c>
      <c r="BE2362" s="205">
        <f>IF(N2362="základní",J2362,0)</f>
        <v>0</v>
      </c>
      <c r="BF2362" s="205">
        <f>IF(N2362="snížená",J2362,0)</f>
        <v>0</v>
      </c>
      <c r="BG2362" s="205">
        <f>IF(N2362="zákl. přenesená",J2362,0)</f>
        <v>0</v>
      </c>
      <c r="BH2362" s="205">
        <f>IF(N2362="sníž. přenesená",J2362,0)</f>
        <v>0</v>
      </c>
      <c r="BI2362" s="205">
        <f>IF(N2362="nulová",J2362,0)</f>
        <v>0</v>
      </c>
      <c r="BJ2362" s="17" t="s">
        <v>80</v>
      </c>
      <c r="BK2362" s="205">
        <f>ROUND(I2362*H2362,2)</f>
        <v>0</v>
      </c>
      <c r="BL2362" s="17" t="s">
        <v>326</v>
      </c>
      <c r="BM2362" s="204" t="s">
        <v>2525</v>
      </c>
    </row>
    <row r="2363" spans="1:65" s="13" customFormat="1" ht="11.25">
      <c r="B2363" s="206"/>
      <c r="C2363" s="207"/>
      <c r="D2363" s="208" t="s">
        <v>194</v>
      </c>
      <c r="E2363" s="209" t="s">
        <v>1</v>
      </c>
      <c r="F2363" s="210" t="s">
        <v>2526</v>
      </c>
      <c r="G2363" s="207"/>
      <c r="H2363" s="209" t="s">
        <v>1</v>
      </c>
      <c r="I2363" s="211"/>
      <c r="J2363" s="207"/>
      <c r="K2363" s="207"/>
      <c r="L2363" s="212"/>
      <c r="M2363" s="213"/>
      <c r="N2363" s="214"/>
      <c r="O2363" s="214"/>
      <c r="P2363" s="214"/>
      <c r="Q2363" s="214"/>
      <c r="R2363" s="214"/>
      <c r="S2363" s="214"/>
      <c r="T2363" s="215"/>
      <c r="AT2363" s="216" t="s">
        <v>194</v>
      </c>
      <c r="AU2363" s="216" t="s">
        <v>82</v>
      </c>
      <c r="AV2363" s="13" t="s">
        <v>80</v>
      </c>
      <c r="AW2363" s="13" t="s">
        <v>29</v>
      </c>
      <c r="AX2363" s="13" t="s">
        <v>72</v>
      </c>
      <c r="AY2363" s="216" t="s">
        <v>182</v>
      </c>
    </row>
    <row r="2364" spans="1:65" s="14" customFormat="1" ht="11.25">
      <c r="B2364" s="217"/>
      <c r="C2364" s="218"/>
      <c r="D2364" s="208" t="s">
        <v>194</v>
      </c>
      <c r="E2364" s="219" t="s">
        <v>1</v>
      </c>
      <c r="F2364" s="220" t="s">
        <v>2527</v>
      </c>
      <c r="G2364" s="218"/>
      <c r="H2364" s="221">
        <v>2.99</v>
      </c>
      <c r="I2364" s="222"/>
      <c r="J2364" s="218"/>
      <c r="K2364" s="218"/>
      <c r="L2364" s="223"/>
      <c r="M2364" s="224"/>
      <c r="N2364" s="225"/>
      <c r="O2364" s="225"/>
      <c r="P2364" s="225"/>
      <c r="Q2364" s="225"/>
      <c r="R2364" s="225"/>
      <c r="S2364" s="225"/>
      <c r="T2364" s="226"/>
      <c r="AT2364" s="227" t="s">
        <v>194</v>
      </c>
      <c r="AU2364" s="227" t="s">
        <v>82</v>
      </c>
      <c r="AV2364" s="14" t="s">
        <v>82</v>
      </c>
      <c r="AW2364" s="14" t="s">
        <v>29</v>
      </c>
      <c r="AX2364" s="14" t="s">
        <v>80</v>
      </c>
      <c r="AY2364" s="227" t="s">
        <v>182</v>
      </c>
    </row>
    <row r="2365" spans="1:65" s="2" customFormat="1" ht="16.5" customHeight="1">
      <c r="A2365" s="34"/>
      <c r="B2365" s="35"/>
      <c r="C2365" s="242" t="s">
        <v>2528</v>
      </c>
      <c r="D2365" s="242" t="s">
        <v>648</v>
      </c>
      <c r="E2365" s="243" t="s">
        <v>2529</v>
      </c>
      <c r="F2365" s="244" t="s">
        <v>2530</v>
      </c>
      <c r="G2365" s="245" t="s">
        <v>186</v>
      </c>
      <c r="H2365" s="246">
        <v>0.35899999999999999</v>
      </c>
      <c r="I2365" s="247"/>
      <c r="J2365" s="248">
        <f>ROUND(I2365*H2365,2)</f>
        <v>0</v>
      </c>
      <c r="K2365" s="249"/>
      <c r="L2365" s="250"/>
      <c r="M2365" s="251" t="s">
        <v>1</v>
      </c>
      <c r="N2365" s="252" t="s">
        <v>37</v>
      </c>
      <c r="O2365" s="71"/>
      <c r="P2365" s="202">
        <f>O2365*H2365</f>
        <v>0</v>
      </c>
      <c r="Q2365" s="202">
        <v>1.4999999999999999E-2</v>
      </c>
      <c r="R2365" s="202">
        <f>Q2365*H2365</f>
        <v>5.3849999999999992E-3</v>
      </c>
      <c r="S2365" s="202">
        <v>0</v>
      </c>
      <c r="T2365" s="203">
        <f>S2365*H2365</f>
        <v>0</v>
      </c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R2365" s="204" t="s">
        <v>434</v>
      </c>
      <c r="AT2365" s="204" t="s">
        <v>648</v>
      </c>
      <c r="AU2365" s="204" t="s">
        <v>82</v>
      </c>
      <c r="AY2365" s="17" t="s">
        <v>182</v>
      </c>
      <c r="BE2365" s="205">
        <f>IF(N2365="základní",J2365,0)</f>
        <v>0</v>
      </c>
      <c r="BF2365" s="205">
        <f>IF(N2365="snížená",J2365,0)</f>
        <v>0</v>
      </c>
      <c r="BG2365" s="205">
        <f>IF(N2365="zákl. přenesená",J2365,0)</f>
        <v>0</v>
      </c>
      <c r="BH2365" s="205">
        <f>IF(N2365="sníž. přenesená",J2365,0)</f>
        <v>0</v>
      </c>
      <c r="BI2365" s="205">
        <f>IF(N2365="nulová",J2365,0)</f>
        <v>0</v>
      </c>
      <c r="BJ2365" s="17" t="s">
        <v>80</v>
      </c>
      <c r="BK2365" s="205">
        <f>ROUND(I2365*H2365,2)</f>
        <v>0</v>
      </c>
      <c r="BL2365" s="17" t="s">
        <v>326</v>
      </c>
      <c r="BM2365" s="204" t="s">
        <v>2531</v>
      </c>
    </row>
    <row r="2366" spans="1:65" s="13" customFormat="1" ht="11.25">
      <c r="B2366" s="206"/>
      <c r="C2366" s="207"/>
      <c r="D2366" s="208" t="s">
        <v>194</v>
      </c>
      <c r="E2366" s="209" t="s">
        <v>1</v>
      </c>
      <c r="F2366" s="210" t="s">
        <v>2526</v>
      </c>
      <c r="G2366" s="207"/>
      <c r="H2366" s="209" t="s">
        <v>1</v>
      </c>
      <c r="I2366" s="211"/>
      <c r="J2366" s="207"/>
      <c r="K2366" s="207"/>
      <c r="L2366" s="212"/>
      <c r="M2366" s="213"/>
      <c r="N2366" s="214"/>
      <c r="O2366" s="214"/>
      <c r="P2366" s="214"/>
      <c r="Q2366" s="214"/>
      <c r="R2366" s="214"/>
      <c r="S2366" s="214"/>
      <c r="T2366" s="215"/>
      <c r="AT2366" s="216" t="s">
        <v>194</v>
      </c>
      <c r="AU2366" s="216" t="s">
        <v>82</v>
      </c>
      <c r="AV2366" s="13" t="s">
        <v>80</v>
      </c>
      <c r="AW2366" s="13" t="s">
        <v>29</v>
      </c>
      <c r="AX2366" s="13" t="s">
        <v>72</v>
      </c>
      <c r="AY2366" s="216" t="s">
        <v>182</v>
      </c>
    </row>
    <row r="2367" spans="1:65" s="14" customFormat="1" ht="11.25">
      <c r="B2367" s="217"/>
      <c r="C2367" s="218"/>
      <c r="D2367" s="208" t="s">
        <v>194</v>
      </c>
      <c r="E2367" s="219" t="s">
        <v>1</v>
      </c>
      <c r="F2367" s="220" t="s">
        <v>2532</v>
      </c>
      <c r="G2367" s="218"/>
      <c r="H2367" s="221">
        <v>0.35899999999999999</v>
      </c>
      <c r="I2367" s="222"/>
      <c r="J2367" s="218"/>
      <c r="K2367" s="218"/>
      <c r="L2367" s="223"/>
      <c r="M2367" s="224"/>
      <c r="N2367" s="225"/>
      <c r="O2367" s="225"/>
      <c r="P2367" s="225"/>
      <c r="Q2367" s="225"/>
      <c r="R2367" s="225"/>
      <c r="S2367" s="225"/>
      <c r="T2367" s="226"/>
      <c r="AT2367" s="227" t="s">
        <v>194</v>
      </c>
      <c r="AU2367" s="227" t="s">
        <v>82</v>
      </c>
      <c r="AV2367" s="14" t="s">
        <v>82</v>
      </c>
      <c r="AW2367" s="14" t="s">
        <v>29</v>
      </c>
      <c r="AX2367" s="14" t="s">
        <v>80</v>
      </c>
      <c r="AY2367" s="227" t="s">
        <v>182</v>
      </c>
    </row>
    <row r="2368" spans="1:65" s="2" customFormat="1" ht="24.2" customHeight="1">
      <c r="A2368" s="34"/>
      <c r="B2368" s="35"/>
      <c r="C2368" s="192" t="s">
        <v>2533</v>
      </c>
      <c r="D2368" s="192" t="s">
        <v>184</v>
      </c>
      <c r="E2368" s="193" t="s">
        <v>2534</v>
      </c>
      <c r="F2368" s="194" t="s">
        <v>2535</v>
      </c>
      <c r="G2368" s="195" t="s">
        <v>201</v>
      </c>
      <c r="H2368" s="196">
        <v>111.6</v>
      </c>
      <c r="I2368" s="197"/>
      <c r="J2368" s="198">
        <f>ROUND(I2368*H2368,2)</f>
        <v>0</v>
      </c>
      <c r="K2368" s="199"/>
      <c r="L2368" s="39"/>
      <c r="M2368" s="200" t="s">
        <v>1</v>
      </c>
      <c r="N2368" s="201" t="s">
        <v>37</v>
      </c>
      <c r="O2368" s="71"/>
      <c r="P2368" s="202">
        <f>O2368*H2368</f>
        <v>0</v>
      </c>
      <c r="Q2368" s="202">
        <v>1.0000000000000001E-5</v>
      </c>
      <c r="R2368" s="202">
        <f>Q2368*H2368</f>
        <v>1.116E-3</v>
      </c>
      <c r="S2368" s="202">
        <v>0</v>
      </c>
      <c r="T2368" s="203">
        <f>S2368*H2368</f>
        <v>0</v>
      </c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R2368" s="204" t="s">
        <v>326</v>
      </c>
      <c r="AT2368" s="204" t="s">
        <v>184</v>
      </c>
      <c r="AU2368" s="204" t="s">
        <v>82</v>
      </c>
      <c r="AY2368" s="17" t="s">
        <v>182</v>
      </c>
      <c r="BE2368" s="205">
        <f>IF(N2368="základní",J2368,0)</f>
        <v>0</v>
      </c>
      <c r="BF2368" s="205">
        <f>IF(N2368="snížená",J2368,0)</f>
        <v>0</v>
      </c>
      <c r="BG2368" s="205">
        <f>IF(N2368="zákl. přenesená",J2368,0)</f>
        <v>0</v>
      </c>
      <c r="BH2368" s="205">
        <f>IF(N2368="sníž. přenesená",J2368,0)</f>
        <v>0</v>
      </c>
      <c r="BI2368" s="205">
        <f>IF(N2368="nulová",J2368,0)</f>
        <v>0</v>
      </c>
      <c r="BJ2368" s="17" t="s">
        <v>80</v>
      </c>
      <c r="BK2368" s="205">
        <f>ROUND(I2368*H2368,2)</f>
        <v>0</v>
      </c>
      <c r="BL2368" s="17" t="s">
        <v>326</v>
      </c>
      <c r="BM2368" s="204" t="s">
        <v>2536</v>
      </c>
    </row>
    <row r="2369" spans="1:65" s="13" customFormat="1" ht="11.25">
      <c r="B2369" s="206"/>
      <c r="C2369" s="207"/>
      <c r="D2369" s="208" t="s">
        <v>194</v>
      </c>
      <c r="E2369" s="209" t="s">
        <v>1</v>
      </c>
      <c r="F2369" s="210" t="s">
        <v>195</v>
      </c>
      <c r="G2369" s="207"/>
      <c r="H2369" s="209" t="s">
        <v>1</v>
      </c>
      <c r="I2369" s="211"/>
      <c r="J2369" s="207"/>
      <c r="K2369" s="207"/>
      <c r="L2369" s="212"/>
      <c r="M2369" s="213"/>
      <c r="N2369" s="214"/>
      <c r="O2369" s="214"/>
      <c r="P2369" s="214"/>
      <c r="Q2369" s="214"/>
      <c r="R2369" s="214"/>
      <c r="S2369" s="214"/>
      <c r="T2369" s="215"/>
      <c r="AT2369" s="216" t="s">
        <v>194</v>
      </c>
      <c r="AU2369" s="216" t="s">
        <v>82</v>
      </c>
      <c r="AV2369" s="13" t="s">
        <v>80</v>
      </c>
      <c r="AW2369" s="13" t="s">
        <v>29</v>
      </c>
      <c r="AX2369" s="13" t="s">
        <v>72</v>
      </c>
      <c r="AY2369" s="216" t="s">
        <v>182</v>
      </c>
    </row>
    <row r="2370" spans="1:65" s="13" customFormat="1" ht="11.25">
      <c r="B2370" s="206"/>
      <c r="C2370" s="207"/>
      <c r="D2370" s="208" t="s">
        <v>194</v>
      </c>
      <c r="E2370" s="209" t="s">
        <v>1</v>
      </c>
      <c r="F2370" s="210" t="s">
        <v>1718</v>
      </c>
      <c r="G2370" s="207"/>
      <c r="H2370" s="209" t="s">
        <v>1</v>
      </c>
      <c r="I2370" s="211"/>
      <c r="J2370" s="207"/>
      <c r="K2370" s="207"/>
      <c r="L2370" s="212"/>
      <c r="M2370" s="213"/>
      <c r="N2370" s="214"/>
      <c r="O2370" s="214"/>
      <c r="P2370" s="214"/>
      <c r="Q2370" s="214"/>
      <c r="R2370" s="214"/>
      <c r="S2370" s="214"/>
      <c r="T2370" s="215"/>
      <c r="AT2370" s="216" t="s">
        <v>194</v>
      </c>
      <c r="AU2370" s="216" t="s">
        <v>82</v>
      </c>
      <c r="AV2370" s="13" t="s">
        <v>80</v>
      </c>
      <c r="AW2370" s="13" t="s">
        <v>29</v>
      </c>
      <c r="AX2370" s="13" t="s">
        <v>72</v>
      </c>
      <c r="AY2370" s="216" t="s">
        <v>182</v>
      </c>
    </row>
    <row r="2371" spans="1:65" s="13" customFormat="1" ht="11.25">
      <c r="B2371" s="206"/>
      <c r="C2371" s="207"/>
      <c r="D2371" s="208" t="s">
        <v>194</v>
      </c>
      <c r="E2371" s="209" t="s">
        <v>1</v>
      </c>
      <c r="F2371" s="210" t="s">
        <v>1029</v>
      </c>
      <c r="G2371" s="207"/>
      <c r="H2371" s="209" t="s">
        <v>1</v>
      </c>
      <c r="I2371" s="211"/>
      <c r="J2371" s="207"/>
      <c r="K2371" s="207"/>
      <c r="L2371" s="212"/>
      <c r="M2371" s="213"/>
      <c r="N2371" s="214"/>
      <c r="O2371" s="214"/>
      <c r="P2371" s="214"/>
      <c r="Q2371" s="214"/>
      <c r="R2371" s="214"/>
      <c r="S2371" s="214"/>
      <c r="T2371" s="215"/>
      <c r="AT2371" s="216" t="s">
        <v>194</v>
      </c>
      <c r="AU2371" s="216" t="s">
        <v>82</v>
      </c>
      <c r="AV2371" s="13" t="s">
        <v>80</v>
      </c>
      <c r="AW2371" s="13" t="s">
        <v>29</v>
      </c>
      <c r="AX2371" s="13" t="s">
        <v>72</v>
      </c>
      <c r="AY2371" s="216" t="s">
        <v>182</v>
      </c>
    </row>
    <row r="2372" spans="1:65" s="14" customFormat="1" ht="11.25">
      <c r="B2372" s="217"/>
      <c r="C2372" s="218"/>
      <c r="D2372" s="208" t="s">
        <v>194</v>
      </c>
      <c r="E2372" s="219" t="s">
        <v>1</v>
      </c>
      <c r="F2372" s="220" t="s">
        <v>2537</v>
      </c>
      <c r="G2372" s="218"/>
      <c r="H2372" s="221">
        <v>21.4</v>
      </c>
      <c r="I2372" s="222"/>
      <c r="J2372" s="218"/>
      <c r="K2372" s="218"/>
      <c r="L2372" s="223"/>
      <c r="M2372" s="224"/>
      <c r="N2372" s="225"/>
      <c r="O2372" s="225"/>
      <c r="P2372" s="225"/>
      <c r="Q2372" s="225"/>
      <c r="R2372" s="225"/>
      <c r="S2372" s="225"/>
      <c r="T2372" s="226"/>
      <c r="AT2372" s="227" t="s">
        <v>194</v>
      </c>
      <c r="AU2372" s="227" t="s">
        <v>82</v>
      </c>
      <c r="AV2372" s="14" t="s">
        <v>82</v>
      </c>
      <c r="AW2372" s="14" t="s">
        <v>29</v>
      </c>
      <c r="AX2372" s="14" t="s">
        <v>72</v>
      </c>
      <c r="AY2372" s="227" t="s">
        <v>182</v>
      </c>
    </row>
    <row r="2373" spans="1:65" s="13" customFormat="1" ht="11.25">
      <c r="B2373" s="206"/>
      <c r="C2373" s="207"/>
      <c r="D2373" s="208" t="s">
        <v>194</v>
      </c>
      <c r="E2373" s="209" t="s">
        <v>1</v>
      </c>
      <c r="F2373" s="210" t="s">
        <v>1780</v>
      </c>
      <c r="G2373" s="207"/>
      <c r="H2373" s="209" t="s">
        <v>1</v>
      </c>
      <c r="I2373" s="211"/>
      <c r="J2373" s="207"/>
      <c r="K2373" s="207"/>
      <c r="L2373" s="212"/>
      <c r="M2373" s="213"/>
      <c r="N2373" s="214"/>
      <c r="O2373" s="214"/>
      <c r="P2373" s="214"/>
      <c r="Q2373" s="214"/>
      <c r="R2373" s="214"/>
      <c r="S2373" s="214"/>
      <c r="T2373" s="215"/>
      <c r="AT2373" s="216" t="s">
        <v>194</v>
      </c>
      <c r="AU2373" s="216" t="s">
        <v>82</v>
      </c>
      <c r="AV2373" s="13" t="s">
        <v>80</v>
      </c>
      <c r="AW2373" s="13" t="s">
        <v>29</v>
      </c>
      <c r="AX2373" s="13" t="s">
        <v>72</v>
      </c>
      <c r="AY2373" s="216" t="s">
        <v>182</v>
      </c>
    </row>
    <row r="2374" spans="1:65" s="13" customFormat="1" ht="11.25">
      <c r="B2374" s="206"/>
      <c r="C2374" s="207"/>
      <c r="D2374" s="208" t="s">
        <v>194</v>
      </c>
      <c r="E2374" s="209" t="s">
        <v>1</v>
      </c>
      <c r="F2374" s="210" t="s">
        <v>1781</v>
      </c>
      <c r="G2374" s="207"/>
      <c r="H2374" s="209" t="s">
        <v>1</v>
      </c>
      <c r="I2374" s="211"/>
      <c r="J2374" s="207"/>
      <c r="K2374" s="207"/>
      <c r="L2374" s="212"/>
      <c r="M2374" s="213"/>
      <c r="N2374" s="214"/>
      <c r="O2374" s="214"/>
      <c r="P2374" s="214"/>
      <c r="Q2374" s="214"/>
      <c r="R2374" s="214"/>
      <c r="S2374" s="214"/>
      <c r="T2374" s="215"/>
      <c r="AT2374" s="216" t="s">
        <v>194</v>
      </c>
      <c r="AU2374" s="216" t="s">
        <v>82</v>
      </c>
      <c r="AV2374" s="13" t="s">
        <v>80</v>
      </c>
      <c r="AW2374" s="13" t="s">
        <v>29</v>
      </c>
      <c r="AX2374" s="13" t="s">
        <v>72</v>
      </c>
      <c r="AY2374" s="216" t="s">
        <v>182</v>
      </c>
    </row>
    <row r="2375" spans="1:65" s="14" customFormat="1" ht="11.25">
      <c r="B2375" s="217"/>
      <c r="C2375" s="218"/>
      <c r="D2375" s="208" t="s">
        <v>194</v>
      </c>
      <c r="E2375" s="219" t="s">
        <v>1</v>
      </c>
      <c r="F2375" s="220" t="s">
        <v>2538</v>
      </c>
      <c r="G2375" s="218"/>
      <c r="H2375" s="221">
        <v>51.4</v>
      </c>
      <c r="I2375" s="222"/>
      <c r="J2375" s="218"/>
      <c r="K2375" s="218"/>
      <c r="L2375" s="223"/>
      <c r="M2375" s="224"/>
      <c r="N2375" s="225"/>
      <c r="O2375" s="225"/>
      <c r="P2375" s="225"/>
      <c r="Q2375" s="225"/>
      <c r="R2375" s="225"/>
      <c r="S2375" s="225"/>
      <c r="T2375" s="226"/>
      <c r="AT2375" s="227" t="s">
        <v>194</v>
      </c>
      <c r="AU2375" s="227" t="s">
        <v>82</v>
      </c>
      <c r="AV2375" s="14" t="s">
        <v>82</v>
      </c>
      <c r="AW2375" s="14" t="s">
        <v>29</v>
      </c>
      <c r="AX2375" s="14" t="s">
        <v>72</v>
      </c>
      <c r="AY2375" s="227" t="s">
        <v>182</v>
      </c>
    </row>
    <row r="2376" spans="1:65" s="13" customFormat="1" ht="11.25">
      <c r="B2376" s="206"/>
      <c r="C2376" s="207"/>
      <c r="D2376" s="208" t="s">
        <v>194</v>
      </c>
      <c r="E2376" s="209" t="s">
        <v>1</v>
      </c>
      <c r="F2376" s="210" t="s">
        <v>1785</v>
      </c>
      <c r="G2376" s="207"/>
      <c r="H2376" s="209" t="s">
        <v>1</v>
      </c>
      <c r="I2376" s="211"/>
      <c r="J2376" s="207"/>
      <c r="K2376" s="207"/>
      <c r="L2376" s="212"/>
      <c r="M2376" s="213"/>
      <c r="N2376" s="214"/>
      <c r="O2376" s="214"/>
      <c r="P2376" s="214"/>
      <c r="Q2376" s="214"/>
      <c r="R2376" s="214"/>
      <c r="S2376" s="214"/>
      <c r="T2376" s="215"/>
      <c r="AT2376" s="216" t="s">
        <v>194</v>
      </c>
      <c r="AU2376" s="216" t="s">
        <v>82</v>
      </c>
      <c r="AV2376" s="13" t="s">
        <v>80</v>
      </c>
      <c r="AW2376" s="13" t="s">
        <v>29</v>
      </c>
      <c r="AX2376" s="13" t="s">
        <v>72</v>
      </c>
      <c r="AY2376" s="216" t="s">
        <v>182</v>
      </c>
    </row>
    <row r="2377" spans="1:65" s="13" customFormat="1" ht="11.25">
      <c r="B2377" s="206"/>
      <c r="C2377" s="207"/>
      <c r="D2377" s="208" t="s">
        <v>194</v>
      </c>
      <c r="E2377" s="209" t="s">
        <v>1</v>
      </c>
      <c r="F2377" s="210" t="s">
        <v>365</v>
      </c>
      <c r="G2377" s="207"/>
      <c r="H2377" s="209" t="s">
        <v>1</v>
      </c>
      <c r="I2377" s="211"/>
      <c r="J2377" s="207"/>
      <c r="K2377" s="207"/>
      <c r="L2377" s="212"/>
      <c r="M2377" s="213"/>
      <c r="N2377" s="214"/>
      <c r="O2377" s="214"/>
      <c r="P2377" s="214"/>
      <c r="Q2377" s="214"/>
      <c r="R2377" s="214"/>
      <c r="S2377" s="214"/>
      <c r="T2377" s="215"/>
      <c r="AT2377" s="216" t="s">
        <v>194</v>
      </c>
      <c r="AU2377" s="216" t="s">
        <v>82</v>
      </c>
      <c r="AV2377" s="13" t="s">
        <v>80</v>
      </c>
      <c r="AW2377" s="13" t="s">
        <v>29</v>
      </c>
      <c r="AX2377" s="13" t="s">
        <v>72</v>
      </c>
      <c r="AY2377" s="216" t="s">
        <v>182</v>
      </c>
    </row>
    <row r="2378" spans="1:65" s="14" customFormat="1" ht="11.25">
      <c r="B2378" s="217"/>
      <c r="C2378" s="218"/>
      <c r="D2378" s="208" t="s">
        <v>194</v>
      </c>
      <c r="E2378" s="219" t="s">
        <v>1</v>
      </c>
      <c r="F2378" s="220" t="s">
        <v>2539</v>
      </c>
      <c r="G2378" s="218"/>
      <c r="H2378" s="221">
        <v>38.799999999999997</v>
      </c>
      <c r="I2378" s="222"/>
      <c r="J2378" s="218"/>
      <c r="K2378" s="218"/>
      <c r="L2378" s="223"/>
      <c r="M2378" s="224"/>
      <c r="N2378" s="225"/>
      <c r="O2378" s="225"/>
      <c r="P2378" s="225"/>
      <c r="Q2378" s="225"/>
      <c r="R2378" s="225"/>
      <c r="S2378" s="225"/>
      <c r="T2378" s="226"/>
      <c r="AT2378" s="227" t="s">
        <v>194</v>
      </c>
      <c r="AU2378" s="227" t="s">
        <v>82</v>
      </c>
      <c r="AV2378" s="14" t="s">
        <v>82</v>
      </c>
      <c r="AW2378" s="14" t="s">
        <v>29</v>
      </c>
      <c r="AX2378" s="14" t="s">
        <v>72</v>
      </c>
      <c r="AY2378" s="227" t="s">
        <v>182</v>
      </c>
    </row>
    <row r="2379" spans="1:65" s="15" customFormat="1" ht="11.25">
      <c r="B2379" s="228"/>
      <c r="C2379" s="229"/>
      <c r="D2379" s="208" t="s">
        <v>194</v>
      </c>
      <c r="E2379" s="230" t="s">
        <v>1</v>
      </c>
      <c r="F2379" s="231" t="s">
        <v>218</v>
      </c>
      <c r="G2379" s="229"/>
      <c r="H2379" s="232">
        <v>111.6</v>
      </c>
      <c r="I2379" s="233"/>
      <c r="J2379" s="229"/>
      <c r="K2379" s="229"/>
      <c r="L2379" s="234"/>
      <c r="M2379" s="235"/>
      <c r="N2379" s="236"/>
      <c r="O2379" s="236"/>
      <c r="P2379" s="236"/>
      <c r="Q2379" s="236"/>
      <c r="R2379" s="236"/>
      <c r="S2379" s="236"/>
      <c r="T2379" s="237"/>
      <c r="AT2379" s="238" t="s">
        <v>194</v>
      </c>
      <c r="AU2379" s="238" t="s">
        <v>82</v>
      </c>
      <c r="AV2379" s="15" t="s">
        <v>187</v>
      </c>
      <c r="AW2379" s="15" t="s">
        <v>29</v>
      </c>
      <c r="AX2379" s="15" t="s">
        <v>80</v>
      </c>
      <c r="AY2379" s="238" t="s">
        <v>182</v>
      </c>
    </row>
    <row r="2380" spans="1:65" s="2" customFormat="1" ht="24.2" customHeight="1">
      <c r="A2380" s="34"/>
      <c r="B2380" s="35"/>
      <c r="C2380" s="242" t="s">
        <v>2540</v>
      </c>
      <c r="D2380" s="242" t="s">
        <v>648</v>
      </c>
      <c r="E2380" s="243" t="s">
        <v>2541</v>
      </c>
      <c r="F2380" s="244" t="s">
        <v>2542</v>
      </c>
      <c r="G2380" s="245" t="s">
        <v>201</v>
      </c>
      <c r="H2380" s="246">
        <v>130.07</v>
      </c>
      <c r="I2380" s="247"/>
      <c r="J2380" s="248">
        <f>ROUND(I2380*H2380,2)</f>
        <v>0</v>
      </c>
      <c r="K2380" s="249"/>
      <c r="L2380" s="250"/>
      <c r="M2380" s="251" t="s">
        <v>1</v>
      </c>
      <c r="N2380" s="252" t="s">
        <v>37</v>
      </c>
      <c r="O2380" s="71"/>
      <c r="P2380" s="202">
        <f>O2380*H2380</f>
        <v>0</v>
      </c>
      <c r="Q2380" s="202">
        <v>4.4999999999999999E-4</v>
      </c>
      <c r="R2380" s="202">
        <f>Q2380*H2380</f>
        <v>5.8531499999999993E-2</v>
      </c>
      <c r="S2380" s="202">
        <v>0</v>
      </c>
      <c r="T2380" s="203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4" t="s">
        <v>434</v>
      </c>
      <c r="AT2380" s="204" t="s">
        <v>648</v>
      </c>
      <c r="AU2380" s="204" t="s">
        <v>82</v>
      </c>
      <c r="AY2380" s="17" t="s">
        <v>182</v>
      </c>
      <c r="BE2380" s="205">
        <f>IF(N2380="základní",J2380,0)</f>
        <v>0</v>
      </c>
      <c r="BF2380" s="205">
        <f>IF(N2380="snížená",J2380,0)</f>
        <v>0</v>
      </c>
      <c r="BG2380" s="205">
        <f>IF(N2380="zákl. přenesená",J2380,0)</f>
        <v>0</v>
      </c>
      <c r="BH2380" s="205">
        <f>IF(N2380="sníž. přenesená",J2380,0)</f>
        <v>0</v>
      </c>
      <c r="BI2380" s="205">
        <f>IF(N2380="nulová",J2380,0)</f>
        <v>0</v>
      </c>
      <c r="BJ2380" s="17" t="s">
        <v>80</v>
      </c>
      <c r="BK2380" s="205">
        <f>ROUND(I2380*H2380,2)</f>
        <v>0</v>
      </c>
      <c r="BL2380" s="17" t="s">
        <v>326</v>
      </c>
      <c r="BM2380" s="204" t="s">
        <v>2543</v>
      </c>
    </row>
    <row r="2381" spans="1:65" s="13" customFormat="1" ht="11.25">
      <c r="B2381" s="206"/>
      <c r="C2381" s="207"/>
      <c r="D2381" s="208" t="s">
        <v>194</v>
      </c>
      <c r="E2381" s="209" t="s">
        <v>1</v>
      </c>
      <c r="F2381" s="210" t="s">
        <v>195</v>
      </c>
      <c r="G2381" s="207"/>
      <c r="H2381" s="209" t="s">
        <v>1</v>
      </c>
      <c r="I2381" s="211"/>
      <c r="J2381" s="207"/>
      <c r="K2381" s="207"/>
      <c r="L2381" s="212"/>
      <c r="M2381" s="213"/>
      <c r="N2381" s="214"/>
      <c r="O2381" s="214"/>
      <c r="P2381" s="214"/>
      <c r="Q2381" s="214"/>
      <c r="R2381" s="214"/>
      <c r="S2381" s="214"/>
      <c r="T2381" s="215"/>
      <c r="AT2381" s="216" t="s">
        <v>194</v>
      </c>
      <c r="AU2381" s="216" t="s">
        <v>82</v>
      </c>
      <c r="AV2381" s="13" t="s">
        <v>80</v>
      </c>
      <c r="AW2381" s="13" t="s">
        <v>29</v>
      </c>
      <c r="AX2381" s="13" t="s">
        <v>72</v>
      </c>
      <c r="AY2381" s="216" t="s">
        <v>182</v>
      </c>
    </row>
    <row r="2382" spans="1:65" s="13" customFormat="1" ht="11.25">
      <c r="B2382" s="206"/>
      <c r="C2382" s="207"/>
      <c r="D2382" s="208" t="s">
        <v>194</v>
      </c>
      <c r="E2382" s="209" t="s">
        <v>1</v>
      </c>
      <c r="F2382" s="210" t="s">
        <v>1718</v>
      </c>
      <c r="G2382" s="207"/>
      <c r="H2382" s="209" t="s">
        <v>1</v>
      </c>
      <c r="I2382" s="211"/>
      <c r="J2382" s="207"/>
      <c r="K2382" s="207"/>
      <c r="L2382" s="212"/>
      <c r="M2382" s="213"/>
      <c r="N2382" s="214"/>
      <c r="O2382" s="214"/>
      <c r="P2382" s="214"/>
      <c r="Q2382" s="214"/>
      <c r="R2382" s="214"/>
      <c r="S2382" s="214"/>
      <c r="T2382" s="215"/>
      <c r="AT2382" s="216" t="s">
        <v>194</v>
      </c>
      <c r="AU2382" s="216" t="s">
        <v>82</v>
      </c>
      <c r="AV2382" s="13" t="s">
        <v>80</v>
      </c>
      <c r="AW2382" s="13" t="s">
        <v>29</v>
      </c>
      <c r="AX2382" s="13" t="s">
        <v>72</v>
      </c>
      <c r="AY2382" s="216" t="s">
        <v>182</v>
      </c>
    </row>
    <row r="2383" spans="1:65" s="13" customFormat="1" ht="11.25">
      <c r="B2383" s="206"/>
      <c r="C2383" s="207"/>
      <c r="D2383" s="208" t="s">
        <v>194</v>
      </c>
      <c r="E2383" s="209" t="s">
        <v>1</v>
      </c>
      <c r="F2383" s="210" t="s">
        <v>1029</v>
      </c>
      <c r="G2383" s="207"/>
      <c r="H2383" s="209" t="s">
        <v>1</v>
      </c>
      <c r="I2383" s="211"/>
      <c r="J2383" s="207"/>
      <c r="K2383" s="207"/>
      <c r="L2383" s="212"/>
      <c r="M2383" s="213"/>
      <c r="N2383" s="214"/>
      <c r="O2383" s="214"/>
      <c r="P2383" s="214"/>
      <c r="Q2383" s="214"/>
      <c r="R2383" s="214"/>
      <c r="S2383" s="214"/>
      <c r="T2383" s="215"/>
      <c r="AT2383" s="216" t="s">
        <v>194</v>
      </c>
      <c r="AU2383" s="216" t="s">
        <v>82</v>
      </c>
      <c r="AV2383" s="13" t="s">
        <v>80</v>
      </c>
      <c r="AW2383" s="13" t="s">
        <v>29</v>
      </c>
      <c r="AX2383" s="13" t="s">
        <v>72</v>
      </c>
      <c r="AY2383" s="216" t="s">
        <v>182</v>
      </c>
    </row>
    <row r="2384" spans="1:65" s="14" customFormat="1" ht="11.25">
      <c r="B2384" s="217"/>
      <c r="C2384" s="218"/>
      <c r="D2384" s="208" t="s">
        <v>194</v>
      </c>
      <c r="E2384" s="219" t="s">
        <v>1</v>
      </c>
      <c r="F2384" s="220" t="s">
        <v>2537</v>
      </c>
      <c r="G2384" s="218"/>
      <c r="H2384" s="221">
        <v>21.4</v>
      </c>
      <c r="I2384" s="222"/>
      <c r="J2384" s="218"/>
      <c r="K2384" s="218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194</v>
      </c>
      <c r="AU2384" s="227" t="s">
        <v>82</v>
      </c>
      <c r="AV2384" s="14" t="s">
        <v>82</v>
      </c>
      <c r="AW2384" s="14" t="s">
        <v>29</v>
      </c>
      <c r="AX2384" s="14" t="s">
        <v>72</v>
      </c>
      <c r="AY2384" s="227" t="s">
        <v>182</v>
      </c>
    </row>
    <row r="2385" spans="1:65" s="13" customFormat="1" ht="11.25">
      <c r="B2385" s="206"/>
      <c r="C2385" s="207"/>
      <c r="D2385" s="208" t="s">
        <v>194</v>
      </c>
      <c r="E2385" s="209" t="s">
        <v>1</v>
      </c>
      <c r="F2385" s="210" t="s">
        <v>1780</v>
      </c>
      <c r="G2385" s="207"/>
      <c r="H2385" s="209" t="s">
        <v>1</v>
      </c>
      <c r="I2385" s="211"/>
      <c r="J2385" s="207"/>
      <c r="K2385" s="207"/>
      <c r="L2385" s="212"/>
      <c r="M2385" s="213"/>
      <c r="N2385" s="214"/>
      <c r="O2385" s="214"/>
      <c r="P2385" s="214"/>
      <c r="Q2385" s="214"/>
      <c r="R2385" s="214"/>
      <c r="S2385" s="214"/>
      <c r="T2385" s="215"/>
      <c r="AT2385" s="216" t="s">
        <v>194</v>
      </c>
      <c r="AU2385" s="216" t="s">
        <v>82</v>
      </c>
      <c r="AV2385" s="13" t="s">
        <v>80</v>
      </c>
      <c r="AW2385" s="13" t="s">
        <v>29</v>
      </c>
      <c r="AX2385" s="13" t="s">
        <v>72</v>
      </c>
      <c r="AY2385" s="216" t="s">
        <v>182</v>
      </c>
    </row>
    <row r="2386" spans="1:65" s="13" customFormat="1" ht="11.25">
      <c r="B2386" s="206"/>
      <c r="C2386" s="207"/>
      <c r="D2386" s="208" t="s">
        <v>194</v>
      </c>
      <c r="E2386" s="209" t="s">
        <v>1</v>
      </c>
      <c r="F2386" s="210" t="s">
        <v>1781</v>
      </c>
      <c r="G2386" s="207"/>
      <c r="H2386" s="209" t="s">
        <v>1</v>
      </c>
      <c r="I2386" s="211"/>
      <c r="J2386" s="207"/>
      <c r="K2386" s="207"/>
      <c r="L2386" s="212"/>
      <c r="M2386" s="213"/>
      <c r="N2386" s="214"/>
      <c r="O2386" s="214"/>
      <c r="P2386" s="214"/>
      <c r="Q2386" s="214"/>
      <c r="R2386" s="214"/>
      <c r="S2386" s="214"/>
      <c r="T2386" s="215"/>
      <c r="AT2386" s="216" t="s">
        <v>194</v>
      </c>
      <c r="AU2386" s="216" t="s">
        <v>82</v>
      </c>
      <c r="AV2386" s="13" t="s">
        <v>80</v>
      </c>
      <c r="AW2386" s="13" t="s">
        <v>29</v>
      </c>
      <c r="AX2386" s="13" t="s">
        <v>72</v>
      </c>
      <c r="AY2386" s="216" t="s">
        <v>182</v>
      </c>
    </row>
    <row r="2387" spans="1:65" s="14" customFormat="1" ht="11.25">
      <c r="B2387" s="217"/>
      <c r="C2387" s="218"/>
      <c r="D2387" s="208" t="s">
        <v>194</v>
      </c>
      <c r="E2387" s="219" t="s">
        <v>1</v>
      </c>
      <c r="F2387" s="220" t="s">
        <v>2538</v>
      </c>
      <c r="G2387" s="218"/>
      <c r="H2387" s="221">
        <v>51.4</v>
      </c>
      <c r="I2387" s="222"/>
      <c r="J2387" s="218"/>
      <c r="K2387" s="218"/>
      <c r="L2387" s="223"/>
      <c r="M2387" s="224"/>
      <c r="N2387" s="225"/>
      <c r="O2387" s="225"/>
      <c r="P2387" s="225"/>
      <c r="Q2387" s="225"/>
      <c r="R2387" s="225"/>
      <c r="S2387" s="225"/>
      <c r="T2387" s="226"/>
      <c r="AT2387" s="227" t="s">
        <v>194</v>
      </c>
      <c r="AU2387" s="227" t="s">
        <v>82</v>
      </c>
      <c r="AV2387" s="14" t="s">
        <v>82</v>
      </c>
      <c r="AW2387" s="14" t="s">
        <v>29</v>
      </c>
      <c r="AX2387" s="14" t="s">
        <v>72</v>
      </c>
      <c r="AY2387" s="227" t="s">
        <v>182</v>
      </c>
    </row>
    <row r="2388" spans="1:65" s="13" customFormat="1" ht="11.25">
      <c r="B2388" s="206"/>
      <c r="C2388" s="207"/>
      <c r="D2388" s="208" t="s">
        <v>194</v>
      </c>
      <c r="E2388" s="209" t="s">
        <v>1</v>
      </c>
      <c r="F2388" s="210" t="s">
        <v>1785</v>
      </c>
      <c r="G2388" s="207"/>
      <c r="H2388" s="209" t="s">
        <v>1</v>
      </c>
      <c r="I2388" s="211"/>
      <c r="J2388" s="207"/>
      <c r="K2388" s="207"/>
      <c r="L2388" s="212"/>
      <c r="M2388" s="213"/>
      <c r="N2388" s="214"/>
      <c r="O2388" s="214"/>
      <c r="P2388" s="214"/>
      <c r="Q2388" s="214"/>
      <c r="R2388" s="214"/>
      <c r="S2388" s="214"/>
      <c r="T2388" s="215"/>
      <c r="AT2388" s="216" t="s">
        <v>194</v>
      </c>
      <c r="AU2388" s="216" t="s">
        <v>82</v>
      </c>
      <c r="AV2388" s="13" t="s">
        <v>80</v>
      </c>
      <c r="AW2388" s="13" t="s">
        <v>29</v>
      </c>
      <c r="AX2388" s="13" t="s">
        <v>72</v>
      </c>
      <c r="AY2388" s="216" t="s">
        <v>182</v>
      </c>
    </row>
    <row r="2389" spans="1:65" s="13" customFormat="1" ht="11.25">
      <c r="B2389" s="206"/>
      <c r="C2389" s="207"/>
      <c r="D2389" s="208" t="s">
        <v>194</v>
      </c>
      <c r="E2389" s="209" t="s">
        <v>1</v>
      </c>
      <c r="F2389" s="210" t="s">
        <v>365</v>
      </c>
      <c r="G2389" s="207"/>
      <c r="H2389" s="209" t="s">
        <v>1</v>
      </c>
      <c r="I2389" s="211"/>
      <c r="J2389" s="207"/>
      <c r="K2389" s="207"/>
      <c r="L2389" s="212"/>
      <c r="M2389" s="213"/>
      <c r="N2389" s="214"/>
      <c r="O2389" s="214"/>
      <c r="P2389" s="214"/>
      <c r="Q2389" s="214"/>
      <c r="R2389" s="214"/>
      <c r="S2389" s="214"/>
      <c r="T2389" s="215"/>
      <c r="AT2389" s="216" t="s">
        <v>194</v>
      </c>
      <c r="AU2389" s="216" t="s">
        <v>82</v>
      </c>
      <c r="AV2389" s="13" t="s">
        <v>80</v>
      </c>
      <c r="AW2389" s="13" t="s">
        <v>29</v>
      </c>
      <c r="AX2389" s="13" t="s">
        <v>72</v>
      </c>
      <c r="AY2389" s="216" t="s">
        <v>182</v>
      </c>
    </row>
    <row r="2390" spans="1:65" s="14" customFormat="1" ht="11.25">
      <c r="B2390" s="217"/>
      <c r="C2390" s="218"/>
      <c r="D2390" s="208" t="s">
        <v>194</v>
      </c>
      <c r="E2390" s="219" t="s">
        <v>1</v>
      </c>
      <c r="F2390" s="220" t="s">
        <v>2539</v>
      </c>
      <c r="G2390" s="218"/>
      <c r="H2390" s="221">
        <v>38.799999999999997</v>
      </c>
      <c r="I2390" s="222"/>
      <c r="J2390" s="218"/>
      <c r="K2390" s="218"/>
      <c r="L2390" s="223"/>
      <c r="M2390" s="224"/>
      <c r="N2390" s="225"/>
      <c r="O2390" s="225"/>
      <c r="P2390" s="225"/>
      <c r="Q2390" s="225"/>
      <c r="R2390" s="225"/>
      <c r="S2390" s="225"/>
      <c r="T2390" s="226"/>
      <c r="AT2390" s="227" t="s">
        <v>194</v>
      </c>
      <c r="AU2390" s="227" t="s">
        <v>82</v>
      </c>
      <c r="AV2390" s="14" t="s">
        <v>82</v>
      </c>
      <c r="AW2390" s="14" t="s">
        <v>29</v>
      </c>
      <c r="AX2390" s="14" t="s">
        <v>72</v>
      </c>
      <c r="AY2390" s="227" t="s">
        <v>182</v>
      </c>
    </row>
    <row r="2391" spans="1:65" s="15" customFormat="1" ht="11.25">
      <c r="B2391" s="228"/>
      <c r="C2391" s="229"/>
      <c r="D2391" s="208" t="s">
        <v>194</v>
      </c>
      <c r="E2391" s="230" t="s">
        <v>1</v>
      </c>
      <c r="F2391" s="231" t="s">
        <v>218</v>
      </c>
      <c r="G2391" s="229"/>
      <c r="H2391" s="232">
        <v>111.6</v>
      </c>
      <c r="I2391" s="233"/>
      <c r="J2391" s="229"/>
      <c r="K2391" s="229"/>
      <c r="L2391" s="234"/>
      <c r="M2391" s="235"/>
      <c r="N2391" s="236"/>
      <c r="O2391" s="236"/>
      <c r="P2391" s="236"/>
      <c r="Q2391" s="236"/>
      <c r="R2391" s="236"/>
      <c r="S2391" s="236"/>
      <c r="T2391" s="237"/>
      <c r="AT2391" s="238" t="s">
        <v>194</v>
      </c>
      <c r="AU2391" s="238" t="s">
        <v>82</v>
      </c>
      <c r="AV2391" s="15" t="s">
        <v>187</v>
      </c>
      <c r="AW2391" s="15" t="s">
        <v>29</v>
      </c>
      <c r="AX2391" s="15" t="s">
        <v>80</v>
      </c>
      <c r="AY2391" s="238" t="s">
        <v>182</v>
      </c>
    </row>
    <row r="2392" spans="1:65" s="14" customFormat="1" ht="11.25">
      <c r="B2392" s="217"/>
      <c r="C2392" s="218"/>
      <c r="D2392" s="208" t="s">
        <v>194</v>
      </c>
      <c r="E2392" s="218"/>
      <c r="F2392" s="220" t="s">
        <v>2544</v>
      </c>
      <c r="G2392" s="218"/>
      <c r="H2392" s="221">
        <v>130.07</v>
      </c>
      <c r="I2392" s="222"/>
      <c r="J2392" s="218"/>
      <c r="K2392" s="218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194</v>
      </c>
      <c r="AU2392" s="227" t="s">
        <v>82</v>
      </c>
      <c r="AV2392" s="14" t="s">
        <v>82</v>
      </c>
      <c r="AW2392" s="14" t="s">
        <v>4</v>
      </c>
      <c r="AX2392" s="14" t="s">
        <v>80</v>
      </c>
      <c r="AY2392" s="227" t="s">
        <v>182</v>
      </c>
    </row>
    <row r="2393" spans="1:65" s="2" customFormat="1" ht="24.2" customHeight="1">
      <c r="A2393" s="34"/>
      <c r="B2393" s="35"/>
      <c r="C2393" s="192" t="s">
        <v>2545</v>
      </c>
      <c r="D2393" s="192" t="s">
        <v>184</v>
      </c>
      <c r="E2393" s="193" t="s">
        <v>2546</v>
      </c>
      <c r="F2393" s="194" t="s">
        <v>2547</v>
      </c>
      <c r="G2393" s="195" t="s">
        <v>201</v>
      </c>
      <c r="H2393" s="196">
        <v>79.667000000000002</v>
      </c>
      <c r="I2393" s="197"/>
      <c r="J2393" s="198">
        <f>ROUND(I2393*H2393,2)</f>
        <v>0</v>
      </c>
      <c r="K2393" s="199"/>
      <c r="L2393" s="39"/>
      <c r="M2393" s="200" t="s">
        <v>1</v>
      </c>
      <c r="N2393" s="201" t="s">
        <v>37</v>
      </c>
      <c r="O2393" s="71"/>
      <c r="P2393" s="202">
        <f>O2393*H2393</f>
        <v>0</v>
      </c>
      <c r="Q2393" s="202">
        <v>0</v>
      </c>
      <c r="R2393" s="202">
        <f>Q2393*H2393</f>
        <v>0</v>
      </c>
      <c r="S2393" s="202">
        <v>0</v>
      </c>
      <c r="T2393" s="203">
        <f>S2393*H2393</f>
        <v>0</v>
      </c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R2393" s="204" t="s">
        <v>326</v>
      </c>
      <c r="AT2393" s="204" t="s">
        <v>184</v>
      </c>
      <c r="AU2393" s="204" t="s">
        <v>82</v>
      </c>
      <c r="AY2393" s="17" t="s">
        <v>182</v>
      </c>
      <c r="BE2393" s="205">
        <f>IF(N2393="základní",J2393,0)</f>
        <v>0</v>
      </c>
      <c r="BF2393" s="205">
        <f>IF(N2393="snížená",J2393,0)</f>
        <v>0</v>
      </c>
      <c r="BG2393" s="205">
        <f>IF(N2393="zákl. přenesená",J2393,0)</f>
        <v>0</v>
      </c>
      <c r="BH2393" s="205">
        <f>IF(N2393="sníž. přenesená",J2393,0)</f>
        <v>0</v>
      </c>
      <c r="BI2393" s="205">
        <f>IF(N2393="nulová",J2393,0)</f>
        <v>0</v>
      </c>
      <c r="BJ2393" s="17" t="s">
        <v>80</v>
      </c>
      <c r="BK2393" s="205">
        <f>ROUND(I2393*H2393,2)</f>
        <v>0</v>
      </c>
      <c r="BL2393" s="17" t="s">
        <v>326</v>
      </c>
      <c r="BM2393" s="204" t="s">
        <v>2548</v>
      </c>
    </row>
    <row r="2394" spans="1:65" s="13" customFormat="1" ht="11.25">
      <c r="B2394" s="206"/>
      <c r="C2394" s="207"/>
      <c r="D2394" s="208" t="s">
        <v>194</v>
      </c>
      <c r="E2394" s="209" t="s">
        <v>1</v>
      </c>
      <c r="F2394" s="210" t="s">
        <v>2293</v>
      </c>
      <c r="G2394" s="207"/>
      <c r="H2394" s="209" t="s">
        <v>1</v>
      </c>
      <c r="I2394" s="211"/>
      <c r="J2394" s="207"/>
      <c r="K2394" s="207"/>
      <c r="L2394" s="212"/>
      <c r="M2394" s="213"/>
      <c r="N2394" s="214"/>
      <c r="O2394" s="214"/>
      <c r="P2394" s="214"/>
      <c r="Q2394" s="214"/>
      <c r="R2394" s="214"/>
      <c r="S2394" s="214"/>
      <c r="T2394" s="215"/>
      <c r="AT2394" s="216" t="s">
        <v>194</v>
      </c>
      <c r="AU2394" s="216" t="s">
        <v>82</v>
      </c>
      <c r="AV2394" s="13" t="s">
        <v>80</v>
      </c>
      <c r="AW2394" s="13" t="s">
        <v>29</v>
      </c>
      <c r="AX2394" s="13" t="s">
        <v>72</v>
      </c>
      <c r="AY2394" s="216" t="s">
        <v>182</v>
      </c>
    </row>
    <row r="2395" spans="1:65" s="14" customFormat="1" ht="22.5">
      <c r="B2395" s="217"/>
      <c r="C2395" s="218"/>
      <c r="D2395" s="208" t="s">
        <v>194</v>
      </c>
      <c r="E2395" s="219" t="s">
        <v>1</v>
      </c>
      <c r="F2395" s="220" t="s">
        <v>2441</v>
      </c>
      <c r="G2395" s="218"/>
      <c r="H2395" s="221">
        <v>72.200999999999993</v>
      </c>
      <c r="I2395" s="222"/>
      <c r="J2395" s="218"/>
      <c r="K2395" s="218"/>
      <c r="L2395" s="223"/>
      <c r="M2395" s="224"/>
      <c r="N2395" s="225"/>
      <c r="O2395" s="225"/>
      <c r="P2395" s="225"/>
      <c r="Q2395" s="225"/>
      <c r="R2395" s="225"/>
      <c r="S2395" s="225"/>
      <c r="T2395" s="226"/>
      <c r="AT2395" s="227" t="s">
        <v>194</v>
      </c>
      <c r="AU2395" s="227" t="s">
        <v>82</v>
      </c>
      <c r="AV2395" s="14" t="s">
        <v>82</v>
      </c>
      <c r="AW2395" s="14" t="s">
        <v>29</v>
      </c>
      <c r="AX2395" s="14" t="s">
        <v>72</v>
      </c>
      <c r="AY2395" s="227" t="s">
        <v>182</v>
      </c>
    </row>
    <row r="2396" spans="1:65" s="14" customFormat="1" ht="11.25">
      <c r="B2396" s="217"/>
      <c r="C2396" s="218"/>
      <c r="D2396" s="208" t="s">
        <v>194</v>
      </c>
      <c r="E2396" s="219" t="s">
        <v>1</v>
      </c>
      <c r="F2396" s="220" t="s">
        <v>2442</v>
      </c>
      <c r="G2396" s="218"/>
      <c r="H2396" s="221">
        <v>7.4660000000000002</v>
      </c>
      <c r="I2396" s="222"/>
      <c r="J2396" s="218"/>
      <c r="K2396" s="218"/>
      <c r="L2396" s="223"/>
      <c r="M2396" s="224"/>
      <c r="N2396" s="225"/>
      <c r="O2396" s="225"/>
      <c r="P2396" s="225"/>
      <c r="Q2396" s="225"/>
      <c r="R2396" s="225"/>
      <c r="S2396" s="225"/>
      <c r="T2396" s="226"/>
      <c r="AT2396" s="227" t="s">
        <v>194</v>
      </c>
      <c r="AU2396" s="227" t="s">
        <v>82</v>
      </c>
      <c r="AV2396" s="14" t="s">
        <v>82</v>
      </c>
      <c r="AW2396" s="14" t="s">
        <v>29</v>
      </c>
      <c r="AX2396" s="14" t="s">
        <v>72</v>
      </c>
      <c r="AY2396" s="227" t="s">
        <v>182</v>
      </c>
    </row>
    <row r="2397" spans="1:65" s="15" customFormat="1" ht="11.25">
      <c r="B2397" s="228"/>
      <c r="C2397" s="229"/>
      <c r="D2397" s="208" t="s">
        <v>194</v>
      </c>
      <c r="E2397" s="230" t="s">
        <v>1</v>
      </c>
      <c r="F2397" s="231" t="s">
        <v>218</v>
      </c>
      <c r="G2397" s="229"/>
      <c r="H2397" s="232">
        <v>79.666999999999987</v>
      </c>
      <c r="I2397" s="233"/>
      <c r="J2397" s="229"/>
      <c r="K2397" s="229"/>
      <c r="L2397" s="234"/>
      <c r="M2397" s="235"/>
      <c r="N2397" s="236"/>
      <c r="O2397" s="236"/>
      <c r="P2397" s="236"/>
      <c r="Q2397" s="236"/>
      <c r="R2397" s="236"/>
      <c r="S2397" s="236"/>
      <c r="T2397" s="237"/>
      <c r="AT2397" s="238" t="s">
        <v>194</v>
      </c>
      <c r="AU2397" s="238" t="s">
        <v>82</v>
      </c>
      <c r="AV2397" s="15" t="s">
        <v>187</v>
      </c>
      <c r="AW2397" s="15" t="s">
        <v>29</v>
      </c>
      <c r="AX2397" s="15" t="s">
        <v>80</v>
      </c>
      <c r="AY2397" s="238" t="s">
        <v>182</v>
      </c>
    </row>
    <row r="2398" spans="1:65" s="2" customFormat="1" ht="24.2" customHeight="1">
      <c r="A2398" s="34"/>
      <c r="B2398" s="35"/>
      <c r="C2398" s="242" t="s">
        <v>2549</v>
      </c>
      <c r="D2398" s="242" t="s">
        <v>648</v>
      </c>
      <c r="E2398" s="243" t="s">
        <v>2550</v>
      </c>
      <c r="F2398" s="244" t="s">
        <v>2551</v>
      </c>
      <c r="G2398" s="245" t="s">
        <v>201</v>
      </c>
      <c r="H2398" s="246">
        <v>97.272999999999996</v>
      </c>
      <c r="I2398" s="247"/>
      <c r="J2398" s="248">
        <f>ROUND(I2398*H2398,2)</f>
        <v>0</v>
      </c>
      <c r="K2398" s="249"/>
      <c r="L2398" s="250"/>
      <c r="M2398" s="251" t="s">
        <v>1</v>
      </c>
      <c r="N2398" s="252" t="s">
        <v>37</v>
      </c>
      <c r="O2398" s="71"/>
      <c r="P2398" s="202">
        <f>O2398*H2398</f>
        <v>0</v>
      </c>
      <c r="Q2398" s="202">
        <v>3.8999999999999999E-4</v>
      </c>
      <c r="R2398" s="202">
        <f>Q2398*H2398</f>
        <v>3.793647E-2</v>
      </c>
      <c r="S2398" s="202">
        <v>0</v>
      </c>
      <c r="T2398" s="203">
        <f>S2398*H2398</f>
        <v>0</v>
      </c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R2398" s="204" t="s">
        <v>434</v>
      </c>
      <c r="AT2398" s="204" t="s">
        <v>648</v>
      </c>
      <c r="AU2398" s="204" t="s">
        <v>82</v>
      </c>
      <c r="AY2398" s="17" t="s">
        <v>182</v>
      </c>
      <c r="BE2398" s="205">
        <f>IF(N2398="základní",J2398,0)</f>
        <v>0</v>
      </c>
      <c r="BF2398" s="205">
        <f>IF(N2398="snížená",J2398,0)</f>
        <v>0</v>
      </c>
      <c r="BG2398" s="205">
        <f>IF(N2398="zákl. přenesená",J2398,0)</f>
        <v>0</v>
      </c>
      <c r="BH2398" s="205">
        <f>IF(N2398="sníž. přenesená",J2398,0)</f>
        <v>0</v>
      </c>
      <c r="BI2398" s="205">
        <f>IF(N2398="nulová",J2398,0)</f>
        <v>0</v>
      </c>
      <c r="BJ2398" s="17" t="s">
        <v>80</v>
      </c>
      <c r="BK2398" s="205">
        <f>ROUND(I2398*H2398,2)</f>
        <v>0</v>
      </c>
      <c r="BL2398" s="17" t="s">
        <v>326</v>
      </c>
      <c r="BM2398" s="204" t="s">
        <v>2552</v>
      </c>
    </row>
    <row r="2399" spans="1:65" s="14" customFormat="1" ht="11.25">
      <c r="B2399" s="217"/>
      <c r="C2399" s="218"/>
      <c r="D2399" s="208" t="s">
        <v>194</v>
      </c>
      <c r="E2399" s="218"/>
      <c r="F2399" s="220" t="s">
        <v>2553</v>
      </c>
      <c r="G2399" s="218"/>
      <c r="H2399" s="221">
        <v>97.272999999999996</v>
      </c>
      <c r="I2399" s="222"/>
      <c r="J2399" s="218"/>
      <c r="K2399" s="218"/>
      <c r="L2399" s="223"/>
      <c r="M2399" s="224"/>
      <c r="N2399" s="225"/>
      <c r="O2399" s="225"/>
      <c r="P2399" s="225"/>
      <c r="Q2399" s="225"/>
      <c r="R2399" s="225"/>
      <c r="S2399" s="225"/>
      <c r="T2399" s="226"/>
      <c r="AT2399" s="227" t="s">
        <v>194</v>
      </c>
      <c r="AU2399" s="227" t="s">
        <v>82</v>
      </c>
      <c r="AV2399" s="14" t="s">
        <v>82</v>
      </c>
      <c r="AW2399" s="14" t="s">
        <v>4</v>
      </c>
      <c r="AX2399" s="14" t="s">
        <v>80</v>
      </c>
      <c r="AY2399" s="227" t="s">
        <v>182</v>
      </c>
    </row>
    <row r="2400" spans="1:65" s="2" customFormat="1" ht="24.2" customHeight="1">
      <c r="A2400" s="34"/>
      <c r="B2400" s="35"/>
      <c r="C2400" s="192" t="s">
        <v>2554</v>
      </c>
      <c r="D2400" s="192" t="s">
        <v>184</v>
      </c>
      <c r="E2400" s="193" t="s">
        <v>2555</v>
      </c>
      <c r="F2400" s="194" t="s">
        <v>2556</v>
      </c>
      <c r="G2400" s="195" t="s">
        <v>292</v>
      </c>
      <c r="H2400" s="196">
        <v>4.0999999999999996</v>
      </c>
      <c r="I2400" s="197"/>
      <c r="J2400" s="198">
        <f>ROUND(I2400*H2400,2)</f>
        <v>0</v>
      </c>
      <c r="K2400" s="199"/>
      <c r="L2400" s="39"/>
      <c r="M2400" s="200" t="s">
        <v>1</v>
      </c>
      <c r="N2400" s="201" t="s">
        <v>37</v>
      </c>
      <c r="O2400" s="71"/>
      <c r="P2400" s="202">
        <f>O2400*H2400</f>
        <v>0</v>
      </c>
      <c r="Q2400" s="202">
        <v>0</v>
      </c>
      <c r="R2400" s="202">
        <f>Q2400*H2400</f>
        <v>0</v>
      </c>
      <c r="S2400" s="202">
        <v>0</v>
      </c>
      <c r="T2400" s="203">
        <f>S2400*H2400</f>
        <v>0</v>
      </c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R2400" s="204" t="s">
        <v>326</v>
      </c>
      <c r="AT2400" s="204" t="s">
        <v>184</v>
      </c>
      <c r="AU2400" s="204" t="s">
        <v>82</v>
      </c>
      <c r="AY2400" s="17" t="s">
        <v>182</v>
      </c>
      <c r="BE2400" s="205">
        <f>IF(N2400="základní",J2400,0)</f>
        <v>0</v>
      </c>
      <c r="BF2400" s="205">
        <f>IF(N2400="snížená",J2400,0)</f>
        <v>0</v>
      </c>
      <c r="BG2400" s="205">
        <f>IF(N2400="zákl. přenesená",J2400,0)</f>
        <v>0</v>
      </c>
      <c r="BH2400" s="205">
        <f>IF(N2400="sníž. přenesená",J2400,0)</f>
        <v>0</v>
      </c>
      <c r="BI2400" s="205">
        <f>IF(N2400="nulová",J2400,0)</f>
        <v>0</v>
      </c>
      <c r="BJ2400" s="17" t="s">
        <v>80</v>
      </c>
      <c r="BK2400" s="205">
        <f>ROUND(I2400*H2400,2)</f>
        <v>0</v>
      </c>
      <c r="BL2400" s="17" t="s">
        <v>326</v>
      </c>
      <c r="BM2400" s="204" t="s">
        <v>2557</v>
      </c>
    </row>
    <row r="2401" spans="1:65" s="2" customFormat="1" ht="33" customHeight="1">
      <c r="A2401" s="34"/>
      <c r="B2401" s="35"/>
      <c r="C2401" s="192" t="s">
        <v>2558</v>
      </c>
      <c r="D2401" s="192" t="s">
        <v>184</v>
      </c>
      <c r="E2401" s="193" t="s">
        <v>2559</v>
      </c>
      <c r="F2401" s="194" t="s">
        <v>2560</v>
      </c>
      <c r="G2401" s="195" t="s">
        <v>292</v>
      </c>
      <c r="H2401" s="196">
        <v>12.3</v>
      </c>
      <c r="I2401" s="197"/>
      <c r="J2401" s="198">
        <f>ROUND(I2401*H2401,2)</f>
        <v>0</v>
      </c>
      <c r="K2401" s="199"/>
      <c r="L2401" s="39"/>
      <c r="M2401" s="200" t="s">
        <v>1</v>
      </c>
      <c r="N2401" s="201" t="s">
        <v>37</v>
      </c>
      <c r="O2401" s="71"/>
      <c r="P2401" s="202">
        <f>O2401*H2401</f>
        <v>0</v>
      </c>
      <c r="Q2401" s="202">
        <v>0</v>
      </c>
      <c r="R2401" s="202">
        <f>Q2401*H2401</f>
        <v>0</v>
      </c>
      <c r="S2401" s="202">
        <v>0</v>
      </c>
      <c r="T2401" s="203">
        <f>S2401*H2401</f>
        <v>0</v>
      </c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R2401" s="204" t="s">
        <v>326</v>
      </c>
      <c r="AT2401" s="204" t="s">
        <v>184</v>
      </c>
      <c r="AU2401" s="204" t="s">
        <v>82</v>
      </c>
      <c r="AY2401" s="17" t="s">
        <v>182</v>
      </c>
      <c r="BE2401" s="205">
        <f>IF(N2401="základní",J2401,0)</f>
        <v>0</v>
      </c>
      <c r="BF2401" s="205">
        <f>IF(N2401="snížená",J2401,0)</f>
        <v>0</v>
      </c>
      <c r="BG2401" s="205">
        <f>IF(N2401="zákl. přenesená",J2401,0)</f>
        <v>0</v>
      </c>
      <c r="BH2401" s="205">
        <f>IF(N2401="sníž. přenesená",J2401,0)</f>
        <v>0</v>
      </c>
      <c r="BI2401" s="205">
        <f>IF(N2401="nulová",J2401,0)</f>
        <v>0</v>
      </c>
      <c r="BJ2401" s="17" t="s">
        <v>80</v>
      </c>
      <c r="BK2401" s="205">
        <f>ROUND(I2401*H2401,2)</f>
        <v>0</v>
      </c>
      <c r="BL2401" s="17" t="s">
        <v>326</v>
      </c>
      <c r="BM2401" s="204" t="s">
        <v>2561</v>
      </c>
    </row>
    <row r="2402" spans="1:65" s="14" customFormat="1" ht="11.25">
      <c r="B2402" s="217"/>
      <c r="C2402" s="218"/>
      <c r="D2402" s="208" t="s">
        <v>194</v>
      </c>
      <c r="E2402" s="218"/>
      <c r="F2402" s="220" t="s">
        <v>2562</v>
      </c>
      <c r="G2402" s="218"/>
      <c r="H2402" s="221">
        <v>12.3</v>
      </c>
      <c r="I2402" s="222"/>
      <c r="J2402" s="218"/>
      <c r="K2402" s="218"/>
      <c r="L2402" s="223"/>
      <c r="M2402" s="224"/>
      <c r="N2402" s="225"/>
      <c r="O2402" s="225"/>
      <c r="P2402" s="225"/>
      <c r="Q2402" s="225"/>
      <c r="R2402" s="225"/>
      <c r="S2402" s="225"/>
      <c r="T2402" s="226"/>
      <c r="AT2402" s="227" t="s">
        <v>194</v>
      </c>
      <c r="AU2402" s="227" t="s">
        <v>82</v>
      </c>
      <c r="AV2402" s="14" t="s">
        <v>82</v>
      </c>
      <c r="AW2402" s="14" t="s">
        <v>4</v>
      </c>
      <c r="AX2402" s="14" t="s">
        <v>80</v>
      </c>
      <c r="AY2402" s="227" t="s">
        <v>182</v>
      </c>
    </row>
    <row r="2403" spans="1:65" s="12" customFormat="1" ht="22.9" customHeight="1">
      <c r="B2403" s="176"/>
      <c r="C2403" s="177"/>
      <c r="D2403" s="178" t="s">
        <v>71</v>
      </c>
      <c r="E2403" s="190" t="s">
        <v>2563</v>
      </c>
      <c r="F2403" s="190" t="s">
        <v>2564</v>
      </c>
      <c r="G2403" s="177"/>
      <c r="H2403" s="177"/>
      <c r="I2403" s="180"/>
      <c r="J2403" s="191">
        <f>BK2403</f>
        <v>0</v>
      </c>
      <c r="K2403" s="177"/>
      <c r="L2403" s="182"/>
      <c r="M2403" s="183"/>
      <c r="N2403" s="184"/>
      <c r="O2403" s="184"/>
      <c r="P2403" s="185">
        <f>SUM(P2404:P2446)</f>
        <v>0</v>
      </c>
      <c r="Q2403" s="184"/>
      <c r="R2403" s="185">
        <f>SUM(R2404:R2446)</f>
        <v>0.87664792000000002</v>
      </c>
      <c r="S2403" s="184"/>
      <c r="T2403" s="186">
        <f>SUM(T2404:T2446)</f>
        <v>0.60033780000000003</v>
      </c>
      <c r="AR2403" s="187" t="s">
        <v>82</v>
      </c>
      <c r="AT2403" s="188" t="s">
        <v>71</v>
      </c>
      <c r="AU2403" s="188" t="s">
        <v>80</v>
      </c>
      <c r="AY2403" s="187" t="s">
        <v>182</v>
      </c>
      <c r="BK2403" s="189">
        <f>SUM(BK2404:BK2446)</f>
        <v>0</v>
      </c>
    </row>
    <row r="2404" spans="1:65" s="2" customFormat="1" ht="24.2" customHeight="1">
      <c r="A2404" s="34"/>
      <c r="B2404" s="35"/>
      <c r="C2404" s="192" t="s">
        <v>2565</v>
      </c>
      <c r="D2404" s="192" t="s">
        <v>184</v>
      </c>
      <c r="E2404" s="193" t="s">
        <v>2566</v>
      </c>
      <c r="F2404" s="194" t="s">
        <v>2567</v>
      </c>
      <c r="G2404" s="195" t="s">
        <v>201</v>
      </c>
      <c r="H2404" s="196">
        <v>11.8</v>
      </c>
      <c r="I2404" s="197"/>
      <c r="J2404" s="198">
        <f>ROUND(I2404*H2404,2)</f>
        <v>0</v>
      </c>
      <c r="K2404" s="199"/>
      <c r="L2404" s="39"/>
      <c r="M2404" s="200" t="s">
        <v>1</v>
      </c>
      <c r="N2404" s="201" t="s">
        <v>37</v>
      </c>
      <c r="O2404" s="71"/>
      <c r="P2404" s="202">
        <f>O2404*H2404</f>
        <v>0</v>
      </c>
      <c r="Q2404" s="202">
        <v>0</v>
      </c>
      <c r="R2404" s="202">
        <f>Q2404*H2404</f>
        <v>0</v>
      </c>
      <c r="S2404" s="202">
        <v>0</v>
      </c>
      <c r="T2404" s="203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4" t="s">
        <v>187</v>
      </c>
      <c r="AT2404" s="204" t="s">
        <v>184</v>
      </c>
      <c r="AU2404" s="204" t="s">
        <v>82</v>
      </c>
      <c r="AY2404" s="17" t="s">
        <v>182</v>
      </c>
      <c r="BE2404" s="205">
        <f>IF(N2404="základní",J2404,0)</f>
        <v>0</v>
      </c>
      <c r="BF2404" s="205">
        <f>IF(N2404="snížená",J2404,0)</f>
        <v>0</v>
      </c>
      <c r="BG2404" s="205">
        <f>IF(N2404="zákl. přenesená",J2404,0)</f>
        <v>0</v>
      </c>
      <c r="BH2404" s="205">
        <f>IF(N2404="sníž. přenesená",J2404,0)</f>
        <v>0</v>
      </c>
      <c r="BI2404" s="205">
        <f>IF(N2404="nulová",J2404,0)</f>
        <v>0</v>
      </c>
      <c r="BJ2404" s="17" t="s">
        <v>80</v>
      </c>
      <c r="BK2404" s="205">
        <f>ROUND(I2404*H2404,2)</f>
        <v>0</v>
      </c>
      <c r="BL2404" s="17" t="s">
        <v>187</v>
      </c>
      <c r="BM2404" s="204" t="s">
        <v>2568</v>
      </c>
    </row>
    <row r="2405" spans="1:65" s="2" customFormat="1" ht="19.5">
      <c r="A2405" s="34"/>
      <c r="B2405" s="35"/>
      <c r="C2405" s="36"/>
      <c r="D2405" s="208" t="s">
        <v>652</v>
      </c>
      <c r="E2405" s="36"/>
      <c r="F2405" s="253" t="s">
        <v>2569</v>
      </c>
      <c r="G2405" s="36"/>
      <c r="H2405" s="36"/>
      <c r="I2405" s="254"/>
      <c r="J2405" s="36"/>
      <c r="K2405" s="36"/>
      <c r="L2405" s="39"/>
      <c r="M2405" s="255"/>
      <c r="N2405" s="256"/>
      <c r="O2405" s="71"/>
      <c r="P2405" s="71"/>
      <c r="Q2405" s="71"/>
      <c r="R2405" s="71"/>
      <c r="S2405" s="71"/>
      <c r="T2405" s="72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T2405" s="17" t="s">
        <v>652</v>
      </c>
      <c r="AU2405" s="17" t="s">
        <v>82</v>
      </c>
    </row>
    <row r="2406" spans="1:65" s="2" customFormat="1" ht="24.2" customHeight="1">
      <c r="A2406" s="34"/>
      <c r="B2406" s="35"/>
      <c r="C2406" s="192" t="s">
        <v>2570</v>
      </c>
      <c r="D2406" s="192" t="s">
        <v>184</v>
      </c>
      <c r="E2406" s="193" t="s">
        <v>2571</v>
      </c>
      <c r="F2406" s="194" t="s">
        <v>2572</v>
      </c>
      <c r="G2406" s="195" t="s">
        <v>201</v>
      </c>
      <c r="H2406" s="196">
        <v>17.085999999999999</v>
      </c>
      <c r="I2406" s="197"/>
      <c r="J2406" s="198">
        <f>ROUND(I2406*H2406,2)</f>
        <v>0</v>
      </c>
      <c r="K2406" s="199"/>
      <c r="L2406" s="39"/>
      <c r="M2406" s="200" t="s">
        <v>1</v>
      </c>
      <c r="N2406" s="201" t="s">
        <v>37</v>
      </c>
      <c r="O2406" s="71"/>
      <c r="P2406" s="202">
        <f>O2406*H2406</f>
        <v>0</v>
      </c>
      <c r="Q2406" s="202">
        <v>0</v>
      </c>
      <c r="R2406" s="202">
        <f>Q2406*H2406</f>
        <v>0</v>
      </c>
      <c r="S2406" s="202">
        <v>0</v>
      </c>
      <c r="T2406" s="203">
        <f>S2406*H2406</f>
        <v>0</v>
      </c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R2406" s="204" t="s">
        <v>187</v>
      </c>
      <c r="AT2406" s="204" t="s">
        <v>184</v>
      </c>
      <c r="AU2406" s="204" t="s">
        <v>82</v>
      </c>
      <c r="AY2406" s="17" t="s">
        <v>182</v>
      </c>
      <c r="BE2406" s="205">
        <f>IF(N2406="základní",J2406,0)</f>
        <v>0</v>
      </c>
      <c r="BF2406" s="205">
        <f>IF(N2406="snížená",J2406,0)</f>
        <v>0</v>
      </c>
      <c r="BG2406" s="205">
        <f>IF(N2406="zákl. přenesená",J2406,0)</f>
        <v>0</v>
      </c>
      <c r="BH2406" s="205">
        <f>IF(N2406="sníž. přenesená",J2406,0)</f>
        <v>0</v>
      </c>
      <c r="BI2406" s="205">
        <f>IF(N2406="nulová",J2406,0)</f>
        <v>0</v>
      </c>
      <c r="BJ2406" s="17" t="s">
        <v>80</v>
      </c>
      <c r="BK2406" s="205">
        <f>ROUND(I2406*H2406,2)</f>
        <v>0</v>
      </c>
      <c r="BL2406" s="17" t="s">
        <v>187</v>
      </c>
      <c r="BM2406" s="204" t="s">
        <v>2573</v>
      </c>
    </row>
    <row r="2407" spans="1:65" s="2" customFormat="1" ht="19.5">
      <c r="A2407" s="34"/>
      <c r="B2407" s="35"/>
      <c r="C2407" s="36"/>
      <c r="D2407" s="208" t="s">
        <v>652</v>
      </c>
      <c r="E2407" s="36"/>
      <c r="F2407" s="253" t="s">
        <v>2574</v>
      </c>
      <c r="G2407" s="36"/>
      <c r="H2407" s="36"/>
      <c r="I2407" s="254"/>
      <c r="J2407" s="36"/>
      <c r="K2407" s="36"/>
      <c r="L2407" s="39"/>
      <c r="M2407" s="255"/>
      <c r="N2407" s="256"/>
      <c r="O2407" s="71"/>
      <c r="P2407" s="71"/>
      <c r="Q2407" s="71"/>
      <c r="R2407" s="71"/>
      <c r="S2407" s="71"/>
      <c r="T2407" s="72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T2407" s="17" t="s">
        <v>652</v>
      </c>
      <c r="AU2407" s="17" t="s">
        <v>82</v>
      </c>
    </row>
    <row r="2408" spans="1:65" s="2" customFormat="1" ht="24.2" customHeight="1">
      <c r="A2408" s="34"/>
      <c r="B2408" s="35"/>
      <c r="C2408" s="192" t="s">
        <v>2575</v>
      </c>
      <c r="D2408" s="192" t="s">
        <v>184</v>
      </c>
      <c r="E2408" s="193" t="s">
        <v>2576</v>
      </c>
      <c r="F2408" s="194" t="s">
        <v>2577</v>
      </c>
      <c r="G2408" s="195" t="s">
        <v>201</v>
      </c>
      <c r="H2408" s="196">
        <v>101.58</v>
      </c>
      <c r="I2408" s="197"/>
      <c r="J2408" s="198">
        <f>ROUND(I2408*H2408,2)</f>
        <v>0</v>
      </c>
      <c r="K2408" s="199"/>
      <c r="L2408" s="39"/>
      <c r="M2408" s="200" t="s">
        <v>1</v>
      </c>
      <c r="N2408" s="201" t="s">
        <v>37</v>
      </c>
      <c r="O2408" s="71"/>
      <c r="P2408" s="202">
        <f>O2408*H2408</f>
        <v>0</v>
      </c>
      <c r="Q2408" s="202">
        <v>0</v>
      </c>
      <c r="R2408" s="202">
        <f>Q2408*H2408</f>
        <v>0</v>
      </c>
      <c r="S2408" s="202">
        <v>5.9100000000000003E-3</v>
      </c>
      <c r="T2408" s="203">
        <f>S2408*H2408</f>
        <v>0.60033780000000003</v>
      </c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R2408" s="204" t="s">
        <v>326</v>
      </c>
      <c r="AT2408" s="204" t="s">
        <v>184</v>
      </c>
      <c r="AU2408" s="204" t="s">
        <v>82</v>
      </c>
      <c r="AY2408" s="17" t="s">
        <v>182</v>
      </c>
      <c r="BE2408" s="205">
        <f>IF(N2408="základní",J2408,0)</f>
        <v>0</v>
      </c>
      <c r="BF2408" s="205">
        <f>IF(N2408="snížená",J2408,0)</f>
        <v>0</v>
      </c>
      <c r="BG2408" s="205">
        <f>IF(N2408="zákl. přenesená",J2408,0)</f>
        <v>0</v>
      </c>
      <c r="BH2408" s="205">
        <f>IF(N2408="sníž. přenesená",J2408,0)</f>
        <v>0</v>
      </c>
      <c r="BI2408" s="205">
        <f>IF(N2408="nulová",J2408,0)</f>
        <v>0</v>
      </c>
      <c r="BJ2408" s="17" t="s">
        <v>80</v>
      </c>
      <c r="BK2408" s="205">
        <f>ROUND(I2408*H2408,2)</f>
        <v>0</v>
      </c>
      <c r="BL2408" s="17" t="s">
        <v>326</v>
      </c>
      <c r="BM2408" s="204" t="s">
        <v>2578</v>
      </c>
    </row>
    <row r="2409" spans="1:65" s="13" customFormat="1" ht="11.25">
      <c r="B2409" s="206"/>
      <c r="C2409" s="207"/>
      <c r="D2409" s="208" t="s">
        <v>194</v>
      </c>
      <c r="E2409" s="209" t="s">
        <v>1</v>
      </c>
      <c r="F2409" s="210" t="s">
        <v>207</v>
      </c>
      <c r="G2409" s="207"/>
      <c r="H2409" s="209" t="s">
        <v>1</v>
      </c>
      <c r="I2409" s="211"/>
      <c r="J2409" s="207"/>
      <c r="K2409" s="207"/>
      <c r="L2409" s="212"/>
      <c r="M2409" s="213"/>
      <c r="N2409" s="214"/>
      <c r="O2409" s="214"/>
      <c r="P2409" s="214"/>
      <c r="Q2409" s="214"/>
      <c r="R2409" s="214"/>
      <c r="S2409" s="214"/>
      <c r="T2409" s="215"/>
      <c r="AT2409" s="216" t="s">
        <v>194</v>
      </c>
      <c r="AU2409" s="216" t="s">
        <v>82</v>
      </c>
      <c r="AV2409" s="13" t="s">
        <v>80</v>
      </c>
      <c r="AW2409" s="13" t="s">
        <v>29</v>
      </c>
      <c r="AX2409" s="13" t="s">
        <v>72</v>
      </c>
      <c r="AY2409" s="216" t="s">
        <v>182</v>
      </c>
    </row>
    <row r="2410" spans="1:65" s="13" customFormat="1" ht="11.25">
      <c r="B2410" s="206"/>
      <c r="C2410" s="207"/>
      <c r="D2410" s="208" t="s">
        <v>194</v>
      </c>
      <c r="E2410" s="209" t="s">
        <v>1</v>
      </c>
      <c r="F2410" s="210" t="s">
        <v>2579</v>
      </c>
      <c r="G2410" s="207"/>
      <c r="H2410" s="209" t="s">
        <v>1</v>
      </c>
      <c r="I2410" s="211"/>
      <c r="J2410" s="207"/>
      <c r="K2410" s="207"/>
      <c r="L2410" s="212"/>
      <c r="M2410" s="213"/>
      <c r="N2410" s="214"/>
      <c r="O2410" s="214"/>
      <c r="P2410" s="214"/>
      <c r="Q2410" s="214"/>
      <c r="R2410" s="214"/>
      <c r="S2410" s="214"/>
      <c r="T2410" s="215"/>
      <c r="AT2410" s="216" t="s">
        <v>194</v>
      </c>
      <c r="AU2410" s="216" t="s">
        <v>82</v>
      </c>
      <c r="AV2410" s="13" t="s">
        <v>80</v>
      </c>
      <c r="AW2410" s="13" t="s">
        <v>29</v>
      </c>
      <c r="AX2410" s="13" t="s">
        <v>72</v>
      </c>
      <c r="AY2410" s="216" t="s">
        <v>182</v>
      </c>
    </row>
    <row r="2411" spans="1:65" s="14" customFormat="1" ht="11.25">
      <c r="B2411" s="217"/>
      <c r="C2411" s="218"/>
      <c r="D2411" s="208" t="s">
        <v>194</v>
      </c>
      <c r="E2411" s="219" t="s">
        <v>1</v>
      </c>
      <c r="F2411" s="220" t="s">
        <v>2580</v>
      </c>
      <c r="G2411" s="218"/>
      <c r="H2411" s="221">
        <v>90.08</v>
      </c>
      <c r="I2411" s="222"/>
      <c r="J2411" s="218"/>
      <c r="K2411" s="218"/>
      <c r="L2411" s="223"/>
      <c r="M2411" s="224"/>
      <c r="N2411" s="225"/>
      <c r="O2411" s="225"/>
      <c r="P2411" s="225"/>
      <c r="Q2411" s="225"/>
      <c r="R2411" s="225"/>
      <c r="S2411" s="225"/>
      <c r="T2411" s="226"/>
      <c r="AT2411" s="227" t="s">
        <v>194</v>
      </c>
      <c r="AU2411" s="227" t="s">
        <v>82</v>
      </c>
      <c r="AV2411" s="14" t="s">
        <v>82</v>
      </c>
      <c r="AW2411" s="14" t="s">
        <v>29</v>
      </c>
      <c r="AX2411" s="14" t="s">
        <v>72</v>
      </c>
      <c r="AY2411" s="227" t="s">
        <v>182</v>
      </c>
    </row>
    <row r="2412" spans="1:65" s="13" customFormat="1" ht="11.25">
      <c r="B2412" s="206"/>
      <c r="C2412" s="207"/>
      <c r="D2412" s="208" t="s">
        <v>194</v>
      </c>
      <c r="E2412" s="209" t="s">
        <v>1</v>
      </c>
      <c r="F2412" s="210" t="s">
        <v>253</v>
      </c>
      <c r="G2412" s="207"/>
      <c r="H2412" s="209" t="s">
        <v>1</v>
      </c>
      <c r="I2412" s="211"/>
      <c r="J2412" s="207"/>
      <c r="K2412" s="207"/>
      <c r="L2412" s="212"/>
      <c r="M2412" s="213"/>
      <c r="N2412" s="214"/>
      <c r="O2412" s="214"/>
      <c r="P2412" s="214"/>
      <c r="Q2412" s="214"/>
      <c r="R2412" s="214"/>
      <c r="S2412" s="214"/>
      <c r="T2412" s="215"/>
      <c r="AT2412" s="216" t="s">
        <v>194</v>
      </c>
      <c r="AU2412" s="216" t="s">
        <v>82</v>
      </c>
      <c r="AV2412" s="13" t="s">
        <v>80</v>
      </c>
      <c r="AW2412" s="13" t="s">
        <v>29</v>
      </c>
      <c r="AX2412" s="13" t="s">
        <v>72</v>
      </c>
      <c r="AY2412" s="216" t="s">
        <v>182</v>
      </c>
    </row>
    <row r="2413" spans="1:65" s="13" customFormat="1" ht="11.25">
      <c r="B2413" s="206"/>
      <c r="C2413" s="207"/>
      <c r="D2413" s="208" t="s">
        <v>194</v>
      </c>
      <c r="E2413" s="209" t="s">
        <v>1</v>
      </c>
      <c r="F2413" s="210" t="s">
        <v>2581</v>
      </c>
      <c r="G2413" s="207"/>
      <c r="H2413" s="209" t="s">
        <v>1</v>
      </c>
      <c r="I2413" s="211"/>
      <c r="J2413" s="207"/>
      <c r="K2413" s="207"/>
      <c r="L2413" s="212"/>
      <c r="M2413" s="213"/>
      <c r="N2413" s="214"/>
      <c r="O2413" s="214"/>
      <c r="P2413" s="214"/>
      <c r="Q2413" s="214"/>
      <c r="R2413" s="214"/>
      <c r="S2413" s="214"/>
      <c r="T2413" s="215"/>
      <c r="AT2413" s="216" t="s">
        <v>194</v>
      </c>
      <c r="AU2413" s="216" t="s">
        <v>82</v>
      </c>
      <c r="AV2413" s="13" t="s">
        <v>80</v>
      </c>
      <c r="AW2413" s="13" t="s">
        <v>29</v>
      </c>
      <c r="AX2413" s="13" t="s">
        <v>72</v>
      </c>
      <c r="AY2413" s="216" t="s">
        <v>182</v>
      </c>
    </row>
    <row r="2414" spans="1:65" s="14" customFormat="1" ht="11.25">
      <c r="B2414" s="217"/>
      <c r="C2414" s="218"/>
      <c r="D2414" s="208" t="s">
        <v>194</v>
      </c>
      <c r="E2414" s="219" t="s">
        <v>1</v>
      </c>
      <c r="F2414" s="220" t="s">
        <v>2582</v>
      </c>
      <c r="G2414" s="218"/>
      <c r="H2414" s="221">
        <v>11.5</v>
      </c>
      <c r="I2414" s="222"/>
      <c r="J2414" s="218"/>
      <c r="K2414" s="218"/>
      <c r="L2414" s="223"/>
      <c r="M2414" s="224"/>
      <c r="N2414" s="225"/>
      <c r="O2414" s="225"/>
      <c r="P2414" s="225"/>
      <c r="Q2414" s="225"/>
      <c r="R2414" s="225"/>
      <c r="S2414" s="225"/>
      <c r="T2414" s="226"/>
      <c r="AT2414" s="227" t="s">
        <v>194</v>
      </c>
      <c r="AU2414" s="227" t="s">
        <v>82</v>
      </c>
      <c r="AV2414" s="14" t="s">
        <v>82</v>
      </c>
      <c r="AW2414" s="14" t="s">
        <v>29</v>
      </c>
      <c r="AX2414" s="14" t="s">
        <v>72</v>
      </c>
      <c r="AY2414" s="227" t="s">
        <v>182</v>
      </c>
    </row>
    <row r="2415" spans="1:65" s="15" customFormat="1" ht="11.25">
      <c r="B2415" s="228"/>
      <c r="C2415" s="229"/>
      <c r="D2415" s="208" t="s">
        <v>194</v>
      </c>
      <c r="E2415" s="230" t="s">
        <v>1</v>
      </c>
      <c r="F2415" s="231" t="s">
        <v>218</v>
      </c>
      <c r="G2415" s="229"/>
      <c r="H2415" s="232">
        <v>101.58</v>
      </c>
      <c r="I2415" s="233"/>
      <c r="J2415" s="229"/>
      <c r="K2415" s="229"/>
      <c r="L2415" s="234"/>
      <c r="M2415" s="235"/>
      <c r="N2415" s="236"/>
      <c r="O2415" s="236"/>
      <c r="P2415" s="236"/>
      <c r="Q2415" s="236"/>
      <c r="R2415" s="236"/>
      <c r="S2415" s="236"/>
      <c r="T2415" s="237"/>
      <c r="AT2415" s="238" t="s">
        <v>194</v>
      </c>
      <c r="AU2415" s="238" t="s">
        <v>82</v>
      </c>
      <c r="AV2415" s="15" t="s">
        <v>187</v>
      </c>
      <c r="AW2415" s="15" t="s">
        <v>29</v>
      </c>
      <c r="AX2415" s="15" t="s">
        <v>80</v>
      </c>
      <c r="AY2415" s="238" t="s">
        <v>182</v>
      </c>
    </row>
    <row r="2416" spans="1:65" s="2" customFormat="1" ht="21.75" customHeight="1">
      <c r="A2416" s="34"/>
      <c r="B2416" s="35"/>
      <c r="C2416" s="192" t="s">
        <v>2583</v>
      </c>
      <c r="D2416" s="192" t="s">
        <v>184</v>
      </c>
      <c r="E2416" s="193" t="s">
        <v>2584</v>
      </c>
      <c r="F2416" s="194" t="s">
        <v>2585</v>
      </c>
      <c r="G2416" s="195" t="s">
        <v>201</v>
      </c>
      <c r="H2416" s="196">
        <v>108.86799999999999</v>
      </c>
      <c r="I2416" s="197"/>
      <c r="J2416" s="198">
        <f>ROUND(I2416*H2416,2)</f>
        <v>0</v>
      </c>
      <c r="K2416" s="199"/>
      <c r="L2416" s="39"/>
      <c r="M2416" s="200" t="s">
        <v>1</v>
      </c>
      <c r="N2416" s="201" t="s">
        <v>37</v>
      </c>
      <c r="O2416" s="71"/>
      <c r="P2416" s="202">
        <f>O2416*H2416</f>
        <v>0</v>
      </c>
      <c r="Q2416" s="202">
        <v>0</v>
      </c>
      <c r="R2416" s="202">
        <f>Q2416*H2416</f>
        <v>0</v>
      </c>
      <c r="S2416" s="202">
        <v>0</v>
      </c>
      <c r="T2416" s="203">
        <f>S2416*H2416</f>
        <v>0</v>
      </c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R2416" s="204" t="s">
        <v>326</v>
      </c>
      <c r="AT2416" s="204" t="s">
        <v>184</v>
      </c>
      <c r="AU2416" s="204" t="s">
        <v>82</v>
      </c>
      <c r="AY2416" s="17" t="s">
        <v>182</v>
      </c>
      <c r="BE2416" s="205">
        <f>IF(N2416="základní",J2416,0)</f>
        <v>0</v>
      </c>
      <c r="BF2416" s="205">
        <f>IF(N2416="snížená",J2416,0)</f>
        <v>0</v>
      </c>
      <c r="BG2416" s="205">
        <f>IF(N2416="zákl. přenesená",J2416,0)</f>
        <v>0</v>
      </c>
      <c r="BH2416" s="205">
        <f>IF(N2416="sníž. přenesená",J2416,0)</f>
        <v>0</v>
      </c>
      <c r="BI2416" s="205">
        <f>IF(N2416="nulová",J2416,0)</f>
        <v>0</v>
      </c>
      <c r="BJ2416" s="17" t="s">
        <v>80</v>
      </c>
      <c r="BK2416" s="205">
        <f>ROUND(I2416*H2416,2)</f>
        <v>0</v>
      </c>
      <c r="BL2416" s="17" t="s">
        <v>326</v>
      </c>
      <c r="BM2416" s="204" t="s">
        <v>2586</v>
      </c>
    </row>
    <row r="2417" spans="1:65" s="14" customFormat="1" ht="11.25">
      <c r="B2417" s="217"/>
      <c r="C2417" s="218"/>
      <c r="D2417" s="208" t="s">
        <v>194</v>
      </c>
      <c r="E2417" s="219" t="s">
        <v>1</v>
      </c>
      <c r="F2417" s="220" t="s">
        <v>2587</v>
      </c>
      <c r="G2417" s="218"/>
      <c r="H2417" s="221">
        <v>25.440999999999999</v>
      </c>
      <c r="I2417" s="222"/>
      <c r="J2417" s="218"/>
      <c r="K2417" s="218"/>
      <c r="L2417" s="223"/>
      <c r="M2417" s="224"/>
      <c r="N2417" s="225"/>
      <c r="O2417" s="225"/>
      <c r="P2417" s="225"/>
      <c r="Q2417" s="225"/>
      <c r="R2417" s="225"/>
      <c r="S2417" s="225"/>
      <c r="T2417" s="226"/>
      <c r="AT2417" s="227" t="s">
        <v>194</v>
      </c>
      <c r="AU2417" s="227" t="s">
        <v>82</v>
      </c>
      <c r="AV2417" s="14" t="s">
        <v>82</v>
      </c>
      <c r="AW2417" s="14" t="s">
        <v>29</v>
      </c>
      <c r="AX2417" s="14" t="s">
        <v>72</v>
      </c>
      <c r="AY2417" s="227" t="s">
        <v>182</v>
      </c>
    </row>
    <row r="2418" spans="1:65" s="14" customFormat="1" ht="11.25">
      <c r="B2418" s="217"/>
      <c r="C2418" s="218"/>
      <c r="D2418" s="208" t="s">
        <v>194</v>
      </c>
      <c r="E2418" s="219" t="s">
        <v>1</v>
      </c>
      <c r="F2418" s="220" t="s">
        <v>2588</v>
      </c>
      <c r="G2418" s="218"/>
      <c r="H2418" s="221">
        <v>57.018000000000001</v>
      </c>
      <c r="I2418" s="222"/>
      <c r="J2418" s="218"/>
      <c r="K2418" s="218"/>
      <c r="L2418" s="223"/>
      <c r="M2418" s="224"/>
      <c r="N2418" s="225"/>
      <c r="O2418" s="225"/>
      <c r="P2418" s="225"/>
      <c r="Q2418" s="225"/>
      <c r="R2418" s="225"/>
      <c r="S2418" s="225"/>
      <c r="T2418" s="226"/>
      <c r="AT2418" s="227" t="s">
        <v>194</v>
      </c>
      <c r="AU2418" s="227" t="s">
        <v>82</v>
      </c>
      <c r="AV2418" s="14" t="s">
        <v>82</v>
      </c>
      <c r="AW2418" s="14" t="s">
        <v>29</v>
      </c>
      <c r="AX2418" s="14" t="s">
        <v>72</v>
      </c>
      <c r="AY2418" s="227" t="s">
        <v>182</v>
      </c>
    </row>
    <row r="2419" spans="1:65" s="13" customFormat="1" ht="11.25">
      <c r="B2419" s="206"/>
      <c r="C2419" s="207"/>
      <c r="D2419" s="208" t="s">
        <v>194</v>
      </c>
      <c r="E2419" s="209" t="s">
        <v>1</v>
      </c>
      <c r="F2419" s="210" t="s">
        <v>2589</v>
      </c>
      <c r="G2419" s="207"/>
      <c r="H2419" s="209" t="s">
        <v>1</v>
      </c>
      <c r="I2419" s="211"/>
      <c r="J2419" s="207"/>
      <c r="K2419" s="207"/>
      <c r="L2419" s="212"/>
      <c r="M2419" s="213"/>
      <c r="N2419" s="214"/>
      <c r="O2419" s="214"/>
      <c r="P2419" s="214"/>
      <c r="Q2419" s="214"/>
      <c r="R2419" s="214"/>
      <c r="S2419" s="214"/>
      <c r="T2419" s="215"/>
      <c r="AT2419" s="216" t="s">
        <v>194</v>
      </c>
      <c r="AU2419" s="216" t="s">
        <v>82</v>
      </c>
      <c r="AV2419" s="13" t="s">
        <v>80</v>
      </c>
      <c r="AW2419" s="13" t="s">
        <v>29</v>
      </c>
      <c r="AX2419" s="13" t="s">
        <v>72</v>
      </c>
      <c r="AY2419" s="216" t="s">
        <v>182</v>
      </c>
    </row>
    <row r="2420" spans="1:65" s="14" customFormat="1" ht="11.25">
      <c r="B2420" s="217"/>
      <c r="C2420" s="218"/>
      <c r="D2420" s="208" t="s">
        <v>194</v>
      </c>
      <c r="E2420" s="219" t="s">
        <v>1</v>
      </c>
      <c r="F2420" s="220" t="s">
        <v>2590</v>
      </c>
      <c r="G2420" s="218"/>
      <c r="H2420" s="221">
        <v>6.5090000000000003</v>
      </c>
      <c r="I2420" s="222"/>
      <c r="J2420" s="218"/>
      <c r="K2420" s="218"/>
      <c r="L2420" s="223"/>
      <c r="M2420" s="224"/>
      <c r="N2420" s="225"/>
      <c r="O2420" s="225"/>
      <c r="P2420" s="225"/>
      <c r="Q2420" s="225"/>
      <c r="R2420" s="225"/>
      <c r="S2420" s="225"/>
      <c r="T2420" s="226"/>
      <c r="AT2420" s="227" t="s">
        <v>194</v>
      </c>
      <c r="AU2420" s="227" t="s">
        <v>82</v>
      </c>
      <c r="AV2420" s="14" t="s">
        <v>82</v>
      </c>
      <c r="AW2420" s="14" t="s">
        <v>29</v>
      </c>
      <c r="AX2420" s="14" t="s">
        <v>72</v>
      </c>
      <c r="AY2420" s="227" t="s">
        <v>182</v>
      </c>
    </row>
    <row r="2421" spans="1:65" s="13" customFormat="1" ht="11.25">
      <c r="B2421" s="206"/>
      <c r="C2421" s="207"/>
      <c r="D2421" s="208" t="s">
        <v>194</v>
      </c>
      <c r="E2421" s="209" t="s">
        <v>1</v>
      </c>
      <c r="F2421" s="210" t="s">
        <v>2591</v>
      </c>
      <c r="G2421" s="207"/>
      <c r="H2421" s="209" t="s">
        <v>1</v>
      </c>
      <c r="I2421" s="211"/>
      <c r="J2421" s="207"/>
      <c r="K2421" s="207"/>
      <c r="L2421" s="212"/>
      <c r="M2421" s="213"/>
      <c r="N2421" s="214"/>
      <c r="O2421" s="214"/>
      <c r="P2421" s="214"/>
      <c r="Q2421" s="214"/>
      <c r="R2421" s="214"/>
      <c r="S2421" s="214"/>
      <c r="T2421" s="215"/>
      <c r="AT2421" s="216" t="s">
        <v>194</v>
      </c>
      <c r="AU2421" s="216" t="s">
        <v>82</v>
      </c>
      <c r="AV2421" s="13" t="s">
        <v>80</v>
      </c>
      <c r="AW2421" s="13" t="s">
        <v>29</v>
      </c>
      <c r="AX2421" s="13" t="s">
        <v>72</v>
      </c>
      <c r="AY2421" s="216" t="s">
        <v>182</v>
      </c>
    </row>
    <row r="2422" spans="1:65" s="14" customFormat="1" ht="11.25">
      <c r="B2422" s="217"/>
      <c r="C2422" s="218"/>
      <c r="D2422" s="208" t="s">
        <v>194</v>
      </c>
      <c r="E2422" s="219" t="s">
        <v>1</v>
      </c>
      <c r="F2422" s="220" t="s">
        <v>2592</v>
      </c>
      <c r="G2422" s="218"/>
      <c r="H2422" s="221">
        <v>19.899999999999999</v>
      </c>
      <c r="I2422" s="222"/>
      <c r="J2422" s="218"/>
      <c r="K2422" s="218"/>
      <c r="L2422" s="223"/>
      <c r="M2422" s="224"/>
      <c r="N2422" s="225"/>
      <c r="O2422" s="225"/>
      <c r="P2422" s="225"/>
      <c r="Q2422" s="225"/>
      <c r="R2422" s="225"/>
      <c r="S2422" s="225"/>
      <c r="T2422" s="226"/>
      <c r="AT2422" s="227" t="s">
        <v>194</v>
      </c>
      <c r="AU2422" s="227" t="s">
        <v>82</v>
      </c>
      <c r="AV2422" s="14" t="s">
        <v>82</v>
      </c>
      <c r="AW2422" s="14" t="s">
        <v>29</v>
      </c>
      <c r="AX2422" s="14" t="s">
        <v>72</v>
      </c>
      <c r="AY2422" s="227" t="s">
        <v>182</v>
      </c>
    </row>
    <row r="2423" spans="1:65" s="15" customFormat="1" ht="11.25">
      <c r="B2423" s="228"/>
      <c r="C2423" s="229"/>
      <c r="D2423" s="208" t="s">
        <v>194</v>
      </c>
      <c r="E2423" s="230" t="s">
        <v>1</v>
      </c>
      <c r="F2423" s="231" t="s">
        <v>218</v>
      </c>
      <c r="G2423" s="229"/>
      <c r="H2423" s="232">
        <v>108.86799999999999</v>
      </c>
      <c r="I2423" s="233"/>
      <c r="J2423" s="229"/>
      <c r="K2423" s="229"/>
      <c r="L2423" s="234"/>
      <c r="M2423" s="235"/>
      <c r="N2423" s="236"/>
      <c r="O2423" s="236"/>
      <c r="P2423" s="236"/>
      <c r="Q2423" s="236"/>
      <c r="R2423" s="236"/>
      <c r="S2423" s="236"/>
      <c r="T2423" s="237"/>
      <c r="AT2423" s="238" t="s">
        <v>194</v>
      </c>
      <c r="AU2423" s="238" t="s">
        <v>82</v>
      </c>
      <c r="AV2423" s="15" t="s">
        <v>187</v>
      </c>
      <c r="AW2423" s="15" t="s">
        <v>29</v>
      </c>
      <c r="AX2423" s="15" t="s">
        <v>80</v>
      </c>
      <c r="AY2423" s="238" t="s">
        <v>182</v>
      </c>
    </row>
    <row r="2424" spans="1:65" s="2" customFormat="1" ht="37.9" customHeight="1">
      <c r="A2424" s="34"/>
      <c r="B2424" s="35"/>
      <c r="C2424" s="242" t="s">
        <v>2593</v>
      </c>
      <c r="D2424" s="242" t="s">
        <v>648</v>
      </c>
      <c r="E2424" s="243" t="s">
        <v>2594</v>
      </c>
      <c r="F2424" s="244" t="s">
        <v>2595</v>
      </c>
      <c r="G2424" s="245" t="s">
        <v>201</v>
      </c>
      <c r="H2424" s="246">
        <v>119.755</v>
      </c>
      <c r="I2424" s="247"/>
      <c r="J2424" s="248">
        <f>ROUND(I2424*H2424,2)</f>
        <v>0</v>
      </c>
      <c r="K2424" s="249"/>
      <c r="L2424" s="250"/>
      <c r="M2424" s="251" t="s">
        <v>1</v>
      </c>
      <c r="N2424" s="252" t="s">
        <v>37</v>
      </c>
      <c r="O2424" s="71"/>
      <c r="P2424" s="202">
        <f>O2424*H2424</f>
        <v>0</v>
      </c>
      <c r="Q2424" s="202">
        <v>1E-3</v>
      </c>
      <c r="R2424" s="202">
        <f>Q2424*H2424</f>
        <v>0.119755</v>
      </c>
      <c r="S2424" s="202">
        <v>0</v>
      </c>
      <c r="T2424" s="203">
        <f>S2424*H2424</f>
        <v>0</v>
      </c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R2424" s="204" t="s">
        <v>434</v>
      </c>
      <c r="AT2424" s="204" t="s">
        <v>648</v>
      </c>
      <c r="AU2424" s="204" t="s">
        <v>82</v>
      </c>
      <c r="AY2424" s="17" t="s">
        <v>182</v>
      </c>
      <c r="BE2424" s="205">
        <f>IF(N2424="základní",J2424,0)</f>
        <v>0</v>
      </c>
      <c r="BF2424" s="205">
        <f>IF(N2424="snížená",J2424,0)</f>
        <v>0</v>
      </c>
      <c r="BG2424" s="205">
        <f>IF(N2424="zákl. přenesená",J2424,0)</f>
        <v>0</v>
      </c>
      <c r="BH2424" s="205">
        <f>IF(N2424="sníž. přenesená",J2424,0)</f>
        <v>0</v>
      </c>
      <c r="BI2424" s="205">
        <f>IF(N2424="nulová",J2424,0)</f>
        <v>0</v>
      </c>
      <c r="BJ2424" s="17" t="s">
        <v>80</v>
      </c>
      <c r="BK2424" s="205">
        <f>ROUND(I2424*H2424,2)</f>
        <v>0</v>
      </c>
      <c r="BL2424" s="17" t="s">
        <v>326</v>
      </c>
      <c r="BM2424" s="204" t="s">
        <v>2596</v>
      </c>
    </row>
    <row r="2425" spans="1:65" s="2" customFormat="1" ht="68.25">
      <c r="A2425" s="34"/>
      <c r="B2425" s="35"/>
      <c r="C2425" s="36"/>
      <c r="D2425" s="208" t="s">
        <v>652</v>
      </c>
      <c r="E2425" s="36"/>
      <c r="F2425" s="253" t="s">
        <v>2597</v>
      </c>
      <c r="G2425" s="36"/>
      <c r="H2425" s="36"/>
      <c r="I2425" s="254"/>
      <c r="J2425" s="36"/>
      <c r="K2425" s="36"/>
      <c r="L2425" s="39"/>
      <c r="M2425" s="255"/>
      <c r="N2425" s="256"/>
      <c r="O2425" s="71"/>
      <c r="P2425" s="71"/>
      <c r="Q2425" s="71"/>
      <c r="R2425" s="71"/>
      <c r="S2425" s="71"/>
      <c r="T2425" s="72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T2425" s="17" t="s">
        <v>652</v>
      </c>
      <c r="AU2425" s="17" t="s">
        <v>82</v>
      </c>
    </row>
    <row r="2426" spans="1:65" s="14" customFormat="1" ht="11.25">
      <c r="B2426" s="217"/>
      <c r="C2426" s="218"/>
      <c r="D2426" s="208" t="s">
        <v>194</v>
      </c>
      <c r="E2426" s="218"/>
      <c r="F2426" s="220" t="s">
        <v>2598</v>
      </c>
      <c r="G2426" s="218"/>
      <c r="H2426" s="221">
        <v>119.755</v>
      </c>
      <c r="I2426" s="222"/>
      <c r="J2426" s="218"/>
      <c r="K2426" s="218"/>
      <c r="L2426" s="223"/>
      <c r="M2426" s="224"/>
      <c r="N2426" s="225"/>
      <c r="O2426" s="225"/>
      <c r="P2426" s="225"/>
      <c r="Q2426" s="225"/>
      <c r="R2426" s="225"/>
      <c r="S2426" s="225"/>
      <c r="T2426" s="226"/>
      <c r="AT2426" s="227" t="s">
        <v>194</v>
      </c>
      <c r="AU2426" s="227" t="s">
        <v>82</v>
      </c>
      <c r="AV2426" s="14" t="s">
        <v>82</v>
      </c>
      <c r="AW2426" s="14" t="s">
        <v>4</v>
      </c>
      <c r="AX2426" s="14" t="s">
        <v>80</v>
      </c>
      <c r="AY2426" s="227" t="s">
        <v>182</v>
      </c>
    </row>
    <row r="2427" spans="1:65" s="2" customFormat="1" ht="24.2" customHeight="1">
      <c r="A2427" s="34"/>
      <c r="B2427" s="35"/>
      <c r="C2427" s="192" t="s">
        <v>2599</v>
      </c>
      <c r="D2427" s="192" t="s">
        <v>184</v>
      </c>
      <c r="E2427" s="193" t="s">
        <v>2600</v>
      </c>
      <c r="F2427" s="194" t="s">
        <v>2601</v>
      </c>
      <c r="G2427" s="195" t="s">
        <v>201</v>
      </c>
      <c r="H2427" s="196">
        <v>65</v>
      </c>
      <c r="I2427" s="197"/>
      <c r="J2427" s="198">
        <f>ROUND(I2427*H2427,2)</f>
        <v>0</v>
      </c>
      <c r="K2427" s="199"/>
      <c r="L2427" s="39"/>
      <c r="M2427" s="200" t="s">
        <v>1</v>
      </c>
      <c r="N2427" s="201" t="s">
        <v>37</v>
      </c>
      <c r="O2427" s="71"/>
      <c r="P2427" s="202">
        <f>O2427*H2427</f>
        <v>0</v>
      </c>
      <c r="Q2427" s="202">
        <v>1.0200000000000001E-3</v>
      </c>
      <c r="R2427" s="202">
        <f>Q2427*H2427</f>
        <v>6.6299999999999998E-2</v>
      </c>
      <c r="S2427" s="202">
        <v>0</v>
      </c>
      <c r="T2427" s="203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4" t="s">
        <v>326</v>
      </c>
      <c r="AT2427" s="204" t="s">
        <v>184</v>
      </c>
      <c r="AU2427" s="204" t="s">
        <v>82</v>
      </c>
      <c r="AY2427" s="17" t="s">
        <v>182</v>
      </c>
      <c r="BE2427" s="205">
        <f>IF(N2427="základní",J2427,0)</f>
        <v>0</v>
      </c>
      <c r="BF2427" s="205">
        <f>IF(N2427="snížená",J2427,0)</f>
        <v>0</v>
      </c>
      <c r="BG2427" s="205">
        <f>IF(N2427="zákl. přenesená",J2427,0)</f>
        <v>0</v>
      </c>
      <c r="BH2427" s="205">
        <f>IF(N2427="sníž. přenesená",J2427,0)</f>
        <v>0</v>
      </c>
      <c r="BI2427" s="205">
        <f>IF(N2427="nulová",J2427,0)</f>
        <v>0</v>
      </c>
      <c r="BJ2427" s="17" t="s">
        <v>80</v>
      </c>
      <c r="BK2427" s="205">
        <f>ROUND(I2427*H2427,2)</f>
        <v>0</v>
      </c>
      <c r="BL2427" s="17" t="s">
        <v>326</v>
      </c>
      <c r="BM2427" s="204" t="s">
        <v>2602</v>
      </c>
    </row>
    <row r="2428" spans="1:65" s="13" customFormat="1" ht="11.25">
      <c r="B2428" s="206"/>
      <c r="C2428" s="207"/>
      <c r="D2428" s="208" t="s">
        <v>194</v>
      </c>
      <c r="E2428" s="209" t="s">
        <v>1</v>
      </c>
      <c r="F2428" s="210" t="s">
        <v>2603</v>
      </c>
      <c r="G2428" s="207"/>
      <c r="H2428" s="209" t="s">
        <v>1</v>
      </c>
      <c r="I2428" s="211"/>
      <c r="J2428" s="207"/>
      <c r="K2428" s="207"/>
      <c r="L2428" s="212"/>
      <c r="M2428" s="213"/>
      <c r="N2428" s="214"/>
      <c r="O2428" s="214"/>
      <c r="P2428" s="214"/>
      <c r="Q2428" s="214"/>
      <c r="R2428" s="214"/>
      <c r="S2428" s="214"/>
      <c r="T2428" s="215"/>
      <c r="AT2428" s="216" t="s">
        <v>194</v>
      </c>
      <c r="AU2428" s="216" t="s">
        <v>82</v>
      </c>
      <c r="AV2428" s="13" t="s">
        <v>80</v>
      </c>
      <c r="AW2428" s="13" t="s">
        <v>29</v>
      </c>
      <c r="AX2428" s="13" t="s">
        <v>72</v>
      </c>
      <c r="AY2428" s="216" t="s">
        <v>182</v>
      </c>
    </row>
    <row r="2429" spans="1:65" s="14" customFormat="1" ht="11.25">
      <c r="B2429" s="217"/>
      <c r="C2429" s="218"/>
      <c r="D2429" s="208" t="s">
        <v>194</v>
      </c>
      <c r="E2429" s="219" t="s">
        <v>1</v>
      </c>
      <c r="F2429" s="220" t="s">
        <v>2604</v>
      </c>
      <c r="G2429" s="218"/>
      <c r="H2429" s="221">
        <v>65</v>
      </c>
      <c r="I2429" s="222"/>
      <c r="J2429" s="218"/>
      <c r="K2429" s="218"/>
      <c r="L2429" s="223"/>
      <c r="M2429" s="224"/>
      <c r="N2429" s="225"/>
      <c r="O2429" s="225"/>
      <c r="P2429" s="225"/>
      <c r="Q2429" s="225"/>
      <c r="R2429" s="225"/>
      <c r="S2429" s="225"/>
      <c r="T2429" s="226"/>
      <c r="AT2429" s="227" t="s">
        <v>194</v>
      </c>
      <c r="AU2429" s="227" t="s">
        <v>82</v>
      </c>
      <c r="AV2429" s="14" t="s">
        <v>82</v>
      </c>
      <c r="AW2429" s="14" t="s">
        <v>29</v>
      </c>
      <c r="AX2429" s="14" t="s">
        <v>80</v>
      </c>
      <c r="AY2429" s="227" t="s">
        <v>182</v>
      </c>
    </row>
    <row r="2430" spans="1:65" s="2" customFormat="1" ht="16.5" customHeight="1">
      <c r="A2430" s="34"/>
      <c r="B2430" s="35"/>
      <c r="C2430" s="242" t="s">
        <v>2605</v>
      </c>
      <c r="D2430" s="242" t="s">
        <v>648</v>
      </c>
      <c r="E2430" s="243" t="s">
        <v>2606</v>
      </c>
      <c r="F2430" s="244" t="s">
        <v>2607</v>
      </c>
      <c r="G2430" s="245" t="s">
        <v>201</v>
      </c>
      <c r="H2430" s="246">
        <v>68.25</v>
      </c>
      <c r="I2430" s="247"/>
      <c r="J2430" s="248">
        <f>ROUND(I2430*H2430,2)</f>
        <v>0</v>
      </c>
      <c r="K2430" s="249"/>
      <c r="L2430" s="250"/>
      <c r="M2430" s="251" t="s">
        <v>1</v>
      </c>
      <c r="N2430" s="252" t="s">
        <v>37</v>
      </c>
      <c r="O2430" s="71"/>
      <c r="P2430" s="202">
        <f>O2430*H2430</f>
        <v>0</v>
      </c>
      <c r="Q2430" s="202">
        <v>6.0000000000000001E-3</v>
      </c>
      <c r="R2430" s="202">
        <f>Q2430*H2430</f>
        <v>0.40950000000000003</v>
      </c>
      <c r="S2430" s="202">
        <v>0</v>
      </c>
      <c r="T2430" s="203">
        <f>S2430*H2430</f>
        <v>0</v>
      </c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R2430" s="204" t="s">
        <v>434</v>
      </c>
      <c r="AT2430" s="204" t="s">
        <v>648</v>
      </c>
      <c r="AU2430" s="204" t="s">
        <v>82</v>
      </c>
      <c r="AY2430" s="17" t="s">
        <v>182</v>
      </c>
      <c r="BE2430" s="205">
        <f>IF(N2430="základní",J2430,0)</f>
        <v>0</v>
      </c>
      <c r="BF2430" s="205">
        <f>IF(N2430="snížená",J2430,0)</f>
        <v>0</v>
      </c>
      <c r="BG2430" s="205">
        <f>IF(N2430="zákl. přenesená",J2430,0)</f>
        <v>0</v>
      </c>
      <c r="BH2430" s="205">
        <f>IF(N2430="sníž. přenesená",J2430,0)</f>
        <v>0</v>
      </c>
      <c r="BI2430" s="205">
        <f>IF(N2430="nulová",J2430,0)</f>
        <v>0</v>
      </c>
      <c r="BJ2430" s="17" t="s">
        <v>80</v>
      </c>
      <c r="BK2430" s="205">
        <f>ROUND(I2430*H2430,2)</f>
        <v>0</v>
      </c>
      <c r="BL2430" s="17" t="s">
        <v>326</v>
      </c>
      <c r="BM2430" s="204" t="s">
        <v>2608</v>
      </c>
    </row>
    <row r="2431" spans="1:65" s="14" customFormat="1" ht="11.25">
      <c r="B2431" s="217"/>
      <c r="C2431" s="218"/>
      <c r="D2431" s="208" t="s">
        <v>194</v>
      </c>
      <c r="E2431" s="219" t="s">
        <v>1</v>
      </c>
      <c r="F2431" s="220" t="s">
        <v>914</v>
      </c>
      <c r="G2431" s="218"/>
      <c r="H2431" s="221">
        <v>65</v>
      </c>
      <c r="I2431" s="222"/>
      <c r="J2431" s="218"/>
      <c r="K2431" s="218"/>
      <c r="L2431" s="223"/>
      <c r="M2431" s="224"/>
      <c r="N2431" s="225"/>
      <c r="O2431" s="225"/>
      <c r="P2431" s="225"/>
      <c r="Q2431" s="225"/>
      <c r="R2431" s="225"/>
      <c r="S2431" s="225"/>
      <c r="T2431" s="226"/>
      <c r="AT2431" s="227" t="s">
        <v>194</v>
      </c>
      <c r="AU2431" s="227" t="s">
        <v>82</v>
      </c>
      <c r="AV2431" s="14" t="s">
        <v>82</v>
      </c>
      <c r="AW2431" s="14" t="s">
        <v>29</v>
      </c>
      <c r="AX2431" s="14" t="s">
        <v>80</v>
      </c>
      <c r="AY2431" s="227" t="s">
        <v>182</v>
      </c>
    </row>
    <row r="2432" spans="1:65" s="14" customFormat="1" ht="11.25">
      <c r="B2432" s="217"/>
      <c r="C2432" s="218"/>
      <c r="D2432" s="208" t="s">
        <v>194</v>
      </c>
      <c r="E2432" s="218"/>
      <c r="F2432" s="220" t="s">
        <v>2609</v>
      </c>
      <c r="G2432" s="218"/>
      <c r="H2432" s="221">
        <v>68.25</v>
      </c>
      <c r="I2432" s="222"/>
      <c r="J2432" s="218"/>
      <c r="K2432" s="218"/>
      <c r="L2432" s="223"/>
      <c r="M2432" s="224"/>
      <c r="N2432" s="225"/>
      <c r="O2432" s="225"/>
      <c r="P2432" s="225"/>
      <c r="Q2432" s="225"/>
      <c r="R2432" s="225"/>
      <c r="S2432" s="225"/>
      <c r="T2432" s="226"/>
      <c r="AT2432" s="227" t="s">
        <v>194</v>
      </c>
      <c r="AU2432" s="227" t="s">
        <v>82</v>
      </c>
      <c r="AV2432" s="14" t="s">
        <v>82</v>
      </c>
      <c r="AW2432" s="14" t="s">
        <v>4</v>
      </c>
      <c r="AX2432" s="14" t="s">
        <v>80</v>
      </c>
      <c r="AY2432" s="227" t="s">
        <v>182</v>
      </c>
    </row>
    <row r="2433" spans="1:65" s="2" customFormat="1" ht="24.2" customHeight="1">
      <c r="A2433" s="34"/>
      <c r="B2433" s="35"/>
      <c r="C2433" s="192" t="s">
        <v>2610</v>
      </c>
      <c r="D2433" s="192" t="s">
        <v>184</v>
      </c>
      <c r="E2433" s="193" t="s">
        <v>2611</v>
      </c>
      <c r="F2433" s="194" t="s">
        <v>2612</v>
      </c>
      <c r="G2433" s="195" t="s">
        <v>201</v>
      </c>
      <c r="H2433" s="196">
        <v>36.084000000000003</v>
      </c>
      <c r="I2433" s="197"/>
      <c r="J2433" s="198">
        <f>ROUND(I2433*H2433,2)</f>
        <v>0</v>
      </c>
      <c r="K2433" s="199"/>
      <c r="L2433" s="39"/>
      <c r="M2433" s="200" t="s">
        <v>1</v>
      </c>
      <c r="N2433" s="201" t="s">
        <v>37</v>
      </c>
      <c r="O2433" s="71"/>
      <c r="P2433" s="202">
        <f>O2433*H2433</f>
        <v>0</v>
      </c>
      <c r="Q2433" s="202">
        <v>2.3000000000000001E-4</v>
      </c>
      <c r="R2433" s="202">
        <f>Q2433*H2433</f>
        <v>8.2993200000000007E-3</v>
      </c>
      <c r="S2433" s="202">
        <v>0</v>
      </c>
      <c r="T2433" s="203">
        <f>S2433*H2433</f>
        <v>0</v>
      </c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  <c r="AR2433" s="204" t="s">
        <v>326</v>
      </c>
      <c r="AT2433" s="204" t="s">
        <v>184</v>
      </c>
      <c r="AU2433" s="204" t="s">
        <v>82</v>
      </c>
      <c r="AY2433" s="17" t="s">
        <v>182</v>
      </c>
      <c r="BE2433" s="205">
        <f>IF(N2433="základní",J2433,0)</f>
        <v>0</v>
      </c>
      <c r="BF2433" s="205">
        <f>IF(N2433="snížená",J2433,0)</f>
        <v>0</v>
      </c>
      <c r="BG2433" s="205">
        <f>IF(N2433="zákl. přenesená",J2433,0)</f>
        <v>0</v>
      </c>
      <c r="BH2433" s="205">
        <f>IF(N2433="sníž. přenesená",J2433,0)</f>
        <v>0</v>
      </c>
      <c r="BI2433" s="205">
        <f>IF(N2433="nulová",J2433,0)</f>
        <v>0</v>
      </c>
      <c r="BJ2433" s="17" t="s">
        <v>80</v>
      </c>
      <c r="BK2433" s="205">
        <f>ROUND(I2433*H2433,2)</f>
        <v>0</v>
      </c>
      <c r="BL2433" s="17" t="s">
        <v>326</v>
      </c>
      <c r="BM2433" s="204" t="s">
        <v>2613</v>
      </c>
    </row>
    <row r="2434" spans="1:65" s="13" customFormat="1" ht="11.25">
      <c r="B2434" s="206"/>
      <c r="C2434" s="207"/>
      <c r="D2434" s="208" t="s">
        <v>194</v>
      </c>
      <c r="E2434" s="209" t="s">
        <v>1</v>
      </c>
      <c r="F2434" s="210" t="s">
        <v>207</v>
      </c>
      <c r="G2434" s="207"/>
      <c r="H2434" s="209" t="s">
        <v>1</v>
      </c>
      <c r="I2434" s="211"/>
      <c r="J2434" s="207"/>
      <c r="K2434" s="207"/>
      <c r="L2434" s="212"/>
      <c r="M2434" s="213"/>
      <c r="N2434" s="214"/>
      <c r="O2434" s="214"/>
      <c r="P2434" s="214"/>
      <c r="Q2434" s="214"/>
      <c r="R2434" s="214"/>
      <c r="S2434" s="214"/>
      <c r="T2434" s="215"/>
      <c r="AT2434" s="216" t="s">
        <v>194</v>
      </c>
      <c r="AU2434" s="216" t="s">
        <v>82</v>
      </c>
      <c r="AV2434" s="13" t="s">
        <v>80</v>
      </c>
      <c r="AW2434" s="13" t="s">
        <v>29</v>
      </c>
      <c r="AX2434" s="13" t="s">
        <v>72</v>
      </c>
      <c r="AY2434" s="216" t="s">
        <v>182</v>
      </c>
    </row>
    <row r="2435" spans="1:65" s="13" customFormat="1" ht="11.25">
      <c r="B2435" s="206"/>
      <c r="C2435" s="207"/>
      <c r="D2435" s="208" t="s">
        <v>194</v>
      </c>
      <c r="E2435" s="209" t="s">
        <v>1</v>
      </c>
      <c r="F2435" s="210" t="s">
        <v>541</v>
      </c>
      <c r="G2435" s="207"/>
      <c r="H2435" s="209" t="s">
        <v>1</v>
      </c>
      <c r="I2435" s="211"/>
      <c r="J2435" s="207"/>
      <c r="K2435" s="207"/>
      <c r="L2435" s="212"/>
      <c r="M2435" s="213"/>
      <c r="N2435" s="214"/>
      <c r="O2435" s="214"/>
      <c r="P2435" s="214"/>
      <c r="Q2435" s="214"/>
      <c r="R2435" s="214"/>
      <c r="S2435" s="214"/>
      <c r="T2435" s="215"/>
      <c r="AT2435" s="216" t="s">
        <v>194</v>
      </c>
      <c r="AU2435" s="216" t="s">
        <v>82</v>
      </c>
      <c r="AV2435" s="13" t="s">
        <v>80</v>
      </c>
      <c r="AW2435" s="13" t="s">
        <v>29</v>
      </c>
      <c r="AX2435" s="13" t="s">
        <v>72</v>
      </c>
      <c r="AY2435" s="216" t="s">
        <v>182</v>
      </c>
    </row>
    <row r="2436" spans="1:65" s="14" customFormat="1" ht="11.25">
      <c r="B2436" s="217"/>
      <c r="C2436" s="218"/>
      <c r="D2436" s="208" t="s">
        <v>194</v>
      </c>
      <c r="E2436" s="219" t="s">
        <v>1</v>
      </c>
      <c r="F2436" s="220" t="s">
        <v>2614</v>
      </c>
      <c r="G2436" s="218"/>
      <c r="H2436" s="221">
        <v>36.084000000000003</v>
      </c>
      <c r="I2436" s="222"/>
      <c r="J2436" s="218"/>
      <c r="K2436" s="218"/>
      <c r="L2436" s="223"/>
      <c r="M2436" s="224"/>
      <c r="N2436" s="225"/>
      <c r="O2436" s="225"/>
      <c r="P2436" s="225"/>
      <c r="Q2436" s="225"/>
      <c r="R2436" s="225"/>
      <c r="S2436" s="225"/>
      <c r="T2436" s="226"/>
      <c r="AT2436" s="227" t="s">
        <v>194</v>
      </c>
      <c r="AU2436" s="227" t="s">
        <v>82</v>
      </c>
      <c r="AV2436" s="14" t="s">
        <v>82</v>
      </c>
      <c r="AW2436" s="14" t="s">
        <v>29</v>
      </c>
      <c r="AX2436" s="14" t="s">
        <v>72</v>
      </c>
      <c r="AY2436" s="227" t="s">
        <v>182</v>
      </c>
    </row>
    <row r="2437" spans="1:65" s="15" customFormat="1" ht="11.25">
      <c r="B2437" s="228"/>
      <c r="C2437" s="229"/>
      <c r="D2437" s="208" t="s">
        <v>194</v>
      </c>
      <c r="E2437" s="230" t="s">
        <v>1</v>
      </c>
      <c r="F2437" s="231" t="s">
        <v>218</v>
      </c>
      <c r="G2437" s="229"/>
      <c r="H2437" s="232">
        <v>36.084000000000003</v>
      </c>
      <c r="I2437" s="233"/>
      <c r="J2437" s="229"/>
      <c r="K2437" s="229"/>
      <c r="L2437" s="234"/>
      <c r="M2437" s="235"/>
      <c r="N2437" s="236"/>
      <c r="O2437" s="236"/>
      <c r="P2437" s="236"/>
      <c r="Q2437" s="236"/>
      <c r="R2437" s="236"/>
      <c r="S2437" s="236"/>
      <c r="T2437" s="237"/>
      <c r="AT2437" s="238" t="s">
        <v>194</v>
      </c>
      <c r="AU2437" s="238" t="s">
        <v>82</v>
      </c>
      <c r="AV2437" s="15" t="s">
        <v>187</v>
      </c>
      <c r="AW2437" s="15" t="s">
        <v>29</v>
      </c>
      <c r="AX2437" s="15" t="s">
        <v>80</v>
      </c>
      <c r="AY2437" s="238" t="s">
        <v>182</v>
      </c>
    </row>
    <row r="2438" spans="1:65" s="2" customFormat="1" ht="24.2" customHeight="1">
      <c r="A2438" s="34"/>
      <c r="B2438" s="35"/>
      <c r="C2438" s="242" t="s">
        <v>2615</v>
      </c>
      <c r="D2438" s="242" t="s">
        <v>648</v>
      </c>
      <c r="E2438" s="243" t="s">
        <v>2616</v>
      </c>
      <c r="F2438" s="244" t="s">
        <v>2617</v>
      </c>
      <c r="G2438" s="245" t="s">
        <v>201</v>
      </c>
      <c r="H2438" s="246">
        <v>37.887999999999998</v>
      </c>
      <c r="I2438" s="247"/>
      <c r="J2438" s="248">
        <f>ROUND(I2438*H2438,2)</f>
        <v>0</v>
      </c>
      <c r="K2438" s="249"/>
      <c r="L2438" s="250"/>
      <c r="M2438" s="251" t="s">
        <v>1</v>
      </c>
      <c r="N2438" s="252" t="s">
        <v>37</v>
      </c>
      <c r="O2438" s="71"/>
      <c r="P2438" s="202">
        <f>O2438*H2438</f>
        <v>0</v>
      </c>
      <c r="Q2438" s="202">
        <v>7.1999999999999998E-3</v>
      </c>
      <c r="R2438" s="202">
        <f>Q2438*H2438</f>
        <v>0.27279359999999997</v>
      </c>
      <c r="S2438" s="202">
        <v>0</v>
      </c>
      <c r="T2438" s="203">
        <f>S2438*H2438</f>
        <v>0</v>
      </c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  <c r="AR2438" s="204" t="s">
        <v>434</v>
      </c>
      <c r="AT2438" s="204" t="s">
        <v>648</v>
      </c>
      <c r="AU2438" s="204" t="s">
        <v>82</v>
      </c>
      <c r="AY2438" s="17" t="s">
        <v>182</v>
      </c>
      <c r="BE2438" s="205">
        <f>IF(N2438="základní",J2438,0)</f>
        <v>0</v>
      </c>
      <c r="BF2438" s="205">
        <f>IF(N2438="snížená",J2438,0)</f>
        <v>0</v>
      </c>
      <c r="BG2438" s="205">
        <f>IF(N2438="zákl. přenesená",J2438,0)</f>
        <v>0</v>
      </c>
      <c r="BH2438" s="205">
        <f>IF(N2438="sníž. přenesená",J2438,0)</f>
        <v>0</v>
      </c>
      <c r="BI2438" s="205">
        <f>IF(N2438="nulová",J2438,0)</f>
        <v>0</v>
      </c>
      <c r="BJ2438" s="17" t="s">
        <v>80</v>
      </c>
      <c r="BK2438" s="205">
        <f>ROUND(I2438*H2438,2)</f>
        <v>0</v>
      </c>
      <c r="BL2438" s="17" t="s">
        <v>326</v>
      </c>
      <c r="BM2438" s="204" t="s">
        <v>2618</v>
      </c>
    </row>
    <row r="2439" spans="1:65" s="13" customFormat="1" ht="11.25">
      <c r="B2439" s="206"/>
      <c r="C2439" s="207"/>
      <c r="D2439" s="208" t="s">
        <v>194</v>
      </c>
      <c r="E2439" s="209" t="s">
        <v>1</v>
      </c>
      <c r="F2439" s="210" t="s">
        <v>207</v>
      </c>
      <c r="G2439" s="207"/>
      <c r="H2439" s="209" t="s">
        <v>1</v>
      </c>
      <c r="I2439" s="211"/>
      <c r="J2439" s="207"/>
      <c r="K2439" s="207"/>
      <c r="L2439" s="212"/>
      <c r="M2439" s="213"/>
      <c r="N2439" s="214"/>
      <c r="O2439" s="214"/>
      <c r="P2439" s="214"/>
      <c r="Q2439" s="214"/>
      <c r="R2439" s="214"/>
      <c r="S2439" s="214"/>
      <c r="T2439" s="215"/>
      <c r="AT2439" s="216" t="s">
        <v>194</v>
      </c>
      <c r="AU2439" s="216" t="s">
        <v>82</v>
      </c>
      <c r="AV2439" s="13" t="s">
        <v>80</v>
      </c>
      <c r="AW2439" s="13" t="s">
        <v>29</v>
      </c>
      <c r="AX2439" s="13" t="s">
        <v>72</v>
      </c>
      <c r="AY2439" s="216" t="s">
        <v>182</v>
      </c>
    </row>
    <row r="2440" spans="1:65" s="13" customFormat="1" ht="11.25">
      <c r="B2440" s="206"/>
      <c r="C2440" s="207"/>
      <c r="D2440" s="208" t="s">
        <v>194</v>
      </c>
      <c r="E2440" s="209" t="s">
        <v>1</v>
      </c>
      <c r="F2440" s="210" t="s">
        <v>541</v>
      </c>
      <c r="G2440" s="207"/>
      <c r="H2440" s="209" t="s">
        <v>1</v>
      </c>
      <c r="I2440" s="211"/>
      <c r="J2440" s="207"/>
      <c r="K2440" s="207"/>
      <c r="L2440" s="212"/>
      <c r="M2440" s="213"/>
      <c r="N2440" s="214"/>
      <c r="O2440" s="214"/>
      <c r="P2440" s="214"/>
      <c r="Q2440" s="214"/>
      <c r="R2440" s="214"/>
      <c r="S2440" s="214"/>
      <c r="T2440" s="215"/>
      <c r="AT2440" s="216" t="s">
        <v>194</v>
      </c>
      <c r="AU2440" s="216" t="s">
        <v>82</v>
      </c>
      <c r="AV2440" s="13" t="s">
        <v>80</v>
      </c>
      <c r="AW2440" s="13" t="s">
        <v>29</v>
      </c>
      <c r="AX2440" s="13" t="s">
        <v>72</v>
      </c>
      <c r="AY2440" s="216" t="s">
        <v>182</v>
      </c>
    </row>
    <row r="2441" spans="1:65" s="14" customFormat="1" ht="11.25">
      <c r="B2441" s="217"/>
      <c r="C2441" s="218"/>
      <c r="D2441" s="208" t="s">
        <v>194</v>
      </c>
      <c r="E2441" s="219" t="s">
        <v>1</v>
      </c>
      <c r="F2441" s="220" t="s">
        <v>2614</v>
      </c>
      <c r="G2441" s="218"/>
      <c r="H2441" s="221">
        <v>36.084000000000003</v>
      </c>
      <c r="I2441" s="222"/>
      <c r="J2441" s="218"/>
      <c r="K2441" s="218"/>
      <c r="L2441" s="223"/>
      <c r="M2441" s="224"/>
      <c r="N2441" s="225"/>
      <c r="O2441" s="225"/>
      <c r="P2441" s="225"/>
      <c r="Q2441" s="225"/>
      <c r="R2441" s="225"/>
      <c r="S2441" s="225"/>
      <c r="T2441" s="226"/>
      <c r="AT2441" s="227" t="s">
        <v>194</v>
      </c>
      <c r="AU2441" s="227" t="s">
        <v>82</v>
      </c>
      <c r="AV2441" s="14" t="s">
        <v>82</v>
      </c>
      <c r="AW2441" s="14" t="s">
        <v>29</v>
      </c>
      <c r="AX2441" s="14" t="s">
        <v>72</v>
      </c>
      <c r="AY2441" s="227" t="s">
        <v>182</v>
      </c>
    </row>
    <row r="2442" spans="1:65" s="15" customFormat="1" ht="11.25">
      <c r="B2442" s="228"/>
      <c r="C2442" s="229"/>
      <c r="D2442" s="208" t="s">
        <v>194</v>
      </c>
      <c r="E2442" s="230" t="s">
        <v>1</v>
      </c>
      <c r="F2442" s="231" t="s">
        <v>218</v>
      </c>
      <c r="G2442" s="229"/>
      <c r="H2442" s="232">
        <v>36.084000000000003</v>
      </c>
      <c r="I2442" s="233"/>
      <c r="J2442" s="229"/>
      <c r="K2442" s="229"/>
      <c r="L2442" s="234"/>
      <c r="M2442" s="235"/>
      <c r="N2442" s="236"/>
      <c r="O2442" s="236"/>
      <c r="P2442" s="236"/>
      <c r="Q2442" s="236"/>
      <c r="R2442" s="236"/>
      <c r="S2442" s="236"/>
      <c r="T2442" s="237"/>
      <c r="AT2442" s="238" t="s">
        <v>194</v>
      </c>
      <c r="AU2442" s="238" t="s">
        <v>82</v>
      </c>
      <c r="AV2442" s="15" t="s">
        <v>187</v>
      </c>
      <c r="AW2442" s="15" t="s">
        <v>29</v>
      </c>
      <c r="AX2442" s="15" t="s">
        <v>80</v>
      </c>
      <c r="AY2442" s="238" t="s">
        <v>182</v>
      </c>
    </row>
    <row r="2443" spans="1:65" s="14" customFormat="1" ht="11.25">
      <c r="B2443" s="217"/>
      <c r="C2443" s="218"/>
      <c r="D2443" s="208" t="s">
        <v>194</v>
      </c>
      <c r="E2443" s="218"/>
      <c r="F2443" s="220" t="s">
        <v>2619</v>
      </c>
      <c r="G2443" s="218"/>
      <c r="H2443" s="221">
        <v>37.887999999999998</v>
      </c>
      <c r="I2443" s="222"/>
      <c r="J2443" s="218"/>
      <c r="K2443" s="218"/>
      <c r="L2443" s="223"/>
      <c r="M2443" s="224"/>
      <c r="N2443" s="225"/>
      <c r="O2443" s="225"/>
      <c r="P2443" s="225"/>
      <c r="Q2443" s="225"/>
      <c r="R2443" s="225"/>
      <c r="S2443" s="225"/>
      <c r="T2443" s="226"/>
      <c r="AT2443" s="227" t="s">
        <v>194</v>
      </c>
      <c r="AU2443" s="227" t="s">
        <v>82</v>
      </c>
      <c r="AV2443" s="14" t="s">
        <v>82</v>
      </c>
      <c r="AW2443" s="14" t="s">
        <v>4</v>
      </c>
      <c r="AX2443" s="14" t="s">
        <v>80</v>
      </c>
      <c r="AY2443" s="227" t="s">
        <v>182</v>
      </c>
    </row>
    <row r="2444" spans="1:65" s="2" customFormat="1" ht="33" customHeight="1">
      <c r="A2444" s="34"/>
      <c r="B2444" s="35"/>
      <c r="C2444" s="192" t="s">
        <v>2620</v>
      </c>
      <c r="D2444" s="192" t="s">
        <v>184</v>
      </c>
      <c r="E2444" s="193" t="s">
        <v>2621</v>
      </c>
      <c r="F2444" s="194" t="s">
        <v>2622</v>
      </c>
      <c r="G2444" s="195" t="s">
        <v>292</v>
      </c>
      <c r="H2444" s="196">
        <v>0.877</v>
      </c>
      <c r="I2444" s="197"/>
      <c r="J2444" s="198">
        <f>ROUND(I2444*H2444,2)</f>
        <v>0</v>
      </c>
      <c r="K2444" s="199"/>
      <c r="L2444" s="39"/>
      <c r="M2444" s="200" t="s">
        <v>1</v>
      </c>
      <c r="N2444" s="201" t="s">
        <v>37</v>
      </c>
      <c r="O2444" s="71"/>
      <c r="P2444" s="202">
        <f>O2444*H2444</f>
        <v>0</v>
      </c>
      <c r="Q2444" s="202">
        <v>0</v>
      </c>
      <c r="R2444" s="202">
        <f>Q2444*H2444</f>
        <v>0</v>
      </c>
      <c r="S2444" s="202">
        <v>0</v>
      </c>
      <c r="T2444" s="203">
        <f>S2444*H2444</f>
        <v>0</v>
      </c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  <c r="AR2444" s="204" t="s">
        <v>326</v>
      </c>
      <c r="AT2444" s="204" t="s">
        <v>184</v>
      </c>
      <c r="AU2444" s="204" t="s">
        <v>82</v>
      </c>
      <c r="AY2444" s="17" t="s">
        <v>182</v>
      </c>
      <c r="BE2444" s="205">
        <f>IF(N2444="základní",J2444,0)</f>
        <v>0</v>
      </c>
      <c r="BF2444" s="205">
        <f>IF(N2444="snížená",J2444,0)</f>
        <v>0</v>
      </c>
      <c r="BG2444" s="205">
        <f>IF(N2444="zákl. přenesená",J2444,0)</f>
        <v>0</v>
      </c>
      <c r="BH2444" s="205">
        <f>IF(N2444="sníž. přenesená",J2444,0)</f>
        <v>0</v>
      </c>
      <c r="BI2444" s="205">
        <f>IF(N2444="nulová",J2444,0)</f>
        <v>0</v>
      </c>
      <c r="BJ2444" s="17" t="s">
        <v>80</v>
      </c>
      <c r="BK2444" s="205">
        <f>ROUND(I2444*H2444,2)</f>
        <v>0</v>
      </c>
      <c r="BL2444" s="17" t="s">
        <v>326</v>
      </c>
      <c r="BM2444" s="204" t="s">
        <v>2623</v>
      </c>
    </row>
    <row r="2445" spans="1:65" s="2" customFormat="1" ht="37.9" customHeight="1">
      <c r="A2445" s="34"/>
      <c r="B2445" s="35"/>
      <c r="C2445" s="192" t="s">
        <v>2624</v>
      </c>
      <c r="D2445" s="192" t="s">
        <v>184</v>
      </c>
      <c r="E2445" s="193" t="s">
        <v>2625</v>
      </c>
      <c r="F2445" s="194" t="s">
        <v>2626</v>
      </c>
      <c r="G2445" s="195" t="s">
        <v>292</v>
      </c>
      <c r="H2445" s="196">
        <v>2.6309999999999998</v>
      </c>
      <c r="I2445" s="197"/>
      <c r="J2445" s="198">
        <f>ROUND(I2445*H2445,2)</f>
        <v>0</v>
      </c>
      <c r="K2445" s="199"/>
      <c r="L2445" s="39"/>
      <c r="M2445" s="200" t="s">
        <v>1</v>
      </c>
      <c r="N2445" s="201" t="s">
        <v>37</v>
      </c>
      <c r="O2445" s="71"/>
      <c r="P2445" s="202">
        <f>O2445*H2445</f>
        <v>0</v>
      </c>
      <c r="Q2445" s="202">
        <v>0</v>
      </c>
      <c r="R2445" s="202">
        <f>Q2445*H2445</f>
        <v>0</v>
      </c>
      <c r="S2445" s="202">
        <v>0</v>
      </c>
      <c r="T2445" s="203">
        <f>S2445*H2445</f>
        <v>0</v>
      </c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R2445" s="204" t="s">
        <v>326</v>
      </c>
      <c r="AT2445" s="204" t="s">
        <v>184</v>
      </c>
      <c r="AU2445" s="204" t="s">
        <v>82</v>
      </c>
      <c r="AY2445" s="17" t="s">
        <v>182</v>
      </c>
      <c r="BE2445" s="205">
        <f>IF(N2445="základní",J2445,0)</f>
        <v>0</v>
      </c>
      <c r="BF2445" s="205">
        <f>IF(N2445="snížená",J2445,0)</f>
        <v>0</v>
      </c>
      <c r="BG2445" s="205">
        <f>IF(N2445="zákl. přenesená",J2445,0)</f>
        <v>0</v>
      </c>
      <c r="BH2445" s="205">
        <f>IF(N2445="sníž. přenesená",J2445,0)</f>
        <v>0</v>
      </c>
      <c r="BI2445" s="205">
        <f>IF(N2445="nulová",J2445,0)</f>
        <v>0</v>
      </c>
      <c r="BJ2445" s="17" t="s">
        <v>80</v>
      </c>
      <c r="BK2445" s="205">
        <f>ROUND(I2445*H2445,2)</f>
        <v>0</v>
      </c>
      <c r="BL2445" s="17" t="s">
        <v>326</v>
      </c>
      <c r="BM2445" s="204" t="s">
        <v>2627</v>
      </c>
    </row>
    <row r="2446" spans="1:65" s="14" customFormat="1" ht="11.25">
      <c r="B2446" s="217"/>
      <c r="C2446" s="218"/>
      <c r="D2446" s="208" t="s">
        <v>194</v>
      </c>
      <c r="E2446" s="218"/>
      <c r="F2446" s="220" t="s">
        <v>2628</v>
      </c>
      <c r="G2446" s="218"/>
      <c r="H2446" s="221">
        <v>2.6309999999999998</v>
      </c>
      <c r="I2446" s="222"/>
      <c r="J2446" s="218"/>
      <c r="K2446" s="218"/>
      <c r="L2446" s="223"/>
      <c r="M2446" s="224"/>
      <c r="N2446" s="225"/>
      <c r="O2446" s="225"/>
      <c r="P2446" s="225"/>
      <c r="Q2446" s="225"/>
      <c r="R2446" s="225"/>
      <c r="S2446" s="225"/>
      <c r="T2446" s="226"/>
      <c r="AT2446" s="227" t="s">
        <v>194</v>
      </c>
      <c r="AU2446" s="227" t="s">
        <v>82</v>
      </c>
      <c r="AV2446" s="14" t="s">
        <v>82</v>
      </c>
      <c r="AW2446" s="14" t="s">
        <v>4</v>
      </c>
      <c r="AX2446" s="14" t="s">
        <v>80</v>
      </c>
      <c r="AY2446" s="227" t="s">
        <v>182</v>
      </c>
    </row>
    <row r="2447" spans="1:65" s="12" customFormat="1" ht="22.9" customHeight="1">
      <c r="B2447" s="176"/>
      <c r="C2447" s="177"/>
      <c r="D2447" s="178" t="s">
        <v>71</v>
      </c>
      <c r="E2447" s="190" t="s">
        <v>2629</v>
      </c>
      <c r="F2447" s="190" t="s">
        <v>2630</v>
      </c>
      <c r="G2447" s="177"/>
      <c r="H2447" s="177"/>
      <c r="I2447" s="180"/>
      <c r="J2447" s="191">
        <f>BK2447</f>
        <v>0</v>
      </c>
      <c r="K2447" s="177"/>
      <c r="L2447" s="182"/>
      <c r="M2447" s="183"/>
      <c r="N2447" s="184"/>
      <c r="O2447" s="184"/>
      <c r="P2447" s="185">
        <f>SUM(P2448:P2453)</f>
        <v>0</v>
      </c>
      <c r="Q2447" s="184"/>
      <c r="R2447" s="185">
        <f>SUM(R2448:R2453)</f>
        <v>2.0760000000000001E-2</v>
      </c>
      <c r="S2447" s="184"/>
      <c r="T2447" s="186">
        <f>SUM(T2448:T2453)</f>
        <v>0</v>
      </c>
      <c r="AR2447" s="187" t="s">
        <v>82</v>
      </c>
      <c r="AT2447" s="188" t="s">
        <v>71</v>
      </c>
      <c r="AU2447" s="188" t="s">
        <v>80</v>
      </c>
      <c r="AY2447" s="187" t="s">
        <v>182</v>
      </c>
      <c r="BK2447" s="189">
        <f>SUM(BK2448:BK2453)</f>
        <v>0</v>
      </c>
    </row>
    <row r="2448" spans="1:65" s="2" customFormat="1" ht="37.9" customHeight="1">
      <c r="A2448" s="34"/>
      <c r="B2448" s="35"/>
      <c r="C2448" s="192" t="s">
        <v>2631</v>
      </c>
      <c r="D2448" s="192" t="s">
        <v>184</v>
      </c>
      <c r="E2448" s="193" t="s">
        <v>2632</v>
      </c>
      <c r="F2448" s="194" t="s">
        <v>2633</v>
      </c>
      <c r="G2448" s="195" t="s">
        <v>324</v>
      </c>
      <c r="H2448" s="196">
        <v>6</v>
      </c>
      <c r="I2448" s="197"/>
      <c r="J2448" s="198">
        <f>ROUND(I2448*H2448,2)</f>
        <v>0</v>
      </c>
      <c r="K2448" s="199"/>
      <c r="L2448" s="39"/>
      <c r="M2448" s="200" t="s">
        <v>1</v>
      </c>
      <c r="N2448" s="201" t="s">
        <v>37</v>
      </c>
      <c r="O2448" s="71"/>
      <c r="P2448" s="202">
        <f>O2448*H2448</f>
        <v>0</v>
      </c>
      <c r="Q2448" s="202">
        <v>3.46E-3</v>
      </c>
      <c r="R2448" s="202">
        <f>Q2448*H2448</f>
        <v>2.0760000000000001E-2</v>
      </c>
      <c r="S2448" s="202">
        <v>0</v>
      </c>
      <c r="T2448" s="203">
        <f>S2448*H2448</f>
        <v>0</v>
      </c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R2448" s="204" t="s">
        <v>326</v>
      </c>
      <c r="AT2448" s="204" t="s">
        <v>184</v>
      </c>
      <c r="AU2448" s="204" t="s">
        <v>82</v>
      </c>
      <c r="AY2448" s="17" t="s">
        <v>182</v>
      </c>
      <c r="BE2448" s="205">
        <f>IF(N2448="základní",J2448,0)</f>
        <v>0</v>
      </c>
      <c r="BF2448" s="205">
        <f>IF(N2448="snížená",J2448,0)</f>
        <v>0</v>
      </c>
      <c r="BG2448" s="205">
        <f>IF(N2448="zákl. přenesená",J2448,0)</f>
        <v>0</v>
      </c>
      <c r="BH2448" s="205">
        <f>IF(N2448="sníž. přenesená",J2448,0)</f>
        <v>0</v>
      </c>
      <c r="BI2448" s="205">
        <f>IF(N2448="nulová",J2448,0)</f>
        <v>0</v>
      </c>
      <c r="BJ2448" s="17" t="s">
        <v>80</v>
      </c>
      <c r="BK2448" s="205">
        <f>ROUND(I2448*H2448,2)</f>
        <v>0</v>
      </c>
      <c r="BL2448" s="17" t="s">
        <v>326</v>
      </c>
      <c r="BM2448" s="204" t="s">
        <v>2634</v>
      </c>
    </row>
    <row r="2449" spans="1:65" s="13" customFormat="1" ht="11.25">
      <c r="B2449" s="206"/>
      <c r="C2449" s="207"/>
      <c r="D2449" s="208" t="s">
        <v>194</v>
      </c>
      <c r="E2449" s="209" t="s">
        <v>1</v>
      </c>
      <c r="F2449" s="210" t="s">
        <v>2635</v>
      </c>
      <c r="G2449" s="207"/>
      <c r="H2449" s="209" t="s">
        <v>1</v>
      </c>
      <c r="I2449" s="211"/>
      <c r="J2449" s="207"/>
      <c r="K2449" s="207"/>
      <c r="L2449" s="212"/>
      <c r="M2449" s="213"/>
      <c r="N2449" s="214"/>
      <c r="O2449" s="214"/>
      <c r="P2449" s="214"/>
      <c r="Q2449" s="214"/>
      <c r="R2449" s="214"/>
      <c r="S2449" s="214"/>
      <c r="T2449" s="215"/>
      <c r="AT2449" s="216" t="s">
        <v>194</v>
      </c>
      <c r="AU2449" s="216" t="s">
        <v>82</v>
      </c>
      <c r="AV2449" s="13" t="s">
        <v>80</v>
      </c>
      <c r="AW2449" s="13" t="s">
        <v>29</v>
      </c>
      <c r="AX2449" s="13" t="s">
        <v>72</v>
      </c>
      <c r="AY2449" s="216" t="s">
        <v>182</v>
      </c>
    </row>
    <row r="2450" spans="1:65" s="14" customFormat="1" ht="11.25">
      <c r="B2450" s="217"/>
      <c r="C2450" s="218"/>
      <c r="D2450" s="208" t="s">
        <v>194</v>
      </c>
      <c r="E2450" s="219" t="s">
        <v>1</v>
      </c>
      <c r="F2450" s="220" t="s">
        <v>256</v>
      </c>
      <c r="G2450" s="218"/>
      <c r="H2450" s="221">
        <v>6</v>
      </c>
      <c r="I2450" s="222"/>
      <c r="J2450" s="218"/>
      <c r="K2450" s="218"/>
      <c r="L2450" s="223"/>
      <c r="M2450" s="224"/>
      <c r="N2450" s="225"/>
      <c r="O2450" s="225"/>
      <c r="P2450" s="225"/>
      <c r="Q2450" s="225"/>
      <c r="R2450" s="225"/>
      <c r="S2450" s="225"/>
      <c r="T2450" s="226"/>
      <c r="AT2450" s="227" t="s">
        <v>194</v>
      </c>
      <c r="AU2450" s="227" t="s">
        <v>82</v>
      </c>
      <c r="AV2450" s="14" t="s">
        <v>82</v>
      </c>
      <c r="AW2450" s="14" t="s">
        <v>29</v>
      </c>
      <c r="AX2450" s="14" t="s">
        <v>80</v>
      </c>
      <c r="AY2450" s="227" t="s">
        <v>182</v>
      </c>
    </row>
    <row r="2451" spans="1:65" s="2" customFormat="1" ht="24.2" customHeight="1">
      <c r="A2451" s="34"/>
      <c r="B2451" s="35"/>
      <c r="C2451" s="192" t="s">
        <v>2636</v>
      </c>
      <c r="D2451" s="192" t="s">
        <v>184</v>
      </c>
      <c r="E2451" s="193" t="s">
        <v>2637</v>
      </c>
      <c r="F2451" s="194" t="s">
        <v>2638</v>
      </c>
      <c r="G2451" s="195" t="s">
        <v>292</v>
      </c>
      <c r="H2451" s="196">
        <v>2.1000000000000001E-2</v>
      </c>
      <c r="I2451" s="197"/>
      <c r="J2451" s="198">
        <f>ROUND(I2451*H2451,2)</f>
        <v>0</v>
      </c>
      <c r="K2451" s="199"/>
      <c r="L2451" s="39"/>
      <c r="M2451" s="200" t="s">
        <v>1</v>
      </c>
      <c r="N2451" s="201" t="s">
        <v>37</v>
      </c>
      <c r="O2451" s="71"/>
      <c r="P2451" s="202">
        <f>O2451*H2451</f>
        <v>0</v>
      </c>
      <c r="Q2451" s="202">
        <v>0</v>
      </c>
      <c r="R2451" s="202">
        <f>Q2451*H2451</f>
        <v>0</v>
      </c>
      <c r="S2451" s="202">
        <v>0</v>
      </c>
      <c r="T2451" s="203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4" t="s">
        <v>326</v>
      </c>
      <c r="AT2451" s="204" t="s">
        <v>184</v>
      </c>
      <c r="AU2451" s="204" t="s">
        <v>82</v>
      </c>
      <c r="AY2451" s="17" t="s">
        <v>182</v>
      </c>
      <c r="BE2451" s="205">
        <f>IF(N2451="základní",J2451,0)</f>
        <v>0</v>
      </c>
      <c r="BF2451" s="205">
        <f>IF(N2451="snížená",J2451,0)</f>
        <v>0</v>
      </c>
      <c r="BG2451" s="205">
        <f>IF(N2451="zákl. přenesená",J2451,0)</f>
        <v>0</v>
      </c>
      <c r="BH2451" s="205">
        <f>IF(N2451="sníž. přenesená",J2451,0)</f>
        <v>0</v>
      </c>
      <c r="BI2451" s="205">
        <f>IF(N2451="nulová",J2451,0)</f>
        <v>0</v>
      </c>
      <c r="BJ2451" s="17" t="s">
        <v>80</v>
      </c>
      <c r="BK2451" s="205">
        <f>ROUND(I2451*H2451,2)</f>
        <v>0</v>
      </c>
      <c r="BL2451" s="17" t="s">
        <v>326</v>
      </c>
      <c r="BM2451" s="204" t="s">
        <v>2639</v>
      </c>
    </row>
    <row r="2452" spans="1:65" s="2" customFormat="1" ht="33" customHeight="1">
      <c r="A2452" s="34"/>
      <c r="B2452" s="35"/>
      <c r="C2452" s="192" t="s">
        <v>2640</v>
      </c>
      <c r="D2452" s="192" t="s">
        <v>184</v>
      </c>
      <c r="E2452" s="193" t="s">
        <v>2641</v>
      </c>
      <c r="F2452" s="194" t="s">
        <v>2642</v>
      </c>
      <c r="G2452" s="195" t="s">
        <v>292</v>
      </c>
      <c r="H2452" s="196">
        <v>6.3E-2</v>
      </c>
      <c r="I2452" s="197"/>
      <c r="J2452" s="198">
        <f>ROUND(I2452*H2452,2)</f>
        <v>0</v>
      </c>
      <c r="K2452" s="199"/>
      <c r="L2452" s="39"/>
      <c r="M2452" s="200" t="s">
        <v>1</v>
      </c>
      <c r="N2452" s="201" t="s">
        <v>37</v>
      </c>
      <c r="O2452" s="71"/>
      <c r="P2452" s="202">
        <f>O2452*H2452</f>
        <v>0</v>
      </c>
      <c r="Q2452" s="202">
        <v>0</v>
      </c>
      <c r="R2452" s="202">
        <f>Q2452*H2452</f>
        <v>0</v>
      </c>
      <c r="S2452" s="202">
        <v>0</v>
      </c>
      <c r="T2452" s="203">
        <f>S2452*H2452</f>
        <v>0</v>
      </c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R2452" s="204" t="s">
        <v>326</v>
      </c>
      <c r="AT2452" s="204" t="s">
        <v>184</v>
      </c>
      <c r="AU2452" s="204" t="s">
        <v>82</v>
      </c>
      <c r="AY2452" s="17" t="s">
        <v>182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7" t="s">
        <v>80</v>
      </c>
      <c r="BK2452" s="205">
        <f>ROUND(I2452*H2452,2)</f>
        <v>0</v>
      </c>
      <c r="BL2452" s="17" t="s">
        <v>326</v>
      </c>
      <c r="BM2452" s="204" t="s">
        <v>2643</v>
      </c>
    </row>
    <row r="2453" spans="1:65" s="14" customFormat="1" ht="11.25">
      <c r="B2453" s="217"/>
      <c r="C2453" s="218"/>
      <c r="D2453" s="208" t="s">
        <v>194</v>
      </c>
      <c r="E2453" s="218"/>
      <c r="F2453" s="220" t="s">
        <v>2644</v>
      </c>
      <c r="G2453" s="218"/>
      <c r="H2453" s="221">
        <v>6.3E-2</v>
      </c>
      <c r="I2453" s="222"/>
      <c r="J2453" s="218"/>
      <c r="K2453" s="218"/>
      <c r="L2453" s="223"/>
      <c r="M2453" s="224"/>
      <c r="N2453" s="225"/>
      <c r="O2453" s="225"/>
      <c r="P2453" s="225"/>
      <c r="Q2453" s="225"/>
      <c r="R2453" s="225"/>
      <c r="S2453" s="225"/>
      <c r="T2453" s="226"/>
      <c r="AT2453" s="227" t="s">
        <v>194</v>
      </c>
      <c r="AU2453" s="227" t="s">
        <v>82</v>
      </c>
      <c r="AV2453" s="14" t="s">
        <v>82</v>
      </c>
      <c r="AW2453" s="14" t="s">
        <v>4</v>
      </c>
      <c r="AX2453" s="14" t="s">
        <v>80</v>
      </c>
      <c r="AY2453" s="227" t="s">
        <v>182</v>
      </c>
    </row>
    <row r="2454" spans="1:65" s="12" customFormat="1" ht="22.9" customHeight="1">
      <c r="B2454" s="176"/>
      <c r="C2454" s="177"/>
      <c r="D2454" s="178" t="s">
        <v>71</v>
      </c>
      <c r="E2454" s="190" t="s">
        <v>2645</v>
      </c>
      <c r="F2454" s="190" t="s">
        <v>2646</v>
      </c>
      <c r="G2454" s="177"/>
      <c r="H2454" s="177"/>
      <c r="I2454" s="180"/>
      <c r="J2454" s="191">
        <f>BK2454</f>
        <v>0</v>
      </c>
      <c r="K2454" s="177"/>
      <c r="L2454" s="182"/>
      <c r="M2454" s="183"/>
      <c r="N2454" s="184"/>
      <c r="O2454" s="184"/>
      <c r="P2454" s="185">
        <f>SUM(P2455:P2463)</f>
        <v>0</v>
      </c>
      <c r="Q2454" s="184"/>
      <c r="R2454" s="185">
        <f>SUM(R2455:R2463)</f>
        <v>1.4760000000000001E-2</v>
      </c>
      <c r="S2454" s="184"/>
      <c r="T2454" s="186">
        <f>SUM(T2455:T2463)</f>
        <v>0</v>
      </c>
      <c r="AR2454" s="187" t="s">
        <v>82</v>
      </c>
      <c r="AT2454" s="188" t="s">
        <v>71</v>
      </c>
      <c r="AU2454" s="188" t="s">
        <v>80</v>
      </c>
      <c r="AY2454" s="187" t="s">
        <v>182</v>
      </c>
      <c r="BK2454" s="189">
        <f>SUM(BK2455:BK2463)</f>
        <v>0</v>
      </c>
    </row>
    <row r="2455" spans="1:65" s="2" customFormat="1" ht="37.9" customHeight="1">
      <c r="A2455" s="34"/>
      <c r="B2455" s="35"/>
      <c r="C2455" s="192" t="s">
        <v>2647</v>
      </c>
      <c r="D2455" s="192" t="s">
        <v>184</v>
      </c>
      <c r="E2455" s="193" t="s">
        <v>2648</v>
      </c>
      <c r="F2455" s="194" t="s">
        <v>2649</v>
      </c>
      <c r="G2455" s="195" t="s">
        <v>324</v>
      </c>
      <c r="H2455" s="196">
        <v>10</v>
      </c>
      <c r="I2455" s="197"/>
      <c r="J2455" s="198">
        <f>ROUND(I2455*H2455,2)</f>
        <v>0</v>
      </c>
      <c r="K2455" s="199"/>
      <c r="L2455" s="39"/>
      <c r="M2455" s="200" t="s">
        <v>1</v>
      </c>
      <c r="N2455" s="201" t="s">
        <v>37</v>
      </c>
      <c r="O2455" s="71"/>
      <c r="P2455" s="202">
        <f>O2455*H2455</f>
        <v>0</v>
      </c>
      <c r="Q2455" s="202">
        <v>1.14E-3</v>
      </c>
      <c r="R2455" s="202">
        <f>Q2455*H2455</f>
        <v>1.14E-2</v>
      </c>
      <c r="S2455" s="202">
        <v>0</v>
      </c>
      <c r="T2455" s="203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4" t="s">
        <v>326</v>
      </c>
      <c r="AT2455" s="204" t="s">
        <v>184</v>
      </c>
      <c r="AU2455" s="204" t="s">
        <v>82</v>
      </c>
      <c r="AY2455" s="17" t="s">
        <v>182</v>
      </c>
      <c r="BE2455" s="205">
        <f>IF(N2455="základní",J2455,0)</f>
        <v>0</v>
      </c>
      <c r="BF2455" s="205">
        <f>IF(N2455="snížená",J2455,0)</f>
        <v>0</v>
      </c>
      <c r="BG2455" s="205">
        <f>IF(N2455="zákl. přenesená",J2455,0)</f>
        <v>0</v>
      </c>
      <c r="BH2455" s="205">
        <f>IF(N2455="sníž. přenesená",J2455,0)</f>
        <v>0</v>
      </c>
      <c r="BI2455" s="205">
        <f>IF(N2455="nulová",J2455,0)</f>
        <v>0</v>
      </c>
      <c r="BJ2455" s="17" t="s">
        <v>80</v>
      </c>
      <c r="BK2455" s="205">
        <f>ROUND(I2455*H2455,2)</f>
        <v>0</v>
      </c>
      <c r="BL2455" s="17" t="s">
        <v>326</v>
      </c>
      <c r="BM2455" s="204" t="s">
        <v>2650</v>
      </c>
    </row>
    <row r="2456" spans="1:65" s="13" customFormat="1" ht="11.25">
      <c r="B2456" s="206"/>
      <c r="C2456" s="207"/>
      <c r="D2456" s="208" t="s">
        <v>194</v>
      </c>
      <c r="E2456" s="209" t="s">
        <v>1</v>
      </c>
      <c r="F2456" s="210" t="s">
        <v>2651</v>
      </c>
      <c r="G2456" s="207"/>
      <c r="H2456" s="209" t="s">
        <v>1</v>
      </c>
      <c r="I2456" s="211"/>
      <c r="J2456" s="207"/>
      <c r="K2456" s="207"/>
      <c r="L2456" s="212"/>
      <c r="M2456" s="213"/>
      <c r="N2456" s="214"/>
      <c r="O2456" s="214"/>
      <c r="P2456" s="214"/>
      <c r="Q2456" s="214"/>
      <c r="R2456" s="214"/>
      <c r="S2456" s="214"/>
      <c r="T2456" s="215"/>
      <c r="AT2456" s="216" t="s">
        <v>194</v>
      </c>
      <c r="AU2456" s="216" t="s">
        <v>82</v>
      </c>
      <c r="AV2456" s="13" t="s">
        <v>80</v>
      </c>
      <c r="AW2456" s="13" t="s">
        <v>29</v>
      </c>
      <c r="AX2456" s="13" t="s">
        <v>72</v>
      </c>
      <c r="AY2456" s="216" t="s">
        <v>182</v>
      </c>
    </row>
    <row r="2457" spans="1:65" s="14" customFormat="1" ht="11.25">
      <c r="B2457" s="217"/>
      <c r="C2457" s="218"/>
      <c r="D2457" s="208" t="s">
        <v>194</v>
      </c>
      <c r="E2457" s="219" t="s">
        <v>1</v>
      </c>
      <c r="F2457" s="220" t="s">
        <v>136</v>
      </c>
      <c r="G2457" s="218"/>
      <c r="H2457" s="221">
        <v>10</v>
      </c>
      <c r="I2457" s="222"/>
      <c r="J2457" s="218"/>
      <c r="K2457" s="218"/>
      <c r="L2457" s="223"/>
      <c r="M2457" s="224"/>
      <c r="N2457" s="225"/>
      <c r="O2457" s="225"/>
      <c r="P2457" s="225"/>
      <c r="Q2457" s="225"/>
      <c r="R2457" s="225"/>
      <c r="S2457" s="225"/>
      <c r="T2457" s="226"/>
      <c r="AT2457" s="227" t="s">
        <v>194</v>
      </c>
      <c r="AU2457" s="227" t="s">
        <v>82</v>
      </c>
      <c r="AV2457" s="14" t="s">
        <v>82</v>
      </c>
      <c r="AW2457" s="14" t="s">
        <v>29</v>
      </c>
      <c r="AX2457" s="14" t="s">
        <v>80</v>
      </c>
      <c r="AY2457" s="227" t="s">
        <v>182</v>
      </c>
    </row>
    <row r="2458" spans="1:65" s="2" customFormat="1" ht="37.9" customHeight="1">
      <c r="A2458" s="34"/>
      <c r="B2458" s="35"/>
      <c r="C2458" s="192" t="s">
        <v>2652</v>
      </c>
      <c r="D2458" s="192" t="s">
        <v>184</v>
      </c>
      <c r="E2458" s="193" t="s">
        <v>2653</v>
      </c>
      <c r="F2458" s="194" t="s">
        <v>2654</v>
      </c>
      <c r="G2458" s="195" t="s">
        <v>324</v>
      </c>
      <c r="H2458" s="196">
        <v>2</v>
      </c>
      <c r="I2458" s="197"/>
      <c r="J2458" s="198">
        <f>ROUND(I2458*H2458,2)</f>
        <v>0</v>
      </c>
      <c r="K2458" s="199"/>
      <c r="L2458" s="39"/>
      <c r="M2458" s="200" t="s">
        <v>1</v>
      </c>
      <c r="N2458" s="201" t="s">
        <v>37</v>
      </c>
      <c r="O2458" s="71"/>
      <c r="P2458" s="202">
        <f>O2458*H2458</f>
        <v>0</v>
      </c>
      <c r="Q2458" s="202">
        <v>1.6800000000000001E-3</v>
      </c>
      <c r="R2458" s="202">
        <f>Q2458*H2458</f>
        <v>3.3600000000000001E-3</v>
      </c>
      <c r="S2458" s="202">
        <v>0</v>
      </c>
      <c r="T2458" s="203">
        <f>S2458*H2458</f>
        <v>0</v>
      </c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  <c r="AR2458" s="204" t="s">
        <v>326</v>
      </c>
      <c r="AT2458" s="204" t="s">
        <v>184</v>
      </c>
      <c r="AU2458" s="204" t="s">
        <v>82</v>
      </c>
      <c r="AY2458" s="17" t="s">
        <v>182</v>
      </c>
      <c r="BE2458" s="205">
        <f>IF(N2458="základní",J2458,0)</f>
        <v>0</v>
      </c>
      <c r="BF2458" s="205">
        <f>IF(N2458="snížená",J2458,0)</f>
        <v>0</v>
      </c>
      <c r="BG2458" s="205">
        <f>IF(N2458="zákl. přenesená",J2458,0)</f>
        <v>0</v>
      </c>
      <c r="BH2458" s="205">
        <f>IF(N2458="sníž. přenesená",J2458,0)</f>
        <v>0</v>
      </c>
      <c r="BI2458" s="205">
        <f>IF(N2458="nulová",J2458,0)</f>
        <v>0</v>
      </c>
      <c r="BJ2458" s="17" t="s">
        <v>80</v>
      </c>
      <c r="BK2458" s="205">
        <f>ROUND(I2458*H2458,2)</f>
        <v>0</v>
      </c>
      <c r="BL2458" s="17" t="s">
        <v>326</v>
      </c>
      <c r="BM2458" s="204" t="s">
        <v>2655</v>
      </c>
    </row>
    <row r="2459" spans="1:65" s="13" customFormat="1" ht="11.25">
      <c r="B2459" s="206"/>
      <c r="C2459" s="207"/>
      <c r="D2459" s="208" t="s">
        <v>194</v>
      </c>
      <c r="E2459" s="209" t="s">
        <v>1</v>
      </c>
      <c r="F2459" s="210" t="s">
        <v>2656</v>
      </c>
      <c r="G2459" s="207"/>
      <c r="H2459" s="209" t="s">
        <v>1</v>
      </c>
      <c r="I2459" s="211"/>
      <c r="J2459" s="207"/>
      <c r="K2459" s="207"/>
      <c r="L2459" s="212"/>
      <c r="M2459" s="213"/>
      <c r="N2459" s="214"/>
      <c r="O2459" s="214"/>
      <c r="P2459" s="214"/>
      <c r="Q2459" s="214"/>
      <c r="R2459" s="214"/>
      <c r="S2459" s="214"/>
      <c r="T2459" s="215"/>
      <c r="AT2459" s="216" t="s">
        <v>194</v>
      </c>
      <c r="AU2459" s="216" t="s">
        <v>82</v>
      </c>
      <c r="AV2459" s="13" t="s">
        <v>80</v>
      </c>
      <c r="AW2459" s="13" t="s">
        <v>29</v>
      </c>
      <c r="AX2459" s="13" t="s">
        <v>72</v>
      </c>
      <c r="AY2459" s="216" t="s">
        <v>182</v>
      </c>
    </row>
    <row r="2460" spans="1:65" s="14" customFormat="1" ht="11.25">
      <c r="B2460" s="217"/>
      <c r="C2460" s="218"/>
      <c r="D2460" s="208" t="s">
        <v>194</v>
      </c>
      <c r="E2460" s="219" t="s">
        <v>1</v>
      </c>
      <c r="F2460" s="220" t="s">
        <v>82</v>
      </c>
      <c r="G2460" s="218"/>
      <c r="H2460" s="221">
        <v>2</v>
      </c>
      <c r="I2460" s="222"/>
      <c r="J2460" s="218"/>
      <c r="K2460" s="218"/>
      <c r="L2460" s="223"/>
      <c r="M2460" s="224"/>
      <c r="N2460" s="225"/>
      <c r="O2460" s="225"/>
      <c r="P2460" s="225"/>
      <c r="Q2460" s="225"/>
      <c r="R2460" s="225"/>
      <c r="S2460" s="225"/>
      <c r="T2460" s="226"/>
      <c r="AT2460" s="227" t="s">
        <v>194</v>
      </c>
      <c r="AU2460" s="227" t="s">
        <v>82</v>
      </c>
      <c r="AV2460" s="14" t="s">
        <v>82</v>
      </c>
      <c r="AW2460" s="14" t="s">
        <v>29</v>
      </c>
      <c r="AX2460" s="14" t="s">
        <v>80</v>
      </c>
      <c r="AY2460" s="227" t="s">
        <v>182</v>
      </c>
    </row>
    <row r="2461" spans="1:65" s="2" customFormat="1" ht="24.2" customHeight="1">
      <c r="A2461" s="34"/>
      <c r="B2461" s="35"/>
      <c r="C2461" s="192" t="s">
        <v>2657</v>
      </c>
      <c r="D2461" s="192" t="s">
        <v>184</v>
      </c>
      <c r="E2461" s="193" t="s">
        <v>2658</v>
      </c>
      <c r="F2461" s="194" t="s">
        <v>2659</v>
      </c>
      <c r="G2461" s="195" t="s">
        <v>292</v>
      </c>
      <c r="H2461" s="196">
        <v>1.4999999999999999E-2</v>
      </c>
      <c r="I2461" s="197"/>
      <c r="J2461" s="198">
        <f>ROUND(I2461*H2461,2)</f>
        <v>0</v>
      </c>
      <c r="K2461" s="199"/>
      <c r="L2461" s="39"/>
      <c r="M2461" s="200" t="s">
        <v>1</v>
      </c>
      <c r="N2461" s="201" t="s">
        <v>37</v>
      </c>
      <c r="O2461" s="71"/>
      <c r="P2461" s="202">
        <f>O2461*H2461</f>
        <v>0</v>
      </c>
      <c r="Q2461" s="202">
        <v>0</v>
      </c>
      <c r="R2461" s="202">
        <f>Q2461*H2461</f>
        <v>0</v>
      </c>
      <c r="S2461" s="202">
        <v>0</v>
      </c>
      <c r="T2461" s="203">
        <f>S2461*H2461</f>
        <v>0</v>
      </c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  <c r="AR2461" s="204" t="s">
        <v>326</v>
      </c>
      <c r="AT2461" s="204" t="s">
        <v>184</v>
      </c>
      <c r="AU2461" s="204" t="s">
        <v>82</v>
      </c>
      <c r="AY2461" s="17" t="s">
        <v>182</v>
      </c>
      <c r="BE2461" s="205">
        <f>IF(N2461="základní",J2461,0)</f>
        <v>0</v>
      </c>
      <c r="BF2461" s="205">
        <f>IF(N2461="snížená",J2461,0)</f>
        <v>0</v>
      </c>
      <c r="BG2461" s="205">
        <f>IF(N2461="zákl. přenesená",J2461,0)</f>
        <v>0</v>
      </c>
      <c r="BH2461" s="205">
        <f>IF(N2461="sníž. přenesená",J2461,0)</f>
        <v>0</v>
      </c>
      <c r="BI2461" s="205">
        <f>IF(N2461="nulová",J2461,0)</f>
        <v>0</v>
      </c>
      <c r="BJ2461" s="17" t="s">
        <v>80</v>
      </c>
      <c r="BK2461" s="205">
        <f>ROUND(I2461*H2461,2)</f>
        <v>0</v>
      </c>
      <c r="BL2461" s="17" t="s">
        <v>326</v>
      </c>
      <c r="BM2461" s="204" t="s">
        <v>2660</v>
      </c>
    </row>
    <row r="2462" spans="1:65" s="2" customFormat="1" ht="33" customHeight="1">
      <c r="A2462" s="34"/>
      <c r="B2462" s="35"/>
      <c r="C2462" s="192" t="s">
        <v>2661</v>
      </c>
      <c r="D2462" s="192" t="s">
        <v>184</v>
      </c>
      <c r="E2462" s="193" t="s">
        <v>2662</v>
      </c>
      <c r="F2462" s="194" t="s">
        <v>2663</v>
      </c>
      <c r="G2462" s="195" t="s">
        <v>292</v>
      </c>
      <c r="H2462" s="196">
        <v>4.4999999999999998E-2</v>
      </c>
      <c r="I2462" s="197"/>
      <c r="J2462" s="198">
        <f>ROUND(I2462*H2462,2)</f>
        <v>0</v>
      </c>
      <c r="K2462" s="199"/>
      <c r="L2462" s="39"/>
      <c r="M2462" s="200" t="s">
        <v>1</v>
      </c>
      <c r="N2462" s="201" t="s">
        <v>37</v>
      </c>
      <c r="O2462" s="71"/>
      <c r="P2462" s="202">
        <f>O2462*H2462</f>
        <v>0</v>
      </c>
      <c r="Q2462" s="202">
        <v>0</v>
      </c>
      <c r="R2462" s="202">
        <f>Q2462*H2462</f>
        <v>0</v>
      </c>
      <c r="S2462" s="202">
        <v>0</v>
      </c>
      <c r="T2462" s="203">
        <f>S2462*H2462</f>
        <v>0</v>
      </c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  <c r="AR2462" s="204" t="s">
        <v>326</v>
      </c>
      <c r="AT2462" s="204" t="s">
        <v>184</v>
      </c>
      <c r="AU2462" s="204" t="s">
        <v>82</v>
      </c>
      <c r="AY2462" s="17" t="s">
        <v>182</v>
      </c>
      <c r="BE2462" s="205">
        <f>IF(N2462="základní",J2462,0)</f>
        <v>0</v>
      </c>
      <c r="BF2462" s="205">
        <f>IF(N2462="snížená",J2462,0)</f>
        <v>0</v>
      </c>
      <c r="BG2462" s="205">
        <f>IF(N2462="zákl. přenesená",J2462,0)</f>
        <v>0</v>
      </c>
      <c r="BH2462" s="205">
        <f>IF(N2462="sníž. přenesená",J2462,0)</f>
        <v>0</v>
      </c>
      <c r="BI2462" s="205">
        <f>IF(N2462="nulová",J2462,0)</f>
        <v>0</v>
      </c>
      <c r="BJ2462" s="17" t="s">
        <v>80</v>
      </c>
      <c r="BK2462" s="205">
        <f>ROUND(I2462*H2462,2)</f>
        <v>0</v>
      </c>
      <c r="BL2462" s="17" t="s">
        <v>326</v>
      </c>
      <c r="BM2462" s="204" t="s">
        <v>2664</v>
      </c>
    </row>
    <row r="2463" spans="1:65" s="14" customFormat="1" ht="11.25">
      <c r="B2463" s="217"/>
      <c r="C2463" s="218"/>
      <c r="D2463" s="208" t="s">
        <v>194</v>
      </c>
      <c r="E2463" s="218"/>
      <c r="F2463" s="220" t="s">
        <v>2665</v>
      </c>
      <c r="G2463" s="218"/>
      <c r="H2463" s="221">
        <v>4.4999999999999998E-2</v>
      </c>
      <c r="I2463" s="222"/>
      <c r="J2463" s="218"/>
      <c r="K2463" s="218"/>
      <c r="L2463" s="223"/>
      <c r="M2463" s="224"/>
      <c r="N2463" s="225"/>
      <c r="O2463" s="225"/>
      <c r="P2463" s="225"/>
      <c r="Q2463" s="225"/>
      <c r="R2463" s="225"/>
      <c r="S2463" s="225"/>
      <c r="T2463" s="226"/>
      <c r="AT2463" s="227" t="s">
        <v>194</v>
      </c>
      <c r="AU2463" s="227" t="s">
        <v>82</v>
      </c>
      <c r="AV2463" s="14" t="s">
        <v>82</v>
      </c>
      <c r="AW2463" s="14" t="s">
        <v>4</v>
      </c>
      <c r="AX2463" s="14" t="s">
        <v>80</v>
      </c>
      <c r="AY2463" s="227" t="s">
        <v>182</v>
      </c>
    </row>
    <row r="2464" spans="1:65" s="12" customFormat="1" ht="22.9" customHeight="1">
      <c r="B2464" s="176"/>
      <c r="C2464" s="177"/>
      <c r="D2464" s="178" t="s">
        <v>71</v>
      </c>
      <c r="E2464" s="190" t="s">
        <v>2666</v>
      </c>
      <c r="F2464" s="190" t="s">
        <v>2667</v>
      </c>
      <c r="G2464" s="177"/>
      <c r="H2464" s="177"/>
      <c r="I2464" s="180"/>
      <c r="J2464" s="191">
        <f>BK2464</f>
        <v>0</v>
      </c>
      <c r="K2464" s="177"/>
      <c r="L2464" s="182"/>
      <c r="M2464" s="183"/>
      <c r="N2464" s="184"/>
      <c r="O2464" s="184"/>
      <c r="P2464" s="185">
        <f>SUM(P2465:P2471)</f>
        <v>0</v>
      </c>
      <c r="Q2464" s="184"/>
      <c r="R2464" s="185">
        <f>SUM(R2465:R2471)</f>
        <v>1.1900000000000001E-3</v>
      </c>
      <c r="S2464" s="184"/>
      <c r="T2464" s="186">
        <f>SUM(T2465:T2471)</f>
        <v>0</v>
      </c>
      <c r="AR2464" s="187" t="s">
        <v>82</v>
      </c>
      <c r="AT2464" s="188" t="s">
        <v>71</v>
      </c>
      <c r="AU2464" s="188" t="s">
        <v>80</v>
      </c>
      <c r="AY2464" s="187" t="s">
        <v>182</v>
      </c>
      <c r="BK2464" s="189">
        <f>SUM(BK2465:BK2471)</f>
        <v>0</v>
      </c>
    </row>
    <row r="2465" spans="1:65" s="2" customFormat="1" ht="16.5" customHeight="1">
      <c r="A2465" s="34"/>
      <c r="B2465" s="35"/>
      <c r="C2465" s="192" t="s">
        <v>2668</v>
      </c>
      <c r="D2465" s="192" t="s">
        <v>184</v>
      </c>
      <c r="E2465" s="193" t="s">
        <v>2669</v>
      </c>
      <c r="F2465" s="194" t="s">
        <v>2670</v>
      </c>
      <c r="G2465" s="195" t="s">
        <v>324</v>
      </c>
      <c r="H2465" s="196">
        <v>1</v>
      </c>
      <c r="I2465" s="197"/>
      <c r="J2465" s="198">
        <f>ROUND(I2465*H2465,2)</f>
        <v>0</v>
      </c>
      <c r="K2465" s="199"/>
      <c r="L2465" s="39"/>
      <c r="M2465" s="200" t="s">
        <v>1</v>
      </c>
      <c r="N2465" s="201" t="s">
        <v>37</v>
      </c>
      <c r="O2465" s="71"/>
      <c r="P2465" s="202">
        <f>O2465*H2465</f>
        <v>0</v>
      </c>
      <c r="Q2465" s="202">
        <v>1E-3</v>
      </c>
      <c r="R2465" s="202">
        <f>Q2465*H2465</f>
        <v>1E-3</v>
      </c>
      <c r="S2465" s="202">
        <v>0</v>
      </c>
      <c r="T2465" s="203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4" t="s">
        <v>326</v>
      </c>
      <c r="AT2465" s="204" t="s">
        <v>184</v>
      </c>
      <c r="AU2465" s="204" t="s">
        <v>82</v>
      </c>
      <c r="AY2465" s="17" t="s">
        <v>182</v>
      </c>
      <c r="BE2465" s="205">
        <f>IF(N2465="základní",J2465,0)</f>
        <v>0</v>
      </c>
      <c r="BF2465" s="205">
        <f>IF(N2465="snížená",J2465,0)</f>
        <v>0</v>
      </c>
      <c r="BG2465" s="205">
        <f>IF(N2465="zákl. přenesená",J2465,0)</f>
        <v>0</v>
      </c>
      <c r="BH2465" s="205">
        <f>IF(N2465="sníž. přenesená",J2465,0)</f>
        <v>0</v>
      </c>
      <c r="BI2465" s="205">
        <f>IF(N2465="nulová",J2465,0)</f>
        <v>0</v>
      </c>
      <c r="BJ2465" s="17" t="s">
        <v>80</v>
      </c>
      <c r="BK2465" s="205">
        <f>ROUND(I2465*H2465,2)</f>
        <v>0</v>
      </c>
      <c r="BL2465" s="17" t="s">
        <v>326</v>
      </c>
      <c r="BM2465" s="204" t="s">
        <v>2671</v>
      </c>
    </row>
    <row r="2466" spans="1:65" s="13" customFormat="1" ht="11.25">
      <c r="B2466" s="206"/>
      <c r="C2466" s="207"/>
      <c r="D2466" s="208" t="s">
        <v>194</v>
      </c>
      <c r="E2466" s="209" t="s">
        <v>1</v>
      </c>
      <c r="F2466" s="210" t="s">
        <v>2672</v>
      </c>
      <c r="G2466" s="207"/>
      <c r="H2466" s="209" t="s">
        <v>1</v>
      </c>
      <c r="I2466" s="211"/>
      <c r="J2466" s="207"/>
      <c r="K2466" s="207"/>
      <c r="L2466" s="212"/>
      <c r="M2466" s="213"/>
      <c r="N2466" s="214"/>
      <c r="O2466" s="214"/>
      <c r="P2466" s="214"/>
      <c r="Q2466" s="214"/>
      <c r="R2466" s="214"/>
      <c r="S2466" s="214"/>
      <c r="T2466" s="215"/>
      <c r="AT2466" s="216" t="s">
        <v>194</v>
      </c>
      <c r="AU2466" s="216" t="s">
        <v>82</v>
      </c>
      <c r="AV2466" s="13" t="s">
        <v>80</v>
      </c>
      <c r="AW2466" s="13" t="s">
        <v>29</v>
      </c>
      <c r="AX2466" s="13" t="s">
        <v>72</v>
      </c>
      <c r="AY2466" s="216" t="s">
        <v>182</v>
      </c>
    </row>
    <row r="2467" spans="1:65" s="14" customFormat="1" ht="11.25">
      <c r="B2467" s="217"/>
      <c r="C2467" s="218"/>
      <c r="D2467" s="208" t="s">
        <v>194</v>
      </c>
      <c r="E2467" s="219" t="s">
        <v>1</v>
      </c>
      <c r="F2467" s="220" t="s">
        <v>80</v>
      </c>
      <c r="G2467" s="218"/>
      <c r="H2467" s="221">
        <v>1</v>
      </c>
      <c r="I2467" s="222"/>
      <c r="J2467" s="218"/>
      <c r="K2467" s="218"/>
      <c r="L2467" s="223"/>
      <c r="M2467" s="224"/>
      <c r="N2467" s="225"/>
      <c r="O2467" s="225"/>
      <c r="P2467" s="225"/>
      <c r="Q2467" s="225"/>
      <c r="R2467" s="225"/>
      <c r="S2467" s="225"/>
      <c r="T2467" s="226"/>
      <c r="AT2467" s="227" t="s">
        <v>194</v>
      </c>
      <c r="AU2467" s="227" t="s">
        <v>82</v>
      </c>
      <c r="AV2467" s="14" t="s">
        <v>82</v>
      </c>
      <c r="AW2467" s="14" t="s">
        <v>29</v>
      </c>
      <c r="AX2467" s="14" t="s">
        <v>80</v>
      </c>
      <c r="AY2467" s="227" t="s">
        <v>182</v>
      </c>
    </row>
    <row r="2468" spans="1:65" s="2" customFormat="1" ht="16.5" customHeight="1">
      <c r="A2468" s="34"/>
      <c r="B2468" s="35"/>
      <c r="C2468" s="242" t="s">
        <v>2673</v>
      </c>
      <c r="D2468" s="242" t="s">
        <v>648</v>
      </c>
      <c r="E2468" s="243" t="s">
        <v>2674</v>
      </c>
      <c r="F2468" s="244" t="s">
        <v>2675</v>
      </c>
      <c r="G2468" s="245" t="s">
        <v>324</v>
      </c>
      <c r="H2468" s="246">
        <v>1</v>
      </c>
      <c r="I2468" s="247"/>
      <c r="J2468" s="248">
        <f>ROUND(I2468*H2468,2)</f>
        <v>0</v>
      </c>
      <c r="K2468" s="249"/>
      <c r="L2468" s="250"/>
      <c r="M2468" s="251" t="s">
        <v>1</v>
      </c>
      <c r="N2468" s="252" t="s">
        <v>37</v>
      </c>
      <c r="O2468" s="71"/>
      <c r="P2468" s="202">
        <f>O2468*H2468</f>
        <v>0</v>
      </c>
      <c r="Q2468" s="202">
        <v>1.9000000000000001E-4</v>
      </c>
      <c r="R2468" s="202">
        <f>Q2468*H2468</f>
        <v>1.9000000000000001E-4</v>
      </c>
      <c r="S2468" s="202">
        <v>0</v>
      </c>
      <c r="T2468" s="203">
        <f>S2468*H2468</f>
        <v>0</v>
      </c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R2468" s="204" t="s">
        <v>282</v>
      </c>
      <c r="AT2468" s="204" t="s">
        <v>648</v>
      </c>
      <c r="AU2468" s="204" t="s">
        <v>82</v>
      </c>
      <c r="AY2468" s="17" t="s">
        <v>182</v>
      </c>
      <c r="BE2468" s="205">
        <f>IF(N2468="základní",J2468,0)</f>
        <v>0</v>
      </c>
      <c r="BF2468" s="205">
        <f>IF(N2468="snížená",J2468,0)</f>
        <v>0</v>
      </c>
      <c r="BG2468" s="205">
        <f>IF(N2468="zákl. přenesená",J2468,0)</f>
        <v>0</v>
      </c>
      <c r="BH2468" s="205">
        <f>IF(N2468="sníž. přenesená",J2468,0)</f>
        <v>0</v>
      </c>
      <c r="BI2468" s="205">
        <f>IF(N2468="nulová",J2468,0)</f>
        <v>0</v>
      </c>
      <c r="BJ2468" s="17" t="s">
        <v>80</v>
      </c>
      <c r="BK2468" s="205">
        <f>ROUND(I2468*H2468,2)</f>
        <v>0</v>
      </c>
      <c r="BL2468" s="17" t="s">
        <v>187</v>
      </c>
      <c r="BM2468" s="204" t="s">
        <v>2676</v>
      </c>
    </row>
    <row r="2469" spans="1:65" s="2" customFormat="1" ht="24.2" customHeight="1">
      <c r="A2469" s="34"/>
      <c r="B2469" s="35"/>
      <c r="C2469" s="192" t="s">
        <v>2677</v>
      </c>
      <c r="D2469" s="192" t="s">
        <v>184</v>
      </c>
      <c r="E2469" s="193" t="s">
        <v>2678</v>
      </c>
      <c r="F2469" s="194" t="s">
        <v>2679</v>
      </c>
      <c r="G2469" s="195" t="s">
        <v>292</v>
      </c>
      <c r="H2469" s="196">
        <v>1E-3</v>
      </c>
      <c r="I2469" s="197"/>
      <c r="J2469" s="198">
        <f>ROUND(I2469*H2469,2)</f>
        <v>0</v>
      </c>
      <c r="K2469" s="199"/>
      <c r="L2469" s="39"/>
      <c r="M2469" s="200" t="s">
        <v>1</v>
      </c>
      <c r="N2469" s="201" t="s">
        <v>37</v>
      </c>
      <c r="O2469" s="71"/>
      <c r="P2469" s="202">
        <f>O2469*H2469</f>
        <v>0</v>
      </c>
      <c r="Q2469" s="202">
        <v>0</v>
      </c>
      <c r="R2469" s="202">
        <f>Q2469*H2469</f>
        <v>0</v>
      </c>
      <c r="S2469" s="202">
        <v>0</v>
      </c>
      <c r="T2469" s="203">
        <f>S2469*H2469</f>
        <v>0</v>
      </c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  <c r="AR2469" s="204" t="s">
        <v>326</v>
      </c>
      <c r="AT2469" s="204" t="s">
        <v>184</v>
      </c>
      <c r="AU2469" s="204" t="s">
        <v>82</v>
      </c>
      <c r="AY2469" s="17" t="s">
        <v>182</v>
      </c>
      <c r="BE2469" s="205">
        <f>IF(N2469="základní",J2469,0)</f>
        <v>0</v>
      </c>
      <c r="BF2469" s="205">
        <f>IF(N2469="snížená",J2469,0)</f>
        <v>0</v>
      </c>
      <c r="BG2469" s="205">
        <f>IF(N2469="zákl. přenesená",J2469,0)</f>
        <v>0</v>
      </c>
      <c r="BH2469" s="205">
        <f>IF(N2469="sníž. přenesená",J2469,0)</f>
        <v>0</v>
      </c>
      <c r="BI2469" s="205">
        <f>IF(N2469="nulová",J2469,0)</f>
        <v>0</v>
      </c>
      <c r="BJ2469" s="17" t="s">
        <v>80</v>
      </c>
      <c r="BK2469" s="205">
        <f>ROUND(I2469*H2469,2)</f>
        <v>0</v>
      </c>
      <c r="BL2469" s="17" t="s">
        <v>326</v>
      </c>
      <c r="BM2469" s="204" t="s">
        <v>2680</v>
      </c>
    </row>
    <row r="2470" spans="1:65" s="2" customFormat="1" ht="24.2" customHeight="1">
      <c r="A2470" s="34"/>
      <c r="B2470" s="35"/>
      <c r="C2470" s="192" t="s">
        <v>2681</v>
      </c>
      <c r="D2470" s="192" t="s">
        <v>184</v>
      </c>
      <c r="E2470" s="193" t="s">
        <v>2682</v>
      </c>
      <c r="F2470" s="194" t="s">
        <v>2683</v>
      </c>
      <c r="G2470" s="195" t="s">
        <v>292</v>
      </c>
      <c r="H2470" s="196">
        <v>3.0000000000000001E-3</v>
      </c>
      <c r="I2470" s="197"/>
      <c r="J2470" s="198">
        <f>ROUND(I2470*H2470,2)</f>
        <v>0</v>
      </c>
      <c r="K2470" s="199"/>
      <c r="L2470" s="39"/>
      <c r="M2470" s="200" t="s">
        <v>1</v>
      </c>
      <c r="N2470" s="201" t="s">
        <v>37</v>
      </c>
      <c r="O2470" s="71"/>
      <c r="P2470" s="202">
        <f>O2470*H2470</f>
        <v>0</v>
      </c>
      <c r="Q2470" s="202">
        <v>0</v>
      </c>
      <c r="R2470" s="202">
        <f>Q2470*H2470</f>
        <v>0</v>
      </c>
      <c r="S2470" s="202">
        <v>0</v>
      </c>
      <c r="T2470" s="203">
        <f>S2470*H2470</f>
        <v>0</v>
      </c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  <c r="AR2470" s="204" t="s">
        <v>326</v>
      </c>
      <c r="AT2470" s="204" t="s">
        <v>184</v>
      </c>
      <c r="AU2470" s="204" t="s">
        <v>82</v>
      </c>
      <c r="AY2470" s="17" t="s">
        <v>182</v>
      </c>
      <c r="BE2470" s="205">
        <f>IF(N2470="základní",J2470,0)</f>
        <v>0</v>
      </c>
      <c r="BF2470" s="205">
        <f>IF(N2470="snížená",J2470,0)</f>
        <v>0</v>
      </c>
      <c r="BG2470" s="205">
        <f>IF(N2470="zákl. přenesená",J2470,0)</f>
        <v>0</v>
      </c>
      <c r="BH2470" s="205">
        <f>IF(N2470="sníž. přenesená",J2470,0)</f>
        <v>0</v>
      </c>
      <c r="BI2470" s="205">
        <f>IF(N2470="nulová",J2470,0)</f>
        <v>0</v>
      </c>
      <c r="BJ2470" s="17" t="s">
        <v>80</v>
      </c>
      <c r="BK2470" s="205">
        <f>ROUND(I2470*H2470,2)</f>
        <v>0</v>
      </c>
      <c r="BL2470" s="17" t="s">
        <v>326</v>
      </c>
      <c r="BM2470" s="204" t="s">
        <v>2684</v>
      </c>
    </row>
    <row r="2471" spans="1:65" s="14" customFormat="1" ht="11.25">
      <c r="B2471" s="217"/>
      <c r="C2471" s="218"/>
      <c r="D2471" s="208" t="s">
        <v>194</v>
      </c>
      <c r="E2471" s="218"/>
      <c r="F2471" s="220" t="s">
        <v>2685</v>
      </c>
      <c r="G2471" s="218"/>
      <c r="H2471" s="221">
        <v>3.0000000000000001E-3</v>
      </c>
      <c r="I2471" s="222"/>
      <c r="J2471" s="218"/>
      <c r="K2471" s="218"/>
      <c r="L2471" s="223"/>
      <c r="M2471" s="224"/>
      <c r="N2471" s="225"/>
      <c r="O2471" s="225"/>
      <c r="P2471" s="225"/>
      <c r="Q2471" s="225"/>
      <c r="R2471" s="225"/>
      <c r="S2471" s="225"/>
      <c r="T2471" s="226"/>
      <c r="AT2471" s="227" t="s">
        <v>194</v>
      </c>
      <c r="AU2471" s="227" t="s">
        <v>82</v>
      </c>
      <c r="AV2471" s="14" t="s">
        <v>82</v>
      </c>
      <c r="AW2471" s="14" t="s">
        <v>4</v>
      </c>
      <c r="AX2471" s="14" t="s">
        <v>80</v>
      </c>
      <c r="AY2471" s="227" t="s">
        <v>182</v>
      </c>
    </row>
    <row r="2472" spans="1:65" s="12" customFormat="1" ht="22.9" customHeight="1">
      <c r="B2472" s="176"/>
      <c r="C2472" s="177"/>
      <c r="D2472" s="178" t="s">
        <v>71</v>
      </c>
      <c r="E2472" s="190" t="s">
        <v>458</v>
      </c>
      <c r="F2472" s="190" t="s">
        <v>459</v>
      </c>
      <c r="G2472" s="177"/>
      <c r="H2472" s="177"/>
      <c r="I2472" s="180"/>
      <c r="J2472" s="191">
        <f>BK2472</f>
        <v>0</v>
      </c>
      <c r="K2472" s="177"/>
      <c r="L2472" s="182"/>
      <c r="M2472" s="183"/>
      <c r="N2472" s="184"/>
      <c r="O2472" s="184"/>
      <c r="P2472" s="185">
        <f>SUM(P2473:P2478)</f>
        <v>0</v>
      </c>
      <c r="Q2472" s="184"/>
      <c r="R2472" s="185">
        <f>SUM(R2473:R2478)</f>
        <v>0.45157499999999995</v>
      </c>
      <c r="S2472" s="184"/>
      <c r="T2472" s="186">
        <f>SUM(T2473:T2478)</f>
        <v>0</v>
      </c>
      <c r="AR2472" s="187" t="s">
        <v>82</v>
      </c>
      <c r="AT2472" s="188" t="s">
        <v>71</v>
      </c>
      <c r="AU2472" s="188" t="s">
        <v>80</v>
      </c>
      <c r="AY2472" s="187" t="s">
        <v>182</v>
      </c>
      <c r="BK2472" s="189">
        <f>SUM(BK2473:BK2478)</f>
        <v>0</v>
      </c>
    </row>
    <row r="2473" spans="1:65" s="2" customFormat="1" ht="24.2" customHeight="1">
      <c r="A2473" s="34"/>
      <c r="B2473" s="35"/>
      <c r="C2473" s="192" t="s">
        <v>2686</v>
      </c>
      <c r="D2473" s="192" t="s">
        <v>184</v>
      </c>
      <c r="E2473" s="193" t="s">
        <v>2687</v>
      </c>
      <c r="F2473" s="194" t="s">
        <v>2688</v>
      </c>
      <c r="G2473" s="195" t="s">
        <v>201</v>
      </c>
      <c r="H2473" s="196">
        <v>4.5</v>
      </c>
      <c r="I2473" s="197"/>
      <c r="J2473" s="198">
        <f>ROUND(I2473*H2473,2)</f>
        <v>0</v>
      </c>
      <c r="K2473" s="199"/>
      <c r="L2473" s="39"/>
      <c r="M2473" s="200" t="s">
        <v>1</v>
      </c>
      <c r="N2473" s="201" t="s">
        <v>37</v>
      </c>
      <c r="O2473" s="71"/>
      <c r="P2473" s="202">
        <f>O2473*H2473</f>
        <v>0</v>
      </c>
      <c r="Q2473" s="202">
        <v>0.10034999999999999</v>
      </c>
      <c r="R2473" s="202">
        <f>Q2473*H2473</f>
        <v>0.45157499999999995</v>
      </c>
      <c r="S2473" s="202">
        <v>0</v>
      </c>
      <c r="T2473" s="203">
        <f>S2473*H2473</f>
        <v>0</v>
      </c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R2473" s="204" t="s">
        <v>326</v>
      </c>
      <c r="AT2473" s="204" t="s">
        <v>184</v>
      </c>
      <c r="AU2473" s="204" t="s">
        <v>82</v>
      </c>
      <c r="AY2473" s="17" t="s">
        <v>182</v>
      </c>
      <c r="BE2473" s="205">
        <f>IF(N2473="základní",J2473,0)</f>
        <v>0</v>
      </c>
      <c r="BF2473" s="205">
        <f>IF(N2473="snížená",J2473,0)</f>
        <v>0</v>
      </c>
      <c r="BG2473" s="205">
        <f>IF(N2473="zákl. přenesená",J2473,0)</f>
        <v>0</v>
      </c>
      <c r="BH2473" s="205">
        <f>IF(N2473="sníž. přenesená",J2473,0)</f>
        <v>0</v>
      </c>
      <c r="BI2473" s="205">
        <f>IF(N2473="nulová",J2473,0)</f>
        <v>0</v>
      </c>
      <c r="BJ2473" s="17" t="s">
        <v>80</v>
      </c>
      <c r="BK2473" s="205">
        <f>ROUND(I2473*H2473,2)</f>
        <v>0</v>
      </c>
      <c r="BL2473" s="17" t="s">
        <v>326</v>
      </c>
      <c r="BM2473" s="204" t="s">
        <v>2689</v>
      </c>
    </row>
    <row r="2474" spans="1:65" s="13" customFormat="1" ht="11.25">
      <c r="B2474" s="206"/>
      <c r="C2474" s="207"/>
      <c r="D2474" s="208" t="s">
        <v>194</v>
      </c>
      <c r="E2474" s="209" t="s">
        <v>1</v>
      </c>
      <c r="F2474" s="210" t="s">
        <v>2690</v>
      </c>
      <c r="G2474" s="207"/>
      <c r="H2474" s="209" t="s">
        <v>1</v>
      </c>
      <c r="I2474" s="211"/>
      <c r="J2474" s="207"/>
      <c r="K2474" s="207"/>
      <c r="L2474" s="212"/>
      <c r="M2474" s="213"/>
      <c r="N2474" s="214"/>
      <c r="O2474" s="214"/>
      <c r="P2474" s="214"/>
      <c r="Q2474" s="214"/>
      <c r="R2474" s="214"/>
      <c r="S2474" s="214"/>
      <c r="T2474" s="215"/>
      <c r="AT2474" s="216" t="s">
        <v>194</v>
      </c>
      <c r="AU2474" s="216" t="s">
        <v>82</v>
      </c>
      <c r="AV2474" s="13" t="s">
        <v>80</v>
      </c>
      <c r="AW2474" s="13" t="s">
        <v>29</v>
      </c>
      <c r="AX2474" s="13" t="s">
        <v>72</v>
      </c>
      <c r="AY2474" s="216" t="s">
        <v>182</v>
      </c>
    </row>
    <row r="2475" spans="1:65" s="14" customFormat="1" ht="11.25">
      <c r="B2475" s="217"/>
      <c r="C2475" s="218"/>
      <c r="D2475" s="208" t="s">
        <v>194</v>
      </c>
      <c r="E2475" s="219" t="s">
        <v>1</v>
      </c>
      <c r="F2475" s="220" t="s">
        <v>2691</v>
      </c>
      <c r="G2475" s="218"/>
      <c r="H2475" s="221">
        <v>4.5</v>
      </c>
      <c r="I2475" s="222"/>
      <c r="J2475" s="218"/>
      <c r="K2475" s="218"/>
      <c r="L2475" s="223"/>
      <c r="M2475" s="224"/>
      <c r="N2475" s="225"/>
      <c r="O2475" s="225"/>
      <c r="P2475" s="225"/>
      <c r="Q2475" s="225"/>
      <c r="R2475" s="225"/>
      <c r="S2475" s="225"/>
      <c r="T2475" s="226"/>
      <c r="AT2475" s="227" t="s">
        <v>194</v>
      </c>
      <c r="AU2475" s="227" t="s">
        <v>82</v>
      </c>
      <c r="AV2475" s="14" t="s">
        <v>82</v>
      </c>
      <c r="AW2475" s="14" t="s">
        <v>29</v>
      </c>
      <c r="AX2475" s="14" t="s">
        <v>80</v>
      </c>
      <c r="AY2475" s="227" t="s">
        <v>182</v>
      </c>
    </row>
    <row r="2476" spans="1:65" s="2" customFormat="1" ht="24.2" customHeight="1">
      <c r="A2476" s="34"/>
      <c r="B2476" s="35"/>
      <c r="C2476" s="192" t="s">
        <v>2692</v>
      </c>
      <c r="D2476" s="192" t="s">
        <v>184</v>
      </c>
      <c r="E2476" s="193" t="s">
        <v>2693</v>
      </c>
      <c r="F2476" s="194" t="s">
        <v>2694</v>
      </c>
      <c r="G2476" s="195" t="s">
        <v>292</v>
      </c>
      <c r="H2476" s="196">
        <v>0.45200000000000001</v>
      </c>
      <c r="I2476" s="197"/>
      <c r="J2476" s="198">
        <f>ROUND(I2476*H2476,2)</f>
        <v>0</v>
      </c>
      <c r="K2476" s="199"/>
      <c r="L2476" s="39"/>
      <c r="M2476" s="200" t="s">
        <v>1</v>
      </c>
      <c r="N2476" s="201" t="s">
        <v>37</v>
      </c>
      <c r="O2476" s="71"/>
      <c r="P2476" s="202">
        <f>O2476*H2476</f>
        <v>0</v>
      </c>
      <c r="Q2476" s="202">
        <v>0</v>
      </c>
      <c r="R2476" s="202">
        <f>Q2476*H2476</f>
        <v>0</v>
      </c>
      <c r="S2476" s="202">
        <v>0</v>
      </c>
      <c r="T2476" s="203">
        <f>S2476*H2476</f>
        <v>0</v>
      </c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R2476" s="204" t="s">
        <v>326</v>
      </c>
      <c r="AT2476" s="204" t="s">
        <v>184</v>
      </c>
      <c r="AU2476" s="204" t="s">
        <v>82</v>
      </c>
      <c r="AY2476" s="17" t="s">
        <v>182</v>
      </c>
      <c r="BE2476" s="205">
        <f>IF(N2476="základní",J2476,0)</f>
        <v>0</v>
      </c>
      <c r="BF2476" s="205">
        <f>IF(N2476="snížená",J2476,0)</f>
        <v>0</v>
      </c>
      <c r="BG2476" s="205">
        <f>IF(N2476="zákl. přenesená",J2476,0)</f>
        <v>0</v>
      </c>
      <c r="BH2476" s="205">
        <f>IF(N2476="sníž. přenesená",J2476,0)</f>
        <v>0</v>
      </c>
      <c r="BI2476" s="205">
        <f>IF(N2476="nulová",J2476,0)</f>
        <v>0</v>
      </c>
      <c r="BJ2476" s="17" t="s">
        <v>80</v>
      </c>
      <c r="BK2476" s="205">
        <f>ROUND(I2476*H2476,2)</f>
        <v>0</v>
      </c>
      <c r="BL2476" s="17" t="s">
        <v>326</v>
      </c>
      <c r="BM2476" s="204" t="s">
        <v>2695</v>
      </c>
    </row>
    <row r="2477" spans="1:65" s="2" customFormat="1" ht="33" customHeight="1">
      <c r="A2477" s="34"/>
      <c r="B2477" s="35"/>
      <c r="C2477" s="192" t="s">
        <v>2696</v>
      </c>
      <c r="D2477" s="192" t="s">
        <v>184</v>
      </c>
      <c r="E2477" s="193" t="s">
        <v>2697</v>
      </c>
      <c r="F2477" s="194" t="s">
        <v>2698</v>
      </c>
      <c r="G2477" s="195" t="s">
        <v>292</v>
      </c>
      <c r="H2477" s="196">
        <v>1.3560000000000001</v>
      </c>
      <c r="I2477" s="197"/>
      <c r="J2477" s="198">
        <f>ROUND(I2477*H2477,2)</f>
        <v>0</v>
      </c>
      <c r="K2477" s="199"/>
      <c r="L2477" s="39"/>
      <c r="M2477" s="200" t="s">
        <v>1</v>
      </c>
      <c r="N2477" s="201" t="s">
        <v>37</v>
      </c>
      <c r="O2477" s="71"/>
      <c r="P2477" s="202">
        <f>O2477*H2477</f>
        <v>0</v>
      </c>
      <c r="Q2477" s="202">
        <v>0</v>
      </c>
      <c r="R2477" s="202">
        <f>Q2477*H2477</f>
        <v>0</v>
      </c>
      <c r="S2477" s="202">
        <v>0</v>
      </c>
      <c r="T2477" s="203">
        <f>S2477*H2477</f>
        <v>0</v>
      </c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R2477" s="204" t="s">
        <v>326</v>
      </c>
      <c r="AT2477" s="204" t="s">
        <v>184</v>
      </c>
      <c r="AU2477" s="204" t="s">
        <v>82</v>
      </c>
      <c r="AY2477" s="17" t="s">
        <v>182</v>
      </c>
      <c r="BE2477" s="205">
        <f>IF(N2477="základní",J2477,0)</f>
        <v>0</v>
      </c>
      <c r="BF2477" s="205">
        <f>IF(N2477="snížená",J2477,0)</f>
        <v>0</v>
      </c>
      <c r="BG2477" s="205">
        <f>IF(N2477="zákl. přenesená",J2477,0)</f>
        <v>0</v>
      </c>
      <c r="BH2477" s="205">
        <f>IF(N2477="sníž. přenesená",J2477,0)</f>
        <v>0</v>
      </c>
      <c r="BI2477" s="205">
        <f>IF(N2477="nulová",J2477,0)</f>
        <v>0</v>
      </c>
      <c r="BJ2477" s="17" t="s">
        <v>80</v>
      </c>
      <c r="BK2477" s="205">
        <f>ROUND(I2477*H2477,2)</f>
        <v>0</v>
      </c>
      <c r="BL2477" s="17" t="s">
        <v>326</v>
      </c>
      <c r="BM2477" s="204" t="s">
        <v>2699</v>
      </c>
    </row>
    <row r="2478" spans="1:65" s="14" customFormat="1" ht="11.25">
      <c r="B2478" s="217"/>
      <c r="C2478" s="218"/>
      <c r="D2478" s="208" t="s">
        <v>194</v>
      </c>
      <c r="E2478" s="218"/>
      <c r="F2478" s="220" t="s">
        <v>2700</v>
      </c>
      <c r="G2478" s="218"/>
      <c r="H2478" s="221">
        <v>1.3560000000000001</v>
      </c>
      <c r="I2478" s="222"/>
      <c r="J2478" s="218"/>
      <c r="K2478" s="218"/>
      <c r="L2478" s="223"/>
      <c r="M2478" s="224"/>
      <c r="N2478" s="225"/>
      <c r="O2478" s="225"/>
      <c r="P2478" s="225"/>
      <c r="Q2478" s="225"/>
      <c r="R2478" s="225"/>
      <c r="S2478" s="225"/>
      <c r="T2478" s="226"/>
      <c r="AT2478" s="227" t="s">
        <v>194</v>
      </c>
      <c r="AU2478" s="227" t="s">
        <v>82</v>
      </c>
      <c r="AV2478" s="14" t="s">
        <v>82</v>
      </c>
      <c r="AW2478" s="14" t="s">
        <v>4</v>
      </c>
      <c r="AX2478" s="14" t="s">
        <v>80</v>
      </c>
      <c r="AY2478" s="227" t="s">
        <v>182</v>
      </c>
    </row>
    <row r="2479" spans="1:65" s="12" customFormat="1" ht="22.9" customHeight="1">
      <c r="B2479" s="176"/>
      <c r="C2479" s="177"/>
      <c r="D2479" s="178" t="s">
        <v>71</v>
      </c>
      <c r="E2479" s="190" t="s">
        <v>2701</v>
      </c>
      <c r="F2479" s="190" t="s">
        <v>2702</v>
      </c>
      <c r="G2479" s="177"/>
      <c r="H2479" s="177"/>
      <c r="I2479" s="180"/>
      <c r="J2479" s="191">
        <f>BK2479</f>
        <v>0</v>
      </c>
      <c r="K2479" s="177"/>
      <c r="L2479" s="182"/>
      <c r="M2479" s="183"/>
      <c r="N2479" s="184"/>
      <c r="O2479" s="184"/>
      <c r="P2479" s="185">
        <f>SUM(P2480:P2556)</f>
        <v>0</v>
      </c>
      <c r="Q2479" s="184"/>
      <c r="R2479" s="185">
        <f>SUM(R2480:R2556)</f>
        <v>9.7798930199999994</v>
      </c>
      <c r="S2479" s="184"/>
      <c r="T2479" s="186">
        <f>SUM(T2480:T2556)</f>
        <v>6.9357600000000001</v>
      </c>
      <c r="AR2479" s="187" t="s">
        <v>82</v>
      </c>
      <c r="AT2479" s="188" t="s">
        <v>71</v>
      </c>
      <c r="AU2479" s="188" t="s">
        <v>80</v>
      </c>
      <c r="AY2479" s="187" t="s">
        <v>182</v>
      </c>
      <c r="BK2479" s="189">
        <f>SUM(BK2480:BK2556)</f>
        <v>0</v>
      </c>
    </row>
    <row r="2480" spans="1:65" s="2" customFormat="1" ht="24.2" customHeight="1">
      <c r="A2480" s="34"/>
      <c r="B2480" s="35"/>
      <c r="C2480" s="192" t="s">
        <v>2703</v>
      </c>
      <c r="D2480" s="192" t="s">
        <v>184</v>
      </c>
      <c r="E2480" s="193" t="s">
        <v>2704</v>
      </c>
      <c r="F2480" s="194" t="s">
        <v>2705</v>
      </c>
      <c r="G2480" s="195" t="s">
        <v>186</v>
      </c>
      <c r="H2480" s="196">
        <v>4.726</v>
      </c>
      <c r="I2480" s="197"/>
      <c r="J2480" s="198">
        <f>ROUND(I2480*H2480,2)</f>
        <v>0</v>
      </c>
      <c r="K2480" s="199"/>
      <c r="L2480" s="39"/>
      <c r="M2480" s="200" t="s">
        <v>1</v>
      </c>
      <c r="N2480" s="201" t="s">
        <v>37</v>
      </c>
      <c r="O2480" s="71"/>
      <c r="P2480" s="202">
        <f>O2480*H2480</f>
        <v>0</v>
      </c>
      <c r="Q2480" s="202">
        <v>1.2199999999999999E-3</v>
      </c>
      <c r="R2480" s="202">
        <f>Q2480*H2480</f>
        <v>5.7657199999999994E-3</v>
      </c>
      <c r="S2480" s="202">
        <v>0</v>
      </c>
      <c r="T2480" s="203">
        <f>S2480*H2480</f>
        <v>0</v>
      </c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R2480" s="204" t="s">
        <v>326</v>
      </c>
      <c r="AT2480" s="204" t="s">
        <v>184</v>
      </c>
      <c r="AU2480" s="204" t="s">
        <v>82</v>
      </c>
      <c r="AY2480" s="17" t="s">
        <v>182</v>
      </c>
      <c r="BE2480" s="205">
        <f>IF(N2480="základní",J2480,0)</f>
        <v>0</v>
      </c>
      <c r="BF2480" s="205">
        <f>IF(N2480="snížená",J2480,0)</f>
        <v>0</v>
      </c>
      <c r="BG2480" s="205">
        <f>IF(N2480="zákl. přenesená",J2480,0)</f>
        <v>0</v>
      </c>
      <c r="BH2480" s="205">
        <f>IF(N2480="sníž. přenesená",J2480,0)</f>
        <v>0</v>
      </c>
      <c r="BI2480" s="205">
        <f>IF(N2480="nulová",J2480,0)</f>
        <v>0</v>
      </c>
      <c r="BJ2480" s="17" t="s">
        <v>80</v>
      </c>
      <c r="BK2480" s="205">
        <f>ROUND(I2480*H2480,2)</f>
        <v>0</v>
      </c>
      <c r="BL2480" s="17" t="s">
        <v>326</v>
      </c>
      <c r="BM2480" s="204" t="s">
        <v>2706</v>
      </c>
    </row>
    <row r="2481" spans="1:65" s="13" customFormat="1" ht="11.25">
      <c r="B2481" s="206"/>
      <c r="C2481" s="207"/>
      <c r="D2481" s="208" t="s">
        <v>194</v>
      </c>
      <c r="E2481" s="209" t="s">
        <v>1</v>
      </c>
      <c r="F2481" s="210" t="s">
        <v>2707</v>
      </c>
      <c r="G2481" s="207"/>
      <c r="H2481" s="209" t="s">
        <v>1</v>
      </c>
      <c r="I2481" s="211"/>
      <c r="J2481" s="207"/>
      <c r="K2481" s="207"/>
      <c r="L2481" s="212"/>
      <c r="M2481" s="213"/>
      <c r="N2481" s="214"/>
      <c r="O2481" s="214"/>
      <c r="P2481" s="214"/>
      <c r="Q2481" s="214"/>
      <c r="R2481" s="214"/>
      <c r="S2481" s="214"/>
      <c r="T2481" s="215"/>
      <c r="AT2481" s="216" t="s">
        <v>194</v>
      </c>
      <c r="AU2481" s="216" t="s">
        <v>82</v>
      </c>
      <c r="AV2481" s="13" t="s">
        <v>80</v>
      </c>
      <c r="AW2481" s="13" t="s">
        <v>29</v>
      </c>
      <c r="AX2481" s="13" t="s">
        <v>72</v>
      </c>
      <c r="AY2481" s="216" t="s">
        <v>182</v>
      </c>
    </row>
    <row r="2482" spans="1:65" s="14" customFormat="1" ht="11.25">
      <c r="B2482" s="217"/>
      <c r="C2482" s="218"/>
      <c r="D2482" s="208" t="s">
        <v>194</v>
      </c>
      <c r="E2482" s="219" t="s">
        <v>1</v>
      </c>
      <c r="F2482" s="220" t="s">
        <v>2708</v>
      </c>
      <c r="G2482" s="218"/>
      <c r="H2482" s="221">
        <v>3.51</v>
      </c>
      <c r="I2482" s="222"/>
      <c r="J2482" s="218"/>
      <c r="K2482" s="218"/>
      <c r="L2482" s="223"/>
      <c r="M2482" s="224"/>
      <c r="N2482" s="225"/>
      <c r="O2482" s="225"/>
      <c r="P2482" s="225"/>
      <c r="Q2482" s="225"/>
      <c r="R2482" s="225"/>
      <c r="S2482" s="225"/>
      <c r="T2482" s="226"/>
      <c r="AT2482" s="227" t="s">
        <v>194</v>
      </c>
      <c r="AU2482" s="227" t="s">
        <v>82</v>
      </c>
      <c r="AV2482" s="14" t="s">
        <v>82</v>
      </c>
      <c r="AW2482" s="14" t="s">
        <v>29</v>
      </c>
      <c r="AX2482" s="14" t="s">
        <v>72</v>
      </c>
      <c r="AY2482" s="227" t="s">
        <v>182</v>
      </c>
    </row>
    <row r="2483" spans="1:65" s="13" customFormat="1" ht="11.25">
      <c r="B2483" s="206"/>
      <c r="C2483" s="207"/>
      <c r="D2483" s="208" t="s">
        <v>194</v>
      </c>
      <c r="E2483" s="209" t="s">
        <v>1</v>
      </c>
      <c r="F2483" s="210" t="s">
        <v>2709</v>
      </c>
      <c r="G2483" s="207"/>
      <c r="H2483" s="209" t="s">
        <v>1</v>
      </c>
      <c r="I2483" s="211"/>
      <c r="J2483" s="207"/>
      <c r="K2483" s="207"/>
      <c r="L2483" s="212"/>
      <c r="M2483" s="213"/>
      <c r="N2483" s="214"/>
      <c r="O2483" s="214"/>
      <c r="P2483" s="214"/>
      <c r="Q2483" s="214"/>
      <c r="R2483" s="214"/>
      <c r="S2483" s="214"/>
      <c r="T2483" s="215"/>
      <c r="AT2483" s="216" t="s">
        <v>194</v>
      </c>
      <c r="AU2483" s="216" t="s">
        <v>82</v>
      </c>
      <c r="AV2483" s="13" t="s">
        <v>80</v>
      </c>
      <c r="AW2483" s="13" t="s">
        <v>29</v>
      </c>
      <c r="AX2483" s="13" t="s">
        <v>72</v>
      </c>
      <c r="AY2483" s="216" t="s">
        <v>182</v>
      </c>
    </row>
    <row r="2484" spans="1:65" s="14" customFormat="1" ht="11.25">
      <c r="B2484" s="217"/>
      <c r="C2484" s="218"/>
      <c r="D2484" s="208" t="s">
        <v>194</v>
      </c>
      <c r="E2484" s="219" t="s">
        <v>1</v>
      </c>
      <c r="F2484" s="220" t="s">
        <v>2710</v>
      </c>
      <c r="G2484" s="218"/>
      <c r="H2484" s="221">
        <v>1.216</v>
      </c>
      <c r="I2484" s="222"/>
      <c r="J2484" s="218"/>
      <c r="K2484" s="218"/>
      <c r="L2484" s="223"/>
      <c r="M2484" s="224"/>
      <c r="N2484" s="225"/>
      <c r="O2484" s="225"/>
      <c r="P2484" s="225"/>
      <c r="Q2484" s="225"/>
      <c r="R2484" s="225"/>
      <c r="S2484" s="225"/>
      <c r="T2484" s="226"/>
      <c r="AT2484" s="227" t="s">
        <v>194</v>
      </c>
      <c r="AU2484" s="227" t="s">
        <v>82</v>
      </c>
      <c r="AV2484" s="14" t="s">
        <v>82</v>
      </c>
      <c r="AW2484" s="14" t="s">
        <v>29</v>
      </c>
      <c r="AX2484" s="14" t="s">
        <v>72</v>
      </c>
      <c r="AY2484" s="227" t="s">
        <v>182</v>
      </c>
    </row>
    <row r="2485" spans="1:65" s="15" customFormat="1" ht="11.25">
      <c r="B2485" s="228"/>
      <c r="C2485" s="229"/>
      <c r="D2485" s="208" t="s">
        <v>194</v>
      </c>
      <c r="E2485" s="230" t="s">
        <v>1</v>
      </c>
      <c r="F2485" s="231" t="s">
        <v>218</v>
      </c>
      <c r="G2485" s="229"/>
      <c r="H2485" s="232">
        <v>4.726</v>
      </c>
      <c r="I2485" s="233"/>
      <c r="J2485" s="229"/>
      <c r="K2485" s="229"/>
      <c r="L2485" s="234"/>
      <c r="M2485" s="235"/>
      <c r="N2485" s="236"/>
      <c r="O2485" s="236"/>
      <c r="P2485" s="236"/>
      <c r="Q2485" s="236"/>
      <c r="R2485" s="236"/>
      <c r="S2485" s="236"/>
      <c r="T2485" s="237"/>
      <c r="AT2485" s="238" t="s">
        <v>194</v>
      </c>
      <c r="AU2485" s="238" t="s">
        <v>82</v>
      </c>
      <c r="AV2485" s="15" t="s">
        <v>187</v>
      </c>
      <c r="AW2485" s="15" t="s">
        <v>29</v>
      </c>
      <c r="AX2485" s="15" t="s">
        <v>80</v>
      </c>
      <c r="AY2485" s="238" t="s">
        <v>182</v>
      </c>
    </row>
    <row r="2486" spans="1:65" s="2" customFormat="1" ht="37.9" customHeight="1">
      <c r="A2486" s="34"/>
      <c r="B2486" s="35"/>
      <c r="C2486" s="192" t="s">
        <v>2711</v>
      </c>
      <c r="D2486" s="192" t="s">
        <v>184</v>
      </c>
      <c r="E2486" s="193" t="s">
        <v>2712</v>
      </c>
      <c r="F2486" s="194" t="s">
        <v>2713</v>
      </c>
      <c r="G2486" s="195" t="s">
        <v>318</v>
      </c>
      <c r="H2486" s="196">
        <v>190</v>
      </c>
      <c r="I2486" s="197"/>
      <c r="J2486" s="198">
        <f>ROUND(I2486*H2486,2)</f>
        <v>0</v>
      </c>
      <c r="K2486" s="199"/>
      <c r="L2486" s="39"/>
      <c r="M2486" s="200" t="s">
        <v>1</v>
      </c>
      <c r="N2486" s="201" t="s">
        <v>37</v>
      </c>
      <c r="O2486" s="71"/>
      <c r="P2486" s="202">
        <f>O2486*H2486</f>
        <v>0</v>
      </c>
      <c r="Q2486" s="202">
        <v>0</v>
      </c>
      <c r="R2486" s="202">
        <f>Q2486*H2486</f>
        <v>0</v>
      </c>
      <c r="S2486" s="202">
        <v>0</v>
      </c>
      <c r="T2486" s="203">
        <f>S2486*H2486</f>
        <v>0</v>
      </c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  <c r="AR2486" s="204" t="s">
        <v>326</v>
      </c>
      <c r="AT2486" s="204" t="s">
        <v>184</v>
      </c>
      <c r="AU2486" s="204" t="s">
        <v>82</v>
      </c>
      <c r="AY2486" s="17" t="s">
        <v>182</v>
      </c>
      <c r="BE2486" s="205">
        <f>IF(N2486="základní",J2486,0)</f>
        <v>0</v>
      </c>
      <c r="BF2486" s="205">
        <f>IF(N2486="snížená",J2486,0)</f>
        <v>0</v>
      </c>
      <c r="BG2486" s="205">
        <f>IF(N2486="zákl. přenesená",J2486,0)</f>
        <v>0</v>
      </c>
      <c r="BH2486" s="205">
        <f>IF(N2486="sníž. přenesená",J2486,0)</f>
        <v>0</v>
      </c>
      <c r="BI2486" s="205">
        <f>IF(N2486="nulová",J2486,0)</f>
        <v>0</v>
      </c>
      <c r="BJ2486" s="17" t="s">
        <v>80</v>
      </c>
      <c r="BK2486" s="205">
        <f>ROUND(I2486*H2486,2)</f>
        <v>0</v>
      </c>
      <c r="BL2486" s="17" t="s">
        <v>326</v>
      </c>
      <c r="BM2486" s="204" t="s">
        <v>2714</v>
      </c>
    </row>
    <row r="2487" spans="1:65" s="13" customFormat="1" ht="11.25">
      <c r="B2487" s="206"/>
      <c r="C2487" s="207"/>
      <c r="D2487" s="208" t="s">
        <v>194</v>
      </c>
      <c r="E2487" s="209" t="s">
        <v>1</v>
      </c>
      <c r="F2487" s="210" t="s">
        <v>2715</v>
      </c>
      <c r="G2487" s="207"/>
      <c r="H2487" s="209" t="s">
        <v>1</v>
      </c>
      <c r="I2487" s="211"/>
      <c r="J2487" s="207"/>
      <c r="K2487" s="207"/>
      <c r="L2487" s="212"/>
      <c r="M2487" s="213"/>
      <c r="N2487" s="214"/>
      <c r="O2487" s="214"/>
      <c r="P2487" s="214"/>
      <c r="Q2487" s="214"/>
      <c r="R2487" s="214"/>
      <c r="S2487" s="214"/>
      <c r="T2487" s="215"/>
      <c r="AT2487" s="216" t="s">
        <v>194</v>
      </c>
      <c r="AU2487" s="216" t="s">
        <v>82</v>
      </c>
      <c r="AV2487" s="13" t="s">
        <v>80</v>
      </c>
      <c r="AW2487" s="13" t="s">
        <v>29</v>
      </c>
      <c r="AX2487" s="13" t="s">
        <v>72</v>
      </c>
      <c r="AY2487" s="216" t="s">
        <v>182</v>
      </c>
    </row>
    <row r="2488" spans="1:65" s="14" customFormat="1" ht="11.25">
      <c r="B2488" s="217"/>
      <c r="C2488" s="218"/>
      <c r="D2488" s="208" t="s">
        <v>194</v>
      </c>
      <c r="E2488" s="219" t="s">
        <v>1</v>
      </c>
      <c r="F2488" s="220" t="s">
        <v>1846</v>
      </c>
      <c r="G2488" s="218"/>
      <c r="H2488" s="221">
        <v>190</v>
      </c>
      <c r="I2488" s="222"/>
      <c r="J2488" s="218"/>
      <c r="K2488" s="218"/>
      <c r="L2488" s="223"/>
      <c r="M2488" s="224"/>
      <c r="N2488" s="225"/>
      <c r="O2488" s="225"/>
      <c r="P2488" s="225"/>
      <c r="Q2488" s="225"/>
      <c r="R2488" s="225"/>
      <c r="S2488" s="225"/>
      <c r="T2488" s="226"/>
      <c r="AT2488" s="227" t="s">
        <v>194</v>
      </c>
      <c r="AU2488" s="227" t="s">
        <v>82</v>
      </c>
      <c r="AV2488" s="14" t="s">
        <v>82</v>
      </c>
      <c r="AW2488" s="14" t="s">
        <v>29</v>
      </c>
      <c r="AX2488" s="14" t="s">
        <v>80</v>
      </c>
      <c r="AY2488" s="227" t="s">
        <v>182</v>
      </c>
    </row>
    <row r="2489" spans="1:65" s="2" customFormat="1" ht="24.2" customHeight="1">
      <c r="A2489" s="34"/>
      <c r="B2489" s="35"/>
      <c r="C2489" s="242" t="s">
        <v>2716</v>
      </c>
      <c r="D2489" s="242" t="s">
        <v>648</v>
      </c>
      <c r="E2489" s="243" t="s">
        <v>2717</v>
      </c>
      <c r="F2489" s="244" t="s">
        <v>2718</v>
      </c>
      <c r="G2489" s="245" t="s">
        <v>186</v>
      </c>
      <c r="H2489" s="246">
        <v>1.2769999999999999</v>
      </c>
      <c r="I2489" s="247"/>
      <c r="J2489" s="248">
        <f>ROUND(I2489*H2489,2)</f>
        <v>0</v>
      </c>
      <c r="K2489" s="249"/>
      <c r="L2489" s="250"/>
      <c r="M2489" s="251" t="s">
        <v>1</v>
      </c>
      <c r="N2489" s="252" t="s">
        <v>37</v>
      </c>
      <c r="O2489" s="71"/>
      <c r="P2489" s="202">
        <f>O2489*H2489</f>
        <v>0</v>
      </c>
      <c r="Q2489" s="202">
        <v>0.44</v>
      </c>
      <c r="R2489" s="202">
        <f>Q2489*H2489</f>
        <v>0.56187999999999994</v>
      </c>
      <c r="S2489" s="202">
        <v>0</v>
      </c>
      <c r="T2489" s="203">
        <f>S2489*H2489</f>
        <v>0</v>
      </c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4"/>
      <c r="AE2489" s="34"/>
      <c r="AR2489" s="204" t="s">
        <v>434</v>
      </c>
      <c r="AT2489" s="204" t="s">
        <v>648</v>
      </c>
      <c r="AU2489" s="204" t="s">
        <v>82</v>
      </c>
      <c r="AY2489" s="17" t="s">
        <v>182</v>
      </c>
      <c r="BE2489" s="205">
        <f>IF(N2489="základní",J2489,0)</f>
        <v>0</v>
      </c>
      <c r="BF2489" s="205">
        <f>IF(N2489="snížená",J2489,0)</f>
        <v>0</v>
      </c>
      <c r="BG2489" s="205">
        <f>IF(N2489="zákl. přenesená",J2489,0)</f>
        <v>0</v>
      </c>
      <c r="BH2489" s="205">
        <f>IF(N2489="sníž. přenesená",J2489,0)</f>
        <v>0</v>
      </c>
      <c r="BI2489" s="205">
        <f>IF(N2489="nulová",J2489,0)</f>
        <v>0</v>
      </c>
      <c r="BJ2489" s="17" t="s">
        <v>80</v>
      </c>
      <c r="BK2489" s="205">
        <f>ROUND(I2489*H2489,2)</f>
        <v>0</v>
      </c>
      <c r="BL2489" s="17" t="s">
        <v>326</v>
      </c>
      <c r="BM2489" s="204" t="s">
        <v>2719</v>
      </c>
    </row>
    <row r="2490" spans="1:65" s="14" customFormat="1" ht="11.25">
      <c r="B2490" s="217"/>
      <c r="C2490" s="218"/>
      <c r="D2490" s="208" t="s">
        <v>194</v>
      </c>
      <c r="E2490" s="219" t="s">
        <v>1</v>
      </c>
      <c r="F2490" s="220" t="s">
        <v>2720</v>
      </c>
      <c r="G2490" s="218"/>
      <c r="H2490" s="221">
        <v>1.2769999999999999</v>
      </c>
      <c r="I2490" s="222"/>
      <c r="J2490" s="218"/>
      <c r="K2490" s="218"/>
      <c r="L2490" s="223"/>
      <c r="M2490" s="224"/>
      <c r="N2490" s="225"/>
      <c r="O2490" s="225"/>
      <c r="P2490" s="225"/>
      <c r="Q2490" s="225"/>
      <c r="R2490" s="225"/>
      <c r="S2490" s="225"/>
      <c r="T2490" s="226"/>
      <c r="AT2490" s="227" t="s">
        <v>194</v>
      </c>
      <c r="AU2490" s="227" t="s">
        <v>82</v>
      </c>
      <c r="AV2490" s="14" t="s">
        <v>82</v>
      </c>
      <c r="AW2490" s="14" t="s">
        <v>29</v>
      </c>
      <c r="AX2490" s="14" t="s">
        <v>80</v>
      </c>
      <c r="AY2490" s="227" t="s">
        <v>182</v>
      </c>
    </row>
    <row r="2491" spans="1:65" s="2" customFormat="1" ht="24.2" customHeight="1">
      <c r="A2491" s="34"/>
      <c r="B2491" s="35"/>
      <c r="C2491" s="192" t="s">
        <v>2721</v>
      </c>
      <c r="D2491" s="192" t="s">
        <v>184</v>
      </c>
      <c r="E2491" s="193" t="s">
        <v>2722</v>
      </c>
      <c r="F2491" s="194" t="s">
        <v>2723</v>
      </c>
      <c r="G2491" s="195" t="s">
        <v>201</v>
      </c>
      <c r="H2491" s="196">
        <v>2.99</v>
      </c>
      <c r="I2491" s="197"/>
      <c r="J2491" s="198">
        <f>ROUND(I2491*H2491,2)</f>
        <v>0</v>
      </c>
      <c r="K2491" s="199"/>
      <c r="L2491" s="39"/>
      <c r="M2491" s="200" t="s">
        <v>1</v>
      </c>
      <c r="N2491" s="201" t="s">
        <v>37</v>
      </c>
      <c r="O2491" s="71"/>
      <c r="P2491" s="202">
        <f>O2491*H2491</f>
        <v>0</v>
      </c>
      <c r="Q2491" s="202">
        <v>1.4279999999999999E-2</v>
      </c>
      <c r="R2491" s="202">
        <f>Q2491*H2491</f>
        <v>4.2697199999999998E-2</v>
      </c>
      <c r="S2491" s="202">
        <v>0</v>
      </c>
      <c r="T2491" s="203">
        <f>S2491*H2491</f>
        <v>0</v>
      </c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4"/>
      <c r="AE2491" s="34"/>
      <c r="AR2491" s="204" t="s">
        <v>326</v>
      </c>
      <c r="AT2491" s="204" t="s">
        <v>184</v>
      </c>
      <c r="AU2491" s="204" t="s">
        <v>82</v>
      </c>
      <c r="AY2491" s="17" t="s">
        <v>182</v>
      </c>
      <c r="BE2491" s="205">
        <f>IF(N2491="základní",J2491,0)</f>
        <v>0</v>
      </c>
      <c r="BF2491" s="205">
        <f>IF(N2491="snížená",J2491,0)</f>
        <v>0</v>
      </c>
      <c r="BG2491" s="205">
        <f>IF(N2491="zákl. přenesená",J2491,0)</f>
        <v>0</v>
      </c>
      <c r="BH2491" s="205">
        <f>IF(N2491="sníž. přenesená",J2491,0)</f>
        <v>0</v>
      </c>
      <c r="BI2491" s="205">
        <f>IF(N2491="nulová",J2491,0)</f>
        <v>0</v>
      </c>
      <c r="BJ2491" s="17" t="s">
        <v>80</v>
      </c>
      <c r="BK2491" s="205">
        <f>ROUND(I2491*H2491,2)</f>
        <v>0</v>
      </c>
      <c r="BL2491" s="17" t="s">
        <v>326</v>
      </c>
      <c r="BM2491" s="204" t="s">
        <v>2724</v>
      </c>
    </row>
    <row r="2492" spans="1:65" s="13" customFormat="1" ht="11.25">
      <c r="B2492" s="206"/>
      <c r="C2492" s="207"/>
      <c r="D2492" s="208" t="s">
        <v>194</v>
      </c>
      <c r="E2492" s="209" t="s">
        <v>1</v>
      </c>
      <c r="F2492" s="210" t="s">
        <v>2526</v>
      </c>
      <c r="G2492" s="207"/>
      <c r="H2492" s="209" t="s">
        <v>1</v>
      </c>
      <c r="I2492" s="211"/>
      <c r="J2492" s="207"/>
      <c r="K2492" s="207"/>
      <c r="L2492" s="212"/>
      <c r="M2492" s="213"/>
      <c r="N2492" s="214"/>
      <c r="O2492" s="214"/>
      <c r="P2492" s="214"/>
      <c r="Q2492" s="214"/>
      <c r="R2492" s="214"/>
      <c r="S2492" s="214"/>
      <c r="T2492" s="215"/>
      <c r="AT2492" s="216" t="s">
        <v>194</v>
      </c>
      <c r="AU2492" s="216" t="s">
        <v>82</v>
      </c>
      <c r="AV2492" s="13" t="s">
        <v>80</v>
      </c>
      <c r="AW2492" s="13" t="s">
        <v>29</v>
      </c>
      <c r="AX2492" s="13" t="s">
        <v>72</v>
      </c>
      <c r="AY2492" s="216" t="s">
        <v>182</v>
      </c>
    </row>
    <row r="2493" spans="1:65" s="14" customFormat="1" ht="11.25">
      <c r="B2493" s="217"/>
      <c r="C2493" s="218"/>
      <c r="D2493" s="208" t="s">
        <v>194</v>
      </c>
      <c r="E2493" s="219" t="s">
        <v>1</v>
      </c>
      <c r="F2493" s="220" t="s">
        <v>2527</v>
      </c>
      <c r="G2493" s="218"/>
      <c r="H2493" s="221">
        <v>2.99</v>
      </c>
      <c r="I2493" s="222"/>
      <c r="J2493" s="218"/>
      <c r="K2493" s="218"/>
      <c r="L2493" s="223"/>
      <c r="M2493" s="224"/>
      <c r="N2493" s="225"/>
      <c r="O2493" s="225"/>
      <c r="P2493" s="225"/>
      <c r="Q2493" s="225"/>
      <c r="R2493" s="225"/>
      <c r="S2493" s="225"/>
      <c r="T2493" s="226"/>
      <c r="AT2493" s="227" t="s">
        <v>194</v>
      </c>
      <c r="AU2493" s="227" t="s">
        <v>82</v>
      </c>
      <c r="AV2493" s="14" t="s">
        <v>82</v>
      </c>
      <c r="AW2493" s="14" t="s">
        <v>29</v>
      </c>
      <c r="AX2493" s="14" t="s">
        <v>80</v>
      </c>
      <c r="AY2493" s="227" t="s">
        <v>182</v>
      </c>
    </row>
    <row r="2494" spans="1:65" s="2" customFormat="1" ht="24.2" customHeight="1">
      <c r="A2494" s="34"/>
      <c r="B2494" s="35"/>
      <c r="C2494" s="192" t="s">
        <v>2725</v>
      </c>
      <c r="D2494" s="192" t="s">
        <v>184</v>
      </c>
      <c r="E2494" s="193" t="s">
        <v>2726</v>
      </c>
      <c r="F2494" s="194" t="s">
        <v>2727</v>
      </c>
      <c r="G2494" s="195" t="s">
        <v>201</v>
      </c>
      <c r="H2494" s="196">
        <v>42.954999999999998</v>
      </c>
      <c r="I2494" s="197"/>
      <c r="J2494" s="198">
        <f>ROUND(I2494*H2494,2)</f>
        <v>0</v>
      </c>
      <c r="K2494" s="199"/>
      <c r="L2494" s="39"/>
      <c r="M2494" s="200" t="s">
        <v>1</v>
      </c>
      <c r="N2494" s="201" t="s">
        <v>37</v>
      </c>
      <c r="O2494" s="71"/>
      <c r="P2494" s="202">
        <f>O2494*H2494</f>
        <v>0</v>
      </c>
      <c r="Q2494" s="202">
        <v>1.6219999999999998E-2</v>
      </c>
      <c r="R2494" s="202">
        <f>Q2494*H2494</f>
        <v>0.69673009999999991</v>
      </c>
      <c r="S2494" s="202">
        <v>0</v>
      </c>
      <c r="T2494" s="203">
        <f>S2494*H2494</f>
        <v>0</v>
      </c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  <c r="AR2494" s="204" t="s">
        <v>326</v>
      </c>
      <c r="AT2494" s="204" t="s">
        <v>184</v>
      </c>
      <c r="AU2494" s="204" t="s">
        <v>82</v>
      </c>
      <c r="AY2494" s="17" t="s">
        <v>182</v>
      </c>
      <c r="BE2494" s="205">
        <f>IF(N2494="základní",J2494,0)</f>
        <v>0</v>
      </c>
      <c r="BF2494" s="205">
        <f>IF(N2494="snížená",J2494,0)</f>
        <v>0</v>
      </c>
      <c r="BG2494" s="205">
        <f>IF(N2494="zákl. přenesená",J2494,0)</f>
        <v>0</v>
      </c>
      <c r="BH2494" s="205">
        <f>IF(N2494="sníž. přenesená",J2494,0)</f>
        <v>0</v>
      </c>
      <c r="BI2494" s="205">
        <f>IF(N2494="nulová",J2494,0)</f>
        <v>0</v>
      </c>
      <c r="BJ2494" s="17" t="s">
        <v>80</v>
      </c>
      <c r="BK2494" s="205">
        <f>ROUND(I2494*H2494,2)</f>
        <v>0</v>
      </c>
      <c r="BL2494" s="17" t="s">
        <v>326</v>
      </c>
      <c r="BM2494" s="204" t="s">
        <v>2728</v>
      </c>
    </row>
    <row r="2495" spans="1:65" s="13" customFormat="1" ht="11.25">
      <c r="B2495" s="206"/>
      <c r="C2495" s="207"/>
      <c r="D2495" s="208" t="s">
        <v>194</v>
      </c>
      <c r="E2495" s="209" t="s">
        <v>1</v>
      </c>
      <c r="F2495" s="210" t="s">
        <v>2509</v>
      </c>
      <c r="G2495" s="207"/>
      <c r="H2495" s="209" t="s">
        <v>1</v>
      </c>
      <c r="I2495" s="211"/>
      <c r="J2495" s="207"/>
      <c r="K2495" s="207"/>
      <c r="L2495" s="212"/>
      <c r="M2495" s="213"/>
      <c r="N2495" s="214"/>
      <c r="O2495" s="214"/>
      <c r="P2495" s="214"/>
      <c r="Q2495" s="214"/>
      <c r="R2495" s="214"/>
      <c r="S2495" s="214"/>
      <c r="T2495" s="215"/>
      <c r="AT2495" s="216" t="s">
        <v>194</v>
      </c>
      <c r="AU2495" s="216" t="s">
        <v>82</v>
      </c>
      <c r="AV2495" s="13" t="s">
        <v>80</v>
      </c>
      <c r="AW2495" s="13" t="s">
        <v>29</v>
      </c>
      <c r="AX2495" s="13" t="s">
        <v>72</v>
      </c>
      <c r="AY2495" s="216" t="s">
        <v>182</v>
      </c>
    </row>
    <row r="2496" spans="1:65" s="14" customFormat="1" ht="22.5">
      <c r="B2496" s="217"/>
      <c r="C2496" s="218"/>
      <c r="D2496" s="208" t="s">
        <v>194</v>
      </c>
      <c r="E2496" s="219" t="s">
        <v>1</v>
      </c>
      <c r="F2496" s="220" t="s">
        <v>2729</v>
      </c>
      <c r="G2496" s="218"/>
      <c r="H2496" s="221">
        <v>29</v>
      </c>
      <c r="I2496" s="222"/>
      <c r="J2496" s="218"/>
      <c r="K2496" s="218"/>
      <c r="L2496" s="223"/>
      <c r="M2496" s="224"/>
      <c r="N2496" s="225"/>
      <c r="O2496" s="225"/>
      <c r="P2496" s="225"/>
      <c r="Q2496" s="225"/>
      <c r="R2496" s="225"/>
      <c r="S2496" s="225"/>
      <c r="T2496" s="226"/>
      <c r="AT2496" s="227" t="s">
        <v>194</v>
      </c>
      <c r="AU2496" s="227" t="s">
        <v>82</v>
      </c>
      <c r="AV2496" s="14" t="s">
        <v>82</v>
      </c>
      <c r="AW2496" s="14" t="s">
        <v>29</v>
      </c>
      <c r="AX2496" s="14" t="s">
        <v>72</v>
      </c>
      <c r="AY2496" s="227" t="s">
        <v>182</v>
      </c>
    </row>
    <row r="2497" spans="1:65" s="14" customFormat="1" ht="11.25">
      <c r="B2497" s="217"/>
      <c r="C2497" s="218"/>
      <c r="D2497" s="208" t="s">
        <v>194</v>
      </c>
      <c r="E2497" s="219" t="s">
        <v>1</v>
      </c>
      <c r="F2497" s="220" t="s">
        <v>2511</v>
      </c>
      <c r="G2497" s="218"/>
      <c r="H2497" s="221">
        <v>4.9249999999999998</v>
      </c>
      <c r="I2497" s="222"/>
      <c r="J2497" s="218"/>
      <c r="K2497" s="218"/>
      <c r="L2497" s="223"/>
      <c r="M2497" s="224"/>
      <c r="N2497" s="225"/>
      <c r="O2497" s="225"/>
      <c r="P2497" s="225"/>
      <c r="Q2497" s="225"/>
      <c r="R2497" s="225"/>
      <c r="S2497" s="225"/>
      <c r="T2497" s="226"/>
      <c r="AT2497" s="227" t="s">
        <v>194</v>
      </c>
      <c r="AU2497" s="227" t="s">
        <v>82</v>
      </c>
      <c r="AV2497" s="14" t="s">
        <v>82</v>
      </c>
      <c r="AW2497" s="14" t="s">
        <v>29</v>
      </c>
      <c r="AX2497" s="14" t="s">
        <v>72</v>
      </c>
      <c r="AY2497" s="227" t="s">
        <v>182</v>
      </c>
    </row>
    <row r="2498" spans="1:65" s="13" customFormat="1" ht="11.25">
      <c r="B2498" s="206"/>
      <c r="C2498" s="207"/>
      <c r="D2498" s="208" t="s">
        <v>194</v>
      </c>
      <c r="E2498" s="209" t="s">
        <v>1</v>
      </c>
      <c r="F2498" s="210" t="s">
        <v>2512</v>
      </c>
      <c r="G2498" s="207"/>
      <c r="H2498" s="209" t="s">
        <v>1</v>
      </c>
      <c r="I2498" s="211"/>
      <c r="J2498" s="207"/>
      <c r="K2498" s="207"/>
      <c r="L2498" s="212"/>
      <c r="M2498" s="213"/>
      <c r="N2498" s="214"/>
      <c r="O2498" s="214"/>
      <c r="P2498" s="214"/>
      <c r="Q2498" s="214"/>
      <c r="R2498" s="214"/>
      <c r="S2498" s="214"/>
      <c r="T2498" s="215"/>
      <c r="AT2498" s="216" t="s">
        <v>194</v>
      </c>
      <c r="AU2498" s="216" t="s">
        <v>82</v>
      </c>
      <c r="AV2498" s="13" t="s">
        <v>80</v>
      </c>
      <c r="AW2498" s="13" t="s">
        <v>29</v>
      </c>
      <c r="AX2498" s="13" t="s">
        <v>72</v>
      </c>
      <c r="AY2498" s="216" t="s">
        <v>182</v>
      </c>
    </row>
    <row r="2499" spans="1:65" s="14" customFormat="1" ht="11.25">
      <c r="B2499" s="217"/>
      <c r="C2499" s="218"/>
      <c r="D2499" s="208" t="s">
        <v>194</v>
      </c>
      <c r="E2499" s="219" t="s">
        <v>1</v>
      </c>
      <c r="F2499" s="220" t="s">
        <v>2513</v>
      </c>
      <c r="G2499" s="218"/>
      <c r="H2499" s="221">
        <v>7.95</v>
      </c>
      <c r="I2499" s="222"/>
      <c r="J2499" s="218"/>
      <c r="K2499" s="218"/>
      <c r="L2499" s="223"/>
      <c r="M2499" s="224"/>
      <c r="N2499" s="225"/>
      <c r="O2499" s="225"/>
      <c r="P2499" s="225"/>
      <c r="Q2499" s="225"/>
      <c r="R2499" s="225"/>
      <c r="S2499" s="225"/>
      <c r="T2499" s="226"/>
      <c r="AT2499" s="227" t="s">
        <v>194</v>
      </c>
      <c r="AU2499" s="227" t="s">
        <v>82</v>
      </c>
      <c r="AV2499" s="14" t="s">
        <v>82</v>
      </c>
      <c r="AW2499" s="14" t="s">
        <v>29</v>
      </c>
      <c r="AX2499" s="14" t="s">
        <v>72</v>
      </c>
      <c r="AY2499" s="227" t="s">
        <v>182</v>
      </c>
    </row>
    <row r="2500" spans="1:65" s="14" customFormat="1" ht="11.25">
      <c r="B2500" s="217"/>
      <c r="C2500" s="218"/>
      <c r="D2500" s="208" t="s">
        <v>194</v>
      </c>
      <c r="E2500" s="219" t="s">
        <v>1</v>
      </c>
      <c r="F2500" s="220" t="s">
        <v>2514</v>
      </c>
      <c r="G2500" s="218"/>
      <c r="H2500" s="221">
        <v>1.08</v>
      </c>
      <c r="I2500" s="222"/>
      <c r="J2500" s="218"/>
      <c r="K2500" s="218"/>
      <c r="L2500" s="223"/>
      <c r="M2500" s="224"/>
      <c r="N2500" s="225"/>
      <c r="O2500" s="225"/>
      <c r="P2500" s="225"/>
      <c r="Q2500" s="225"/>
      <c r="R2500" s="225"/>
      <c r="S2500" s="225"/>
      <c r="T2500" s="226"/>
      <c r="AT2500" s="227" t="s">
        <v>194</v>
      </c>
      <c r="AU2500" s="227" t="s">
        <v>82</v>
      </c>
      <c r="AV2500" s="14" t="s">
        <v>82</v>
      </c>
      <c r="AW2500" s="14" t="s">
        <v>29</v>
      </c>
      <c r="AX2500" s="14" t="s">
        <v>72</v>
      </c>
      <c r="AY2500" s="227" t="s">
        <v>182</v>
      </c>
    </row>
    <row r="2501" spans="1:65" s="15" customFormat="1" ht="11.25">
      <c r="B2501" s="228"/>
      <c r="C2501" s="229"/>
      <c r="D2501" s="208" t="s">
        <v>194</v>
      </c>
      <c r="E2501" s="230" t="s">
        <v>1</v>
      </c>
      <c r="F2501" s="231" t="s">
        <v>218</v>
      </c>
      <c r="G2501" s="229"/>
      <c r="H2501" s="232">
        <v>42.954999999999998</v>
      </c>
      <c r="I2501" s="233"/>
      <c r="J2501" s="229"/>
      <c r="K2501" s="229"/>
      <c r="L2501" s="234"/>
      <c r="M2501" s="235"/>
      <c r="N2501" s="236"/>
      <c r="O2501" s="236"/>
      <c r="P2501" s="236"/>
      <c r="Q2501" s="236"/>
      <c r="R2501" s="236"/>
      <c r="S2501" s="236"/>
      <c r="T2501" s="237"/>
      <c r="AT2501" s="238" t="s">
        <v>194</v>
      </c>
      <c r="AU2501" s="238" t="s">
        <v>82</v>
      </c>
      <c r="AV2501" s="15" t="s">
        <v>187</v>
      </c>
      <c r="AW2501" s="15" t="s">
        <v>29</v>
      </c>
      <c r="AX2501" s="15" t="s">
        <v>80</v>
      </c>
      <c r="AY2501" s="238" t="s">
        <v>182</v>
      </c>
    </row>
    <row r="2502" spans="1:65" s="2" customFormat="1" ht="24.2" customHeight="1">
      <c r="A2502" s="34"/>
      <c r="B2502" s="35"/>
      <c r="C2502" s="192" t="s">
        <v>2730</v>
      </c>
      <c r="D2502" s="192" t="s">
        <v>184</v>
      </c>
      <c r="E2502" s="193" t="s">
        <v>2731</v>
      </c>
      <c r="F2502" s="194" t="s">
        <v>2732</v>
      </c>
      <c r="G2502" s="195" t="s">
        <v>201</v>
      </c>
      <c r="H2502" s="196">
        <v>171.21</v>
      </c>
      <c r="I2502" s="197"/>
      <c r="J2502" s="198">
        <f>ROUND(I2502*H2502,2)</f>
        <v>0</v>
      </c>
      <c r="K2502" s="199"/>
      <c r="L2502" s="39"/>
      <c r="M2502" s="200" t="s">
        <v>1</v>
      </c>
      <c r="N2502" s="201" t="s">
        <v>37</v>
      </c>
      <c r="O2502" s="71"/>
      <c r="P2502" s="202">
        <f>O2502*H2502</f>
        <v>0</v>
      </c>
      <c r="Q2502" s="202">
        <v>0</v>
      </c>
      <c r="R2502" s="202">
        <f>Q2502*H2502</f>
        <v>0</v>
      </c>
      <c r="S2502" s="202">
        <v>1.6E-2</v>
      </c>
      <c r="T2502" s="203">
        <f>S2502*H2502</f>
        <v>2.73936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4" t="s">
        <v>326</v>
      </c>
      <c r="AT2502" s="204" t="s">
        <v>184</v>
      </c>
      <c r="AU2502" s="204" t="s">
        <v>82</v>
      </c>
      <c r="AY2502" s="17" t="s">
        <v>182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7" t="s">
        <v>80</v>
      </c>
      <c r="BK2502" s="205">
        <f>ROUND(I2502*H2502,2)</f>
        <v>0</v>
      </c>
      <c r="BL2502" s="17" t="s">
        <v>326</v>
      </c>
      <c r="BM2502" s="204" t="s">
        <v>2733</v>
      </c>
    </row>
    <row r="2503" spans="1:65" s="13" customFormat="1" ht="11.25">
      <c r="B2503" s="206"/>
      <c r="C2503" s="207"/>
      <c r="D2503" s="208" t="s">
        <v>194</v>
      </c>
      <c r="E2503" s="209" t="s">
        <v>1</v>
      </c>
      <c r="F2503" s="210" t="s">
        <v>207</v>
      </c>
      <c r="G2503" s="207"/>
      <c r="H2503" s="209" t="s">
        <v>1</v>
      </c>
      <c r="I2503" s="211"/>
      <c r="J2503" s="207"/>
      <c r="K2503" s="207"/>
      <c r="L2503" s="212"/>
      <c r="M2503" s="213"/>
      <c r="N2503" s="214"/>
      <c r="O2503" s="214"/>
      <c r="P2503" s="214"/>
      <c r="Q2503" s="214"/>
      <c r="R2503" s="214"/>
      <c r="S2503" s="214"/>
      <c r="T2503" s="215"/>
      <c r="AT2503" s="216" t="s">
        <v>194</v>
      </c>
      <c r="AU2503" s="216" t="s">
        <v>82</v>
      </c>
      <c r="AV2503" s="13" t="s">
        <v>80</v>
      </c>
      <c r="AW2503" s="13" t="s">
        <v>29</v>
      </c>
      <c r="AX2503" s="13" t="s">
        <v>72</v>
      </c>
      <c r="AY2503" s="216" t="s">
        <v>182</v>
      </c>
    </row>
    <row r="2504" spans="1:65" s="13" customFormat="1" ht="11.25">
      <c r="B2504" s="206"/>
      <c r="C2504" s="207"/>
      <c r="D2504" s="208" t="s">
        <v>194</v>
      </c>
      <c r="E2504" s="209" t="s">
        <v>1</v>
      </c>
      <c r="F2504" s="210" t="s">
        <v>2734</v>
      </c>
      <c r="G2504" s="207"/>
      <c r="H2504" s="209" t="s">
        <v>1</v>
      </c>
      <c r="I2504" s="211"/>
      <c r="J2504" s="207"/>
      <c r="K2504" s="207"/>
      <c r="L2504" s="212"/>
      <c r="M2504" s="213"/>
      <c r="N2504" s="214"/>
      <c r="O2504" s="214"/>
      <c r="P2504" s="214"/>
      <c r="Q2504" s="214"/>
      <c r="R2504" s="214"/>
      <c r="S2504" s="214"/>
      <c r="T2504" s="215"/>
      <c r="AT2504" s="216" t="s">
        <v>194</v>
      </c>
      <c r="AU2504" s="216" t="s">
        <v>82</v>
      </c>
      <c r="AV2504" s="13" t="s">
        <v>80</v>
      </c>
      <c r="AW2504" s="13" t="s">
        <v>29</v>
      </c>
      <c r="AX2504" s="13" t="s">
        <v>72</v>
      </c>
      <c r="AY2504" s="216" t="s">
        <v>182</v>
      </c>
    </row>
    <row r="2505" spans="1:65" s="14" customFormat="1" ht="11.25">
      <c r="B2505" s="217"/>
      <c r="C2505" s="218"/>
      <c r="D2505" s="208" t="s">
        <v>194</v>
      </c>
      <c r="E2505" s="219" t="s">
        <v>1</v>
      </c>
      <c r="F2505" s="220" t="s">
        <v>2735</v>
      </c>
      <c r="G2505" s="218"/>
      <c r="H2505" s="221">
        <v>167.21</v>
      </c>
      <c r="I2505" s="222"/>
      <c r="J2505" s="218"/>
      <c r="K2505" s="218"/>
      <c r="L2505" s="223"/>
      <c r="M2505" s="224"/>
      <c r="N2505" s="225"/>
      <c r="O2505" s="225"/>
      <c r="P2505" s="225"/>
      <c r="Q2505" s="225"/>
      <c r="R2505" s="225"/>
      <c r="S2505" s="225"/>
      <c r="T2505" s="226"/>
      <c r="AT2505" s="227" t="s">
        <v>194</v>
      </c>
      <c r="AU2505" s="227" t="s">
        <v>82</v>
      </c>
      <c r="AV2505" s="14" t="s">
        <v>82</v>
      </c>
      <c r="AW2505" s="14" t="s">
        <v>29</v>
      </c>
      <c r="AX2505" s="14" t="s">
        <v>72</v>
      </c>
      <c r="AY2505" s="227" t="s">
        <v>182</v>
      </c>
    </row>
    <row r="2506" spans="1:65" s="13" customFormat="1" ht="11.25">
      <c r="B2506" s="206"/>
      <c r="C2506" s="207"/>
      <c r="D2506" s="208" t="s">
        <v>194</v>
      </c>
      <c r="E2506" s="209" t="s">
        <v>1</v>
      </c>
      <c r="F2506" s="210" t="s">
        <v>253</v>
      </c>
      <c r="G2506" s="207"/>
      <c r="H2506" s="209" t="s">
        <v>1</v>
      </c>
      <c r="I2506" s="211"/>
      <c r="J2506" s="207"/>
      <c r="K2506" s="207"/>
      <c r="L2506" s="212"/>
      <c r="M2506" s="213"/>
      <c r="N2506" s="214"/>
      <c r="O2506" s="214"/>
      <c r="P2506" s="214"/>
      <c r="Q2506" s="214"/>
      <c r="R2506" s="214"/>
      <c r="S2506" s="214"/>
      <c r="T2506" s="215"/>
      <c r="AT2506" s="216" t="s">
        <v>194</v>
      </c>
      <c r="AU2506" s="216" t="s">
        <v>82</v>
      </c>
      <c r="AV2506" s="13" t="s">
        <v>80</v>
      </c>
      <c r="AW2506" s="13" t="s">
        <v>29</v>
      </c>
      <c r="AX2506" s="13" t="s">
        <v>72</v>
      </c>
      <c r="AY2506" s="216" t="s">
        <v>182</v>
      </c>
    </row>
    <row r="2507" spans="1:65" s="13" customFormat="1" ht="11.25">
      <c r="B2507" s="206"/>
      <c r="C2507" s="207"/>
      <c r="D2507" s="208" t="s">
        <v>194</v>
      </c>
      <c r="E2507" s="209" t="s">
        <v>1</v>
      </c>
      <c r="F2507" s="210" t="s">
        <v>294</v>
      </c>
      <c r="G2507" s="207"/>
      <c r="H2507" s="209" t="s">
        <v>1</v>
      </c>
      <c r="I2507" s="211"/>
      <c r="J2507" s="207"/>
      <c r="K2507" s="207"/>
      <c r="L2507" s="212"/>
      <c r="M2507" s="213"/>
      <c r="N2507" s="214"/>
      <c r="O2507" s="214"/>
      <c r="P2507" s="214"/>
      <c r="Q2507" s="214"/>
      <c r="R2507" s="214"/>
      <c r="S2507" s="214"/>
      <c r="T2507" s="215"/>
      <c r="AT2507" s="216" t="s">
        <v>194</v>
      </c>
      <c r="AU2507" s="216" t="s">
        <v>82</v>
      </c>
      <c r="AV2507" s="13" t="s">
        <v>80</v>
      </c>
      <c r="AW2507" s="13" t="s">
        <v>29</v>
      </c>
      <c r="AX2507" s="13" t="s">
        <v>72</v>
      </c>
      <c r="AY2507" s="216" t="s">
        <v>182</v>
      </c>
    </row>
    <row r="2508" spans="1:65" s="14" customFormat="1" ht="11.25">
      <c r="B2508" s="217"/>
      <c r="C2508" s="218"/>
      <c r="D2508" s="208" t="s">
        <v>194</v>
      </c>
      <c r="E2508" s="219" t="s">
        <v>1</v>
      </c>
      <c r="F2508" s="220" t="s">
        <v>187</v>
      </c>
      <c r="G2508" s="218"/>
      <c r="H2508" s="221">
        <v>4</v>
      </c>
      <c r="I2508" s="222"/>
      <c r="J2508" s="218"/>
      <c r="K2508" s="218"/>
      <c r="L2508" s="223"/>
      <c r="M2508" s="224"/>
      <c r="N2508" s="225"/>
      <c r="O2508" s="225"/>
      <c r="P2508" s="225"/>
      <c r="Q2508" s="225"/>
      <c r="R2508" s="225"/>
      <c r="S2508" s="225"/>
      <c r="T2508" s="226"/>
      <c r="AT2508" s="227" t="s">
        <v>194</v>
      </c>
      <c r="AU2508" s="227" t="s">
        <v>82</v>
      </c>
      <c r="AV2508" s="14" t="s">
        <v>82</v>
      </c>
      <c r="AW2508" s="14" t="s">
        <v>29</v>
      </c>
      <c r="AX2508" s="14" t="s">
        <v>72</v>
      </c>
      <c r="AY2508" s="227" t="s">
        <v>182</v>
      </c>
    </row>
    <row r="2509" spans="1:65" s="15" customFormat="1" ht="11.25">
      <c r="B2509" s="228"/>
      <c r="C2509" s="229"/>
      <c r="D2509" s="208" t="s">
        <v>194</v>
      </c>
      <c r="E2509" s="230" t="s">
        <v>1</v>
      </c>
      <c r="F2509" s="231" t="s">
        <v>218</v>
      </c>
      <c r="G2509" s="229"/>
      <c r="H2509" s="232">
        <v>171.21</v>
      </c>
      <c r="I2509" s="233"/>
      <c r="J2509" s="229"/>
      <c r="K2509" s="229"/>
      <c r="L2509" s="234"/>
      <c r="M2509" s="235"/>
      <c r="N2509" s="236"/>
      <c r="O2509" s="236"/>
      <c r="P2509" s="236"/>
      <c r="Q2509" s="236"/>
      <c r="R2509" s="236"/>
      <c r="S2509" s="236"/>
      <c r="T2509" s="237"/>
      <c r="AT2509" s="238" t="s">
        <v>194</v>
      </c>
      <c r="AU2509" s="238" t="s">
        <v>82</v>
      </c>
      <c r="AV2509" s="15" t="s">
        <v>187</v>
      </c>
      <c r="AW2509" s="15" t="s">
        <v>29</v>
      </c>
      <c r="AX2509" s="15" t="s">
        <v>80</v>
      </c>
      <c r="AY2509" s="238" t="s">
        <v>182</v>
      </c>
    </row>
    <row r="2510" spans="1:65" s="2" customFormat="1" ht="21.75" customHeight="1">
      <c r="A2510" s="34"/>
      <c r="B2510" s="35"/>
      <c r="C2510" s="192" t="s">
        <v>2736</v>
      </c>
      <c r="D2510" s="192" t="s">
        <v>184</v>
      </c>
      <c r="E2510" s="193" t="s">
        <v>2737</v>
      </c>
      <c r="F2510" s="194" t="s">
        <v>2738</v>
      </c>
      <c r="G2510" s="195" t="s">
        <v>201</v>
      </c>
      <c r="H2510" s="196">
        <v>78</v>
      </c>
      <c r="I2510" s="197"/>
      <c r="J2510" s="198">
        <f>ROUND(I2510*H2510,2)</f>
        <v>0</v>
      </c>
      <c r="K2510" s="199"/>
      <c r="L2510" s="39"/>
      <c r="M2510" s="200" t="s">
        <v>1</v>
      </c>
      <c r="N2510" s="201" t="s">
        <v>37</v>
      </c>
      <c r="O2510" s="71"/>
      <c r="P2510" s="202">
        <f>O2510*H2510</f>
        <v>0</v>
      </c>
      <c r="Q2510" s="202">
        <v>0</v>
      </c>
      <c r="R2510" s="202">
        <f>Q2510*H2510</f>
        <v>0</v>
      </c>
      <c r="S2510" s="202">
        <v>0</v>
      </c>
      <c r="T2510" s="203">
        <f>S2510*H2510</f>
        <v>0</v>
      </c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R2510" s="204" t="s">
        <v>326</v>
      </c>
      <c r="AT2510" s="204" t="s">
        <v>184</v>
      </c>
      <c r="AU2510" s="204" t="s">
        <v>82</v>
      </c>
      <c r="AY2510" s="17" t="s">
        <v>182</v>
      </c>
      <c r="BE2510" s="205">
        <f>IF(N2510="základní",J2510,0)</f>
        <v>0</v>
      </c>
      <c r="BF2510" s="205">
        <f>IF(N2510="snížená",J2510,0)</f>
        <v>0</v>
      </c>
      <c r="BG2510" s="205">
        <f>IF(N2510="zákl. přenesená",J2510,0)</f>
        <v>0</v>
      </c>
      <c r="BH2510" s="205">
        <f>IF(N2510="sníž. přenesená",J2510,0)</f>
        <v>0</v>
      </c>
      <c r="BI2510" s="205">
        <f>IF(N2510="nulová",J2510,0)</f>
        <v>0</v>
      </c>
      <c r="BJ2510" s="17" t="s">
        <v>80</v>
      </c>
      <c r="BK2510" s="205">
        <f>ROUND(I2510*H2510,2)</f>
        <v>0</v>
      </c>
      <c r="BL2510" s="17" t="s">
        <v>326</v>
      </c>
      <c r="BM2510" s="204" t="s">
        <v>2739</v>
      </c>
    </row>
    <row r="2511" spans="1:65" s="13" customFormat="1" ht="11.25">
      <c r="B2511" s="206"/>
      <c r="C2511" s="207"/>
      <c r="D2511" s="208" t="s">
        <v>194</v>
      </c>
      <c r="E2511" s="209" t="s">
        <v>1</v>
      </c>
      <c r="F2511" s="210" t="s">
        <v>2715</v>
      </c>
      <c r="G2511" s="207"/>
      <c r="H2511" s="209" t="s">
        <v>1</v>
      </c>
      <c r="I2511" s="211"/>
      <c r="J2511" s="207"/>
      <c r="K2511" s="207"/>
      <c r="L2511" s="212"/>
      <c r="M2511" s="213"/>
      <c r="N2511" s="214"/>
      <c r="O2511" s="214"/>
      <c r="P2511" s="214"/>
      <c r="Q2511" s="214"/>
      <c r="R2511" s="214"/>
      <c r="S2511" s="214"/>
      <c r="T2511" s="215"/>
      <c r="AT2511" s="216" t="s">
        <v>194</v>
      </c>
      <c r="AU2511" s="216" t="s">
        <v>82</v>
      </c>
      <c r="AV2511" s="13" t="s">
        <v>80</v>
      </c>
      <c r="AW2511" s="13" t="s">
        <v>29</v>
      </c>
      <c r="AX2511" s="13" t="s">
        <v>72</v>
      </c>
      <c r="AY2511" s="216" t="s">
        <v>182</v>
      </c>
    </row>
    <row r="2512" spans="1:65" s="14" customFormat="1" ht="11.25">
      <c r="B2512" s="217"/>
      <c r="C2512" s="218"/>
      <c r="D2512" s="208" t="s">
        <v>194</v>
      </c>
      <c r="E2512" s="219" t="s">
        <v>1</v>
      </c>
      <c r="F2512" s="220" t="s">
        <v>982</v>
      </c>
      <c r="G2512" s="218"/>
      <c r="H2512" s="221">
        <v>78</v>
      </c>
      <c r="I2512" s="222"/>
      <c r="J2512" s="218"/>
      <c r="K2512" s="218"/>
      <c r="L2512" s="223"/>
      <c r="M2512" s="224"/>
      <c r="N2512" s="225"/>
      <c r="O2512" s="225"/>
      <c r="P2512" s="225"/>
      <c r="Q2512" s="225"/>
      <c r="R2512" s="225"/>
      <c r="S2512" s="225"/>
      <c r="T2512" s="226"/>
      <c r="AT2512" s="227" t="s">
        <v>194</v>
      </c>
      <c r="AU2512" s="227" t="s">
        <v>82</v>
      </c>
      <c r="AV2512" s="14" t="s">
        <v>82</v>
      </c>
      <c r="AW2512" s="14" t="s">
        <v>29</v>
      </c>
      <c r="AX2512" s="14" t="s">
        <v>80</v>
      </c>
      <c r="AY2512" s="227" t="s">
        <v>182</v>
      </c>
    </row>
    <row r="2513" spans="1:65" s="2" customFormat="1" ht="16.5" customHeight="1">
      <c r="A2513" s="34"/>
      <c r="B2513" s="35"/>
      <c r="C2513" s="242" t="s">
        <v>2740</v>
      </c>
      <c r="D2513" s="242" t="s">
        <v>648</v>
      </c>
      <c r="E2513" s="243" t="s">
        <v>2741</v>
      </c>
      <c r="F2513" s="244" t="s">
        <v>2742</v>
      </c>
      <c r="G2513" s="245" t="s">
        <v>186</v>
      </c>
      <c r="H2513" s="246">
        <v>3.6859999999999999</v>
      </c>
      <c r="I2513" s="247"/>
      <c r="J2513" s="248">
        <f>ROUND(I2513*H2513,2)</f>
        <v>0</v>
      </c>
      <c r="K2513" s="249"/>
      <c r="L2513" s="250"/>
      <c r="M2513" s="251" t="s">
        <v>1</v>
      </c>
      <c r="N2513" s="252" t="s">
        <v>37</v>
      </c>
      <c r="O2513" s="71"/>
      <c r="P2513" s="202">
        <f>O2513*H2513</f>
        <v>0</v>
      </c>
      <c r="Q2513" s="202">
        <v>0.5</v>
      </c>
      <c r="R2513" s="202">
        <f>Q2513*H2513</f>
        <v>1.843</v>
      </c>
      <c r="S2513" s="202">
        <v>0</v>
      </c>
      <c r="T2513" s="203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4" t="s">
        <v>434</v>
      </c>
      <c r="AT2513" s="204" t="s">
        <v>648</v>
      </c>
      <c r="AU2513" s="204" t="s">
        <v>82</v>
      </c>
      <c r="AY2513" s="17" t="s">
        <v>182</v>
      </c>
      <c r="BE2513" s="205">
        <f>IF(N2513="základní",J2513,0)</f>
        <v>0</v>
      </c>
      <c r="BF2513" s="205">
        <f>IF(N2513="snížená",J2513,0)</f>
        <v>0</v>
      </c>
      <c r="BG2513" s="205">
        <f>IF(N2513="zákl. přenesená",J2513,0)</f>
        <v>0</v>
      </c>
      <c r="BH2513" s="205">
        <f>IF(N2513="sníž. přenesená",J2513,0)</f>
        <v>0</v>
      </c>
      <c r="BI2513" s="205">
        <f>IF(N2513="nulová",J2513,0)</f>
        <v>0</v>
      </c>
      <c r="BJ2513" s="17" t="s">
        <v>80</v>
      </c>
      <c r="BK2513" s="205">
        <f>ROUND(I2513*H2513,2)</f>
        <v>0</v>
      </c>
      <c r="BL2513" s="17" t="s">
        <v>326</v>
      </c>
      <c r="BM2513" s="204" t="s">
        <v>2743</v>
      </c>
    </row>
    <row r="2514" spans="1:65" s="14" customFormat="1" ht="11.25">
      <c r="B2514" s="217"/>
      <c r="C2514" s="218"/>
      <c r="D2514" s="208" t="s">
        <v>194</v>
      </c>
      <c r="E2514" s="219" t="s">
        <v>1</v>
      </c>
      <c r="F2514" s="220" t="s">
        <v>2744</v>
      </c>
      <c r="G2514" s="218"/>
      <c r="H2514" s="221">
        <v>3.6859999999999999</v>
      </c>
      <c r="I2514" s="222"/>
      <c r="J2514" s="218"/>
      <c r="K2514" s="218"/>
      <c r="L2514" s="223"/>
      <c r="M2514" s="224"/>
      <c r="N2514" s="225"/>
      <c r="O2514" s="225"/>
      <c r="P2514" s="225"/>
      <c r="Q2514" s="225"/>
      <c r="R2514" s="225"/>
      <c r="S2514" s="225"/>
      <c r="T2514" s="226"/>
      <c r="AT2514" s="227" t="s">
        <v>194</v>
      </c>
      <c r="AU2514" s="227" t="s">
        <v>82</v>
      </c>
      <c r="AV2514" s="14" t="s">
        <v>82</v>
      </c>
      <c r="AW2514" s="14" t="s">
        <v>29</v>
      </c>
      <c r="AX2514" s="14" t="s">
        <v>80</v>
      </c>
      <c r="AY2514" s="227" t="s">
        <v>182</v>
      </c>
    </row>
    <row r="2515" spans="1:65" s="2" customFormat="1" ht="21.75" customHeight="1">
      <c r="A2515" s="34"/>
      <c r="B2515" s="35"/>
      <c r="C2515" s="192" t="s">
        <v>2745</v>
      </c>
      <c r="D2515" s="192" t="s">
        <v>184</v>
      </c>
      <c r="E2515" s="193" t="s">
        <v>2737</v>
      </c>
      <c r="F2515" s="194" t="s">
        <v>2738</v>
      </c>
      <c r="G2515" s="195" t="s">
        <v>201</v>
      </c>
      <c r="H2515" s="196">
        <v>82</v>
      </c>
      <c r="I2515" s="197"/>
      <c r="J2515" s="198">
        <f>ROUND(I2515*H2515,2)</f>
        <v>0</v>
      </c>
      <c r="K2515" s="199"/>
      <c r="L2515" s="39"/>
      <c r="M2515" s="200" t="s">
        <v>1</v>
      </c>
      <c r="N2515" s="201" t="s">
        <v>37</v>
      </c>
      <c r="O2515" s="71"/>
      <c r="P2515" s="202">
        <f>O2515*H2515</f>
        <v>0</v>
      </c>
      <c r="Q2515" s="202">
        <v>0</v>
      </c>
      <c r="R2515" s="202">
        <f>Q2515*H2515</f>
        <v>0</v>
      </c>
      <c r="S2515" s="202">
        <v>0</v>
      </c>
      <c r="T2515" s="203">
        <f>S2515*H2515</f>
        <v>0</v>
      </c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R2515" s="204" t="s">
        <v>187</v>
      </c>
      <c r="AT2515" s="204" t="s">
        <v>184</v>
      </c>
      <c r="AU2515" s="204" t="s">
        <v>82</v>
      </c>
      <c r="AY2515" s="17" t="s">
        <v>182</v>
      </c>
      <c r="BE2515" s="205">
        <f>IF(N2515="základní",J2515,0)</f>
        <v>0</v>
      </c>
      <c r="BF2515" s="205">
        <f>IF(N2515="snížená",J2515,0)</f>
        <v>0</v>
      </c>
      <c r="BG2515" s="205">
        <f>IF(N2515="zákl. přenesená",J2515,0)</f>
        <v>0</v>
      </c>
      <c r="BH2515" s="205">
        <f>IF(N2515="sníž. přenesená",J2515,0)</f>
        <v>0</v>
      </c>
      <c r="BI2515" s="205">
        <f>IF(N2515="nulová",J2515,0)</f>
        <v>0</v>
      </c>
      <c r="BJ2515" s="17" t="s">
        <v>80</v>
      </c>
      <c r="BK2515" s="205">
        <f>ROUND(I2515*H2515,2)</f>
        <v>0</v>
      </c>
      <c r="BL2515" s="17" t="s">
        <v>187</v>
      </c>
      <c r="BM2515" s="204" t="s">
        <v>2746</v>
      </c>
    </row>
    <row r="2516" spans="1:65" s="13" customFormat="1" ht="11.25">
      <c r="B2516" s="206"/>
      <c r="C2516" s="207"/>
      <c r="D2516" s="208" t="s">
        <v>194</v>
      </c>
      <c r="E2516" s="209" t="s">
        <v>1</v>
      </c>
      <c r="F2516" s="210" t="s">
        <v>207</v>
      </c>
      <c r="G2516" s="207"/>
      <c r="H2516" s="209" t="s">
        <v>1</v>
      </c>
      <c r="I2516" s="211"/>
      <c r="J2516" s="207"/>
      <c r="K2516" s="207"/>
      <c r="L2516" s="212"/>
      <c r="M2516" s="213"/>
      <c r="N2516" s="214"/>
      <c r="O2516" s="214"/>
      <c r="P2516" s="214"/>
      <c r="Q2516" s="214"/>
      <c r="R2516" s="214"/>
      <c r="S2516" s="214"/>
      <c r="T2516" s="215"/>
      <c r="AT2516" s="216" t="s">
        <v>194</v>
      </c>
      <c r="AU2516" s="216" t="s">
        <v>82</v>
      </c>
      <c r="AV2516" s="13" t="s">
        <v>80</v>
      </c>
      <c r="AW2516" s="13" t="s">
        <v>29</v>
      </c>
      <c r="AX2516" s="13" t="s">
        <v>72</v>
      </c>
      <c r="AY2516" s="216" t="s">
        <v>182</v>
      </c>
    </row>
    <row r="2517" spans="1:65" s="13" customFormat="1" ht="11.25">
      <c r="B2517" s="206"/>
      <c r="C2517" s="207"/>
      <c r="D2517" s="208" t="s">
        <v>194</v>
      </c>
      <c r="E2517" s="209" t="s">
        <v>1</v>
      </c>
      <c r="F2517" s="210" t="s">
        <v>2747</v>
      </c>
      <c r="G2517" s="207"/>
      <c r="H2517" s="209" t="s">
        <v>1</v>
      </c>
      <c r="I2517" s="211"/>
      <c r="J2517" s="207"/>
      <c r="K2517" s="207"/>
      <c r="L2517" s="212"/>
      <c r="M2517" s="213"/>
      <c r="N2517" s="214"/>
      <c r="O2517" s="214"/>
      <c r="P2517" s="214"/>
      <c r="Q2517" s="214"/>
      <c r="R2517" s="214"/>
      <c r="S2517" s="214"/>
      <c r="T2517" s="215"/>
      <c r="AT2517" s="216" t="s">
        <v>194</v>
      </c>
      <c r="AU2517" s="216" t="s">
        <v>82</v>
      </c>
      <c r="AV2517" s="13" t="s">
        <v>80</v>
      </c>
      <c r="AW2517" s="13" t="s">
        <v>29</v>
      </c>
      <c r="AX2517" s="13" t="s">
        <v>72</v>
      </c>
      <c r="AY2517" s="216" t="s">
        <v>182</v>
      </c>
    </row>
    <row r="2518" spans="1:65" s="13" customFormat="1" ht="11.25">
      <c r="B2518" s="206"/>
      <c r="C2518" s="207"/>
      <c r="D2518" s="208" t="s">
        <v>194</v>
      </c>
      <c r="E2518" s="209" t="s">
        <v>1</v>
      </c>
      <c r="F2518" s="210" t="s">
        <v>541</v>
      </c>
      <c r="G2518" s="207"/>
      <c r="H2518" s="209" t="s">
        <v>1</v>
      </c>
      <c r="I2518" s="211"/>
      <c r="J2518" s="207"/>
      <c r="K2518" s="207"/>
      <c r="L2518" s="212"/>
      <c r="M2518" s="213"/>
      <c r="N2518" s="214"/>
      <c r="O2518" s="214"/>
      <c r="P2518" s="214"/>
      <c r="Q2518" s="214"/>
      <c r="R2518" s="214"/>
      <c r="S2518" s="214"/>
      <c r="T2518" s="215"/>
      <c r="AT2518" s="216" t="s">
        <v>194</v>
      </c>
      <c r="AU2518" s="216" t="s">
        <v>82</v>
      </c>
      <c r="AV2518" s="13" t="s">
        <v>80</v>
      </c>
      <c r="AW2518" s="13" t="s">
        <v>29</v>
      </c>
      <c r="AX2518" s="13" t="s">
        <v>72</v>
      </c>
      <c r="AY2518" s="216" t="s">
        <v>182</v>
      </c>
    </row>
    <row r="2519" spans="1:65" s="14" customFormat="1" ht="11.25">
      <c r="B2519" s="217"/>
      <c r="C2519" s="218"/>
      <c r="D2519" s="208" t="s">
        <v>194</v>
      </c>
      <c r="E2519" s="219" t="s">
        <v>1</v>
      </c>
      <c r="F2519" s="220" t="s">
        <v>1005</v>
      </c>
      <c r="G2519" s="218"/>
      <c r="H2519" s="221">
        <v>82</v>
      </c>
      <c r="I2519" s="222"/>
      <c r="J2519" s="218"/>
      <c r="K2519" s="218"/>
      <c r="L2519" s="223"/>
      <c r="M2519" s="224"/>
      <c r="N2519" s="225"/>
      <c r="O2519" s="225"/>
      <c r="P2519" s="225"/>
      <c r="Q2519" s="225"/>
      <c r="R2519" s="225"/>
      <c r="S2519" s="225"/>
      <c r="T2519" s="226"/>
      <c r="AT2519" s="227" t="s">
        <v>194</v>
      </c>
      <c r="AU2519" s="227" t="s">
        <v>82</v>
      </c>
      <c r="AV2519" s="14" t="s">
        <v>82</v>
      </c>
      <c r="AW2519" s="14" t="s">
        <v>29</v>
      </c>
      <c r="AX2519" s="14" t="s">
        <v>72</v>
      </c>
      <c r="AY2519" s="227" t="s">
        <v>182</v>
      </c>
    </row>
    <row r="2520" spans="1:65" s="15" customFormat="1" ht="11.25">
      <c r="B2520" s="228"/>
      <c r="C2520" s="229"/>
      <c r="D2520" s="208" t="s">
        <v>194</v>
      </c>
      <c r="E2520" s="230" t="s">
        <v>1</v>
      </c>
      <c r="F2520" s="231" t="s">
        <v>218</v>
      </c>
      <c r="G2520" s="229"/>
      <c r="H2520" s="232">
        <v>82</v>
      </c>
      <c r="I2520" s="233"/>
      <c r="J2520" s="229"/>
      <c r="K2520" s="229"/>
      <c r="L2520" s="234"/>
      <c r="M2520" s="235"/>
      <c r="N2520" s="236"/>
      <c r="O2520" s="236"/>
      <c r="P2520" s="236"/>
      <c r="Q2520" s="236"/>
      <c r="R2520" s="236"/>
      <c r="S2520" s="236"/>
      <c r="T2520" s="237"/>
      <c r="AT2520" s="238" t="s">
        <v>194</v>
      </c>
      <c r="AU2520" s="238" t="s">
        <v>82</v>
      </c>
      <c r="AV2520" s="15" t="s">
        <v>187</v>
      </c>
      <c r="AW2520" s="15" t="s">
        <v>29</v>
      </c>
      <c r="AX2520" s="15" t="s">
        <v>80</v>
      </c>
      <c r="AY2520" s="238" t="s">
        <v>182</v>
      </c>
    </row>
    <row r="2521" spans="1:65" s="2" customFormat="1" ht="16.5" customHeight="1">
      <c r="A2521" s="34"/>
      <c r="B2521" s="35"/>
      <c r="C2521" s="242" t="s">
        <v>2748</v>
      </c>
      <c r="D2521" s="242" t="s">
        <v>648</v>
      </c>
      <c r="E2521" s="243" t="s">
        <v>2749</v>
      </c>
      <c r="F2521" s="244" t="s">
        <v>2750</v>
      </c>
      <c r="G2521" s="245" t="s">
        <v>186</v>
      </c>
      <c r="H2521" s="246">
        <v>4.2439999999999998</v>
      </c>
      <c r="I2521" s="247"/>
      <c r="J2521" s="248">
        <f>ROUND(I2521*H2521,2)</f>
        <v>0</v>
      </c>
      <c r="K2521" s="249"/>
      <c r="L2521" s="250"/>
      <c r="M2521" s="251" t="s">
        <v>1</v>
      </c>
      <c r="N2521" s="252" t="s">
        <v>37</v>
      </c>
      <c r="O2521" s="71"/>
      <c r="P2521" s="202">
        <f>O2521*H2521</f>
        <v>0</v>
      </c>
      <c r="Q2521" s="202">
        <v>0.5</v>
      </c>
      <c r="R2521" s="202">
        <f>Q2521*H2521</f>
        <v>2.1219999999999999</v>
      </c>
      <c r="S2521" s="202">
        <v>0</v>
      </c>
      <c r="T2521" s="203">
        <f>S2521*H2521</f>
        <v>0</v>
      </c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R2521" s="204" t="s">
        <v>282</v>
      </c>
      <c r="AT2521" s="204" t="s">
        <v>648</v>
      </c>
      <c r="AU2521" s="204" t="s">
        <v>82</v>
      </c>
      <c r="AY2521" s="17" t="s">
        <v>182</v>
      </c>
      <c r="BE2521" s="205">
        <f>IF(N2521="základní",J2521,0)</f>
        <v>0</v>
      </c>
      <c r="BF2521" s="205">
        <f>IF(N2521="snížená",J2521,0)</f>
        <v>0</v>
      </c>
      <c r="BG2521" s="205">
        <f>IF(N2521="zákl. přenesená",J2521,0)</f>
        <v>0</v>
      </c>
      <c r="BH2521" s="205">
        <f>IF(N2521="sníž. přenesená",J2521,0)</f>
        <v>0</v>
      </c>
      <c r="BI2521" s="205">
        <f>IF(N2521="nulová",J2521,0)</f>
        <v>0</v>
      </c>
      <c r="BJ2521" s="17" t="s">
        <v>80</v>
      </c>
      <c r="BK2521" s="205">
        <f>ROUND(I2521*H2521,2)</f>
        <v>0</v>
      </c>
      <c r="BL2521" s="17" t="s">
        <v>187</v>
      </c>
      <c r="BM2521" s="204" t="s">
        <v>2751</v>
      </c>
    </row>
    <row r="2522" spans="1:65" s="13" customFormat="1" ht="11.25">
      <c r="B2522" s="206"/>
      <c r="C2522" s="207"/>
      <c r="D2522" s="208" t="s">
        <v>194</v>
      </c>
      <c r="E2522" s="209" t="s">
        <v>1</v>
      </c>
      <c r="F2522" s="210" t="s">
        <v>207</v>
      </c>
      <c r="G2522" s="207"/>
      <c r="H2522" s="209" t="s">
        <v>1</v>
      </c>
      <c r="I2522" s="211"/>
      <c r="J2522" s="207"/>
      <c r="K2522" s="207"/>
      <c r="L2522" s="212"/>
      <c r="M2522" s="213"/>
      <c r="N2522" s="214"/>
      <c r="O2522" s="214"/>
      <c r="P2522" s="214"/>
      <c r="Q2522" s="214"/>
      <c r="R2522" s="214"/>
      <c r="S2522" s="214"/>
      <c r="T2522" s="215"/>
      <c r="AT2522" s="216" t="s">
        <v>194</v>
      </c>
      <c r="AU2522" s="216" t="s">
        <v>82</v>
      </c>
      <c r="AV2522" s="13" t="s">
        <v>80</v>
      </c>
      <c r="AW2522" s="13" t="s">
        <v>29</v>
      </c>
      <c r="AX2522" s="13" t="s">
        <v>72</v>
      </c>
      <c r="AY2522" s="216" t="s">
        <v>182</v>
      </c>
    </row>
    <row r="2523" spans="1:65" s="13" customFormat="1" ht="11.25">
      <c r="B2523" s="206"/>
      <c r="C2523" s="207"/>
      <c r="D2523" s="208" t="s">
        <v>194</v>
      </c>
      <c r="E2523" s="209" t="s">
        <v>1</v>
      </c>
      <c r="F2523" s="210" t="s">
        <v>2747</v>
      </c>
      <c r="G2523" s="207"/>
      <c r="H2523" s="209" t="s">
        <v>1</v>
      </c>
      <c r="I2523" s="211"/>
      <c r="J2523" s="207"/>
      <c r="K2523" s="207"/>
      <c r="L2523" s="212"/>
      <c r="M2523" s="213"/>
      <c r="N2523" s="214"/>
      <c r="O2523" s="214"/>
      <c r="P2523" s="214"/>
      <c r="Q2523" s="214"/>
      <c r="R2523" s="214"/>
      <c r="S2523" s="214"/>
      <c r="T2523" s="215"/>
      <c r="AT2523" s="216" t="s">
        <v>194</v>
      </c>
      <c r="AU2523" s="216" t="s">
        <v>82</v>
      </c>
      <c r="AV2523" s="13" t="s">
        <v>80</v>
      </c>
      <c r="AW2523" s="13" t="s">
        <v>29</v>
      </c>
      <c r="AX2523" s="13" t="s">
        <v>72</v>
      </c>
      <c r="AY2523" s="216" t="s">
        <v>182</v>
      </c>
    </row>
    <row r="2524" spans="1:65" s="13" customFormat="1" ht="11.25">
      <c r="B2524" s="206"/>
      <c r="C2524" s="207"/>
      <c r="D2524" s="208" t="s">
        <v>194</v>
      </c>
      <c r="E2524" s="209" t="s">
        <v>1</v>
      </c>
      <c r="F2524" s="210" t="s">
        <v>541</v>
      </c>
      <c r="G2524" s="207"/>
      <c r="H2524" s="209" t="s">
        <v>1</v>
      </c>
      <c r="I2524" s="211"/>
      <c r="J2524" s="207"/>
      <c r="K2524" s="207"/>
      <c r="L2524" s="212"/>
      <c r="M2524" s="213"/>
      <c r="N2524" s="214"/>
      <c r="O2524" s="214"/>
      <c r="P2524" s="214"/>
      <c r="Q2524" s="214"/>
      <c r="R2524" s="214"/>
      <c r="S2524" s="214"/>
      <c r="T2524" s="215"/>
      <c r="AT2524" s="216" t="s">
        <v>194</v>
      </c>
      <c r="AU2524" s="216" t="s">
        <v>82</v>
      </c>
      <c r="AV2524" s="13" t="s">
        <v>80</v>
      </c>
      <c r="AW2524" s="13" t="s">
        <v>29</v>
      </c>
      <c r="AX2524" s="13" t="s">
        <v>72</v>
      </c>
      <c r="AY2524" s="216" t="s">
        <v>182</v>
      </c>
    </row>
    <row r="2525" spans="1:65" s="14" customFormat="1" ht="11.25">
      <c r="B2525" s="217"/>
      <c r="C2525" s="218"/>
      <c r="D2525" s="208" t="s">
        <v>194</v>
      </c>
      <c r="E2525" s="219" t="s">
        <v>1</v>
      </c>
      <c r="F2525" s="220" t="s">
        <v>2752</v>
      </c>
      <c r="G2525" s="218"/>
      <c r="H2525" s="221">
        <v>3.69</v>
      </c>
      <c r="I2525" s="222"/>
      <c r="J2525" s="218"/>
      <c r="K2525" s="218"/>
      <c r="L2525" s="223"/>
      <c r="M2525" s="224"/>
      <c r="N2525" s="225"/>
      <c r="O2525" s="225"/>
      <c r="P2525" s="225"/>
      <c r="Q2525" s="225"/>
      <c r="R2525" s="225"/>
      <c r="S2525" s="225"/>
      <c r="T2525" s="226"/>
      <c r="AT2525" s="227" t="s">
        <v>194</v>
      </c>
      <c r="AU2525" s="227" t="s">
        <v>82</v>
      </c>
      <c r="AV2525" s="14" t="s">
        <v>82</v>
      </c>
      <c r="AW2525" s="14" t="s">
        <v>29</v>
      </c>
      <c r="AX2525" s="14" t="s">
        <v>72</v>
      </c>
      <c r="AY2525" s="227" t="s">
        <v>182</v>
      </c>
    </row>
    <row r="2526" spans="1:65" s="15" customFormat="1" ht="11.25">
      <c r="B2526" s="228"/>
      <c r="C2526" s="229"/>
      <c r="D2526" s="208" t="s">
        <v>194</v>
      </c>
      <c r="E2526" s="230" t="s">
        <v>1</v>
      </c>
      <c r="F2526" s="231" t="s">
        <v>218</v>
      </c>
      <c r="G2526" s="229"/>
      <c r="H2526" s="232">
        <v>3.69</v>
      </c>
      <c r="I2526" s="233"/>
      <c r="J2526" s="229"/>
      <c r="K2526" s="229"/>
      <c r="L2526" s="234"/>
      <c r="M2526" s="235"/>
      <c r="N2526" s="236"/>
      <c r="O2526" s="236"/>
      <c r="P2526" s="236"/>
      <c r="Q2526" s="236"/>
      <c r="R2526" s="236"/>
      <c r="S2526" s="236"/>
      <c r="T2526" s="237"/>
      <c r="AT2526" s="238" t="s">
        <v>194</v>
      </c>
      <c r="AU2526" s="238" t="s">
        <v>82</v>
      </c>
      <c r="AV2526" s="15" t="s">
        <v>187</v>
      </c>
      <c r="AW2526" s="15" t="s">
        <v>29</v>
      </c>
      <c r="AX2526" s="15" t="s">
        <v>80</v>
      </c>
      <c r="AY2526" s="238" t="s">
        <v>182</v>
      </c>
    </row>
    <row r="2527" spans="1:65" s="14" customFormat="1" ht="11.25">
      <c r="B2527" s="217"/>
      <c r="C2527" s="218"/>
      <c r="D2527" s="208" t="s">
        <v>194</v>
      </c>
      <c r="E2527" s="218"/>
      <c r="F2527" s="220" t="s">
        <v>2753</v>
      </c>
      <c r="G2527" s="218"/>
      <c r="H2527" s="221">
        <v>4.2439999999999998</v>
      </c>
      <c r="I2527" s="222"/>
      <c r="J2527" s="218"/>
      <c r="K2527" s="218"/>
      <c r="L2527" s="223"/>
      <c r="M2527" s="224"/>
      <c r="N2527" s="225"/>
      <c r="O2527" s="225"/>
      <c r="P2527" s="225"/>
      <c r="Q2527" s="225"/>
      <c r="R2527" s="225"/>
      <c r="S2527" s="225"/>
      <c r="T2527" s="226"/>
      <c r="AT2527" s="227" t="s">
        <v>194</v>
      </c>
      <c r="AU2527" s="227" t="s">
        <v>82</v>
      </c>
      <c r="AV2527" s="14" t="s">
        <v>82</v>
      </c>
      <c r="AW2527" s="14" t="s">
        <v>4</v>
      </c>
      <c r="AX2527" s="14" t="s">
        <v>80</v>
      </c>
      <c r="AY2527" s="227" t="s">
        <v>182</v>
      </c>
    </row>
    <row r="2528" spans="1:65" s="2" customFormat="1" ht="24.2" customHeight="1">
      <c r="A2528" s="34"/>
      <c r="B2528" s="35"/>
      <c r="C2528" s="192" t="s">
        <v>2754</v>
      </c>
      <c r="D2528" s="192" t="s">
        <v>184</v>
      </c>
      <c r="E2528" s="193" t="s">
        <v>2755</v>
      </c>
      <c r="F2528" s="194" t="s">
        <v>2756</v>
      </c>
      <c r="G2528" s="195" t="s">
        <v>201</v>
      </c>
      <c r="H2528" s="196">
        <v>82</v>
      </c>
      <c r="I2528" s="197"/>
      <c r="J2528" s="198">
        <f>ROUND(I2528*H2528,2)</f>
        <v>0</v>
      </c>
      <c r="K2528" s="199"/>
      <c r="L2528" s="39"/>
      <c r="M2528" s="200" t="s">
        <v>1</v>
      </c>
      <c r="N2528" s="201" t="s">
        <v>37</v>
      </c>
      <c r="O2528" s="71"/>
      <c r="P2528" s="202">
        <f>O2528*H2528</f>
        <v>0</v>
      </c>
      <c r="Q2528" s="202">
        <v>0</v>
      </c>
      <c r="R2528" s="202">
        <f>Q2528*H2528</f>
        <v>0</v>
      </c>
      <c r="S2528" s="202">
        <v>0</v>
      </c>
      <c r="T2528" s="203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4" t="s">
        <v>326</v>
      </c>
      <c r="AT2528" s="204" t="s">
        <v>184</v>
      </c>
      <c r="AU2528" s="204" t="s">
        <v>82</v>
      </c>
      <c r="AY2528" s="17" t="s">
        <v>182</v>
      </c>
      <c r="BE2528" s="205">
        <f>IF(N2528="základní",J2528,0)</f>
        <v>0</v>
      </c>
      <c r="BF2528" s="205">
        <f>IF(N2528="snížená",J2528,0)</f>
        <v>0</v>
      </c>
      <c r="BG2528" s="205">
        <f>IF(N2528="zákl. přenesená",J2528,0)</f>
        <v>0</v>
      </c>
      <c r="BH2528" s="205">
        <f>IF(N2528="sníž. přenesená",J2528,0)</f>
        <v>0</v>
      </c>
      <c r="BI2528" s="205">
        <f>IF(N2528="nulová",J2528,0)</f>
        <v>0</v>
      </c>
      <c r="BJ2528" s="17" t="s">
        <v>80</v>
      </c>
      <c r="BK2528" s="205">
        <f>ROUND(I2528*H2528,2)</f>
        <v>0</v>
      </c>
      <c r="BL2528" s="17" t="s">
        <v>326</v>
      </c>
      <c r="BM2528" s="204" t="s">
        <v>2757</v>
      </c>
    </row>
    <row r="2529" spans="1:65" s="13" customFormat="1" ht="11.25">
      <c r="B2529" s="206"/>
      <c r="C2529" s="207"/>
      <c r="D2529" s="208" t="s">
        <v>194</v>
      </c>
      <c r="E2529" s="209" t="s">
        <v>1</v>
      </c>
      <c r="F2529" s="210" t="s">
        <v>207</v>
      </c>
      <c r="G2529" s="207"/>
      <c r="H2529" s="209" t="s">
        <v>1</v>
      </c>
      <c r="I2529" s="211"/>
      <c r="J2529" s="207"/>
      <c r="K2529" s="207"/>
      <c r="L2529" s="212"/>
      <c r="M2529" s="213"/>
      <c r="N2529" s="214"/>
      <c r="O2529" s="214"/>
      <c r="P2529" s="214"/>
      <c r="Q2529" s="214"/>
      <c r="R2529" s="214"/>
      <c r="S2529" s="214"/>
      <c r="T2529" s="215"/>
      <c r="AT2529" s="216" t="s">
        <v>194</v>
      </c>
      <c r="AU2529" s="216" t="s">
        <v>82</v>
      </c>
      <c r="AV2529" s="13" t="s">
        <v>80</v>
      </c>
      <c r="AW2529" s="13" t="s">
        <v>29</v>
      </c>
      <c r="AX2529" s="13" t="s">
        <v>72</v>
      </c>
      <c r="AY2529" s="216" t="s">
        <v>182</v>
      </c>
    </row>
    <row r="2530" spans="1:65" s="13" customFormat="1" ht="11.25">
      <c r="B2530" s="206"/>
      <c r="C2530" s="207"/>
      <c r="D2530" s="208" t="s">
        <v>194</v>
      </c>
      <c r="E2530" s="209" t="s">
        <v>1</v>
      </c>
      <c r="F2530" s="210" t="s">
        <v>2747</v>
      </c>
      <c r="G2530" s="207"/>
      <c r="H2530" s="209" t="s">
        <v>1</v>
      </c>
      <c r="I2530" s="211"/>
      <c r="J2530" s="207"/>
      <c r="K2530" s="207"/>
      <c r="L2530" s="212"/>
      <c r="M2530" s="213"/>
      <c r="N2530" s="214"/>
      <c r="O2530" s="214"/>
      <c r="P2530" s="214"/>
      <c r="Q2530" s="214"/>
      <c r="R2530" s="214"/>
      <c r="S2530" s="214"/>
      <c r="T2530" s="215"/>
      <c r="AT2530" s="216" t="s">
        <v>194</v>
      </c>
      <c r="AU2530" s="216" t="s">
        <v>82</v>
      </c>
      <c r="AV2530" s="13" t="s">
        <v>80</v>
      </c>
      <c r="AW2530" s="13" t="s">
        <v>29</v>
      </c>
      <c r="AX2530" s="13" t="s">
        <v>72</v>
      </c>
      <c r="AY2530" s="216" t="s">
        <v>182</v>
      </c>
    </row>
    <row r="2531" spans="1:65" s="13" customFormat="1" ht="11.25">
      <c r="B2531" s="206"/>
      <c r="C2531" s="207"/>
      <c r="D2531" s="208" t="s">
        <v>194</v>
      </c>
      <c r="E2531" s="209" t="s">
        <v>1</v>
      </c>
      <c r="F2531" s="210" t="s">
        <v>541</v>
      </c>
      <c r="G2531" s="207"/>
      <c r="H2531" s="209" t="s">
        <v>1</v>
      </c>
      <c r="I2531" s="211"/>
      <c r="J2531" s="207"/>
      <c r="K2531" s="207"/>
      <c r="L2531" s="212"/>
      <c r="M2531" s="213"/>
      <c r="N2531" s="214"/>
      <c r="O2531" s="214"/>
      <c r="P2531" s="214"/>
      <c r="Q2531" s="214"/>
      <c r="R2531" s="214"/>
      <c r="S2531" s="214"/>
      <c r="T2531" s="215"/>
      <c r="AT2531" s="216" t="s">
        <v>194</v>
      </c>
      <c r="AU2531" s="216" t="s">
        <v>82</v>
      </c>
      <c r="AV2531" s="13" t="s">
        <v>80</v>
      </c>
      <c r="AW2531" s="13" t="s">
        <v>29</v>
      </c>
      <c r="AX2531" s="13" t="s">
        <v>72</v>
      </c>
      <c r="AY2531" s="216" t="s">
        <v>182</v>
      </c>
    </row>
    <row r="2532" spans="1:65" s="14" customFormat="1" ht="11.25">
      <c r="B2532" s="217"/>
      <c r="C2532" s="218"/>
      <c r="D2532" s="208" t="s">
        <v>194</v>
      </c>
      <c r="E2532" s="219" t="s">
        <v>1</v>
      </c>
      <c r="F2532" s="220" t="s">
        <v>1005</v>
      </c>
      <c r="G2532" s="218"/>
      <c r="H2532" s="221">
        <v>82</v>
      </c>
      <c r="I2532" s="222"/>
      <c r="J2532" s="218"/>
      <c r="K2532" s="218"/>
      <c r="L2532" s="223"/>
      <c r="M2532" s="224"/>
      <c r="N2532" s="225"/>
      <c r="O2532" s="225"/>
      <c r="P2532" s="225"/>
      <c r="Q2532" s="225"/>
      <c r="R2532" s="225"/>
      <c r="S2532" s="225"/>
      <c r="T2532" s="226"/>
      <c r="AT2532" s="227" t="s">
        <v>194</v>
      </c>
      <c r="AU2532" s="227" t="s">
        <v>82</v>
      </c>
      <c r="AV2532" s="14" t="s">
        <v>82</v>
      </c>
      <c r="AW2532" s="14" t="s">
        <v>29</v>
      </c>
      <c r="AX2532" s="14" t="s">
        <v>72</v>
      </c>
      <c r="AY2532" s="227" t="s">
        <v>182</v>
      </c>
    </row>
    <row r="2533" spans="1:65" s="15" customFormat="1" ht="11.25">
      <c r="B2533" s="228"/>
      <c r="C2533" s="229"/>
      <c r="D2533" s="208" t="s">
        <v>194</v>
      </c>
      <c r="E2533" s="230" t="s">
        <v>1</v>
      </c>
      <c r="F2533" s="231" t="s">
        <v>218</v>
      </c>
      <c r="G2533" s="229"/>
      <c r="H2533" s="232">
        <v>82</v>
      </c>
      <c r="I2533" s="233"/>
      <c r="J2533" s="229"/>
      <c r="K2533" s="229"/>
      <c r="L2533" s="234"/>
      <c r="M2533" s="235"/>
      <c r="N2533" s="236"/>
      <c r="O2533" s="236"/>
      <c r="P2533" s="236"/>
      <c r="Q2533" s="236"/>
      <c r="R2533" s="236"/>
      <c r="S2533" s="236"/>
      <c r="T2533" s="237"/>
      <c r="AT2533" s="238" t="s">
        <v>194</v>
      </c>
      <c r="AU2533" s="238" t="s">
        <v>82</v>
      </c>
      <c r="AV2533" s="15" t="s">
        <v>187</v>
      </c>
      <c r="AW2533" s="15" t="s">
        <v>29</v>
      </c>
      <c r="AX2533" s="15" t="s">
        <v>80</v>
      </c>
      <c r="AY2533" s="238" t="s">
        <v>182</v>
      </c>
    </row>
    <row r="2534" spans="1:65" s="2" customFormat="1" ht="21.75" customHeight="1">
      <c r="A2534" s="34"/>
      <c r="B2534" s="35"/>
      <c r="C2534" s="242" t="s">
        <v>2758</v>
      </c>
      <c r="D2534" s="242" t="s">
        <v>648</v>
      </c>
      <c r="E2534" s="243" t="s">
        <v>2759</v>
      </c>
      <c r="F2534" s="244" t="s">
        <v>2760</v>
      </c>
      <c r="G2534" s="245" t="s">
        <v>186</v>
      </c>
      <c r="H2534" s="246">
        <v>0.8</v>
      </c>
      <c r="I2534" s="247"/>
      <c r="J2534" s="248">
        <f>ROUND(I2534*H2534,2)</f>
        <v>0</v>
      </c>
      <c r="K2534" s="249"/>
      <c r="L2534" s="250"/>
      <c r="M2534" s="251" t="s">
        <v>1</v>
      </c>
      <c r="N2534" s="252" t="s">
        <v>37</v>
      </c>
      <c r="O2534" s="71"/>
      <c r="P2534" s="202">
        <f>O2534*H2534</f>
        <v>0</v>
      </c>
      <c r="Q2534" s="202">
        <v>0.55000000000000004</v>
      </c>
      <c r="R2534" s="202">
        <f>Q2534*H2534</f>
        <v>0.44000000000000006</v>
      </c>
      <c r="S2534" s="202">
        <v>0</v>
      </c>
      <c r="T2534" s="203">
        <f>S2534*H2534</f>
        <v>0</v>
      </c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R2534" s="204" t="s">
        <v>434</v>
      </c>
      <c r="AT2534" s="204" t="s">
        <v>648</v>
      </c>
      <c r="AU2534" s="204" t="s">
        <v>82</v>
      </c>
      <c r="AY2534" s="17" t="s">
        <v>182</v>
      </c>
      <c r="BE2534" s="205">
        <f>IF(N2534="základní",J2534,0)</f>
        <v>0</v>
      </c>
      <c r="BF2534" s="205">
        <f>IF(N2534="snížená",J2534,0)</f>
        <v>0</v>
      </c>
      <c r="BG2534" s="205">
        <f>IF(N2534="zákl. přenesená",J2534,0)</f>
        <v>0</v>
      </c>
      <c r="BH2534" s="205">
        <f>IF(N2534="sníž. přenesená",J2534,0)</f>
        <v>0</v>
      </c>
      <c r="BI2534" s="205">
        <f>IF(N2534="nulová",J2534,0)</f>
        <v>0</v>
      </c>
      <c r="BJ2534" s="17" t="s">
        <v>80</v>
      </c>
      <c r="BK2534" s="205">
        <f>ROUND(I2534*H2534,2)</f>
        <v>0</v>
      </c>
      <c r="BL2534" s="17" t="s">
        <v>326</v>
      </c>
      <c r="BM2534" s="204" t="s">
        <v>2761</v>
      </c>
    </row>
    <row r="2535" spans="1:65" s="13" customFormat="1" ht="11.25">
      <c r="B2535" s="206"/>
      <c r="C2535" s="207"/>
      <c r="D2535" s="208" t="s">
        <v>194</v>
      </c>
      <c r="E2535" s="209" t="s">
        <v>1</v>
      </c>
      <c r="F2535" s="210" t="s">
        <v>207</v>
      </c>
      <c r="G2535" s="207"/>
      <c r="H2535" s="209" t="s">
        <v>1</v>
      </c>
      <c r="I2535" s="211"/>
      <c r="J2535" s="207"/>
      <c r="K2535" s="207"/>
      <c r="L2535" s="212"/>
      <c r="M2535" s="213"/>
      <c r="N2535" s="214"/>
      <c r="O2535" s="214"/>
      <c r="P2535" s="214"/>
      <c r="Q2535" s="214"/>
      <c r="R2535" s="214"/>
      <c r="S2535" s="214"/>
      <c r="T2535" s="215"/>
      <c r="AT2535" s="216" t="s">
        <v>194</v>
      </c>
      <c r="AU2535" s="216" t="s">
        <v>82</v>
      </c>
      <c r="AV2535" s="13" t="s">
        <v>80</v>
      </c>
      <c r="AW2535" s="13" t="s">
        <v>29</v>
      </c>
      <c r="AX2535" s="13" t="s">
        <v>72</v>
      </c>
      <c r="AY2535" s="216" t="s">
        <v>182</v>
      </c>
    </row>
    <row r="2536" spans="1:65" s="13" customFormat="1" ht="11.25">
      <c r="B2536" s="206"/>
      <c r="C2536" s="207"/>
      <c r="D2536" s="208" t="s">
        <v>194</v>
      </c>
      <c r="E2536" s="209" t="s">
        <v>1</v>
      </c>
      <c r="F2536" s="210" t="s">
        <v>2747</v>
      </c>
      <c r="G2536" s="207"/>
      <c r="H2536" s="209" t="s">
        <v>1</v>
      </c>
      <c r="I2536" s="211"/>
      <c r="J2536" s="207"/>
      <c r="K2536" s="207"/>
      <c r="L2536" s="212"/>
      <c r="M2536" s="213"/>
      <c r="N2536" s="214"/>
      <c r="O2536" s="214"/>
      <c r="P2536" s="214"/>
      <c r="Q2536" s="214"/>
      <c r="R2536" s="214"/>
      <c r="S2536" s="214"/>
      <c r="T2536" s="215"/>
      <c r="AT2536" s="216" t="s">
        <v>194</v>
      </c>
      <c r="AU2536" s="216" t="s">
        <v>82</v>
      </c>
      <c r="AV2536" s="13" t="s">
        <v>80</v>
      </c>
      <c r="AW2536" s="13" t="s">
        <v>29</v>
      </c>
      <c r="AX2536" s="13" t="s">
        <v>72</v>
      </c>
      <c r="AY2536" s="216" t="s">
        <v>182</v>
      </c>
    </row>
    <row r="2537" spans="1:65" s="13" customFormat="1" ht="11.25">
      <c r="B2537" s="206"/>
      <c r="C2537" s="207"/>
      <c r="D2537" s="208" t="s">
        <v>194</v>
      </c>
      <c r="E2537" s="209" t="s">
        <v>1</v>
      </c>
      <c r="F2537" s="210" t="s">
        <v>541</v>
      </c>
      <c r="G2537" s="207"/>
      <c r="H2537" s="209" t="s">
        <v>1</v>
      </c>
      <c r="I2537" s="211"/>
      <c r="J2537" s="207"/>
      <c r="K2537" s="207"/>
      <c r="L2537" s="212"/>
      <c r="M2537" s="213"/>
      <c r="N2537" s="214"/>
      <c r="O2537" s="214"/>
      <c r="P2537" s="214"/>
      <c r="Q2537" s="214"/>
      <c r="R2537" s="214"/>
      <c r="S2537" s="214"/>
      <c r="T2537" s="215"/>
      <c r="AT2537" s="216" t="s">
        <v>194</v>
      </c>
      <c r="AU2537" s="216" t="s">
        <v>82</v>
      </c>
      <c r="AV2537" s="13" t="s">
        <v>80</v>
      </c>
      <c r="AW2537" s="13" t="s">
        <v>29</v>
      </c>
      <c r="AX2537" s="13" t="s">
        <v>72</v>
      </c>
      <c r="AY2537" s="216" t="s">
        <v>182</v>
      </c>
    </row>
    <row r="2538" spans="1:65" s="14" customFormat="1" ht="11.25">
      <c r="B2538" s="217"/>
      <c r="C2538" s="218"/>
      <c r="D2538" s="208" t="s">
        <v>194</v>
      </c>
      <c r="E2538" s="219" t="s">
        <v>1</v>
      </c>
      <c r="F2538" s="220" t="s">
        <v>2762</v>
      </c>
      <c r="G2538" s="218"/>
      <c r="H2538" s="221">
        <v>0.8</v>
      </c>
      <c r="I2538" s="222"/>
      <c r="J2538" s="218"/>
      <c r="K2538" s="218"/>
      <c r="L2538" s="223"/>
      <c r="M2538" s="224"/>
      <c r="N2538" s="225"/>
      <c r="O2538" s="225"/>
      <c r="P2538" s="225"/>
      <c r="Q2538" s="225"/>
      <c r="R2538" s="225"/>
      <c r="S2538" s="225"/>
      <c r="T2538" s="226"/>
      <c r="AT2538" s="227" t="s">
        <v>194</v>
      </c>
      <c r="AU2538" s="227" t="s">
        <v>82</v>
      </c>
      <c r="AV2538" s="14" t="s">
        <v>82</v>
      </c>
      <c r="AW2538" s="14" t="s">
        <v>29</v>
      </c>
      <c r="AX2538" s="14" t="s">
        <v>80</v>
      </c>
      <c r="AY2538" s="227" t="s">
        <v>182</v>
      </c>
    </row>
    <row r="2539" spans="1:65" s="2" customFormat="1" ht="24.2" customHeight="1">
      <c r="A2539" s="34"/>
      <c r="B2539" s="35"/>
      <c r="C2539" s="192" t="s">
        <v>2763</v>
      </c>
      <c r="D2539" s="192" t="s">
        <v>184</v>
      </c>
      <c r="E2539" s="193" t="s">
        <v>2764</v>
      </c>
      <c r="F2539" s="194" t="s">
        <v>2765</v>
      </c>
      <c r="G2539" s="195" t="s">
        <v>201</v>
      </c>
      <c r="H2539" s="196">
        <v>139.88</v>
      </c>
      <c r="I2539" s="197"/>
      <c r="J2539" s="198">
        <f>ROUND(I2539*H2539,2)</f>
        <v>0</v>
      </c>
      <c r="K2539" s="199"/>
      <c r="L2539" s="39"/>
      <c r="M2539" s="200" t="s">
        <v>1</v>
      </c>
      <c r="N2539" s="201" t="s">
        <v>37</v>
      </c>
      <c r="O2539" s="71"/>
      <c r="P2539" s="202">
        <f>O2539*H2539</f>
        <v>0</v>
      </c>
      <c r="Q2539" s="202">
        <v>0</v>
      </c>
      <c r="R2539" s="202">
        <f>Q2539*H2539</f>
        <v>0</v>
      </c>
      <c r="S2539" s="202">
        <v>0.03</v>
      </c>
      <c r="T2539" s="203">
        <f>S2539*H2539</f>
        <v>4.1963999999999997</v>
      </c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  <c r="AR2539" s="204" t="s">
        <v>326</v>
      </c>
      <c r="AT2539" s="204" t="s">
        <v>184</v>
      </c>
      <c r="AU2539" s="204" t="s">
        <v>82</v>
      </c>
      <c r="AY2539" s="17" t="s">
        <v>182</v>
      </c>
      <c r="BE2539" s="205">
        <f>IF(N2539="základní",J2539,0)</f>
        <v>0</v>
      </c>
      <c r="BF2539" s="205">
        <f>IF(N2539="snížená",J2539,0)</f>
        <v>0</v>
      </c>
      <c r="BG2539" s="205">
        <f>IF(N2539="zákl. přenesená",J2539,0)</f>
        <v>0</v>
      </c>
      <c r="BH2539" s="205">
        <f>IF(N2539="sníž. přenesená",J2539,0)</f>
        <v>0</v>
      </c>
      <c r="BI2539" s="205">
        <f>IF(N2539="nulová",J2539,0)</f>
        <v>0</v>
      </c>
      <c r="BJ2539" s="17" t="s">
        <v>80</v>
      </c>
      <c r="BK2539" s="205">
        <f>ROUND(I2539*H2539,2)</f>
        <v>0</v>
      </c>
      <c r="BL2539" s="17" t="s">
        <v>326</v>
      </c>
      <c r="BM2539" s="204" t="s">
        <v>2766</v>
      </c>
    </row>
    <row r="2540" spans="1:65" s="13" customFormat="1" ht="11.25">
      <c r="B2540" s="206"/>
      <c r="C2540" s="207"/>
      <c r="D2540" s="208" t="s">
        <v>194</v>
      </c>
      <c r="E2540" s="209" t="s">
        <v>1</v>
      </c>
      <c r="F2540" s="210" t="s">
        <v>207</v>
      </c>
      <c r="G2540" s="207"/>
      <c r="H2540" s="209" t="s">
        <v>1</v>
      </c>
      <c r="I2540" s="211"/>
      <c r="J2540" s="207"/>
      <c r="K2540" s="207"/>
      <c r="L2540" s="212"/>
      <c r="M2540" s="213"/>
      <c r="N2540" s="214"/>
      <c r="O2540" s="214"/>
      <c r="P2540" s="214"/>
      <c r="Q2540" s="214"/>
      <c r="R2540" s="214"/>
      <c r="S2540" s="214"/>
      <c r="T2540" s="215"/>
      <c r="AT2540" s="216" t="s">
        <v>194</v>
      </c>
      <c r="AU2540" s="216" t="s">
        <v>82</v>
      </c>
      <c r="AV2540" s="13" t="s">
        <v>80</v>
      </c>
      <c r="AW2540" s="13" t="s">
        <v>29</v>
      </c>
      <c r="AX2540" s="13" t="s">
        <v>72</v>
      </c>
      <c r="AY2540" s="216" t="s">
        <v>182</v>
      </c>
    </row>
    <row r="2541" spans="1:65" s="13" customFormat="1" ht="11.25">
      <c r="B2541" s="206"/>
      <c r="C2541" s="207"/>
      <c r="D2541" s="208" t="s">
        <v>194</v>
      </c>
      <c r="E2541" s="209" t="s">
        <v>1</v>
      </c>
      <c r="F2541" s="210" t="s">
        <v>2767</v>
      </c>
      <c r="G2541" s="207"/>
      <c r="H2541" s="209" t="s">
        <v>1</v>
      </c>
      <c r="I2541" s="211"/>
      <c r="J2541" s="207"/>
      <c r="K2541" s="207"/>
      <c r="L2541" s="212"/>
      <c r="M2541" s="213"/>
      <c r="N2541" s="214"/>
      <c r="O2541" s="214"/>
      <c r="P2541" s="214"/>
      <c r="Q2541" s="214"/>
      <c r="R2541" s="214"/>
      <c r="S2541" s="214"/>
      <c r="T2541" s="215"/>
      <c r="AT2541" s="216" t="s">
        <v>194</v>
      </c>
      <c r="AU2541" s="216" t="s">
        <v>82</v>
      </c>
      <c r="AV2541" s="13" t="s">
        <v>80</v>
      </c>
      <c r="AW2541" s="13" t="s">
        <v>29</v>
      </c>
      <c r="AX2541" s="13" t="s">
        <v>72</v>
      </c>
      <c r="AY2541" s="216" t="s">
        <v>182</v>
      </c>
    </row>
    <row r="2542" spans="1:65" s="14" customFormat="1" ht="11.25">
      <c r="B2542" s="217"/>
      <c r="C2542" s="218"/>
      <c r="D2542" s="208" t="s">
        <v>194</v>
      </c>
      <c r="E2542" s="219" t="s">
        <v>1</v>
      </c>
      <c r="F2542" s="220" t="s">
        <v>2768</v>
      </c>
      <c r="G2542" s="218"/>
      <c r="H2542" s="221">
        <v>139.88</v>
      </c>
      <c r="I2542" s="222"/>
      <c r="J2542" s="218"/>
      <c r="K2542" s="218"/>
      <c r="L2542" s="223"/>
      <c r="M2542" s="224"/>
      <c r="N2542" s="225"/>
      <c r="O2542" s="225"/>
      <c r="P2542" s="225"/>
      <c r="Q2542" s="225"/>
      <c r="R2542" s="225"/>
      <c r="S2542" s="225"/>
      <c r="T2542" s="226"/>
      <c r="AT2542" s="227" t="s">
        <v>194</v>
      </c>
      <c r="AU2542" s="227" t="s">
        <v>82</v>
      </c>
      <c r="AV2542" s="14" t="s">
        <v>82</v>
      </c>
      <c r="AW2542" s="14" t="s">
        <v>29</v>
      </c>
      <c r="AX2542" s="14" t="s">
        <v>72</v>
      </c>
      <c r="AY2542" s="227" t="s">
        <v>182</v>
      </c>
    </row>
    <row r="2543" spans="1:65" s="15" customFormat="1" ht="11.25">
      <c r="B2543" s="228"/>
      <c r="C2543" s="229"/>
      <c r="D2543" s="208" t="s">
        <v>194</v>
      </c>
      <c r="E2543" s="230" t="s">
        <v>1</v>
      </c>
      <c r="F2543" s="231" t="s">
        <v>218</v>
      </c>
      <c r="G2543" s="229"/>
      <c r="H2543" s="232">
        <v>139.88</v>
      </c>
      <c r="I2543" s="233"/>
      <c r="J2543" s="229"/>
      <c r="K2543" s="229"/>
      <c r="L2543" s="234"/>
      <c r="M2543" s="235"/>
      <c r="N2543" s="236"/>
      <c r="O2543" s="236"/>
      <c r="P2543" s="236"/>
      <c r="Q2543" s="236"/>
      <c r="R2543" s="236"/>
      <c r="S2543" s="236"/>
      <c r="T2543" s="237"/>
      <c r="AT2543" s="238" t="s">
        <v>194</v>
      </c>
      <c r="AU2543" s="238" t="s">
        <v>82</v>
      </c>
      <c r="AV2543" s="15" t="s">
        <v>187</v>
      </c>
      <c r="AW2543" s="15" t="s">
        <v>29</v>
      </c>
      <c r="AX2543" s="15" t="s">
        <v>80</v>
      </c>
      <c r="AY2543" s="238" t="s">
        <v>182</v>
      </c>
    </row>
    <row r="2544" spans="1:65" s="2" customFormat="1" ht="24.2" customHeight="1">
      <c r="A2544" s="34"/>
      <c r="B2544" s="35"/>
      <c r="C2544" s="192" t="s">
        <v>2769</v>
      </c>
      <c r="D2544" s="192" t="s">
        <v>184</v>
      </c>
      <c r="E2544" s="193" t="s">
        <v>2770</v>
      </c>
      <c r="F2544" s="194" t="s">
        <v>2771</v>
      </c>
      <c r="G2544" s="195" t="s">
        <v>201</v>
      </c>
      <c r="H2544" s="196">
        <v>291.60000000000002</v>
      </c>
      <c r="I2544" s="197"/>
      <c r="J2544" s="198">
        <f>ROUND(I2544*H2544,2)</f>
        <v>0</v>
      </c>
      <c r="K2544" s="199"/>
      <c r="L2544" s="39"/>
      <c r="M2544" s="200" t="s">
        <v>1</v>
      </c>
      <c r="N2544" s="201" t="s">
        <v>37</v>
      </c>
      <c r="O2544" s="71"/>
      <c r="P2544" s="202">
        <f>O2544*H2544</f>
        <v>0</v>
      </c>
      <c r="Q2544" s="202">
        <v>1.3950000000000001E-2</v>
      </c>
      <c r="R2544" s="202">
        <f>Q2544*H2544</f>
        <v>4.0678200000000002</v>
      </c>
      <c r="S2544" s="202">
        <v>0</v>
      </c>
      <c r="T2544" s="203">
        <f>S2544*H2544</f>
        <v>0</v>
      </c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  <c r="AR2544" s="204" t="s">
        <v>326</v>
      </c>
      <c r="AT2544" s="204" t="s">
        <v>184</v>
      </c>
      <c r="AU2544" s="204" t="s">
        <v>82</v>
      </c>
      <c r="AY2544" s="17" t="s">
        <v>182</v>
      </c>
      <c r="BE2544" s="205">
        <f>IF(N2544="základní",J2544,0)</f>
        <v>0</v>
      </c>
      <c r="BF2544" s="205">
        <f>IF(N2544="snížená",J2544,0)</f>
        <v>0</v>
      </c>
      <c r="BG2544" s="205">
        <f>IF(N2544="zákl. přenesená",J2544,0)</f>
        <v>0</v>
      </c>
      <c r="BH2544" s="205">
        <f>IF(N2544="sníž. přenesená",J2544,0)</f>
        <v>0</v>
      </c>
      <c r="BI2544" s="205">
        <f>IF(N2544="nulová",J2544,0)</f>
        <v>0</v>
      </c>
      <c r="BJ2544" s="17" t="s">
        <v>80</v>
      </c>
      <c r="BK2544" s="205">
        <f>ROUND(I2544*H2544,2)</f>
        <v>0</v>
      </c>
      <c r="BL2544" s="17" t="s">
        <v>326</v>
      </c>
      <c r="BM2544" s="204" t="s">
        <v>2772</v>
      </c>
    </row>
    <row r="2545" spans="1:65" s="13" customFormat="1" ht="11.25">
      <c r="B2545" s="206"/>
      <c r="C2545" s="207"/>
      <c r="D2545" s="208" t="s">
        <v>194</v>
      </c>
      <c r="E2545" s="209" t="s">
        <v>1</v>
      </c>
      <c r="F2545" s="210" t="s">
        <v>207</v>
      </c>
      <c r="G2545" s="207"/>
      <c r="H2545" s="209" t="s">
        <v>1</v>
      </c>
      <c r="I2545" s="211"/>
      <c r="J2545" s="207"/>
      <c r="K2545" s="207"/>
      <c r="L2545" s="212"/>
      <c r="M2545" s="213"/>
      <c r="N2545" s="214"/>
      <c r="O2545" s="214"/>
      <c r="P2545" s="214"/>
      <c r="Q2545" s="214"/>
      <c r="R2545" s="214"/>
      <c r="S2545" s="214"/>
      <c r="T2545" s="215"/>
      <c r="AT2545" s="216" t="s">
        <v>194</v>
      </c>
      <c r="AU2545" s="216" t="s">
        <v>82</v>
      </c>
      <c r="AV2545" s="13" t="s">
        <v>80</v>
      </c>
      <c r="AW2545" s="13" t="s">
        <v>29</v>
      </c>
      <c r="AX2545" s="13" t="s">
        <v>72</v>
      </c>
      <c r="AY2545" s="216" t="s">
        <v>182</v>
      </c>
    </row>
    <row r="2546" spans="1:65" s="13" customFormat="1" ht="11.25">
      <c r="B2546" s="206"/>
      <c r="C2546" s="207"/>
      <c r="D2546" s="208" t="s">
        <v>194</v>
      </c>
      <c r="E2546" s="209" t="s">
        <v>1</v>
      </c>
      <c r="F2546" s="210" t="s">
        <v>2773</v>
      </c>
      <c r="G2546" s="207"/>
      <c r="H2546" s="209" t="s">
        <v>1</v>
      </c>
      <c r="I2546" s="211"/>
      <c r="J2546" s="207"/>
      <c r="K2546" s="207"/>
      <c r="L2546" s="212"/>
      <c r="M2546" s="213"/>
      <c r="N2546" s="214"/>
      <c r="O2546" s="214"/>
      <c r="P2546" s="214"/>
      <c r="Q2546" s="214"/>
      <c r="R2546" s="214"/>
      <c r="S2546" s="214"/>
      <c r="T2546" s="215"/>
      <c r="AT2546" s="216" t="s">
        <v>194</v>
      </c>
      <c r="AU2546" s="216" t="s">
        <v>82</v>
      </c>
      <c r="AV2546" s="13" t="s">
        <v>80</v>
      </c>
      <c r="AW2546" s="13" t="s">
        <v>29</v>
      </c>
      <c r="AX2546" s="13" t="s">
        <v>72</v>
      </c>
      <c r="AY2546" s="216" t="s">
        <v>182</v>
      </c>
    </row>
    <row r="2547" spans="1:65" s="13" customFormat="1" ht="11.25">
      <c r="B2547" s="206"/>
      <c r="C2547" s="207"/>
      <c r="D2547" s="208" t="s">
        <v>194</v>
      </c>
      <c r="E2547" s="209" t="s">
        <v>1</v>
      </c>
      <c r="F2547" s="210" t="s">
        <v>2774</v>
      </c>
      <c r="G2547" s="207"/>
      <c r="H2547" s="209" t="s">
        <v>1</v>
      </c>
      <c r="I2547" s="211"/>
      <c r="J2547" s="207"/>
      <c r="K2547" s="207"/>
      <c r="L2547" s="212"/>
      <c r="M2547" s="213"/>
      <c r="N2547" s="214"/>
      <c r="O2547" s="214"/>
      <c r="P2547" s="214"/>
      <c r="Q2547" s="214"/>
      <c r="R2547" s="214"/>
      <c r="S2547" s="214"/>
      <c r="T2547" s="215"/>
      <c r="AT2547" s="216" t="s">
        <v>194</v>
      </c>
      <c r="AU2547" s="216" t="s">
        <v>82</v>
      </c>
      <c r="AV2547" s="13" t="s">
        <v>80</v>
      </c>
      <c r="AW2547" s="13" t="s">
        <v>29</v>
      </c>
      <c r="AX2547" s="13" t="s">
        <v>72</v>
      </c>
      <c r="AY2547" s="216" t="s">
        <v>182</v>
      </c>
    </row>
    <row r="2548" spans="1:65" s="14" customFormat="1" ht="11.25">
      <c r="B2548" s="217"/>
      <c r="C2548" s="218"/>
      <c r="D2548" s="208" t="s">
        <v>194</v>
      </c>
      <c r="E2548" s="219" t="s">
        <v>1</v>
      </c>
      <c r="F2548" s="220" t="s">
        <v>2775</v>
      </c>
      <c r="G2548" s="218"/>
      <c r="H2548" s="221">
        <v>250.6</v>
      </c>
      <c r="I2548" s="222"/>
      <c r="J2548" s="218"/>
      <c r="K2548" s="218"/>
      <c r="L2548" s="223"/>
      <c r="M2548" s="224"/>
      <c r="N2548" s="225"/>
      <c r="O2548" s="225"/>
      <c r="P2548" s="225"/>
      <c r="Q2548" s="225"/>
      <c r="R2548" s="225"/>
      <c r="S2548" s="225"/>
      <c r="T2548" s="226"/>
      <c r="AT2548" s="227" t="s">
        <v>194</v>
      </c>
      <c r="AU2548" s="227" t="s">
        <v>82</v>
      </c>
      <c r="AV2548" s="14" t="s">
        <v>82</v>
      </c>
      <c r="AW2548" s="14" t="s">
        <v>29</v>
      </c>
      <c r="AX2548" s="14" t="s">
        <v>72</v>
      </c>
      <c r="AY2548" s="227" t="s">
        <v>182</v>
      </c>
    </row>
    <row r="2549" spans="1:65" s="13" customFormat="1" ht="11.25">
      <c r="B2549" s="206"/>
      <c r="C2549" s="207"/>
      <c r="D2549" s="208" t="s">
        <v>194</v>
      </c>
      <c r="E2549" s="209" t="s">
        <v>1</v>
      </c>
      <c r="F2549" s="210" t="s">
        <v>253</v>
      </c>
      <c r="G2549" s="207"/>
      <c r="H2549" s="209" t="s">
        <v>1</v>
      </c>
      <c r="I2549" s="211"/>
      <c r="J2549" s="207"/>
      <c r="K2549" s="207"/>
      <c r="L2549" s="212"/>
      <c r="M2549" s="213"/>
      <c r="N2549" s="214"/>
      <c r="O2549" s="214"/>
      <c r="P2549" s="214"/>
      <c r="Q2549" s="214"/>
      <c r="R2549" s="214"/>
      <c r="S2549" s="214"/>
      <c r="T2549" s="215"/>
      <c r="AT2549" s="216" t="s">
        <v>194</v>
      </c>
      <c r="AU2549" s="216" t="s">
        <v>82</v>
      </c>
      <c r="AV2549" s="13" t="s">
        <v>80</v>
      </c>
      <c r="AW2549" s="13" t="s">
        <v>29</v>
      </c>
      <c r="AX2549" s="13" t="s">
        <v>72</v>
      </c>
      <c r="AY2549" s="216" t="s">
        <v>182</v>
      </c>
    </row>
    <row r="2550" spans="1:65" s="13" customFormat="1" ht="11.25">
      <c r="B2550" s="206"/>
      <c r="C2550" s="207"/>
      <c r="D2550" s="208" t="s">
        <v>194</v>
      </c>
      <c r="E2550" s="209" t="s">
        <v>1</v>
      </c>
      <c r="F2550" s="210" t="s">
        <v>2776</v>
      </c>
      <c r="G2550" s="207"/>
      <c r="H2550" s="209" t="s">
        <v>1</v>
      </c>
      <c r="I2550" s="211"/>
      <c r="J2550" s="207"/>
      <c r="K2550" s="207"/>
      <c r="L2550" s="212"/>
      <c r="M2550" s="213"/>
      <c r="N2550" s="214"/>
      <c r="O2550" s="214"/>
      <c r="P2550" s="214"/>
      <c r="Q2550" s="214"/>
      <c r="R2550" s="214"/>
      <c r="S2550" s="214"/>
      <c r="T2550" s="215"/>
      <c r="AT2550" s="216" t="s">
        <v>194</v>
      </c>
      <c r="AU2550" s="216" t="s">
        <v>82</v>
      </c>
      <c r="AV2550" s="13" t="s">
        <v>80</v>
      </c>
      <c r="AW2550" s="13" t="s">
        <v>29</v>
      </c>
      <c r="AX2550" s="13" t="s">
        <v>72</v>
      </c>
      <c r="AY2550" s="216" t="s">
        <v>182</v>
      </c>
    </row>
    <row r="2551" spans="1:65" s="13" customFormat="1" ht="11.25">
      <c r="B2551" s="206"/>
      <c r="C2551" s="207"/>
      <c r="D2551" s="208" t="s">
        <v>194</v>
      </c>
      <c r="E2551" s="209" t="s">
        <v>1</v>
      </c>
      <c r="F2551" s="210" t="s">
        <v>2777</v>
      </c>
      <c r="G2551" s="207"/>
      <c r="H2551" s="209" t="s">
        <v>1</v>
      </c>
      <c r="I2551" s="211"/>
      <c r="J2551" s="207"/>
      <c r="K2551" s="207"/>
      <c r="L2551" s="212"/>
      <c r="M2551" s="213"/>
      <c r="N2551" s="214"/>
      <c r="O2551" s="214"/>
      <c r="P2551" s="214"/>
      <c r="Q2551" s="214"/>
      <c r="R2551" s="214"/>
      <c r="S2551" s="214"/>
      <c r="T2551" s="215"/>
      <c r="AT2551" s="216" t="s">
        <v>194</v>
      </c>
      <c r="AU2551" s="216" t="s">
        <v>82</v>
      </c>
      <c r="AV2551" s="13" t="s">
        <v>80</v>
      </c>
      <c r="AW2551" s="13" t="s">
        <v>29</v>
      </c>
      <c r="AX2551" s="13" t="s">
        <v>72</v>
      </c>
      <c r="AY2551" s="216" t="s">
        <v>182</v>
      </c>
    </row>
    <row r="2552" spans="1:65" s="14" customFormat="1" ht="11.25">
      <c r="B2552" s="217"/>
      <c r="C2552" s="218"/>
      <c r="D2552" s="208" t="s">
        <v>194</v>
      </c>
      <c r="E2552" s="219" t="s">
        <v>1</v>
      </c>
      <c r="F2552" s="220" t="s">
        <v>2778</v>
      </c>
      <c r="G2552" s="218"/>
      <c r="H2552" s="221">
        <v>41</v>
      </c>
      <c r="I2552" s="222"/>
      <c r="J2552" s="218"/>
      <c r="K2552" s="218"/>
      <c r="L2552" s="223"/>
      <c r="M2552" s="224"/>
      <c r="N2552" s="225"/>
      <c r="O2552" s="225"/>
      <c r="P2552" s="225"/>
      <c r="Q2552" s="225"/>
      <c r="R2552" s="225"/>
      <c r="S2552" s="225"/>
      <c r="T2552" s="226"/>
      <c r="AT2552" s="227" t="s">
        <v>194</v>
      </c>
      <c r="AU2552" s="227" t="s">
        <v>82</v>
      </c>
      <c r="AV2552" s="14" t="s">
        <v>82</v>
      </c>
      <c r="AW2552" s="14" t="s">
        <v>29</v>
      </c>
      <c r="AX2552" s="14" t="s">
        <v>72</v>
      </c>
      <c r="AY2552" s="227" t="s">
        <v>182</v>
      </c>
    </row>
    <row r="2553" spans="1:65" s="15" customFormat="1" ht="11.25">
      <c r="B2553" s="228"/>
      <c r="C2553" s="229"/>
      <c r="D2553" s="208" t="s">
        <v>194</v>
      </c>
      <c r="E2553" s="230" t="s">
        <v>1</v>
      </c>
      <c r="F2553" s="231" t="s">
        <v>218</v>
      </c>
      <c r="G2553" s="229"/>
      <c r="H2553" s="232">
        <v>291.60000000000002</v>
      </c>
      <c r="I2553" s="233"/>
      <c r="J2553" s="229"/>
      <c r="K2553" s="229"/>
      <c r="L2553" s="234"/>
      <c r="M2553" s="235"/>
      <c r="N2553" s="236"/>
      <c r="O2553" s="236"/>
      <c r="P2553" s="236"/>
      <c r="Q2553" s="236"/>
      <c r="R2553" s="236"/>
      <c r="S2553" s="236"/>
      <c r="T2553" s="237"/>
      <c r="AT2553" s="238" t="s">
        <v>194</v>
      </c>
      <c r="AU2553" s="238" t="s">
        <v>82</v>
      </c>
      <c r="AV2553" s="15" t="s">
        <v>187</v>
      </c>
      <c r="AW2553" s="15" t="s">
        <v>29</v>
      </c>
      <c r="AX2553" s="15" t="s">
        <v>80</v>
      </c>
      <c r="AY2553" s="238" t="s">
        <v>182</v>
      </c>
    </row>
    <row r="2554" spans="1:65" s="2" customFormat="1" ht="24.2" customHeight="1">
      <c r="A2554" s="34"/>
      <c r="B2554" s="35"/>
      <c r="C2554" s="192" t="s">
        <v>2779</v>
      </c>
      <c r="D2554" s="192" t="s">
        <v>184</v>
      </c>
      <c r="E2554" s="193" t="s">
        <v>2780</v>
      </c>
      <c r="F2554" s="194" t="s">
        <v>2781</v>
      </c>
      <c r="G2554" s="195" t="s">
        <v>292</v>
      </c>
      <c r="H2554" s="196">
        <v>7.6580000000000004</v>
      </c>
      <c r="I2554" s="197"/>
      <c r="J2554" s="198">
        <f>ROUND(I2554*H2554,2)</f>
        <v>0</v>
      </c>
      <c r="K2554" s="199"/>
      <c r="L2554" s="39"/>
      <c r="M2554" s="200" t="s">
        <v>1</v>
      </c>
      <c r="N2554" s="201" t="s">
        <v>37</v>
      </c>
      <c r="O2554" s="71"/>
      <c r="P2554" s="202">
        <f>O2554*H2554</f>
        <v>0</v>
      </c>
      <c r="Q2554" s="202">
        <v>0</v>
      </c>
      <c r="R2554" s="202">
        <f>Q2554*H2554</f>
        <v>0</v>
      </c>
      <c r="S2554" s="202">
        <v>0</v>
      </c>
      <c r="T2554" s="203">
        <f>S2554*H2554</f>
        <v>0</v>
      </c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4"/>
      <c r="AE2554" s="34"/>
      <c r="AR2554" s="204" t="s">
        <v>326</v>
      </c>
      <c r="AT2554" s="204" t="s">
        <v>184</v>
      </c>
      <c r="AU2554" s="204" t="s">
        <v>82</v>
      </c>
      <c r="AY2554" s="17" t="s">
        <v>182</v>
      </c>
      <c r="BE2554" s="205">
        <f>IF(N2554="základní",J2554,0)</f>
        <v>0</v>
      </c>
      <c r="BF2554" s="205">
        <f>IF(N2554="snížená",J2554,0)</f>
        <v>0</v>
      </c>
      <c r="BG2554" s="205">
        <f>IF(N2554="zákl. přenesená",J2554,0)</f>
        <v>0</v>
      </c>
      <c r="BH2554" s="205">
        <f>IF(N2554="sníž. přenesená",J2554,0)</f>
        <v>0</v>
      </c>
      <c r="BI2554" s="205">
        <f>IF(N2554="nulová",J2554,0)</f>
        <v>0</v>
      </c>
      <c r="BJ2554" s="17" t="s">
        <v>80</v>
      </c>
      <c r="BK2554" s="205">
        <f>ROUND(I2554*H2554,2)</f>
        <v>0</v>
      </c>
      <c r="BL2554" s="17" t="s">
        <v>326</v>
      </c>
      <c r="BM2554" s="204" t="s">
        <v>2782</v>
      </c>
    </row>
    <row r="2555" spans="1:65" s="2" customFormat="1" ht="24.2" customHeight="1">
      <c r="A2555" s="34"/>
      <c r="B2555" s="35"/>
      <c r="C2555" s="192" t="s">
        <v>2783</v>
      </c>
      <c r="D2555" s="192" t="s">
        <v>184</v>
      </c>
      <c r="E2555" s="193" t="s">
        <v>2784</v>
      </c>
      <c r="F2555" s="194" t="s">
        <v>2785</v>
      </c>
      <c r="G2555" s="195" t="s">
        <v>292</v>
      </c>
      <c r="H2555" s="196">
        <v>22.974</v>
      </c>
      <c r="I2555" s="197"/>
      <c r="J2555" s="198">
        <f>ROUND(I2555*H2555,2)</f>
        <v>0</v>
      </c>
      <c r="K2555" s="199"/>
      <c r="L2555" s="39"/>
      <c r="M2555" s="200" t="s">
        <v>1</v>
      </c>
      <c r="N2555" s="201" t="s">
        <v>37</v>
      </c>
      <c r="O2555" s="71"/>
      <c r="P2555" s="202">
        <f>O2555*H2555</f>
        <v>0</v>
      </c>
      <c r="Q2555" s="202">
        <v>0</v>
      </c>
      <c r="R2555" s="202">
        <f>Q2555*H2555</f>
        <v>0</v>
      </c>
      <c r="S2555" s="202">
        <v>0</v>
      </c>
      <c r="T2555" s="203">
        <f>S2555*H2555</f>
        <v>0</v>
      </c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4"/>
      <c r="AE2555" s="34"/>
      <c r="AR2555" s="204" t="s">
        <v>326</v>
      </c>
      <c r="AT2555" s="204" t="s">
        <v>184</v>
      </c>
      <c r="AU2555" s="204" t="s">
        <v>82</v>
      </c>
      <c r="AY2555" s="17" t="s">
        <v>182</v>
      </c>
      <c r="BE2555" s="205">
        <f>IF(N2555="základní",J2555,0)</f>
        <v>0</v>
      </c>
      <c r="BF2555" s="205">
        <f>IF(N2555="snížená",J2555,0)</f>
        <v>0</v>
      </c>
      <c r="BG2555" s="205">
        <f>IF(N2555="zákl. přenesená",J2555,0)</f>
        <v>0</v>
      </c>
      <c r="BH2555" s="205">
        <f>IF(N2555="sníž. přenesená",J2555,0)</f>
        <v>0</v>
      </c>
      <c r="BI2555" s="205">
        <f>IF(N2555="nulová",J2555,0)</f>
        <v>0</v>
      </c>
      <c r="BJ2555" s="17" t="s">
        <v>80</v>
      </c>
      <c r="BK2555" s="205">
        <f>ROUND(I2555*H2555,2)</f>
        <v>0</v>
      </c>
      <c r="BL2555" s="17" t="s">
        <v>326</v>
      </c>
      <c r="BM2555" s="204" t="s">
        <v>2786</v>
      </c>
    </row>
    <row r="2556" spans="1:65" s="14" customFormat="1" ht="11.25">
      <c r="B2556" s="217"/>
      <c r="C2556" s="218"/>
      <c r="D2556" s="208" t="s">
        <v>194</v>
      </c>
      <c r="E2556" s="218"/>
      <c r="F2556" s="220" t="s">
        <v>2787</v>
      </c>
      <c r="G2556" s="218"/>
      <c r="H2556" s="221">
        <v>22.974</v>
      </c>
      <c r="I2556" s="222"/>
      <c r="J2556" s="218"/>
      <c r="K2556" s="218"/>
      <c r="L2556" s="223"/>
      <c r="M2556" s="224"/>
      <c r="N2556" s="225"/>
      <c r="O2556" s="225"/>
      <c r="P2556" s="225"/>
      <c r="Q2556" s="225"/>
      <c r="R2556" s="225"/>
      <c r="S2556" s="225"/>
      <c r="T2556" s="226"/>
      <c r="AT2556" s="227" t="s">
        <v>194</v>
      </c>
      <c r="AU2556" s="227" t="s">
        <v>82</v>
      </c>
      <c r="AV2556" s="14" t="s">
        <v>82</v>
      </c>
      <c r="AW2556" s="14" t="s">
        <v>4</v>
      </c>
      <c r="AX2556" s="14" t="s">
        <v>80</v>
      </c>
      <c r="AY2556" s="227" t="s">
        <v>182</v>
      </c>
    </row>
    <row r="2557" spans="1:65" s="12" customFormat="1" ht="22.9" customHeight="1">
      <c r="B2557" s="176"/>
      <c r="C2557" s="177"/>
      <c r="D2557" s="178" t="s">
        <v>71</v>
      </c>
      <c r="E2557" s="190" t="s">
        <v>2788</v>
      </c>
      <c r="F2557" s="190" t="s">
        <v>2789</v>
      </c>
      <c r="G2557" s="177"/>
      <c r="H2557" s="177"/>
      <c r="I2557" s="180"/>
      <c r="J2557" s="191">
        <f>BK2557</f>
        <v>0</v>
      </c>
      <c r="K2557" s="177"/>
      <c r="L2557" s="182"/>
      <c r="M2557" s="183"/>
      <c r="N2557" s="184"/>
      <c r="O2557" s="184"/>
      <c r="P2557" s="185">
        <f>SUM(P2558:P2686)</f>
        <v>0</v>
      </c>
      <c r="Q2557" s="184"/>
      <c r="R2557" s="185">
        <f>SUM(R2558:R2686)</f>
        <v>9.74369452</v>
      </c>
      <c r="S2557" s="184"/>
      <c r="T2557" s="186">
        <f>SUM(T2558:T2686)</f>
        <v>2.529954</v>
      </c>
      <c r="AR2557" s="187" t="s">
        <v>82</v>
      </c>
      <c r="AT2557" s="188" t="s">
        <v>71</v>
      </c>
      <c r="AU2557" s="188" t="s">
        <v>80</v>
      </c>
      <c r="AY2557" s="187" t="s">
        <v>182</v>
      </c>
      <c r="BK2557" s="189">
        <f>SUM(BK2558:BK2686)</f>
        <v>0</v>
      </c>
    </row>
    <row r="2558" spans="1:65" s="2" customFormat="1" ht="16.5" customHeight="1">
      <c r="A2558" s="34"/>
      <c r="B2558" s="35"/>
      <c r="C2558" s="192" t="s">
        <v>2790</v>
      </c>
      <c r="D2558" s="192" t="s">
        <v>184</v>
      </c>
      <c r="E2558" s="193" t="s">
        <v>2791</v>
      </c>
      <c r="F2558" s="194" t="s">
        <v>2792</v>
      </c>
      <c r="G2558" s="195" t="s">
        <v>1883</v>
      </c>
      <c r="H2558" s="196">
        <v>1</v>
      </c>
      <c r="I2558" s="197"/>
      <c r="J2558" s="198">
        <f>ROUND(I2558*H2558,2)</f>
        <v>0</v>
      </c>
      <c r="K2558" s="199"/>
      <c r="L2558" s="39"/>
      <c r="M2558" s="200" t="s">
        <v>1</v>
      </c>
      <c r="N2558" s="201" t="s">
        <v>37</v>
      </c>
      <c r="O2558" s="71"/>
      <c r="P2558" s="202">
        <f>O2558*H2558</f>
        <v>0</v>
      </c>
      <c r="Q2558" s="202">
        <v>0</v>
      </c>
      <c r="R2558" s="202">
        <f>Q2558*H2558</f>
        <v>0</v>
      </c>
      <c r="S2558" s="202">
        <v>0</v>
      </c>
      <c r="T2558" s="203">
        <f>S2558*H2558</f>
        <v>0</v>
      </c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4"/>
      <c r="AE2558" s="34"/>
      <c r="AR2558" s="204" t="s">
        <v>187</v>
      </c>
      <c r="AT2558" s="204" t="s">
        <v>184</v>
      </c>
      <c r="AU2558" s="204" t="s">
        <v>82</v>
      </c>
      <c r="AY2558" s="17" t="s">
        <v>182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7" t="s">
        <v>80</v>
      </c>
      <c r="BK2558" s="205">
        <f>ROUND(I2558*H2558,2)</f>
        <v>0</v>
      </c>
      <c r="BL2558" s="17" t="s">
        <v>187</v>
      </c>
      <c r="BM2558" s="204" t="s">
        <v>2793</v>
      </c>
    </row>
    <row r="2559" spans="1:65" s="2" customFormat="1" ht="29.25">
      <c r="A2559" s="34"/>
      <c r="B2559" s="35"/>
      <c r="C2559" s="36"/>
      <c r="D2559" s="208" t="s">
        <v>652</v>
      </c>
      <c r="E2559" s="36"/>
      <c r="F2559" s="253" t="s">
        <v>2794</v>
      </c>
      <c r="G2559" s="36"/>
      <c r="H2559" s="36"/>
      <c r="I2559" s="254"/>
      <c r="J2559" s="36"/>
      <c r="K2559" s="36"/>
      <c r="L2559" s="39"/>
      <c r="M2559" s="255"/>
      <c r="N2559" s="256"/>
      <c r="O2559" s="71"/>
      <c r="P2559" s="71"/>
      <c r="Q2559" s="71"/>
      <c r="R2559" s="71"/>
      <c r="S2559" s="71"/>
      <c r="T2559" s="72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  <c r="AT2559" s="17" t="s">
        <v>652</v>
      </c>
      <c r="AU2559" s="17" t="s">
        <v>82</v>
      </c>
    </row>
    <row r="2560" spans="1:65" s="2" customFormat="1" ht="21.75" customHeight="1">
      <c r="A2560" s="34"/>
      <c r="B2560" s="35"/>
      <c r="C2560" s="192" t="s">
        <v>2795</v>
      </c>
      <c r="D2560" s="192" t="s">
        <v>184</v>
      </c>
      <c r="E2560" s="193" t="s">
        <v>2796</v>
      </c>
      <c r="F2560" s="194" t="s">
        <v>2797</v>
      </c>
      <c r="G2560" s="195" t="s">
        <v>1883</v>
      </c>
      <c r="H2560" s="196">
        <v>1</v>
      </c>
      <c r="I2560" s="197"/>
      <c r="J2560" s="198">
        <f>ROUND(I2560*H2560,2)</f>
        <v>0</v>
      </c>
      <c r="K2560" s="199"/>
      <c r="L2560" s="39"/>
      <c r="M2560" s="200" t="s">
        <v>1</v>
      </c>
      <c r="N2560" s="201" t="s">
        <v>37</v>
      </c>
      <c r="O2560" s="71"/>
      <c r="P2560" s="202">
        <f>O2560*H2560</f>
        <v>0</v>
      </c>
      <c r="Q2560" s="202">
        <v>0</v>
      </c>
      <c r="R2560" s="202">
        <f>Q2560*H2560</f>
        <v>0</v>
      </c>
      <c r="S2560" s="202">
        <v>0</v>
      </c>
      <c r="T2560" s="203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4" t="s">
        <v>187</v>
      </c>
      <c r="AT2560" s="204" t="s">
        <v>184</v>
      </c>
      <c r="AU2560" s="204" t="s">
        <v>82</v>
      </c>
      <c r="AY2560" s="17" t="s">
        <v>182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7" t="s">
        <v>80</v>
      </c>
      <c r="BK2560" s="205">
        <f>ROUND(I2560*H2560,2)</f>
        <v>0</v>
      </c>
      <c r="BL2560" s="17" t="s">
        <v>187</v>
      </c>
      <c r="BM2560" s="204" t="s">
        <v>2798</v>
      </c>
    </row>
    <row r="2561" spans="1:65" s="2" customFormat="1" ht="29.25">
      <c r="A2561" s="34"/>
      <c r="B2561" s="35"/>
      <c r="C2561" s="36"/>
      <c r="D2561" s="208" t="s">
        <v>652</v>
      </c>
      <c r="E2561" s="36"/>
      <c r="F2561" s="253" t="s">
        <v>2794</v>
      </c>
      <c r="G2561" s="36"/>
      <c r="H2561" s="36"/>
      <c r="I2561" s="254"/>
      <c r="J2561" s="36"/>
      <c r="K2561" s="36"/>
      <c r="L2561" s="39"/>
      <c r="M2561" s="255"/>
      <c r="N2561" s="256"/>
      <c r="O2561" s="71"/>
      <c r="P2561" s="71"/>
      <c r="Q2561" s="71"/>
      <c r="R2561" s="71"/>
      <c r="S2561" s="71"/>
      <c r="T2561" s="72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  <c r="AT2561" s="17" t="s">
        <v>652</v>
      </c>
      <c r="AU2561" s="17" t="s">
        <v>82</v>
      </c>
    </row>
    <row r="2562" spans="1:65" s="2" customFormat="1" ht="16.5" customHeight="1">
      <c r="A2562" s="34"/>
      <c r="B2562" s="35"/>
      <c r="C2562" s="192" t="s">
        <v>2799</v>
      </c>
      <c r="D2562" s="192" t="s">
        <v>184</v>
      </c>
      <c r="E2562" s="193" t="s">
        <v>2800</v>
      </c>
      <c r="F2562" s="194" t="s">
        <v>2801</v>
      </c>
      <c r="G2562" s="195" t="s">
        <v>1883</v>
      </c>
      <c r="H2562" s="196">
        <v>1</v>
      </c>
      <c r="I2562" s="197"/>
      <c r="J2562" s="198">
        <f>ROUND(I2562*H2562,2)</f>
        <v>0</v>
      </c>
      <c r="K2562" s="199"/>
      <c r="L2562" s="39"/>
      <c r="M2562" s="200" t="s">
        <v>1</v>
      </c>
      <c r="N2562" s="201" t="s">
        <v>37</v>
      </c>
      <c r="O2562" s="71"/>
      <c r="P2562" s="202">
        <f>O2562*H2562</f>
        <v>0</v>
      </c>
      <c r="Q2562" s="202">
        <v>0</v>
      </c>
      <c r="R2562" s="202">
        <f>Q2562*H2562</f>
        <v>0</v>
      </c>
      <c r="S2562" s="202">
        <v>0</v>
      </c>
      <c r="T2562" s="203">
        <f>S2562*H2562</f>
        <v>0</v>
      </c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  <c r="AR2562" s="204" t="s">
        <v>187</v>
      </c>
      <c r="AT2562" s="204" t="s">
        <v>184</v>
      </c>
      <c r="AU2562" s="204" t="s">
        <v>82</v>
      </c>
      <c r="AY2562" s="17" t="s">
        <v>182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7" t="s">
        <v>80</v>
      </c>
      <c r="BK2562" s="205">
        <f>ROUND(I2562*H2562,2)</f>
        <v>0</v>
      </c>
      <c r="BL2562" s="17" t="s">
        <v>187</v>
      </c>
      <c r="BM2562" s="204" t="s">
        <v>2802</v>
      </c>
    </row>
    <row r="2563" spans="1:65" s="2" customFormat="1" ht="29.25">
      <c r="A2563" s="34"/>
      <c r="B2563" s="35"/>
      <c r="C2563" s="36"/>
      <c r="D2563" s="208" t="s">
        <v>652</v>
      </c>
      <c r="E2563" s="36"/>
      <c r="F2563" s="253" t="s">
        <v>2794</v>
      </c>
      <c r="G2563" s="36"/>
      <c r="H2563" s="36"/>
      <c r="I2563" s="254"/>
      <c r="J2563" s="36"/>
      <c r="K2563" s="36"/>
      <c r="L2563" s="39"/>
      <c r="M2563" s="255"/>
      <c r="N2563" s="256"/>
      <c r="O2563" s="71"/>
      <c r="P2563" s="71"/>
      <c r="Q2563" s="71"/>
      <c r="R2563" s="71"/>
      <c r="S2563" s="71"/>
      <c r="T2563" s="72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  <c r="AT2563" s="17" t="s">
        <v>652</v>
      </c>
      <c r="AU2563" s="17" t="s">
        <v>82</v>
      </c>
    </row>
    <row r="2564" spans="1:65" s="2" customFormat="1" ht="24.2" customHeight="1">
      <c r="A2564" s="34"/>
      <c r="B2564" s="35"/>
      <c r="C2564" s="192" t="s">
        <v>2803</v>
      </c>
      <c r="D2564" s="192" t="s">
        <v>184</v>
      </c>
      <c r="E2564" s="193" t="s">
        <v>2804</v>
      </c>
      <c r="F2564" s="194" t="s">
        <v>2805</v>
      </c>
      <c r="G2564" s="195" t="s">
        <v>201</v>
      </c>
      <c r="H2564" s="196">
        <v>36.933999999999997</v>
      </c>
      <c r="I2564" s="197"/>
      <c r="J2564" s="198">
        <f>ROUND(I2564*H2564,2)</f>
        <v>0</v>
      </c>
      <c r="K2564" s="199"/>
      <c r="L2564" s="39"/>
      <c r="M2564" s="200" t="s">
        <v>1</v>
      </c>
      <c r="N2564" s="201" t="s">
        <v>37</v>
      </c>
      <c r="O2564" s="71"/>
      <c r="P2564" s="202">
        <f>O2564*H2564</f>
        <v>0</v>
      </c>
      <c r="Q2564" s="202">
        <v>5.636E-2</v>
      </c>
      <c r="R2564" s="202">
        <f>Q2564*H2564</f>
        <v>2.0816002399999998</v>
      </c>
      <c r="S2564" s="202">
        <v>0</v>
      </c>
      <c r="T2564" s="203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4" t="s">
        <v>326</v>
      </c>
      <c r="AT2564" s="204" t="s">
        <v>184</v>
      </c>
      <c r="AU2564" s="204" t="s">
        <v>82</v>
      </c>
      <c r="AY2564" s="17" t="s">
        <v>182</v>
      </c>
      <c r="BE2564" s="205">
        <f>IF(N2564="základní",J2564,0)</f>
        <v>0</v>
      </c>
      <c r="BF2564" s="205">
        <f>IF(N2564="snížená",J2564,0)</f>
        <v>0</v>
      </c>
      <c r="BG2564" s="205">
        <f>IF(N2564="zákl. přenesená",J2564,0)</f>
        <v>0</v>
      </c>
      <c r="BH2564" s="205">
        <f>IF(N2564="sníž. přenesená",J2564,0)</f>
        <v>0</v>
      </c>
      <c r="BI2564" s="205">
        <f>IF(N2564="nulová",J2564,0)</f>
        <v>0</v>
      </c>
      <c r="BJ2564" s="17" t="s">
        <v>80</v>
      </c>
      <c r="BK2564" s="205">
        <f>ROUND(I2564*H2564,2)</f>
        <v>0</v>
      </c>
      <c r="BL2564" s="17" t="s">
        <v>326</v>
      </c>
      <c r="BM2564" s="204" t="s">
        <v>2806</v>
      </c>
    </row>
    <row r="2565" spans="1:65" s="13" customFormat="1" ht="11.25">
      <c r="B2565" s="206"/>
      <c r="C2565" s="207"/>
      <c r="D2565" s="208" t="s">
        <v>194</v>
      </c>
      <c r="E2565" s="209" t="s">
        <v>1</v>
      </c>
      <c r="F2565" s="210" t="s">
        <v>207</v>
      </c>
      <c r="G2565" s="207"/>
      <c r="H2565" s="209" t="s">
        <v>1</v>
      </c>
      <c r="I2565" s="211"/>
      <c r="J2565" s="207"/>
      <c r="K2565" s="207"/>
      <c r="L2565" s="212"/>
      <c r="M2565" s="213"/>
      <c r="N2565" s="214"/>
      <c r="O2565" s="214"/>
      <c r="P2565" s="214"/>
      <c r="Q2565" s="214"/>
      <c r="R2565" s="214"/>
      <c r="S2565" s="214"/>
      <c r="T2565" s="215"/>
      <c r="AT2565" s="216" t="s">
        <v>194</v>
      </c>
      <c r="AU2565" s="216" t="s">
        <v>82</v>
      </c>
      <c r="AV2565" s="13" t="s">
        <v>80</v>
      </c>
      <c r="AW2565" s="13" t="s">
        <v>29</v>
      </c>
      <c r="AX2565" s="13" t="s">
        <v>72</v>
      </c>
      <c r="AY2565" s="216" t="s">
        <v>182</v>
      </c>
    </row>
    <row r="2566" spans="1:65" s="13" customFormat="1" ht="11.25">
      <c r="B2566" s="206"/>
      <c r="C2566" s="207"/>
      <c r="D2566" s="208" t="s">
        <v>194</v>
      </c>
      <c r="E2566" s="209" t="s">
        <v>1</v>
      </c>
      <c r="F2566" s="210" t="s">
        <v>2807</v>
      </c>
      <c r="G2566" s="207"/>
      <c r="H2566" s="209" t="s">
        <v>1</v>
      </c>
      <c r="I2566" s="211"/>
      <c r="J2566" s="207"/>
      <c r="K2566" s="207"/>
      <c r="L2566" s="212"/>
      <c r="M2566" s="213"/>
      <c r="N2566" s="214"/>
      <c r="O2566" s="214"/>
      <c r="P2566" s="214"/>
      <c r="Q2566" s="214"/>
      <c r="R2566" s="214"/>
      <c r="S2566" s="214"/>
      <c r="T2566" s="215"/>
      <c r="AT2566" s="216" t="s">
        <v>194</v>
      </c>
      <c r="AU2566" s="216" t="s">
        <v>82</v>
      </c>
      <c r="AV2566" s="13" t="s">
        <v>80</v>
      </c>
      <c r="AW2566" s="13" t="s">
        <v>29</v>
      </c>
      <c r="AX2566" s="13" t="s">
        <v>72</v>
      </c>
      <c r="AY2566" s="216" t="s">
        <v>182</v>
      </c>
    </row>
    <row r="2567" spans="1:65" s="14" customFormat="1" ht="11.25">
      <c r="B2567" s="217"/>
      <c r="C2567" s="218"/>
      <c r="D2567" s="208" t="s">
        <v>194</v>
      </c>
      <c r="E2567" s="219" t="s">
        <v>1</v>
      </c>
      <c r="F2567" s="220" t="s">
        <v>2808</v>
      </c>
      <c r="G2567" s="218"/>
      <c r="H2567" s="221">
        <v>14.318</v>
      </c>
      <c r="I2567" s="222"/>
      <c r="J2567" s="218"/>
      <c r="K2567" s="218"/>
      <c r="L2567" s="223"/>
      <c r="M2567" s="224"/>
      <c r="N2567" s="225"/>
      <c r="O2567" s="225"/>
      <c r="P2567" s="225"/>
      <c r="Q2567" s="225"/>
      <c r="R2567" s="225"/>
      <c r="S2567" s="225"/>
      <c r="T2567" s="226"/>
      <c r="AT2567" s="227" t="s">
        <v>194</v>
      </c>
      <c r="AU2567" s="227" t="s">
        <v>82</v>
      </c>
      <c r="AV2567" s="14" t="s">
        <v>82</v>
      </c>
      <c r="AW2567" s="14" t="s">
        <v>29</v>
      </c>
      <c r="AX2567" s="14" t="s">
        <v>72</v>
      </c>
      <c r="AY2567" s="227" t="s">
        <v>182</v>
      </c>
    </row>
    <row r="2568" spans="1:65" s="14" customFormat="1" ht="11.25">
      <c r="B2568" s="217"/>
      <c r="C2568" s="218"/>
      <c r="D2568" s="208" t="s">
        <v>194</v>
      </c>
      <c r="E2568" s="219" t="s">
        <v>1</v>
      </c>
      <c r="F2568" s="220" t="s">
        <v>2809</v>
      </c>
      <c r="G2568" s="218"/>
      <c r="H2568" s="221">
        <v>22.616</v>
      </c>
      <c r="I2568" s="222"/>
      <c r="J2568" s="218"/>
      <c r="K2568" s="218"/>
      <c r="L2568" s="223"/>
      <c r="M2568" s="224"/>
      <c r="N2568" s="225"/>
      <c r="O2568" s="225"/>
      <c r="P2568" s="225"/>
      <c r="Q2568" s="225"/>
      <c r="R2568" s="225"/>
      <c r="S2568" s="225"/>
      <c r="T2568" s="226"/>
      <c r="AT2568" s="227" t="s">
        <v>194</v>
      </c>
      <c r="AU2568" s="227" t="s">
        <v>82</v>
      </c>
      <c r="AV2568" s="14" t="s">
        <v>82</v>
      </c>
      <c r="AW2568" s="14" t="s">
        <v>29</v>
      </c>
      <c r="AX2568" s="14" t="s">
        <v>72</v>
      </c>
      <c r="AY2568" s="227" t="s">
        <v>182</v>
      </c>
    </row>
    <row r="2569" spans="1:65" s="15" customFormat="1" ht="11.25">
      <c r="B2569" s="228"/>
      <c r="C2569" s="229"/>
      <c r="D2569" s="208" t="s">
        <v>194</v>
      </c>
      <c r="E2569" s="230" t="s">
        <v>1</v>
      </c>
      <c r="F2569" s="231" t="s">
        <v>218</v>
      </c>
      <c r="G2569" s="229"/>
      <c r="H2569" s="232">
        <v>36.933999999999997</v>
      </c>
      <c r="I2569" s="233"/>
      <c r="J2569" s="229"/>
      <c r="K2569" s="229"/>
      <c r="L2569" s="234"/>
      <c r="M2569" s="235"/>
      <c r="N2569" s="236"/>
      <c r="O2569" s="236"/>
      <c r="P2569" s="236"/>
      <c r="Q2569" s="236"/>
      <c r="R2569" s="236"/>
      <c r="S2569" s="236"/>
      <c r="T2569" s="237"/>
      <c r="AT2569" s="238" t="s">
        <v>194</v>
      </c>
      <c r="AU2569" s="238" t="s">
        <v>82</v>
      </c>
      <c r="AV2569" s="15" t="s">
        <v>187</v>
      </c>
      <c r="AW2569" s="15" t="s">
        <v>29</v>
      </c>
      <c r="AX2569" s="15" t="s">
        <v>80</v>
      </c>
      <c r="AY2569" s="238" t="s">
        <v>182</v>
      </c>
    </row>
    <row r="2570" spans="1:65" s="2" customFormat="1" ht="37.9" customHeight="1">
      <c r="A2570" s="34"/>
      <c r="B2570" s="35"/>
      <c r="C2570" s="192" t="s">
        <v>2810</v>
      </c>
      <c r="D2570" s="192" t="s">
        <v>184</v>
      </c>
      <c r="E2570" s="193" t="s">
        <v>2811</v>
      </c>
      <c r="F2570" s="194" t="s">
        <v>2812</v>
      </c>
      <c r="G2570" s="195" t="s">
        <v>201</v>
      </c>
      <c r="H2570" s="196">
        <v>9.0039999999999996</v>
      </c>
      <c r="I2570" s="197"/>
      <c r="J2570" s="198">
        <f>ROUND(I2570*H2570,2)</f>
        <v>0</v>
      </c>
      <c r="K2570" s="199"/>
      <c r="L2570" s="39"/>
      <c r="M2570" s="200" t="s">
        <v>1</v>
      </c>
      <c r="N2570" s="201" t="s">
        <v>37</v>
      </c>
      <c r="O2570" s="71"/>
      <c r="P2570" s="202">
        <f>O2570*H2570</f>
        <v>0</v>
      </c>
      <c r="Q2570" s="202">
        <v>5.8500000000000003E-2</v>
      </c>
      <c r="R2570" s="202">
        <f>Q2570*H2570</f>
        <v>0.52673400000000004</v>
      </c>
      <c r="S2570" s="202">
        <v>0</v>
      </c>
      <c r="T2570" s="203">
        <f>S2570*H2570</f>
        <v>0</v>
      </c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4"/>
      <c r="AE2570" s="34"/>
      <c r="AR2570" s="204" t="s">
        <v>326</v>
      </c>
      <c r="AT2570" s="204" t="s">
        <v>184</v>
      </c>
      <c r="AU2570" s="204" t="s">
        <v>82</v>
      </c>
      <c r="AY2570" s="17" t="s">
        <v>182</v>
      </c>
      <c r="BE2570" s="205">
        <f>IF(N2570="základní",J2570,0)</f>
        <v>0</v>
      </c>
      <c r="BF2570" s="205">
        <f>IF(N2570="snížená",J2570,0)</f>
        <v>0</v>
      </c>
      <c r="BG2570" s="205">
        <f>IF(N2570="zákl. přenesená",J2570,0)</f>
        <v>0</v>
      </c>
      <c r="BH2570" s="205">
        <f>IF(N2570="sníž. přenesená",J2570,0)</f>
        <v>0</v>
      </c>
      <c r="BI2570" s="205">
        <f>IF(N2570="nulová",J2570,0)</f>
        <v>0</v>
      </c>
      <c r="BJ2570" s="17" t="s">
        <v>80</v>
      </c>
      <c r="BK2570" s="205">
        <f>ROUND(I2570*H2570,2)</f>
        <v>0</v>
      </c>
      <c r="BL2570" s="17" t="s">
        <v>326</v>
      </c>
      <c r="BM2570" s="204" t="s">
        <v>2813</v>
      </c>
    </row>
    <row r="2571" spans="1:65" s="13" customFormat="1" ht="11.25">
      <c r="B2571" s="206"/>
      <c r="C2571" s="207"/>
      <c r="D2571" s="208" t="s">
        <v>194</v>
      </c>
      <c r="E2571" s="209" t="s">
        <v>1</v>
      </c>
      <c r="F2571" s="210" t="s">
        <v>195</v>
      </c>
      <c r="G2571" s="207"/>
      <c r="H2571" s="209" t="s">
        <v>1</v>
      </c>
      <c r="I2571" s="211"/>
      <c r="J2571" s="207"/>
      <c r="K2571" s="207"/>
      <c r="L2571" s="212"/>
      <c r="M2571" s="213"/>
      <c r="N2571" s="214"/>
      <c r="O2571" s="214"/>
      <c r="P2571" s="214"/>
      <c r="Q2571" s="214"/>
      <c r="R2571" s="214"/>
      <c r="S2571" s="214"/>
      <c r="T2571" s="215"/>
      <c r="AT2571" s="216" t="s">
        <v>194</v>
      </c>
      <c r="AU2571" s="216" t="s">
        <v>82</v>
      </c>
      <c r="AV2571" s="13" t="s">
        <v>80</v>
      </c>
      <c r="AW2571" s="13" t="s">
        <v>29</v>
      </c>
      <c r="AX2571" s="13" t="s">
        <v>72</v>
      </c>
      <c r="AY2571" s="216" t="s">
        <v>182</v>
      </c>
    </row>
    <row r="2572" spans="1:65" s="13" customFormat="1" ht="11.25">
      <c r="B2572" s="206"/>
      <c r="C2572" s="207"/>
      <c r="D2572" s="208" t="s">
        <v>194</v>
      </c>
      <c r="E2572" s="209" t="s">
        <v>1</v>
      </c>
      <c r="F2572" s="210" t="s">
        <v>2814</v>
      </c>
      <c r="G2572" s="207"/>
      <c r="H2572" s="209" t="s">
        <v>1</v>
      </c>
      <c r="I2572" s="211"/>
      <c r="J2572" s="207"/>
      <c r="K2572" s="207"/>
      <c r="L2572" s="212"/>
      <c r="M2572" s="213"/>
      <c r="N2572" s="214"/>
      <c r="O2572" s="214"/>
      <c r="P2572" s="214"/>
      <c r="Q2572" s="214"/>
      <c r="R2572" s="214"/>
      <c r="S2572" s="214"/>
      <c r="T2572" s="215"/>
      <c r="AT2572" s="216" t="s">
        <v>194</v>
      </c>
      <c r="AU2572" s="216" t="s">
        <v>82</v>
      </c>
      <c r="AV2572" s="13" t="s">
        <v>80</v>
      </c>
      <c r="AW2572" s="13" t="s">
        <v>29</v>
      </c>
      <c r="AX2572" s="13" t="s">
        <v>72</v>
      </c>
      <c r="AY2572" s="216" t="s">
        <v>182</v>
      </c>
    </row>
    <row r="2573" spans="1:65" s="14" customFormat="1" ht="11.25">
      <c r="B2573" s="217"/>
      <c r="C2573" s="218"/>
      <c r="D2573" s="208" t="s">
        <v>194</v>
      </c>
      <c r="E2573" s="219" t="s">
        <v>1</v>
      </c>
      <c r="F2573" s="220" t="s">
        <v>2815</v>
      </c>
      <c r="G2573" s="218"/>
      <c r="H2573" s="221">
        <v>1.5</v>
      </c>
      <c r="I2573" s="222"/>
      <c r="J2573" s="218"/>
      <c r="K2573" s="218"/>
      <c r="L2573" s="223"/>
      <c r="M2573" s="224"/>
      <c r="N2573" s="225"/>
      <c r="O2573" s="225"/>
      <c r="P2573" s="225"/>
      <c r="Q2573" s="225"/>
      <c r="R2573" s="225"/>
      <c r="S2573" s="225"/>
      <c r="T2573" s="226"/>
      <c r="AT2573" s="227" t="s">
        <v>194</v>
      </c>
      <c r="AU2573" s="227" t="s">
        <v>82</v>
      </c>
      <c r="AV2573" s="14" t="s">
        <v>82</v>
      </c>
      <c r="AW2573" s="14" t="s">
        <v>29</v>
      </c>
      <c r="AX2573" s="14" t="s">
        <v>72</v>
      </c>
      <c r="AY2573" s="227" t="s">
        <v>182</v>
      </c>
    </row>
    <row r="2574" spans="1:65" s="13" customFormat="1" ht="11.25">
      <c r="B2574" s="206"/>
      <c r="C2574" s="207"/>
      <c r="D2574" s="208" t="s">
        <v>194</v>
      </c>
      <c r="E2574" s="209" t="s">
        <v>1</v>
      </c>
      <c r="F2574" s="210" t="s">
        <v>207</v>
      </c>
      <c r="G2574" s="207"/>
      <c r="H2574" s="209" t="s">
        <v>1</v>
      </c>
      <c r="I2574" s="211"/>
      <c r="J2574" s="207"/>
      <c r="K2574" s="207"/>
      <c r="L2574" s="212"/>
      <c r="M2574" s="213"/>
      <c r="N2574" s="214"/>
      <c r="O2574" s="214"/>
      <c r="P2574" s="214"/>
      <c r="Q2574" s="214"/>
      <c r="R2574" s="214"/>
      <c r="S2574" s="214"/>
      <c r="T2574" s="215"/>
      <c r="AT2574" s="216" t="s">
        <v>194</v>
      </c>
      <c r="AU2574" s="216" t="s">
        <v>82</v>
      </c>
      <c r="AV2574" s="13" t="s">
        <v>80</v>
      </c>
      <c r="AW2574" s="13" t="s">
        <v>29</v>
      </c>
      <c r="AX2574" s="13" t="s">
        <v>72</v>
      </c>
      <c r="AY2574" s="216" t="s">
        <v>182</v>
      </c>
    </row>
    <row r="2575" spans="1:65" s="13" customFormat="1" ht="11.25">
      <c r="B2575" s="206"/>
      <c r="C2575" s="207"/>
      <c r="D2575" s="208" t="s">
        <v>194</v>
      </c>
      <c r="E2575" s="209" t="s">
        <v>1</v>
      </c>
      <c r="F2575" s="210" t="s">
        <v>2807</v>
      </c>
      <c r="G2575" s="207"/>
      <c r="H2575" s="209" t="s">
        <v>1</v>
      </c>
      <c r="I2575" s="211"/>
      <c r="J2575" s="207"/>
      <c r="K2575" s="207"/>
      <c r="L2575" s="212"/>
      <c r="M2575" s="213"/>
      <c r="N2575" s="214"/>
      <c r="O2575" s="214"/>
      <c r="P2575" s="214"/>
      <c r="Q2575" s="214"/>
      <c r="R2575" s="214"/>
      <c r="S2575" s="214"/>
      <c r="T2575" s="215"/>
      <c r="AT2575" s="216" t="s">
        <v>194</v>
      </c>
      <c r="AU2575" s="216" t="s">
        <v>82</v>
      </c>
      <c r="AV2575" s="13" t="s">
        <v>80</v>
      </c>
      <c r="AW2575" s="13" t="s">
        <v>29</v>
      </c>
      <c r="AX2575" s="13" t="s">
        <v>72</v>
      </c>
      <c r="AY2575" s="216" t="s">
        <v>182</v>
      </c>
    </row>
    <row r="2576" spans="1:65" s="14" customFormat="1" ht="11.25">
      <c r="B2576" s="217"/>
      <c r="C2576" s="218"/>
      <c r="D2576" s="208" t="s">
        <v>194</v>
      </c>
      <c r="E2576" s="219" t="s">
        <v>1</v>
      </c>
      <c r="F2576" s="220" t="s">
        <v>2816</v>
      </c>
      <c r="G2576" s="218"/>
      <c r="H2576" s="221">
        <v>4.891</v>
      </c>
      <c r="I2576" s="222"/>
      <c r="J2576" s="218"/>
      <c r="K2576" s="218"/>
      <c r="L2576" s="223"/>
      <c r="M2576" s="224"/>
      <c r="N2576" s="225"/>
      <c r="O2576" s="225"/>
      <c r="P2576" s="225"/>
      <c r="Q2576" s="225"/>
      <c r="R2576" s="225"/>
      <c r="S2576" s="225"/>
      <c r="T2576" s="226"/>
      <c r="AT2576" s="227" t="s">
        <v>194</v>
      </c>
      <c r="AU2576" s="227" t="s">
        <v>82</v>
      </c>
      <c r="AV2576" s="14" t="s">
        <v>82</v>
      </c>
      <c r="AW2576" s="14" t="s">
        <v>29</v>
      </c>
      <c r="AX2576" s="14" t="s">
        <v>72</v>
      </c>
      <c r="AY2576" s="227" t="s">
        <v>182</v>
      </c>
    </row>
    <row r="2577" spans="1:65" s="13" customFormat="1" ht="11.25">
      <c r="B2577" s="206"/>
      <c r="C2577" s="207"/>
      <c r="D2577" s="208" t="s">
        <v>194</v>
      </c>
      <c r="E2577" s="209" t="s">
        <v>1</v>
      </c>
      <c r="F2577" s="210" t="s">
        <v>2817</v>
      </c>
      <c r="G2577" s="207"/>
      <c r="H2577" s="209" t="s">
        <v>1</v>
      </c>
      <c r="I2577" s="211"/>
      <c r="J2577" s="207"/>
      <c r="K2577" s="207"/>
      <c r="L2577" s="212"/>
      <c r="M2577" s="213"/>
      <c r="N2577" s="214"/>
      <c r="O2577" s="214"/>
      <c r="P2577" s="214"/>
      <c r="Q2577" s="214"/>
      <c r="R2577" s="214"/>
      <c r="S2577" s="214"/>
      <c r="T2577" s="215"/>
      <c r="AT2577" s="216" t="s">
        <v>194</v>
      </c>
      <c r="AU2577" s="216" t="s">
        <v>82</v>
      </c>
      <c r="AV2577" s="13" t="s">
        <v>80</v>
      </c>
      <c r="AW2577" s="13" t="s">
        <v>29</v>
      </c>
      <c r="AX2577" s="13" t="s">
        <v>72</v>
      </c>
      <c r="AY2577" s="216" t="s">
        <v>182</v>
      </c>
    </row>
    <row r="2578" spans="1:65" s="14" customFormat="1" ht="11.25">
      <c r="B2578" s="217"/>
      <c r="C2578" s="218"/>
      <c r="D2578" s="208" t="s">
        <v>194</v>
      </c>
      <c r="E2578" s="219" t="s">
        <v>1</v>
      </c>
      <c r="F2578" s="220" t="s">
        <v>2818</v>
      </c>
      <c r="G2578" s="218"/>
      <c r="H2578" s="221">
        <v>2.613</v>
      </c>
      <c r="I2578" s="222"/>
      <c r="J2578" s="218"/>
      <c r="K2578" s="218"/>
      <c r="L2578" s="223"/>
      <c r="M2578" s="224"/>
      <c r="N2578" s="225"/>
      <c r="O2578" s="225"/>
      <c r="P2578" s="225"/>
      <c r="Q2578" s="225"/>
      <c r="R2578" s="225"/>
      <c r="S2578" s="225"/>
      <c r="T2578" s="226"/>
      <c r="AT2578" s="227" t="s">
        <v>194</v>
      </c>
      <c r="AU2578" s="227" t="s">
        <v>82</v>
      </c>
      <c r="AV2578" s="14" t="s">
        <v>82</v>
      </c>
      <c r="AW2578" s="14" t="s">
        <v>29</v>
      </c>
      <c r="AX2578" s="14" t="s">
        <v>72</v>
      </c>
      <c r="AY2578" s="227" t="s">
        <v>182</v>
      </c>
    </row>
    <row r="2579" spans="1:65" s="15" customFormat="1" ht="11.25">
      <c r="B2579" s="228"/>
      <c r="C2579" s="229"/>
      <c r="D2579" s="208" t="s">
        <v>194</v>
      </c>
      <c r="E2579" s="230" t="s">
        <v>1</v>
      </c>
      <c r="F2579" s="231" t="s">
        <v>218</v>
      </c>
      <c r="G2579" s="229"/>
      <c r="H2579" s="232">
        <v>9.0039999999999996</v>
      </c>
      <c r="I2579" s="233"/>
      <c r="J2579" s="229"/>
      <c r="K2579" s="229"/>
      <c r="L2579" s="234"/>
      <c r="M2579" s="235"/>
      <c r="N2579" s="236"/>
      <c r="O2579" s="236"/>
      <c r="P2579" s="236"/>
      <c r="Q2579" s="236"/>
      <c r="R2579" s="236"/>
      <c r="S2579" s="236"/>
      <c r="T2579" s="237"/>
      <c r="AT2579" s="238" t="s">
        <v>194</v>
      </c>
      <c r="AU2579" s="238" t="s">
        <v>82</v>
      </c>
      <c r="AV2579" s="15" t="s">
        <v>187</v>
      </c>
      <c r="AW2579" s="15" t="s">
        <v>29</v>
      </c>
      <c r="AX2579" s="15" t="s">
        <v>80</v>
      </c>
      <c r="AY2579" s="238" t="s">
        <v>182</v>
      </c>
    </row>
    <row r="2580" spans="1:65" s="2" customFormat="1" ht="49.15" customHeight="1">
      <c r="A2580" s="34"/>
      <c r="B2580" s="35"/>
      <c r="C2580" s="192" t="s">
        <v>2819</v>
      </c>
      <c r="D2580" s="192" t="s">
        <v>184</v>
      </c>
      <c r="E2580" s="193" t="s">
        <v>2820</v>
      </c>
      <c r="F2580" s="194" t="s">
        <v>2821</v>
      </c>
      <c r="G2580" s="195" t="s">
        <v>201</v>
      </c>
      <c r="H2580" s="196">
        <v>23.420999999999999</v>
      </c>
      <c r="I2580" s="197"/>
      <c r="J2580" s="198">
        <f>ROUND(I2580*H2580,2)</f>
        <v>0</v>
      </c>
      <c r="K2580" s="199"/>
      <c r="L2580" s="39"/>
      <c r="M2580" s="200" t="s">
        <v>1</v>
      </c>
      <c r="N2580" s="201" t="s">
        <v>37</v>
      </c>
      <c r="O2580" s="71"/>
      <c r="P2580" s="202">
        <f>O2580*H2580</f>
        <v>0</v>
      </c>
      <c r="Q2580" s="202">
        <v>7.3230000000000003E-2</v>
      </c>
      <c r="R2580" s="202">
        <f>Q2580*H2580</f>
        <v>1.7151198300000001</v>
      </c>
      <c r="S2580" s="202">
        <v>0</v>
      </c>
      <c r="T2580" s="203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4" t="s">
        <v>326</v>
      </c>
      <c r="AT2580" s="204" t="s">
        <v>184</v>
      </c>
      <c r="AU2580" s="204" t="s">
        <v>82</v>
      </c>
      <c r="AY2580" s="17" t="s">
        <v>182</v>
      </c>
      <c r="BE2580" s="205">
        <f>IF(N2580="základní",J2580,0)</f>
        <v>0</v>
      </c>
      <c r="BF2580" s="205">
        <f>IF(N2580="snížená",J2580,0)</f>
        <v>0</v>
      </c>
      <c r="BG2580" s="205">
        <f>IF(N2580="zákl. přenesená",J2580,0)</f>
        <v>0</v>
      </c>
      <c r="BH2580" s="205">
        <f>IF(N2580="sníž. přenesená",J2580,0)</f>
        <v>0</v>
      </c>
      <c r="BI2580" s="205">
        <f>IF(N2580="nulová",J2580,0)</f>
        <v>0</v>
      </c>
      <c r="BJ2580" s="17" t="s">
        <v>80</v>
      </c>
      <c r="BK2580" s="205">
        <f>ROUND(I2580*H2580,2)</f>
        <v>0</v>
      </c>
      <c r="BL2580" s="17" t="s">
        <v>326</v>
      </c>
      <c r="BM2580" s="204" t="s">
        <v>2822</v>
      </c>
    </row>
    <row r="2581" spans="1:65" s="13" customFormat="1" ht="11.25">
      <c r="B2581" s="206"/>
      <c r="C2581" s="207"/>
      <c r="D2581" s="208" t="s">
        <v>194</v>
      </c>
      <c r="E2581" s="209" t="s">
        <v>1</v>
      </c>
      <c r="F2581" s="210" t="s">
        <v>195</v>
      </c>
      <c r="G2581" s="207"/>
      <c r="H2581" s="209" t="s">
        <v>1</v>
      </c>
      <c r="I2581" s="211"/>
      <c r="J2581" s="207"/>
      <c r="K2581" s="207"/>
      <c r="L2581" s="212"/>
      <c r="M2581" s="213"/>
      <c r="N2581" s="214"/>
      <c r="O2581" s="214"/>
      <c r="P2581" s="214"/>
      <c r="Q2581" s="214"/>
      <c r="R2581" s="214"/>
      <c r="S2581" s="214"/>
      <c r="T2581" s="215"/>
      <c r="AT2581" s="216" t="s">
        <v>194</v>
      </c>
      <c r="AU2581" s="216" t="s">
        <v>82</v>
      </c>
      <c r="AV2581" s="13" t="s">
        <v>80</v>
      </c>
      <c r="AW2581" s="13" t="s">
        <v>29</v>
      </c>
      <c r="AX2581" s="13" t="s">
        <v>72</v>
      </c>
      <c r="AY2581" s="216" t="s">
        <v>182</v>
      </c>
    </row>
    <row r="2582" spans="1:65" s="13" customFormat="1" ht="11.25">
      <c r="B2582" s="206"/>
      <c r="C2582" s="207"/>
      <c r="D2582" s="208" t="s">
        <v>194</v>
      </c>
      <c r="E2582" s="209" t="s">
        <v>1</v>
      </c>
      <c r="F2582" s="210" t="s">
        <v>2823</v>
      </c>
      <c r="G2582" s="207"/>
      <c r="H2582" s="209" t="s">
        <v>1</v>
      </c>
      <c r="I2582" s="211"/>
      <c r="J2582" s="207"/>
      <c r="K2582" s="207"/>
      <c r="L2582" s="212"/>
      <c r="M2582" s="213"/>
      <c r="N2582" s="214"/>
      <c r="O2582" s="214"/>
      <c r="P2582" s="214"/>
      <c r="Q2582" s="214"/>
      <c r="R2582" s="214"/>
      <c r="S2582" s="214"/>
      <c r="T2582" s="215"/>
      <c r="AT2582" s="216" t="s">
        <v>194</v>
      </c>
      <c r="AU2582" s="216" t="s">
        <v>82</v>
      </c>
      <c r="AV2582" s="13" t="s">
        <v>80</v>
      </c>
      <c r="AW2582" s="13" t="s">
        <v>29</v>
      </c>
      <c r="AX2582" s="13" t="s">
        <v>72</v>
      </c>
      <c r="AY2582" s="216" t="s">
        <v>182</v>
      </c>
    </row>
    <row r="2583" spans="1:65" s="14" customFormat="1" ht="11.25">
      <c r="B2583" s="217"/>
      <c r="C2583" s="218"/>
      <c r="D2583" s="208" t="s">
        <v>194</v>
      </c>
      <c r="E2583" s="219" t="s">
        <v>1</v>
      </c>
      <c r="F2583" s="220" t="s">
        <v>2824</v>
      </c>
      <c r="G2583" s="218"/>
      <c r="H2583" s="221">
        <v>3.2429999999999999</v>
      </c>
      <c r="I2583" s="222"/>
      <c r="J2583" s="218"/>
      <c r="K2583" s="218"/>
      <c r="L2583" s="223"/>
      <c r="M2583" s="224"/>
      <c r="N2583" s="225"/>
      <c r="O2583" s="225"/>
      <c r="P2583" s="225"/>
      <c r="Q2583" s="225"/>
      <c r="R2583" s="225"/>
      <c r="S2583" s="225"/>
      <c r="T2583" s="226"/>
      <c r="AT2583" s="227" t="s">
        <v>194</v>
      </c>
      <c r="AU2583" s="227" t="s">
        <v>82</v>
      </c>
      <c r="AV2583" s="14" t="s">
        <v>82</v>
      </c>
      <c r="AW2583" s="14" t="s">
        <v>29</v>
      </c>
      <c r="AX2583" s="14" t="s">
        <v>72</v>
      </c>
      <c r="AY2583" s="227" t="s">
        <v>182</v>
      </c>
    </row>
    <row r="2584" spans="1:65" s="13" customFormat="1" ht="11.25">
      <c r="B2584" s="206"/>
      <c r="C2584" s="207"/>
      <c r="D2584" s="208" t="s">
        <v>194</v>
      </c>
      <c r="E2584" s="209" t="s">
        <v>1</v>
      </c>
      <c r="F2584" s="210" t="s">
        <v>207</v>
      </c>
      <c r="G2584" s="207"/>
      <c r="H2584" s="209" t="s">
        <v>1</v>
      </c>
      <c r="I2584" s="211"/>
      <c r="J2584" s="207"/>
      <c r="K2584" s="207"/>
      <c r="L2584" s="212"/>
      <c r="M2584" s="213"/>
      <c r="N2584" s="214"/>
      <c r="O2584" s="214"/>
      <c r="P2584" s="214"/>
      <c r="Q2584" s="214"/>
      <c r="R2584" s="214"/>
      <c r="S2584" s="214"/>
      <c r="T2584" s="215"/>
      <c r="AT2584" s="216" t="s">
        <v>194</v>
      </c>
      <c r="AU2584" s="216" t="s">
        <v>82</v>
      </c>
      <c r="AV2584" s="13" t="s">
        <v>80</v>
      </c>
      <c r="AW2584" s="13" t="s">
        <v>29</v>
      </c>
      <c r="AX2584" s="13" t="s">
        <v>72</v>
      </c>
      <c r="AY2584" s="216" t="s">
        <v>182</v>
      </c>
    </row>
    <row r="2585" spans="1:65" s="13" customFormat="1" ht="11.25">
      <c r="B2585" s="206"/>
      <c r="C2585" s="207"/>
      <c r="D2585" s="208" t="s">
        <v>194</v>
      </c>
      <c r="E2585" s="209" t="s">
        <v>1</v>
      </c>
      <c r="F2585" s="210" t="s">
        <v>541</v>
      </c>
      <c r="G2585" s="207"/>
      <c r="H2585" s="209" t="s">
        <v>1</v>
      </c>
      <c r="I2585" s="211"/>
      <c r="J2585" s="207"/>
      <c r="K2585" s="207"/>
      <c r="L2585" s="212"/>
      <c r="M2585" s="213"/>
      <c r="N2585" s="214"/>
      <c r="O2585" s="214"/>
      <c r="P2585" s="214"/>
      <c r="Q2585" s="214"/>
      <c r="R2585" s="214"/>
      <c r="S2585" s="214"/>
      <c r="T2585" s="215"/>
      <c r="AT2585" s="216" t="s">
        <v>194</v>
      </c>
      <c r="AU2585" s="216" t="s">
        <v>82</v>
      </c>
      <c r="AV2585" s="13" t="s">
        <v>80</v>
      </c>
      <c r="AW2585" s="13" t="s">
        <v>29</v>
      </c>
      <c r="AX2585" s="13" t="s">
        <v>72</v>
      </c>
      <c r="AY2585" s="216" t="s">
        <v>182</v>
      </c>
    </row>
    <row r="2586" spans="1:65" s="14" customFormat="1" ht="11.25">
      <c r="B2586" s="217"/>
      <c r="C2586" s="218"/>
      <c r="D2586" s="208" t="s">
        <v>194</v>
      </c>
      <c r="E2586" s="219" t="s">
        <v>1</v>
      </c>
      <c r="F2586" s="220" t="s">
        <v>2825</v>
      </c>
      <c r="G2586" s="218"/>
      <c r="H2586" s="221">
        <v>10.701000000000001</v>
      </c>
      <c r="I2586" s="222"/>
      <c r="J2586" s="218"/>
      <c r="K2586" s="218"/>
      <c r="L2586" s="223"/>
      <c r="M2586" s="224"/>
      <c r="N2586" s="225"/>
      <c r="O2586" s="225"/>
      <c r="P2586" s="225"/>
      <c r="Q2586" s="225"/>
      <c r="R2586" s="225"/>
      <c r="S2586" s="225"/>
      <c r="T2586" s="226"/>
      <c r="AT2586" s="227" t="s">
        <v>194</v>
      </c>
      <c r="AU2586" s="227" t="s">
        <v>82</v>
      </c>
      <c r="AV2586" s="14" t="s">
        <v>82</v>
      </c>
      <c r="AW2586" s="14" t="s">
        <v>29</v>
      </c>
      <c r="AX2586" s="14" t="s">
        <v>72</v>
      </c>
      <c r="AY2586" s="227" t="s">
        <v>182</v>
      </c>
    </row>
    <row r="2587" spans="1:65" s="13" customFormat="1" ht="11.25">
      <c r="B2587" s="206"/>
      <c r="C2587" s="207"/>
      <c r="D2587" s="208" t="s">
        <v>194</v>
      </c>
      <c r="E2587" s="209" t="s">
        <v>1</v>
      </c>
      <c r="F2587" s="210" t="s">
        <v>253</v>
      </c>
      <c r="G2587" s="207"/>
      <c r="H2587" s="209" t="s">
        <v>1</v>
      </c>
      <c r="I2587" s="211"/>
      <c r="J2587" s="207"/>
      <c r="K2587" s="207"/>
      <c r="L2587" s="212"/>
      <c r="M2587" s="213"/>
      <c r="N2587" s="214"/>
      <c r="O2587" s="214"/>
      <c r="P2587" s="214"/>
      <c r="Q2587" s="214"/>
      <c r="R2587" s="214"/>
      <c r="S2587" s="214"/>
      <c r="T2587" s="215"/>
      <c r="AT2587" s="216" t="s">
        <v>194</v>
      </c>
      <c r="AU2587" s="216" t="s">
        <v>82</v>
      </c>
      <c r="AV2587" s="13" t="s">
        <v>80</v>
      </c>
      <c r="AW2587" s="13" t="s">
        <v>29</v>
      </c>
      <c r="AX2587" s="13" t="s">
        <v>72</v>
      </c>
      <c r="AY2587" s="216" t="s">
        <v>182</v>
      </c>
    </row>
    <row r="2588" spans="1:65" s="13" customFormat="1" ht="11.25">
      <c r="B2588" s="206"/>
      <c r="C2588" s="207"/>
      <c r="D2588" s="208" t="s">
        <v>194</v>
      </c>
      <c r="E2588" s="209" t="s">
        <v>1</v>
      </c>
      <c r="F2588" s="210" t="s">
        <v>541</v>
      </c>
      <c r="G2588" s="207"/>
      <c r="H2588" s="209" t="s">
        <v>1</v>
      </c>
      <c r="I2588" s="211"/>
      <c r="J2588" s="207"/>
      <c r="K2588" s="207"/>
      <c r="L2588" s="212"/>
      <c r="M2588" s="213"/>
      <c r="N2588" s="214"/>
      <c r="O2588" s="214"/>
      <c r="P2588" s="214"/>
      <c r="Q2588" s="214"/>
      <c r="R2588" s="214"/>
      <c r="S2588" s="214"/>
      <c r="T2588" s="215"/>
      <c r="AT2588" s="216" t="s">
        <v>194</v>
      </c>
      <c r="AU2588" s="216" t="s">
        <v>82</v>
      </c>
      <c r="AV2588" s="13" t="s">
        <v>80</v>
      </c>
      <c r="AW2588" s="13" t="s">
        <v>29</v>
      </c>
      <c r="AX2588" s="13" t="s">
        <v>72</v>
      </c>
      <c r="AY2588" s="216" t="s">
        <v>182</v>
      </c>
    </row>
    <row r="2589" spans="1:65" s="14" customFormat="1" ht="11.25">
      <c r="B2589" s="217"/>
      <c r="C2589" s="218"/>
      <c r="D2589" s="208" t="s">
        <v>194</v>
      </c>
      <c r="E2589" s="219" t="s">
        <v>1</v>
      </c>
      <c r="F2589" s="220" t="s">
        <v>2826</v>
      </c>
      <c r="G2589" s="218"/>
      <c r="H2589" s="221">
        <v>9.4770000000000003</v>
      </c>
      <c r="I2589" s="222"/>
      <c r="J2589" s="218"/>
      <c r="K2589" s="218"/>
      <c r="L2589" s="223"/>
      <c r="M2589" s="224"/>
      <c r="N2589" s="225"/>
      <c r="O2589" s="225"/>
      <c r="P2589" s="225"/>
      <c r="Q2589" s="225"/>
      <c r="R2589" s="225"/>
      <c r="S2589" s="225"/>
      <c r="T2589" s="226"/>
      <c r="AT2589" s="227" t="s">
        <v>194</v>
      </c>
      <c r="AU2589" s="227" t="s">
        <v>82</v>
      </c>
      <c r="AV2589" s="14" t="s">
        <v>82</v>
      </c>
      <c r="AW2589" s="14" t="s">
        <v>29</v>
      </c>
      <c r="AX2589" s="14" t="s">
        <v>72</v>
      </c>
      <c r="AY2589" s="227" t="s">
        <v>182</v>
      </c>
    </row>
    <row r="2590" spans="1:65" s="15" customFormat="1" ht="11.25">
      <c r="B2590" s="228"/>
      <c r="C2590" s="229"/>
      <c r="D2590" s="208" t="s">
        <v>194</v>
      </c>
      <c r="E2590" s="230" t="s">
        <v>1</v>
      </c>
      <c r="F2590" s="231" t="s">
        <v>218</v>
      </c>
      <c r="G2590" s="229"/>
      <c r="H2590" s="232">
        <v>23.420999999999999</v>
      </c>
      <c r="I2590" s="233"/>
      <c r="J2590" s="229"/>
      <c r="K2590" s="229"/>
      <c r="L2590" s="234"/>
      <c r="M2590" s="235"/>
      <c r="N2590" s="236"/>
      <c r="O2590" s="236"/>
      <c r="P2590" s="236"/>
      <c r="Q2590" s="236"/>
      <c r="R2590" s="236"/>
      <c r="S2590" s="236"/>
      <c r="T2590" s="237"/>
      <c r="AT2590" s="238" t="s">
        <v>194</v>
      </c>
      <c r="AU2590" s="238" t="s">
        <v>82</v>
      </c>
      <c r="AV2590" s="15" t="s">
        <v>187</v>
      </c>
      <c r="AW2590" s="15" t="s">
        <v>29</v>
      </c>
      <c r="AX2590" s="15" t="s">
        <v>80</v>
      </c>
      <c r="AY2590" s="238" t="s">
        <v>182</v>
      </c>
    </row>
    <row r="2591" spans="1:65" s="2" customFormat="1" ht="33" customHeight="1">
      <c r="A2591" s="34"/>
      <c r="B2591" s="35"/>
      <c r="C2591" s="192" t="s">
        <v>2827</v>
      </c>
      <c r="D2591" s="192" t="s">
        <v>184</v>
      </c>
      <c r="E2591" s="193" t="s">
        <v>2828</v>
      </c>
      <c r="F2591" s="194" t="s">
        <v>2829</v>
      </c>
      <c r="G2591" s="195" t="s">
        <v>201</v>
      </c>
      <c r="H2591" s="196">
        <v>10.7</v>
      </c>
      <c r="I2591" s="197"/>
      <c r="J2591" s="198">
        <f>ROUND(I2591*H2591,2)</f>
        <v>0</v>
      </c>
      <c r="K2591" s="199"/>
      <c r="L2591" s="39"/>
      <c r="M2591" s="200" t="s">
        <v>1</v>
      </c>
      <c r="N2591" s="201" t="s">
        <v>37</v>
      </c>
      <c r="O2591" s="71"/>
      <c r="P2591" s="202">
        <f>O2591*H2591</f>
        <v>0</v>
      </c>
      <c r="Q2591" s="202">
        <v>3.0530000000000002E-2</v>
      </c>
      <c r="R2591" s="202">
        <f>Q2591*H2591</f>
        <v>0.32667099999999999</v>
      </c>
      <c r="S2591" s="202">
        <v>0</v>
      </c>
      <c r="T2591" s="203">
        <f>S2591*H2591</f>
        <v>0</v>
      </c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  <c r="AR2591" s="204" t="s">
        <v>326</v>
      </c>
      <c r="AT2591" s="204" t="s">
        <v>184</v>
      </c>
      <c r="AU2591" s="204" t="s">
        <v>82</v>
      </c>
      <c r="AY2591" s="17" t="s">
        <v>182</v>
      </c>
      <c r="BE2591" s="205">
        <f>IF(N2591="základní",J2591,0)</f>
        <v>0</v>
      </c>
      <c r="BF2591" s="205">
        <f>IF(N2591="snížená",J2591,0)</f>
        <v>0</v>
      </c>
      <c r="BG2591" s="205">
        <f>IF(N2591="zákl. přenesená",J2591,0)</f>
        <v>0</v>
      </c>
      <c r="BH2591" s="205">
        <f>IF(N2591="sníž. přenesená",J2591,0)</f>
        <v>0</v>
      </c>
      <c r="BI2591" s="205">
        <f>IF(N2591="nulová",J2591,0)</f>
        <v>0</v>
      </c>
      <c r="BJ2591" s="17" t="s">
        <v>80</v>
      </c>
      <c r="BK2591" s="205">
        <f>ROUND(I2591*H2591,2)</f>
        <v>0</v>
      </c>
      <c r="BL2591" s="17" t="s">
        <v>326</v>
      </c>
      <c r="BM2591" s="204" t="s">
        <v>2830</v>
      </c>
    </row>
    <row r="2592" spans="1:65" s="13" customFormat="1" ht="11.25">
      <c r="B2592" s="206"/>
      <c r="C2592" s="207"/>
      <c r="D2592" s="208" t="s">
        <v>194</v>
      </c>
      <c r="E2592" s="209" t="s">
        <v>1</v>
      </c>
      <c r="F2592" s="210" t="s">
        <v>2831</v>
      </c>
      <c r="G2592" s="207"/>
      <c r="H2592" s="209" t="s">
        <v>1</v>
      </c>
      <c r="I2592" s="211"/>
      <c r="J2592" s="207"/>
      <c r="K2592" s="207"/>
      <c r="L2592" s="212"/>
      <c r="M2592" s="213"/>
      <c r="N2592" s="214"/>
      <c r="O2592" s="214"/>
      <c r="P2592" s="214"/>
      <c r="Q2592" s="214"/>
      <c r="R2592" s="214"/>
      <c r="S2592" s="214"/>
      <c r="T2592" s="215"/>
      <c r="AT2592" s="216" t="s">
        <v>194</v>
      </c>
      <c r="AU2592" s="216" t="s">
        <v>82</v>
      </c>
      <c r="AV2592" s="13" t="s">
        <v>80</v>
      </c>
      <c r="AW2592" s="13" t="s">
        <v>29</v>
      </c>
      <c r="AX2592" s="13" t="s">
        <v>72</v>
      </c>
      <c r="AY2592" s="216" t="s">
        <v>182</v>
      </c>
    </row>
    <row r="2593" spans="1:65" s="13" customFormat="1" ht="11.25">
      <c r="B2593" s="206"/>
      <c r="C2593" s="207"/>
      <c r="D2593" s="208" t="s">
        <v>194</v>
      </c>
      <c r="E2593" s="209" t="s">
        <v>1</v>
      </c>
      <c r="F2593" s="210" t="s">
        <v>1029</v>
      </c>
      <c r="G2593" s="207"/>
      <c r="H2593" s="209" t="s">
        <v>1</v>
      </c>
      <c r="I2593" s="211"/>
      <c r="J2593" s="207"/>
      <c r="K2593" s="207"/>
      <c r="L2593" s="212"/>
      <c r="M2593" s="213"/>
      <c r="N2593" s="214"/>
      <c r="O2593" s="214"/>
      <c r="P2593" s="214"/>
      <c r="Q2593" s="214"/>
      <c r="R2593" s="214"/>
      <c r="S2593" s="214"/>
      <c r="T2593" s="215"/>
      <c r="AT2593" s="216" t="s">
        <v>194</v>
      </c>
      <c r="AU2593" s="216" t="s">
        <v>82</v>
      </c>
      <c r="AV2593" s="13" t="s">
        <v>80</v>
      </c>
      <c r="AW2593" s="13" t="s">
        <v>29</v>
      </c>
      <c r="AX2593" s="13" t="s">
        <v>72</v>
      </c>
      <c r="AY2593" s="216" t="s">
        <v>182</v>
      </c>
    </row>
    <row r="2594" spans="1:65" s="14" customFormat="1" ht="11.25">
      <c r="B2594" s="217"/>
      <c r="C2594" s="218"/>
      <c r="D2594" s="208" t="s">
        <v>194</v>
      </c>
      <c r="E2594" s="219" t="s">
        <v>1</v>
      </c>
      <c r="F2594" s="220" t="s">
        <v>2414</v>
      </c>
      <c r="G2594" s="218"/>
      <c r="H2594" s="221">
        <v>10.7</v>
      </c>
      <c r="I2594" s="222"/>
      <c r="J2594" s="218"/>
      <c r="K2594" s="218"/>
      <c r="L2594" s="223"/>
      <c r="M2594" s="224"/>
      <c r="N2594" s="225"/>
      <c r="O2594" s="225"/>
      <c r="P2594" s="225"/>
      <c r="Q2594" s="225"/>
      <c r="R2594" s="225"/>
      <c r="S2594" s="225"/>
      <c r="T2594" s="226"/>
      <c r="AT2594" s="227" t="s">
        <v>194</v>
      </c>
      <c r="AU2594" s="227" t="s">
        <v>82</v>
      </c>
      <c r="AV2594" s="14" t="s">
        <v>82</v>
      </c>
      <c r="AW2594" s="14" t="s">
        <v>29</v>
      </c>
      <c r="AX2594" s="14" t="s">
        <v>72</v>
      </c>
      <c r="AY2594" s="227" t="s">
        <v>182</v>
      </c>
    </row>
    <row r="2595" spans="1:65" s="15" customFormat="1" ht="11.25">
      <c r="B2595" s="228"/>
      <c r="C2595" s="229"/>
      <c r="D2595" s="208" t="s">
        <v>194</v>
      </c>
      <c r="E2595" s="230" t="s">
        <v>1</v>
      </c>
      <c r="F2595" s="231" t="s">
        <v>218</v>
      </c>
      <c r="G2595" s="229"/>
      <c r="H2595" s="232">
        <v>10.7</v>
      </c>
      <c r="I2595" s="233"/>
      <c r="J2595" s="229"/>
      <c r="K2595" s="229"/>
      <c r="L2595" s="234"/>
      <c r="M2595" s="235"/>
      <c r="N2595" s="236"/>
      <c r="O2595" s="236"/>
      <c r="P2595" s="236"/>
      <c r="Q2595" s="236"/>
      <c r="R2595" s="236"/>
      <c r="S2595" s="236"/>
      <c r="T2595" s="237"/>
      <c r="AT2595" s="238" t="s">
        <v>194</v>
      </c>
      <c r="AU2595" s="238" t="s">
        <v>82</v>
      </c>
      <c r="AV2595" s="15" t="s">
        <v>187</v>
      </c>
      <c r="AW2595" s="15" t="s">
        <v>29</v>
      </c>
      <c r="AX2595" s="15" t="s">
        <v>80</v>
      </c>
      <c r="AY2595" s="238" t="s">
        <v>182</v>
      </c>
    </row>
    <row r="2596" spans="1:65" s="2" customFormat="1" ht="37.9" customHeight="1">
      <c r="A2596" s="34"/>
      <c r="B2596" s="35"/>
      <c r="C2596" s="192" t="s">
        <v>2832</v>
      </c>
      <c r="D2596" s="192" t="s">
        <v>184</v>
      </c>
      <c r="E2596" s="193" t="s">
        <v>2833</v>
      </c>
      <c r="F2596" s="194" t="s">
        <v>2834</v>
      </c>
      <c r="G2596" s="195" t="s">
        <v>201</v>
      </c>
      <c r="H2596" s="196">
        <v>4.7249999999999996</v>
      </c>
      <c r="I2596" s="197"/>
      <c r="J2596" s="198">
        <f>ROUND(I2596*H2596,2)</f>
        <v>0</v>
      </c>
      <c r="K2596" s="199"/>
      <c r="L2596" s="39"/>
      <c r="M2596" s="200" t="s">
        <v>1</v>
      </c>
      <c r="N2596" s="201" t="s">
        <v>37</v>
      </c>
      <c r="O2596" s="71"/>
      <c r="P2596" s="202">
        <f>O2596*H2596</f>
        <v>0</v>
      </c>
      <c r="Q2596" s="202">
        <v>5.5590000000000001E-2</v>
      </c>
      <c r="R2596" s="202">
        <f>Q2596*H2596</f>
        <v>0.26266275</v>
      </c>
      <c r="S2596" s="202">
        <v>0</v>
      </c>
      <c r="T2596" s="203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4" t="s">
        <v>326</v>
      </c>
      <c r="AT2596" s="204" t="s">
        <v>184</v>
      </c>
      <c r="AU2596" s="204" t="s">
        <v>82</v>
      </c>
      <c r="AY2596" s="17" t="s">
        <v>182</v>
      </c>
      <c r="BE2596" s="205">
        <f>IF(N2596="základní",J2596,0)</f>
        <v>0</v>
      </c>
      <c r="BF2596" s="205">
        <f>IF(N2596="snížená",J2596,0)</f>
        <v>0</v>
      </c>
      <c r="BG2596" s="205">
        <f>IF(N2596="zákl. přenesená",J2596,0)</f>
        <v>0</v>
      </c>
      <c r="BH2596" s="205">
        <f>IF(N2596="sníž. přenesená",J2596,0)</f>
        <v>0</v>
      </c>
      <c r="BI2596" s="205">
        <f>IF(N2596="nulová",J2596,0)</f>
        <v>0</v>
      </c>
      <c r="BJ2596" s="17" t="s">
        <v>80</v>
      </c>
      <c r="BK2596" s="205">
        <f>ROUND(I2596*H2596,2)</f>
        <v>0</v>
      </c>
      <c r="BL2596" s="17" t="s">
        <v>326</v>
      </c>
      <c r="BM2596" s="204" t="s">
        <v>2835</v>
      </c>
    </row>
    <row r="2597" spans="1:65" s="13" customFormat="1" ht="11.25">
      <c r="B2597" s="206"/>
      <c r="C2597" s="207"/>
      <c r="D2597" s="208" t="s">
        <v>194</v>
      </c>
      <c r="E2597" s="209" t="s">
        <v>1</v>
      </c>
      <c r="F2597" s="210" t="s">
        <v>207</v>
      </c>
      <c r="G2597" s="207"/>
      <c r="H2597" s="209" t="s">
        <v>1</v>
      </c>
      <c r="I2597" s="211"/>
      <c r="J2597" s="207"/>
      <c r="K2597" s="207"/>
      <c r="L2597" s="212"/>
      <c r="M2597" s="213"/>
      <c r="N2597" s="214"/>
      <c r="O2597" s="214"/>
      <c r="P2597" s="214"/>
      <c r="Q2597" s="214"/>
      <c r="R2597" s="214"/>
      <c r="S2597" s="214"/>
      <c r="T2597" s="215"/>
      <c r="AT2597" s="216" t="s">
        <v>194</v>
      </c>
      <c r="AU2597" s="216" t="s">
        <v>82</v>
      </c>
      <c r="AV2597" s="13" t="s">
        <v>80</v>
      </c>
      <c r="AW2597" s="13" t="s">
        <v>29</v>
      </c>
      <c r="AX2597" s="13" t="s">
        <v>72</v>
      </c>
      <c r="AY2597" s="216" t="s">
        <v>182</v>
      </c>
    </row>
    <row r="2598" spans="1:65" s="13" customFormat="1" ht="11.25">
      <c r="B2598" s="206"/>
      <c r="C2598" s="207"/>
      <c r="D2598" s="208" t="s">
        <v>194</v>
      </c>
      <c r="E2598" s="209" t="s">
        <v>1</v>
      </c>
      <c r="F2598" s="210" t="s">
        <v>2836</v>
      </c>
      <c r="G2598" s="207"/>
      <c r="H2598" s="209" t="s">
        <v>1</v>
      </c>
      <c r="I2598" s="211"/>
      <c r="J2598" s="207"/>
      <c r="K2598" s="207"/>
      <c r="L2598" s="212"/>
      <c r="M2598" s="213"/>
      <c r="N2598" s="214"/>
      <c r="O2598" s="214"/>
      <c r="P2598" s="214"/>
      <c r="Q2598" s="214"/>
      <c r="R2598" s="214"/>
      <c r="S2598" s="214"/>
      <c r="T2598" s="215"/>
      <c r="AT2598" s="216" t="s">
        <v>194</v>
      </c>
      <c r="AU2598" s="216" t="s">
        <v>82</v>
      </c>
      <c r="AV2598" s="13" t="s">
        <v>80</v>
      </c>
      <c r="AW2598" s="13" t="s">
        <v>29</v>
      </c>
      <c r="AX2598" s="13" t="s">
        <v>72</v>
      </c>
      <c r="AY2598" s="216" t="s">
        <v>182</v>
      </c>
    </row>
    <row r="2599" spans="1:65" s="14" customFormat="1" ht="11.25">
      <c r="B2599" s="217"/>
      <c r="C2599" s="218"/>
      <c r="D2599" s="208" t="s">
        <v>194</v>
      </c>
      <c r="E2599" s="219" t="s">
        <v>1</v>
      </c>
      <c r="F2599" s="220" t="s">
        <v>2837</v>
      </c>
      <c r="G2599" s="218"/>
      <c r="H2599" s="221">
        <v>2.202</v>
      </c>
      <c r="I2599" s="222"/>
      <c r="J2599" s="218"/>
      <c r="K2599" s="218"/>
      <c r="L2599" s="223"/>
      <c r="M2599" s="224"/>
      <c r="N2599" s="225"/>
      <c r="O2599" s="225"/>
      <c r="P2599" s="225"/>
      <c r="Q2599" s="225"/>
      <c r="R2599" s="225"/>
      <c r="S2599" s="225"/>
      <c r="T2599" s="226"/>
      <c r="AT2599" s="227" t="s">
        <v>194</v>
      </c>
      <c r="AU2599" s="227" t="s">
        <v>82</v>
      </c>
      <c r="AV2599" s="14" t="s">
        <v>82</v>
      </c>
      <c r="AW2599" s="14" t="s">
        <v>29</v>
      </c>
      <c r="AX2599" s="14" t="s">
        <v>72</v>
      </c>
      <c r="AY2599" s="227" t="s">
        <v>182</v>
      </c>
    </row>
    <row r="2600" spans="1:65" s="13" customFormat="1" ht="11.25">
      <c r="B2600" s="206"/>
      <c r="C2600" s="207"/>
      <c r="D2600" s="208" t="s">
        <v>194</v>
      </c>
      <c r="E2600" s="209" t="s">
        <v>1</v>
      </c>
      <c r="F2600" s="210" t="s">
        <v>2836</v>
      </c>
      <c r="G2600" s="207"/>
      <c r="H2600" s="209" t="s">
        <v>1</v>
      </c>
      <c r="I2600" s="211"/>
      <c r="J2600" s="207"/>
      <c r="K2600" s="207"/>
      <c r="L2600" s="212"/>
      <c r="M2600" s="213"/>
      <c r="N2600" s="214"/>
      <c r="O2600" s="214"/>
      <c r="P2600" s="214"/>
      <c r="Q2600" s="214"/>
      <c r="R2600" s="214"/>
      <c r="S2600" s="214"/>
      <c r="T2600" s="215"/>
      <c r="AT2600" s="216" t="s">
        <v>194</v>
      </c>
      <c r="AU2600" s="216" t="s">
        <v>82</v>
      </c>
      <c r="AV2600" s="13" t="s">
        <v>80</v>
      </c>
      <c r="AW2600" s="13" t="s">
        <v>29</v>
      </c>
      <c r="AX2600" s="13" t="s">
        <v>72</v>
      </c>
      <c r="AY2600" s="216" t="s">
        <v>182</v>
      </c>
    </row>
    <row r="2601" spans="1:65" s="14" customFormat="1" ht="11.25">
      <c r="B2601" s="217"/>
      <c r="C2601" s="218"/>
      <c r="D2601" s="208" t="s">
        <v>194</v>
      </c>
      <c r="E2601" s="219" t="s">
        <v>1</v>
      </c>
      <c r="F2601" s="220" t="s">
        <v>2838</v>
      </c>
      <c r="G2601" s="218"/>
      <c r="H2601" s="221">
        <v>2.5230000000000001</v>
      </c>
      <c r="I2601" s="222"/>
      <c r="J2601" s="218"/>
      <c r="K2601" s="218"/>
      <c r="L2601" s="223"/>
      <c r="M2601" s="224"/>
      <c r="N2601" s="225"/>
      <c r="O2601" s="225"/>
      <c r="P2601" s="225"/>
      <c r="Q2601" s="225"/>
      <c r="R2601" s="225"/>
      <c r="S2601" s="225"/>
      <c r="T2601" s="226"/>
      <c r="AT2601" s="227" t="s">
        <v>194</v>
      </c>
      <c r="AU2601" s="227" t="s">
        <v>82</v>
      </c>
      <c r="AV2601" s="14" t="s">
        <v>82</v>
      </c>
      <c r="AW2601" s="14" t="s">
        <v>29</v>
      </c>
      <c r="AX2601" s="14" t="s">
        <v>72</v>
      </c>
      <c r="AY2601" s="227" t="s">
        <v>182</v>
      </c>
    </row>
    <row r="2602" spans="1:65" s="15" customFormat="1" ht="11.25">
      <c r="B2602" s="228"/>
      <c r="C2602" s="229"/>
      <c r="D2602" s="208" t="s">
        <v>194</v>
      </c>
      <c r="E2602" s="230" t="s">
        <v>1</v>
      </c>
      <c r="F2602" s="231" t="s">
        <v>218</v>
      </c>
      <c r="G2602" s="229"/>
      <c r="H2602" s="232">
        <v>4.7249999999999996</v>
      </c>
      <c r="I2602" s="233"/>
      <c r="J2602" s="229"/>
      <c r="K2602" s="229"/>
      <c r="L2602" s="234"/>
      <c r="M2602" s="235"/>
      <c r="N2602" s="236"/>
      <c r="O2602" s="236"/>
      <c r="P2602" s="236"/>
      <c r="Q2602" s="236"/>
      <c r="R2602" s="236"/>
      <c r="S2602" s="236"/>
      <c r="T2602" s="237"/>
      <c r="AT2602" s="238" t="s">
        <v>194</v>
      </c>
      <c r="AU2602" s="238" t="s">
        <v>82</v>
      </c>
      <c r="AV2602" s="15" t="s">
        <v>187</v>
      </c>
      <c r="AW2602" s="15" t="s">
        <v>29</v>
      </c>
      <c r="AX2602" s="15" t="s">
        <v>80</v>
      </c>
      <c r="AY2602" s="238" t="s">
        <v>182</v>
      </c>
    </row>
    <row r="2603" spans="1:65" s="2" customFormat="1" ht="24.2" customHeight="1">
      <c r="A2603" s="34"/>
      <c r="B2603" s="35"/>
      <c r="C2603" s="192" t="s">
        <v>2839</v>
      </c>
      <c r="D2603" s="192" t="s">
        <v>184</v>
      </c>
      <c r="E2603" s="193" t="s">
        <v>2840</v>
      </c>
      <c r="F2603" s="194" t="s">
        <v>2841</v>
      </c>
      <c r="G2603" s="195" t="s">
        <v>201</v>
      </c>
      <c r="H2603" s="196">
        <v>7.3079999999999998</v>
      </c>
      <c r="I2603" s="197"/>
      <c r="J2603" s="198">
        <f>ROUND(I2603*H2603,2)</f>
        <v>0</v>
      </c>
      <c r="K2603" s="199"/>
      <c r="L2603" s="39"/>
      <c r="M2603" s="200" t="s">
        <v>1</v>
      </c>
      <c r="N2603" s="201" t="s">
        <v>37</v>
      </c>
      <c r="O2603" s="71"/>
      <c r="P2603" s="202">
        <f>O2603*H2603</f>
        <v>0</v>
      </c>
      <c r="Q2603" s="202">
        <v>1.5769999999999999E-2</v>
      </c>
      <c r="R2603" s="202">
        <f>Q2603*H2603</f>
        <v>0.11524715999999999</v>
      </c>
      <c r="S2603" s="202">
        <v>0</v>
      </c>
      <c r="T2603" s="203">
        <f>S2603*H2603</f>
        <v>0</v>
      </c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  <c r="AR2603" s="204" t="s">
        <v>326</v>
      </c>
      <c r="AT2603" s="204" t="s">
        <v>184</v>
      </c>
      <c r="AU2603" s="204" t="s">
        <v>82</v>
      </c>
      <c r="AY2603" s="17" t="s">
        <v>182</v>
      </c>
      <c r="BE2603" s="205">
        <f>IF(N2603="základní",J2603,0)</f>
        <v>0</v>
      </c>
      <c r="BF2603" s="205">
        <f>IF(N2603="snížená",J2603,0)</f>
        <v>0</v>
      </c>
      <c r="BG2603" s="205">
        <f>IF(N2603="zákl. přenesená",J2603,0)</f>
        <v>0</v>
      </c>
      <c r="BH2603" s="205">
        <f>IF(N2603="sníž. přenesená",J2603,0)</f>
        <v>0</v>
      </c>
      <c r="BI2603" s="205">
        <f>IF(N2603="nulová",J2603,0)</f>
        <v>0</v>
      </c>
      <c r="BJ2603" s="17" t="s">
        <v>80</v>
      </c>
      <c r="BK2603" s="205">
        <f>ROUND(I2603*H2603,2)</f>
        <v>0</v>
      </c>
      <c r="BL2603" s="17" t="s">
        <v>326</v>
      </c>
      <c r="BM2603" s="204" t="s">
        <v>2842</v>
      </c>
    </row>
    <row r="2604" spans="1:65" s="13" customFormat="1" ht="11.25">
      <c r="B2604" s="206"/>
      <c r="C2604" s="207"/>
      <c r="D2604" s="208" t="s">
        <v>194</v>
      </c>
      <c r="E2604" s="209" t="s">
        <v>1</v>
      </c>
      <c r="F2604" s="210" t="s">
        <v>253</v>
      </c>
      <c r="G2604" s="207"/>
      <c r="H2604" s="209" t="s">
        <v>1</v>
      </c>
      <c r="I2604" s="211"/>
      <c r="J2604" s="207"/>
      <c r="K2604" s="207"/>
      <c r="L2604" s="212"/>
      <c r="M2604" s="213"/>
      <c r="N2604" s="214"/>
      <c r="O2604" s="214"/>
      <c r="P2604" s="214"/>
      <c r="Q2604" s="214"/>
      <c r="R2604" s="214"/>
      <c r="S2604" s="214"/>
      <c r="T2604" s="215"/>
      <c r="AT2604" s="216" t="s">
        <v>194</v>
      </c>
      <c r="AU2604" s="216" t="s">
        <v>82</v>
      </c>
      <c r="AV2604" s="13" t="s">
        <v>80</v>
      </c>
      <c r="AW2604" s="13" t="s">
        <v>29</v>
      </c>
      <c r="AX2604" s="13" t="s">
        <v>72</v>
      </c>
      <c r="AY2604" s="216" t="s">
        <v>182</v>
      </c>
    </row>
    <row r="2605" spans="1:65" s="13" customFormat="1" ht="11.25">
      <c r="B2605" s="206"/>
      <c r="C2605" s="207"/>
      <c r="D2605" s="208" t="s">
        <v>194</v>
      </c>
      <c r="E2605" s="209" t="s">
        <v>1</v>
      </c>
      <c r="F2605" s="210" t="s">
        <v>2843</v>
      </c>
      <c r="G2605" s="207"/>
      <c r="H2605" s="209" t="s">
        <v>1</v>
      </c>
      <c r="I2605" s="211"/>
      <c r="J2605" s="207"/>
      <c r="K2605" s="207"/>
      <c r="L2605" s="212"/>
      <c r="M2605" s="213"/>
      <c r="N2605" s="214"/>
      <c r="O2605" s="214"/>
      <c r="P2605" s="214"/>
      <c r="Q2605" s="214"/>
      <c r="R2605" s="214"/>
      <c r="S2605" s="214"/>
      <c r="T2605" s="215"/>
      <c r="AT2605" s="216" t="s">
        <v>194</v>
      </c>
      <c r="AU2605" s="216" t="s">
        <v>82</v>
      </c>
      <c r="AV2605" s="13" t="s">
        <v>80</v>
      </c>
      <c r="AW2605" s="13" t="s">
        <v>29</v>
      </c>
      <c r="AX2605" s="13" t="s">
        <v>72</v>
      </c>
      <c r="AY2605" s="216" t="s">
        <v>182</v>
      </c>
    </row>
    <row r="2606" spans="1:65" s="13" customFormat="1" ht="11.25">
      <c r="B2606" s="206"/>
      <c r="C2606" s="207"/>
      <c r="D2606" s="208" t="s">
        <v>194</v>
      </c>
      <c r="E2606" s="209" t="s">
        <v>1</v>
      </c>
      <c r="F2606" s="210" t="s">
        <v>2844</v>
      </c>
      <c r="G2606" s="207"/>
      <c r="H2606" s="209" t="s">
        <v>1</v>
      </c>
      <c r="I2606" s="211"/>
      <c r="J2606" s="207"/>
      <c r="K2606" s="207"/>
      <c r="L2606" s="212"/>
      <c r="M2606" s="213"/>
      <c r="N2606" s="214"/>
      <c r="O2606" s="214"/>
      <c r="P2606" s="214"/>
      <c r="Q2606" s="214"/>
      <c r="R2606" s="214"/>
      <c r="S2606" s="214"/>
      <c r="T2606" s="215"/>
      <c r="AT2606" s="216" t="s">
        <v>194</v>
      </c>
      <c r="AU2606" s="216" t="s">
        <v>82</v>
      </c>
      <c r="AV2606" s="13" t="s">
        <v>80</v>
      </c>
      <c r="AW2606" s="13" t="s">
        <v>29</v>
      </c>
      <c r="AX2606" s="13" t="s">
        <v>72</v>
      </c>
      <c r="AY2606" s="216" t="s">
        <v>182</v>
      </c>
    </row>
    <row r="2607" spans="1:65" s="14" customFormat="1" ht="11.25">
      <c r="B2607" s="217"/>
      <c r="C2607" s="218"/>
      <c r="D2607" s="208" t="s">
        <v>194</v>
      </c>
      <c r="E2607" s="219" t="s">
        <v>1</v>
      </c>
      <c r="F2607" s="220" t="s">
        <v>2845</v>
      </c>
      <c r="G2607" s="218"/>
      <c r="H2607" s="221">
        <v>7.3079999999999998</v>
      </c>
      <c r="I2607" s="222"/>
      <c r="J2607" s="218"/>
      <c r="K2607" s="218"/>
      <c r="L2607" s="223"/>
      <c r="M2607" s="224"/>
      <c r="N2607" s="225"/>
      <c r="O2607" s="225"/>
      <c r="P2607" s="225"/>
      <c r="Q2607" s="225"/>
      <c r="R2607" s="225"/>
      <c r="S2607" s="225"/>
      <c r="T2607" s="226"/>
      <c r="AT2607" s="227" t="s">
        <v>194</v>
      </c>
      <c r="AU2607" s="227" t="s">
        <v>82</v>
      </c>
      <c r="AV2607" s="14" t="s">
        <v>82</v>
      </c>
      <c r="AW2607" s="14" t="s">
        <v>29</v>
      </c>
      <c r="AX2607" s="14" t="s">
        <v>72</v>
      </c>
      <c r="AY2607" s="227" t="s">
        <v>182</v>
      </c>
    </row>
    <row r="2608" spans="1:65" s="15" customFormat="1" ht="11.25">
      <c r="B2608" s="228"/>
      <c r="C2608" s="229"/>
      <c r="D2608" s="208" t="s">
        <v>194</v>
      </c>
      <c r="E2608" s="230" t="s">
        <v>1</v>
      </c>
      <c r="F2608" s="231" t="s">
        <v>218</v>
      </c>
      <c r="G2608" s="229"/>
      <c r="H2608" s="232">
        <v>7.3079999999999998</v>
      </c>
      <c r="I2608" s="233"/>
      <c r="J2608" s="229"/>
      <c r="K2608" s="229"/>
      <c r="L2608" s="234"/>
      <c r="M2608" s="235"/>
      <c r="N2608" s="236"/>
      <c r="O2608" s="236"/>
      <c r="P2608" s="236"/>
      <c r="Q2608" s="236"/>
      <c r="R2608" s="236"/>
      <c r="S2608" s="236"/>
      <c r="T2608" s="237"/>
      <c r="AT2608" s="238" t="s">
        <v>194</v>
      </c>
      <c r="AU2608" s="238" t="s">
        <v>82</v>
      </c>
      <c r="AV2608" s="15" t="s">
        <v>187</v>
      </c>
      <c r="AW2608" s="15" t="s">
        <v>29</v>
      </c>
      <c r="AX2608" s="15" t="s">
        <v>80</v>
      </c>
      <c r="AY2608" s="238" t="s">
        <v>182</v>
      </c>
    </row>
    <row r="2609" spans="1:65" s="2" customFormat="1" ht="24.2" customHeight="1">
      <c r="A2609" s="34"/>
      <c r="B2609" s="35"/>
      <c r="C2609" s="192" t="s">
        <v>2846</v>
      </c>
      <c r="D2609" s="192" t="s">
        <v>184</v>
      </c>
      <c r="E2609" s="193" t="s">
        <v>2847</v>
      </c>
      <c r="F2609" s="194" t="s">
        <v>2848</v>
      </c>
      <c r="G2609" s="195" t="s">
        <v>201</v>
      </c>
      <c r="H2609" s="196">
        <v>13.9</v>
      </c>
      <c r="I2609" s="197"/>
      <c r="J2609" s="198">
        <f>ROUND(I2609*H2609,2)</f>
        <v>0</v>
      </c>
      <c r="K2609" s="199"/>
      <c r="L2609" s="39"/>
      <c r="M2609" s="200" t="s">
        <v>1</v>
      </c>
      <c r="N2609" s="201" t="s">
        <v>37</v>
      </c>
      <c r="O2609" s="71"/>
      <c r="P2609" s="202">
        <f>O2609*H2609</f>
        <v>0</v>
      </c>
      <c r="Q2609" s="202">
        <v>1.609E-2</v>
      </c>
      <c r="R2609" s="202">
        <f>Q2609*H2609</f>
        <v>0.22365100000000002</v>
      </c>
      <c r="S2609" s="202">
        <v>0</v>
      </c>
      <c r="T2609" s="203">
        <f>S2609*H2609</f>
        <v>0</v>
      </c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  <c r="AR2609" s="204" t="s">
        <v>326</v>
      </c>
      <c r="AT2609" s="204" t="s">
        <v>184</v>
      </c>
      <c r="AU2609" s="204" t="s">
        <v>82</v>
      </c>
      <c r="AY2609" s="17" t="s">
        <v>182</v>
      </c>
      <c r="BE2609" s="205">
        <f>IF(N2609="základní",J2609,0)</f>
        <v>0</v>
      </c>
      <c r="BF2609" s="205">
        <f>IF(N2609="snížená",J2609,0)</f>
        <v>0</v>
      </c>
      <c r="BG2609" s="205">
        <f>IF(N2609="zákl. přenesená",J2609,0)</f>
        <v>0</v>
      </c>
      <c r="BH2609" s="205">
        <f>IF(N2609="sníž. přenesená",J2609,0)</f>
        <v>0</v>
      </c>
      <c r="BI2609" s="205">
        <f>IF(N2609="nulová",J2609,0)</f>
        <v>0</v>
      </c>
      <c r="BJ2609" s="17" t="s">
        <v>80</v>
      </c>
      <c r="BK2609" s="205">
        <f>ROUND(I2609*H2609,2)</f>
        <v>0</v>
      </c>
      <c r="BL2609" s="17" t="s">
        <v>326</v>
      </c>
      <c r="BM2609" s="204" t="s">
        <v>2849</v>
      </c>
    </row>
    <row r="2610" spans="1:65" s="13" customFormat="1" ht="11.25">
      <c r="B2610" s="206"/>
      <c r="C2610" s="207"/>
      <c r="D2610" s="208" t="s">
        <v>194</v>
      </c>
      <c r="E2610" s="209" t="s">
        <v>1</v>
      </c>
      <c r="F2610" s="210" t="s">
        <v>253</v>
      </c>
      <c r="G2610" s="207"/>
      <c r="H2610" s="209" t="s">
        <v>1</v>
      </c>
      <c r="I2610" s="211"/>
      <c r="J2610" s="207"/>
      <c r="K2610" s="207"/>
      <c r="L2610" s="212"/>
      <c r="M2610" s="213"/>
      <c r="N2610" s="214"/>
      <c r="O2610" s="214"/>
      <c r="P2610" s="214"/>
      <c r="Q2610" s="214"/>
      <c r="R2610" s="214"/>
      <c r="S2610" s="214"/>
      <c r="T2610" s="215"/>
      <c r="AT2610" s="216" t="s">
        <v>194</v>
      </c>
      <c r="AU2610" s="216" t="s">
        <v>82</v>
      </c>
      <c r="AV2610" s="13" t="s">
        <v>80</v>
      </c>
      <c r="AW2610" s="13" t="s">
        <v>29</v>
      </c>
      <c r="AX2610" s="13" t="s">
        <v>72</v>
      </c>
      <c r="AY2610" s="216" t="s">
        <v>182</v>
      </c>
    </row>
    <row r="2611" spans="1:65" s="13" customFormat="1" ht="11.25">
      <c r="B2611" s="206"/>
      <c r="C2611" s="207"/>
      <c r="D2611" s="208" t="s">
        <v>194</v>
      </c>
      <c r="E2611" s="209" t="s">
        <v>1</v>
      </c>
      <c r="F2611" s="210" t="s">
        <v>2850</v>
      </c>
      <c r="G2611" s="207"/>
      <c r="H2611" s="209" t="s">
        <v>1</v>
      </c>
      <c r="I2611" s="211"/>
      <c r="J2611" s="207"/>
      <c r="K2611" s="207"/>
      <c r="L2611" s="212"/>
      <c r="M2611" s="213"/>
      <c r="N2611" s="214"/>
      <c r="O2611" s="214"/>
      <c r="P2611" s="214"/>
      <c r="Q2611" s="214"/>
      <c r="R2611" s="214"/>
      <c r="S2611" s="214"/>
      <c r="T2611" s="215"/>
      <c r="AT2611" s="216" t="s">
        <v>194</v>
      </c>
      <c r="AU2611" s="216" t="s">
        <v>82</v>
      </c>
      <c r="AV2611" s="13" t="s">
        <v>80</v>
      </c>
      <c r="AW2611" s="13" t="s">
        <v>29</v>
      </c>
      <c r="AX2611" s="13" t="s">
        <v>72</v>
      </c>
      <c r="AY2611" s="216" t="s">
        <v>182</v>
      </c>
    </row>
    <row r="2612" spans="1:65" s="13" customFormat="1" ht="11.25">
      <c r="B2612" s="206"/>
      <c r="C2612" s="207"/>
      <c r="D2612" s="208" t="s">
        <v>194</v>
      </c>
      <c r="E2612" s="209" t="s">
        <v>1</v>
      </c>
      <c r="F2612" s="210" t="s">
        <v>2851</v>
      </c>
      <c r="G2612" s="207"/>
      <c r="H2612" s="209" t="s">
        <v>1</v>
      </c>
      <c r="I2612" s="211"/>
      <c r="J2612" s="207"/>
      <c r="K2612" s="207"/>
      <c r="L2612" s="212"/>
      <c r="M2612" s="213"/>
      <c r="N2612" s="214"/>
      <c r="O2612" s="214"/>
      <c r="P2612" s="214"/>
      <c r="Q2612" s="214"/>
      <c r="R2612" s="214"/>
      <c r="S2612" s="214"/>
      <c r="T2612" s="215"/>
      <c r="AT2612" s="216" t="s">
        <v>194</v>
      </c>
      <c r="AU2612" s="216" t="s">
        <v>82</v>
      </c>
      <c r="AV2612" s="13" t="s">
        <v>80</v>
      </c>
      <c r="AW2612" s="13" t="s">
        <v>29</v>
      </c>
      <c r="AX2612" s="13" t="s">
        <v>72</v>
      </c>
      <c r="AY2612" s="216" t="s">
        <v>182</v>
      </c>
    </row>
    <row r="2613" spans="1:65" s="14" customFormat="1" ht="11.25">
      <c r="B2613" s="217"/>
      <c r="C2613" s="218"/>
      <c r="D2613" s="208" t="s">
        <v>194</v>
      </c>
      <c r="E2613" s="219" t="s">
        <v>1</v>
      </c>
      <c r="F2613" s="220" t="s">
        <v>2852</v>
      </c>
      <c r="G2613" s="218"/>
      <c r="H2613" s="221">
        <v>13.9</v>
      </c>
      <c r="I2613" s="222"/>
      <c r="J2613" s="218"/>
      <c r="K2613" s="218"/>
      <c r="L2613" s="223"/>
      <c r="M2613" s="224"/>
      <c r="N2613" s="225"/>
      <c r="O2613" s="225"/>
      <c r="P2613" s="225"/>
      <c r="Q2613" s="225"/>
      <c r="R2613" s="225"/>
      <c r="S2613" s="225"/>
      <c r="T2613" s="226"/>
      <c r="AT2613" s="227" t="s">
        <v>194</v>
      </c>
      <c r="AU2613" s="227" t="s">
        <v>82</v>
      </c>
      <c r="AV2613" s="14" t="s">
        <v>82</v>
      </c>
      <c r="AW2613" s="14" t="s">
        <v>29</v>
      </c>
      <c r="AX2613" s="14" t="s">
        <v>80</v>
      </c>
      <c r="AY2613" s="227" t="s">
        <v>182</v>
      </c>
    </row>
    <row r="2614" spans="1:65" s="2" customFormat="1" ht="33" customHeight="1">
      <c r="A2614" s="34"/>
      <c r="B2614" s="35"/>
      <c r="C2614" s="192" t="s">
        <v>2853</v>
      </c>
      <c r="D2614" s="192" t="s">
        <v>184</v>
      </c>
      <c r="E2614" s="193" t="s">
        <v>2854</v>
      </c>
      <c r="F2614" s="194" t="s">
        <v>2855</v>
      </c>
      <c r="G2614" s="195" t="s">
        <v>201</v>
      </c>
      <c r="H2614" s="196">
        <v>110.7</v>
      </c>
      <c r="I2614" s="197"/>
      <c r="J2614" s="198">
        <f>ROUND(I2614*H2614,2)</f>
        <v>0</v>
      </c>
      <c r="K2614" s="199"/>
      <c r="L2614" s="39"/>
      <c r="M2614" s="200" t="s">
        <v>1</v>
      </c>
      <c r="N2614" s="201" t="s">
        <v>37</v>
      </c>
      <c r="O2614" s="71"/>
      <c r="P2614" s="202">
        <f>O2614*H2614</f>
        <v>0</v>
      </c>
      <c r="Q2614" s="202">
        <v>1.661E-2</v>
      </c>
      <c r="R2614" s="202">
        <f>Q2614*H2614</f>
        <v>1.838727</v>
      </c>
      <c r="S2614" s="202">
        <v>0</v>
      </c>
      <c r="T2614" s="203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4" t="s">
        <v>326</v>
      </c>
      <c r="AT2614" s="204" t="s">
        <v>184</v>
      </c>
      <c r="AU2614" s="204" t="s">
        <v>82</v>
      </c>
      <c r="AY2614" s="17" t="s">
        <v>182</v>
      </c>
      <c r="BE2614" s="205">
        <f>IF(N2614="základní",J2614,0)</f>
        <v>0</v>
      </c>
      <c r="BF2614" s="205">
        <f>IF(N2614="snížená",J2614,0)</f>
        <v>0</v>
      </c>
      <c r="BG2614" s="205">
        <f>IF(N2614="zákl. přenesená",J2614,0)</f>
        <v>0</v>
      </c>
      <c r="BH2614" s="205">
        <f>IF(N2614="sníž. přenesená",J2614,0)</f>
        <v>0</v>
      </c>
      <c r="BI2614" s="205">
        <f>IF(N2614="nulová",J2614,0)</f>
        <v>0</v>
      </c>
      <c r="BJ2614" s="17" t="s">
        <v>80</v>
      </c>
      <c r="BK2614" s="205">
        <f>ROUND(I2614*H2614,2)</f>
        <v>0</v>
      </c>
      <c r="BL2614" s="17" t="s">
        <v>326</v>
      </c>
      <c r="BM2614" s="204" t="s">
        <v>2856</v>
      </c>
    </row>
    <row r="2615" spans="1:65" s="13" customFormat="1" ht="11.25">
      <c r="B2615" s="206"/>
      <c r="C2615" s="207"/>
      <c r="D2615" s="208" t="s">
        <v>194</v>
      </c>
      <c r="E2615" s="209" t="s">
        <v>1</v>
      </c>
      <c r="F2615" s="210" t="s">
        <v>253</v>
      </c>
      <c r="G2615" s="207"/>
      <c r="H2615" s="209" t="s">
        <v>1</v>
      </c>
      <c r="I2615" s="211"/>
      <c r="J2615" s="207"/>
      <c r="K2615" s="207"/>
      <c r="L2615" s="212"/>
      <c r="M2615" s="213"/>
      <c r="N2615" s="214"/>
      <c r="O2615" s="214"/>
      <c r="P2615" s="214"/>
      <c r="Q2615" s="214"/>
      <c r="R2615" s="214"/>
      <c r="S2615" s="214"/>
      <c r="T2615" s="215"/>
      <c r="AT2615" s="216" t="s">
        <v>194</v>
      </c>
      <c r="AU2615" s="216" t="s">
        <v>82</v>
      </c>
      <c r="AV2615" s="13" t="s">
        <v>80</v>
      </c>
      <c r="AW2615" s="13" t="s">
        <v>29</v>
      </c>
      <c r="AX2615" s="13" t="s">
        <v>72</v>
      </c>
      <c r="AY2615" s="216" t="s">
        <v>182</v>
      </c>
    </row>
    <row r="2616" spans="1:65" s="13" customFormat="1" ht="11.25">
      <c r="B2616" s="206"/>
      <c r="C2616" s="207"/>
      <c r="D2616" s="208" t="s">
        <v>194</v>
      </c>
      <c r="E2616" s="209" t="s">
        <v>1</v>
      </c>
      <c r="F2616" s="210" t="s">
        <v>2857</v>
      </c>
      <c r="G2616" s="207"/>
      <c r="H2616" s="209" t="s">
        <v>1</v>
      </c>
      <c r="I2616" s="211"/>
      <c r="J2616" s="207"/>
      <c r="K2616" s="207"/>
      <c r="L2616" s="212"/>
      <c r="M2616" s="213"/>
      <c r="N2616" s="214"/>
      <c r="O2616" s="214"/>
      <c r="P2616" s="214"/>
      <c r="Q2616" s="214"/>
      <c r="R2616" s="214"/>
      <c r="S2616" s="214"/>
      <c r="T2616" s="215"/>
      <c r="AT2616" s="216" t="s">
        <v>194</v>
      </c>
      <c r="AU2616" s="216" t="s">
        <v>82</v>
      </c>
      <c r="AV2616" s="13" t="s">
        <v>80</v>
      </c>
      <c r="AW2616" s="13" t="s">
        <v>29</v>
      </c>
      <c r="AX2616" s="13" t="s">
        <v>72</v>
      </c>
      <c r="AY2616" s="216" t="s">
        <v>182</v>
      </c>
    </row>
    <row r="2617" spans="1:65" s="13" customFormat="1" ht="22.5">
      <c r="B2617" s="206"/>
      <c r="C2617" s="207"/>
      <c r="D2617" s="208" t="s">
        <v>194</v>
      </c>
      <c r="E2617" s="209" t="s">
        <v>1</v>
      </c>
      <c r="F2617" s="210" t="s">
        <v>2858</v>
      </c>
      <c r="G2617" s="207"/>
      <c r="H2617" s="209" t="s">
        <v>1</v>
      </c>
      <c r="I2617" s="211"/>
      <c r="J2617" s="207"/>
      <c r="K2617" s="207"/>
      <c r="L2617" s="212"/>
      <c r="M2617" s="213"/>
      <c r="N2617" s="214"/>
      <c r="O2617" s="214"/>
      <c r="P2617" s="214"/>
      <c r="Q2617" s="214"/>
      <c r="R2617" s="214"/>
      <c r="S2617" s="214"/>
      <c r="T2617" s="215"/>
      <c r="AT2617" s="216" t="s">
        <v>194</v>
      </c>
      <c r="AU2617" s="216" t="s">
        <v>82</v>
      </c>
      <c r="AV2617" s="13" t="s">
        <v>80</v>
      </c>
      <c r="AW2617" s="13" t="s">
        <v>29</v>
      </c>
      <c r="AX2617" s="13" t="s">
        <v>72</v>
      </c>
      <c r="AY2617" s="216" t="s">
        <v>182</v>
      </c>
    </row>
    <row r="2618" spans="1:65" s="14" customFormat="1" ht="11.25">
      <c r="B2618" s="217"/>
      <c r="C2618" s="218"/>
      <c r="D2618" s="208" t="s">
        <v>194</v>
      </c>
      <c r="E2618" s="219" t="s">
        <v>1</v>
      </c>
      <c r="F2618" s="220" t="s">
        <v>2859</v>
      </c>
      <c r="G2618" s="218"/>
      <c r="H2618" s="221">
        <v>110.7</v>
      </c>
      <c r="I2618" s="222"/>
      <c r="J2618" s="218"/>
      <c r="K2618" s="218"/>
      <c r="L2618" s="223"/>
      <c r="M2618" s="224"/>
      <c r="N2618" s="225"/>
      <c r="O2618" s="225"/>
      <c r="P2618" s="225"/>
      <c r="Q2618" s="225"/>
      <c r="R2618" s="225"/>
      <c r="S2618" s="225"/>
      <c r="T2618" s="226"/>
      <c r="AT2618" s="227" t="s">
        <v>194</v>
      </c>
      <c r="AU2618" s="227" t="s">
        <v>82</v>
      </c>
      <c r="AV2618" s="14" t="s">
        <v>82</v>
      </c>
      <c r="AW2618" s="14" t="s">
        <v>29</v>
      </c>
      <c r="AX2618" s="14" t="s">
        <v>72</v>
      </c>
      <c r="AY2618" s="227" t="s">
        <v>182</v>
      </c>
    </row>
    <row r="2619" spans="1:65" s="15" customFormat="1" ht="11.25">
      <c r="B2619" s="228"/>
      <c r="C2619" s="229"/>
      <c r="D2619" s="208" t="s">
        <v>194</v>
      </c>
      <c r="E2619" s="230" t="s">
        <v>1</v>
      </c>
      <c r="F2619" s="231" t="s">
        <v>218</v>
      </c>
      <c r="G2619" s="229"/>
      <c r="H2619" s="232">
        <v>110.7</v>
      </c>
      <c r="I2619" s="233"/>
      <c r="J2619" s="229"/>
      <c r="K2619" s="229"/>
      <c r="L2619" s="234"/>
      <c r="M2619" s="235"/>
      <c r="N2619" s="236"/>
      <c r="O2619" s="236"/>
      <c r="P2619" s="236"/>
      <c r="Q2619" s="236"/>
      <c r="R2619" s="236"/>
      <c r="S2619" s="236"/>
      <c r="T2619" s="237"/>
      <c r="AT2619" s="238" t="s">
        <v>194</v>
      </c>
      <c r="AU2619" s="238" t="s">
        <v>82</v>
      </c>
      <c r="AV2619" s="15" t="s">
        <v>187</v>
      </c>
      <c r="AW2619" s="15" t="s">
        <v>29</v>
      </c>
      <c r="AX2619" s="15" t="s">
        <v>80</v>
      </c>
      <c r="AY2619" s="238" t="s">
        <v>182</v>
      </c>
    </row>
    <row r="2620" spans="1:65" s="2" customFormat="1" ht="16.5" customHeight="1">
      <c r="A2620" s="34"/>
      <c r="B2620" s="35"/>
      <c r="C2620" s="192" t="s">
        <v>2860</v>
      </c>
      <c r="D2620" s="192" t="s">
        <v>184</v>
      </c>
      <c r="E2620" s="193" t="s">
        <v>2861</v>
      </c>
      <c r="F2620" s="194" t="s">
        <v>2862</v>
      </c>
      <c r="G2620" s="195" t="s">
        <v>318</v>
      </c>
      <c r="H2620" s="196">
        <v>65</v>
      </c>
      <c r="I2620" s="197"/>
      <c r="J2620" s="198">
        <f>ROUND(I2620*H2620,2)</f>
        <v>0</v>
      </c>
      <c r="K2620" s="199"/>
      <c r="L2620" s="39"/>
      <c r="M2620" s="200" t="s">
        <v>1</v>
      </c>
      <c r="N2620" s="201" t="s">
        <v>37</v>
      </c>
      <c r="O2620" s="71"/>
      <c r="P2620" s="202">
        <f>O2620*H2620</f>
        <v>0</v>
      </c>
      <c r="Q2620" s="202">
        <v>1.0000000000000001E-5</v>
      </c>
      <c r="R2620" s="202">
        <f>Q2620*H2620</f>
        <v>6.5000000000000008E-4</v>
      </c>
      <c r="S2620" s="202">
        <v>0</v>
      </c>
      <c r="T2620" s="203">
        <f>S2620*H2620</f>
        <v>0</v>
      </c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  <c r="AR2620" s="204" t="s">
        <v>326</v>
      </c>
      <c r="AT2620" s="204" t="s">
        <v>184</v>
      </c>
      <c r="AU2620" s="204" t="s">
        <v>82</v>
      </c>
      <c r="AY2620" s="17" t="s">
        <v>182</v>
      </c>
      <c r="BE2620" s="205">
        <f>IF(N2620="základní",J2620,0)</f>
        <v>0</v>
      </c>
      <c r="BF2620" s="205">
        <f>IF(N2620="snížená",J2620,0)</f>
        <v>0</v>
      </c>
      <c r="BG2620" s="205">
        <f>IF(N2620="zákl. přenesená",J2620,0)</f>
        <v>0</v>
      </c>
      <c r="BH2620" s="205">
        <f>IF(N2620="sníž. přenesená",J2620,0)</f>
        <v>0</v>
      </c>
      <c r="BI2620" s="205">
        <f>IF(N2620="nulová",J2620,0)</f>
        <v>0</v>
      </c>
      <c r="BJ2620" s="17" t="s">
        <v>80</v>
      </c>
      <c r="BK2620" s="205">
        <f>ROUND(I2620*H2620,2)</f>
        <v>0</v>
      </c>
      <c r="BL2620" s="17" t="s">
        <v>326</v>
      </c>
      <c r="BM2620" s="204" t="s">
        <v>2863</v>
      </c>
    </row>
    <row r="2621" spans="1:65" s="2" customFormat="1" ht="16.5" customHeight="1">
      <c r="A2621" s="34"/>
      <c r="B2621" s="35"/>
      <c r="C2621" s="192" t="s">
        <v>2864</v>
      </c>
      <c r="D2621" s="192" t="s">
        <v>184</v>
      </c>
      <c r="E2621" s="193" t="s">
        <v>2865</v>
      </c>
      <c r="F2621" s="194" t="s">
        <v>2866</v>
      </c>
      <c r="G2621" s="195" t="s">
        <v>201</v>
      </c>
      <c r="H2621" s="196">
        <v>199.47900000000001</v>
      </c>
      <c r="I2621" s="197"/>
      <c r="J2621" s="198">
        <f>ROUND(I2621*H2621,2)</f>
        <v>0</v>
      </c>
      <c r="K2621" s="199"/>
      <c r="L2621" s="39"/>
      <c r="M2621" s="200" t="s">
        <v>1</v>
      </c>
      <c r="N2621" s="201" t="s">
        <v>37</v>
      </c>
      <c r="O2621" s="71"/>
      <c r="P2621" s="202">
        <f>O2621*H2621</f>
        <v>0</v>
      </c>
      <c r="Q2621" s="202">
        <v>0</v>
      </c>
      <c r="R2621" s="202">
        <f>Q2621*H2621</f>
        <v>0</v>
      </c>
      <c r="S2621" s="202">
        <v>0</v>
      </c>
      <c r="T2621" s="203">
        <f>S2621*H2621</f>
        <v>0</v>
      </c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R2621" s="204" t="s">
        <v>326</v>
      </c>
      <c r="AT2621" s="204" t="s">
        <v>184</v>
      </c>
      <c r="AU2621" s="204" t="s">
        <v>82</v>
      </c>
      <c r="AY2621" s="17" t="s">
        <v>182</v>
      </c>
      <c r="BE2621" s="205">
        <f>IF(N2621="základní",J2621,0)</f>
        <v>0</v>
      </c>
      <c r="BF2621" s="205">
        <f>IF(N2621="snížená",J2621,0)</f>
        <v>0</v>
      </c>
      <c r="BG2621" s="205">
        <f>IF(N2621="zákl. přenesená",J2621,0)</f>
        <v>0</v>
      </c>
      <c r="BH2621" s="205">
        <f>IF(N2621="sníž. přenesená",J2621,0)</f>
        <v>0</v>
      </c>
      <c r="BI2621" s="205">
        <f>IF(N2621="nulová",J2621,0)</f>
        <v>0</v>
      </c>
      <c r="BJ2621" s="17" t="s">
        <v>80</v>
      </c>
      <c r="BK2621" s="205">
        <f>ROUND(I2621*H2621,2)</f>
        <v>0</v>
      </c>
      <c r="BL2621" s="17" t="s">
        <v>326</v>
      </c>
      <c r="BM2621" s="204" t="s">
        <v>2867</v>
      </c>
    </row>
    <row r="2622" spans="1:65" s="14" customFormat="1" ht="11.25">
      <c r="B2622" s="217"/>
      <c r="C2622" s="218"/>
      <c r="D2622" s="208" t="s">
        <v>194</v>
      </c>
      <c r="E2622" s="219" t="s">
        <v>1</v>
      </c>
      <c r="F2622" s="220" t="s">
        <v>2868</v>
      </c>
      <c r="G2622" s="218"/>
      <c r="H2622" s="221">
        <v>199.47900000000001</v>
      </c>
      <c r="I2622" s="222"/>
      <c r="J2622" s="218"/>
      <c r="K2622" s="218"/>
      <c r="L2622" s="223"/>
      <c r="M2622" s="224"/>
      <c r="N2622" s="225"/>
      <c r="O2622" s="225"/>
      <c r="P2622" s="225"/>
      <c r="Q2622" s="225"/>
      <c r="R2622" s="225"/>
      <c r="S2622" s="225"/>
      <c r="T2622" s="226"/>
      <c r="AT2622" s="227" t="s">
        <v>194</v>
      </c>
      <c r="AU2622" s="227" t="s">
        <v>82</v>
      </c>
      <c r="AV2622" s="14" t="s">
        <v>82</v>
      </c>
      <c r="AW2622" s="14" t="s">
        <v>29</v>
      </c>
      <c r="AX2622" s="14" t="s">
        <v>80</v>
      </c>
      <c r="AY2622" s="227" t="s">
        <v>182</v>
      </c>
    </row>
    <row r="2623" spans="1:65" s="2" customFormat="1" ht="24.2" customHeight="1">
      <c r="A2623" s="34"/>
      <c r="B2623" s="35"/>
      <c r="C2623" s="242" t="s">
        <v>2869</v>
      </c>
      <c r="D2623" s="242" t="s">
        <v>648</v>
      </c>
      <c r="E2623" s="243" t="s">
        <v>2870</v>
      </c>
      <c r="F2623" s="244" t="s">
        <v>2871</v>
      </c>
      <c r="G2623" s="245" t="s">
        <v>201</v>
      </c>
      <c r="H2623" s="246">
        <v>224.11500000000001</v>
      </c>
      <c r="I2623" s="247"/>
      <c r="J2623" s="248">
        <f>ROUND(I2623*H2623,2)</f>
        <v>0</v>
      </c>
      <c r="K2623" s="249"/>
      <c r="L2623" s="250"/>
      <c r="M2623" s="251" t="s">
        <v>1</v>
      </c>
      <c r="N2623" s="252" t="s">
        <v>37</v>
      </c>
      <c r="O2623" s="71"/>
      <c r="P2623" s="202">
        <f>O2623*H2623</f>
        <v>0</v>
      </c>
      <c r="Q2623" s="202">
        <v>2.1000000000000001E-4</v>
      </c>
      <c r="R2623" s="202">
        <f>Q2623*H2623</f>
        <v>4.7064150000000006E-2</v>
      </c>
      <c r="S2623" s="202">
        <v>0</v>
      </c>
      <c r="T2623" s="203">
        <f>S2623*H2623</f>
        <v>0</v>
      </c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R2623" s="204" t="s">
        <v>434</v>
      </c>
      <c r="AT2623" s="204" t="s">
        <v>648</v>
      </c>
      <c r="AU2623" s="204" t="s">
        <v>82</v>
      </c>
      <c r="AY2623" s="17" t="s">
        <v>182</v>
      </c>
      <c r="BE2623" s="205">
        <f>IF(N2623="základní",J2623,0)</f>
        <v>0</v>
      </c>
      <c r="BF2623" s="205">
        <f>IF(N2623="snížená",J2623,0)</f>
        <v>0</v>
      </c>
      <c r="BG2623" s="205">
        <f>IF(N2623="zákl. přenesená",J2623,0)</f>
        <v>0</v>
      </c>
      <c r="BH2623" s="205">
        <f>IF(N2623="sníž. přenesená",J2623,0)</f>
        <v>0</v>
      </c>
      <c r="BI2623" s="205">
        <f>IF(N2623="nulová",J2623,0)</f>
        <v>0</v>
      </c>
      <c r="BJ2623" s="17" t="s">
        <v>80</v>
      </c>
      <c r="BK2623" s="205">
        <f>ROUND(I2623*H2623,2)</f>
        <v>0</v>
      </c>
      <c r="BL2623" s="17" t="s">
        <v>326</v>
      </c>
      <c r="BM2623" s="204" t="s">
        <v>2872</v>
      </c>
    </row>
    <row r="2624" spans="1:65" s="14" customFormat="1" ht="11.25">
      <c r="B2624" s="217"/>
      <c r="C2624" s="218"/>
      <c r="D2624" s="208" t="s">
        <v>194</v>
      </c>
      <c r="E2624" s="218"/>
      <c r="F2624" s="220" t="s">
        <v>2873</v>
      </c>
      <c r="G2624" s="218"/>
      <c r="H2624" s="221">
        <v>224.11500000000001</v>
      </c>
      <c r="I2624" s="222"/>
      <c r="J2624" s="218"/>
      <c r="K2624" s="218"/>
      <c r="L2624" s="223"/>
      <c r="M2624" s="224"/>
      <c r="N2624" s="225"/>
      <c r="O2624" s="225"/>
      <c r="P2624" s="225"/>
      <c r="Q2624" s="225"/>
      <c r="R2624" s="225"/>
      <c r="S2624" s="225"/>
      <c r="T2624" s="226"/>
      <c r="AT2624" s="227" t="s">
        <v>194</v>
      </c>
      <c r="AU2624" s="227" t="s">
        <v>82</v>
      </c>
      <c r="AV2624" s="14" t="s">
        <v>82</v>
      </c>
      <c r="AW2624" s="14" t="s">
        <v>4</v>
      </c>
      <c r="AX2624" s="14" t="s">
        <v>80</v>
      </c>
      <c r="AY2624" s="227" t="s">
        <v>182</v>
      </c>
    </row>
    <row r="2625" spans="1:65" s="2" customFormat="1" ht="24.2" customHeight="1">
      <c r="A2625" s="34"/>
      <c r="B2625" s="35"/>
      <c r="C2625" s="192" t="s">
        <v>2874</v>
      </c>
      <c r="D2625" s="192" t="s">
        <v>184</v>
      </c>
      <c r="E2625" s="193" t="s">
        <v>2875</v>
      </c>
      <c r="F2625" s="194" t="s">
        <v>2876</v>
      </c>
      <c r="G2625" s="195" t="s">
        <v>201</v>
      </c>
      <c r="H2625" s="196">
        <v>89.24</v>
      </c>
      <c r="I2625" s="197"/>
      <c r="J2625" s="198">
        <f>ROUND(I2625*H2625,2)</f>
        <v>0</v>
      </c>
      <c r="K2625" s="199"/>
      <c r="L2625" s="39"/>
      <c r="M2625" s="200" t="s">
        <v>1</v>
      </c>
      <c r="N2625" s="201" t="s">
        <v>37</v>
      </c>
      <c r="O2625" s="71"/>
      <c r="P2625" s="202">
        <f>O2625*H2625</f>
        <v>0</v>
      </c>
      <c r="Q2625" s="202">
        <v>0</v>
      </c>
      <c r="R2625" s="202">
        <f>Q2625*H2625</f>
        <v>0</v>
      </c>
      <c r="S2625" s="202">
        <v>2.835E-2</v>
      </c>
      <c r="T2625" s="203">
        <f>S2625*H2625</f>
        <v>2.529954</v>
      </c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  <c r="AR2625" s="204" t="s">
        <v>187</v>
      </c>
      <c r="AT2625" s="204" t="s">
        <v>184</v>
      </c>
      <c r="AU2625" s="204" t="s">
        <v>82</v>
      </c>
      <c r="AY2625" s="17" t="s">
        <v>182</v>
      </c>
      <c r="BE2625" s="205">
        <f>IF(N2625="základní",J2625,0)</f>
        <v>0</v>
      </c>
      <c r="BF2625" s="205">
        <f>IF(N2625="snížená",J2625,0)</f>
        <v>0</v>
      </c>
      <c r="BG2625" s="205">
        <f>IF(N2625="zákl. přenesená",J2625,0)</f>
        <v>0</v>
      </c>
      <c r="BH2625" s="205">
        <f>IF(N2625="sníž. přenesená",J2625,0)</f>
        <v>0</v>
      </c>
      <c r="BI2625" s="205">
        <f>IF(N2625="nulová",J2625,0)</f>
        <v>0</v>
      </c>
      <c r="BJ2625" s="17" t="s">
        <v>80</v>
      </c>
      <c r="BK2625" s="205">
        <f>ROUND(I2625*H2625,2)</f>
        <v>0</v>
      </c>
      <c r="BL2625" s="17" t="s">
        <v>187</v>
      </c>
      <c r="BM2625" s="204" t="s">
        <v>2877</v>
      </c>
    </row>
    <row r="2626" spans="1:65" s="13" customFormat="1" ht="11.25">
      <c r="B2626" s="206"/>
      <c r="C2626" s="207"/>
      <c r="D2626" s="208" t="s">
        <v>194</v>
      </c>
      <c r="E2626" s="209" t="s">
        <v>1</v>
      </c>
      <c r="F2626" s="210" t="s">
        <v>195</v>
      </c>
      <c r="G2626" s="207"/>
      <c r="H2626" s="209" t="s">
        <v>1</v>
      </c>
      <c r="I2626" s="211"/>
      <c r="J2626" s="207"/>
      <c r="K2626" s="207"/>
      <c r="L2626" s="212"/>
      <c r="M2626" s="213"/>
      <c r="N2626" s="214"/>
      <c r="O2626" s="214"/>
      <c r="P2626" s="214"/>
      <c r="Q2626" s="214"/>
      <c r="R2626" s="214"/>
      <c r="S2626" s="214"/>
      <c r="T2626" s="215"/>
      <c r="AT2626" s="216" t="s">
        <v>194</v>
      </c>
      <c r="AU2626" s="216" t="s">
        <v>82</v>
      </c>
      <c r="AV2626" s="13" t="s">
        <v>80</v>
      </c>
      <c r="AW2626" s="13" t="s">
        <v>29</v>
      </c>
      <c r="AX2626" s="13" t="s">
        <v>72</v>
      </c>
      <c r="AY2626" s="216" t="s">
        <v>182</v>
      </c>
    </row>
    <row r="2627" spans="1:65" s="13" customFormat="1" ht="11.25">
      <c r="B2627" s="206"/>
      <c r="C2627" s="207"/>
      <c r="D2627" s="208" t="s">
        <v>194</v>
      </c>
      <c r="E2627" s="209" t="s">
        <v>1</v>
      </c>
      <c r="F2627" s="210" t="s">
        <v>2878</v>
      </c>
      <c r="G2627" s="207"/>
      <c r="H2627" s="209" t="s">
        <v>1</v>
      </c>
      <c r="I2627" s="211"/>
      <c r="J2627" s="207"/>
      <c r="K2627" s="207"/>
      <c r="L2627" s="212"/>
      <c r="M2627" s="213"/>
      <c r="N2627" s="214"/>
      <c r="O2627" s="214"/>
      <c r="P2627" s="214"/>
      <c r="Q2627" s="214"/>
      <c r="R2627" s="214"/>
      <c r="S2627" s="214"/>
      <c r="T2627" s="215"/>
      <c r="AT2627" s="216" t="s">
        <v>194</v>
      </c>
      <c r="AU2627" s="216" t="s">
        <v>82</v>
      </c>
      <c r="AV2627" s="13" t="s">
        <v>80</v>
      </c>
      <c r="AW2627" s="13" t="s">
        <v>29</v>
      </c>
      <c r="AX2627" s="13" t="s">
        <v>72</v>
      </c>
      <c r="AY2627" s="216" t="s">
        <v>182</v>
      </c>
    </row>
    <row r="2628" spans="1:65" s="14" customFormat="1" ht="11.25">
      <c r="B2628" s="217"/>
      <c r="C2628" s="218"/>
      <c r="D2628" s="208" t="s">
        <v>194</v>
      </c>
      <c r="E2628" s="219" t="s">
        <v>1</v>
      </c>
      <c r="F2628" s="220" t="s">
        <v>2879</v>
      </c>
      <c r="G2628" s="218"/>
      <c r="H2628" s="221">
        <v>28.82</v>
      </c>
      <c r="I2628" s="222"/>
      <c r="J2628" s="218"/>
      <c r="K2628" s="218"/>
      <c r="L2628" s="223"/>
      <c r="M2628" s="224"/>
      <c r="N2628" s="225"/>
      <c r="O2628" s="225"/>
      <c r="P2628" s="225"/>
      <c r="Q2628" s="225"/>
      <c r="R2628" s="225"/>
      <c r="S2628" s="225"/>
      <c r="T2628" s="226"/>
      <c r="AT2628" s="227" t="s">
        <v>194</v>
      </c>
      <c r="AU2628" s="227" t="s">
        <v>82</v>
      </c>
      <c r="AV2628" s="14" t="s">
        <v>82</v>
      </c>
      <c r="AW2628" s="14" t="s">
        <v>29</v>
      </c>
      <c r="AX2628" s="14" t="s">
        <v>72</v>
      </c>
      <c r="AY2628" s="227" t="s">
        <v>182</v>
      </c>
    </row>
    <row r="2629" spans="1:65" s="13" customFormat="1" ht="11.25">
      <c r="B2629" s="206"/>
      <c r="C2629" s="207"/>
      <c r="D2629" s="208" t="s">
        <v>194</v>
      </c>
      <c r="E2629" s="209" t="s">
        <v>1</v>
      </c>
      <c r="F2629" s="210" t="s">
        <v>207</v>
      </c>
      <c r="G2629" s="207"/>
      <c r="H2629" s="209" t="s">
        <v>1</v>
      </c>
      <c r="I2629" s="211"/>
      <c r="J2629" s="207"/>
      <c r="K2629" s="207"/>
      <c r="L2629" s="212"/>
      <c r="M2629" s="213"/>
      <c r="N2629" s="214"/>
      <c r="O2629" s="214"/>
      <c r="P2629" s="214"/>
      <c r="Q2629" s="214"/>
      <c r="R2629" s="214"/>
      <c r="S2629" s="214"/>
      <c r="T2629" s="215"/>
      <c r="AT2629" s="216" t="s">
        <v>194</v>
      </c>
      <c r="AU2629" s="216" t="s">
        <v>82</v>
      </c>
      <c r="AV2629" s="13" t="s">
        <v>80</v>
      </c>
      <c r="AW2629" s="13" t="s">
        <v>29</v>
      </c>
      <c r="AX2629" s="13" t="s">
        <v>72</v>
      </c>
      <c r="AY2629" s="216" t="s">
        <v>182</v>
      </c>
    </row>
    <row r="2630" spans="1:65" s="13" customFormat="1" ht="11.25">
      <c r="B2630" s="206"/>
      <c r="C2630" s="207"/>
      <c r="D2630" s="208" t="s">
        <v>194</v>
      </c>
      <c r="E2630" s="209" t="s">
        <v>1</v>
      </c>
      <c r="F2630" s="210" t="s">
        <v>2880</v>
      </c>
      <c r="G2630" s="207"/>
      <c r="H2630" s="209" t="s">
        <v>1</v>
      </c>
      <c r="I2630" s="211"/>
      <c r="J2630" s="207"/>
      <c r="K2630" s="207"/>
      <c r="L2630" s="212"/>
      <c r="M2630" s="213"/>
      <c r="N2630" s="214"/>
      <c r="O2630" s="214"/>
      <c r="P2630" s="214"/>
      <c r="Q2630" s="214"/>
      <c r="R2630" s="214"/>
      <c r="S2630" s="214"/>
      <c r="T2630" s="215"/>
      <c r="AT2630" s="216" t="s">
        <v>194</v>
      </c>
      <c r="AU2630" s="216" t="s">
        <v>82</v>
      </c>
      <c r="AV2630" s="13" t="s">
        <v>80</v>
      </c>
      <c r="AW2630" s="13" t="s">
        <v>29</v>
      </c>
      <c r="AX2630" s="13" t="s">
        <v>72</v>
      </c>
      <c r="AY2630" s="216" t="s">
        <v>182</v>
      </c>
    </row>
    <row r="2631" spans="1:65" s="14" customFormat="1" ht="11.25">
      <c r="B2631" s="217"/>
      <c r="C2631" s="218"/>
      <c r="D2631" s="208" t="s">
        <v>194</v>
      </c>
      <c r="E2631" s="219" t="s">
        <v>1</v>
      </c>
      <c r="F2631" s="220" t="s">
        <v>2881</v>
      </c>
      <c r="G2631" s="218"/>
      <c r="H2631" s="221">
        <v>43.32</v>
      </c>
      <c r="I2631" s="222"/>
      <c r="J2631" s="218"/>
      <c r="K2631" s="218"/>
      <c r="L2631" s="223"/>
      <c r="M2631" s="224"/>
      <c r="N2631" s="225"/>
      <c r="O2631" s="225"/>
      <c r="P2631" s="225"/>
      <c r="Q2631" s="225"/>
      <c r="R2631" s="225"/>
      <c r="S2631" s="225"/>
      <c r="T2631" s="226"/>
      <c r="AT2631" s="227" t="s">
        <v>194</v>
      </c>
      <c r="AU2631" s="227" t="s">
        <v>82</v>
      </c>
      <c r="AV2631" s="14" t="s">
        <v>82</v>
      </c>
      <c r="AW2631" s="14" t="s">
        <v>29</v>
      </c>
      <c r="AX2631" s="14" t="s">
        <v>72</v>
      </c>
      <c r="AY2631" s="227" t="s">
        <v>182</v>
      </c>
    </row>
    <row r="2632" spans="1:65" s="13" customFormat="1" ht="11.25">
      <c r="B2632" s="206"/>
      <c r="C2632" s="207"/>
      <c r="D2632" s="208" t="s">
        <v>194</v>
      </c>
      <c r="E2632" s="209" t="s">
        <v>1</v>
      </c>
      <c r="F2632" s="210" t="s">
        <v>253</v>
      </c>
      <c r="G2632" s="207"/>
      <c r="H2632" s="209" t="s">
        <v>1</v>
      </c>
      <c r="I2632" s="211"/>
      <c r="J2632" s="207"/>
      <c r="K2632" s="207"/>
      <c r="L2632" s="212"/>
      <c r="M2632" s="213"/>
      <c r="N2632" s="214"/>
      <c r="O2632" s="214"/>
      <c r="P2632" s="214"/>
      <c r="Q2632" s="214"/>
      <c r="R2632" s="214"/>
      <c r="S2632" s="214"/>
      <c r="T2632" s="215"/>
      <c r="AT2632" s="216" t="s">
        <v>194</v>
      </c>
      <c r="AU2632" s="216" t="s">
        <v>82</v>
      </c>
      <c r="AV2632" s="13" t="s">
        <v>80</v>
      </c>
      <c r="AW2632" s="13" t="s">
        <v>29</v>
      </c>
      <c r="AX2632" s="13" t="s">
        <v>72</v>
      </c>
      <c r="AY2632" s="216" t="s">
        <v>182</v>
      </c>
    </row>
    <row r="2633" spans="1:65" s="13" customFormat="1" ht="11.25">
      <c r="B2633" s="206"/>
      <c r="C2633" s="207"/>
      <c r="D2633" s="208" t="s">
        <v>194</v>
      </c>
      <c r="E2633" s="209" t="s">
        <v>1</v>
      </c>
      <c r="F2633" s="210" t="s">
        <v>2882</v>
      </c>
      <c r="G2633" s="207"/>
      <c r="H2633" s="209" t="s">
        <v>1</v>
      </c>
      <c r="I2633" s="211"/>
      <c r="J2633" s="207"/>
      <c r="K2633" s="207"/>
      <c r="L2633" s="212"/>
      <c r="M2633" s="213"/>
      <c r="N2633" s="214"/>
      <c r="O2633" s="214"/>
      <c r="P2633" s="214"/>
      <c r="Q2633" s="214"/>
      <c r="R2633" s="214"/>
      <c r="S2633" s="214"/>
      <c r="T2633" s="215"/>
      <c r="AT2633" s="216" t="s">
        <v>194</v>
      </c>
      <c r="AU2633" s="216" t="s">
        <v>82</v>
      </c>
      <c r="AV2633" s="13" t="s">
        <v>80</v>
      </c>
      <c r="AW2633" s="13" t="s">
        <v>29</v>
      </c>
      <c r="AX2633" s="13" t="s">
        <v>72</v>
      </c>
      <c r="AY2633" s="216" t="s">
        <v>182</v>
      </c>
    </row>
    <row r="2634" spans="1:65" s="14" customFormat="1" ht="11.25">
      <c r="B2634" s="217"/>
      <c r="C2634" s="218"/>
      <c r="D2634" s="208" t="s">
        <v>194</v>
      </c>
      <c r="E2634" s="219" t="s">
        <v>1</v>
      </c>
      <c r="F2634" s="220" t="s">
        <v>2883</v>
      </c>
      <c r="G2634" s="218"/>
      <c r="H2634" s="221">
        <v>17.100000000000001</v>
      </c>
      <c r="I2634" s="222"/>
      <c r="J2634" s="218"/>
      <c r="K2634" s="218"/>
      <c r="L2634" s="223"/>
      <c r="M2634" s="224"/>
      <c r="N2634" s="225"/>
      <c r="O2634" s="225"/>
      <c r="P2634" s="225"/>
      <c r="Q2634" s="225"/>
      <c r="R2634" s="225"/>
      <c r="S2634" s="225"/>
      <c r="T2634" s="226"/>
      <c r="AT2634" s="227" t="s">
        <v>194</v>
      </c>
      <c r="AU2634" s="227" t="s">
        <v>82</v>
      </c>
      <c r="AV2634" s="14" t="s">
        <v>82</v>
      </c>
      <c r="AW2634" s="14" t="s">
        <v>29</v>
      </c>
      <c r="AX2634" s="14" t="s">
        <v>72</v>
      </c>
      <c r="AY2634" s="227" t="s">
        <v>182</v>
      </c>
    </row>
    <row r="2635" spans="1:65" s="15" customFormat="1" ht="11.25">
      <c r="B2635" s="228"/>
      <c r="C2635" s="229"/>
      <c r="D2635" s="208" t="s">
        <v>194</v>
      </c>
      <c r="E2635" s="230" t="s">
        <v>1</v>
      </c>
      <c r="F2635" s="231" t="s">
        <v>218</v>
      </c>
      <c r="G2635" s="229"/>
      <c r="H2635" s="232">
        <v>89.24</v>
      </c>
      <c r="I2635" s="233"/>
      <c r="J2635" s="229"/>
      <c r="K2635" s="229"/>
      <c r="L2635" s="234"/>
      <c r="M2635" s="235"/>
      <c r="N2635" s="236"/>
      <c r="O2635" s="236"/>
      <c r="P2635" s="236"/>
      <c r="Q2635" s="236"/>
      <c r="R2635" s="236"/>
      <c r="S2635" s="236"/>
      <c r="T2635" s="237"/>
      <c r="AT2635" s="238" t="s">
        <v>194</v>
      </c>
      <c r="AU2635" s="238" t="s">
        <v>82</v>
      </c>
      <c r="AV2635" s="15" t="s">
        <v>187</v>
      </c>
      <c r="AW2635" s="15" t="s">
        <v>29</v>
      </c>
      <c r="AX2635" s="15" t="s">
        <v>80</v>
      </c>
      <c r="AY2635" s="238" t="s">
        <v>182</v>
      </c>
    </row>
    <row r="2636" spans="1:65" s="2" customFormat="1" ht="37.9" customHeight="1">
      <c r="A2636" s="34"/>
      <c r="B2636" s="35"/>
      <c r="C2636" s="192" t="s">
        <v>2884</v>
      </c>
      <c r="D2636" s="192" t="s">
        <v>184</v>
      </c>
      <c r="E2636" s="193" t="s">
        <v>2885</v>
      </c>
      <c r="F2636" s="194" t="s">
        <v>2886</v>
      </c>
      <c r="G2636" s="195" t="s">
        <v>201</v>
      </c>
      <c r="H2636" s="196">
        <v>10</v>
      </c>
      <c r="I2636" s="197"/>
      <c r="J2636" s="198">
        <f>ROUND(I2636*H2636,2)</f>
        <v>0</v>
      </c>
      <c r="K2636" s="199"/>
      <c r="L2636" s="39"/>
      <c r="M2636" s="200" t="s">
        <v>1</v>
      </c>
      <c r="N2636" s="201" t="s">
        <v>37</v>
      </c>
      <c r="O2636" s="71"/>
      <c r="P2636" s="202">
        <f>O2636*H2636</f>
        <v>0</v>
      </c>
      <c r="Q2636" s="202">
        <v>3.5209999999999998E-2</v>
      </c>
      <c r="R2636" s="202">
        <f>Q2636*H2636</f>
        <v>0.35209999999999997</v>
      </c>
      <c r="S2636" s="202">
        <v>0</v>
      </c>
      <c r="T2636" s="203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4" t="s">
        <v>326</v>
      </c>
      <c r="AT2636" s="204" t="s">
        <v>184</v>
      </c>
      <c r="AU2636" s="204" t="s">
        <v>82</v>
      </c>
      <c r="AY2636" s="17" t="s">
        <v>182</v>
      </c>
      <c r="BE2636" s="205">
        <f>IF(N2636="základní",J2636,0)</f>
        <v>0</v>
      </c>
      <c r="BF2636" s="205">
        <f>IF(N2636="snížená",J2636,0)</f>
        <v>0</v>
      </c>
      <c r="BG2636" s="205">
        <f>IF(N2636="zákl. přenesená",J2636,0)</f>
        <v>0</v>
      </c>
      <c r="BH2636" s="205">
        <f>IF(N2636="sníž. přenesená",J2636,0)</f>
        <v>0</v>
      </c>
      <c r="BI2636" s="205">
        <f>IF(N2636="nulová",J2636,0)</f>
        <v>0</v>
      </c>
      <c r="BJ2636" s="17" t="s">
        <v>80</v>
      </c>
      <c r="BK2636" s="205">
        <f>ROUND(I2636*H2636,2)</f>
        <v>0</v>
      </c>
      <c r="BL2636" s="17" t="s">
        <v>326</v>
      </c>
      <c r="BM2636" s="204" t="s">
        <v>2887</v>
      </c>
    </row>
    <row r="2637" spans="1:65" s="13" customFormat="1" ht="11.25">
      <c r="B2637" s="206"/>
      <c r="C2637" s="207"/>
      <c r="D2637" s="208" t="s">
        <v>194</v>
      </c>
      <c r="E2637" s="209" t="s">
        <v>1</v>
      </c>
      <c r="F2637" s="210" t="s">
        <v>2888</v>
      </c>
      <c r="G2637" s="207"/>
      <c r="H2637" s="209" t="s">
        <v>1</v>
      </c>
      <c r="I2637" s="211"/>
      <c r="J2637" s="207"/>
      <c r="K2637" s="207"/>
      <c r="L2637" s="212"/>
      <c r="M2637" s="213"/>
      <c r="N2637" s="214"/>
      <c r="O2637" s="214"/>
      <c r="P2637" s="214"/>
      <c r="Q2637" s="214"/>
      <c r="R2637" s="214"/>
      <c r="S2637" s="214"/>
      <c r="T2637" s="215"/>
      <c r="AT2637" s="216" t="s">
        <v>194</v>
      </c>
      <c r="AU2637" s="216" t="s">
        <v>82</v>
      </c>
      <c r="AV2637" s="13" t="s">
        <v>80</v>
      </c>
      <c r="AW2637" s="13" t="s">
        <v>29</v>
      </c>
      <c r="AX2637" s="13" t="s">
        <v>72</v>
      </c>
      <c r="AY2637" s="216" t="s">
        <v>182</v>
      </c>
    </row>
    <row r="2638" spans="1:65" s="14" customFormat="1" ht="11.25">
      <c r="B2638" s="217"/>
      <c r="C2638" s="218"/>
      <c r="D2638" s="208" t="s">
        <v>194</v>
      </c>
      <c r="E2638" s="219" t="s">
        <v>1</v>
      </c>
      <c r="F2638" s="220" t="s">
        <v>136</v>
      </c>
      <c r="G2638" s="218"/>
      <c r="H2638" s="221">
        <v>10</v>
      </c>
      <c r="I2638" s="222"/>
      <c r="J2638" s="218"/>
      <c r="K2638" s="218"/>
      <c r="L2638" s="223"/>
      <c r="M2638" s="224"/>
      <c r="N2638" s="225"/>
      <c r="O2638" s="225"/>
      <c r="P2638" s="225"/>
      <c r="Q2638" s="225"/>
      <c r="R2638" s="225"/>
      <c r="S2638" s="225"/>
      <c r="T2638" s="226"/>
      <c r="AT2638" s="227" t="s">
        <v>194</v>
      </c>
      <c r="AU2638" s="227" t="s">
        <v>82</v>
      </c>
      <c r="AV2638" s="14" t="s">
        <v>82</v>
      </c>
      <c r="AW2638" s="14" t="s">
        <v>29</v>
      </c>
      <c r="AX2638" s="14" t="s">
        <v>80</v>
      </c>
      <c r="AY2638" s="227" t="s">
        <v>182</v>
      </c>
    </row>
    <row r="2639" spans="1:65" s="2" customFormat="1" ht="37.9" customHeight="1">
      <c r="A2639" s="34"/>
      <c r="B2639" s="35"/>
      <c r="C2639" s="192" t="s">
        <v>2889</v>
      </c>
      <c r="D2639" s="192" t="s">
        <v>184</v>
      </c>
      <c r="E2639" s="193" t="s">
        <v>2890</v>
      </c>
      <c r="F2639" s="194" t="s">
        <v>2891</v>
      </c>
      <c r="G2639" s="195" t="s">
        <v>201</v>
      </c>
      <c r="H2639" s="196">
        <v>67.570999999999998</v>
      </c>
      <c r="I2639" s="197"/>
      <c r="J2639" s="198">
        <f>ROUND(I2639*H2639,2)</f>
        <v>0</v>
      </c>
      <c r="K2639" s="199"/>
      <c r="L2639" s="39"/>
      <c r="M2639" s="200" t="s">
        <v>1</v>
      </c>
      <c r="N2639" s="201" t="s">
        <v>37</v>
      </c>
      <c r="O2639" s="71"/>
      <c r="P2639" s="202">
        <f>O2639*H2639</f>
        <v>0</v>
      </c>
      <c r="Q2639" s="202">
        <v>3.2499999999999999E-3</v>
      </c>
      <c r="R2639" s="202">
        <f>Q2639*H2639</f>
        <v>0.21960574999999999</v>
      </c>
      <c r="S2639" s="202">
        <v>0</v>
      </c>
      <c r="T2639" s="203">
        <f>S2639*H2639</f>
        <v>0</v>
      </c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R2639" s="204" t="s">
        <v>326</v>
      </c>
      <c r="AT2639" s="204" t="s">
        <v>184</v>
      </c>
      <c r="AU2639" s="204" t="s">
        <v>82</v>
      </c>
      <c r="AY2639" s="17" t="s">
        <v>182</v>
      </c>
      <c r="BE2639" s="205">
        <f>IF(N2639="základní",J2639,0)</f>
        <v>0</v>
      </c>
      <c r="BF2639" s="205">
        <f>IF(N2639="snížená",J2639,0)</f>
        <v>0</v>
      </c>
      <c r="BG2639" s="205">
        <f>IF(N2639="zákl. přenesená",J2639,0)</f>
        <v>0</v>
      </c>
      <c r="BH2639" s="205">
        <f>IF(N2639="sníž. přenesená",J2639,0)</f>
        <v>0</v>
      </c>
      <c r="BI2639" s="205">
        <f>IF(N2639="nulová",J2639,0)</f>
        <v>0</v>
      </c>
      <c r="BJ2639" s="17" t="s">
        <v>80</v>
      </c>
      <c r="BK2639" s="205">
        <f>ROUND(I2639*H2639,2)</f>
        <v>0</v>
      </c>
      <c r="BL2639" s="17" t="s">
        <v>326</v>
      </c>
      <c r="BM2639" s="204" t="s">
        <v>2892</v>
      </c>
    </row>
    <row r="2640" spans="1:65" s="13" customFormat="1" ht="11.25">
      <c r="B2640" s="206"/>
      <c r="C2640" s="207"/>
      <c r="D2640" s="208" t="s">
        <v>194</v>
      </c>
      <c r="E2640" s="209" t="s">
        <v>1</v>
      </c>
      <c r="F2640" s="210" t="s">
        <v>253</v>
      </c>
      <c r="G2640" s="207"/>
      <c r="H2640" s="209" t="s">
        <v>1</v>
      </c>
      <c r="I2640" s="211"/>
      <c r="J2640" s="207"/>
      <c r="K2640" s="207"/>
      <c r="L2640" s="212"/>
      <c r="M2640" s="213"/>
      <c r="N2640" s="214"/>
      <c r="O2640" s="214"/>
      <c r="P2640" s="214"/>
      <c r="Q2640" s="214"/>
      <c r="R2640" s="214"/>
      <c r="S2640" s="214"/>
      <c r="T2640" s="215"/>
      <c r="AT2640" s="216" t="s">
        <v>194</v>
      </c>
      <c r="AU2640" s="216" t="s">
        <v>82</v>
      </c>
      <c r="AV2640" s="13" t="s">
        <v>80</v>
      </c>
      <c r="AW2640" s="13" t="s">
        <v>29</v>
      </c>
      <c r="AX2640" s="13" t="s">
        <v>72</v>
      </c>
      <c r="AY2640" s="216" t="s">
        <v>182</v>
      </c>
    </row>
    <row r="2641" spans="1:65" s="13" customFormat="1" ht="11.25">
      <c r="B2641" s="206"/>
      <c r="C2641" s="207"/>
      <c r="D2641" s="208" t="s">
        <v>194</v>
      </c>
      <c r="E2641" s="209" t="s">
        <v>1</v>
      </c>
      <c r="F2641" s="210" t="s">
        <v>2893</v>
      </c>
      <c r="G2641" s="207"/>
      <c r="H2641" s="209" t="s">
        <v>1</v>
      </c>
      <c r="I2641" s="211"/>
      <c r="J2641" s="207"/>
      <c r="K2641" s="207"/>
      <c r="L2641" s="212"/>
      <c r="M2641" s="213"/>
      <c r="N2641" s="214"/>
      <c r="O2641" s="214"/>
      <c r="P2641" s="214"/>
      <c r="Q2641" s="214"/>
      <c r="R2641" s="214"/>
      <c r="S2641" s="214"/>
      <c r="T2641" s="215"/>
      <c r="AT2641" s="216" t="s">
        <v>194</v>
      </c>
      <c r="AU2641" s="216" t="s">
        <v>82</v>
      </c>
      <c r="AV2641" s="13" t="s">
        <v>80</v>
      </c>
      <c r="AW2641" s="13" t="s">
        <v>29</v>
      </c>
      <c r="AX2641" s="13" t="s">
        <v>72</v>
      </c>
      <c r="AY2641" s="216" t="s">
        <v>182</v>
      </c>
    </row>
    <row r="2642" spans="1:65" s="13" customFormat="1" ht="11.25">
      <c r="B2642" s="206"/>
      <c r="C2642" s="207"/>
      <c r="D2642" s="208" t="s">
        <v>194</v>
      </c>
      <c r="E2642" s="209" t="s">
        <v>1</v>
      </c>
      <c r="F2642" s="210" t="s">
        <v>2894</v>
      </c>
      <c r="G2642" s="207"/>
      <c r="H2642" s="209" t="s">
        <v>1</v>
      </c>
      <c r="I2642" s="211"/>
      <c r="J2642" s="207"/>
      <c r="K2642" s="207"/>
      <c r="L2642" s="212"/>
      <c r="M2642" s="213"/>
      <c r="N2642" s="214"/>
      <c r="O2642" s="214"/>
      <c r="P2642" s="214"/>
      <c r="Q2642" s="214"/>
      <c r="R2642" s="214"/>
      <c r="S2642" s="214"/>
      <c r="T2642" s="215"/>
      <c r="AT2642" s="216" t="s">
        <v>194</v>
      </c>
      <c r="AU2642" s="216" t="s">
        <v>82</v>
      </c>
      <c r="AV2642" s="13" t="s">
        <v>80</v>
      </c>
      <c r="AW2642" s="13" t="s">
        <v>29</v>
      </c>
      <c r="AX2642" s="13" t="s">
        <v>72</v>
      </c>
      <c r="AY2642" s="216" t="s">
        <v>182</v>
      </c>
    </row>
    <row r="2643" spans="1:65" s="14" customFormat="1" ht="11.25">
      <c r="B2643" s="217"/>
      <c r="C2643" s="218"/>
      <c r="D2643" s="208" t="s">
        <v>194</v>
      </c>
      <c r="E2643" s="219" t="s">
        <v>1</v>
      </c>
      <c r="F2643" s="220" t="s">
        <v>2895</v>
      </c>
      <c r="G2643" s="218"/>
      <c r="H2643" s="221">
        <v>27.3</v>
      </c>
      <c r="I2643" s="222"/>
      <c r="J2643" s="218"/>
      <c r="K2643" s="218"/>
      <c r="L2643" s="223"/>
      <c r="M2643" s="224"/>
      <c r="N2643" s="225"/>
      <c r="O2643" s="225"/>
      <c r="P2643" s="225"/>
      <c r="Q2643" s="225"/>
      <c r="R2643" s="225"/>
      <c r="S2643" s="225"/>
      <c r="T2643" s="226"/>
      <c r="AT2643" s="227" t="s">
        <v>194</v>
      </c>
      <c r="AU2643" s="227" t="s">
        <v>82</v>
      </c>
      <c r="AV2643" s="14" t="s">
        <v>82</v>
      </c>
      <c r="AW2643" s="14" t="s">
        <v>29</v>
      </c>
      <c r="AX2643" s="14" t="s">
        <v>72</v>
      </c>
      <c r="AY2643" s="227" t="s">
        <v>182</v>
      </c>
    </row>
    <row r="2644" spans="1:65" s="13" customFormat="1" ht="11.25">
      <c r="B2644" s="206"/>
      <c r="C2644" s="207"/>
      <c r="D2644" s="208" t="s">
        <v>194</v>
      </c>
      <c r="E2644" s="209" t="s">
        <v>1</v>
      </c>
      <c r="F2644" s="210" t="s">
        <v>2896</v>
      </c>
      <c r="G2644" s="207"/>
      <c r="H2644" s="209" t="s">
        <v>1</v>
      </c>
      <c r="I2644" s="211"/>
      <c r="J2644" s="207"/>
      <c r="K2644" s="207"/>
      <c r="L2644" s="212"/>
      <c r="M2644" s="213"/>
      <c r="N2644" s="214"/>
      <c r="O2644" s="214"/>
      <c r="P2644" s="214"/>
      <c r="Q2644" s="214"/>
      <c r="R2644" s="214"/>
      <c r="S2644" s="214"/>
      <c r="T2644" s="215"/>
      <c r="AT2644" s="216" t="s">
        <v>194</v>
      </c>
      <c r="AU2644" s="216" t="s">
        <v>82</v>
      </c>
      <c r="AV2644" s="13" t="s">
        <v>80</v>
      </c>
      <c r="AW2644" s="13" t="s">
        <v>29</v>
      </c>
      <c r="AX2644" s="13" t="s">
        <v>72</v>
      </c>
      <c r="AY2644" s="216" t="s">
        <v>182</v>
      </c>
    </row>
    <row r="2645" spans="1:65" s="13" customFormat="1" ht="11.25">
      <c r="B2645" s="206"/>
      <c r="C2645" s="207"/>
      <c r="D2645" s="208" t="s">
        <v>194</v>
      </c>
      <c r="E2645" s="209" t="s">
        <v>1</v>
      </c>
      <c r="F2645" s="210" t="s">
        <v>2897</v>
      </c>
      <c r="G2645" s="207"/>
      <c r="H2645" s="209" t="s">
        <v>1</v>
      </c>
      <c r="I2645" s="211"/>
      <c r="J2645" s="207"/>
      <c r="K2645" s="207"/>
      <c r="L2645" s="212"/>
      <c r="M2645" s="213"/>
      <c r="N2645" s="214"/>
      <c r="O2645" s="214"/>
      <c r="P2645" s="214"/>
      <c r="Q2645" s="214"/>
      <c r="R2645" s="214"/>
      <c r="S2645" s="214"/>
      <c r="T2645" s="215"/>
      <c r="AT2645" s="216" t="s">
        <v>194</v>
      </c>
      <c r="AU2645" s="216" t="s">
        <v>82</v>
      </c>
      <c r="AV2645" s="13" t="s">
        <v>80</v>
      </c>
      <c r="AW2645" s="13" t="s">
        <v>29</v>
      </c>
      <c r="AX2645" s="13" t="s">
        <v>72</v>
      </c>
      <c r="AY2645" s="216" t="s">
        <v>182</v>
      </c>
    </row>
    <row r="2646" spans="1:65" s="14" customFormat="1" ht="11.25">
      <c r="B2646" s="217"/>
      <c r="C2646" s="218"/>
      <c r="D2646" s="208" t="s">
        <v>194</v>
      </c>
      <c r="E2646" s="219" t="s">
        <v>1</v>
      </c>
      <c r="F2646" s="220" t="s">
        <v>8</v>
      </c>
      <c r="G2646" s="218"/>
      <c r="H2646" s="221">
        <v>12</v>
      </c>
      <c r="I2646" s="222"/>
      <c r="J2646" s="218"/>
      <c r="K2646" s="218"/>
      <c r="L2646" s="223"/>
      <c r="M2646" s="224"/>
      <c r="N2646" s="225"/>
      <c r="O2646" s="225"/>
      <c r="P2646" s="225"/>
      <c r="Q2646" s="225"/>
      <c r="R2646" s="225"/>
      <c r="S2646" s="225"/>
      <c r="T2646" s="226"/>
      <c r="AT2646" s="227" t="s">
        <v>194</v>
      </c>
      <c r="AU2646" s="227" t="s">
        <v>82</v>
      </c>
      <c r="AV2646" s="14" t="s">
        <v>82</v>
      </c>
      <c r="AW2646" s="14" t="s">
        <v>29</v>
      </c>
      <c r="AX2646" s="14" t="s">
        <v>72</v>
      </c>
      <c r="AY2646" s="227" t="s">
        <v>182</v>
      </c>
    </row>
    <row r="2647" spans="1:65" s="13" customFormat="1" ht="11.25">
      <c r="B2647" s="206"/>
      <c r="C2647" s="207"/>
      <c r="D2647" s="208" t="s">
        <v>194</v>
      </c>
      <c r="E2647" s="209" t="s">
        <v>1</v>
      </c>
      <c r="F2647" s="210" t="s">
        <v>2898</v>
      </c>
      <c r="G2647" s="207"/>
      <c r="H2647" s="209" t="s">
        <v>1</v>
      </c>
      <c r="I2647" s="211"/>
      <c r="J2647" s="207"/>
      <c r="K2647" s="207"/>
      <c r="L2647" s="212"/>
      <c r="M2647" s="213"/>
      <c r="N2647" s="214"/>
      <c r="O2647" s="214"/>
      <c r="P2647" s="214"/>
      <c r="Q2647" s="214"/>
      <c r="R2647" s="214"/>
      <c r="S2647" s="214"/>
      <c r="T2647" s="215"/>
      <c r="AT2647" s="216" t="s">
        <v>194</v>
      </c>
      <c r="AU2647" s="216" t="s">
        <v>82</v>
      </c>
      <c r="AV2647" s="13" t="s">
        <v>80</v>
      </c>
      <c r="AW2647" s="13" t="s">
        <v>29</v>
      </c>
      <c r="AX2647" s="13" t="s">
        <v>72</v>
      </c>
      <c r="AY2647" s="216" t="s">
        <v>182</v>
      </c>
    </row>
    <row r="2648" spans="1:65" s="13" customFormat="1" ht="11.25">
      <c r="B2648" s="206"/>
      <c r="C2648" s="207"/>
      <c r="D2648" s="208" t="s">
        <v>194</v>
      </c>
      <c r="E2648" s="209" t="s">
        <v>1</v>
      </c>
      <c r="F2648" s="210" t="s">
        <v>2899</v>
      </c>
      <c r="G2648" s="207"/>
      <c r="H2648" s="209" t="s">
        <v>1</v>
      </c>
      <c r="I2648" s="211"/>
      <c r="J2648" s="207"/>
      <c r="K2648" s="207"/>
      <c r="L2648" s="212"/>
      <c r="M2648" s="213"/>
      <c r="N2648" s="214"/>
      <c r="O2648" s="214"/>
      <c r="P2648" s="214"/>
      <c r="Q2648" s="214"/>
      <c r="R2648" s="214"/>
      <c r="S2648" s="214"/>
      <c r="T2648" s="215"/>
      <c r="AT2648" s="216" t="s">
        <v>194</v>
      </c>
      <c r="AU2648" s="216" t="s">
        <v>82</v>
      </c>
      <c r="AV2648" s="13" t="s">
        <v>80</v>
      </c>
      <c r="AW2648" s="13" t="s">
        <v>29</v>
      </c>
      <c r="AX2648" s="13" t="s">
        <v>72</v>
      </c>
      <c r="AY2648" s="216" t="s">
        <v>182</v>
      </c>
    </row>
    <row r="2649" spans="1:65" s="14" customFormat="1" ht="11.25">
      <c r="B2649" s="217"/>
      <c r="C2649" s="218"/>
      <c r="D2649" s="208" t="s">
        <v>194</v>
      </c>
      <c r="E2649" s="219" t="s">
        <v>1</v>
      </c>
      <c r="F2649" s="220" t="s">
        <v>2900</v>
      </c>
      <c r="G2649" s="218"/>
      <c r="H2649" s="221">
        <v>28.271000000000001</v>
      </c>
      <c r="I2649" s="222"/>
      <c r="J2649" s="218"/>
      <c r="K2649" s="218"/>
      <c r="L2649" s="223"/>
      <c r="M2649" s="224"/>
      <c r="N2649" s="225"/>
      <c r="O2649" s="225"/>
      <c r="P2649" s="225"/>
      <c r="Q2649" s="225"/>
      <c r="R2649" s="225"/>
      <c r="S2649" s="225"/>
      <c r="T2649" s="226"/>
      <c r="AT2649" s="227" t="s">
        <v>194</v>
      </c>
      <c r="AU2649" s="227" t="s">
        <v>82</v>
      </c>
      <c r="AV2649" s="14" t="s">
        <v>82</v>
      </c>
      <c r="AW2649" s="14" t="s">
        <v>29</v>
      </c>
      <c r="AX2649" s="14" t="s">
        <v>72</v>
      </c>
      <c r="AY2649" s="227" t="s">
        <v>182</v>
      </c>
    </row>
    <row r="2650" spans="1:65" s="15" customFormat="1" ht="11.25">
      <c r="B2650" s="228"/>
      <c r="C2650" s="229"/>
      <c r="D2650" s="208" t="s">
        <v>194</v>
      </c>
      <c r="E2650" s="230" t="s">
        <v>1</v>
      </c>
      <c r="F2650" s="231" t="s">
        <v>218</v>
      </c>
      <c r="G2650" s="229"/>
      <c r="H2650" s="232">
        <v>67.570999999999998</v>
      </c>
      <c r="I2650" s="233"/>
      <c r="J2650" s="229"/>
      <c r="K2650" s="229"/>
      <c r="L2650" s="234"/>
      <c r="M2650" s="235"/>
      <c r="N2650" s="236"/>
      <c r="O2650" s="236"/>
      <c r="P2650" s="236"/>
      <c r="Q2650" s="236"/>
      <c r="R2650" s="236"/>
      <c r="S2650" s="236"/>
      <c r="T2650" s="237"/>
      <c r="AT2650" s="238" t="s">
        <v>194</v>
      </c>
      <c r="AU2650" s="238" t="s">
        <v>82</v>
      </c>
      <c r="AV2650" s="15" t="s">
        <v>187</v>
      </c>
      <c r="AW2650" s="15" t="s">
        <v>29</v>
      </c>
      <c r="AX2650" s="15" t="s">
        <v>80</v>
      </c>
      <c r="AY2650" s="238" t="s">
        <v>182</v>
      </c>
    </row>
    <row r="2651" spans="1:65" s="2" customFormat="1" ht="21.75" customHeight="1">
      <c r="A2651" s="34"/>
      <c r="B2651" s="35"/>
      <c r="C2651" s="242" t="s">
        <v>2901</v>
      </c>
      <c r="D2651" s="242" t="s">
        <v>648</v>
      </c>
      <c r="E2651" s="243" t="s">
        <v>2902</v>
      </c>
      <c r="F2651" s="244" t="s">
        <v>2903</v>
      </c>
      <c r="G2651" s="245" t="s">
        <v>201</v>
      </c>
      <c r="H2651" s="246">
        <v>70.95</v>
      </c>
      <c r="I2651" s="247"/>
      <c r="J2651" s="248">
        <f>ROUND(I2651*H2651,2)</f>
        <v>0</v>
      </c>
      <c r="K2651" s="249"/>
      <c r="L2651" s="250"/>
      <c r="M2651" s="251" t="s">
        <v>1</v>
      </c>
      <c r="N2651" s="252" t="s">
        <v>37</v>
      </c>
      <c r="O2651" s="71"/>
      <c r="P2651" s="202">
        <f>O2651*H2651</f>
        <v>0</v>
      </c>
      <c r="Q2651" s="202">
        <v>9.7999999999999997E-3</v>
      </c>
      <c r="R2651" s="202">
        <f>Q2651*H2651</f>
        <v>0.69530999999999998</v>
      </c>
      <c r="S2651" s="202">
        <v>0</v>
      </c>
      <c r="T2651" s="203">
        <f>S2651*H2651</f>
        <v>0</v>
      </c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R2651" s="204" t="s">
        <v>434</v>
      </c>
      <c r="AT2651" s="204" t="s">
        <v>648</v>
      </c>
      <c r="AU2651" s="204" t="s">
        <v>82</v>
      </c>
      <c r="AY2651" s="17" t="s">
        <v>182</v>
      </c>
      <c r="BE2651" s="205">
        <f>IF(N2651="základní",J2651,0)</f>
        <v>0</v>
      </c>
      <c r="BF2651" s="205">
        <f>IF(N2651="snížená",J2651,0)</f>
        <v>0</v>
      </c>
      <c r="BG2651" s="205">
        <f>IF(N2651="zákl. přenesená",J2651,0)</f>
        <v>0</v>
      </c>
      <c r="BH2651" s="205">
        <f>IF(N2651="sníž. přenesená",J2651,0)</f>
        <v>0</v>
      </c>
      <c r="BI2651" s="205">
        <f>IF(N2651="nulová",J2651,0)</f>
        <v>0</v>
      </c>
      <c r="BJ2651" s="17" t="s">
        <v>80</v>
      </c>
      <c r="BK2651" s="205">
        <f>ROUND(I2651*H2651,2)</f>
        <v>0</v>
      </c>
      <c r="BL2651" s="17" t="s">
        <v>326</v>
      </c>
      <c r="BM2651" s="204" t="s">
        <v>2904</v>
      </c>
    </row>
    <row r="2652" spans="1:65" s="2" customFormat="1" ht="19.5">
      <c r="A2652" s="34"/>
      <c r="B2652" s="35"/>
      <c r="C2652" s="36"/>
      <c r="D2652" s="208" t="s">
        <v>652</v>
      </c>
      <c r="E2652" s="36"/>
      <c r="F2652" s="253" t="s">
        <v>2905</v>
      </c>
      <c r="G2652" s="36"/>
      <c r="H2652" s="36"/>
      <c r="I2652" s="254"/>
      <c r="J2652" s="36"/>
      <c r="K2652" s="36"/>
      <c r="L2652" s="39"/>
      <c r="M2652" s="255"/>
      <c r="N2652" s="256"/>
      <c r="O2652" s="71"/>
      <c r="P2652" s="71"/>
      <c r="Q2652" s="71"/>
      <c r="R2652" s="71"/>
      <c r="S2652" s="71"/>
      <c r="T2652" s="72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  <c r="AT2652" s="17" t="s">
        <v>652</v>
      </c>
      <c r="AU2652" s="17" t="s">
        <v>82</v>
      </c>
    </row>
    <row r="2653" spans="1:65" s="14" customFormat="1" ht="11.25">
      <c r="B2653" s="217"/>
      <c r="C2653" s="218"/>
      <c r="D2653" s="208" t="s">
        <v>194</v>
      </c>
      <c r="E2653" s="218"/>
      <c r="F2653" s="220" t="s">
        <v>2906</v>
      </c>
      <c r="G2653" s="218"/>
      <c r="H2653" s="221">
        <v>70.95</v>
      </c>
      <c r="I2653" s="222"/>
      <c r="J2653" s="218"/>
      <c r="K2653" s="218"/>
      <c r="L2653" s="223"/>
      <c r="M2653" s="224"/>
      <c r="N2653" s="225"/>
      <c r="O2653" s="225"/>
      <c r="P2653" s="225"/>
      <c r="Q2653" s="225"/>
      <c r="R2653" s="225"/>
      <c r="S2653" s="225"/>
      <c r="T2653" s="226"/>
      <c r="AT2653" s="227" t="s">
        <v>194</v>
      </c>
      <c r="AU2653" s="227" t="s">
        <v>82</v>
      </c>
      <c r="AV2653" s="14" t="s">
        <v>82</v>
      </c>
      <c r="AW2653" s="14" t="s">
        <v>4</v>
      </c>
      <c r="AX2653" s="14" t="s">
        <v>80</v>
      </c>
      <c r="AY2653" s="227" t="s">
        <v>182</v>
      </c>
    </row>
    <row r="2654" spans="1:65" s="2" customFormat="1" ht="24.2" customHeight="1">
      <c r="A2654" s="34"/>
      <c r="B2654" s="35"/>
      <c r="C2654" s="192" t="s">
        <v>2907</v>
      </c>
      <c r="D2654" s="192" t="s">
        <v>184</v>
      </c>
      <c r="E2654" s="193" t="s">
        <v>2908</v>
      </c>
      <c r="F2654" s="194" t="s">
        <v>2909</v>
      </c>
      <c r="G2654" s="195" t="s">
        <v>201</v>
      </c>
      <c r="H2654" s="196">
        <v>110.7</v>
      </c>
      <c r="I2654" s="197"/>
      <c r="J2654" s="198">
        <f>ROUND(I2654*H2654,2)</f>
        <v>0</v>
      </c>
      <c r="K2654" s="199"/>
      <c r="L2654" s="39"/>
      <c r="M2654" s="200" t="s">
        <v>1</v>
      </c>
      <c r="N2654" s="201" t="s">
        <v>37</v>
      </c>
      <c r="O2654" s="71"/>
      <c r="P2654" s="202">
        <f>O2654*H2654</f>
        <v>0</v>
      </c>
      <c r="Q2654" s="202">
        <v>2.0000000000000001E-4</v>
      </c>
      <c r="R2654" s="202">
        <f>Q2654*H2654</f>
        <v>2.214E-2</v>
      </c>
      <c r="S2654" s="202">
        <v>0</v>
      </c>
      <c r="T2654" s="203">
        <f>S2654*H2654</f>
        <v>0</v>
      </c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  <c r="AR2654" s="204" t="s">
        <v>326</v>
      </c>
      <c r="AT2654" s="204" t="s">
        <v>184</v>
      </c>
      <c r="AU2654" s="204" t="s">
        <v>82</v>
      </c>
      <c r="AY2654" s="17" t="s">
        <v>182</v>
      </c>
      <c r="BE2654" s="205">
        <f>IF(N2654="základní",J2654,0)</f>
        <v>0</v>
      </c>
      <c r="BF2654" s="205">
        <f>IF(N2654="snížená",J2654,0)</f>
        <v>0</v>
      </c>
      <c r="BG2654" s="205">
        <f>IF(N2654="zákl. přenesená",J2654,0)</f>
        <v>0</v>
      </c>
      <c r="BH2654" s="205">
        <f>IF(N2654="sníž. přenesená",J2654,0)</f>
        <v>0</v>
      </c>
      <c r="BI2654" s="205">
        <f>IF(N2654="nulová",J2654,0)</f>
        <v>0</v>
      </c>
      <c r="BJ2654" s="17" t="s">
        <v>80</v>
      </c>
      <c r="BK2654" s="205">
        <f>ROUND(I2654*H2654,2)</f>
        <v>0</v>
      </c>
      <c r="BL2654" s="17" t="s">
        <v>326</v>
      </c>
      <c r="BM2654" s="204" t="s">
        <v>2910</v>
      </c>
    </row>
    <row r="2655" spans="1:65" s="13" customFormat="1" ht="11.25">
      <c r="B2655" s="206"/>
      <c r="C2655" s="207"/>
      <c r="D2655" s="208" t="s">
        <v>194</v>
      </c>
      <c r="E2655" s="209" t="s">
        <v>1</v>
      </c>
      <c r="F2655" s="210" t="s">
        <v>253</v>
      </c>
      <c r="G2655" s="207"/>
      <c r="H2655" s="209" t="s">
        <v>1</v>
      </c>
      <c r="I2655" s="211"/>
      <c r="J2655" s="207"/>
      <c r="K2655" s="207"/>
      <c r="L2655" s="212"/>
      <c r="M2655" s="213"/>
      <c r="N2655" s="214"/>
      <c r="O2655" s="214"/>
      <c r="P2655" s="214"/>
      <c r="Q2655" s="214"/>
      <c r="R2655" s="214"/>
      <c r="S2655" s="214"/>
      <c r="T2655" s="215"/>
      <c r="AT2655" s="216" t="s">
        <v>194</v>
      </c>
      <c r="AU2655" s="216" t="s">
        <v>82</v>
      </c>
      <c r="AV2655" s="13" t="s">
        <v>80</v>
      </c>
      <c r="AW2655" s="13" t="s">
        <v>29</v>
      </c>
      <c r="AX2655" s="13" t="s">
        <v>72</v>
      </c>
      <c r="AY2655" s="216" t="s">
        <v>182</v>
      </c>
    </row>
    <row r="2656" spans="1:65" s="13" customFormat="1" ht="11.25">
      <c r="B2656" s="206"/>
      <c r="C2656" s="207"/>
      <c r="D2656" s="208" t="s">
        <v>194</v>
      </c>
      <c r="E2656" s="209" t="s">
        <v>1</v>
      </c>
      <c r="F2656" s="210" t="s">
        <v>2857</v>
      </c>
      <c r="G2656" s="207"/>
      <c r="H2656" s="209" t="s">
        <v>1</v>
      </c>
      <c r="I2656" s="211"/>
      <c r="J2656" s="207"/>
      <c r="K2656" s="207"/>
      <c r="L2656" s="212"/>
      <c r="M2656" s="213"/>
      <c r="N2656" s="214"/>
      <c r="O2656" s="214"/>
      <c r="P2656" s="214"/>
      <c r="Q2656" s="214"/>
      <c r="R2656" s="214"/>
      <c r="S2656" s="214"/>
      <c r="T2656" s="215"/>
      <c r="AT2656" s="216" t="s">
        <v>194</v>
      </c>
      <c r="AU2656" s="216" t="s">
        <v>82</v>
      </c>
      <c r="AV2656" s="13" t="s">
        <v>80</v>
      </c>
      <c r="AW2656" s="13" t="s">
        <v>29</v>
      </c>
      <c r="AX2656" s="13" t="s">
        <v>72</v>
      </c>
      <c r="AY2656" s="216" t="s">
        <v>182</v>
      </c>
    </row>
    <row r="2657" spans="1:65" s="13" customFormat="1" ht="22.5">
      <c r="B2657" s="206"/>
      <c r="C2657" s="207"/>
      <c r="D2657" s="208" t="s">
        <v>194</v>
      </c>
      <c r="E2657" s="209" t="s">
        <v>1</v>
      </c>
      <c r="F2657" s="210" t="s">
        <v>2911</v>
      </c>
      <c r="G2657" s="207"/>
      <c r="H2657" s="209" t="s">
        <v>1</v>
      </c>
      <c r="I2657" s="211"/>
      <c r="J2657" s="207"/>
      <c r="K2657" s="207"/>
      <c r="L2657" s="212"/>
      <c r="M2657" s="213"/>
      <c r="N2657" s="214"/>
      <c r="O2657" s="214"/>
      <c r="P2657" s="214"/>
      <c r="Q2657" s="214"/>
      <c r="R2657" s="214"/>
      <c r="S2657" s="214"/>
      <c r="T2657" s="215"/>
      <c r="AT2657" s="216" t="s">
        <v>194</v>
      </c>
      <c r="AU2657" s="216" t="s">
        <v>82</v>
      </c>
      <c r="AV2657" s="13" t="s">
        <v>80</v>
      </c>
      <c r="AW2657" s="13" t="s">
        <v>29</v>
      </c>
      <c r="AX2657" s="13" t="s">
        <v>72</v>
      </c>
      <c r="AY2657" s="216" t="s">
        <v>182</v>
      </c>
    </row>
    <row r="2658" spans="1:65" s="14" customFormat="1" ht="11.25">
      <c r="B2658" s="217"/>
      <c r="C2658" s="218"/>
      <c r="D2658" s="208" t="s">
        <v>194</v>
      </c>
      <c r="E2658" s="219" t="s">
        <v>1</v>
      </c>
      <c r="F2658" s="220" t="s">
        <v>2859</v>
      </c>
      <c r="G2658" s="218"/>
      <c r="H2658" s="221">
        <v>110.7</v>
      </c>
      <c r="I2658" s="222"/>
      <c r="J2658" s="218"/>
      <c r="K2658" s="218"/>
      <c r="L2658" s="223"/>
      <c r="M2658" s="224"/>
      <c r="N2658" s="225"/>
      <c r="O2658" s="225"/>
      <c r="P2658" s="225"/>
      <c r="Q2658" s="225"/>
      <c r="R2658" s="225"/>
      <c r="S2658" s="225"/>
      <c r="T2658" s="226"/>
      <c r="AT2658" s="227" t="s">
        <v>194</v>
      </c>
      <c r="AU2658" s="227" t="s">
        <v>82</v>
      </c>
      <c r="AV2658" s="14" t="s">
        <v>82</v>
      </c>
      <c r="AW2658" s="14" t="s">
        <v>29</v>
      </c>
      <c r="AX2658" s="14" t="s">
        <v>80</v>
      </c>
      <c r="AY2658" s="227" t="s">
        <v>182</v>
      </c>
    </row>
    <row r="2659" spans="1:65" s="2" customFormat="1" ht="24.2" customHeight="1">
      <c r="A2659" s="34"/>
      <c r="B2659" s="35"/>
      <c r="C2659" s="242" t="s">
        <v>2912</v>
      </c>
      <c r="D2659" s="242" t="s">
        <v>648</v>
      </c>
      <c r="E2659" s="243" t="s">
        <v>2913</v>
      </c>
      <c r="F2659" s="244" t="s">
        <v>2914</v>
      </c>
      <c r="G2659" s="245" t="s">
        <v>201</v>
      </c>
      <c r="H2659" s="246">
        <v>116.235</v>
      </c>
      <c r="I2659" s="247"/>
      <c r="J2659" s="248">
        <f>ROUND(I2659*H2659,2)</f>
        <v>0</v>
      </c>
      <c r="K2659" s="249"/>
      <c r="L2659" s="250"/>
      <c r="M2659" s="251" t="s">
        <v>1</v>
      </c>
      <c r="N2659" s="252" t="s">
        <v>37</v>
      </c>
      <c r="O2659" s="71"/>
      <c r="P2659" s="202">
        <f>O2659*H2659</f>
        <v>0</v>
      </c>
      <c r="Q2659" s="202">
        <v>8.0000000000000002E-3</v>
      </c>
      <c r="R2659" s="202">
        <f>Q2659*H2659</f>
        <v>0.92988000000000004</v>
      </c>
      <c r="S2659" s="202">
        <v>0</v>
      </c>
      <c r="T2659" s="203">
        <f>S2659*H2659</f>
        <v>0</v>
      </c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R2659" s="204" t="s">
        <v>434</v>
      </c>
      <c r="AT2659" s="204" t="s">
        <v>648</v>
      </c>
      <c r="AU2659" s="204" t="s">
        <v>82</v>
      </c>
      <c r="AY2659" s="17" t="s">
        <v>182</v>
      </c>
      <c r="BE2659" s="205">
        <f>IF(N2659="základní",J2659,0)</f>
        <v>0</v>
      </c>
      <c r="BF2659" s="205">
        <f>IF(N2659="snížená",J2659,0)</f>
        <v>0</v>
      </c>
      <c r="BG2659" s="205">
        <f>IF(N2659="zákl. přenesená",J2659,0)</f>
        <v>0</v>
      </c>
      <c r="BH2659" s="205">
        <f>IF(N2659="sníž. přenesená",J2659,0)</f>
        <v>0</v>
      </c>
      <c r="BI2659" s="205">
        <f>IF(N2659="nulová",J2659,0)</f>
        <v>0</v>
      </c>
      <c r="BJ2659" s="17" t="s">
        <v>80</v>
      </c>
      <c r="BK2659" s="205">
        <f>ROUND(I2659*H2659,2)</f>
        <v>0</v>
      </c>
      <c r="BL2659" s="17" t="s">
        <v>326</v>
      </c>
      <c r="BM2659" s="204" t="s">
        <v>2915</v>
      </c>
    </row>
    <row r="2660" spans="1:65" s="14" customFormat="1" ht="11.25">
      <c r="B2660" s="217"/>
      <c r="C2660" s="218"/>
      <c r="D2660" s="208" t="s">
        <v>194</v>
      </c>
      <c r="E2660" s="218"/>
      <c r="F2660" s="220" t="s">
        <v>2916</v>
      </c>
      <c r="G2660" s="218"/>
      <c r="H2660" s="221">
        <v>116.235</v>
      </c>
      <c r="I2660" s="222"/>
      <c r="J2660" s="218"/>
      <c r="K2660" s="218"/>
      <c r="L2660" s="223"/>
      <c r="M2660" s="224"/>
      <c r="N2660" s="225"/>
      <c r="O2660" s="225"/>
      <c r="P2660" s="225"/>
      <c r="Q2660" s="225"/>
      <c r="R2660" s="225"/>
      <c r="S2660" s="225"/>
      <c r="T2660" s="226"/>
      <c r="AT2660" s="227" t="s">
        <v>194</v>
      </c>
      <c r="AU2660" s="227" t="s">
        <v>82</v>
      </c>
      <c r="AV2660" s="14" t="s">
        <v>82</v>
      </c>
      <c r="AW2660" s="14" t="s">
        <v>4</v>
      </c>
      <c r="AX2660" s="14" t="s">
        <v>80</v>
      </c>
      <c r="AY2660" s="227" t="s">
        <v>182</v>
      </c>
    </row>
    <row r="2661" spans="1:65" s="2" customFormat="1" ht="24.2" customHeight="1">
      <c r="A2661" s="34"/>
      <c r="B2661" s="35"/>
      <c r="C2661" s="192" t="s">
        <v>2917</v>
      </c>
      <c r="D2661" s="192" t="s">
        <v>184</v>
      </c>
      <c r="E2661" s="193" t="s">
        <v>2918</v>
      </c>
      <c r="F2661" s="194" t="s">
        <v>2919</v>
      </c>
      <c r="G2661" s="195" t="s">
        <v>324</v>
      </c>
      <c r="H2661" s="196">
        <v>2</v>
      </c>
      <c r="I2661" s="197"/>
      <c r="J2661" s="198">
        <f>ROUND(I2661*H2661,2)</f>
        <v>0</v>
      </c>
      <c r="K2661" s="199"/>
      <c r="L2661" s="39"/>
      <c r="M2661" s="200" t="s">
        <v>1</v>
      </c>
      <c r="N2661" s="201" t="s">
        <v>37</v>
      </c>
      <c r="O2661" s="71"/>
      <c r="P2661" s="202">
        <f>O2661*H2661</f>
        <v>0</v>
      </c>
      <c r="Q2661" s="202">
        <v>3.0000000000000001E-5</v>
      </c>
      <c r="R2661" s="202">
        <f>Q2661*H2661</f>
        <v>6.0000000000000002E-5</v>
      </c>
      <c r="S2661" s="202">
        <v>0</v>
      </c>
      <c r="T2661" s="203">
        <f>S2661*H2661</f>
        <v>0</v>
      </c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  <c r="AR2661" s="204" t="s">
        <v>326</v>
      </c>
      <c r="AT2661" s="204" t="s">
        <v>184</v>
      </c>
      <c r="AU2661" s="204" t="s">
        <v>82</v>
      </c>
      <c r="AY2661" s="17" t="s">
        <v>182</v>
      </c>
      <c r="BE2661" s="205">
        <f>IF(N2661="základní",J2661,0)</f>
        <v>0</v>
      </c>
      <c r="BF2661" s="205">
        <f>IF(N2661="snížená",J2661,0)</f>
        <v>0</v>
      </c>
      <c r="BG2661" s="205">
        <f>IF(N2661="zákl. přenesená",J2661,0)</f>
        <v>0</v>
      </c>
      <c r="BH2661" s="205">
        <f>IF(N2661="sníž. přenesená",J2661,0)</f>
        <v>0</v>
      </c>
      <c r="BI2661" s="205">
        <f>IF(N2661="nulová",J2661,0)</f>
        <v>0</v>
      </c>
      <c r="BJ2661" s="17" t="s">
        <v>80</v>
      </c>
      <c r="BK2661" s="205">
        <f>ROUND(I2661*H2661,2)</f>
        <v>0</v>
      </c>
      <c r="BL2661" s="17" t="s">
        <v>326</v>
      </c>
      <c r="BM2661" s="204" t="s">
        <v>2920</v>
      </c>
    </row>
    <row r="2662" spans="1:65" s="13" customFormat="1" ht="11.25">
      <c r="B2662" s="206"/>
      <c r="C2662" s="207"/>
      <c r="D2662" s="208" t="s">
        <v>194</v>
      </c>
      <c r="E2662" s="209" t="s">
        <v>1</v>
      </c>
      <c r="F2662" s="210" t="s">
        <v>2921</v>
      </c>
      <c r="G2662" s="207"/>
      <c r="H2662" s="209" t="s">
        <v>1</v>
      </c>
      <c r="I2662" s="211"/>
      <c r="J2662" s="207"/>
      <c r="K2662" s="207"/>
      <c r="L2662" s="212"/>
      <c r="M2662" s="213"/>
      <c r="N2662" s="214"/>
      <c r="O2662" s="214"/>
      <c r="P2662" s="214"/>
      <c r="Q2662" s="214"/>
      <c r="R2662" s="214"/>
      <c r="S2662" s="214"/>
      <c r="T2662" s="215"/>
      <c r="AT2662" s="216" t="s">
        <v>194</v>
      </c>
      <c r="AU2662" s="216" t="s">
        <v>82</v>
      </c>
      <c r="AV2662" s="13" t="s">
        <v>80</v>
      </c>
      <c r="AW2662" s="13" t="s">
        <v>29</v>
      </c>
      <c r="AX2662" s="13" t="s">
        <v>72</v>
      </c>
      <c r="AY2662" s="216" t="s">
        <v>182</v>
      </c>
    </row>
    <row r="2663" spans="1:65" s="14" customFormat="1" ht="11.25">
      <c r="B2663" s="217"/>
      <c r="C2663" s="218"/>
      <c r="D2663" s="208" t="s">
        <v>194</v>
      </c>
      <c r="E2663" s="219" t="s">
        <v>1</v>
      </c>
      <c r="F2663" s="220" t="s">
        <v>2922</v>
      </c>
      <c r="G2663" s="218"/>
      <c r="H2663" s="221">
        <v>2</v>
      </c>
      <c r="I2663" s="222"/>
      <c r="J2663" s="218"/>
      <c r="K2663" s="218"/>
      <c r="L2663" s="223"/>
      <c r="M2663" s="224"/>
      <c r="N2663" s="225"/>
      <c r="O2663" s="225"/>
      <c r="P2663" s="225"/>
      <c r="Q2663" s="225"/>
      <c r="R2663" s="225"/>
      <c r="S2663" s="225"/>
      <c r="T2663" s="226"/>
      <c r="AT2663" s="227" t="s">
        <v>194</v>
      </c>
      <c r="AU2663" s="227" t="s">
        <v>82</v>
      </c>
      <c r="AV2663" s="14" t="s">
        <v>82</v>
      </c>
      <c r="AW2663" s="14" t="s">
        <v>29</v>
      </c>
      <c r="AX2663" s="14" t="s">
        <v>80</v>
      </c>
      <c r="AY2663" s="227" t="s">
        <v>182</v>
      </c>
    </row>
    <row r="2664" spans="1:65" s="2" customFormat="1" ht="21.75" customHeight="1">
      <c r="A2664" s="34"/>
      <c r="B2664" s="35"/>
      <c r="C2664" s="242" t="s">
        <v>2923</v>
      </c>
      <c r="D2664" s="242" t="s">
        <v>648</v>
      </c>
      <c r="E2664" s="243" t="s">
        <v>2924</v>
      </c>
      <c r="F2664" s="244" t="s">
        <v>2925</v>
      </c>
      <c r="G2664" s="245" t="s">
        <v>324</v>
      </c>
      <c r="H2664" s="246">
        <v>1</v>
      </c>
      <c r="I2664" s="247"/>
      <c r="J2664" s="248">
        <f>ROUND(I2664*H2664,2)</f>
        <v>0</v>
      </c>
      <c r="K2664" s="249"/>
      <c r="L2664" s="250"/>
      <c r="M2664" s="251" t="s">
        <v>1</v>
      </c>
      <c r="N2664" s="252" t="s">
        <v>37</v>
      </c>
      <c r="O2664" s="71"/>
      <c r="P2664" s="202">
        <f>O2664*H2664</f>
        <v>0</v>
      </c>
      <c r="Q2664" s="202">
        <v>1.8E-3</v>
      </c>
      <c r="R2664" s="202">
        <f>Q2664*H2664</f>
        <v>1.8E-3</v>
      </c>
      <c r="S2664" s="202">
        <v>0</v>
      </c>
      <c r="T2664" s="203">
        <f>S2664*H2664</f>
        <v>0</v>
      </c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R2664" s="204" t="s">
        <v>434</v>
      </c>
      <c r="AT2664" s="204" t="s">
        <v>648</v>
      </c>
      <c r="AU2664" s="204" t="s">
        <v>82</v>
      </c>
      <c r="AY2664" s="17" t="s">
        <v>182</v>
      </c>
      <c r="BE2664" s="205">
        <f>IF(N2664="základní",J2664,0)</f>
        <v>0</v>
      </c>
      <c r="BF2664" s="205">
        <f>IF(N2664="snížená",J2664,0)</f>
        <v>0</v>
      </c>
      <c r="BG2664" s="205">
        <f>IF(N2664="zákl. přenesená",J2664,0)</f>
        <v>0</v>
      </c>
      <c r="BH2664" s="205">
        <f>IF(N2664="sníž. přenesená",J2664,0)</f>
        <v>0</v>
      </c>
      <c r="BI2664" s="205">
        <f>IF(N2664="nulová",J2664,0)</f>
        <v>0</v>
      </c>
      <c r="BJ2664" s="17" t="s">
        <v>80</v>
      </c>
      <c r="BK2664" s="205">
        <f>ROUND(I2664*H2664,2)</f>
        <v>0</v>
      </c>
      <c r="BL2664" s="17" t="s">
        <v>326</v>
      </c>
      <c r="BM2664" s="204" t="s">
        <v>2926</v>
      </c>
    </row>
    <row r="2665" spans="1:65" s="2" customFormat="1" ht="58.5">
      <c r="A2665" s="34"/>
      <c r="B2665" s="35"/>
      <c r="C2665" s="36"/>
      <c r="D2665" s="208" t="s">
        <v>652</v>
      </c>
      <c r="E2665" s="36"/>
      <c r="F2665" s="253" t="s">
        <v>2927</v>
      </c>
      <c r="G2665" s="36"/>
      <c r="H2665" s="36"/>
      <c r="I2665" s="254"/>
      <c r="J2665" s="36"/>
      <c r="K2665" s="36"/>
      <c r="L2665" s="39"/>
      <c r="M2665" s="255"/>
      <c r="N2665" s="256"/>
      <c r="O2665" s="71"/>
      <c r="P2665" s="71"/>
      <c r="Q2665" s="71"/>
      <c r="R2665" s="71"/>
      <c r="S2665" s="71"/>
      <c r="T2665" s="72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T2665" s="17" t="s">
        <v>652</v>
      </c>
      <c r="AU2665" s="17" t="s">
        <v>82</v>
      </c>
    </row>
    <row r="2666" spans="1:65" s="14" customFormat="1" ht="11.25">
      <c r="B2666" s="217"/>
      <c r="C2666" s="218"/>
      <c r="D2666" s="208" t="s">
        <v>194</v>
      </c>
      <c r="E2666" s="219" t="s">
        <v>1</v>
      </c>
      <c r="F2666" s="220" t="s">
        <v>80</v>
      </c>
      <c r="G2666" s="218"/>
      <c r="H2666" s="221">
        <v>1</v>
      </c>
      <c r="I2666" s="222"/>
      <c r="J2666" s="218"/>
      <c r="K2666" s="218"/>
      <c r="L2666" s="223"/>
      <c r="M2666" s="224"/>
      <c r="N2666" s="225"/>
      <c r="O2666" s="225"/>
      <c r="P2666" s="225"/>
      <c r="Q2666" s="225"/>
      <c r="R2666" s="225"/>
      <c r="S2666" s="225"/>
      <c r="T2666" s="226"/>
      <c r="AT2666" s="227" t="s">
        <v>194</v>
      </c>
      <c r="AU2666" s="227" t="s">
        <v>82</v>
      </c>
      <c r="AV2666" s="14" t="s">
        <v>82</v>
      </c>
      <c r="AW2666" s="14" t="s">
        <v>29</v>
      </c>
      <c r="AX2666" s="14" t="s">
        <v>80</v>
      </c>
      <c r="AY2666" s="227" t="s">
        <v>182</v>
      </c>
    </row>
    <row r="2667" spans="1:65" s="2" customFormat="1" ht="24.2" customHeight="1">
      <c r="A2667" s="34"/>
      <c r="B2667" s="35"/>
      <c r="C2667" s="242" t="s">
        <v>2928</v>
      </c>
      <c r="D2667" s="242" t="s">
        <v>648</v>
      </c>
      <c r="E2667" s="243" t="s">
        <v>2929</v>
      </c>
      <c r="F2667" s="244" t="s">
        <v>2930</v>
      </c>
      <c r="G2667" s="245" t="s">
        <v>324</v>
      </c>
      <c r="H2667" s="246">
        <v>1</v>
      </c>
      <c r="I2667" s="247"/>
      <c r="J2667" s="248">
        <f>ROUND(I2667*H2667,2)</f>
        <v>0</v>
      </c>
      <c r="K2667" s="249"/>
      <c r="L2667" s="250"/>
      <c r="M2667" s="251" t="s">
        <v>1</v>
      </c>
      <c r="N2667" s="252" t="s">
        <v>37</v>
      </c>
      <c r="O2667" s="71"/>
      <c r="P2667" s="202">
        <f>O2667*H2667</f>
        <v>0</v>
      </c>
      <c r="Q2667" s="202">
        <v>5.0000000000000001E-4</v>
      </c>
      <c r="R2667" s="202">
        <f>Q2667*H2667</f>
        <v>5.0000000000000001E-4</v>
      </c>
      <c r="S2667" s="202">
        <v>0</v>
      </c>
      <c r="T2667" s="203">
        <f>S2667*H2667</f>
        <v>0</v>
      </c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  <c r="AR2667" s="204" t="s">
        <v>434</v>
      </c>
      <c r="AT2667" s="204" t="s">
        <v>648</v>
      </c>
      <c r="AU2667" s="204" t="s">
        <v>82</v>
      </c>
      <c r="AY2667" s="17" t="s">
        <v>182</v>
      </c>
      <c r="BE2667" s="205">
        <f>IF(N2667="základní",J2667,0)</f>
        <v>0</v>
      </c>
      <c r="BF2667" s="205">
        <f>IF(N2667="snížená",J2667,0)</f>
        <v>0</v>
      </c>
      <c r="BG2667" s="205">
        <f>IF(N2667="zákl. přenesená",J2667,0)</f>
        <v>0</v>
      </c>
      <c r="BH2667" s="205">
        <f>IF(N2667="sníž. přenesená",J2667,0)</f>
        <v>0</v>
      </c>
      <c r="BI2667" s="205">
        <f>IF(N2667="nulová",J2667,0)</f>
        <v>0</v>
      </c>
      <c r="BJ2667" s="17" t="s">
        <v>80</v>
      </c>
      <c r="BK2667" s="205">
        <f>ROUND(I2667*H2667,2)</f>
        <v>0</v>
      </c>
      <c r="BL2667" s="17" t="s">
        <v>326</v>
      </c>
      <c r="BM2667" s="204" t="s">
        <v>2931</v>
      </c>
    </row>
    <row r="2668" spans="1:65" s="2" customFormat="1" ht="68.25">
      <c r="A2668" s="34"/>
      <c r="B2668" s="35"/>
      <c r="C2668" s="36"/>
      <c r="D2668" s="208" t="s">
        <v>652</v>
      </c>
      <c r="E2668" s="36"/>
      <c r="F2668" s="253" t="s">
        <v>2932</v>
      </c>
      <c r="G2668" s="36"/>
      <c r="H2668" s="36"/>
      <c r="I2668" s="254"/>
      <c r="J2668" s="36"/>
      <c r="K2668" s="36"/>
      <c r="L2668" s="39"/>
      <c r="M2668" s="255"/>
      <c r="N2668" s="256"/>
      <c r="O2668" s="71"/>
      <c r="P2668" s="71"/>
      <c r="Q2668" s="71"/>
      <c r="R2668" s="71"/>
      <c r="S2668" s="71"/>
      <c r="T2668" s="72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T2668" s="17" t="s">
        <v>652</v>
      </c>
      <c r="AU2668" s="17" t="s">
        <v>82</v>
      </c>
    </row>
    <row r="2669" spans="1:65" s="14" customFormat="1" ht="11.25">
      <c r="B2669" s="217"/>
      <c r="C2669" s="218"/>
      <c r="D2669" s="208" t="s">
        <v>194</v>
      </c>
      <c r="E2669" s="219" t="s">
        <v>1</v>
      </c>
      <c r="F2669" s="220" t="s">
        <v>80</v>
      </c>
      <c r="G2669" s="218"/>
      <c r="H2669" s="221">
        <v>1</v>
      </c>
      <c r="I2669" s="222"/>
      <c r="J2669" s="218"/>
      <c r="K2669" s="218"/>
      <c r="L2669" s="223"/>
      <c r="M2669" s="224"/>
      <c r="N2669" s="225"/>
      <c r="O2669" s="225"/>
      <c r="P2669" s="225"/>
      <c r="Q2669" s="225"/>
      <c r="R2669" s="225"/>
      <c r="S2669" s="225"/>
      <c r="T2669" s="226"/>
      <c r="AT2669" s="227" t="s">
        <v>194</v>
      </c>
      <c r="AU2669" s="227" t="s">
        <v>82</v>
      </c>
      <c r="AV2669" s="14" t="s">
        <v>82</v>
      </c>
      <c r="AW2669" s="14" t="s">
        <v>29</v>
      </c>
      <c r="AX2669" s="14" t="s">
        <v>80</v>
      </c>
      <c r="AY2669" s="227" t="s">
        <v>182</v>
      </c>
    </row>
    <row r="2670" spans="1:65" s="2" customFormat="1" ht="24.2" customHeight="1">
      <c r="A2670" s="34"/>
      <c r="B2670" s="35"/>
      <c r="C2670" s="192" t="s">
        <v>2933</v>
      </c>
      <c r="D2670" s="192" t="s">
        <v>184</v>
      </c>
      <c r="E2670" s="193" t="s">
        <v>2934</v>
      </c>
      <c r="F2670" s="194" t="s">
        <v>2935</v>
      </c>
      <c r="G2670" s="195" t="s">
        <v>201</v>
      </c>
      <c r="H2670" s="196">
        <v>11.097</v>
      </c>
      <c r="I2670" s="197"/>
      <c r="J2670" s="198">
        <f>ROUND(I2670*H2670,2)</f>
        <v>0</v>
      </c>
      <c r="K2670" s="199"/>
      <c r="L2670" s="39"/>
      <c r="M2670" s="200" t="s">
        <v>1</v>
      </c>
      <c r="N2670" s="201" t="s">
        <v>37</v>
      </c>
      <c r="O2670" s="71"/>
      <c r="P2670" s="202">
        <f>O2670*H2670</f>
        <v>0</v>
      </c>
      <c r="Q2670" s="202">
        <v>2.0119999999999999E-2</v>
      </c>
      <c r="R2670" s="202">
        <f>Q2670*H2670</f>
        <v>0.22327163999999997</v>
      </c>
      <c r="S2670" s="202">
        <v>0</v>
      </c>
      <c r="T2670" s="203">
        <f>S2670*H2670</f>
        <v>0</v>
      </c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  <c r="AR2670" s="204" t="s">
        <v>326</v>
      </c>
      <c r="AT2670" s="204" t="s">
        <v>184</v>
      </c>
      <c r="AU2670" s="204" t="s">
        <v>82</v>
      </c>
      <c r="AY2670" s="17" t="s">
        <v>182</v>
      </c>
      <c r="BE2670" s="205">
        <f>IF(N2670="základní",J2670,0)</f>
        <v>0</v>
      </c>
      <c r="BF2670" s="205">
        <f>IF(N2670="snížená",J2670,0)</f>
        <v>0</v>
      </c>
      <c r="BG2670" s="205">
        <f>IF(N2670="zákl. přenesená",J2670,0)</f>
        <v>0</v>
      </c>
      <c r="BH2670" s="205">
        <f>IF(N2670="sníž. přenesená",J2670,0)</f>
        <v>0</v>
      </c>
      <c r="BI2670" s="205">
        <f>IF(N2670="nulová",J2670,0)</f>
        <v>0</v>
      </c>
      <c r="BJ2670" s="17" t="s">
        <v>80</v>
      </c>
      <c r="BK2670" s="205">
        <f>ROUND(I2670*H2670,2)</f>
        <v>0</v>
      </c>
      <c r="BL2670" s="17" t="s">
        <v>326</v>
      </c>
      <c r="BM2670" s="204" t="s">
        <v>2936</v>
      </c>
    </row>
    <row r="2671" spans="1:65" s="13" customFormat="1" ht="11.25">
      <c r="B2671" s="206"/>
      <c r="C2671" s="207"/>
      <c r="D2671" s="208" t="s">
        <v>194</v>
      </c>
      <c r="E2671" s="209" t="s">
        <v>1</v>
      </c>
      <c r="F2671" s="210" t="s">
        <v>207</v>
      </c>
      <c r="G2671" s="207"/>
      <c r="H2671" s="209" t="s">
        <v>1</v>
      </c>
      <c r="I2671" s="211"/>
      <c r="J2671" s="207"/>
      <c r="K2671" s="207"/>
      <c r="L2671" s="212"/>
      <c r="M2671" s="213"/>
      <c r="N2671" s="214"/>
      <c r="O2671" s="214"/>
      <c r="P2671" s="214"/>
      <c r="Q2671" s="214"/>
      <c r="R2671" s="214"/>
      <c r="S2671" s="214"/>
      <c r="T2671" s="215"/>
      <c r="AT2671" s="216" t="s">
        <v>194</v>
      </c>
      <c r="AU2671" s="216" t="s">
        <v>82</v>
      </c>
      <c r="AV2671" s="13" t="s">
        <v>80</v>
      </c>
      <c r="AW2671" s="13" t="s">
        <v>29</v>
      </c>
      <c r="AX2671" s="13" t="s">
        <v>72</v>
      </c>
      <c r="AY2671" s="216" t="s">
        <v>182</v>
      </c>
    </row>
    <row r="2672" spans="1:65" s="13" customFormat="1" ht="11.25">
      <c r="B2672" s="206"/>
      <c r="C2672" s="207"/>
      <c r="D2672" s="208" t="s">
        <v>194</v>
      </c>
      <c r="E2672" s="209" t="s">
        <v>1</v>
      </c>
      <c r="F2672" s="210" t="s">
        <v>2817</v>
      </c>
      <c r="G2672" s="207"/>
      <c r="H2672" s="209" t="s">
        <v>1</v>
      </c>
      <c r="I2672" s="211"/>
      <c r="J2672" s="207"/>
      <c r="K2672" s="207"/>
      <c r="L2672" s="212"/>
      <c r="M2672" s="213"/>
      <c r="N2672" s="214"/>
      <c r="O2672" s="214"/>
      <c r="P2672" s="214"/>
      <c r="Q2672" s="214"/>
      <c r="R2672" s="214"/>
      <c r="S2672" s="214"/>
      <c r="T2672" s="215"/>
      <c r="AT2672" s="216" t="s">
        <v>194</v>
      </c>
      <c r="AU2672" s="216" t="s">
        <v>82</v>
      </c>
      <c r="AV2672" s="13" t="s">
        <v>80</v>
      </c>
      <c r="AW2672" s="13" t="s">
        <v>29</v>
      </c>
      <c r="AX2672" s="13" t="s">
        <v>72</v>
      </c>
      <c r="AY2672" s="216" t="s">
        <v>182</v>
      </c>
    </row>
    <row r="2673" spans="1:65" s="14" customFormat="1" ht="11.25">
      <c r="B2673" s="217"/>
      <c r="C2673" s="218"/>
      <c r="D2673" s="208" t="s">
        <v>194</v>
      </c>
      <c r="E2673" s="219" t="s">
        <v>1</v>
      </c>
      <c r="F2673" s="220" t="s">
        <v>2937</v>
      </c>
      <c r="G2673" s="218"/>
      <c r="H2673" s="221">
        <v>11.097</v>
      </c>
      <c r="I2673" s="222"/>
      <c r="J2673" s="218"/>
      <c r="K2673" s="218"/>
      <c r="L2673" s="223"/>
      <c r="M2673" s="224"/>
      <c r="N2673" s="225"/>
      <c r="O2673" s="225"/>
      <c r="P2673" s="225"/>
      <c r="Q2673" s="225"/>
      <c r="R2673" s="225"/>
      <c r="S2673" s="225"/>
      <c r="T2673" s="226"/>
      <c r="AT2673" s="227" t="s">
        <v>194</v>
      </c>
      <c r="AU2673" s="227" t="s">
        <v>82</v>
      </c>
      <c r="AV2673" s="14" t="s">
        <v>82</v>
      </c>
      <c r="AW2673" s="14" t="s">
        <v>29</v>
      </c>
      <c r="AX2673" s="14" t="s">
        <v>72</v>
      </c>
      <c r="AY2673" s="227" t="s">
        <v>182</v>
      </c>
    </row>
    <row r="2674" spans="1:65" s="15" customFormat="1" ht="11.25">
      <c r="B2674" s="228"/>
      <c r="C2674" s="229"/>
      <c r="D2674" s="208" t="s">
        <v>194</v>
      </c>
      <c r="E2674" s="230" t="s">
        <v>1</v>
      </c>
      <c r="F2674" s="231" t="s">
        <v>218</v>
      </c>
      <c r="G2674" s="229"/>
      <c r="H2674" s="232">
        <v>11.097</v>
      </c>
      <c r="I2674" s="233"/>
      <c r="J2674" s="229"/>
      <c r="K2674" s="229"/>
      <c r="L2674" s="234"/>
      <c r="M2674" s="235"/>
      <c r="N2674" s="236"/>
      <c r="O2674" s="236"/>
      <c r="P2674" s="236"/>
      <c r="Q2674" s="236"/>
      <c r="R2674" s="236"/>
      <c r="S2674" s="236"/>
      <c r="T2674" s="237"/>
      <c r="AT2674" s="238" t="s">
        <v>194</v>
      </c>
      <c r="AU2674" s="238" t="s">
        <v>82</v>
      </c>
      <c r="AV2674" s="15" t="s">
        <v>187</v>
      </c>
      <c r="AW2674" s="15" t="s">
        <v>29</v>
      </c>
      <c r="AX2674" s="15" t="s">
        <v>80</v>
      </c>
      <c r="AY2674" s="238" t="s">
        <v>182</v>
      </c>
    </row>
    <row r="2675" spans="1:65" s="2" customFormat="1" ht="24.2" customHeight="1">
      <c r="A2675" s="34"/>
      <c r="B2675" s="35"/>
      <c r="C2675" s="192" t="s">
        <v>2938</v>
      </c>
      <c r="D2675" s="192" t="s">
        <v>184</v>
      </c>
      <c r="E2675" s="193" t="s">
        <v>2939</v>
      </c>
      <c r="F2675" s="194" t="s">
        <v>2940</v>
      </c>
      <c r="G2675" s="195" t="s">
        <v>324</v>
      </c>
      <c r="H2675" s="196">
        <v>5</v>
      </c>
      <c r="I2675" s="197"/>
      <c r="J2675" s="198">
        <f>ROUND(I2675*H2675,2)</f>
        <v>0</v>
      </c>
      <c r="K2675" s="199"/>
      <c r="L2675" s="39"/>
      <c r="M2675" s="200" t="s">
        <v>1</v>
      </c>
      <c r="N2675" s="201" t="s">
        <v>37</v>
      </c>
      <c r="O2675" s="71"/>
      <c r="P2675" s="202">
        <f>O2675*H2675</f>
        <v>0</v>
      </c>
      <c r="Q2675" s="202">
        <v>3.058E-2</v>
      </c>
      <c r="R2675" s="202">
        <f>Q2675*H2675</f>
        <v>0.15290000000000001</v>
      </c>
      <c r="S2675" s="202">
        <v>0</v>
      </c>
      <c r="T2675" s="203">
        <f>S2675*H2675</f>
        <v>0</v>
      </c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R2675" s="204" t="s">
        <v>326</v>
      </c>
      <c r="AT2675" s="204" t="s">
        <v>184</v>
      </c>
      <c r="AU2675" s="204" t="s">
        <v>82</v>
      </c>
      <c r="AY2675" s="17" t="s">
        <v>182</v>
      </c>
      <c r="BE2675" s="205">
        <f>IF(N2675="základní",J2675,0)</f>
        <v>0</v>
      </c>
      <c r="BF2675" s="205">
        <f>IF(N2675="snížená",J2675,0)</f>
        <v>0</v>
      </c>
      <c r="BG2675" s="205">
        <f>IF(N2675="zákl. přenesená",J2675,0)</f>
        <v>0</v>
      </c>
      <c r="BH2675" s="205">
        <f>IF(N2675="sníž. přenesená",J2675,0)</f>
        <v>0</v>
      </c>
      <c r="BI2675" s="205">
        <f>IF(N2675="nulová",J2675,0)</f>
        <v>0</v>
      </c>
      <c r="BJ2675" s="17" t="s">
        <v>80</v>
      </c>
      <c r="BK2675" s="205">
        <f>ROUND(I2675*H2675,2)</f>
        <v>0</v>
      </c>
      <c r="BL2675" s="17" t="s">
        <v>326</v>
      </c>
      <c r="BM2675" s="204" t="s">
        <v>2941</v>
      </c>
    </row>
    <row r="2676" spans="1:65" s="13" customFormat="1" ht="11.25">
      <c r="B2676" s="206"/>
      <c r="C2676" s="207"/>
      <c r="D2676" s="208" t="s">
        <v>194</v>
      </c>
      <c r="E2676" s="209" t="s">
        <v>1</v>
      </c>
      <c r="F2676" s="210" t="s">
        <v>207</v>
      </c>
      <c r="G2676" s="207"/>
      <c r="H2676" s="209" t="s">
        <v>1</v>
      </c>
      <c r="I2676" s="211"/>
      <c r="J2676" s="207"/>
      <c r="K2676" s="207"/>
      <c r="L2676" s="212"/>
      <c r="M2676" s="213"/>
      <c r="N2676" s="214"/>
      <c r="O2676" s="214"/>
      <c r="P2676" s="214"/>
      <c r="Q2676" s="214"/>
      <c r="R2676" s="214"/>
      <c r="S2676" s="214"/>
      <c r="T2676" s="215"/>
      <c r="AT2676" s="216" t="s">
        <v>194</v>
      </c>
      <c r="AU2676" s="216" t="s">
        <v>82</v>
      </c>
      <c r="AV2676" s="13" t="s">
        <v>80</v>
      </c>
      <c r="AW2676" s="13" t="s">
        <v>29</v>
      </c>
      <c r="AX2676" s="13" t="s">
        <v>72</v>
      </c>
      <c r="AY2676" s="216" t="s">
        <v>182</v>
      </c>
    </row>
    <row r="2677" spans="1:65" s="13" customFormat="1" ht="11.25">
      <c r="B2677" s="206"/>
      <c r="C2677" s="207"/>
      <c r="D2677" s="208" t="s">
        <v>194</v>
      </c>
      <c r="E2677" s="209" t="s">
        <v>1</v>
      </c>
      <c r="F2677" s="210" t="s">
        <v>2817</v>
      </c>
      <c r="G2677" s="207"/>
      <c r="H2677" s="209" t="s">
        <v>1</v>
      </c>
      <c r="I2677" s="211"/>
      <c r="J2677" s="207"/>
      <c r="K2677" s="207"/>
      <c r="L2677" s="212"/>
      <c r="M2677" s="213"/>
      <c r="N2677" s="214"/>
      <c r="O2677" s="214"/>
      <c r="P2677" s="214"/>
      <c r="Q2677" s="214"/>
      <c r="R2677" s="214"/>
      <c r="S2677" s="214"/>
      <c r="T2677" s="215"/>
      <c r="AT2677" s="216" t="s">
        <v>194</v>
      </c>
      <c r="AU2677" s="216" t="s">
        <v>82</v>
      </c>
      <c r="AV2677" s="13" t="s">
        <v>80</v>
      </c>
      <c r="AW2677" s="13" t="s">
        <v>29</v>
      </c>
      <c r="AX2677" s="13" t="s">
        <v>72</v>
      </c>
      <c r="AY2677" s="216" t="s">
        <v>182</v>
      </c>
    </row>
    <row r="2678" spans="1:65" s="14" customFormat="1" ht="11.25">
      <c r="B2678" s="217"/>
      <c r="C2678" s="218"/>
      <c r="D2678" s="208" t="s">
        <v>194</v>
      </c>
      <c r="E2678" s="219" t="s">
        <v>1</v>
      </c>
      <c r="F2678" s="220" t="s">
        <v>243</v>
      </c>
      <c r="G2678" s="218"/>
      <c r="H2678" s="221">
        <v>5</v>
      </c>
      <c r="I2678" s="222"/>
      <c r="J2678" s="218"/>
      <c r="K2678" s="218"/>
      <c r="L2678" s="223"/>
      <c r="M2678" s="224"/>
      <c r="N2678" s="225"/>
      <c r="O2678" s="225"/>
      <c r="P2678" s="225"/>
      <c r="Q2678" s="225"/>
      <c r="R2678" s="225"/>
      <c r="S2678" s="225"/>
      <c r="T2678" s="226"/>
      <c r="AT2678" s="227" t="s">
        <v>194</v>
      </c>
      <c r="AU2678" s="227" t="s">
        <v>82</v>
      </c>
      <c r="AV2678" s="14" t="s">
        <v>82</v>
      </c>
      <c r="AW2678" s="14" t="s">
        <v>29</v>
      </c>
      <c r="AX2678" s="14" t="s">
        <v>72</v>
      </c>
      <c r="AY2678" s="227" t="s">
        <v>182</v>
      </c>
    </row>
    <row r="2679" spans="1:65" s="15" customFormat="1" ht="11.25">
      <c r="B2679" s="228"/>
      <c r="C2679" s="229"/>
      <c r="D2679" s="208" t="s">
        <v>194</v>
      </c>
      <c r="E2679" s="230" t="s">
        <v>1</v>
      </c>
      <c r="F2679" s="231" t="s">
        <v>218</v>
      </c>
      <c r="G2679" s="229"/>
      <c r="H2679" s="232">
        <v>5</v>
      </c>
      <c r="I2679" s="233"/>
      <c r="J2679" s="229"/>
      <c r="K2679" s="229"/>
      <c r="L2679" s="234"/>
      <c r="M2679" s="235"/>
      <c r="N2679" s="236"/>
      <c r="O2679" s="236"/>
      <c r="P2679" s="236"/>
      <c r="Q2679" s="236"/>
      <c r="R2679" s="236"/>
      <c r="S2679" s="236"/>
      <c r="T2679" s="237"/>
      <c r="AT2679" s="238" t="s">
        <v>194</v>
      </c>
      <c r="AU2679" s="238" t="s">
        <v>82</v>
      </c>
      <c r="AV2679" s="15" t="s">
        <v>187</v>
      </c>
      <c r="AW2679" s="15" t="s">
        <v>29</v>
      </c>
      <c r="AX2679" s="15" t="s">
        <v>80</v>
      </c>
      <c r="AY2679" s="238" t="s">
        <v>182</v>
      </c>
    </row>
    <row r="2680" spans="1:65" s="2" customFormat="1" ht="21.75" customHeight="1">
      <c r="A2680" s="34"/>
      <c r="B2680" s="35"/>
      <c r="C2680" s="192" t="s">
        <v>2942</v>
      </c>
      <c r="D2680" s="192" t="s">
        <v>184</v>
      </c>
      <c r="E2680" s="193" t="s">
        <v>2943</v>
      </c>
      <c r="F2680" s="194" t="s">
        <v>2944</v>
      </c>
      <c r="G2680" s="195" t="s">
        <v>1883</v>
      </c>
      <c r="H2680" s="196">
        <v>2</v>
      </c>
      <c r="I2680" s="197"/>
      <c r="J2680" s="198">
        <f>ROUND(I2680*H2680,2)</f>
        <v>0</v>
      </c>
      <c r="K2680" s="199"/>
      <c r="L2680" s="39"/>
      <c r="M2680" s="200" t="s">
        <v>1</v>
      </c>
      <c r="N2680" s="201" t="s">
        <v>37</v>
      </c>
      <c r="O2680" s="71"/>
      <c r="P2680" s="202">
        <f>O2680*H2680</f>
        <v>0</v>
      </c>
      <c r="Q2680" s="202">
        <v>0</v>
      </c>
      <c r="R2680" s="202">
        <f>Q2680*H2680</f>
        <v>0</v>
      </c>
      <c r="S2680" s="202">
        <v>0</v>
      </c>
      <c r="T2680" s="203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4" t="s">
        <v>326</v>
      </c>
      <c r="AT2680" s="204" t="s">
        <v>184</v>
      </c>
      <c r="AU2680" s="204" t="s">
        <v>82</v>
      </c>
      <c r="AY2680" s="17" t="s">
        <v>182</v>
      </c>
      <c r="BE2680" s="205">
        <f>IF(N2680="základní",J2680,0)</f>
        <v>0</v>
      </c>
      <c r="BF2680" s="205">
        <f>IF(N2680="snížená",J2680,0)</f>
        <v>0</v>
      </c>
      <c r="BG2680" s="205">
        <f>IF(N2680="zákl. přenesená",J2680,0)</f>
        <v>0</v>
      </c>
      <c r="BH2680" s="205">
        <f>IF(N2680="sníž. přenesená",J2680,0)</f>
        <v>0</v>
      </c>
      <c r="BI2680" s="205">
        <f>IF(N2680="nulová",J2680,0)</f>
        <v>0</v>
      </c>
      <c r="BJ2680" s="17" t="s">
        <v>80</v>
      </c>
      <c r="BK2680" s="205">
        <f>ROUND(I2680*H2680,2)</f>
        <v>0</v>
      </c>
      <c r="BL2680" s="17" t="s">
        <v>326</v>
      </c>
      <c r="BM2680" s="204" t="s">
        <v>2945</v>
      </c>
    </row>
    <row r="2681" spans="1:65" s="13" customFormat="1" ht="11.25">
      <c r="B2681" s="206"/>
      <c r="C2681" s="207"/>
      <c r="D2681" s="208" t="s">
        <v>194</v>
      </c>
      <c r="E2681" s="209" t="s">
        <v>1</v>
      </c>
      <c r="F2681" s="210" t="s">
        <v>2946</v>
      </c>
      <c r="G2681" s="207"/>
      <c r="H2681" s="209" t="s">
        <v>1</v>
      </c>
      <c r="I2681" s="211"/>
      <c r="J2681" s="207"/>
      <c r="K2681" s="207"/>
      <c r="L2681" s="212"/>
      <c r="M2681" s="213"/>
      <c r="N2681" s="214"/>
      <c r="O2681" s="214"/>
      <c r="P2681" s="214"/>
      <c r="Q2681" s="214"/>
      <c r="R2681" s="214"/>
      <c r="S2681" s="214"/>
      <c r="T2681" s="215"/>
      <c r="AT2681" s="216" t="s">
        <v>194</v>
      </c>
      <c r="AU2681" s="216" t="s">
        <v>82</v>
      </c>
      <c r="AV2681" s="13" t="s">
        <v>80</v>
      </c>
      <c r="AW2681" s="13" t="s">
        <v>29</v>
      </c>
      <c r="AX2681" s="13" t="s">
        <v>72</v>
      </c>
      <c r="AY2681" s="216" t="s">
        <v>182</v>
      </c>
    </row>
    <row r="2682" spans="1:65" s="14" customFormat="1" ht="11.25">
      <c r="B2682" s="217"/>
      <c r="C2682" s="218"/>
      <c r="D2682" s="208" t="s">
        <v>194</v>
      </c>
      <c r="E2682" s="219" t="s">
        <v>1</v>
      </c>
      <c r="F2682" s="220" t="s">
        <v>82</v>
      </c>
      <c r="G2682" s="218"/>
      <c r="H2682" s="221">
        <v>2</v>
      </c>
      <c r="I2682" s="222"/>
      <c r="J2682" s="218"/>
      <c r="K2682" s="218"/>
      <c r="L2682" s="223"/>
      <c r="M2682" s="224"/>
      <c r="N2682" s="225"/>
      <c r="O2682" s="225"/>
      <c r="P2682" s="225"/>
      <c r="Q2682" s="225"/>
      <c r="R2682" s="225"/>
      <c r="S2682" s="225"/>
      <c r="T2682" s="226"/>
      <c r="AT2682" s="227" t="s">
        <v>194</v>
      </c>
      <c r="AU2682" s="227" t="s">
        <v>82</v>
      </c>
      <c r="AV2682" s="14" t="s">
        <v>82</v>
      </c>
      <c r="AW2682" s="14" t="s">
        <v>29</v>
      </c>
      <c r="AX2682" s="14" t="s">
        <v>80</v>
      </c>
      <c r="AY2682" s="227" t="s">
        <v>182</v>
      </c>
    </row>
    <row r="2683" spans="1:65" s="2" customFormat="1" ht="24.2" customHeight="1">
      <c r="A2683" s="34"/>
      <c r="B2683" s="35"/>
      <c r="C2683" s="192" t="s">
        <v>2947</v>
      </c>
      <c r="D2683" s="192" t="s">
        <v>184</v>
      </c>
      <c r="E2683" s="193" t="s">
        <v>2948</v>
      </c>
      <c r="F2683" s="194" t="s">
        <v>2949</v>
      </c>
      <c r="G2683" s="195" t="s">
        <v>318</v>
      </c>
      <c r="H2683" s="196">
        <v>40</v>
      </c>
      <c r="I2683" s="197"/>
      <c r="J2683" s="198">
        <f>ROUND(I2683*H2683,2)</f>
        <v>0</v>
      </c>
      <c r="K2683" s="199"/>
      <c r="L2683" s="39"/>
      <c r="M2683" s="200" t="s">
        <v>1</v>
      </c>
      <c r="N2683" s="201" t="s">
        <v>37</v>
      </c>
      <c r="O2683" s="71"/>
      <c r="P2683" s="202">
        <f>O2683*H2683</f>
        <v>0</v>
      </c>
      <c r="Q2683" s="202">
        <v>2.0000000000000001E-4</v>
      </c>
      <c r="R2683" s="202">
        <f>Q2683*H2683</f>
        <v>8.0000000000000002E-3</v>
      </c>
      <c r="S2683" s="202">
        <v>0</v>
      </c>
      <c r="T2683" s="203">
        <f>S2683*H2683</f>
        <v>0</v>
      </c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R2683" s="204" t="s">
        <v>326</v>
      </c>
      <c r="AT2683" s="204" t="s">
        <v>184</v>
      </c>
      <c r="AU2683" s="204" t="s">
        <v>82</v>
      </c>
      <c r="AY2683" s="17" t="s">
        <v>182</v>
      </c>
      <c r="BE2683" s="205">
        <f>IF(N2683="základní",J2683,0)</f>
        <v>0</v>
      </c>
      <c r="BF2683" s="205">
        <f>IF(N2683="snížená",J2683,0)</f>
        <v>0</v>
      </c>
      <c r="BG2683" s="205">
        <f>IF(N2683="zákl. přenesená",J2683,0)</f>
        <v>0</v>
      </c>
      <c r="BH2683" s="205">
        <f>IF(N2683="sníž. přenesená",J2683,0)</f>
        <v>0</v>
      </c>
      <c r="BI2683" s="205">
        <f>IF(N2683="nulová",J2683,0)</f>
        <v>0</v>
      </c>
      <c r="BJ2683" s="17" t="s">
        <v>80</v>
      </c>
      <c r="BK2683" s="205">
        <f>ROUND(I2683*H2683,2)</f>
        <v>0</v>
      </c>
      <c r="BL2683" s="17" t="s">
        <v>326</v>
      </c>
      <c r="BM2683" s="204" t="s">
        <v>2950</v>
      </c>
    </row>
    <row r="2684" spans="1:65" s="2" customFormat="1" ht="24.2" customHeight="1">
      <c r="A2684" s="34"/>
      <c r="B2684" s="35"/>
      <c r="C2684" s="192" t="s">
        <v>2951</v>
      </c>
      <c r="D2684" s="192" t="s">
        <v>184</v>
      </c>
      <c r="E2684" s="193" t="s">
        <v>2952</v>
      </c>
      <c r="F2684" s="194" t="s">
        <v>2953</v>
      </c>
      <c r="G2684" s="195" t="s">
        <v>292</v>
      </c>
      <c r="H2684" s="196">
        <v>9.7439999999999998</v>
      </c>
      <c r="I2684" s="197"/>
      <c r="J2684" s="198">
        <f>ROUND(I2684*H2684,2)</f>
        <v>0</v>
      </c>
      <c r="K2684" s="199"/>
      <c r="L2684" s="39"/>
      <c r="M2684" s="200" t="s">
        <v>1</v>
      </c>
      <c r="N2684" s="201" t="s">
        <v>37</v>
      </c>
      <c r="O2684" s="71"/>
      <c r="P2684" s="202">
        <f>O2684*H2684</f>
        <v>0</v>
      </c>
      <c r="Q2684" s="202">
        <v>0</v>
      </c>
      <c r="R2684" s="202">
        <f>Q2684*H2684</f>
        <v>0</v>
      </c>
      <c r="S2684" s="202">
        <v>0</v>
      </c>
      <c r="T2684" s="203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4" t="s">
        <v>326</v>
      </c>
      <c r="AT2684" s="204" t="s">
        <v>184</v>
      </c>
      <c r="AU2684" s="204" t="s">
        <v>82</v>
      </c>
      <c r="AY2684" s="17" t="s">
        <v>182</v>
      </c>
      <c r="BE2684" s="205">
        <f>IF(N2684="základní",J2684,0)</f>
        <v>0</v>
      </c>
      <c r="BF2684" s="205">
        <f>IF(N2684="snížená",J2684,0)</f>
        <v>0</v>
      </c>
      <c r="BG2684" s="205">
        <f>IF(N2684="zákl. přenesená",J2684,0)</f>
        <v>0</v>
      </c>
      <c r="BH2684" s="205">
        <f>IF(N2684="sníž. přenesená",J2684,0)</f>
        <v>0</v>
      </c>
      <c r="BI2684" s="205">
        <f>IF(N2684="nulová",J2684,0)</f>
        <v>0</v>
      </c>
      <c r="BJ2684" s="17" t="s">
        <v>80</v>
      </c>
      <c r="BK2684" s="205">
        <f>ROUND(I2684*H2684,2)</f>
        <v>0</v>
      </c>
      <c r="BL2684" s="17" t="s">
        <v>326</v>
      </c>
      <c r="BM2684" s="204" t="s">
        <v>2954</v>
      </c>
    </row>
    <row r="2685" spans="1:65" s="2" customFormat="1" ht="37.9" customHeight="1">
      <c r="A2685" s="34"/>
      <c r="B2685" s="35"/>
      <c r="C2685" s="192" t="s">
        <v>2955</v>
      </c>
      <c r="D2685" s="192" t="s">
        <v>184</v>
      </c>
      <c r="E2685" s="193" t="s">
        <v>2956</v>
      </c>
      <c r="F2685" s="194" t="s">
        <v>2957</v>
      </c>
      <c r="G2685" s="195" t="s">
        <v>292</v>
      </c>
      <c r="H2685" s="196">
        <v>29.231999999999999</v>
      </c>
      <c r="I2685" s="197"/>
      <c r="J2685" s="198">
        <f>ROUND(I2685*H2685,2)</f>
        <v>0</v>
      </c>
      <c r="K2685" s="199"/>
      <c r="L2685" s="39"/>
      <c r="M2685" s="200" t="s">
        <v>1</v>
      </c>
      <c r="N2685" s="201" t="s">
        <v>37</v>
      </c>
      <c r="O2685" s="71"/>
      <c r="P2685" s="202">
        <f>O2685*H2685</f>
        <v>0</v>
      </c>
      <c r="Q2685" s="202">
        <v>0</v>
      </c>
      <c r="R2685" s="202">
        <f>Q2685*H2685</f>
        <v>0</v>
      </c>
      <c r="S2685" s="202">
        <v>0</v>
      </c>
      <c r="T2685" s="203">
        <f>S2685*H2685</f>
        <v>0</v>
      </c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R2685" s="204" t="s">
        <v>326</v>
      </c>
      <c r="AT2685" s="204" t="s">
        <v>184</v>
      </c>
      <c r="AU2685" s="204" t="s">
        <v>82</v>
      </c>
      <c r="AY2685" s="17" t="s">
        <v>182</v>
      </c>
      <c r="BE2685" s="205">
        <f>IF(N2685="základní",J2685,0)</f>
        <v>0</v>
      </c>
      <c r="BF2685" s="205">
        <f>IF(N2685="snížená",J2685,0)</f>
        <v>0</v>
      </c>
      <c r="BG2685" s="205">
        <f>IF(N2685="zákl. přenesená",J2685,0)</f>
        <v>0</v>
      </c>
      <c r="BH2685" s="205">
        <f>IF(N2685="sníž. přenesená",J2685,0)</f>
        <v>0</v>
      </c>
      <c r="BI2685" s="205">
        <f>IF(N2685="nulová",J2685,0)</f>
        <v>0</v>
      </c>
      <c r="BJ2685" s="17" t="s">
        <v>80</v>
      </c>
      <c r="BK2685" s="205">
        <f>ROUND(I2685*H2685,2)</f>
        <v>0</v>
      </c>
      <c r="BL2685" s="17" t="s">
        <v>326</v>
      </c>
      <c r="BM2685" s="204" t="s">
        <v>2958</v>
      </c>
    </row>
    <row r="2686" spans="1:65" s="14" customFormat="1" ht="11.25">
      <c r="B2686" s="217"/>
      <c r="C2686" s="218"/>
      <c r="D2686" s="208" t="s">
        <v>194</v>
      </c>
      <c r="E2686" s="218"/>
      <c r="F2686" s="220" t="s">
        <v>2959</v>
      </c>
      <c r="G2686" s="218"/>
      <c r="H2686" s="221">
        <v>29.231999999999999</v>
      </c>
      <c r="I2686" s="222"/>
      <c r="J2686" s="218"/>
      <c r="K2686" s="218"/>
      <c r="L2686" s="223"/>
      <c r="M2686" s="224"/>
      <c r="N2686" s="225"/>
      <c r="O2686" s="225"/>
      <c r="P2686" s="225"/>
      <c r="Q2686" s="225"/>
      <c r="R2686" s="225"/>
      <c r="S2686" s="225"/>
      <c r="T2686" s="226"/>
      <c r="AT2686" s="227" t="s">
        <v>194</v>
      </c>
      <c r="AU2686" s="227" t="s">
        <v>82</v>
      </c>
      <c r="AV2686" s="14" t="s">
        <v>82</v>
      </c>
      <c r="AW2686" s="14" t="s">
        <v>4</v>
      </c>
      <c r="AX2686" s="14" t="s">
        <v>80</v>
      </c>
      <c r="AY2686" s="227" t="s">
        <v>182</v>
      </c>
    </row>
    <row r="2687" spans="1:65" s="12" customFormat="1" ht="22.9" customHeight="1">
      <c r="B2687" s="176"/>
      <c r="C2687" s="177"/>
      <c r="D2687" s="178" t="s">
        <v>71</v>
      </c>
      <c r="E2687" s="190" t="s">
        <v>465</v>
      </c>
      <c r="F2687" s="190" t="s">
        <v>466</v>
      </c>
      <c r="G2687" s="177"/>
      <c r="H2687" s="177"/>
      <c r="I2687" s="180"/>
      <c r="J2687" s="191">
        <f>BK2687</f>
        <v>0</v>
      </c>
      <c r="K2687" s="177"/>
      <c r="L2687" s="182"/>
      <c r="M2687" s="183"/>
      <c r="N2687" s="184"/>
      <c r="O2687" s="184"/>
      <c r="P2687" s="185">
        <f>SUM(P2688:P2740)</f>
        <v>0</v>
      </c>
      <c r="Q2687" s="184"/>
      <c r="R2687" s="185">
        <f>SUM(R2688:R2740)</f>
        <v>0.51531419999999994</v>
      </c>
      <c r="S2687" s="184"/>
      <c r="T2687" s="186">
        <f>SUM(T2688:T2740)</f>
        <v>0</v>
      </c>
      <c r="AR2687" s="187" t="s">
        <v>82</v>
      </c>
      <c r="AT2687" s="188" t="s">
        <v>71</v>
      </c>
      <c r="AU2687" s="188" t="s">
        <v>80</v>
      </c>
      <c r="AY2687" s="187" t="s">
        <v>182</v>
      </c>
      <c r="BK2687" s="189">
        <f>SUM(BK2688:BK2740)</f>
        <v>0</v>
      </c>
    </row>
    <row r="2688" spans="1:65" s="2" customFormat="1" ht="21.75" customHeight="1">
      <c r="A2688" s="34"/>
      <c r="B2688" s="35"/>
      <c r="C2688" s="192" t="s">
        <v>2960</v>
      </c>
      <c r="D2688" s="192" t="s">
        <v>184</v>
      </c>
      <c r="E2688" s="193" t="s">
        <v>2961</v>
      </c>
      <c r="F2688" s="194" t="s">
        <v>2962</v>
      </c>
      <c r="G2688" s="195" t="s">
        <v>201</v>
      </c>
      <c r="H2688" s="196">
        <v>45.945</v>
      </c>
      <c r="I2688" s="197"/>
      <c r="J2688" s="198">
        <f>ROUND(I2688*H2688,2)</f>
        <v>0</v>
      </c>
      <c r="K2688" s="199"/>
      <c r="L2688" s="39"/>
      <c r="M2688" s="200" t="s">
        <v>1</v>
      </c>
      <c r="N2688" s="201" t="s">
        <v>37</v>
      </c>
      <c r="O2688" s="71"/>
      <c r="P2688" s="202">
        <f>O2688*H2688</f>
        <v>0</v>
      </c>
      <c r="Q2688" s="202">
        <v>0</v>
      </c>
      <c r="R2688" s="202">
        <f>Q2688*H2688</f>
        <v>0</v>
      </c>
      <c r="S2688" s="202">
        <v>0</v>
      </c>
      <c r="T2688" s="203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4" t="s">
        <v>326</v>
      </c>
      <c r="AT2688" s="204" t="s">
        <v>184</v>
      </c>
      <c r="AU2688" s="204" t="s">
        <v>82</v>
      </c>
      <c r="AY2688" s="17" t="s">
        <v>182</v>
      </c>
      <c r="BE2688" s="205">
        <f>IF(N2688="základní",J2688,0)</f>
        <v>0</v>
      </c>
      <c r="BF2688" s="205">
        <f>IF(N2688="snížená",J2688,0)</f>
        <v>0</v>
      </c>
      <c r="BG2688" s="205">
        <f>IF(N2688="zákl. přenesená",J2688,0)</f>
        <v>0</v>
      </c>
      <c r="BH2688" s="205">
        <f>IF(N2688="sníž. přenesená",J2688,0)</f>
        <v>0</v>
      </c>
      <c r="BI2688" s="205">
        <f>IF(N2688="nulová",J2688,0)</f>
        <v>0</v>
      </c>
      <c r="BJ2688" s="17" t="s">
        <v>80</v>
      </c>
      <c r="BK2688" s="205">
        <f>ROUND(I2688*H2688,2)</f>
        <v>0</v>
      </c>
      <c r="BL2688" s="17" t="s">
        <v>326</v>
      </c>
      <c r="BM2688" s="204" t="s">
        <v>2963</v>
      </c>
    </row>
    <row r="2689" spans="1:65" s="14" customFormat="1" ht="11.25">
      <c r="B2689" s="217"/>
      <c r="C2689" s="218"/>
      <c r="D2689" s="208" t="s">
        <v>194</v>
      </c>
      <c r="E2689" s="219" t="s">
        <v>1</v>
      </c>
      <c r="F2689" s="220" t="s">
        <v>2964</v>
      </c>
      <c r="G2689" s="218"/>
      <c r="H2689" s="221">
        <v>45.945</v>
      </c>
      <c r="I2689" s="222"/>
      <c r="J2689" s="218"/>
      <c r="K2689" s="218"/>
      <c r="L2689" s="223"/>
      <c r="M2689" s="224"/>
      <c r="N2689" s="225"/>
      <c r="O2689" s="225"/>
      <c r="P2689" s="225"/>
      <c r="Q2689" s="225"/>
      <c r="R2689" s="225"/>
      <c r="S2689" s="225"/>
      <c r="T2689" s="226"/>
      <c r="AT2689" s="227" t="s">
        <v>194</v>
      </c>
      <c r="AU2689" s="227" t="s">
        <v>82</v>
      </c>
      <c r="AV2689" s="14" t="s">
        <v>82</v>
      </c>
      <c r="AW2689" s="14" t="s">
        <v>29</v>
      </c>
      <c r="AX2689" s="14" t="s">
        <v>80</v>
      </c>
      <c r="AY2689" s="227" t="s">
        <v>182</v>
      </c>
    </row>
    <row r="2690" spans="1:65" s="2" customFormat="1" ht="33" customHeight="1">
      <c r="A2690" s="34"/>
      <c r="B2690" s="35"/>
      <c r="C2690" s="242" t="s">
        <v>2965</v>
      </c>
      <c r="D2690" s="242" t="s">
        <v>648</v>
      </c>
      <c r="E2690" s="243" t="s">
        <v>2966</v>
      </c>
      <c r="F2690" s="244" t="s">
        <v>2967</v>
      </c>
      <c r="G2690" s="245" t="s">
        <v>201</v>
      </c>
      <c r="H2690" s="246">
        <v>52.837000000000003</v>
      </c>
      <c r="I2690" s="247"/>
      <c r="J2690" s="248">
        <f>ROUND(I2690*H2690,2)</f>
        <v>0</v>
      </c>
      <c r="K2690" s="249"/>
      <c r="L2690" s="250"/>
      <c r="M2690" s="251" t="s">
        <v>1</v>
      </c>
      <c r="N2690" s="252" t="s">
        <v>37</v>
      </c>
      <c r="O2690" s="71"/>
      <c r="P2690" s="202">
        <f>O2690*H2690</f>
        <v>0</v>
      </c>
      <c r="Q2690" s="202">
        <v>5.0000000000000001E-4</v>
      </c>
      <c r="R2690" s="202">
        <f>Q2690*H2690</f>
        <v>2.6418500000000001E-2</v>
      </c>
      <c r="S2690" s="202">
        <v>0</v>
      </c>
      <c r="T2690" s="203">
        <f>S2690*H2690</f>
        <v>0</v>
      </c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R2690" s="204" t="s">
        <v>434</v>
      </c>
      <c r="AT2690" s="204" t="s">
        <v>648</v>
      </c>
      <c r="AU2690" s="204" t="s">
        <v>82</v>
      </c>
      <c r="AY2690" s="17" t="s">
        <v>182</v>
      </c>
      <c r="BE2690" s="205">
        <f>IF(N2690="základní",J2690,0)</f>
        <v>0</v>
      </c>
      <c r="BF2690" s="205">
        <f>IF(N2690="snížená",J2690,0)</f>
        <v>0</v>
      </c>
      <c r="BG2690" s="205">
        <f>IF(N2690="zákl. přenesená",J2690,0)</f>
        <v>0</v>
      </c>
      <c r="BH2690" s="205">
        <f>IF(N2690="sníž. přenesená",J2690,0)</f>
        <v>0</v>
      </c>
      <c r="BI2690" s="205">
        <f>IF(N2690="nulová",J2690,0)</f>
        <v>0</v>
      </c>
      <c r="BJ2690" s="17" t="s">
        <v>80</v>
      </c>
      <c r="BK2690" s="205">
        <f>ROUND(I2690*H2690,2)</f>
        <v>0</v>
      </c>
      <c r="BL2690" s="17" t="s">
        <v>326</v>
      </c>
      <c r="BM2690" s="204" t="s">
        <v>2968</v>
      </c>
    </row>
    <row r="2691" spans="1:65" s="14" customFormat="1" ht="11.25">
      <c r="B2691" s="217"/>
      <c r="C2691" s="218"/>
      <c r="D2691" s="208" t="s">
        <v>194</v>
      </c>
      <c r="E2691" s="218"/>
      <c r="F2691" s="220" t="s">
        <v>2969</v>
      </c>
      <c r="G2691" s="218"/>
      <c r="H2691" s="221">
        <v>52.837000000000003</v>
      </c>
      <c r="I2691" s="222"/>
      <c r="J2691" s="218"/>
      <c r="K2691" s="218"/>
      <c r="L2691" s="223"/>
      <c r="M2691" s="224"/>
      <c r="N2691" s="225"/>
      <c r="O2691" s="225"/>
      <c r="P2691" s="225"/>
      <c r="Q2691" s="225"/>
      <c r="R2691" s="225"/>
      <c r="S2691" s="225"/>
      <c r="T2691" s="226"/>
      <c r="AT2691" s="227" t="s">
        <v>194</v>
      </c>
      <c r="AU2691" s="227" t="s">
        <v>82</v>
      </c>
      <c r="AV2691" s="14" t="s">
        <v>82</v>
      </c>
      <c r="AW2691" s="14" t="s">
        <v>4</v>
      </c>
      <c r="AX2691" s="14" t="s">
        <v>80</v>
      </c>
      <c r="AY2691" s="227" t="s">
        <v>182</v>
      </c>
    </row>
    <row r="2692" spans="1:65" s="2" customFormat="1" ht="33" customHeight="1">
      <c r="A2692" s="34"/>
      <c r="B2692" s="35"/>
      <c r="C2692" s="192" t="s">
        <v>2970</v>
      </c>
      <c r="D2692" s="192" t="s">
        <v>184</v>
      </c>
      <c r="E2692" s="193" t="s">
        <v>2971</v>
      </c>
      <c r="F2692" s="194" t="s">
        <v>2972</v>
      </c>
      <c r="G2692" s="195" t="s">
        <v>318</v>
      </c>
      <c r="H2692" s="196">
        <v>7</v>
      </c>
      <c r="I2692" s="197"/>
      <c r="J2692" s="198">
        <f>ROUND(I2692*H2692,2)</f>
        <v>0</v>
      </c>
      <c r="K2692" s="199"/>
      <c r="L2692" s="39"/>
      <c r="M2692" s="200" t="s">
        <v>1</v>
      </c>
      <c r="N2692" s="201" t="s">
        <v>37</v>
      </c>
      <c r="O2692" s="71"/>
      <c r="P2692" s="202">
        <f>O2692*H2692</f>
        <v>0</v>
      </c>
      <c r="Q2692" s="202">
        <v>3.0000000000000001E-3</v>
      </c>
      <c r="R2692" s="202">
        <f>Q2692*H2692</f>
        <v>2.1000000000000001E-2</v>
      </c>
      <c r="S2692" s="202">
        <v>0</v>
      </c>
      <c r="T2692" s="203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4" t="s">
        <v>326</v>
      </c>
      <c r="AT2692" s="204" t="s">
        <v>184</v>
      </c>
      <c r="AU2692" s="204" t="s">
        <v>82</v>
      </c>
      <c r="AY2692" s="17" t="s">
        <v>182</v>
      </c>
      <c r="BE2692" s="205">
        <f>IF(N2692="základní",J2692,0)</f>
        <v>0</v>
      </c>
      <c r="BF2692" s="205">
        <f>IF(N2692="snížená",J2692,0)</f>
        <v>0</v>
      </c>
      <c r="BG2692" s="205">
        <f>IF(N2692="zákl. přenesená",J2692,0)</f>
        <v>0</v>
      </c>
      <c r="BH2692" s="205">
        <f>IF(N2692="sníž. přenesená",J2692,0)</f>
        <v>0</v>
      </c>
      <c r="BI2692" s="205">
        <f>IF(N2692="nulová",J2692,0)</f>
        <v>0</v>
      </c>
      <c r="BJ2692" s="17" t="s">
        <v>80</v>
      </c>
      <c r="BK2692" s="205">
        <f>ROUND(I2692*H2692,2)</f>
        <v>0</v>
      </c>
      <c r="BL2692" s="17" t="s">
        <v>326</v>
      </c>
      <c r="BM2692" s="204" t="s">
        <v>2973</v>
      </c>
    </row>
    <row r="2693" spans="1:65" s="13" customFormat="1" ht="11.25">
      <c r="B2693" s="206"/>
      <c r="C2693" s="207"/>
      <c r="D2693" s="208" t="s">
        <v>194</v>
      </c>
      <c r="E2693" s="209" t="s">
        <v>1</v>
      </c>
      <c r="F2693" s="210" t="s">
        <v>2974</v>
      </c>
      <c r="G2693" s="207"/>
      <c r="H2693" s="209" t="s">
        <v>1</v>
      </c>
      <c r="I2693" s="211"/>
      <c r="J2693" s="207"/>
      <c r="K2693" s="207"/>
      <c r="L2693" s="212"/>
      <c r="M2693" s="213"/>
      <c r="N2693" s="214"/>
      <c r="O2693" s="214"/>
      <c r="P2693" s="214"/>
      <c r="Q2693" s="214"/>
      <c r="R2693" s="214"/>
      <c r="S2693" s="214"/>
      <c r="T2693" s="215"/>
      <c r="AT2693" s="216" t="s">
        <v>194</v>
      </c>
      <c r="AU2693" s="216" t="s">
        <v>82</v>
      </c>
      <c r="AV2693" s="13" t="s">
        <v>80</v>
      </c>
      <c r="AW2693" s="13" t="s">
        <v>29</v>
      </c>
      <c r="AX2693" s="13" t="s">
        <v>72</v>
      </c>
      <c r="AY2693" s="216" t="s">
        <v>182</v>
      </c>
    </row>
    <row r="2694" spans="1:65" s="13" customFormat="1" ht="11.25">
      <c r="B2694" s="206"/>
      <c r="C2694" s="207"/>
      <c r="D2694" s="208" t="s">
        <v>194</v>
      </c>
      <c r="E2694" s="209" t="s">
        <v>1</v>
      </c>
      <c r="F2694" s="210" t="s">
        <v>2975</v>
      </c>
      <c r="G2694" s="207"/>
      <c r="H2694" s="209" t="s">
        <v>1</v>
      </c>
      <c r="I2694" s="211"/>
      <c r="J2694" s="207"/>
      <c r="K2694" s="207"/>
      <c r="L2694" s="212"/>
      <c r="M2694" s="213"/>
      <c r="N2694" s="214"/>
      <c r="O2694" s="214"/>
      <c r="P2694" s="214"/>
      <c r="Q2694" s="214"/>
      <c r="R2694" s="214"/>
      <c r="S2694" s="214"/>
      <c r="T2694" s="215"/>
      <c r="AT2694" s="216" t="s">
        <v>194</v>
      </c>
      <c r="AU2694" s="216" t="s">
        <v>82</v>
      </c>
      <c r="AV2694" s="13" t="s">
        <v>80</v>
      </c>
      <c r="AW2694" s="13" t="s">
        <v>29</v>
      </c>
      <c r="AX2694" s="13" t="s">
        <v>72</v>
      </c>
      <c r="AY2694" s="216" t="s">
        <v>182</v>
      </c>
    </row>
    <row r="2695" spans="1:65" s="14" customFormat="1" ht="11.25">
      <c r="B2695" s="217"/>
      <c r="C2695" s="218"/>
      <c r="D2695" s="208" t="s">
        <v>194</v>
      </c>
      <c r="E2695" s="219" t="s">
        <v>1</v>
      </c>
      <c r="F2695" s="220" t="s">
        <v>2976</v>
      </c>
      <c r="G2695" s="218"/>
      <c r="H2695" s="221">
        <v>7</v>
      </c>
      <c r="I2695" s="222"/>
      <c r="J2695" s="218"/>
      <c r="K2695" s="218"/>
      <c r="L2695" s="223"/>
      <c r="M2695" s="224"/>
      <c r="N2695" s="225"/>
      <c r="O2695" s="225"/>
      <c r="P2695" s="225"/>
      <c r="Q2695" s="225"/>
      <c r="R2695" s="225"/>
      <c r="S2695" s="225"/>
      <c r="T2695" s="226"/>
      <c r="AT2695" s="227" t="s">
        <v>194</v>
      </c>
      <c r="AU2695" s="227" t="s">
        <v>82</v>
      </c>
      <c r="AV2695" s="14" t="s">
        <v>82</v>
      </c>
      <c r="AW2695" s="14" t="s">
        <v>29</v>
      </c>
      <c r="AX2695" s="14" t="s">
        <v>72</v>
      </c>
      <c r="AY2695" s="227" t="s">
        <v>182</v>
      </c>
    </row>
    <row r="2696" spans="1:65" s="15" customFormat="1" ht="11.25">
      <c r="B2696" s="228"/>
      <c r="C2696" s="229"/>
      <c r="D2696" s="208" t="s">
        <v>194</v>
      </c>
      <c r="E2696" s="230" t="s">
        <v>1</v>
      </c>
      <c r="F2696" s="231" t="s">
        <v>218</v>
      </c>
      <c r="G2696" s="229"/>
      <c r="H2696" s="232">
        <v>7</v>
      </c>
      <c r="I2696" s="233"/>
      <c r="J2696" s="229"/>
      <c r="K2696" s="229"/>
      <c r="L2696" s="234"/>
      <c r="M2696" s="235"/>
      <c r="N2696" s="236"/>
      <c r="O2696" s="236"/>
      <c r="P2696" s="236"/>
      <c r="Q2696" s="236"/>
      <c r="R2696" s="236"/>
      <c r="S2696" s="236"/>
      <c r="T2696" s="237"/>
      <c r="AT2696" s="238" t="s">
        <v>194</v>
      </c>
      <c r="AU2696" s="238" t="s">
        <v>82</v>
      </c>
      <c r="AV2696" s="15" t="s">
        <v>187</v>
      </c>
      <c r="AW2696" s="15" t="s">
        <v>29</v>
      </c>
      <c r="AX2696" s="15" t="s">
        <v>80</v>
      </c>
      <c r="AY2696" s="238" t="s">
        <v>182</v>
      </c>
    </row>
    <row r="2697" spans="1:65" s="2" customFormat="1" ht="33" customHeight="1">
      <c r="A2697" s="34"/>
      <c r="B2697" s="35"/>
      <c r="C2697" s="192" t="s">
        <v>2977</v>
      </c>
      <c r="D2697" s="192" t="s">
        <v>184</v>
      </c>
      <c r="E2697" s="193" t="s">
        <v>2978</v>
      </c>
      <c r="F2697" s="194" t="s">
        <v>2979</v>
      </c>
      <c r="G2697" s="195" t="s">
        <v>318</v>
      </c>
      <c r="H2697" s="196">
        <v>7</v>
      </c>
      <c r="I2697" s="197"/>
      <c r="J2697" s="198">
        <f>ROUND(I2697*H2697,2)</f>
        <v>0</v>
      </c>
      <c r="K2697" s="199"/>
      <c r="L2697" s="39"/>
      <c r="M2697" s="200" t="s">
        <v>1</v>
      </c>
      <c r="N2697" s="201" t="s">
        <v>37</v>
      </c>
      <c r="O2697" s="71"/>
      <c r="P2697" s="202">
        <f>O2697*H2697</f>
        <v>0</v>
      </c>
      <c r="Q2697" s="202">
        <v>4.4799999999999996E-3</v>
      </c>
      <c r="R2697" s="202">
        <f>Q2697*H2697</f>
        <v>3.1359999999999999E-2</v>
      </c>
      <c r="S2697" s="202">
        <v>0</v>
      </c>
      <c r="T2697" s="203">
        <f>S2697*H2697</f>
        <v>0</v>
      </c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  <c r="AR2697" s="204" t="s">
        <v>326</v>
      </c>
      <c r="AT2697" s="204" t="s">
        <v>184</v>
      </c>
      <c r="AU2697" s="204" t="s">
        <v>82</v>
      </c>
      <c r="AY2697" s="17" t="s">
        <v>182</v>
      </c>
      <c r="BE2697" s="205">
        <f>IF(N2697="základní",J2697,0)</f>
        <v>0</v>
      </c>
      <c r="BF2697" s="205">
        <f>IF(N2697="snížená",J2697,0)</f>
        <v>0</v>
      </c>
      <c r="BG2697" s="205">
        <f>IF(N2697="zákl. přenesená",J2697,0)</f>
        <v>0</v>
      </c>
      <c r="BH2697" s="205">
        <f>IF(N2697="sníž. přenesená",J2697,0)</f>
        <v>0</v>
      </c>
      <c r="BI2697" s="205">
        <f>IF(N2697="nulová",J2697,0)</f>
        <v>0</v>
      </c>
      <c r="BJ2697" s="17" t="s">
        <v>80</v>
      </c>
      <c r="BK2697" s="205">
        <f>ROUND(I2697*H2697,2)</f>
        <v>0</v>
      </c>
      <c r="BL2697" s="17" t="s">
        <v>326</v>
      </c>
      <c r="BM2697" s="204" t="s">
        <v>2980</v>
      </c>
    </row>
    <row r="2698" spans="1:65" s="13" customFormat="1" ht="11.25">
      <c r="B2698" s="206"/>
      <c r="C2698" s="207"/>
      <c r="D2698" s="208" t="s">
        <v>194</v>
      </c>
      <c r="E2698" s="209" t="s">
        <v>1</v>
      </c>
      <c r="F2698" s="210" t="s">
        <v>2974</v>
      </c>
      <c r="G2698" s="207"/>
      <c r="H2698" s="209" t="s">
        <v>1</v>
      </c>
      <c r="I2698" s="211"/>
      <c r="J2698" s="207"/>
      <c r="K2698" s="207"/>
      <c r="L2698" s="212"/>
      <c r="M2698" s="213"/>
      <c r="N2698" s="214"/>
      <c r="O2698" s="214"/>
      <c r="P2698" s="214"/>
      <c r="Q2698" s="214"/>
      <c r="R2698" s="214"/>
      <c r="S2698" s="214"/>
      <c r="T2698" s="215"/>
      <c r="AT2698" s="216" t="s">
        <v>194</v>
      </c>
      <c r="AU2698" s="216" t="s">
        <v>82</v>
      </c>
      <c r="AV2698" s="13" t="s">
        <v>80</v>
      </c>
      <c r="AW2698" s="13" t="s">
        <v>29</v>
      </c>
      <c r="AX2698" s="13" t="s">
        <v>72</v>
      </c>
      <c r="AY2698" s="216" t="s">
        <v>182</v>
      </c>
    </row>
    <row r="2699" spans="1:65" s="13" customFormat="1" ht="11.25">
      <c r="B2699" s="206"/>
      <c r="C2699" s="207"/>
      <c r="D2699" s="208" t="s">
        <v>194</v>
      </c>
      <c r="E2699" s="209" t="s">
        <v>1</v>
      </c>
      <c r="F2699" s="210" t="s">
        <v>2981</v>
      </c>
      <c r="G2699" s="207"/>
      <c r="H2699" s="209" t="s">
        <v>1</v>
      </c>
      <c r="I2699" s="211"/>
      <c r="J2699" s="207"/>
      <c r="K2699" s="207"/>
      <c r="L2699" s="212"/>
      <c r="M2699" s="213"/>
      <c r="N2699" s="214"/>
      <c r="O2699" s="214"/>
      <c r="P2699" s="214"/>
      <c r="Q2699" s="214"/>
      <c r="R2699" s="214"/>
      <c r="S2699" s="214"/>
      <c r="T2699" s="215"/>
      <c r="AT2699" s="216" t="s">
        <v>194</v>
      </c>
      <c r="AU2699" s="216" t="s">
        <v>82</v>
      </c>
      <c r="AV2699" s="13" t="s">
        <v>80</v>
      </c>
      <c r="AW2699" s="13" t="s">
        <v>29</v>
      </c>
      <c r="AX2699" s="13" t="s">
        <v>72</v>
      </c>
      <c r="AY2699" s="216" t="s">
        <v>182</v>
      </c>
    </row>
    <row r="2700" spans="1:65" s="14" customFormat="1" ht="11.25">
      <c r="B2700" s="217"/>
      <c r="C2700" s="218"/>
      <c r="D2700" s="208" t="s">
        <v>194</v>
      </c>
      <c r="E2700" s="219" t="s">
        <v>1</v>
      </c>
      <c r="F2700" s="220" t="s">
        <v>2982</v>
      </c>
      <c r="G2700" s="218"/>
      <c r="H2700" s="221">
        <v>7</v>
      </c>
      <c r="I2700" s="222"/>
      <c r="J2700" s="218"/>
      <c r="K2700" s="218"/>
      <c r="L2700" s="223"/>
      <c r="M2700" s="224"/>
      <c r="N2700" s="225"/>
      <c r="O2700" s="225"/>
      <c r="P2700" s="225"/>
      <c r="Q2700" s="225"/>
      <c r="R2700" s="225"/>
      <c r="S2700" s="225"/>
      <c r="T2700" s="226"/>
      <c r="AT2700" s="227" t="s">
        <v>194</v>
      </c>
      <c r="AU2700" s="227" t="s">
        <v>82</v>
      </c>
      <c r="AV2700" s="14" t="s">
        <v>82</v>
      </c>
      <c r="AW2700" s="14" t="s">
        <v>29</v>
      </c>
      <c r="AX2700" s="14" t="s">
        <v>72</v>
      </c>
      <c r="AY2700" s="227" t="s">
        <v>182</v>
      </c>
    </row>
    <row r="2701" spans="1:65" s="15" customFormat="1" ht="11.25">
      <c r="B2701" s="228"/>
      <c r="C2701" s="229"/>
      <c r="D2701" s="208" t="s">
        <v>194</v>
      </c>
      <c r="E2701" s="230" t="s">
        <v>1</v>
      </c>
      <c r="F2701" s="231" t="s">
        <v>218</v>
      </c>
      <c r="G2701" s="229"/>
      <c r="H2701" s="232">
        <v>7</v>
      </c>
      <c r="I2701" s="233"/>
      <c r="J2701" s="229"/>
      <c r="K2701" s="229"/>
      <c r="L2701" s="234"/>
      <c r="M2701" s="235"/>
      <c r="N2701" s="236"/>
      <c r="O2701" s="236"/>
      <c r="P2701" s="236"/>
      <c r="Q2701" s="236"/>
      <c r="R2701" s="236"/>
      <c r="S2701" s="236"/>
      <c r="T2701" s="237"/>
      <c r="AT2701" s="238" t="s">
        <v>194</v>
      </c>
      <c r="AU2701" s="238" t="s">
        <v>82</v>
      </c>
      <c r="AV2701" s="15" t="s">
        <v>187</v>
      </c>
      <c r="AW2701" s="15" t="s">
        <v>29</v>
      </c>
      <c r="AX2701" s="15" t="s">
        <v>80</v>
      </c>
      <c r="AY2701" s="238" t="s">
        <v>182</v>
      </c>
    </row>
    <row r="2702" spans="1:65" s="2" customFormat="1" ht="33" customHeight="1">
      <c r="A2702" s="34"/>
      <c r="B2702" s="35"/>
      <c r="C2702" s="192" t="s">
        <v>2983</v>
      </c>
      <c r="D2702" s="192" t="s">
        <v>184</v>
      </c>
      <c r="E2702" s="193" t="s">
        <v>2984</v>
      </c>
      <c r="F2702" s="194" t="s">
        <v>2985</v>
      </c>
      <c r="G2702" s="195" t="s">
        <v>318</v>
      </c>
      <c r="H2702" s="196">
        <v>32</v>
      </c>
      <c r="I2702" s="197"/>
      <c r="J2702" s="198">
        <f>ROUND(I2702*H2702,2)</f>
        <v>0</v>
      </c>
      <c r="K2702" s="199"/>
      <c r="L2702" s="39"/>
      <c r="M2702" s="200" t="s">
        <v>1</v>
      </c>
      <c r="N2702" s="201" t="s">
        <v>37</v>
      </c>
      <c r="O2702" s="71"/>
      <c r="P2702" s="202">
        <f>O2702*H2702</f>
        <v>0</v>
      </c>
      <c r="Q2702" s="202">
        <v>4.79E-3</v>
      </c>
      <c r="R2702" s="202">
        <f>Q2702*H2702</f>
        <v>0.15328</v>
      </c>
      <c r="S2702" s="202">
        <v>0</v>
      </c>
      <c r="T2702" s="203">
        <f>S2702*H2702</f>
        <v>0</v>
      </c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  <c r="AR2702" s="204" t="s">
        <v>326</v>
      </c>
      <c r="AT2702" s="204" t="s">
        <v>184</v>
      </c>
      <c r="AU2702" s="204" t="s">
        <v>82</v>
      </c>
      <c r="AY2702" s="17" t="s">
        <v>182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7" t="s">
        <v>80</v>
      </c>
      <c r="BK2702" s="205">
        <f>ROUND(I2702*H2702,2)</f>
        <v>0</v>
      </c>
      <c r="BL2702" s="17" t="s">
        <v>326</v>
      </c>
      <c r="BM2702" s="204" t="s">
        <v>2986</v>
      </c>
    </row>
    <row r="2703" spans="1:65" s="13" customFormat="1" ht="11.25">
      <c r="B2703" s="206"/>
      <c r="C2703" s="207"/>
      <c r="D2703" s="208" t="s">
        <v>194</v>
      </c>
      <c r="E2703" s="209" t="s">
        <v>1</v>
      </c>
      <c r="F2703" s="210" t="s">
        <v>2987</v>
      </c>
      <c r="G2703" s="207"/>
      <c r="H2703" s="209" t="s">
        <v>1</v>
      </c>
      <c r="I2703" s="211"/>
      <c r="J2703" s="207"/>
      <c r="K2703" s="207"/>
      <c r="L2703" s="212"/>
      <c r="M2703" s="213"/>
      <c r="N2703" s="214"/>
      <c r="O2703" s="214"/>
      <c r="P2703" s="214"/>
      <c r="Q2703" s="214"/>
      <c r="R2703" s="214"/>
      <c r="S2703" s="214"/>
      <c r="T2703" s="215"/>
      <c r="AT2703" s="216" t="s">
        <v>194</v>
      </c>
      <c r="AU2703" s="216" t="s">
        <v>82</v>
      </c>
      <c r="AV2703" s="13" t="s">
        <v>80</v>
      </c>
      <c r="AW2703" s="13" t="s">
        <v>29</v>
      </c>
      <c r="AX2703" s="13" t="s">
        <v>72</v>
      </c>
      <c r="AY2703" s="216" t="s">
        <v>182</v>
      </c>
    </row>
    <row r="2704" spans="1:65" s="13" customFormat="1" ht="11.25">
      <c r="B2704" s="206"/>
      <c r="C2704" s="207"/>
      <c r="D2704" s="208" t="s">
        <v>194</v>
      </c>
      <c r="E2704" s="209" t="s">
        <v>1</v>
      </c>
      <c r="F2704" s="210" t="s">
        <v>2988</v>
      </c>
      <c r="G2704" s="207"/>
      <c r="H2704" s="209" t="s">
        <v>1</v>
      </c>
      <c r="I2704" s="211"/>
      <c r="J2704" s="207"/>
      <c r="K2704" s="207"/>
      <c r="L2704" s="212"/>
      <c r="M2704" s="213"/>
      <c r="N2704" s="214"/>
      <c r="O2704" s="214"/>
      <c r="P2704" s="214"/>
      <c r="Q2704" s="214"/>
      <c r="R2704" s="214"/>
      <c r="S2704" s="214"/>
      <c r="T2704" s="215"/>
      <c r="AT2704" s="216" t="s">
        <v>194</v>
      </c>
      <c r="AU2704" s="216" t="s">
        <v>82</v>
      </c>
      <c r="AV2704" s="13" t="s">
        <v>80</v>
      </c>
      <c r="AW2704" s="13" t="s">
        <v>29</v>
      </c>
      <c r="AX2704" s="13" t="s">
        <v>72</v>
      </c>
      <c r="AY2704" s="216" t="s">
        <v>182</v>
      </c>
    </row>
    <row r="2705" spans="1:65" s="14" customFormat="1" ht="11.25">
      <c r="B2705" s="217"/>
      <c r="C2705" s="218"/>
      <c r="D2705" s="208" t="s">
        <v>194</v>
      </c>
      <c r="E2705" s="219" t="s">
        <v>1</v>
      </c>
      <c r="F2705" s="220" t="s">
        <v>2989</v>
      </c>
      <c r="G2705" s="218"/>
      <c r="H2705" s="221">
        <v>12</v>
      </c>
      <c r="I2705" s="222"/>
      <c r="J2705" s="218"/>
      <c r="K2705" s="218"/>
      <c r="L2705" s="223"/>
      <c r="M2705" s="224"/>
      <c r="N2705" s="225"/>
      <c r="O2705" s="225"/>
      <c r="P2705" s="225"/>
      <c r="Q2705" s="225"/>
      <c r="R2705" s="225"/>
      <c r="S2705" s="225"/>
      <c r="T2705" s="226"/>
      <c r="AT2705" s="227" t="s">
        <v>194</v>
      </c>
      <c r="AU2705" s="227" t="s">
        <v>82</v>
      </c>
      <c r="AV2705" s="14" t="s">
        <v>82</v>
      </c>
      <c r="AW2705" s="14" t="s">
        <v>29</v>
      </c>
      <c r="AX2705" s="14" t="s">
        <v>72</v>
      </c>
      <c r="AY2705" s="227" t="s">
        <v>182</v>
      </c>
    </row>
    <row r="2706" spans="1:65" s="13" customFormat="1" ht="11.25">
      <c r="B2706" s="206"/>
      <c r="C2706" s="207"/>
      <c r="D2706" s="208" t="s">
        <v>194</v>
      </c>
      <c r="E2706" s="209" t="s">
        <v>1</v>
      </c>
      <c r="F2706" s="210" t="s">
        <v>2974</v>
      </c>
      <c r="G2706" s="207"/>
      <c r="H2706" s="209" t="s">
        <v>1</v>
      </c>
      <c r="I2706" s="211"/>
      <c r="J2706" s="207"/>
      <c r="K2706" s="207"/>
      <c r="L2706" s="212"/>
      <c r="M2706" s="213"/>
      <c r="N2706" s="214"/>
      <c r="O2706" s="214"/>
      <c r="P2706" s="214"/>
      <c r="Q2706" s="214"/>
      <c r="R2706" s="214"/>
      <c r="S2706" s="214"/>
      <c r="T2706" s="215"/>
      <c r="AT2706" s="216" t="s">
        <v>194</v>
      </c>
      <c r="AU2706" s="216" t="s">
        <v>82</v>
      </c>
      <c r="AV2706" s="13" t="s">
        <v>80</v>
      </c>
      <c r="AW2706" s="13" t="s">
        <v>29</v>
      </c>
      <c r="AX2706" s="13" t="s">
        <v>72</v>
      </c>
      <c r="AY2706" s="216" t="s">
        <v>182</v>
      </c>
    </row>
    <row r="2707" spans="1:65" s="13" customFormat="1" ht="11.25">
      <c r="B2707" s="206"/>
      <c r="C2707" s="207"/>
      <c r="D2707" s="208" t="s">
        <v>194</v>
      </c>
      <c r="E2707" s="209" t="s">
        <v>1</v>
      </c>
      <c r="F2707" s="210" t="s">
        <v>2990</v>
      </c>
      <c r="G2707" s="207"/>
      <c r="H2707" s="209" t="s">
        <v>1</v>
      </c>
      <c r="I2707" s="211"/>
      <c r="J2707" s="207"/>
      <c r="K2707" s="207"/>
      <c r="L2707" s="212"/>
      <c r="M2707" s="213"/>
      <c r="N2707" s="214"/>
      <c r="O2707" s="214"/>
      <c r="P2707" s="214"/>
      <c r="Q2707" s="214"/>
      <c r="R2707" s="214"/>
      <c r="S2707" s="214"/>
      <c r="T2707" s="215"/>
      <c r="AT2707" s="216" t="s">
        <v>194</v>
      </c>
      <c r="AU2707" s="216" t="s">
        <v>82</v>
      </c>
      <c r="AV2707" s="13" t="s">
        <v>80</v>
      </c>
      <c r="AW2707" s="13" t="s">
        <v>29</v>
      </c>
      <c r="AX2707" s="13" t="s">
        <v>72</v>
      </c>
      <c r="AY2707" s="216" t="s">
        <v>182</v>
      </c>
    </row>
    <row r="2708" spans="1:65" s="14" customFormat="1" ht="11.25">
      <c r="B2708" s="217"/>
      <c r="C2708" s="218"/>
      <c r="D2708" s="208" t="s">
        <v>194</v>
      </c>
      <c r="E2708" s="219" t="s">
        <v>1</v>
      </c>
      <c r="F2708" s="220" t="s">
        <v>321</v>
      </c>
      <c r="G2708" s="218"/>
      <c r="H2708" s="221">
        <v>15</v>
      </c>
      <c r="I2708" s="222"/>
      <c r="J2708" s="218"/>
      <c r="K2708" s="218"/>
      <c r="L2708" s="223"/>
      <c r="M2708" s="224"/>
      <c r="N2708" s="225"/>
      <c r="O2708" s="225"/>
      <c r="P2708" s="225"/>
      <c r="Q2708" s="225"/>
      <c r="R2708" s="225"/>
      <c r="S2708" s="225"/>
      <c r="T2708" s="226"/>
      <c r="AT2708" s="227" t="s">
        <v>194</v>
      </c>
      <c r="AU2708" s="227" t="s">
        <v>82</v>
      </c>
      <c r="AV2708" s="14" t="s">
        <v>82</v>
      </c>
      <c r="AW2708" s="14" t="s">
        <v>29</v>
      </c>
      <c r="AX2708" s="14" t="s">
        <v>72</v>
      </c>
      <c r="AY2708" s="227" t="s">
        <v>182</v>
      </c>
    </row>
    <row r="2709" spans="1:65" s="13" customFormat="1" ht="11.25">
      <c r="B2709" s="206"/>
      <c r="C2709" s="207"/>
      <c r="D2709" s="208" t="s">
        <v>194</v>
      </c>
      <c r="E2709" s="209" t="s">
        <v>1</v>
      </c>
      <c r="F2709" s="210" t="s">
        <v>2991</v>
      </c>
      <c r="G2709" s="207"/>
      <c r="H2709" s="209" t="s">
        <v>1</v>
      </c>
      <c r="I2709" s="211"/>
      <c r="J2709" s="207"/>
      <c r="K2709" s="207"/>
      <c r="L2709" s="212"/>
      <c r="M2709" s="213"/>
      <c r="N2709" s="214"/>
      <c r="O2709" s="214"/>
      <c r="P2709" s="214"/>
      <c r="Q2709" s="214"/>
      <c r="R2709" s="214"/>
      <c r="S2709" s="214"/>
      <c r="T2709" s="215"/>
      <c r="AT2709" s="216" t="s">
        <v>194</v>
      </c>
      <c r="AU2709" s="216" t="s">
        <v>82</v>
      </c>
      <c r="AV2709" s="13" t="s">
        <v>80</v>
      </c>
      <c r="AW2709" s="13" t="s">
        <v>29</v>
      </c>
      <c r="AX2709" s="13" t="s">
        <v>72</v>
      </c>
      <c r="AY2709" s="216" t="s">
        <v>182</v>
      </c>
    </row>
    <row r="2710" spans="1:65" s="13" customFormat="1" ht="11.25">
      <c r="B2710" s="206"/>
      <c r="C2710" s="207"/>
      <c r="D2710" s="208" t="s">
        <v>194</v>
      </c>
      <c r="E2710" s="209" t="s">
        <v>1</v>
      </c>
      <c r="F2710" s="210" t="s">
        <v>2992</v>
      </c>
      <c r="G2710" s="207"/>
      <c r="H2710" s="209" t="s">
        <v>1</v>
      </c>
      <c r="I2710" s="211"/>
      <c r="J2710" s="207"/>
      <c r="K2710" s="207"/>
      <c r="L2710" s="212"/>
      <c r="M2710" s="213"/>
      <c r="N2710" s="214"/>
      <c r="O2710" s="214"/>
      <c r="P2710" s="214"/>
      <c r="Q2710" s="214"/>
      <c r="R2710" s="214"/>
      <c r="S2710" s="214"/>
      <c r="T2710" s="215"/>
      <c r="AT2710" s="216" t="s">
        <v>194</v>
      </c>
      <c r="AU2710" s="216" t="s">
        <v>82</v>
      </c>
      <c r="AV2710" s="13" t="s">
        <v>80</v>
      </c>
      <c r="AW2710" s="13" t="s">
        <v>29</v>
      </c>
      <c r="AX2710" s="13" t="s">
        <v>72</v>
      </c>
      <c r="AY2710" s="216" t="s">
        <v>182</v>
      </c>
    </row>
    <row r="2711" spans="1:65" s="14" customFormat="1" ht="11.25">
      <c r="B2711" s="217"/>
      <c r="C2711" s="218"/>
      <c r="D2711" s="208" t="s">
        <v>194</v>
      </c>
      <c r="E2711" s="219" t="s">
        <v>1</v>
      </c>
      <c r="F2711" s="220" t="s">
        <v>243</v>
      </c>
      <c r="G2711" s="218"/>
      <c r="H2711" s="221">
        <v>5</v>
      </c>
      <c r="I2711" s="222"/>
      <c r="J2711" s="218"/>
      <c r="K2711" s="218"/>
      <c r="L2711" s="223"/>
      <c r="M2711" s="224"/>
      <c r="N2711" s="225"/>
      <c r="O2711" s="225"/>
      <c r="P2711" s="225"/>
      <c r="Q2711" s="225"/>
      <c r="R2711" s="225"/>
      <c r="S2711" s="225"/>
      <c r="T2711" s="226"/>
      <c r="AT2711" s="227" t="s">
        <v>194</v>
      </c>
      <c r="AU2711" s="227" t="s">
        <v>82</v>
      </c>
      <c r="AV2711" s="14" t="s">
        <v>82</v>
      </c>
      <c r="AW2711" s="14" t="s">
        <v>29</v>
      </c>
      <c r="AX2711" s="14" t="s">
        <v>72</v>
      </c>
      <c r="AY2711" s="227" t="s">
        <v>182</v>
      </c>
    </row>
    <row r="2712" spans="1:65" s="15" customFormat="1" ht="11.25">
      <c r="B2712" s="228"/>
      <c r="C2712" s="229"/>
      <c r="D2712" s="208" t="s">
        <v>194</v>
      </c>
      <c r="E2712" s="230" t="s">
        <v>1</v>
      </c>
      <c r="F2712" s="231" t="s">
        <v>218</v>
      </c>
      <c r="G2712" s="229"/>
      <c r="H2712" s="232">
        <v>32</v>
      </c>
      <c r="I2712" s="233"/>
      <c r="J2712" s="229"/>
      <c r="K2712" s="229"/>
      <c r="L2712" s="234"/>
      <c r="M2712" s="235"/>
      <c r="N2712" s="236"/>
      <c r="O2712" s="236"/>
      <c r="P2712" s="236"/>
      <c r="Q2712" s="236"/>
      <c r="R2712" s="236"/>
      <c r="S2712" s="236"/>
      <c r="T2712" s="237"/>
      <c r="AT2712" s="238" t="s">
        <v>194</v>
      </c>
      <c r="AU2712" s="238" t="s">
        <v>82</v>
      </c>
      <c r="AV2712" s="15" t="s">
        <v>187</v>
      </c>
      <c r="AW2712" s="15" t="s">
        <v>29</v>
      </c>
      <c r="AX2712" s="15" t="s">
        <v>80</v>
      </c>
      <c r="AY2712" s="238" t="s">
        <v>182</v>
      </c>
    </row>
    <row r="2713" spans="1:65" s="2" customFormat="1" ht="33" customHeight="1">
      <c r="A2713" s="34"/>
      <c r="B2713" s="35"/>
      <c r="C2713" s="192" t="s">
        <v>2993</v>
      </c>
      <c r="D2713" s="192" t="s">
        <v>184</v>
      </c>
      <c r="E2713" s="193" t="s">
        <v>2994</v>
      </c>
      <c r="F2713" s="194" t="s">
        <v>2995</v>
      </c>
      <c r="G2713" s="195" t="s">
        <v>201</v>
      </c>
      <c r="H2713" s="196">
        <v>33</v>
      </c>
      <c r="I2713" s="197"/>
      <c r="J2713" s="198">
        <f>ROUND(I2713*H2713,2)</f>
        <v>0</v>
      </c>
      <c r="K2713" s="199"/>
      <c r="L2713" s="39"/>
      <c r="M2713" s="200" t="s">
        <v>1</v>
      </c>
      <c r="N2713" s="201" t="s">
        <v>37</v>
      </c>
      <c r="O2713" s="71"/>
      <c r="P2713" s="202">
        <f>O2713*H2713</f>
        <v>0</v>
      </c>
      <c r="Q2713" s="202">
        <v>5.3699999999999998E-3</v>
      </c>
      <c r="R2713" s="202">
        <f>Q2713*H2713</f>
        <v>0.17720999999999998</v>
      </c>
      <c r="S2713" s="202">
        <v>0</v>
      </c>
      <c r="T2713" s="203">
        <f>S2713*H2713</f>
        <v>0</v>
      </c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  <c r="AR2713" s="204" t="s">
        <v>326</v>
      </c>
      <c r="AT2713" s="204" t="s">
        <v>184</v>
      </c>
      <c r="AU2713" s="204" t="s">
        <v>82</v>
      </c>
      <c r="AY2713" s="17" t="s">
        <v>182</v>
      </c>
      <c r="BE2713" s="205">
        <f>IF(N2713="základní",J2713,0)</f>
        <v>0</v>
      </c>
      <c r="BF2713" s="205">
        <f>IF(N2713="snížená",J2713,0)</f>
        <v>0</v>
      </c>
      <c r="BG2713" s="205">
        <f>IF(N2713="zákl. přenesená",J2713,0)</f>
        <v>0</v>
      </c>
      <c r="BH2713" s="205">
        <f>IF(N2713="sníž. přenesená",J2713,0)</f>
        <v>0</v>
      </c>
      <c r="BI2713" s="205">
        <f>IF(N2713="nulová",J2713,0)</f>
        <v>0</v>
      </c>
      <c r="BJ2713" s="17" t="s">
        <v>80</v>
      </c>
      <c r="BK2713" s="205">
        <f>ROUND(I2713*H2713,2)</f>
        <v>0</v>
      </c>
      <c r="BL2713" s="17" t="s">
        <v>326</v>
      </c>
      <c r="BM2713" s="204" t="s">
        <v>2996</v>
      </c>
    </row>
    <row r="2714" spans="1:65" s="13" customFormat="1" ht="11.25">
      <c r="B2714" s="206"/>
      <c r="C2714" s="207"/>
      <c r="D2714" s="208" t="s">
        <v>194</v>
      </c>
      <c r="E2714" s="209" t="s">
        <v>1</v>
      </c>
      <c r="F2714" s="210" t="s">
        <v>2987</v>
      </c>
      <c r="G2714" s="207"/>
      <c r="H2714" s="209" t="s">
        <v>1</v>
      </c>
      <c r="I2714" s="211"/>
      <c r="J2714" s="207"/>
      <c r="K2714" s="207"/>
      <c r="L2714" s="212"/>
      <c r="M2714" s="213"/>
      <c r="N2714" s="214"/>
      <c r="O2714" s="214"/>
      <c r="P2714" s="214"/>
      <c r="Q2714" s="214"/>
      <c r="R2714" s="214"/>
      <c r="S2714" s="214"/>
      <c r="T2714" s="215"/>
      <c r="AT2714" s="216" t="s">
        <v>194</v>
      </c>
      <c r="AU2714" s="216" t="s">
        <v>82</v>
      </c>
      <c r="AV2714" s="13" t="s">
        <v>80</v>
      </c>
      <c r="AW2714" s="13" t="s">
        <v>29</v>
      </c>
      <c r="AX2714" s="13" t="s">
        <v>72</v>
      </c>
      <c r="AY2714" s="216" t="s">
        <v>182</v>
      </c>
    </row>
    <row r="2715" spans="1:65" s="13" customFormat="1" ht="11.25">
      <c r="B2715" s="206"/>
      <c r="C2715" s="207"/>
      <c r="D2715" s="208" t="s">
        <v>194</v>
      </c>
      <c r="E2715" s="209" t="s">
        <v>1</v>
      </c>
      <c r="F2715" s="210" t="s">
        <v>2997</v>
      </c>
      <c r="G2715" s="207"/>
      <c r="H2715" s="209" t="s">
        <v>1</v>
      </c>
      <c r="I2715" s="211"/>
      <c r="J2715" s="207"/>
      <c r="K2715" s="207"/>
      <c r="L2715" s="212"/>
      <c r="M2715" s="213"/>
      <c r="N2715" s="214"/>
      <c r="O2715" s="214"/>
      <c r="P2715" s="214"/>
      <c r="Q2715" s="214"/>
      <c r="R2715" s="214"/>
      <c r="S2715" s="214"/>
      <c r="T2715" s="215"/>
      <c r="AT2715" s="216" t="s">
        <v>194</v>
      </c>
      <c r="AU2715" s="216" t="s">
        <v>82</v>
      </c>
      <c r="AV2715" s="13" t="s">
        <v>80</v>
      </c>
      <c r="AW2715" s="13" t="s">
        <v>29</v>
      </c>
      <c r="AX2715" s="13" t="s">
        <v>72</v>
      </c>
      <c r="AY2715" s="216" t="s">
        <v>182</v>
      </c>
    </row>
    <row r="2716" spans="1:65" s="14" customFormat="1" ht="11.25">
      <c r="B2716" s="217"/>
      <c r="C2716" s="218"/>
      <c r="D2716" s="208" t="s">
        <v>194</v>
      </c>
      <c r="E2716" s="219" t="s">
        <v>1</v>
      </c>
      <c r="F2716" s="220" t="s">
        <v>2998</v>
      </c>
      <c r="G2716" s="218"/>
      <c r="H2716" s="221">
        <v>6.3</v>
      </c>
      <c r="I2716" s="222"/>
      <c r="J2716" s="218"/>
      <c r="K2716" s="218"/>
      <c r="L2716" s="223"/>
      <c r="M2716" s="224"/>
      <c r="N2716" s="225"/>
      <c r="O2716" s="225"/>
      <c r="P2716" s="225"/>
      <c r="Q2716" s="225"/>
      <c r="R2716" s="225"/>
      <c r="S2716" s="225"/>
      <c r="T2716" s="226"/>
      <c r="AT2716" s="227" t="s">
        <v>194</v>
      </c>
      <c r="AU2716" s="227" t="s">
        <v>82</v>
      </c>
      <c r="AV2716" s="14" t="s">
        <v>82</v>
      </c>
      <c r="AW2716" s="14" t="s">
        <v>29</v>
      </c>
      <c r="AX2716" s="14" t="s">
        <v>72</v>
      </c>
      <c r="AY2716" s="227" t="s">
        <v>182</v>
      </c>
    </row>
    <row r="2717" spans="1:65" s="13" customFormat="1" ht="11.25">
      <c r="B2717" s="206"/>
      <c r="C2717" s="207"/>
      <c r="D2717" s="208" t="s">
        <v>194</v>
      </c>
      <c r="E2717" s="209" t="s">
        <v>1</v>
      </c>
      <c r="F2717" s="210" t="s">
        <v>2974</v>
      </c>
      <c r="G2717" s="207"/>
      <c r="H2717" s="209" t="s">
        <v>1</v>
      </c>
      <c r="I2717" s="211"/>
      <c r="J2717" s="207"/>
      <c r="K2717" s="207"/>
      <c r="L2717" s="212"/>
      <c r="M2717" s="213"/>
      <c r="N2717" s="214"/>
      <c r="O2717" s="214"/>
      <c r="P2717" s="214"/>
      <c r="Q2717" s="214"/>
      <c r="R2717" s="214"/>
      <c r="S2717" s="214"/>
      <c r="T2717" s="215"/>
      <c r="AT2717" s="216" t="s">
        <v>194</v>
      </c>
      <c r="AU2717" s="216" t="s">
        <v>82</v>
      </c>
      <c r="AV2717" s="13" t="s">
        <v>80</v>
      </c>
      <c r="AW2717" s="13" t="s">
        <v>29</v>
      </c>
      <c r="AX2717" s="13" t="s">
        <v>72</v>
      </c>
      <c r="AY2717" s="216" t="s">
        <v>182</v>
      </c>
    </row>
    <row r="2718" spans="1:65" s="13" customFormat="1" ht="11.25">
      <c r="B2718" s="206"/>
      <c r="C2718" s="207"/>
      <c r="D2718" s="208" t="s">
        <v>194</v>
      </c>
      <c r="E2718" s="209" t="s">
        <v>1</v>
      </c>
      <c r="F2718" s="210" t="s">
        <v>2999</v>
      </c>
      <c r="G2718" s="207"/>
      <c r="H2718" s="209" t="s">
        <v>1</v>
      </c>
      <c r="I2718" s="211"/>
      <c r="J2718" s="207"/>
      <c r="K2718" s="207"/>
      <c r="L2718" s="212"/>
      <c r="M2718" s="213"/>
      <c r="N2718" s="214"/>
      <c r="O2718" s="214"/>
      <c r="P2718" s="214"/>
      <c r="Q2718" s="214"/>
      <c r="R2718" s="214"/>
      <c r="S2718" s="214"/>
      <c r="T2718" s="215"/>
      <c r="AT2718" s="216" t="s">
        <v>194</v>
      </c>
      <c r="AU2718" s="216" t="s">
        <v>82</v>
      </c>
      <c r="AV2718" s="13" t="s">
        <v>80</v>
      </c>
      <c r="AW2718" s="13" t="s">
        <v>29</v>
      </c>
      <c r="AX2718" s="13" t="s">
        <v>72</v>
      </c>
      <c r="AY2718" s="216" t="s">
        <v>182</v>
      </c>
    </row>
    <row r="2719" spans="1:65" s="14" customFormat="1" ht="11.25">
      <c r="B2719" s="217"/>
      <c r="C2719" s="218"/>
      <c r="D2719" s="208" t="s">
        <v>194</v>
      </c>
      <c r="E2719" s="219" t="s">
        <v>1</v>
      </c>
      <c r="F2719" s="220" t="s">
        <v>3000</v>
      </c>
      <c r="G2719" s="218"/>
      <c r="H2719" s="221">
        <v>26.7</v>
      </c>
      <c r="I2719" s="222"/>
      <c r="J2719" s="218"/>
      <c r="K2719" s="218"/>
      <c r="L2719" s="223"/>
      <c r="M2719" s="224"/>
      <c r="N2719" s="225"/>
      <c r="O2719" s="225"/>
      <c r="P2719" s="225"/>
      <c r="Q2719" s="225"/>
      <c r="R2719" s="225"/>
      <c r="S2719" s="225"/>
      <c r="T2719" s="226"/>
      <c r="AT2719" s="227" t="s">
        <v>194</v>
      </c>
      <c r="AU2719" s="227" t="s">
        <v>82</v>
      </c>
      <c r="AV2719" s="14" t="s">
        <v>82</v>
      </c>
      <c r="AW2719" s="14" t="s">
        <v>29</v>
      </c>
      <c r="AX2719" s="14" t="s">
        <v>72</v>
      </c>
      <c r="AY2719" s="227" t="s">
        <v>182</v>
      </c>
    </row>
    <row r="2720" spans="1:65" s="15" customFormat="1" ht="11.25">
      <c r="B2720" s="228"/>
      <c r="C2720" s="229"/>
      <c r="D2720" s="208" t="s">
        <v>194</v>
      </c>
      <c r="E2720" s="230" t="s">
        <v>1</v>
      </c>
      <c r="F2720" s="231" t="s">
        <v>218</v>
      </c>
      <c r="G2720" s="229"/>
      <c r="H2720" s="232">
        <v>33</v>
      </c>
      <c r="I2720" s="233"/>
      <c r="J2720" s="229"/>
      <c r="K2720" s="229"/>
      <c r="L2720" s="234"/>
      <c r="M2720" s="235"/>
      <c r="N2720" s="236"/>
      <c r="O2720" s="236"/>
      <c r="P2720" s="236"/>
      <c r="Q2720" s="236"/>
      <c r="R2720" s="236"/>
      <c r="S2720" s="236"/>
      <c r="T2720" s="237"/>
      <c r="AT2720" s="238" t="s">
        <v>194</v>
      </c>
      <c r="AU2720" s="238" t="s">
        <v>82</v>
      </c>
      <c r="AV2720" s="15" t="s">
        <v>187</v>
      </c>
      <c r="AW2720" s="15" t="s">
        <v>29</v>
      </c>
      <c r="AX2720" s="15" t="s">
        <v>80</v>
      </c>
      <c r="AY2720" s="238" t="s">
        <v>182</v>
      </c>
    </row>
    <row r="2721" spans="1:65" s="2" customFormat="1" ht="37.9" customHeight="1">
      <c r="A2721" s="34"/>
      <c r="B2721" s="35"/>
      <c r="C2721" s="192" t="s">
        <v>3001</v>
      </c>
      <c r="D2721" s="192" t="s">
        <v>184</v>
      </c>
      <c r="E2721" s="193" t="s">
        <v>3002</v>
      </c>
      <c r="F2721" s="194" t="s">
        <v>3003</v>
      </c>
      <c r="G2721" s="195" t="s">
        <v>324</v>
      </c>
      <c r="H2721" s="196">
        <v>12</v>
      </c>
      <c r="I2721" s="197"/>
      <c r="J2721" s="198">
        <f>ROUND(I2721*H2721,2)</f>
        <v>0</v>
      </c>
      <c r="K2721" s="199"/>
      <c r="L2721" s="39"/>
      <c r="M2721" s="200" t="s">
        <v>1</v>
      </c>
      <c r="N2721" s="201" t="s">
        <v>37</v>
      </c>
      <c r="O2721" s="71"/>
      <c r="P2721" s="202">
        <f>O2721*H2721</f>
        <v>0</v>
      </c>
      <c r="Q2721" s="202">
        <v>0</v>
      </c>
      <c r="R2721" s="202">
        <f>Q2721*H2721</f>
        <v>0</v>
      </c>
      <c r="S2721" s="202">
        <v>0</v>
      </c>
      <c r="T2721" s="203">
        <f>S2721*H2721</f>
        <v>0</v>
      </c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4"/>
      <c r="AE2721" s="34"/>
      <c r="AR2721" s="204" t="s">
        <v>326</v>
      </c>
      <c r="AT2721" s="204" t="s">
        <v>184</v>
      </c>
      <c r="AU2721" s="204" t="s">
        <v>82</v>
      </c>
      <c r="AY2721" s="17" t="s">
        <v>182</v>
      </c>
      <c r="BE2721" s="205">
        <f>IF(N2721="základní",J2721,0)</f>
        <v>0</v>
      </c>
      <c r="BF2721" s="205">
        <f>IF(N2721="snížená",J2721,0)</f>
        <v>0</v>
      </c>
      <c r="BG2721" s="205">
        <f>IF(N2721="zákl. přenesená",J2721,0)</f>
        <v>0</v>
      </c>
      <c r="BH2721" s="205">
        <f>IF(N2721="sníž. přenesená",J2721,0)</f>
        <v>0</v>
      </c>
      <c r="BI2721" s="205">
        <f>IF(N2721="nulová",J2721,0)</f>
        <v>0</v>
      </c>
      <c r="BJ2721" s="17" t="s">
        <v>80</v>
      </c>
      <c r="BK2721" s="205">
        <f>ROUND(I2721*H2721,2)</f>
        <v>0</v>
      </c>
      <c r="BL2721" s="17" t="s">
        <v>326</v>
      </c>
      <c r="BM2721" s="204" t="s">
        <v>3004</v>
      </c>
    </row>
    <row r="2722" spans="1:65" s="2" customFormat="1" ht="24.2" customHeight="1">
      <c r="A2722" s="34"/>
      <c r="B2722" s="35"/>
      <c r="C2722" s="192" t="s">
        <v>3005</v>
      </c>
      <c r="D2722" s="192" t="s">
        <v>184</v>
      </c>
      <c r="E2722" s="193" t="s">
        <v>3006</v>
      </c>
      <c r="F2722" s="194" t="s">
        <v>3007</v>
      </c>
      <c r="G2722" s="195" t="s">
        <v>318</v>
      </c>
      <c r="H2722" s="196">
        <v>2.75</v>
      </c>
      <c r="I2722" s="197"/>
      <c r="J2722" s="198">
        <f>ROUND(I2722*H2722,2)</f>
        <v>0</v>
      </c>
      <c r="K2722" s="199"/>
      <c r="L2722" s="39"/>
      <c r="M2722" s="200" t="s">
        <v>1</v>
      </c>
      <c r="N2722" s="201" t="s">
        <v>37</v>
      </c>
      <c r="O2722" s="71"/>
      <c r="P2722" s="202">
        <f>O2722*H2722</f>
        <v>0</v>
      </c>
      <c r="Q2722" s="202">
        <v>1.6299999999999999E-3</v>
      </c>
      <c r="R2722" s="202">
        <f>Q2722*H2722</f>
        <v>4.4824999999999995E-3</v>
      </c>
      <c r="S2722" s="202">
        <v>0</v>
      </c>
      <c r="T2722" s="203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204" t="s">
        <v>326</v>
      </c>
      <c r="AT2722" s="204" t="s">
        <v>184</v>
      </c>
      <c r="AU2722" s="204" t="s">
        <v>82</v>
      </c>
      <c r="AY2722" s="17" t="s">
        <v>182</v>
      </c>
      <c r="BE2722" s="205">
        <f>IF(N2722="základní",J2722,0)</f>
        <v>0</v>
      </c>
      <c r="BF2722" s="205">
        <f>IF(N2722="snížená",J2722,0)</f>
        <v>0</v>
      </c>
      <c r="BG2722" s="205">
        <f>IF(N2722="zákl. přenesená",J2722,0)</f>
        <v>0</v>
      </c>
      <c r="BH2722" s="205">
        <f>IF(N2722="sníž. přenesená",J2722,0)</f>
        <v>0</v>
      </c>
      <c r="BI2722" s="205">
        <f>IF(N2722="nulová",J2722,0)</f>
        <v>0</v>
      </c>
      <c r="BJ2722" s="17" t="s">
        <v>80</v>
      </c>
      <c r="BK2722" s="205">
        <f>ROUND(I2722*H2722,2)</f>
        <v>0</v>
      </c>
      <c r="BL2722" s="17" t="s">
        <v>326</v>
      </c>
      <c r="BM2722" s="204" t="s">
        <v>3008</v>
      </c>
    </row>
    <row r="2723" spans="1:65" s="13" customFormat="1" ht="11.25">
      <c r="B2723" s="206"/>
      <c r="C2723" s="207"/>
      <c r="D2723" s="208" t="s">
        <v>194</v>
      </c>
      <c r="E2723" s="209" t="s">
        <v>1</v>
      </c>
      <c r="F2723" s="210" t="s">
        <v>3009</v>
      </c>
      <c r="G2723" s="207"/>
      <c r="H2723" s="209" t="s">
        <v>1</v>
      </c>
      <c r="I2723" s="211"/>
      <c r="J2723" s="207"/>
      <c r="K2723" s="207"/>
      <c r="L2723" s="212"/>
      <c r="M2723" s="213"/>
      <c r="N2723" s="214"/>
      <c r="O2723" s="214"/>
      <c r="P2723" s="214"/>
      <c r="Q2723" s="214"/>
      <c r="R2723" s="214"/>
      <c r="S2723" s="214"/>
      <c r="T2723" s="215"/>
      <c r="AT2723" s="216" t="s">
        <v>194</v>
      </c>
      <c r="AU2723" s="216" t="s">
        <v>82</v>
      </c>
      <c r="AV2723" s="13" t="s">
        <v>80</v>
      </c>
      <c r="AW2723" s="13" t="s">
        <v>29</v>
      </c>
      <c r="AX2723" s="13" t="s">
        <v>72</v>
      </c>
      <c r="AY2723" s="216" t="s">
        <v>182</v>
      </c>
    </row>
    <row r="2724" spans="1:65" s="14" customFormat="1" ht="11.25">
      <c r="B2724" s="217"/>
      <c r="C2724" s="218"/>
      <c r="D2724" s="208" t="s">
        <v>194</v>
      </c>
      <c r="E2724" s="219" t="s">
        <v>1</v>
      </c>
      <c r="F2724" s="220" t="s">
        <v>3010</v>
      </c>
      <c r="G2724" s="218"/>
      <c r="H2724" s="221">
        <v>2.75</v>
      </c>
      <c r="I2724" s="222"/>
      <c r="J2724" s="218"/>
      <c r="K2724" s="218"/>
      <c r="L2724" s="223"/>
      <c r="M2724" s="224"/>
      <c r="N2724" s="225"/>
      <c r="O2724" s="225"/>
      <c r="P2724" s="225"/>
      <c r="Q2724" s="225"/>
      <c r="R2724" s="225"/>
      <c r="S2724" s="225"/>
      <c r="T2724" s="226"/>
      <c r="AT2724" s="227" t="s">
        <v>194</v>
      </c>
      <c r="AU2724" s="227" t="s">
        <v>82</v>
      </c>
      <c r="AV2724" s="14" t="s">
        <v>82</v>
      </c>
      <c r="AW2724" s="14" t="s">
        <v>29</v>
      </c>
      <c r="AX2724" s="14" t="s">
        <v>80</v>
      </c>
      <c r="AY2724" s="227" t="s">
        <v>182</v>
      </c>
    </row>
    <row r="2725" spans="1:65" s="2" customFormat="1" ht="24.2" customHeight="1">
      <c r="A2725" s="34"/>
      <c r="B2725" s="35"/>
      <c r="C2725" s="192" t="s">
        <v>3011</v>
      </c>
      <c r="D2725" s="192" t="s">
        <v>184</v>
      </c>
      <c r="E2725" s="193" t="s">
        <v>3012</v>
      </c>
      <c r="F2725" s="194" t="s">
        <v>3013</v>
      </c>
      <c r="G2725" s="195" t="s">
        <v>318</v>
      </c>
      <c r="H2725" s="196">
        <v>9.66</v>
      </c>
      <c r="I2725" s="197"/>
      <c r="J2725" s="198">
        <f>ROUND(I2725*H2725,2)</f>
        <v>0</v>
      </c>
      <c r="K2725" s="199"/>
      <c r="L2725" s="39"/>
      <c r="M2725" s="200" t="s">
        <v>1</v>
      </c>
      <c r="N2725" s="201" t="s">
        <v>37</v>
      </c>
      <c r="O2725" s="71"/>
      <c r="P2725" s="202">
        <f>O2725*H2725</f>
        <v>0</v>
      </c>
      <c r="Q2725" s="202">
        <v>2.0200000000000001E-3</v>
      </c>
      <c r="R2725" s="202">
        <f>Q2725*H2725</f>
        <v>1.9513200000000001E-2</v>
      </c>
      <c r="S2725" s="202">
        <v>0</v>
      </c>
      <c r="T2725" s="203">
        <f>S2725*H2725</f>
        <v>0</v>
      </c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  <c r="AR2725" s="204" t="s">
        <v>187</v>
      </c>
      <c r="AT2725" s="204" t="s">
        <v>184</v>
      </c>
      <c r="AU2725" s="204" t="s">
        <v>82</v>
      </c>
      <c r="AY2725" s="17" t="s">
        <v>182</v>
      </c>
      <c r="BE2725" s="205">
        <f>IF(N2725="základní",J2725,0)</f>
        <v>0</v>
      </c>
      <c r="BF2725" s="205">
        <f>IF(N2725="snížená",J2725,0)</f>
        <v>0</v>
      </c>
      <c r="BG2725" s="205">
        <f>IF(N2725="zákl. přenesená",J2725,0)</f>
        <v>0</v>
      </c>
      <c r="BH2725" s="205">
        <f>IF(N2725="sníž. přenesená",J2725,0)</f>
        <v>0</v>
      </c>
      <c r="BI2725" s="205">
        <f>IF(N2725="nulová",J2725,0)</f>
        <v>0</v>
      </c>
      <c r="BJ2725" s="17" t="s">
        <v>80</v>
      </c>
      <c r="BK2725" s="205">
        <f>ROUND(I2725*H2725,2)</f>
        <v>0</v>
      </c>
      <c r="BL2725" s="17" t="s">
        <v>187</v>
      </c>
      <c r="BM2725" s="204" t="s">
        <v>3014</v>
      </c>
    </row>
    <row r="2726" spans="1:65" s="13" customFormat="1" ht="11.25">
      <c r="B2726" s="206"/>
      <c r="C2726" s="207"/>
      <c r="D2726" s="208" t="s">
        <v>194</v>
      </c>
      <c r="E2726" s="209" t="s">
        <v>1</v>
      </c>
      <c r="F2726" s="210" t="s">
        <v>3015</v>
      </c>
      <c r="G2726" s="207"/>
      <c r="H2726" s="209" t="s">
        <v>1</v>
      </c>
      <c r="I2726" s="211"/>
      <c r="J2726" s="207"/>
      <c r="K2726" s="207"/>
      <c r="L2726" s="212"/>
      <c r="M2726" s="213"/>
      <c r="N2726" s="214"/>
      <c r="O2726" s="214"/>
      <c r="P2726" s="214"/>
      <c r="Q2726" s="214"/>
      <c r="R2726" s="214"/>
      <c r="S2726" s="214"/>
      <c r="T2726" s="215"/>
      <c r="AT2726" s="216" t="s">
        <v>194</v>
      </c>
      <c r="AU2726" s="216" t="s">
        <v>82</v>
      </c>
      <c r="AV2726" s="13" t="s">
        <v>80</v>
      </c>
      <c r="AW2726" s="13" t="s">
        <v>29</v>
      </c>
      <c r="AX2726" s="13" t="s">
        <v>72</v>
      </c>
      <c r="AY2726" s="216" t="s">
        <v>182</v>
      </c>
    </row>
    <row r="2727" spans="1:65" s="14" customFormat="1" ht="11.25">
      <c r="B2727" s="217"/>
      <c r="C2727" s="218"/>
      <c r="D2727" s="208" t="s">
        <v>194</v>
      </c>
      <c r="E2727" s="219" t="s">
        <v>1</v>
      </c>
      <c r="F2727" s="220" t="s">
        <v>3016</v>
      </c>
      <c r="G2727" s="218"/>
      <c r="H2727" s="221">
        <v>9.66</v>
      </c>
      <c r="I2727" s="222"/>
      <c r="J2727" s="218"/>
      <c r="K2727" s="218"/>
      <c r="L2727" s="223"/>
      <c r="M2727" s="224"/>
      <c r="N2727" s="225"/>
      <c r="O2727" s="225"/>
      <c r="P2727" s="225"/>
      <c r="Q2727" s="225"/>
      <c r="R2727" s="225"/>
      <c r="S2727" s="225"/>
      <c r="T2727" s="226"/>
      <c r="AT2727" s="227" t="s">
        <v>194</v>
      </c>
      <c r="AU2727" s="227" t="s">
        <v>82</v>
      </c>
      <c r="AV2727" s="14" t="s">
        <v>82</v>
      </c>
      <c r="AW2727" s="14" t="s">
        <v>29</v>
      </c>
      <c r="AX2727" s="14" t="s">
        <v>80</v>
      </c>
      <c r="AY2727" s="227" t="s">
        <v>182</v>
      </c>
    </row>
    <row r="2728" spans="1:65" s="2" customFormat="1" ht="33" customHeight="1">
      <c r="A2728" s="34"/>
      <c r="B2728" s="35"/>
      <c r="C2728" s="192" t="s">
        <v>3017</v>
      </c>
      <c r="D2728" s="192" t="s">
        <v>184</v>
      </c>
      <c r="E2728" s="193" t="s">
        <v>3018</v>
      </c>
      <c r="F2728" s="194" t="s">
        <v>3019</v>
      </c>
      <c r="G2728" s="195" t="s">
        <v>318</v>
      </c>
      <c r="H2728" s="196">
        <v>5</v>
      </c>
      <c r="I2728" s="197"/>
      <c r="J2728" s="198">
        <f>ROUND(I2728*H2728,2)</f>
        <v>0</v>
      </c>
      <c r="K2728" s="199"/>
      <c r="L2728" s="39"/>
      <c r="M2728" s="200" t="s">
        <v>1</v>
      </c>
      <c r="N2728" s="201" t="s">
        <v>37</v>
      </c>
      <c r="O2728" s="71"/>
      <c r="P2728" s="202">
        <f>O2728*H2728</f>
        <v>0</v>
      </c>
      <c r="Q2728" s="202">
        <v>4.0099999999999997E-3</v>
      </c>
      <c r="R2728" s="202">
        <f>Q2728*H2728</f>
        <v>2.0049999999999998E-2</v>
      </c>
      <c r="S2728" s="202">
        <v>0</v>
      </c>
      <c r="T2728" s="203">
        <f>S2728*H2728</f>
        <v>0</v>
      </c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R2728" s="204" t="s">
        <v>326</v>
      </c>
      <c r="AT2728" s="204" t="s">
        <v>184</v>
      </c>
      <c r="AU2728" s="204" t="s">
        <v>82</v>
      </c>
      <c r="AY2728" s="17" t="s">
        <v>182</v>
      </c>
      <c r="BE2728" s="205">
        <f>IF(N2728="základní",J2728,0)</f>
        <v>0</v>
      </c>
      <c r="BF2728" s="205">
        <f>IF(N2728="snížená",J2728,0)</f>
        <v>0</v>
      </c>
      <c r="BG2728" s="205">
        <f>IF(N2728="zákl. přenesená",J2728,0)</f>
        <v>0</v>
      </c>
      <c r="BH2728" s="205">
        <f>IF(N2728="sníž. přenesená",J2728,0)</f>
        <v>0</v>
      </c>
      <c r="BI2728" s="205">
        <f>IF(N2728="nulová",J2728,0)</f>
        <v>0</v>
      </c>
      <c r="BJ2728" s="17" t="s">
        <v>80</v>
      </c>
      <c r="BK2728" s="205">
        <f>ROUND(I2728*H2728,2)</f>
        <v>0</v>
      </c>
      <c r="BL2728" s="17" t="s">
        <v>326</v>
      </c>
      <c r="BM2728" s="204" t="s">
        <v>3020</v>
      </c>
    </row>
    <row r="2729" spans="1:65" s="13" customFormat="1" ht="11.25">
      <c r="B2729" s="206"/>
      <c r="C2729" s="207"/>
      <c r="D2729" s="208" t="s">
        <v>194</v>
      </c>
      <c r="E2729" s="209" t="s">
        <v>1</v>
      </c>
      <c r="F2729" s="210" t="s">
        <v>2974</v>
      </c>
      <c r="G2729" s="207"/>
      <c r="H2729" s="209" t="s">
        <v>1</v>
      </c>
      <c r="I2729" s="211"/>
      <c r="J2729" s="207"/>
      <c r="K2729" s="207"/>
      <c r="L2729" s="212"/>
      <c r="M2729" s="213"/>
      <c r="N2729" s="214"/>
      <c r="O2729" s="214"/>
      <c r="P2729" s="214"/>
      <c r="Q2729" s="214"/>
      <c r="R2729" s="214"/>
      <c r="S2729" s="214"/>
      <c r="T2729" s="215"/>
      <c r="AT2729" s="216" t="s">
        <v>194</v>
      </c>
      <c r="AU2729" s="216" t="s">
        <v>82</v>
      </c>
      <c r="AV2729" s="13" t="s">
        <v>80</v>
      </c>
      <c r="AW2729" s="13" t="s">
        <v>29</v>
      </c>
      <c r="AX2729" s="13" t="s">
        <v>72</v>
      </c>
      <c r="AY2729" s="216" t="s">
        <v>182</v>
      </c>
    </row>
    <row r="2730" spans="1:65" s="13" customFormat="1" ht="11.25">
      <c r="B2730" s="206"/>
      <c r="C2730" s="207"/>
      <c r="D2730" s="208" t="s">
        <v>194</v>
      </c>
      <c r="E2730" s="209" t="s">
        <v>1</v>
      </c>
      <c r="F2730" s="210" t="s">
        <v>3021</v>
      </c>
      <c r="G2730" s="207"/>
      <c r="H2730" s="209" t="s">
        <v>1</v>
      </c>
      <c r="I2730" s="211"/>
      <c r="J2730" s="207"/>
      <c r="K2730" s="207"/>
      <c r="L2730" s="212"/>
      <c r="M2730" s="213"/>
      <c r="N2730" s="214"/>
      <c r="O2730" s="214"/>
      <c r="P2730" s="214"/>
      <c r="Q2730" s="214"/>
      <c r="R2730" s="214"/>
      <c r="S2730" s="214"/>
      <c r="T2730" s="215"/>
      <c r="AT2730" s="216" t="s">
        <v>194</v>
      </c>
      <c r="AU2730" s="216" t="s">
        <v>82</v>
      </c>
      <c r="AV2730" s="13" t="s">
        <v>80</v>
      </c>
      <c r="AW2730" s="13" t="s">
        <v>29</v>
      </c>
      <c r="AX2730" s="13" t="s">
        <v>72</v>
      </c>
      <c r="AY2730" s="216" t="s">
        <v>182</v>
      </c>
    </row>
    <row r="2731" spans="1:65" s="14" customFormat="1" ht="11.25">
      <c r="B2731" s="217"/>
      <c r="C2731" s="218"/>
      <c r="D2731" s="208" t="s">
        <v>194</v>
      </c>
      <c r="E2731" s="219" t="s">
        <v>1</v>
      </c>
      <c r="F2731" s="220" t="s">
        <v>3022</v>
      </c>
      <c r="G2731" s="218"/>
      <c r="H2731" s="221">
        <v>5</v>
      </c>
      <c r="I2731" s="222"/>
      <c r="J2731" s="218"/>
      <c r="K2731" s="218"/>
      <c r="L2731" s="223"/>
      <c r="M2731" s="224"/>
      <c r="N2731" s="225"/>
      <c r="O2731" s="225"/>
      <c r="P2731" s="225"/>
      <c r="Q2731" s="225"/>
      <c r="R2731" s="225"/>
      <c r="S2731" s="225"/>
      <c r="T2731" s="226"/>
      <c r="AT2731" s="227" t="s">
        <v>194</v>
      </c>
      <c r="AU2731" s="227" t="s">
        <v>82</v>
      </c>
      <c r="AV2731" s="14" t="s">
        <v>82</v>
      </c>
      <c r="AW2731" s="14" t="s">
        <v>29</v>
      </c>
      <c r="AX2731" s="14" t="s">
        <v>72</v>
      </c>
      <c r="AY2731" s="227" t="s">
        <v>182</v>
      </c>
    </row>
    <row r="2732" spans="1:65" s="15" customFormat="1" ht="11.25">
      <c r="B2732" s="228"/>
      <c r="C2732" s="229"/>
      <c r="D2732" s="208" t="s">
        <v>194</v>
      </c>
      <c r="E2732" s="230" t="s">
        <v>1</v>
      </c>
      <c r="F2732" s="231" t="s">
        <v>218</v>
      </c>
      <c r="G2732" s="229"/>
      <c r="H2732" s="232">
        <v>5</v>
      </c>
      <c r="I2732" s="233"/>
      <c r="J2732" s="229"/>
      <c r="K2732" s="229"/>
      <c r="L2732" s="234"/>
      <c r="M2732" s="235"/>
      <c r="N2732" s="236"/>
      <c r="O2732" s="236"/>
      <c r="P2732" s="236"/>
      <c r="Q2732" s="236"/>
      <c r="R2732" s="236"/>
      <c r="S2732" s="236"/>
      <c r="T2732" s="237"/>
      <c r="AT2732" s="238" t="s">
        <v>194</v>
      </c>
      <c r="AU2732" s="238" t="s">
        <v>82</v>
      </c>
      <c r="AV2732" s="15" t="s">
        <v>187</v>
      </c>
      <c r="AW2732" s="15" t="s">
        <v>29</v>
      </c>
      <c r="AX2732" s="15" t="s">
        <v>80</v>
      </c>
      <c r="AY2732" s="238" t="s">
        <v>182</v>
      </c>
    </row>
    <row r="2733" spans="1:65" s="2" customFormat="1" ht="24.2" customHeight="1">
      <c r="A2733" s="34"/>
      <c r="B2733" s="35"/>
      <c r="C2733" s="192" t="s">
        <v>3023</v>
      </c>
      <c r="D2733" s="192" t="s">
        <v>184</v>
      </c>
      <c r="E2733" s="193" t="s">
        <v>3024</v>
      </c>
      <c r="F2733" s="194" t="s">
        <v>3025</v>
      </c>
      <c r="G2733" s="195" t="s">
        <v>318</v>
      </c>
      <c r="H2733" s="196">
        <v>15.5</v>
      </c>
      <c r="I2733" s="197"/>
      <c r="J2733" s="198">
        <f>ROUND(I2733*H2733,2)</f>
        <v>0</v>
      </c>
      <c r="K2733" s="199"/>
      <c r="L2733" s="39"/>
      <c r="M2733" s="200" t="s">
        <v>1</v>
      </c>
      <c r="N2733" s="201" t="s">
        <v>37</v>
      </c>
      <c r="O2733" s="71"/>
      <c r="P2733" s="202">
        <f>O2733*H2733</f>
        <v>0</v>
      </c>
      <c r="Q2733" s="202">
        <v>4.0000000000000001E-3</v>
      </c>
      <c r="R2733" s="202">
        <f>Q2733*H2733</f>
        <v>6.2E-2</v>
      </c>
      <c r="S2733" s="202">
        <v>0</v>
      </c>
      <c r="T2733" s="203">
        <f>S2733*H2733</f>
        <v>0</v>
      </c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R2733" s="204" t="s">
        <v>326</v>
      </c>
      <c r="AT2733" s="204" t="s">
        <v>184</v>
      </c>
      <c r="AU2733" s="204" t="s">
        <v>82</v>
      </c>
      <c r="AY2733" s="17" t="s">
        <v>182</v>
      </c>
      <c r="BE2733" s="205">
        <f>IF(N2733="základní",J2733,0)</f>
        <v>0</v>
      </c>
      <c r="BF2733" s="205">
        <f>IF(N2733="snížená",J2733,0)</f>
        <v>0</v>
      </c>
      <c r="BG2733" s="205">
        <f>IF(N2733="zákl. přenesená",J2733,0)</f>
        <v>0</v>
      </c>
      <c r="BH2733" s="205">
        <f>IF(N2733="sníž. přenesená",J2733,0)</f>
        <v>0</v>
      </c>
      <c r="BI2733" s="205">
        <f>IF(N2733="nulová",J2733,0)</f>
        <v>0</v>
      </c>
      <c r="BJ2733" s="17" t="s">
        <v>80</v>
      </c>
      <c r="BK2733" s="205">
        <f>ROUND(I2733*H2733,2)</f>
        <v>0</v>
      </c>
      <c r="BL2733" s="17" t="s">
        <v>326</v>
      </c>
      <c r="BM2733" s="204" t="s">
        <v>3026</v>
      </c>
    </row>
    <row r="2734" spans="1:65" s="13" customFormat="1" ht="11.25">
      <c r="B2734" s="206"/>
      <c r="C2734" s="207"/>
      <c r="D2734" s="208" t="s">
        <v>194</v>
      </c>
      <c r="E2734" s="209" t="s">
        <v>1</v>
      </c>
      <c r="F2734" s="210" t="s">
        <v>3027</v>
      </c>
      <c r="G2734" s="207"/>
      <c r="H2734" s="209" t="s">
        <v>1</v>
      </c>
      <c r="I2734" s="211"/>
      <c r="J2734" s="207"/>
      <c r="K2734" s="207"/>
      <c r="L2734" s="212"/>
      <c r="M2734" s="213"/>
      <c r="N2734" s="214"/>
      <c r="O2734" s="214"/>
      <c r="P2734" s="214"/>
      <c r="Q2734" s="214"/>
      <c r="R2734" s="214"/>
      <c r="S2734" s="214"/>
      <c r="T2734" s="215"/>
      <c r="AT2734" s="216" t="s">
        <v>194</v>
      </c>
      <c r="AU2734" s="216" t="s">
        <v>82</v>
      </c>
      <c r="AV2734" s="13" t="s">
        <v>80</v>
      </c>
      <c r="AW2734" s="13" t="s">
        <v>29</v>
      </c>
      <c r="AX2734" s="13" t="s">
        <v>72</v>
      </c>
      <c r="AY2734" s="216" t="s">
        <v>182</v>
      </c>
    </row>
    <row r="2735" spans="1:65" s="13" customFormat="1" ht="11.25">
      <c r="B2735" s="206"/>
      <c r="C2735" s="207"/>
      <c r="D2735" s="208" t="s">
        <v>194</v>
      </c>
      <c r="E2735" s="209" t="s">
        <v>1</v>
      </c>
      <c r="F2735" s="210" t="s">
        <v>3028</v>
      </c>
      <c r="G2735" s="207"/>
      <c r="H2735" s="209" t="s">
        <v>1</v>
      </c>
      <c r="I2735" s="211"/>
      <c r="J2735" s="207"/>
      <c r="K2735" s="207"/>
      <c r="L2735" s="212"/>
      <c r="M2735" s="213"/>
      <c r="N2735" s="214"/>
      <c r="O2735" s="214"/>
      <c r="P2735" s="214"/>
      <c r="Q2735" s="214"/>
      <c r="R2735" s="214"/>
      <c r="S2735" s="214"/>
      <c r="T2735" s="215"/>
      <c r="AT2735" s="216" t="s">
        <v>194</v>
      </c>
      <c r="AU2735" s="216" t="s">
        <v>82</v>
      </c>
      <c r="AV2735" s="13" t="s">
        <v>80</v>
      </c>
      <c r="AW2735" s="13" t="s">
        <v>29</v>
      </c>
      <c r="AX2735" s="13" t="s">
        <v>72</v>
      </c>
      <c r="AY2735" s="216" t="s">
        <v>182</v>
      </c>
    </row>
    <row r="2736" spans="1:65" s="14" customFormat="1" ht="11.25">
      <c r="B2736" s="217"/>
      <c r="C2736" s="218"/>
      <c r="D2736" s="208" t="s">
        <v>194</v>
      </c>
      <c r="E2736" s="219" t="s">
        <v>1</v>
      </c>
      <c r="F2736" s="220" t="s">
        <v>3029</v>
      </c>
      <c r="G2736" s="218"/>
      <c r="H2736" s="221">
        <v>15.5</v>
      </c>
      <c r="I2736" s="222"/>
      <c r="J2736" s="218"/>
      <c r="K2736" s="218"/>
      <c r="L2736" s="223"/>
      <c r="M2736" s="224"/>
      <c r="N2736" s="225"/>
      <c r="O2736" s="225"/>
      <c r="P2736" s="225"/>
      <c r="Q2736" s="225"/>
      <c r="R2736" s="225"/>
      <c r="S2736" s="225"/>
      <c r="T2736" s="226"/>
      <c r="AT2736" s="227" t="s">
        <v>194</v>
      </c>
      <c r="AU2736" s="227" t="s">
        <v>82</v>
      </c>
      <c r="AV2736" s="14" t="s">
        <v>82</v>
      </c>
      <c r="AW2736" s="14" t="s">
        <v>29</v>
      </c>
      <c r="AX2736" s="14" t="s">
        <v>72</v>
      </c>
      <c r="AY2736" s="227" t="s">
        <v>182</v>
      </c>
    </row>
    <row r="2737" spans="1:65" s="15" customFormat="1" ht="11.25">
      <c r="B2737" s="228"/>
      <c r="C2737" s="229"/>
      <c r="D2737" s="208" t="s">
        <v>194</v>
      </c>
      <c r="E2737" s="230" t="s">
        <v>1</v>
      </c>
      <c r="F2737" s="231" t="s">
        <v>218</v>
      </c>
      <c r="G2737" s="229"/>
      <c r="H2737" s="232">
        <v>15.5</v>
      </c>
      <c r="I2737" s="233"/>
      <c r="J2737" s="229"/>
      <c r="K2737" s="229"/>
      <c r="L2737" s="234"/>
      <c r="M2737" s="235"/>
      <c r="N2737" s="236"/>
      <c r="O2737" s="236"/>
      <c r="P2737" s="236"/>
      <c r="Q2737" s="236"/>
      <c r="R2737" s="236"/>
      <c r="S2737" s="236"/>
      <c r="T2737" s="237"/>
      <c r="AT2737" s="238" t="s">
        <v>194</v>
      </c>
      <c r="AU2737" s="238" t="s">
        <v>82</v>
      </c>
      <c r="AV2737" s="15" t="s">
        <v>187</v>
      </c>
      <c r="AW2737" s="15" t="s">
        <v>29</v>
      </c>
      <c r="AX2737" s="15" t="s">
        <v>80</v>
      </c>
      <c r="AY2737" s="238" t="s">
        <v>182</v>
      </c>
    </row>
    <row r="2738" spans="1:65" s="2" customFormat="1" ht="24.2" customHeight="1">
      <c r="A2738" s="34"/>
      <c r="B2738" s="35"/>
      <c r="C2738" s="192" t="s">
        <v>3030</v>
      </c>
      <c r="D2738" s="192" t="s">
        <v>184</v>
      </c>
      <c r="E2738" s="193" t="s">
        <v>3031</v>
      </c>
      <c r="F2738" s="194" t="s">
        <v>3032</v>
      </c>
      <c r="G2738" s="195" t="s">
        <v>292</v>
      </c>
      <c r="H2738" s="196">
        <v>0.496</v>
      </c>
      <c r="I2738" s="197"/>
      <c r="J2738" s="198">
        <f>ROUND(I2738*H2738,2)</f>
        <v>0</v>
      </c>
      <c r="K2738" s="199"/>
      <c r="L2738" s="39"/>
      <c r="M2738" s="200" t="s">
        <v>1</v>
      </c>
      <c r="N2738" s="201" t="s">
        <v>37</v>
      </c>
      <c r="O2738" s="71"/>
      <c r="P2738" s="202">
        <f>O2738*H2738</f>
        <v>0</v>
      </c>
      <c r="Q2738" s="202">
        <v>0</v>
      </c>
      <c r="R2738" s="202">
        <f>Q2738*H2738</f>
        <v>0</v>
      </c>
      <c r="S2738" s="202">
        <v>0</v>
      </c>
      <c r="T2738" s="203">
        <f>S2738*H2738</f>
        <v>0</v>
      </c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R2738" s="204" t="s">
        <v>326</v>
      </c>
      <c r="AT2738" s="204" t="s">
        <v>184</v>
      </c>
      <c r="AU2738" s="204" t="s">
        <v>82</v>
      </c>
      <c r="AY2738" s="17" t="s">
        <v>182</v>
      </c>
      <c r="BE2738" s="205">
        <f>IF(N2738="základní",J2738,0)</f>
        <v>0</v>
      </c>
      <c r="BF2738" s="205">
        <f>IF(N2738="snížená",J2738,0)</f>
        <v>0</v>
      </c>
      <c r="BG2738" s="205">
        <f>IF(N2738="zákl. přenesená",J2738,0)</f>
        <v>0</v>
      </c>
      <c r="BH2738" s="205">
        <f>IF(N2738="sníž. přenesená",J2738,0)</f>
        <v>0</v>
      </c>
      <c r="BI2738" s="205">
        <f>IF(N2738="nulová",J2738,0)</f>
        <v>0</v>
      </c>
      <c r="BJ2738" s="17" t="s">
        <v>80</v>
      </c>
      <c r="BK2738" s="205">
        <f>ROUND(I2738*H2738,2)</f>
        <v>0</v>
      </c>
      <c r="BL2738" s="17" t="s">
        <v>326</v>
      </c>
      <c r="BM2738" s="204" t="s">
        <v>3033</v>
      </c>
    </row>
    <row r="2739" spans="1:65" s="2" customFormat="1" ht="33" customHeight="1">
      <c r="A2739" s="34"/>
      <c r="B2739" s="35"/>
      <c r="C2739" s="192" t="s">
        <v>3034</v>
      </c>
      <c r="D2739" s="192" t="s">
        <v>184</v>
      </c>
      <c r="E2739" s="193" t="s">
        <v>3035</v>
      </c>
      <c r="F2739" s="194" t="s">
        <v>3036</v>
      </c>
      <c r="G2739" s="195" t="s">
        <v>292</v>
      </c>
      <c r="H2739" s="196">
        <v>1.488</v>
      </c>
      <c r="I2739" s="197"/>
      <c r="J2739" s="198">
        <f>ROUND(I2739*H2739,2)</f>
        <v>0</v>
      </c>
      <c r="K2739" s="199"/>
      <c r="L2739" s="39"/>
      <c r="M2739" s="200" t="s">
        <v>1</v>
      </c>
      <c r="N2739" s="201" t="s">
        <v>37</v>
      </c>
      <c r="O2739" s="71"/>
      <c r="P2739" s="202">
        <f>O2739*H2739</f>
        <v>0</v>
      </c>
      <c r="Q2739" s="202">
        <v>0</v>
      </c>
      <c r="R2739" s="202">
        <f>Q2739*H2739</f>
        <v>0</v>
      </c>
      <c r="S2739" s="202">
        <v>0</v>
      </c>
      <c r="T2739" s="203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4" t="s">
        <v>326</v>
      </c>
      <c r="AT2739" s="204" t="s">
        <v>184</v>
      </c>
      <c r="AU2739" s="204" t="s">
        <v>82</v>
      </c>
      <c r="AY2739" s="17" t="s">
        <v>182</v>
      </c>
      <c r="BE2739" s="205">
        <f>IF(N2739="základní",J2739,0)</f>
        <v>0</v>
      </c>
      <c r="BF2739" s="205">
        <f>IF(N2739="snížená",J2739,0)</f>
        <v>0</v>
      </c>
      <c r="BG2739" s="205">
        <f>IF(N2739="zákl. přenesená",J2739,0)</f>
        <v>0</v>
      </c>
      <c r="BH2739" s="205">
        <f>IF(N2739="sníž. přenesená",J2739,0)</f>
        <v>0</v>
      </c>
      <c r="BI2739" s="205">
        <f>IF(N2739="nulová",J2739,0)</f>
        <v>0</v>
      </c>
      <c r="BJ2739" s="17" t="s">
        <v>80</v>
      </c>
      <c r="BK2739" s="205">
        <f>ROUND(I2739*H2739,2)</f>
        <v>0</v>
      </c>
      <c r="BL2739" s="17" t="s">
        <v>326</v>
      </c>
      <c r="BM2739" s="204" t="s">
        <v>3037</v>
      </c>
    </row>
    <row r="2740" spans="1:65" s="14" customFormat="1" ht="11.25">
      <c r="B2740" s="217"/>
      <c r="C2740" s="218"/>
      <c r="D2740" s="208" t="s">
        <v>194</v>
      </c>
      <c r="E2740" s="218"/>
      <c r="F2740" s="220" t="s">
        <v>3038</v>
      </c>
      <c r="G2740" s="218"/>
      <c r="H2740" s="221">
        <v>1.488</v>
      </c>
      <c r="I2740" s="222"/>
      <c r="J2740" s="218"/>
      <c r="K2740" s="218"/>
      <c r="L2740" s="223"/>
      <c r="M2740" s="224"/>
      <c r="N2740" s="225"/>
      <c r="O2740" s="225"/>
      <c r="P2740" s="225"/>
      <c r="Q2740" s="225"/>
      <c r="R2740" s="225"/>
      <c r="S2740" s="225"/>
      <c r="T2740" s="226"/>
      <c r="AT2740" s="227" t="s">
        <v>194</v>
      </c>
      <c r="AU2740" s="227" t="s">
        <v>82</v>
      </c>
      <c r="AV2740" s="14" t="s">
        <v>82</v>
      </c>
      <c r="AW2740" s="14" t="s">
        <v>4</v>
      </c>
      <c r="AX2740" s="14" t="s">
        <v>80</v>
      </c>
      <c r="AY2740" s="227" t="s">
        <v>182</v>
      </c>
    </row>
    <row r="2741" spans="1:65" s="12" customFormat="1" ht="22.9" customHeight="1">
      <c r="B2741" s="176"/>
      <c r="C2741" s="177"/>
      <c r="D2741" s="178" t="s">
        <v>71</v>
      </c>
      <c r="E2741" s="190" t="s">
        <v>486</v>
      </c>
      <c r="F2741" s="190" t="s">
        <v>487</v>
      </c>
      <c r="G2741" s="177"/>
      <c r="H2741" s="177"/>
      <c r="I2741" s="180"/>
      <c r="J2741" s="191">
        <f>BK2741</f>
        <v>0</v>
      </c>
      <c r="K2741" s="177"/>
      <c r="L2741" s="182"/>
      <c r="M2741" s="183"/>
      <c r="N2741" s="184"/>
      <c r="O2741" s="184"/>
      <c r="P2741" s="185">
        <f>SUM(P2742:P2925)</f>
        <v>0</v>
      </c>
      <c r="Q2741" s="184"/>
      <c r="R2741" s="185">
        <f>SUM(R2742:R2925)</f>
        <v>1.3730076000000004</v>
      </c>
      <c r="S2741" s="184"/>
      <c r="T2741" s="186">
        <f>SUM(T2742:T2925)</f>
        <v>0.19500000000000001</v>
      </c>
      <c r="AR2741" s="187" t="s">
        <v>82</v>
      </c>
      <c r="AT2741" s="188" t="s">
        <v>71</v>
      </c>
      <c r="AU2741" s="188" t="s">
        <v>80</v>
      </c>
      <c r="AY2741" s="187" t="s">
        <v>182</v>
      </c>
      <c r="BK2741" s="189">
        <f>SUM(BK2742:BK2925)</f>
        <v>0</v>
      </c>
    </row>
    <row r="2742" spans="1:65" s="2" customFormat="1" ht="16.5" customHeight="1">
      <c r="A2742" s="34"/>
      <c r="B2742" s="35"/>
      <c r="C2742" s="192" t="s">
        <v>3039</v>
      </c>
      <c r="D2742" s="192" t="s">
        <v>184</v>
      </c>
      <c r="E2742" s="193" t="s">
        <v>3040</v>
      </c>
      <c r="F2742" s="194" t="s">
        <v>3041</v>
      </c>
      <c r="G2742" s="195" t="s">
        <v>1883</v>
      </c>
      <c r="H2742" s="196">
        <v>22</v>
      </c>
      <c r="I2742" s="197"/>
      <c r="J2742" s="198">
        <f>ROUND(I2742*H2742,2)</f>
        <v>0</v>
      </c>
      <c r="K2742" s="199"/>
      <c r="L2742" s="39"/>
      <c r="M2742" s="200" t="s">
        <v>1</v>
      </c>
      <c r="N2742" s="201" t="s">
        <v>37</v>
      </c>
      <c r="O2742" s="71"/>
      <c r="P2742" s="202">
        <f>O2742*H2742</f>
        <v>0</v>
      </c>
      <c r="Q2742" s="202">
        <v>0</v>
      </c>
      <c r="R2742" s="202">
        <f>Q2742*H2742</f>
        <v>0</v>
      </c>
      <c r="S2742" s="202">
        <v>0</v>
      </c>
      <c r="T2742" s="203">
        <f>S2742*H2742</f>
        <v>0</v>
      </c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R2742" s="204" t="s">
        <v>326</v>
      </c>
      <c r="AT2742" s="204" t="s">
        <v>184</v>
      </c>
      <c r="AU2742" s="204" t="s">
        <v>82</v>
      </c>
      <c r="AY2742" s="17" t="s">
        <v>182</v>
      </c>
      <c r="BE2742" s="205">
        <f>IF(N2742="základní",J2742,0)</f>
        <v>0</v>
      </c>
      <c r="BF2742" s="205">
        <f>IF(N2742="snížená",J2742,0)</f>
        <v>0</v>
      </c>
      <c r="BG2742" s="205">
        <f>IF(N2742="zákl. přenesená",J2742,0)</f>
        <v>0</v>
      </c>
      <c r="BH2742" s="205">
        <f>IF(N2742="sníž. přenesená",J2742,0)</f>
        <v>0</v>
      </c>
      <c r="BI2742" s="205">
        <f>IF(N2742="nulová",J2742,0)</f>
        <v>0</v>
      </c>
      <c r="BJ2742" s="17" t="s">
        <v>80</v>
      </c>
      <c r="BK2742" s="205">
        <f>ROUND(I2742*H2742,2)</f>
        <v>0</v>
      </c>
      <c r="BL2742" s="17" t="s">
        <v>326</v>
      </c>
      <c r="BM2742" s="204" t="s">
        <v>3042</v>
      </c>
    </row>
    <row r="2743" spans="1:65" s="2" customFormat="1" ht="16.5" customHeight="1">
      <c r="A2743" s="34"/>
      <c r="B2743" s="35"/>
      <c r="C2743" s="192" t="s">
        <v>3043</v>
      </c>
      <c r="D2743" s="192" t="s">
        <v>184</v>
      </c>
      <c r="E2743" s="193" t="s">
        <v>3044</v>
      </c>
      <c r="F2743" s="194" t="s">
        <v>3045</v>
      </c>
      <c r="G2743" s="195" t="s">
        <v>1883</v>
      </c>
      <c r="H2743" s="196">
        <v>27</v>
      </c>
      <c r="I2743" s="197"/>
      <c r="J2743" s="198">
        <f>ROUND(I2743*H2743,2)</f>
        <v>0</v>
      </c>
      <c r="K2743" s="199"/>
      <c r="L2743" s="39"/>
      <c r="M2743" s="200" t="s">
        <v>1</v>
      </c>
      <c r="N2743" s="201" t="s">
        <v>37</v>
      </c>
      <c r="O2743" s="71"/>
      <c r="P2743" s="202">
        <f>O2743*H2743</f>
        <v>0</v>
      </c>
      <c r="Q2743" s="202">
        <v>0</v>
      </c>
      <c r="R2743" s="202">
        <f>Q2743*H2743</f>
        <v>0</v>
      </c>
      <c r="S2743" s="202">
        <v>0</v>
      </c>
      <c r="T2743" s="203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4" t="s">
        <v>326</v>
      </c>
      <c r="AT2743" s="204" t="s">
        <v>184</v>
      </c>
      <c r="AU2743" s="204" t="s">
        <v>82</v>
      </c>
      <c r="AY2743" s="17" t="s">
        <v>182</v>
      </c>
      <c r="BE2743" s="205">
        <f>IF(N2743="základní",J2743,0)</f>
        <v>0</v>
      </c>
      <c r="BF2743" s="205">
        <f>IF(N2743="snížená",J2743,0)</f>
        <v>0</v>
      </c>
      <c r="BG2743" s="205">
        <f>IF(N2743="zákl. přenesená",J2743,0)</f>
        <v>0</v>
      </c>
      <c r="BH2743" s="205">
        <f>IF(N2743="sníž. přenesená",J2743,0)</f>
        <v>0</v>
      </c>
      <c r="BI2743" s="205">
        <f>IF(N2743="nulová",J2743,0)</f>
        <v>0</v>
      </c>
      <c r="BJ2743" s="17" t="s">
        <v>80</v>
      </c>
      <c r="BK2743" s="205">
        <f>ROUND(I2743*H2743,2)</f>
        <v>0</v>
      </c>
      <c r="BL2743" s="17" t="s">
        <v>326</v>
      </c>
      <c r="BM2743" s="204" t="s">
        <v>3046</v>
      </c>
    </row>
    <row r="2744" spans="1:65" s="14" customFormat="1" ht="11.25">
      <c r="B2744" s="217"/>
      <c r="C2744" s="218"/>
      <c r="D2744" s="208" t="s">
        <v>194</v>
      </c>
      <c r="E2744" s="219" t="s">
        <v>1</v>
      </c>
      <c r="F2744" s="220" t="s">
        <v>403</v>
      </c>
      <c r="G2744" s="218"/>
      <c r="H2744" s="221">
        <v>27</v>
      </c>
      <c r="I2744" s="222"/>
      <c r="J2744" s="218"/>
      <c r="K2744" s="218"/>
      <c r="L2744" s="223"/>
      <c r="M2744" s="224"/>
      <c r="N2744" s="225"/>
      <c r="O2744" s="225"/>
      <c r="P2744" s="225"/>
      <c r="Q2744" s="225"/>
      <c r="R2744" s="225"/>
      <c r="S2744" s="225"/>
      <c r="T2744" s="226"/>
      <c r="AT2744" s="227" t="s">
        <v>194</v>
      </c>
      <c r="AU2744" s="227" t="s">
        <v>82</v>
      </c>
      <c r="AV2744" s="14" t="s">
        <v>82</v>
      </c>
      <c r="AW2744" s="14" t="s">
        <v>29</v>
      </c>
      <c r="AX2744" s="14" t="s">
        <v>80</v>
      </c>
      <c r="AY2744" s="227" t="s">
        <v>182</v>
      </c>
    </row>
    <row r="2745" spans="1:65" s="2" customFormat="1" ht="16.5" customHeight="1">
      <c r="A2745" s="34"/>
      <c r="B2745" s="35"/>
      <c r="C2745" s="192" t="s">
        <v>3047</v>
      </c>
      <c r="D2745" s="192" t="s">
        <v>184</v>
      </c>
      <c r="E2745" s="193" t="s">
        <v>3048</v>
      </c>
      <c r="F2745" s="194" t="s">
        <v>3049</v>
      </c>
      <c r="G2745" s="195" t="s">
        <v>1883</v>
      </c>
      <c r="H2745" s="196">
        <v>7</v>
      </c>
      <c r="I2745" s="197"/>
      <c r="J2745" s="198">
        <f>ROUND(I2745*H2745,2)</f>
        <v>0</v>
      </c>
      <c r="K2745" s="199"/>
      <c r="L2745" s="39"/>
      <c r="M2745" s="200" t="s">
        <v>1</v>
      </c>
      <c r="N2745" s="201" t="s">
        <v>37</v>
      </c>
      <c r="O2745" s="71"/>
      <c r="P2745" s="202">
        <f>O2745*H2745</f>
        <v>0</v>
      </c>
      <c r="Q2745" s="202">
        <v>0</v>
      </c>
      <c r="R2745" s="202">
        <f>Q2745*H2745</f>
        <v>0</v>
      </c>
      <c r="S2745" s="202">
        <v>0</v>
      </c>
      <c r="T2745" s="203">
        <f>S2745*H2745</f>
        <v>0</v>
      </c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R2745" s="204" t="s">
        <v>326</v>
      </c>
      <c r="AT2745" s="204" t="s">
        <v>184</v>
      </c>
      <c r="AU2745" s="204" t="s">
        <v>82</v>
      </c>
      <c r="AY2745" s="17" t="s">
        <v>182</v>
      </c>
      <c r="BE2745" s="205">
        <f>IF(N2745="základní",J2745,0)</f>
        <v>0</v>
      </c>
      <c r="BF2745" s="205">
        <f>IF(N2745="snížená",J2745,0)</f>
        <v>0</v>
      </c>
      <c r="BG2745" s="205">
        <f>IF(N2745="zákl. přenesená",J2745,0)</f>
        <v>0</v>
      </c>
      <c r="BH2745" s="205">
        <f>IF(N2745="sníž. přenesená",J2745,0)</f>
        <v>0</v>
      </c>
      <c r="BI2745" s="205">
        <f>IF(N2745="nulová",J2745,0)</f>
        <v>0</v>
      </c>
      <c r="BJ2745" s="17" t="s">
        <v>80</v>
      </c>
      <c r="BK2745" s="205">
        <f>ROUND(I2745*H2745,2)</f>
        <v>0</v>
      </c>
      <c r="BL2745" s="17" t="s">
        <v>326</v>
      </c>
      <c r="BM2745" s="204" t="s">
        <v>3050</v>
      </c>
    </row>
    <row r="2746" spans="1:65" s="14" customFormat="1" ht="11.25">
      <c r="B2746" s="217"/>
      <c r="C2746" s="218"/>
      <c r="D2746" s="208" t="s">
        <v>194</v>
      </c>
      <c r="E2746" s="219" t="s">
        <v>1</v>
      </c>
      <c r="F2746" s="220" t="s">
        <v>2982</v>
      </c>
      <c r="G2746" s="218"/>
      <c r="H2746" s="221">
        <v>7</v>
      </c>
      <c r="I2746" s="222"/>
      <c r="J2746" s="218"/>
      <c r="K2746" s="218"/>
      <c r="L2746" s="223"/>
      <c r="M2746" s="224"/>
      <c r="N2746" s="225"/>
      <c r="O2746" s="225"/>
      <c r="P2746" s="225"/>
      <c r="Q2746" s="225"/>
      <c r="R2746" s="225"/>
      <c r="S2746" s="225"/>
      <c r="T2746" s="226"/>
      <c r="AT2746" s="227" t="s">
        <v>194</v>
      </c>
      <c r="AU2746" s="227" t="s">
        <v>82</v>
      </c>
      <c r="AV2746" s="14" t="s">
        <v>82</v>
      </c>
      <c r="AW2746" s="14" t="s">
        <v>29</v>
      </c>
      <c r="AX2746" s="14" t="s">
        <v>80</v>
      </c>
      <c r="AY2746" s="227" t="s">
        <v>182</v>
      </c>
    </row>
    <row r="2747" spans="1:65" s="2" customFormat="1" ht="16.5" customHeight="1">
      <c r="A2747" s="34"/>
      <c r="B2747" s="35"/>
      <c r="C2747" s="192" t="s">
        <v>3051</v>
      </c>
      <c r="D2747" s="192" t="s">
        <v>184</v>
      </c>
      <c r="E2747" s="193" t="s">
        <v>3052</v>
      </c>
      <c r="F2747" s="194" t="s">
        <v>3053</v>
      </c>
      <c r="G2747" s="195" t="s">
        <v>1883</v>
      </c>
      <c r="H2747" s="196">
        <v>199</v>
      </c>
      <c r="I2747" s="197"/>
      <c r="J2747" s="198">
        <f>ROUND(I2747*H2747,2)</f>
        <v>0</v>
      </c>
      <c r="K2747" s="199"/>
      <c r="L2747" s="39"/>
      <c r="M2747" s="200" t="s">
        <v>1</v>
      </c>
      <c r="N2747" s="201" t="s">
        <v>37</v>
      </c>
      <c r="O2747" s="71"/>
      <c r="P2747" s="202">
        <f>O2747*H2747</f>
        <v>0</v>
      </c>
      <c r="Q2747" s="202">
        <v>0</v>
      </c>
      <c r="R2747" s="202">
        <f>Q2747*H2747</f>
        <v>0</v>
      </c>
      <c r="S2747" s="202">
        <v>0</v>
      </c>
      <c r="T2747" s="203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4" t="s">
        <v>326</v>
      </c>
      <c r="AT2747" s="204" t="s">
        <v>184</v>
      </c>
      <c r="AU2747" s="204" t="s">
        <v>82</v>
      </c>
      <c r="AY2747" s="17" t="s">
        <v>182</v>
      </c>
      <c r="BE2747" s="205">
        <f>IF(N2747="základní",J2747,0)</f>
        <v>0</v>
      </c>
      <c r="BF2747" s="205">
        <f>IF(N2747="snížená",J2747,0)</f>
        <v>0</v>
      </c>
      <c r="BG2747" s="205">
        <f>IF(N2747="zákl. přenesená",J2747,0)</f>
        <v>0</v>
      </c>
      <c r="BH2747" s="205">
        <f>IF(N2747="sníž. přenesená",J2747,0)</f>
        <v>0</v>
      </c>
      <c r="BI2747" s="205">
        <f>IF(N2747="nulová",J2747,0)</f>
        <v>0</v>
      </c>
      <c r="BJ2747" s="17" t="s">
        <v>80</v>
      </c>
      <c r="BK2747" s="205">
        <f>ROUND(I2747*H2747,2)</f>
        <v>0</v>
      </c>
      <c r="BL2747" s="17" t="s">
        <v>326</v>
      </c>
      <c r="BM2747" s="204" t="s">
        <v>3054</v>
      </c>
    </row>
    <row r="2748" spans="1:65" s="13" customFormat="1" ht="11.25">
      <c r="B2748" s="206"/>
      <c r="C2748" s="207"/>
      <c r="D2748" s="208" t="s">
        <v>194</v>
      </c>
      <c r="E2748" s="209" t="s">
        <v>1</v>
      </c>
      <c r="F2748" s="210" t="s">
        <v>3055</v>
      </c>
      <c r="G2748" s="207"/>
      <c r="H2748" s="209" t="s">
        <v>1</v>
      </c>
      <c r="I2748" s="211"/>
      <c r="J2748" s="207"/>
      <c r="K2748" s="207"/>
      <c r="L2748" s="212"/>
      <c r="M2748" s="213"/>
      <c r="N2748" s="214"/>
      <c r="O2748" s="214"/>
      <c r="P2748" s="214"/>
      <c r="Q2748" s="214"/>
      <c r="R2748" s="214"/>
      <c r="S2748" s="214"/>
      <c r="T2748" s="215"/>
      <c r="AT2748" s="216" t="s">
        <v>194</v>
      </c>
      <c r="AU2748" s="216" t="s">
        <v>82</v>
      </c>
      <c r="AV2748" s="13" t="s">
        <v>80</v>
      </c>
      <c r="AW2748" s="13" t="s">
        <v>29</v>
      </c>
      <c r="AX2748" s="13" t="s">
        <v>72</v>
      </c>
      <c r="AY2748" s="216" t="s">
        <v>182</v>
      </c>
    </row>
    <row r="2749" spans="1:65" s="14" customFormat="1" ht="11.25">
      <c r="B2749" s="217"/>
      <c r="C2749" s="218"/>
      <c r="D2749" s="208" t="s">
        <v>194</v>
      </c>
      <c r="E2749" s="219" t="s">
        <v>1</v>
      </c>
      <c r="F2749" s="220" t="s">
        <v>3056</v>
      </c>
      <c r="G2749" s="218"/>
      <c r="H2749" s="221">
        <v>192</v>
      </c>
      <c r="I2749" s="222"/>
      <c r="J2749" s="218"/>
      <c r="K2749" s="218"/>
      <c r="L2749" s="223"/>
      <c r="M2749" s="224"/>
      <c r="N2749" s="225"/>
      <c r="O2749" s="225"/>
      <c r="P2749" s="225"/>
      <c r="Q2749" s="225"/>
      <c r="R2749" s="225"/>
      <c r="S2749" s="225"/>
      <c r="T2749" s="226"/>
      <c r="AT2749" s="227" t="s">
        <v>194</v>
      </c>
      <c r="AU2749" s="227" t="s">
        <v>82</v>
      </c>
      <c r="AV2749" s="14" t="s">
        <v>82</v>
      </c>
      <c r="AW2749" s="14" t="s">
        <v>29</v>
      </c>
      <c r="AX2749" s="14" t="s">
        <v>72</v>
      </c>
      <c r="AY2749" s="227" t="s">
        <v>182</v>
      </c>
    </row>
    <row r="2750" spans="1:65" s="13" customFormat="1" ht="11.25">
      <c r="B2750" s="206"/>
      <c r="C2750" s="207"/>
      <c r="D2750" s="208" t="s">
        <v>194</v>
      </c>
      <c r="E2750" s="209" t="s">
        <v>1</v>
      </c>
      <c r="F2750" s="210" t="s">
        <v>3057</v>
      </c>
      <c r="G2750" s="207"/>
      <c r="H2750" s="209" t="s">
        <v>1</v>
      </c>
      <c r="I2750" s="211"/>
      <c r="J2750" s="207"/>
      <c r="K2750" s="207"/>
      <c r="L2750" s="212"/>
      <c r="M2750" s="213"/>
      <c r="N2750" s="214"/>
      <c r="O2750" s="214"/>
      <c r="P2750" s="214"/>
      <c r="Q2750" s="214"/>
      <c r="R2750" s="214"/>
      <c r="S2750" s="214"/>
      <c r="T2750" s="215"/>
      <c r="AT2750" s="216" t="s">
        <v>194</v>
      </c>
      <c r="AU2750" s="216" t="s">
        <v>82</v>
      </c>
      <c r="AV2750" s="13" t="s">
        <v>80</v>
      </c>
      <c r="AW2750" s="13" t="s">
        <v>29</v>
      </c>
      <c r="AX2750" s="13" t="s">
        <v>72</v>
      </c>
      <c r="AY2750" s="216" t="s">
        <v>182</v>
      </c>
    </row>
    <row r="2751" spans="1:65" s="14" customFormat="1" ht="11.25">
      <c r="B2751" s="217"/>
      <c r="C2751" s="218"/>
      <c r="D2751" s="208" t="s">
        <v>194</v>
      </c>
      <c r="E2751" s="219" t="s">
        <v>1</v>
      </c>
      <c r="F2751" s="220" t="s">
        <v>2982</v>
      </c>
      <c r="G2751" s="218"/>
      <c r="H2751" s="221">
        <v>7</v>
      </c>
      <c r="I2751" s="222"/>
      <c r="J2751" s="218"/>
      <c r="K2751" s="218"/>
      <c r="L2751" s="223"/>
      <c r="M2751" s="224"/>
      <c r="N2751" s="225"/>
      <c r="O2751" s="225"/>
      <c r="P2751" s="225"/>
      <c r="Q2751" s="225"/>
      <c r="R2751" s="225"/>
      <c r="S2751" s="225"/>
      <c r="T2751" s="226"/>
      <c r="AT2751" s="227" t="s">
        <v>194</v>
      </c>
      <c r="AU2751" s="227" t="s">
        <v>82</v>
      </c>
      <c r="AV2751" s="14" t="s">
        <v>82</v>
      </c>
      <c r="AW2751" s="14" t="s">
        <v>29</v>
      </c>
      <c r="AX2751" s="14" t="s">
        <v>72</v>
      </c>
      <c r="AY2751" s="227" t="s">
        <v>182</v>
      </c>
    </row>
    <row r="2752" spans="1:65" s="15" customFormat="1" ht="11.25">
      <c r="B2752" s="228"/>
      <c r="C2752" s="229"/>
      <c r="D2752" s="208" t="s">
        <v>194</v>
      </c>
      <c r="E2752" s="230" t="s">
        <v>1</v>
      </c>
      <c r="F2752" s="231" t="s">
        <v>218</v>
      </c>
      <c r="G2752" s="229"/>
      <c r="H2752" s="232">
        <v>199</v>
      </c>
      <c r="I2752" s="233"/>
      <c r="J2752" s="229"/>
      <c r="K2752" s="229"/>
      <c r="L2752" s="234"/>
      <c r="M2752" s="235"/>
      <c r="N2752" s="236"/>
      <c r="O2752" s="236"/>
      <c r="P2752" s="236"/>
      <c r="Q2752" s="236"/>
      <c r="R2752" s="236"/>
      <c r="S2752" s="236"/>
      <c r="T2752" s="237"/>
      <c r="AT2752" s="238" t="s">
        <v>194</v>
      </c>
      <c r="AU2752" s="238" t="s">
        <v>82</v>
      </c>
      <c r="AV2752" s="15" t="s">
        <v>187</v>
      </c>
      <c r="AW2752" s="15" t="s">
        <v>29</v>
      </c>
      <c r="AX2752" s="15" t="s">
        <v>80</v>
      </c>
      <c r="AY2752" s="238" t="s">
        <v>182</v>
      </c>
    </row>
    <row r="2753" spans="1:65" s="2" customFormat="1" ht="16.5" customHeight="1">
      <c r="A2753" s="34"/>
      <c r="B2753" s="35"/>
      <c r="C2753" s="192" t="s">
        <v>3058</v>
      </c>
      <c r="D2753" s="192" t="s">
        <v>184</v>
      </c>
      <c r="E2753" s="193" t="s">
        <v>3059</v>
      </c>
      <c r="F2753" s="194" t="s">
        <v>3060</v>
      </c>
      <c r="G2753" s="195" t="s">
        <v>1883</v>
      </c>
      <c r="H2753" s="196">
        <v>1</v>
      </c>
      <c r="I2753" s="197"/>
      <c r="J2753" s="198">
        <f t="shared" ref="J2753:J2767" si="10">ROUND(I2753*H2753,2)</f>
        <v>0</v>
      </c>
      <c r="K2753" s="199"/>
      <c r="L2753" s="39"/>
      <c r="M2753" s="200" t="s">
        <v>1</v>
      </c>
      <c r="N2753" s="201" t="s">
        <v>37</v>
      </c>
      <c r="O2753" s="71"/>
      <c r="P2753" s="202">
        <f t="shared" ref="P2753:P2767" si="11">O2753*H2753</f>
        <v>0</v>
      </c>
      <c r="Q2753" s="202">
        <v>0</v>
      </c>
      <c r="R2753" s="202">
        <f t="shared" ref="R2753:R2767" si="12">Q2753*H2753</f>
        <v>0</v>
      </c>
      <c r="S2753" s="202">
        <v>0</v>
      </c>
      <c r="T2753" s="203">
        <f t="shared" ref="T2753:T2767" si="13">S2753*H2753</f>
        <v>0</v>
      </c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  <c r="AR2753" s="204" t="s">
        <v>326</v>
      </c>
      <c r="AT2753" s="204" t="s">
        <v>184</v>
      </c>
      <c r="AU2753" s="204" t="s">
        <v>82</v>
      </c>
      <c r="AY2753" s="17" t="s">
        <v>182</v>
      </c>
      <c r="BE2753" s="205">
        <f t="shared" ref="BE2753:BE2767" si="14">IF(N2753="základní",J2753,0)</f>
        <v>0</v>
      </c>
      <c r="BF2753" s="205">
        <f t="shared" ref="BF2753:BF2767" si="15">IF(N2753="snížená",J2753,0)</f>
        <v>0</v>
      </c>
      <c r="BG2753" s="205">
        <f t="shared" ref="BG2753:BG2767" si="16">IF(N2753="zákl. přenesená",J2753,0)</f>
        <v>0</v>
      </c>
      <c r="BH2753" s="205">
        <f t="shared" ref="BH2753:BH2767" si="17">IF(N2753="sníž. přenesená",J2753,0)</f>
        <v>0</v>
      </c>
      <c r="BI2753" s="205">
        <f t="shared" ref="BI2753:BI2767" si="18">IF(N2753="nulová",J2753,0)</f>
        <v>0</v>
      </c>
      <c r="BJ2753" s="17" t="s">
        <v>80</v>
      </c>
      <c r="BK2753" s="205">
        <f t="shared" ref="BK2753:BK2767" si="19">ROUND(I2753*H2753,2)</f>
        <v>0</v>
      </c>
      <c r="BL2753" s="17" t="s">
        <v>326</v>
      </c>
      <c r="BM2753" s="204" t="s">
        <v>3061</v>
      </c>
    </row>
    <row r="2754" spans="1:65" s="2" customFormat="1" ht="16.5" customHeight="1">
      <c r="A2754" s="34"/>
      <c r="B2754" s="35"/>
      <c r="C2754" s="192" t="s">
        <v>3062</v>
      </c>
      <c r="D2754" s="192" t="s">
        <v>184</v>
      </c>
      <c r="E2754" s="193" t="s">
        <v>3063</v>
      </c>
      <c r="F2754" s="194" t="s">
        <v>3064</v>
      </c>
      <c r="G2754" s="195" t="s">
        <v>1883</v>
      </c>
      <c r="H2754" s="196">
        <v>2</v>
      </c>
      <c r="I2754" s="197"/>
      <c r="J2754" s="198">
        <f t="shared" si="10"/>
        <v>0</v>
      </c>
      <c r="K2754" s="199"/>
      <c r="L2754" s="39"/>
      <c r="M2754" s="200" t="s">
        <v>1</v>
      </c>
      <c r="N2754" s="201" t="s">
        <v>37</v>
      </c>
      <c r="O2754" s="71"/>
      <c r="P2754" s="202">
        <f t="shared" si="11"/>
        <v>0</v>
      </c>
      <c r="Q2754" s="202">
        <v>0</v>
      </c>
      <c r="R2754" s="202">
        <f t="shared" si="12"/>
        <v>0</v>
      </c>
      <c r="S2754" s="202">
        <v>0</v>
      </c>
      <c r="T2754" s="203">
        <f t="shared" si="13"/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4" t="s">
        <v>326</v>
      </c>
      <c r="AT2754" s="204" t="s">
        <v>184</v>
      </c>
      <c r="AU2754" s="204" t="s">
        <v>82</v>
      </c>
      <c r="AY2754" s="17" t="s">
        <v>182</v>
      </c>
      <c r="BE2754" s="205">
        <f t="shared" si="14"/>
        <v>0</v>
      </c>
      <c r="BF2754" s="205">
        <f t="shared" si="15"/>
        <v>0</v>
      </c>
      <c r="BG2754" s="205">
        <f t="shared" si="16"/>
        <v>0</v>
      </c>
      <c r="BH2754" s="205">
        <f t="shared" si="17"/>
        <v>0</v>
      </c>
      <c r="BI2754" s="205">
        <f t="shared" si="18"/>
        <v>0</v>
      </c>
      <c r="BJ2754" s="17" t="s">
        <v>80</v>
      </c>
      <c r="BK2754" s="205">
        <f t="shared" si="19"/>
        <v>0</v>
      </c>
      <c r="BL2754" s="17" t="s">
        <v>326</v>
      </c>
      <c r="BM2754" s="204" t="s">
        <v>3065</v>
      </c>
    </row>
    <row r="2755" spans="1:65" s="2" customFormat="1" ht="16.5" customHeight="1">
      <c r="A2755" s="34"/>
      <c r="B2755" s="35"/>
      <c r="C2755" s="192" t="s">
        <v>3066</v>
      </c>
      <c r="D2755" s="192" t="s">
        <v>184</v>
      </c>
      <c r="E2755" s="193" t="s">
        <v>3067</v>
      </c>
      <c r="F2755" s="194" t="s">
        <v>3068</v>
      </c>
      <c r="G2755" s="195" t="s">
        <v>1883</v>
      </c>
      <c r="H2755" s="196">
        <v>6</v>
      </c>
      <c r="I2755" s="197"/>
      <c r="J2755" s="198">
        <f t="shared" si="10"/>
        <v>0</v>
      </c>
      <c r="K2755" s="199"/>
      <c r="L2755" s="39"/>
      <c r="M2755" s="200" t="s">
        <v>1</v>
      </c>
      <c r="N2755" s="201" t="s">
        <v>37</v>
      </c>
      <c r="O2755" s="71"/>
      <c r="P2755" s="202">
        <f t="shared" si="11"/>
        <v>0</v>
      </c>
      <c r="Q2755" s="202">
        <v>0</v>
      </c>
      <c r="R2755" s="202">
        <f t="shared" si="12"/>
        <v>0</v>
      </c>
      <c r="S2755" s="202">
        <v>0</v>
      </c>
      <c r="T2755" s="203">
        <f t="shared" si="13"/>
        <v>0</v>
      </c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4"/>
      <c r="AE2755" s="34"/>
      <c r="AR2755" s="204" t="s">
        <v>326</v>
      </c>
      <c r="AT2755" s="204" t="s">
        <v>184</v>
      </c>
      <c r="AU2755" s="204" t="s">
        <v>82</v>
      </c>
      <c r="AY2755" s="17" t="s">
        <v>182</v>
      </c>
      <c r="BE2755" s="205">
        <f t="shared" si="14"/>
        <v>0</v>
      </c>
      <c r="BF2755" s="205">
        <f t="shared" si="15"/>
        <v>0</v>
      </c>
      <c r="BG2755" s="205">
        <f t="shared" si="16"/>
        <v>0</v>
      </c>
      <c r="BH2755" s="205">
        <f t="shared" si="17"/>
        <v>0</v>
      </c>
      <c r="BI2755" s="205">
        <f t="shared" si="18"/>
        <v>0</v>
      </c>
      <c r="BJ2755" s="17" t="s">
        <v>80</v>
      </c>
      <c r="BK2755" s="205">
        <f t="shared" si="19"/>
        <v>0</v>
      </c>
      <c r="BL2755" s="17" t="s">
        <v>326</v>
      </c>
      <c r="BM2755" s="204" t="s">
        <v>3069</v>
      </c>
    </row>
    <row r="2756" spans="1:65" s="2" customFormat="1" ht="16.5" customHeight="1">
      <c r="A2756" s="34"/>
      <c r="B2756" s="35"/>
      <c r="C2756" s="192" t="s">
        <v>3070</v>
      </c>
      <c r="D2756" s="192" t="s">
        <v>184</v>
      </c>
      <c r="E2756" s="193" t="s">
        <v>3071</v>
      </c>
      <c r="F2756" s="194" t="s">
        <v>3072</v>
      </c>
      <c r="G2756" s="195" t="s">
        <v>1883</v>
      </c>
      <c r="H2756" s="196">
        <v>1</v>
      </c>
      <c r="I2756" s="197"/>
      <c r="J2756" s="198">
        <f t="shared" si="10"/>
        <v>0</v>
      </c>
      <c r="K2756" s="199"/>
      <c r="L2756" s="39"/>
      <c r="M2756" s="200" t="s">
        <v>1</v>
      </c>
      <c r="N2756" s="201" t="s">
        <v>37</v>
      </c>
      <c r="O2756" s="71"/>
      <c r="P2756" s="202">
        <f t="shared" si="11"/>
        <v>0</v>
      </c>
      <c r="Q2756" s="202">
        <v>0</v>
      </c>
      <c r="R2756" s="202">
        <f t="shared" si="12"/>
        <v>0</v>
      </c>
      <c r="S2756" s="202">
        <v>0</v>
      </c>
      <c r="T2756" s="203">
        <f t="shared" si="13"/>
        <v>0</v>
      </c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4"/>
      <c r="AE2756" s="34"/>
      <c r="AR2756" s="204" t="s">
        <v>326</v>
      </c>
      <c r="AT2756" s="204" t="s">
        <v>184</v>
      </c>
      <c r="AU2756" s="204" t="s">
        <v>82</v>
      </c>
      <c r="AY2756" s="17" t="s">
        <v>182</v>
      </c>
      <c r="BE2756" s="205">
        <f t="shared" si="14"/>
        <v>0</v>
      </c>
      <c r="BF2756" s="205">
        <f t="shared" si="15"/>
        <v>0</v>
      </c>
      <c r="BG2756" s="205">
        <f t="shared" si="16"/>
        <v>0</v>
      </c>
      <c r="BH2756" s="205">
        <f t="shared" si="17"/>
        <v>0</v>
      </c>
      <c r="BI2756" s="205">
        <f t="shared" si="18"/>
        <v>0</v>
      </c>
      <c r="BJ2756" s="17" t="s">
        <v>80</v>
      </c>
      <c r="BK2756" s="205">
        <f t="shared" si="19"/>
        <v>0</v>
      </c>
      <c r="BL2756" s="17" t="s">
        <v>326</v>
      </c>
      <c r="BM2756" s="204" t="s">
        <v>3073</v>
      </c>
    </row>
    <row r="2757" spans="1:65" s="2" customFormat="1" ht="16.5" customHeight="1">
      <c r="A2757" s="34"/>
      <c r="B2757" s="35"/>
      <c r="C2757" s="192" t="s">
        <v>3074</v>
      </c>
      <c r="D2757" s="192" t="s">
        <v>184</v>
      </c>
      <c r="E2757" s="193" t="s">
        <v>3075</v>
      </c>
      <c r="F2757" s="194" t="s">
        <v>3076</v>
      </c>
      <c r="G2757" s="195" t="s">
        <v>1883</v>
      </c>
      <c r="H2757" s="196">
        <v>1</v>
      </c>
      <c r="I2757" s="197"/>
      <c r="J2757" s="198">
        <f t="shared" si="10"/>
        <v>0</v>
      </c>
      <c r="K2757" s="199"/>
      <c r="L2757" s="39"/>
      <c r="M2757" s="200" t="s">
        <v>1</v>
      </c>
      <c r="N2757" s="201" t="s">
        <v>37</v>
      </c>
      <c r="O2757" s="71"/>
      <c r="P2757" s="202">
        <f t="shared" si="11"/>
        <v>0</v>
      </c>
      <c r="Q2757" s="202">
        <v>0</v>
      </c>
      <c r="R2757" s="202">
        <f t="shared" si="12"/>
        <v>0</v>
      </c>
      <c r="S2757" s="202">
        <v>0</v>
      </c>
      <c r="T2757" s="203">
        <f t="shared" si="13"/>
        <v>0</v>
      </c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4"/>
      <c r="AE2757" s="34"/>
      <c r="AR2757" s="204" t="s">
        <v>326</v>
      </c>
      <c r="AT2757" s="204" t="s">
        <v>184</v>
      </c>
      <c r="AU2757" s="204" t="s">
        <v>82</v>
      </c>
      <c r="AY2757" s="17" t="s">
        <v>182</v>
      </c>
      <c r="BE2757" s="205">
        <f t="shared" si="14"/>
        <v>0</v>
      </c>
      <c r="BF2757" s="205">
        <f t="shared" si="15"/>
        <v>0</v>
      </c>
      <c r="BG2757" s="205">
        <f t="shared" si="16"/>
        <v>0</v>
      </c>
      <c r="BH2757" s="205">
        <f t="shared" si="17"/>
        <v>0</v>
      </c>
      <c r="BI2757" s="205">
        <f t="shared" si="18"/>
        <v>0</v>
      </c>
      <c r="BJ2757" s="17" t="s">
        <v>80</v>
      </c>
      <c r="BK2757" s="205">
        <f t="shared" si="19"/>
        <v>0</v>
      </c>
      <c r="BL2757" s="17" t="s">
        <v>326</v>
      </c>
      <c r="BM2757" s="204" t="s">
        <v>3077</v>
      </c>
    </row>
    <row r="2758" spans="1:65" s="2" customFormat="1" ht="16.5" customHeight="1">
      <c r="A2758" s="34"/>
      <c r="B2758" s="35"/>
      <c r="C2758" s="192" t="s">
        <v>3078</v>
      </c>
      <c r="D2758" s="192" t="s">
        <v>184</v>
      </c>
      <c r="E2758" s="193" t="s">
        <v>3079</v>
      </c>
      <c r="F2758" s="194" t="s">
        <v>3080</v>
      </c>
      <c r="G2758" s="195" t="s">
        <v>1883</v>
      </c>
      <c r="H2758" s="196">
        <v>2</v>
      </c>
      <c r="I2758" s="197"/>
      <c r="J2758" s="198">
        <f t="shared" si="10"/>
        <v>0</v>
      </c>
      <c r="K2758" s="199"/>
      <c r="L2758" s="39"/>
      <c r="M2758" s="200" t="s">
        <v>1</v>
      </c>
      <c r="N2758" s="201" t="s">
        <v>37</v>
      </c>
      <c r="O2758" s="71"/>
      <c r="P2758" s="202">
        <f t="shared" si="11"/>
        <v>0</v>
      </c>
      <c r="Q2758" s="202">
        <v>0</v>
      </c>
      <c r="R2758" s="202">
        <f t="shared" si="12"/>
        <v>0</v>
      </c>
      <c r="S2758" s="202">
        <v>0</v>
      </c>
      <c r="T2758" s="203">
        <f t="shared" si="13"/>
        <v>0</v>
      </c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4"/>
      <c r="AE2758" s="34"/>
      <c r="AR2758" s="204" t="s">
        <v>326</v>
      </c>
      <c r="AT2758" s="204" t="s">
        <v>184</v>
      </c>
      <c r="AU2758" s="204" t="s">
        <v>82</v>
      </c>
      <c r="AY2758" s="17" t="s">
        <v>182</v>
      </c>
      <c r="BE2758" s="205">
        <f t="shared" si="14"/>
        <v>0</v>
      </c>
      <c r="BF2758" s="205">
        <f t="shared" si="15"/>
        <v>0</v>
      </c>
      <c r="BG2758" s="205">
        <f t="shared" si="16"/>
        <v>0</v>
      </c>
      <c r="BH2758" s="205">
        <f t="shared" si="17"/>
        <v>0</v>
      </c>
      <c r="BI2758" s="205">
        <f t="shared" si="18"/>
        <v>0</v>
      </c>
      <c r="BJ2758" s="17" t="s">
        <v>80</v>
      </c>
      <c r="BK2758" s="205">
        <f t="shared" si="19"/>
        <v>0</v>
      </c>
      <c r="BL2758" s="17" t="s">
        <v>326</v>
      </c>
      <c r="BM2758" s="204" t="s">
        <v>3081</v>
      </c>
    </row>
    <row r="2759" spans="1:65" s="2" customFormat="1" ht="16.5" customHeight="1">
      <c r="A2759" s="34"/>
      <c r="B2759" s="35"/>
      <c r="C2759" s="192" t="s">
        <v>3082</v>
      </c>
      <c r="D2759" s="192" t="s">
        <v>184</v>
      </c>
      <c r="E2759" s="193" t="s">
        <v>3083</v>
      </c>
      <c r="F2759" s="194" t="s">
        <v>3084</v>
      </c>
      <c r="G2759" s="195" t="s">
        <v>1883</v>
      </c>
      <c r="H2759" s="196">
        <v>1</v>
      </c>
      <c r="I2759" s="197"/>
      <c r="J2759" s="198">
        <f t="shared" si="10"/>
        <v>0</v>
      </c>
      <c r="K2759" s="199"/>
      <c r="L2759" s="39"/>
      <c r="M2759" s="200" t="s">
        <v>1</v>
      </c>
      <c r="N2759" s="201" t="s">
        <v>37</v>
      </c>
      <c r="O2759" s="71"/>
      <c r="P2759" s="202">
        <f t="shared" si="11"/>
        <v>0</v>
      </c>
      <c r="Q2759" s="202">
        <v>0</v>
      </c>
      <c r="R2759" s="202">
        <f t="shared" si="12"/>
        <v>0</v>
      </c>
      <c r="S2759" s="202">
        <v>0</v>
      </c>
      <c r="T2759" s="203">
        <f t="shared" si="13"/>
        <v>0</v>
      </c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  <c r="AR2759" s="204" t="s">
        <v>326</v>
      </c>
      <c r="AT2759" s="204" t="s">
        <v>184</v>
      </c>
      <c r="AU2759" s="204" t="s">
        <v>82</v>
      </c>
      <c r="AY2759" s="17" t="s">
        <v>182</v>
      </c>
      <c r="BE2759" s="205">
        <f t="shared" si="14"/>
        <v>0</v>
      </c>
      <c r="BF2759" s="205">
        <f t="shared" si="15"/>
        <v>0</v>
      </c>
      <c r="BG2759" s="205">
        <f t="shared" si="16"/>
        <v>0</v>
      </c>
      <c r="BH2759" s="205">
        <f t="shared" si="17"/>
        <v>0</v>
      </c>
      <c r="BI2759" s="205">
        <f t="shared" si="18"/>
        <v>0</v>
      </c>
      <c r="BJ2759" s="17" t="s">
        <v>80</v>
      </c>
      <c r="BK2759" s="205">
        <f t="shared" si="19"/>
        <v>0</v>
      </c>
      <c r="BL2759" s="17" t="s">
        <v>326</v>
      </c>
      <c r="BM2759" s="204" t="s">
        <v>3085</v>
      </c>
    </row>
    <row r="2760" spans="1:65" s="2" customFormat="1" ht="16.5" customHeight="1">
      <c r="A2760" s="34"/>
      <c r="B2760" s="35"/>
      <c r="C2760" s="192" t="s">
        <v>3086</v>
      </c>
      <c r="D2760" s="192" t="s">
        <v>184</v>
      </c>
      <c r="E2760" s="193" t="s">
        <v>3087</v>
      </c>
      <c r="F2760" s="194" t="s">
        <v>3088</v>
      </c>
      <c r="G2760" s="195" t="s">
        <v>1883</v>
      </c>
      <c r="H2760" s="196">
        <v>1</v>
      </c>
      <c r="I2760" s="197"/>
      <c r="J2760" s="198">
        <f t="shared" si="10"/>
        <v>0</v>
      </c>
      <c r="K2760" s="199"/>
      <c r="L2760" s="39"/>
      <c r="M2760" s="200" t="s">
        <v>1</v>
      </c>
      <c r="N2760" s="201" t="s">
        <v>37</v>
      </c>
      <c r="O2760" s="71"/>
      <c r="P2760" s="202">
        <f t="shared" si="11"/>
        <v>0</v>
      </c>
      <c r="Q2760" s="202">
        <v>0</v>
      </c>
      <c r="R2760" s="202">
        <f t="shared" si="12"/>
        <v>0</v>
      </c>
      <c r="S2760" s="202">
        <v>0</v>
      </c>
      <c r="T2760" s="203">
        <f t="shared" si="13"/>
        <v>0</v>
      </c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  <c r="AR2760" s="204" t="s">
        <v>326</v>
      </c>
      <c r="AT2760" s="204" t="s">
        <v>184</v>
      </c>
      <c r="AU2760" s="204" t="s">
        <v>82</v>
      </c>
      <c r="AY2760" s="17" t="s">
        <v>182</v>
      </c>
      <c r="BE2760" s="205">
        <f t="shared" si="14"/>
        <v>0</v>
      </c>
      <c r="BF2760" s="205">
        <f t="shared" si="15"/>
        <v>0</v>
      </c>
      <c r="BG2760" s="205">
        <f t="shared" si="16"/>
        <v>0</v>
      </c>
      <c r="BH2760" s="205">
        <f t="shared" si="17"/>
        <v>0</v>
      </c>
      <c r="BI2760" s="205">
        <f t="shared" si="18"/>
        <v>0</v>
      </c>
      <c r="BJ2760" s="17" t="s">
        <v>80</v>
      </c>
      <c r="BK2760" s="205">
        <f t="shared" si="19"/>
        <v>0</v>
      </c>
      <c r="BL2760" s="17" t="s">
        <v>326</v>
      </c>
      <c r="BM2760" s="204" t="s">
        <v>3089</v>
      </c>
    </row>
    <row r="2761" spans="1:65" s="2" customFormat="1" ht="24.2" customHeight="1">
      <c r="A2761" s="34"/>
      <c r="B2761" s="35"/>
      <c r="C2761" s="192" t="s">
        <v>3090</v>
      </c>
      <c r="D2761" s="192" t="s">
        <v>184</v>
      </c>
      <c r="E2761" s="193" t="s">
        <v>3091</v>
      </c>
      <c r="F2761" s="194" t="s">
        <v>3092</v>
      </c>
      <c r="G2761" s="195" t="s">
        <v>1883</v>
      </c>
      <c r="H2761" s="196">
        <v>1</v>
      </c>
      <c r="I2761" s="197"/>
      <c r="J2761" s="198">
        <f t="shared" si="10"/>
        <v>0</v>
      </c>
      <c r="K2761" s="199"/>
      <c r="L2761" s="39"/>
      <c r="M2761" s="200" t="s">
        <v>1</v>
      </c>
      <c r="N2761" s="201" t="s">
        <v>37</v>
      </c>
      <c r="O2761" s="71"/>
      <c r="P2761" s="202">
        <f t="shared" si="11"/>
        <v>0</v>
      </c>
      <c r="Q2761" s="202">
        <v>0</v>
      </c>
      <c r="R2761" s="202">
        <f t="shared" si="12"/>
        <v>0</v>
      </c>
      <c r="S2761" s="202">
        <v>0</v>
      </c>
      <c r="T2761" s="203">
        <f t="shared" si="13"/>
        <v>0</v>
      </c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  <c r="AR2761" s="204" t="s">
        <v>326</v>
      </c>
      <c r="AT2761" s="204" t="s">
        <v>184</v>
      </c>
      <c r="AU2761" s="204" t="s">
        <v>82</v>
      </c>
      <c r="AY2761" s="17" t="s">
        <v>182</v>
      </c>
      <c r="BE2761" s="205">
        <f t="shared" si="14"/>
        <v>0</v>
      </c>
      <c r="BF2761" s="205">
        <f t="shared" si="15"/>
        <v>0</v>
      </c>
      <c r="BG2761" s="205">
        <f t="shared" si="16"/>
        <v>0</v>
      </c>
      <c r="BH2761" s="205">
        <f t="shared" si="17"/>
        <v>0</v>
      </c>
      <c r="BI2761" s="205">
        <f t="shared" si="18"/>
        <v>0</v>
      </c>
      <c r="BJ2761" s="17" t="s">
        <v>80</v>
      </c>
      <c r="BK2761" s="205">
        <f t="shared" si="19"/>
        <v>0</v>
      </c>
      <c r="BL2761" s="17" t="s">
        <v>326</v>
      </c>
      <c r="BM2761" s="204" t="s">
        <v>3093</v>
      </c>
    </row>
    <row r="2762" spans="1:65" s="2" customFormat="1" ht="24.2" customHeight="1">
      <c r="A2762" s="34"/>
      <c r="B2762" s="35"/>
      <c r="C2762" s="192" t="s">
        <v>3094</v>
      </c>
      <c r="D2762" s="192" t="s">
        <v>184</v>
      </c>
      <c r="E2762" s="193" t="s">
        <v>3095</v>
      </c>
      <c r="F2762" s="194" t="s">
        <v>3096</v>
      </c>
      <c r="G2762" s="195" t="s">
        <v>1883</v>
      </c>
      <c r="H2762" s="196">
        <v>1</v>
      </c>
      <c r="I2762" s="197"/>
      <c r="J2762" s="198">
        <f t="shared" si="10"/>
        <v>0</v>
      </c>
      <c r="K2762" s="199"/>
      <c r="L2762" s="39"/>
      <c r="M2762" s="200" t="s">
        <v>1</v>
      </c>
      <c r="N2762" s="201" t="s">
        <v>37</v>
      </c>
      <c r="O2762" s="71"/>
      <c r="P2762" s="202">
        <f t="shared" si="11"/>
        <v>0</v>
      </c>
      <c r="Q2762" s="202">
        <v>0</v>
      </c>
      <c r="R2762" s="202">
        <f t="shared" si="12"/>
        <v>0</v>
      </c>
      <c r="S2762" s="202">
        <v>0</v>
      </c>
      <c r="T2762" s="203">
        <f t="shared" si="13"/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4" t="s">
        <v>326</v>
      </c>
      <c r="AT2762" s="204" t="s">
        <v>184</v>
      </c>
      <c r="AU2762" s="204" t="s">
        <v>82</v>
      </c>
      <c r="AY2762" s="17" t="s">
        <v>182</v>
      </c>
      <c r="BE2762" s="205">
        <f t="shared" si="14"/>
        <v>0</v>
      </c>
      <c r="BF2762" s="205">
        <f t="shared" si="15"/>
        <v>0</v>
      </c>
      <c r="BG2762" s="205">
        <f t="shared" si="16"/>
        <v>0</v>
      </c>
      <c r="BH2762" s="205">
        <f t="shared" si="17"/>
        <v>0</v>
      </c>
      <c r="BI2762" s="205">
        <f t="shared" si="18"/>
        <v>0</v>
      </c>
      <c r="BJ2762" s="17" t="s">
        <v>80</v>
      </c>
      <c r="BK2762" s="205">
        <f t="shared" si="19"/>
        <v>0</v>
      </c>
      <c r="BL2762" s="17" t="s">
        <v>326</v>
      </c>
      <c r="BM2762" s="204" t="s">
        <v>3097</v>
      </c>
    </row>
    <row r="2763" spans="1:65" s="2" customFormat="1" ht="24.2" customHeight="1">
      <c r="A2763" s="34"/>
      <c r="B2763" s="35"/>
      <c r="C2763" s="192" t="s">
        <v>3098</v>
      </c>
      <c r="D2763" s="192" t="s">
        <v>184</v>
      </c>
      <c r="E2763" s="193" t="s">
        <v>3099</v>
      </c>
      <c r="F2763" s="194" t="s">
        <v>3100</v>
      </c>
      <c r="G2763" s="195" t="s">
        <v>1883</v>
      </c>
      <c r="H2763" s="196">
        <v>1</v>
      </c>
      <c r="I2763" s="197"/>
      <c r="J2763" s="198">
        <f t="shared" si="10"/>
        <v>0</v>
      </c>
      <c r="K2763" s="199"/>
      <c r="L2763" s="39"/>
      <c r="M2763" s="200" t="s">
        <v>1</v>
      </c>
      <c r="N2763" s="201" t="s">
        <v>37</v>
      </c>
      <c r="O2763" s="71"/>
      <c r="P2763" s="202">
        <f t="shared" si="11"/>
        <v>0</v>
      </c>
      <c r="Q2763" s="202">
        <v>0</v>
      </c>
      <c r="R2763" s="202">
        <f t="shared" si="12"/>
        <v>0</v>
      </c>
      <c r="S2763" s="202">
        <v>0</v>
      </c>
      <c r="T2763" s="203">
        <f t="shared" si="13"/>
        <v>0</v>
      </c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R2763" s="204" t="s">
        <v>326</v>
      </c>
      <c r="AT2763" s="204" t="s">
        <v>184</v>
      </c>
      <c r="AU2763" s="204" t="s">
        <v>82</v>
      </c>
      <c r="AY2763" s="17" t="s">
        <v>182</v>
      </c>
      <c r="BE2763" s="205">
        <f t="shared" si="14"/>
        <v>0</v>
      </c>
      <c r="BF2763" s="205">
        <f t="shared" si="15"/>
        <v>0</v>
      </c>
      <c r="BG2763" s="205">
        <f t="shared" si="16"/>
        <v>0</v>
      </c>
      <c r="BH2763" s="205">
        <f t="shared" si="17"/>
        <v>0</v>
      </c>
      <c r="BI2763" s="205">
        <f t="shared" si="18"/>
        <v>0</v>
      </c>
      <c r="BJ2763" s="17" t="s">
        <v>80</v>
      </c>
      <c r="BK2763" s="205">
        <f t="shared" si="19"/>
        <v>0</v>
      </c>
      <c r="BL2763" s="17" t="s">
        <v>326</v>
      </c>
      <c r="BM2763" s="204" t="s">
        <v>3101</v>
      </c>
    </row>
    <row r="2764" spans="1:65" s="2" customFormat="1" ht="24.2" customHeight="1">
      <c r="A2764" s="34"/>
      <c r="B2764" s="35"/>
      <c r="C2764" s="192" t="s">
        <v>3102</v>
      </c>
      <c r="D2764" s="192" t="s">
        <v>184</v>
      </c>
      <c r="E2764" s="193" t="s">
        <v>3103</v>
      </c>
      <c r="F2764" s="194" t="s">
        <v>3104</v>
      </c>
      <c r="G2764" s="195" t="s">
        <v>1883</v>
      </c>
      <c r="H2764" s="196">
        <v>1</v>
      </c>
      <c r="I2764" s="197"/>
      <c r="J2764" s="198">
        <f t="shared" si="10"/>
        <v>0</v>
      </c>
      <c r="K2764" s="199"/>
      <c r="L2764" s="39"/>
      <c r="M2764" s="200" t="s">
        <v>1</v>
      </c>
      <c r="N2764" s="201" t="s">
        <v>37</v>
      </c>
      <c r="O2764" s="71"/>
      <c r="P2764" s="202">
        <f t="shared" si="11"/>
        <v>0</v>
      </c>
      <c r="Q2764" s="202">
        <v>0</v>
      </c>
      <c r="R2764" s="202">
        <f t="shared" si="12"/>
        <v>0</v>
      </c>
      <c r="S2764" s="202">
        <v>0</v>
      </c>
      <c r="T2764" s="203">
        <f t="shared" si="13"/>
        <v>0</v>
      </c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  <c r="AR2764" s="204" t="s">
        <v>326</v>
      </c>
      <c r="AT2764" s="204" t="s">
        <v>184</v>
      </c>
      <c r="AU2764" s="204" t="s">
        <v>82</v>
      </c>
      <c r="AY2764" s="17" t="s">
        <v>182</v>
      </c>
      <c r="BE2764" s="205">
        <f t="shared" si="14"/>
        <v>0</v>
      </c>
      <c r="BF2764" s="205">
        <f t="shared" si="15"/>
        <v>0</v>
      </c>
      <c r="BG2764" s="205">
        <f t="shared" si="16"/>
        <v>0</v>
      </c>
      <c r="BH2764" s="205">
        <f t="shared" si="17"/>
        <v>0</v>
      </c>
      <c r="BI2764" s="205">
        <f t="shared" si="18"/>
        <v>0</v>
      </c>
      <c r="BJ2764" s="17" t="s">
        <v>80</v>
      </c>
      <c r="BK2764" s="205">
        <f t="shared" si="19"/>
        <v>0</v>
      </c>
      <c r="BL2764" s="17" t="s">
        <v>326</v>
      </c>
      <c r="BM2764" s="204" t="s">
        <v>3105</v>
      </c>
    </row>
    <row r="2765" spans="1:65" s="2" customFormat="1" ht="24.2" customHeight="1">
      <c r="A2765" s="34"/>
      <c r="B2765" s="35"/>
      <c r="C2765" s="192" t="s">
        <v>3106</v>
      </c>
      <c r="D2765" s="192" t="s">
        <v>184</v>
      </c>
      <c r="E2765" s="193" t="s">
        <v>3107</v>
      </c>
      <c r="F2765" s="194" t="s">
        <v>3108</v>
      </c>
      <c r="G2765" s="195" t="s">
        <v>1883</v>
      </c>
      <c r="H2765" s="196">
        <v>1</v>
      </c>
      <c r="I2765" s="197"/>
      <c r="J2765" s="198">
        <f t="shared" si="10"/>
        <v>0</v>
      </c>
      <c r="K2765" s="199"/>
      <c r="L2765" s="39"/>
      <c r="M2765" s="200" t="s">
        <v>1</v>
      </c>
      <c r="N2765" s="201" t="s">
        <v>37</v>
      </c>
      <c r="O2765" s="71"/>
      <c r="P2765" s="202">
        <f t="shared" si="11"/>
        <v>0</v>
      </c>
      <c r="Q2765" s="202">
        <v>0</v>
      </c>
      <c r="R2765" s="202">
        <f t="shared" si="12"/>
        <v>0</v>
      </c>
      <c r="S2765" s="202">
        <v>0</v>
      </c>
      <c r="T2765" s="203">
        <f t="shared" si="13"/>
        <v>0</v>
      </c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  <c r="AR2765" s="204" t="s">
        <v>326</v>
      </c>
      <c r="AT2765" s="204" t="s">
        <v>184</v>
      </c>
      <c r="AU2765" s="204" t="s">
        <v>82</v>
      </c>
      <c r="AY2765" s="17" t="s">
        <v>182</v>
      </c>
      <c r="BE2765" s="205">
        <f t="shared" si="14"/>
        <v>0</v>
      </c>
      <c r="BF2765" s="205">
        <f t="shared" si="15"/>
        <v>0</v>
      </c>
      <c r="BG2765" s="205">
        <f t="shared" si="16"/>
        <v>0</v>
      </c>
      <c r="BH2765" s="205">
        <f t="shared" si="17"/>
        <v>0</v>
      </c>
      <c r="BI2765" s="205">
        <f t="shared" si="18"/>
        <v>0</v>
      </c>
      <c r="BJ2765" s="17" t="s">
        <v>80</v>
      </c>
      <c r="BK2765" s="205">
        <f t="shared" si="19"/>
        <v>0</v>
      </c>
      <c r="BL2765" s="17" t="s">
        <v>326</v>
      </c>
      <c r="BM2765" s="204" t="s">
        <v>3109</v>
      </c>
    </row>
    <row r="2766" spans="1:65" s="2" customFormat="1" ht="24.2" customHeight="1">
      <c r="A2766" s="34"/>
      <c r="B2766" s="35"/>
      <c r="C2766" s="192" t="s">
        <v>3110</v>
      </c>
      <c r="D2766" s="192" t="s">
        <v>184</v>
      </c>
      <c r="E2766" s="193" t="s">
        <v>3111</v>
      </c>
      <c r="F2766" s="194" t="s">
        <v>3112</v>
      </c>
      <c r="G2766" s="195" t="s">
        <v>1883</v>
      </c>
      <c r="H2766" s="196">
        <v>1</v>
      </c>
      <c r="I2766" s="197"/>
      <c r="J2766" s="198">
        <f t="shared" si="10"/>
        <v>0</v>
      </c>
      <c r="K2766" s="199"/>
      <c r="L2766" s="39"/>
      <c r="M2766" s="200" t="s">
        <v>1</v>
      </c>
      <c r="N2766" s="201" t="s">
        <v>37</v>
      </c>
      <c r="O2766" s="71"/>
      <c r="P2766" s="202">
        <f t="shared" si="11"/>
        <v>0</v>
      </c>
      <c r="Q2766" s="202">
        <v>0</v>
      </c>
      <c r="R2766" s="202">
        <f t="shared" si="12"/>
        <v>0</v>
      </c>
      <c r="S2766" s="202">
        <v>0</v>
      </c>
      <c r="T2766" s="203">
        <f t="shared" si="13"/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4" t="s">
        <v>326</v>
      </c>
      <c r="AT2766" s="204" t="s">
        <v>184</v>
      </c>
      <c r="AU2766" s="204" t="s">
        <v>82</v>
      </c>
      <c r="AY2766" s="17" t="s">
        <v>182</v>
      </c>
      <c r="BE2766" s="205">
        <f t="shared" si="14"/>
        <v>0</v>
      </c>
      <c r="BF2766" s="205">
        <f t="shared" si="15"/>
        <v>0</v>
      </c>
      <c r="BG2766" s="205">
        <f t="shared" si="16"/>
        <v>0</v>
      </c>
      <c r="BH2766" s="205">
        <f t="shared" si="17"/>
        <v>0</v>
      </c>
      <c r="BI2766" s="205">
        <f t="shared" si="18"/>
        <v>0</v>
      </c>
      <c r="BJ2766" s="17" t="s">
        <v>80</v>
      </c>
      <c r="BK2766" s="205">
        <f t="shared" si="19"/>
        <v>0</v>
      </c>
      <c r="BL2766" s="17" t="s">
        <v>326</v>
      </c>
      <c r="BM2766" s="204" t="s">
        <v>3113</v>
      </c>
    </row>
    <row r="2767" spans="1:65" s="2" customFormat="1" ht="16.5" customHeight="1">
      <c r="A2767" s="34"/>
      <c r="B2767" s="35"/>
      <c r="C2767" s="192" t="s">
        <v>3114</v>
      </c>
      <c r="D2767" s="192" t="s">
        <v>184</v>
      </c>
      <c r="E2767" s="193" t="s">
        <v>3115</v>
      </c>
      <c r="F2767" s="194" t="s">
        <v>3116</v>
      </c>
      <c r="G2767" s="195" t="s">
        <v>1883</v>
      </c>
      <c r="H2767" s="196">
        <v>1</v>
      </c>
      <c r="I2767" s="197"/>
      <c r="J2767" s="198">
        <f t="shared" si="10"/>
        <v>0</v>
      </c>
      <c r="K2767" s="199"/>
      <c r="L2767" s="39"/>
      <c r="M2767" s="200" t="s">
        <v>1</v>
      </c>
      <c r="N2767" s="201" t="s">
        <v>37</v>
      </c>
      <c r="O2767" s="71"/>
      <c r="P2767" s="202">
        <f t="shared" si="11"/>
        <v>0</v>
      </c>
      <c r="Q2767" s="202">
        <v>0</v>
      </c>
      <c r="R2767" s="202">
        <f t="shared" si="12"/>
        <v>0</v>
      </c>
      <c r="S2767" s="202">
        <v>0</v>
      </c>
      <c r="T2767" s="203">
        <f t="shared" si="13"/>
        <v>0</v>
      </c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  <c r="AR2767" s="204" t="s">
        <v>326</v>
      </c>
      <c r="AT2767" s="204" t="s">
        <v>184</v>
      </c>
      <c r="AU2767" s="204" t="s">
        <v>82</v>
      </c>
      <c r="AY2767" s="17" t="s">
        <v>182</v>
      </c>
      <c r="BE2767" s="205">
        <f t="shared" si="14"/>
        <v>0</v>
      </c>
      <c r="BF2767" s="205">
        <f t="shared" si="15"/>
        <v>0</v>
      </c>
      <c r="BG2767" s="205">
        <f t="shared" si="16"/>
        <v>0</v>
      </c>
      <c r="BH2767" s="205">
        <f t="shared" si="17"/>
        <v>0</v>
      </c>
      <c r="BI2767" s="205">
        <f t="shared" si="18"/>
        <v>0</v>
      </c>
      <c r="BJ2767" s="17" t="s">
        <v>80</v>
      </c>
      <c r="BK2767" s="205">
        <f t="shared" si="19"/>
        <v>0</v>
      </c>
      <c r="BL2767" s="17" t="s">
        <v>326</v>
      </c>
      <c r="BM2767" s="204" t="s">
        <v>3117</v>
      </c>
    </row>
    <row r="2768" spans="1:65" s="14" customFormat="1" ht="11.25">
      <c r="B2768" s="217"/>
      <c r="C2768" s="218"/>
      <c r="D2768" s="208" t="s">
        <v>194</v>
      </c>
      <c r="E2768" s="219" t="s">
        <v>1</v>
      </c>
      <c r="F2768" s="220" t="s">
        <v>80</v>
      </c>
      <c r="G2768" s="218"/>
      <c r="H2768" s="221">
        <v>1</v>
      </c>
      <c r="I2768" s="222"/>
      <c r="J2768" s="218"/>
      <c r="K2768" s="218"/>
      <c r="L2768" s="223"/>
      <c r="M2768" s="224"/>
      <c r="N2768" s="225"/>
      <c r="O2768" s="225"/>
      <c r="P2768" s="225"/>
      <c r="Q2768" s="225"/>
      <c r="R2768" s="225"/>
      <c r="S2768" s="225"/>
      <c r="T2768" s="226"/>
      <c r="AT2768" s="227" t="s">
        <v>194</v>
      </c>
      <c r="AU2768" s="227" t="s">
        <v>82</v>
      </c>
      <c r="AV2768" s="14" t="s">
        <v>82</v>
      </c>
      <c r="AW2768" s="14" t="s">
        <v>29</v>
      </c>
      <c r="AX2768" s="14" t="s">
        <v>80</v>
      </c>
      <c r="AY2768" s="227" t="s">
        <v>182</v>
      </c>
    </row>
    <row r="2769" spans="1:65" s="2" customFormat="1" ht="24.2" customHeight="1">
      <c r="A2769" s="34"/>
      <c r="B2769" s="35"/>
      <c r="C2769" s="192" t="s">
        <v>3118</v>
      </c>
      <c r="D2769" s="192" t="s">
        <v>184</v>
      </c>
      <c r="E2769" s="193" t="s">
        <v>3119</v>
      </c>
      <c r="F2769" s="194" t="s">
        <v>3120</v>
      </c>
      <c r="G2769" s="195" t="s">
        <v>1413</v>
      </c>
      <c r="H2769" s="196">
        <v>1</v>
      </c>
      <c r="I2769" s="197"/>
      <c r="J2769" s="198">
        <f>ROUND(I2769*H2769,2)</f>
        <v>0</v>
      </c>
      <c r="K2769" s="199"/>
      <c r="L2769" s="39"/>
      <c r="M2769" s="200" t="s">
        <v>1</v>
      </c>
      <c r="N2769" s="201" t="s">
        <v>37</v>
      </c>
      <c r="O2769" s="71"/>
      <c r="P2769" s="202">
        <f>O2769*H2769</f>
        <v>0</v>
      </c>
      <c r="Q2769" s="202">
        <v>0</v>
      </c>
      <c r="R2769" s="202">
        <f>Q2769*H2769</f>
        <v>0</v>
      </c>
      <c r="S2769" s="202">
        <v>0</v>
      </c>
      <c r="T2769" s="203">
        <f>S2769*H2769</f>
        <v>0</v>
      </c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  <c r="AR2769" s="204" t="s">
        <v>326</v>
      </c>
      <c r="AT2769" s="204" t="s">
        <v>184</v>
      </c>
      <c r="AU2769" s="204" t="s">
        <v>82</v>
      </c>
      <c r="AY2769" s="17" t="s">
        <v>182</v>
      </c>
      <c r="BE2769" s="205">
        <f>IF(N2769="základní",J2769,0)</f>
        <v>0</v>
      </c>
      <c r="BF2769" s="205">
        <f>IF(N2769="snížená",J2769,0)</f>
        <v>0</v>
      </c>
      <c r="BG2769" s="205">
        <f>IF(N2769="zákl. přenesená",J2769,0)</f>
        <v>0</v>
      </c>
      <c r="BH2769" s="205">
        <f>IF(N2769="sníž. přenesená",J2769,0)</f>
        <v>0</v>
      </c>
      <c r="BI2769" s="205">
        <f>IF(N2769="nulová",J2769,0)</f>
        <v>0</v>
      </c>
      <c r="BJ2769" s="17" t="s">
        <v>80</v>
      </c>
      <c r="BK2769" s="205">
        <f>ROUND(I2769*H2769,2)</f>
        <v>0</v>
      </c>
      <c r="BL2769" s="17" t="s">
        <v>326</v>
      </c>
      <c r="BM2769" s="204" t="s">
        <v>3121</v>
      </c>
    </row>
    <row r="2770" spans="1:65" s="2" customFormat="1" ht="16.5" customHeight="1">
      <c r="A2770" s="34"/>
      <c r="B2770" s="35"/>
      <c r="C2770" s="192" t="s">
        <v>3122</v>
      </c>
      <c r="D2770" s="192" t="s">
        <v>184</v>
      </c>
      <c r="E2770" s="193" t="s">
        <v>3123</v>
      </c>
      <c r="F2770" s="194" t="s">
        <v>3124</v>
      </c>
      <c r="G2770" s="195" t="s">
        <v>1883</v>
      </c>
      <c r="H2770" s="196">
        <v>6</v>
      </c>
      <c r="I2770" s="197"/>
      <c r="J2770" s="198">
        <f>ROUND(I2770*H2770,2)</f>
        <v>0</v>
      </c>
      <c r="K2770" s="199"/>
      <c r="L2770" s="39"/>
      <c r="M2770" s="200" t="s">
        <v>1</v>
      </c>
      <c r="N2770" s="201" t="s">
        <v>37</v>
      </c>
      <c r="O2770" s="71"/>
      <c r="P2770" s="202">
        <f>O2770*H2770</f>
        <v>0</v>
      </c>
      <c r="Q2770" s="202">
        <v>0</v>
      </c>
      <c r="R2770" s="202">
        <f>Q2770*H2770</f>
        <v>0</v>
      </c>
      <c r="S2770" s="202">
        <v>0</v>
      </c>
      <c r="T2770" s="203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4" t="s">
        <v>326</v>
      </c>
      <c r="AT2770" s="204" t="s">
        <v>184</v>
      </c>
      <c r="AU2770" s="204" t="s">
        <v>82</v>
      </c>
      <c r="AY2770" s="17" t="s">
        <v>182</v>
      </c>
      <c r="BE2770" s="205">
        <f>IF(N2770="základní",J2770,0)</f>
        <v>0</v>
      </c>
      <c r="BF2770" s="205">
        <f>IF(N2770="snížená",J2770,0)</f>
        <v>0</v>
      </c>
      <c r="BG2770" s="205">
        <f>IF(N2770="zákl. přenesená",J2770,0)</f>
        <v>0</v>
      </c>
      <c r="BH2770" s="205">
        <f>IF(N2770="sníž. přenesená",J2770,0)</f>
        <v>0</v>
      </c>
      <c r="BI2770" s="205">
        <f>IF(N2770="nulová",J2770,0)</f>
        <v>0</v>
      </c>
      <c r="BJ2770" s="17" t="s">
        <v>80</v>
      </c>
      <c r="BK2770" s="205">
        <f>ROUND(I2770*H2770,2)</f>
        <v>0</v>
      </c>
      <c r="BL2770" s="17" t="s">
        <v>326</v>
      </c>
      <c r="BM2770" s="204" t="s">
        <v>3125</v>
      </c>
    </row>
    <row r="2771" spans="1:65" s="2" customFormat="1" ht="24.2" customHeight="1">
      <c r="A2771" s="34"/>
      <c r="B2771" s="35"/>
      <c r="C2771" s="192" t="s">
        <v>3126</v>
      </c>
      <c r="D2771" s="192" t="s">
        <v>184</v>
      </c>
      <c r="E2771" s="193" t="s">
        <v>3127</v>
      </c>
      <c r="F2771" s="194" t="s">
        <v>3128</v>
      </c>
      <c r="G2771" s="195" t="s">
        <v>201</v>
      </c>
      <c r="H2771" s="196">
        <v>6.1989999999999998</v>
      </c>
      <c r="I2771" s="197"/>
      <c r="J2771" s="198">
        <f>ROUND(I2771*H2771,2)</f>
        <v>0</v>
      </c>
      <c r="K2771" s="199"/>
      <c r="L2771" s="39"/>
      <c r="M2771" s="200" t="s">
        <v>1</v>
      </c>
      <c r="N2771" s="201" t="s">
        <v>37</v>
      </c>
      <c r="O2771" s="71"/>
      <c r="P2771" s="202">
        <f>O2771*H2771</f>
        <v>0</v>
      </c>
      <c r="Q2771" s="202">
        <v>0</v>
      </c>
      <c r="R2771" s="202">
        <f>Q2771*H2771</f>
        <v>0</v>
      </c>
      <c r="S2771" s="202">
        <v>0</v>
      </c>
      <c r="T2771" s="203">
        <f>S2771*H2771</f>
        <v>0</v>
      </c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4"/>
      <c r="AE2771" s="34"/>
      <c r="AR2771" s="204" t="s">
        <v>326</v>
      </c>
      <c r="AT2771" s="204" t="s">
        <v>184</v>
      </c>
      <c r="AU2771" s="204" t="s">
        <v>82</v>
      </c>
      <c r="AY2771" s="17" t="s">
        <v>182</v>
      </c>
      <c r="BE2771" s="205">
        <f>IF(N2771="základní",J2771,0)</f>
        <v>0</v>
      </c>
      <c r="BF2771" s="205">
        <f>IF(N2771="snížená",J2771,0)</f>
        <v>0</v>
      </c>
      <c r="BG2771" s="205">
        <f>IF(N2771="zákl. přenesená",J2771,0)</f>
        <v>0</v>
      </c>
      <c r="BH2771" s="205">
        <f>IF(N2771="sníž. přenesená",J2771,0)</f>
        <v>0</v>
      </c>
      <c r="BI2771" s="205">
        <f>IF(N2771="nulová",J2771,0)</f>
        <v>0</v>
      </c>
      <c r="BJ2771" s="17" t="s">
        <v>80</v>
      </c>
      <c r="BK2771" s="205">
        <f>ROUND(I2771*H2771,2)</f>
        <v>0</v>
      </c>
      <c r="BL2771" s="17" t="s">
        <v>326</v>
      </c>
      <c r="BM2771" s="204" t="s">
        <v>3129</v>
      </c>
    </row>
    <row r="2772" spans="1:65" s="13" customFormat="1" ht="11.25">
      <c r="B2772" s="206"/>
      <c r="C2772" s="207"/>
      <c r="D2772" s="208" t="s">
        <v>194</v>
      </c>
      <c r="E2772" s="209" t="s">
        <v>1</v>
      </c>
      <c r="F2772" s="210" t="s">
        <v>207</v>
      </c>
      <c r="G2772" s="207"/>
      <c r="H2772" s="209" t="s">
        <v>1</v>
      </c>
      <c r="I2772" s="211"/>
      <c r="J2772" s="207"/>
      <c r="K2772" s="207"/>
      <c r="L2772" s="212"/>
      <c r="M2772" s="213"/>
      <c r="N2772" s="214"/>
      <c r="O2772" s="214"/>
      <c r="P2772" s="214"/>
      <c r="Q2772" s="214"/>
      <c r="R2772" s="214"/>
      <c r="S2772" s="214"/>
      <c r="T2772" s="215"/>
      <c r="AT2772" s="216" t="s">
        <v>194</v>
      </c>
      <c r="AU2772" s="216" t="s">
        <v>82</v>
      </c>
      <c r="AV2772" s="13" t="s">
        <v>80</v>
      </c>
      <c r="AW2772" s="13" t="s">
        <v>29</v>
      </c>
      <c r="AX2772" s="13" t="s">
        <v>72</v>
      </c>
      <c r="AY2772" s="216" t="s">
        <v>182</v>
      </c>
    </row>
    <row r="2773" spans="1:65" s="13" customFormat="1" ht="11.25">
      <c r="B2773" s="206"/>
      <c r="C2773" s="207"/>
      <c r="D2773" s="208" t="s">
        <v>194</v>
      </c>
      <c r="E2773" s="209" t="s">
        <v>1</v>
      </c>
      <c r="F2773" s="210" t="s">
        <v>1613</v>
      </c>
      <c r="G2773" s="207"/>
      <c r="H2773" s="209" t="s">
        <v>1</v>
      </c>
      <c r="I2773" s="211"/>
      <c r="J2773" s="207"/>
      <c r="K2773" s="207"/>
      <c r="L2773" s="212"/>
      <c r="M2773" s="213"/>
      <c r="N2773" s="214"/>
      <c r="O2773" s="214"/>
      <c r="P2773" s="214"/>
      <c r="Q2773" s="214"/>
      <c r="R2773" s="214"/>
      <c r="S2773" s="214"/>
      <c r="T2773" s="215"/>
      <c r="AT2773" s="216" t="s">
        <v>194</v>
      </c>
      <c r="AU2773" s="216" t="s">
        <v>82</v>
      </c>
      <c r="AV2773" s="13" t="s">
        <v>80</v>
      </c>
      <c r="AW2773" s="13" t="s">
        <v>29</v>
      </c>
      <c r="AX2773" s="13" t="s">
        <v>72</v>
      </c>
      <c r="AY2773" s="216" t="s">
        <v>182</v>
      </c>
    </row>
    <row r="2774" spans="1:65" s="13" customFormat="1" ht="11.25">
      <c r="B2774" s="206"/>
      <c r="C2774" s="207"/>
      <c r="D2774" s="208" t="s">
        <v>194</v>
      </c>
      <c r="E2774" s="209" t="s">
        <v>1</v>
      </c>
      <c r="F2774" s="210" t="s">
        <v>3130</v>
      </c>
      <c r="G2774" s="207"/>
      <c r="H2774" s="209" t="s">
        <v>1</v>
      </c>
      <c r="I2774" s="211"/>
      <c r="J2774" s="207"/>
      <c r="K2774" s="207"/>
      <c r="L2774" s="212"/>
      <c r="M2774" s="213"/>
      <c r="N2774" s="214"/>
      <c r="O2774" s="214"/>
      <c r="P2774" s="214"/>
      <c r="Q2774" s="214"/>
      <c r="R2774" s="214"/>
      <c r="S2774" s="214"/>
      <c r="T2774" s="215"/>
      <c r="AT2774" s="216" t="s">
        <v>194</v>
      </c>
      <c r="AU2774" s="216" t="s">
        <v>82</v>
      </c>
      <c r="AV2774" s="13" t="s">
        <v>80</v>
      </c>
      <c r="AW2774" s="13" t="s">
        <v>29</v>
      </c>
      <c r="AX2774" s="13" t="s">
        <v>72</v>
      </c>
      <c r="AY2774" s="216" t="s">
        <v>182</v>
      </c>
    </row>
    <row r="2775" spans="1:65" s="14" customFormat="1" ht="11.25">
      <c r="B2775" s="217"/>
      <c r="C2775" s="218"/>
      <c r="D2775" s="208" t="s">
        <v>194</v>
      </c>
      <c r="E2775" s="219" t="s">
        <v>1</v>
      </c>
      <c r="F2775" s="220" t="s">
        <v>3131</v>
      </c>
      <c r="G2775" s="218"/>
      <c r="H2775" s="221">
        <v>3.5310000000000001</v>
      </c>
      <c r="I2775" s="222"/>
      <c r="J2775" s="218"/>
      <c r="K2775" s="218"/>
      <c r="L2775" s="223"/>
      <c r="M2775" s="224"/>
      <c r="N2775" s="225"/>
      <c r="O2775" s="225"/>
      <c r="P2775" s="225"/>
      <c r="Q2775" s="225"/>
      <c r="R2775" s="225"/>
      <c r="S2775" s="225"/>
      <c r="T2775" s="226"/>
      <c r="AT2775" s="227" t="s">
        <v>194</v>
      </c>
      <c r="AU2775" s="227" t="s">
        <v>82</v>
      </c>
      <c r="AV2775" s="14" t="s">
        <v>82</v>
      </c>
      <c r="AW2775" s="14" t="s">
        <v>29</v>
      </c>
      <c r="AX2775" s="14" t="s">
        <v>72</v>
      </c>
      <c r="AY2775" s="227" t="s">
        <v>182</v>
      </c>
    </row>
    <row r="2776" spans="1:65" s="13" customFormat="1" ht="11.25">
      <c r="B2776" s="206"/>
      <c r="C2776" s="207"/>
      <c r="D2776" s="208" t="s">
        <v>194</v>
      </c>
      <c r="E2776" s="209" t="s">
        <v>1</v>
      </c>
      <c r="F2776" s="210" t="s">
        <v>3132</v>
      </c>
      <c r="G2776" s="207"/>
      <c r="H2776" s="209" t="s">
        <v>1</v>
      </c>
      <c r="I2776" s="211"/>
      <c r="J2776" s="207"/>
      <c r="K2776" s="207"/>
      <c r="L2776" s="212"/>
      <c r="M2776" s="213"/>
      <c r="N2776" s="214"/>
      <c r="O2776" s="214"/>
      <c r="P2776" s="214"/>
      <c r="Q2776" s="214"/>
      <c r="R2776" s="214"/>
      <c r="S2776" s="214"/>
      <c r="T2776" s="215"/>
      <c r="AT2776" s="216" t="s">
        <v>194</v>
      </c>
      <c r="AU2776" s="216" t="s">
        <v>82</v>
      </c>
      <c r="AV2776" s="13" t="s">
        <v>80</v>
      </c>
      <c r="AW2776" s="13" t="s">
        <v>29</v>
      </c>
      <c r="AX2776" s="13" t="s">
        <v>72</v>
      </c>
      <c r="AY2776" s="216" t="s">
        <v>182</v>
      </c>
    </row>
    <row r="2777" spans="1:65" s="14" customFormat="1" ht="11.25">
      <c r="B2777" s="217"/>
      <c r="C2777" s="218"/>
      <c r="D2777" s="208" t="s">
        <v>194</v>
      </c>
      <c r="E2777" s="219" t="s">
        <v>1</v>
      </c>
      <c r="F2777" s="220" t="s">
        <v>3133</v>
      </c>
      <c r="G2777" s="218"/>
      <c r="H2777" s="221">
        <v>0.64400000000000002</v>
      </c>
      <c r="I2777" s="222"/>
      <c r="J2777" s="218"/>
      <c r="K2777" s="218"/>
      <c r="L2777" s="223"/>
      <c r="M2777" s="224"/>
      <c r="N2777" s="225"/>
      <c r="O2777" s="225"/>
      <c r="P2777" s="225"/>
      <c r="Q2777" s="225"/>
      <c r="R2777" s="225"/>
      <c r="S2777" s="225"/>
      <c r="T2777" s="226"/>
      <c r="AT2777" s="227" t="s">
        <v>194</v>
      </c>
      <c r="AU2777" s="227" t="s">
        <v>82</v>
      </c>
      <c r="AV2777" s="14" t="s">
        <v>82</v>
      </c>
      <c r="AW2777" s="14" t="s">
        <v>29</v>
      </c>
      <c r="AX2777" s="14" t="s">
        <v>72</v>
      </c>
      <c r="AY2777" s="227" t="s">
        <v>182</v>
      </c>
    </row>
    <row r="2778" spans="1:65" s="13" customFormat="1" ht="11.25">
      <c r="B2778" s="206"/>
      <c r="C2778" s="207"/>
      <c r="D2778" s="208" t="s">
        <v>194</v>
      </c>
      <c r="E2778" s="209" t="s">
        <v>1</v>
      </c>
      <c r="F2778" s="210" t="s">
        <v>1620</v>
      </c>
      <c r="G2778" s="207"/>
      <c r="H2778" s="209" t="s">
        <v>1</v>
      </c>
      <c r="I2778" s="211"/>
      <c r="J2778" s="207"/>
      <c r="K2778" s="207"/>
      <c r="L2778" s="212"/>
      <c r="M2778" s="213"/>
      <c r="N2778" s="214"/>
      <c r="O2778" s="214"/>
      <c r="P2778" s="214"/>
      <c r="Q2778" s="214"/>
      <c r="R2778" s="214"/>
      <c r="S2778" s="214"/>
      <c r="T2778" s="215"/>
      <c r="AT2778" s="216" t="s">
        <v>194</v>
      </c>
      <c r="AU2778" s="216" t="s">
        <v>82</v>
      </c>
      <c r="AV2778" s="13" t="s">
        <v>80</v>
      </c>
      <c r="AW2778" s="13" t="s">
        <v>29</v>
      </c>
      <c r="AX2778" s="13" t="s">
        <v>72</v>
      </c>
      <c r="AY2778" s="216" t="s">
        <v>182</v>
      </c>
    </row>
    <row r="2779" spans="1:65" s="14" customFormat="1" ht="11.25">
      <c r="B2779" s="217"/>
      <c r="C2779" s="218"/>
      <c r="D2779" s="208" t="s">
        <v>194</v>
      </c>
      <c r="E2779" s="219" t="s">
        <v>1</v>
      </c>
      <c r="F2779" s="220" t="s">
        <v>3134</v>
      </c>
      <c r="G2779" s="218"/>
      <c r="H2779" s="221">
        <v>2.024</v>
      </c>
      <c r="I2779" s="222"/>
      <c r="J2779" s="218"/>
      <c r="K2779" s="218"/>
      <c r="L2779" s="223"/>
      <c r="M2779" s="224"/>
      <c r="N2779" s="225"/>
      <c r="O2779" s="225"/>
      <c r="P2779" s="225"/>
      <c r="Q2779" s="225"/>
      <c r="R2779" s="225"/>
      <c r="S2779" s="225"/>
      <c r="T2779" s="226"/>
      <c r="AT2779" s="227" t="s">
        <v>194</v>
      </c>
      <c r="AU2779" s="227" t="s">
        <v>82</v>
      </c>
      <c r="AV2779" s="14" t="s">
        <v>82</v>
      </c>
      <c r="AW2779" s="14" t="s">
        <v>29</v>
      </c>
      <c r="AX2779" s="14" t="s">
        <v>72</v>
      </c>
      <c r="AY2779" s="227" t="s">
        <v>182</v>
      </c>
    </row>
    <row r="2780" spans="1:65" s="15" customFormat="1" ht="11.25">
      <c r="B2780" s="228"/>
      <c r="C2780" s="229"/>
      <c r="D2780" s="208" t="s">
        <v>194</v>
      </c>
      <c r="E2780" s="230" t="s">
        <v>1</v>
      </c>
      <c r="F2780" s="231" t="s">
        <v>218</v>
      </c>
      <c r="G2780" s="229"/>
      <c r="H2780" s="232">
        <v>6.1989999999999998</v>
      </c>
      <c r="I2780" s="233"/>
      <c r="J2780" s="229"/>
      <c r="K2780" s="229"/>
      <c r="L2780" s="234"/>
      <c r="M2780" s="235"/>
      <c r="N2780" s="236"/>
      <c r="O2780" s="236"/>
      <c r="P2780" s="236"/>
      <c r="Q2780" s="236"/>
      <c r="R2780" s="236"/>
      <c r="S2780" s="236"/>
      <c r="T2780" s="237"/>
      <c r="AT2780" s="238" t="s">
        <v>194</v>
      </c>
      <c r="AU2780" s="238" t="s">
        <v>82</v>
      </c>
      <c r="AV2780" s="15" t="s">
        <v>187</v>
      </c>
      <c r="AW2780" s="15" t="s">
        <v>29</v>
      </c>
      <c r="AX2780" s="15" t="s">
        <v>80</v>
      </c>
      <c r="AY2780" s="238" t="s">
        <v>182</v>
      </c>
    </row>
    <row r="2781" spans="1:65" s="2" customFormat="1" ht="21.75" customHeight="1">
      <c r="A2781" s="34"/>
      <c r="B2781" s="35"/>
      <c r="C2781" s="242" t="s">
        <v>3135</v>
      </c>
      <c r="D2781" s="242" t="s">
        <v>648</v>
      </c>
      <c r="E2781" s="243" t="s">
        <v>3136</v>
      </c>
      <c r="F2781" s="244" t="s">
        <v>3137</v>
      </c>
      <c r="G2781" s="245" t="s">
        <v>201</v>
      </c>
      <c r="H2781" s="246">
        <v>10.708</v>
      </c>
      <c r="I2781" s="247"/>
      <c r="J2781" s="248">
        <f>ROUND(I2781*H2781,2)</f>
        <v>0</v>
      </c>
      <c r="K2781" s="249"/>
      <c r="L2781" s="250"/>
      <c r="M2781" s="251" t="s">
        <v>1</v>
      </c>
      <c r="N2781" s="252" t="s">
        <v>37</v>
      </c>
      <c r="O2781" s="71"/>
      <c r="P2781" s="202">
        <f>O2781*H2781</f>
        <v>0</v>
      </c>
      <c r="Q2781" s="202">
        <v>1.755E-2</v>
      </c>
      <c r="R2781" s="202">
        <f>Q2781*H2781</f>
        <v>0.18792539999999999</v>
      </c>
      <c r="S2781" s="202">
        <v>0</v>
      </c>
      <c r="T2781" s="203">
        <f>S2781*H2781</f>
        <v>0</v>
      </c>
      <c r="U2781" s="34"/>
      <c r="V2781" s="34"/>
      <c r="W2781" s="34"/>
      <c r="X2781" s="34"/>
      <c r="Y2781" s="34"/>
      <c r="Z2781" s="34"/>
      <c r="AA2781" s="34"/>
      <c r="AB2781" s="34"/>
      <c r="AC2781" s="34"/>
      <c r="AD2781" s="34"/>
      <c r="AE2781" s="34"/>
      <c r="AR2781" s="204" t="s">
        <v>434</v>
      </c>
      <c r="AT2781" s="204" t="s">
        <v>648</v>
      </c>
      <c r="AU2781" s="204" t="s">
        <v>82</v>
      </c>
      <c r="AY2781" s="17" t="s">
        <v>182</v>
      </c>
      <c r="BE2781" s="205">
        <f>IF(N2781="základní",J2781,0)</f>
        <v>0</v>
      </c>
      <c r="BF2781" s="205">
        <f>IF(N2781="snížená",J2781,0)</f>
        <v>0</v>
      </c>
      <c r="BG2781" s="205">
        <f>IF(N2781="zákl. přenesená",J2781,0)</f>
        <v>0</v>
      </c>
      <c r="BH2781" s="205">
        <f>IF(N2781="sníž. přenesená",J2781,0)</f>
        <v>0</v>
      </c>
      <c r="BI2781" s="205">
        <f>IF(N2781="nulová",J2781,0)</f>
        <v>0</v>
      </c>
      <c r="BJ2781" s="17" t="s">
        <v>80</v>
      </c>
      <c r="BK2781" s="205">
        <f>ROUND(I2781*H2781,2)</f>
        <v>0</v>
      </c>
      <c r="BL2781" s="17" t="s">
        <v>326</v>
      </c>
      <c r="BM2781" s="204" t="s">
        <v>3138</v>
      </c>
    </row>
    <row r="2782" spans="1:65" s="14" customFormat="1" ht="11.25">
      <c r="B2782" s="217"/>
      <c r="C2782" s="218"/>
      <c r="D2782" s="208" t="s">
        <v>194</v>
      </c>
      <c r="E2782" s="218"/>
      <c r="F2782" s="220" t="s">
        <v>3139</v>
      </c>
      <c r="G2782" s="218"/>
      <c r="H2782" s="221">
        <v>10.708</v>
      </c>
      <c r="I2782" s="222"/>
      <c r="J2782" s="218"/>
      <c r="K2782" s="218"/>
      <c r="L2782" s="223"/>
      <c r="M2782" s="224"/>
      <c r="N2782" s="225"/>
      <c r="O2782" s="225"/>
      <c r="P2782" s="225"/>
      <c r="Q2782" s="225"/>
      <c r="R2782" s="225"/>
      <c r="S2782" s="225"/>
      <c r="T2782" s="226"/>
      <c r="AT2782" s="227" t="s">
        <v>194</v>
      </c>
      <c r="AU2782" s="227" t="s">
        <v>82</v>
      </c>
      <c r="AV2782" s="14" t="s">
        <v>82</v>
      </c>
      <c r="AW2782" s="14" t="s">
        <v>4</v>
      </c>
      <c r="AX2782" s="14" t="s">
        <v>80</v>
      </c>
      <c r="AY2782" s="227" t="s">
        <v>182</v>
      </c>
    </row>
    <row r="2783" spans="1:65" s="2" customFormat="1" ht="24.2" customHeight="1">
      <c r="A2783" s="34"/>
      <c r="B2783" s="35"/>
      <c r="C2783" s="192" t="s">
        <v>3140</v>
      </c>
      <c r="D2783" s="192" t="s">
        <v>184</v>
      </c>
      <c r="E2783" s="193" t="s">
        <v>3141</v>
      </c>
      <c r="F2783" s="194" t="s">
        <v>3142</v>
      </c>
      <c r="G2783" s="195" t="s">
        <v>318</v>
      </c>
      <c r="H2783" s="196">
        <v>338.85</v>
      </c>
      <c r="I2783" s="197"/>
      <c r="J2783" s="198">
        <f>ROUND(I2783*H2783,2)</f>
        <v>0</v>
      </c>
      <c r="K2783" s="199"/>
      <c r="L2783" s="39"/>
      <c r="M2783" s="200" t="s">
        <v>1</v>
      </c>
      <c r="N2783" s="201" t="s">
        <v>37</v>
      </c>
      <c r="O2783" s="71"/>
      <c r="P2783" s="202">
        <f>O2783*H2783</f>
        <v>0</v>
      </c>
      <c r="Q2783" s="202">
        <v>2.5999999999999998E-4</v>
      </c>
      <c r="R2783" s="202">
        <f>Q2783*H2783</f>
        <v>8.8100999999999999E-2</v>
      </c>
      <c r="S2783" s="202">
        <v>0</v>
      </c>
      <c r="T2783" s="203">
        <f>S2783*H2783</f>
        <v>0</v>
      </c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R2783" s="204" t="s">
        <v>326</v>
      </c>
      <c r="AT2783" s="204" t="s">
        <v>184</v>
      </c>
      <c r="AU2783" s="204" t="s">
        <v>82</v>
      </c>
      <c r="AY2783" s="17" t="s">
        <v>182</v>
      </c>
      <c r="BE2783" s="205">
        <f>IF(N2783="základní",J2783,0)</f>
        <v>0</v>
      </c>
      <c r="BF2783" s="205">
        <f>IF(N2783="snížená",J2783,0)</f>
        <v>0</v>
      </c>
      <c r="BG2783" s="205">
        <f>IF(N2783="zákl. přenesená",J2783,0)</f>
        <v>0</v>
      </c>
      <c r="BH2783" s="205">
        <f>IF(N2783="sníž. přenesená",J2783,0)</f>
        <v>0</v>
      </c>
      <c r="BI2783" s="205">
        <f>IF(N2783="nulová",J2783,0)</f>
        <v>0</v>
      </c>
      <c r="BJ2783" s="17" t="s">
        <v>80</v>
      </c>
      <c r="BK2783" s="205">
        <f>ROUND(I2783*H2783,2)</f>
        <v>0</v>
      </c>
      <c r="BL2783" s="17" t="s">
        <v>326</v>
      </c>
      <c r="BM2783" s="204" t="s">
        <v>3143</v>
      </c>
    </row>
    <row r="2784" spans="1:65" s="13" customFormat="1" ht="11.25">
      <c r="B2784" s="206"/>
      <c r="C2784" s="207"/>
      <c r="D2784" s="208" t="s">
        <v>194</v>
      </c>
      <c r="E2784" s="209" t="s">
        <v>1</v>
      </c>
      <c r="F2784" s="210" t="s">
        <v>3144</v>
      </c>
      <c r="G2784" s="207"/>
      <c r="H2784" s="209" t="s">
        <v>1</v>
      </c>
      <c r="I2784" s="211"/>
      <c r="J2784" s="207"/>
      <c r="K2784" s="207"/>
      <c r="L2784" s="212"/>
      <c r="M2784" s="213"/>
      <c r="N2784" s="214"/>
      <c r="O2784" s="214"/>
      <c r="P2784" s="214"/>
      <c r="Q2784" s="214"/>
      <c r="R2784" s="214"/>
      <c r="S2784" s="214"/>
      <c r="T2784" s="215"/>
      <c r="AT2784" s="216" t="s">
        <v>194</v>
      </c>
      <c r="AU2784" s="216" t="s">
        <v>82</v>
      </c>
      <c r="AV2784" s="13" t="s">
        <v>80</v>
      </c>
      <c r="AW2784" s="13" t="s">
        <v>29</v>
      </c>
      <c r="AX2784" s="13" t="s">
        <v>72</v>
      </c>
      <c r="AY2784" s="216" t="s">
        <v>182</v>
      </c>
    </row>
    <row r="2785" spans="1:65" s="14" customFormat="1" ht="11.25">
      <c r="B2785" s="217"/>
      <c r="C2785" s="218"/>
      <c r="D2785" s="208" t="s">
        <v>194</v>
      </c>
      <c r="E2785" s="219" t="s">
        <v>1</v>
      </c>
      <c r="F2785" s="220" t="s">
        <v>3145</v>
      </c>
      <c r="G2785" s="218"/>
      <c r="H2785" s="221">
        <v>163.19999999999999</v>
      </c>
      <c r="I2785" s="222"/>
      <c r="J2785" s="218"/>
      <c r="K2785" s="218"/>
      <c r="L2785" s="223"/>
      <c r="M2785" s="224"/>
      <c r="N2785" s="225"/>
      <c r="O2785" s="225"/>
      <c r="P2785" s="225"/>
      <c r="Q2785" s="225"/>
      <c r="R2785" s="225"/>
      <c r="S2785" s="225"/>
      <c r="T2785" s="226"/>
      <c r="AT2785" s="227" t="s">
        <v>194</v>
      </c>
      <c r="AU2785" s="227" t="s">
        <v>82</v>
      </c>
      <c r="AV2785" s="14" t="s">
        <v>82</v>
      </c>
      <c r="AW2785" s="14" t="s">
        <v>29</v>
      </c>
      <c r="AX2785" s="14" t="s">
        <v>72</v>
      </c>
      <c r="AY2785" s="227" t="s">
        <v>182</v>
      </c>
    </row>
    <row r="2786" spans="1:65" s="13" customFormat="1" ht="11.25">
      <c r="B2786" s="206"/>
      <c r="C2786" s="207"/>
      <c r="D2786" s="208" t="s">
        <v>194</v>
      </c>
      <c r="E2786" s="209" t="s">
        <v>1</v>
      </c>
      <c r="F2786" s="210" t="s">
        <v>3146</v>
      </c>
      <c r="G2786" s="207"/>
      <c r="H2786" s="209" t="s">
        <v>1</v>
      </c>
      <c r="I2786" s="211"/>
      <c r="J2786" s="207"/>
      <c r="K2786" s="207"/>
      <c r="L2786" s="212"/>
      <c r="M2786" s="213"/>
      <c r="N2786" s="214"/>
      <c r="O2786" s="214"/>
      <c r="P2786" s="214"/>
      <c r="Q2786" s="214"/>
      <c r="R2786" s="214"/>
      <c r="S2786" s="214"/>
      <c r="T2786" s="215"/>
      <c r="AT2786" s="216" t="s">
        <v>194</v>
      </c>
      <c r="AU2786" s="216" t="s">
        <v>82</v>
      </c>
      <c r="AV2786" s="13" t="s">
        <v>80</v>
      </c>
      <c r="AW2786" s="13" t="s">
        <v>29</v>
      </c>
      <c r="AX2786" s="13" t="s">
        <v>72</v>
      </c>
      <c r="AY2786" s="216" t="s">
        <v>182</v>
      </c>
    </row>
    <row r="2787" spans="1:65" s="14" customFormat="1" ht="11.25">
      <c r="B2787" s="217"/>
      <c r="C2787" s="218"/>
      <c r="D2787" s="208" t="s">
        <v>194</v>
      </c>
      <c r="E2787" s="219" t="s">
        <v>1</v>
      </c>
      <c r="F2787" s="220" t="s">
        <v>3147</v>
      </c>
      <c r="G2787" s="218"/>
      <c r="H2787" s="221">
        <v>44.8</v>
      </c>
      <c r="I2787" s="222"/>
      <c r="J2787" s="218"/>
      <c r="K2787" s="218"/>
      <c r="L2787" s="223"/>
      <c r="M2787" s="224"/>
      <c r="N2787" s="225"/>
      <c r="O2787" s="225"/>
      <c r="P2787" s="225"/>
      <c r="Q2787" s="225"/>
      <c r="R2787" s="225"/>
      <c r="S2787" s="225"/>
      <c r="T2787" s="226"/>
      <c r="AT2787" s="227" t="s">
        <v>194</v>
      </c>
      <c r="AU2787" s="227" t="s">
        <v>82</v>
      </c>
      <c r="AV2787" s="14" t="s">
        <v>82</v>
      </c>
      <c r="AW2787" s="14" t="s">
        <v>29</v>
      </c>
      <c r="AX2787" s="14" t="s">
        <v>72</v>
      </c>
      <c r="AY2787" s="227" t="s">
        <v>182</v>
      </c>
    </row>
    <row r="2788" spans="1:65" s="13" customFormat="1" ht="11.25">
      <c r="B2788" s="206"/>
      <c r="C2788" s="207"/>
      <c r="D2788" s="208" t="s">
        <v>194</v>
      </c>
      <c r="E2788" s="209" t="s">
        <v>1</v>
      </c>
      <c r="F2788" s="210" t="s">
        <v>3148</v>
      </c>
      <c r="G2788" s="207"/>
      <c r="H2788" s="209" t="s">
        <v>1</v>
      </c>
      <c r="I2788" s="211"/>
      <c r="J2788" s="207"/>
      <c r="K2788" s="207"/>
      <c r="L2788" s="212"/>
      <c r="M2788" s="213"/>
      <c r="N2788" s="214"/>
      <c r="O2788" s="214"/>
      <c r="P2788" s="214"/>
      <c r="Q2788" s="214"/>
      <c r="R2788" s="214"/>
      <c r="S2788" s="214"/>
      <c r="T2788" s="215"/>
      <c r="AT2788" s="216" t="s">
        <v>194</v>
      </c>
      <c r="AU2788" s="216" t="s">
        <v>82</v>
      </c>
      <c r="AV2788" s="13" t="s">
        <v>80</v>
      </c>
      <c r="AW2788" s="13" t="s">
        <v>29</v>
      </c>
      <c r="AX2788" s="13" t="s">
        <v>72</v>
      </c>
      <c r="AY2788" s="216" t="s">
        <v>182</v>
      </c>
    </row>
    <row r="2789" spans="1:65" s="14" customFormat="1" ht="11.25">
      <c r="B2789" s="217"/>
      <c r="C2789" s="218"/>
      <c r="D2789" s="208" t="s">
        <v>194</v>
      </c>
      <c r="E2789" s="219" t="s">
        <v>1</v>
      </c>
      <c r="F2789" s="220" t="s">
        <v>3149</v>
      </c>
      <c r="G2789" s="218"/>
      <c r="H2789" s="221">
        <v>24.6</v>
      </c>
      <c r="I2789" s="222"/>
      <c r="J2789" s="218"/>
      <c r="K2789" s="218"/>
      <c r="L2789" s="223"/>
      <c r="M2789" s="224"/>
      <c r="N2789" s="225"/>
      <c r="O2789" s="225"/>
      <c r="P2789" s="225"/>
      <c r="Q2789" s="225"/>
      <c r="R2789" s="225"/>
      <c r="S2789" s="225"/>
      <c r="T2789" s="226"/>
      <c r="AT2789" s="227" t="s">
        <v>194</v>
      </c>
      <c r="AU2789" s="227" t="s">
        <v>82</v>
      </c>
      <c r="AV2789" s="14" t="s">
        <v>82</v>
      </c>
      <c r="AW2789" s="14" t="s">
        <v>29</v>
      </c>
      <c r="AX2789" s="14" t="s">
        <v>72</v>
      </c>
      <c r="AY2789" s="227" t="s">
        <v>182</v>
      </c>
    </row>
    <row r="2790" spans="1:65" s="13" customFormat="1" ht="11.25">
      <c r="B2790" s="206"/>
      <c r="C2790" s="207"/>
      <c r="D2790" s="208" t="s">
        <v>194</v>
      </c>
      <c r="E2790" s="209" t="s">
        <v>1</v>
      </c>
      <c r="F2790" s="210" t="s">
        <v>3150</v>
      </c>
      <c r="G2790" s="207"/>
      <c r="H2790" s="209" t="s">
        <v>1</v>
      </c>
      <c r="I2790" s="211"/>
      <c r="J2790" s="207"/>
      <c r="K2790" s="207"/>
      <c r="L2790" s="212"/>
      <c r="M2790" s="213"/>
      <c r="N2790" s="214"/>
      <c r="O2790" s="214"/>
      <c r="P2790" s="214"/>
      <c r="Q2790" s="214"/>
      <c r="R2790" s="214"/>
      <c r="S2790" s="214"/>
      <c r="T2790" s="215"/>
      <c r="AT2790" s="216" t="s">
        <v>194</v>
      </c>
      <c r="AU2790" s="216" t="s">
        <v>82</v>
      </c>
      <c r="AV2790" s="13" t="s">
        <v>80</v>
      </c>
      <c r="AW2790" s="13" t="s">
        <v>29</v>
      </c>
      <c r="AX2790" s="13" t="s">
        <v>72</v>
      </c>
      <c r="AY2790" s="216" t="s">
        <v>182</v>
      </c>
    </row>
    <row r="2791" spans="1:65" s="14" customFormat="1" ht="11.25">
      <c r="B2791" s="217"/>
      <c r="C2791" s="218"/>
      <c r="D2791" s="208" t="s">
        <v>194</v>
      </c>
      <c r="E2791" s="219" t="s">
        <v>1</v>
      </c>
      <c r="F2791" s="220" t="s">
        <v>3151</v>
      </c>
      <c r="G2791" s="218"/>
      <c r="H2791" s="221">
        <v>106.25</v>
      </c>
      <c r="I2791" s="222"/>
      <c r="J2791" s="218"/>
      <c r="K2791" s="218"/>
      <c r="L2791" s="223"/>
      <c r="M2791" s="224"/>
      <c r="N2791" s="225"/>
      <c r="O2791" s="225"/>
      <c r="P2791" s="225"/>
      <c r="Q2791" s="225"/>
      <c r="R2791" s="225"/>
      <c r="S2791" s="225"/>
      <c r="T2791" s="226"/>
      <c r="AT2791" s="227" t="s">
        <v>194</v>
      </c>
      <c r="AU2791" s="227" t="s">
        <v>82</v>
      </c>
      <c r="AV2791" s="14" t="s">
        <v>82</v>
      </c>
      <c r="AW2791" s="14" t="s">
        <v>29</v>
      </c>
      <c r="AX2791" s="14" t="s">
        <v>72</v>
      </c>
      <c r="AY2791" s="227" t="s">
        <v>182</v>
      </c>
    </row>
    <row r="2792" spans="1:65" s="15" customFormat="1" ht="11.25">
      <c r="B2792" s="228"/>
      <c r="C2792" s="229"/>
      <c r="D2792" s="208" t="s">
        <v>194</v>
      </c>
      <c r="E2792" s="230" t="s">
        <v>1</v>
      </c>
      <c r="F2792" s="231" t="s">
        <v>218</v>
      </c>
      <c r="G2792" s="229"/>
      <c r="H2792" s="232">
        <v>338.85</v>
      </c>
      <c r="I2792" s="233"/>
      <c r="J2792" s="229"/>
      <c r="K2792" s="229"/>
      <c r="L2792" s="234"/>
      <c r="M2792" s="235"/>
      <c r="N2792" s="236"/>
      <c r="O2792" s="236"/>
      <c r="P2792" s="236"/>
      <c r="Q2792" s="236"/>
      <c r="R2792" s="236"/>
      <c r="S2792" s="236"/>
      <c r="T2792" s="237"/>
      <c r="AT2792" s="238" t="s">
        <v>194</v>
      </c>
      <c r="AU2792" s="238" t="s">
        <v>82</v>
      </c>
      <c r="AV2792" s="15" t="s">
        <v>187</v>
      </c>
      <c r="AW2792" s="15" t="s">
        <v>29</v>
      </c>
      <c r="AX2792" s="15" t="s">
        <v>80</v>
      </c>
      <c r="AY2792" s="238" t="s">
        <v>182</v>
      </c>
    </row>
    <row r="2793" spans="1:65" s="2" customFormat="1" ht="16.5" customHeight="1">
      <c r="A2793" s="34"/>
      <c r="B2793" s="35"/>
      <c r="C2793" s="242" t="s">
        <v>3152</v>
      </c>
      <c r="D2793" s="242" t="s">
        <v>648</v>
      </c>
      <c r="E2793" s="243" t="s">
        <v>3153</v>
      </c>
      <c r="F2793" s="244" t="s">
        <v>3154</v>
      </c>
      <c r="G2793" s="245" t="s">
        <v>318</v>
      </c>
      <c r="H2793" s="246">
        <v>745.36</v>
      </c>
      <c r="I2793" s="247"/>
      <c r="J2793" s="248">
        <f>ROUND(I2793*H2793,2)</f>
        <v>0</v>
      </c>
      <c r="K2793" s="249"/>
      <c r="L2793" s="250"/>
      <c r="M2793" s="251" t="s">
        <v>1</v>
      </c>
      <c r="N2793" s="252" t="s">
        <v>37</v>
      </c>
      <c r="O2793" s="71"/>
      <c r="P2793" s="202">
        <f>O2793*H2793</f>
        <v>0</v>
      </c>
      <c r="Q2793" s="202">
        <v>1.7000000000000001E-4</v>
      </c>
      <c r="R2793" s="202">
        <f>Q2793*H2793</f>
        <v>0.12671120000000002</v>
      </c>
      <c r="S2793" s="202">
        <v>0</v>
      </c>
      <c r="T2793" s="203">
        <f>S2793*H2793</f>
        <v>0</v>
      </c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R2793" s="204" t="s">
        <v>434</v>
      </c>
      <c r="AT2793" s="204" t="s">
        <v>648</v>
      </c>
      <c r="AU2793" s="204" t="s">
        <v>82</v>
      </c>
      <c r="AY2793" s="17" t="s">
        <v>182</v>
      </c>
      <c r="BE2793" s="205">
        <f>IF(N2793="základní",J2793,0)</f>
        <v>0</v>
      </c>
      <c r="BF2793" s="205">
        <f>IF(N2793="snížená",J2793,0)</f>
        <v>0</v>
      </c>
      <c r="BG2793" s="205">
        <f>IF(N2793="zákl. přenesená",J2793,0)</f>
        <v>0</v>
      </c>
      <c r="BH2793" s="205">
        <f>IF(N2793="sníž. přenesená",J2793,0)</f>
        <v>0</v>
      </c>
      <c r="BI2793" s="205">
        <f>IF(N2793="nulová",J2793,0)</f>
        <v>0</v>
      </c>
      <c r="BJ2793" s="17" t="s">
        <v>80</v>
      </c>
      <c r="BK2793" s="205">
        <f>ROUND(I2793*H2793,2)</f>
        <v>0</v>
      </c>
      <c r="BL2793" s="17" t="s">
        <v>326</v>
      </c>
      <c r="BM2793" s="204" t="s">
        <v>3155</v>
      </c>
    </row>
    <row r="2794" spans="1:65" s="13" customFormat="1" ht="11.25">
      <c r="B2794" s="206"/>
      <c r="C2794" s="207"/>
      <c r="D2794" s="208" t="s">
        <v>194</v>
      </c>
      <c r="E2794" s="209" t="s">
        <v>1</v>
      </c>
      <c r="F2794" s="210" t="s">
        <v>3156</v>
      </c>
      <c r="G2794" s="207"/>
      <c r="H2794" s="209" t="s">
        <v>1</v>
      </c>
      <c r="I2794" s="211"/>
      <c r="J2794" s="207"/>
      <c r="K2794" s="207"/>
      <c r="L2794" s="212"/>
      <c r="M2794" s="213"/>
      <c r="N2794" s="214"/>
      <c r="O2794" s="214"/>
      <c r="P2794" s="214"/>
      <c r="Q2794" s="214"/>
      <c r="R2794" s="214"/>
      <c r="S2794" s="214"/>
      <c r="T2794" s="215"/>
      <c r="AT2794" s="216" t="s">
        <v>194</v>
      </c>
      <c r="AU2794" s="216" t="s">
        <v>82</v>
      </c>
      <c r="AV2794" s="13" t="s">
        <v>80</v>
      </c>
      <c r="AW2794" s="13" t="s">
        <v>29</v>
      </c>
      <c r="AX2794" s="13" t="s">
        <v>72</v>
      </c>
      <c r="AY2794" s="216" t="s">
        <v>182</v>
      </c>
    </row>
    <row r="2795" spans="1:65" s="14" customFormat="1" ht="11.25">
      <c r="B2795" s="217"/>
      <c r="C2795" s="218"/>
      <c r="D2795" s="208" t="s">
        <v>194</v>
      </c>
      <c r="E2795" s="219" t="s">
        <v>1</v>
      </c>
      <c r="F2795" s="220" t="s">
        <v>3157</v>
      </c>
      <c r="G2795" s="218"/>
      <c r="H2795" s="221">
        <v>677.6</v>
      </c>
      <c r="I2795" s="222"/>
      <c r="J2795" s="218"/>
      <c r="K2795" s="218"/>
      <c r="L2795" s="223"/>
      <c r="M2795" s="224"/>
      <c r="N2795" s="225"/>
      <c r="O2795" s="225"/>
      <c r="P2795" s="225"/>
      <c r="Q2795" s="225"/>
      <c r="R2795" s="225"/>
      <c r="S2795" s="225"/>
      <c r="T2795" s="226"/>
      <c r="AT2795" s="227" t="s">
        <v>194</v>
      </c>
      <c r="AU2795" s="227" t="s">
        <v>82</v>
      </c>
      <c r="AV2795" s="14" t="s">
        <v>82</v>
      </c>
      <c r="AW2795" s="14" t="s">
        <v>29</v>
      </c>
      <c r="AX2795" s="14" t="s">
        <v>80</v>
      </c>
      <c r="AY2795" s="227" t="s">
        <v>182</v>
      </c>
    </row>
    <row r="2796" spans="1:65" s="14" customFormat="1" ht="11.25">
      <c r="B2796" s="217"/>
      <c r="C2796" s="218"/>
      <c r="D2796" s="208" t="s">
        <v>194</v>
      </c>
      <c r="E2796" s="218"/>
      <c r="F2796" s="220" t="s">
        <v>3158</v>
      </c>
      <c r="G2796" s="218"/>
      <c r="H2796" s="221">
        <v>745.36</v>
      </c>
      <c r="I2796" s="222"/>
      <c r="J2796" s="218"/>
      <c r="K2796" s="218"/>
      <c r="L2796" s="223"/>
      <c r="M2796" s="224"/>
      <c r="N2796" s="225"/>
      <c r="O2796" s="225"/>
      <c r="P2796" s="225"/>
      <c r="Q2796" s="225"/>
      <c r="R2796" s="225"/>
      <c r="S2796" s="225"/>
      <c r="T2796" s="226"/>
      <c r="AT2796" s="227" t="s">
        <v>194</v>
      </c>
      <c r="AU2796" s="227" t="s">
        <v>82</v>
      </c>
      <c r="AV2796" s="14" t="s">
        <v>82</v>
      </c>
      <c r="AW2796" s="14" t="s">
        <v>4</v>
      </c>
      <c r="AX2796" s="14" t="s">
        <v>80</v>
      </c>
      <c r="AY2796" s="227" t="s">
        <v>182</v>
      </c>
    </row>
    <row r="2797" spans="1:65" s="2" customFormat="1" ht="24.2" customHeight="1">
      <c r="A2797" s="34"/>
      <c r="B2797" s="35"/>
      <c r="C2797" s="192" t="s">
        <v>3159</v>
      </c>
      <c r="D2797" s="192" t="s">
        <v>184</v>
      </c>
      <c r="E2797" s="193" t="s">
        <v>3160</v>
      </c>
      <c r="F2797" s="194" t="s">
        <v>3161</v>
      </c>
      <c r="G2797" s="195" t="s">
        <v>324</v>
      </c>
      <c r="H2797" s="196">
        <v>1</v>
      </c>
      <c r="I2797" s="197"/>
      <c r="J2797" s="198">
        <f>ROUND(I2797*H2797,2)</f>
        <v>0</v>
      </c>
      <c r="K2797" s="199"/>
      <c r="L2797" s="39"/>
      <c r="M2797" s="200" t="s">
        <v>1</v>
      </c>
      <c r="N2797" s="201" t="s">
        <v>37</v>
      </c>
      <c r="O2797" s="71"/>
      <c r="P2797" s="202">
        <f>O2797*H2797</f>
        <v>0</v>
      </c>
      <c r="Q2797" s="202">
        <v>0</v>
      </c>
      <c r="R2797" s="202">
        <f>Q2797*H2797</f>
        <v>0</v>
      </c>
      <c r="S2797" s="202">
        <v>0</v>
      </c>
      <c r="T2797" s="203">
        <f>S2797*H2797</f>
        <v>0</v>
      </c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R2797" s="204" t="s">
        <v>326</v>
      </c>
      <c r="AT2797" s="204" t="s">
        <v>184</v>
      </c>
      <c r="AU2797" s="204" t="s">
        <v>82</v>
      </c>
      <c r="AY2797" s="17" t="s">
        <v>182</v>
      </c>
      <c r="BE2797" s="205">
        <f>IF(N2797="základní",J2797,0)</f>
        <v>0</v>
      </c>
      <c r="BF2797" s="205">
        <f>IF(N2797="snížená",J2797,0)</f>
        <v>0</v>
      </c>
      <c r="BG2797" s="205">
        <f>IF(N2797="zákl. přenesená",J2797,0)</f>
        <v>0</v>
      </c>
      <c r="BH2797" s="205">
        <f>IF(N2797="sníž. přenesená",J2797,0)</f>
        <v>0</v>
      </c>
      <c r="BI2797" s="205">
        <f>IF(N2797="nulová",J2797,0)</f>
        <v>0</v>
      </c>
      <c r="BJ2797" s="17" t="s">
        <v>80</v>
      </c>
      <c r="BK2797" s="205">
        <f>ROUND(I2797*H2797,2)</f>
        <v>0</v>
      </c>
      <c r="BL2797" s="17" t="s">
        <v>326</v>
      </c>
      <c r="BM2797" s="204" t="s">
        <v>3162</v>
      </c>
    </row>
    <row r="2798" spans="1:65" s="14" customFormat="1" ht="11.25">
      <c r="B2798" s="217"/>
      <c r="C2798" s="218"/>
      <c r="D2798" s="208" t="s">
        <v>194</v>
      </c>
      <c r="E2798" s="219" t="s">
        <v>1</v>
      </c>
      <c r="F2798" s="220" t="s">
        <v>80</v>
      </c>
      <c r="G2798" s="218"/>
      <c r="H2798" s="221">
        <v>1</v>
      </c>
      <c r="I2798" s="222"/>
      <c r="J2798" s="218"/>
      <c r="K2798" s="218"/>
      <c r="L2798" s="223"/>
      <c r="M2798" s="224"/>
      <c r="N2798" s="225"/>
      <c r="O2798" s="225"/>
      <c r="P2798" s="225"/>
      <c r="Q2798" s="225"/>
      <c r="R2798" s="225"/>
      <c r="S2798" s="225"/>
      <c r="T2798" s="226"/>
      <c r="AT2798" s="227" t="s">
        <v>194</v>
      </c>
      <c r="AU2798" s="227" t="s">
        <v>82</v>
      </c>
      <c r="AV2798" s="14" t="s">
        <v>82</v>
      </c>
      <c r="AW2798" s="14" t="s">
        <v>29</v>
      </c>
      <c r="AX2798" s="14" t="s">
        <v>80</v>
      </c>
      <c r="AY2798" s="227" t="s">
        <v>182</v>
      </c>
    </row>
    <row r="2799" spans="1:65" s="2" customFormat="1" ht="24.2" customHeight="1">
      <c r="A2799" s="34"/>
      <c r="B2799" s="35"/>
      <c r="C2799" s="242" t="s">
        <v>3163</v>
      </c>
      <c r="D2799" s="242" t="s">
        <v>648</v>
      </c>
      <c r="E2799" s="243" t="s">
        <v>3164</v>
      </c>
      <c r="F2799" s="244" t="s">
        <v>3165</v>
      </c>
      <c r="G2799" s="245" t="s">
        <v>324</v>
      </c>
      <c r="H2799" s="246">
        <v>1</v>
      </c>
      <c r="I2799" s="247"/>
      <c r="J2799" s="248">
        <f>ROUND(I2799*H2799,2)</f>
        <v>0</v>
      </c>
      <c r="K2799" s="249"/>
      <c r="L2799" s="250"/>
      <c r="M2799" s="251" t="s">
        <v>1</v>
      </c>
      <c r="N2799" s="252" t="s">
        <v>37</v>
      </c>
      <c r="O2799" s="71"/>
      <c r="P2799" s="202">
        <f>O2799*H2799</f>
        <v>0</v>
      </c>
      <c r="Q2799" s="202">
        <v>1.6199999999999999E-2</v>
      </c>
      <c r="R2799" s="202">
        <f>Q2799*H2799</f>
        <v>1.6199999999999999E-2</v>
      </c>
      <c r="S2799" s="202">
        <v>0</v>
      </c>
      <c r="T2799" s="203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4" t="s">
        <v>434</v>
      </c>
      <c r="AT2799" s="204" t="s">
        <v>648</v>
      </c>
      <c r="AU2799" s="204" t="s">
        <v>82</v>
      </c>
      <c r="AY2799" s="17" t="s">
        <v>182</v>
      </c>
      <c r="BE2799" s="205">
        <f>IF(N2799="základní",J2799,0)</f>
        <v>0</v>
      </c>
      <c r="BF2799" s="205">
        <f>IF(N2799="snížená",J2799,0)</f>
        <v>0</v>
      </c>
      <c r="BG2799" s="205">
        <f>IF(N2799="zákl. přenesená",J2799,0)</f>
        <v>0</v>
      </c>
      <c r="BH2799" s="205">
        <f>IF(N2799="sníž. přenesená",J2799,0)</f>
        <v>0</v>
      </c>
      <c r="BI2799" s="205">
        <f>IF(N2799="nulová",J2799,0)</f>
        <v>0</v>
      </c>
      <c r="BJ2799" s="17" t="s">
        <v>80</v>
      </c>
      <c r="BK2799" s="205">
        <f>ROUND(I2799*H2799,2)</f>
        <v>0</v>
      </c>
      <c r="BL2799" s="17" t="s">
        <v>326</v>
      </c>
      <c r="BM2799" s="204" t="s">
        <v>3166</v>
      </c>
    </row>
    <row r="2800" spans="1:65" s="13" customFormat="1" ht="11.25">
      <c r="B2800" s="206"/>
      <c r="C2800" s="207"/>
      <c r="D2800" s="208" t="s">
        <v>194</v>
      </c>
      <c r="E2800" s="209" t="s">
        <v>1</v>
      </c>
      <c r="F2800" s="210" t="s">
        <v>207</v>
      </c>
      <c r="G2800" s="207"/>
      <c r="H2800" s="209" t="s">
        <v>1</v>
      </c>
      <c r="I2800" s="211"/>
      <c r="J2800" s="207"/>
      <c r="K2800" s="207"/>
      <c r="L2800" s="212"/>
      <c r="M2800" s="213"/>
      <c r="N2800" s="214"/>
      <c r="O2800" s="214"/>
      <c r="P2800" s="214"/>
      <c r="Q2800" s="214"/>
      <c r="R2800" s="214"/>
      <c r="S2800" s="214"/>
      <c r="T2800" s="215"/>
      <c r="AT2800" s="216" t="s">
        <v>194</v>
      </c>
      <c r="AU2800" s="216" t="s">
        <v>82</v>
      </c>
      <c r="AV2800" s="13" t="s">
        <v>80</v>
      </c>
      <c r="AW2800" s="13" t="s">
        <v>29</v>
      </c>
      <c r="AX2800" s="13" t="s">
        <v>72</v>
      </c>
      <c r="AY2800" s="216" t="s">
        <v>182</v>
      </c>
    </row>
    <row r="2801" spans="1:65" s="13" customFormat="1" ht="11.25">
      <c r="B2801" s="206"/>
      <c r="C2801" s="207"/>
      <c r="D2801" s="208" t="s">
        <v>194</v>
      </c>
      <c r="E2801" s="209" t="s">
        <v>1</v>
      </c>
      <c r="F2801" s="210" t="s">
        <v>3167</v>
      </c>
      <c r="G2801" s="207"/>
      <c r="H2801" s="209" t="s">
        <v>1</v>
      </c>
      <c r="I2801" s="211"/>
      <c r="J2801" s="207"/>
      <c r="K2801" s="207"/>
      <c r="L2801" s="212"/>
      <c r="M2801" s="213"/>
      <c r="N2801" s="214"/>
      <c r="O2801" s="214"/>
      <c r="P2801" s="214"/>
      <c r="Q2801" s="214"/>
      <c r="R2801" s="214"/>
      <c r="S2801" s="214"/>
      <c r="T2801" s="215"/>
      <c r="AT2801" s="216" t="s">
        <v>194</v>
      </c>
      <c r="AU2801" s="216" t="s">
        <v>82</v>
      </c>
      <c r="AV2801" s="13" t="s">
        <v>80</v>
      </c>
      <c r="AW2801" s="13" t="s">
        <v>29</v>
      </c>
      <c r="AX2801" s="13" t="s">
        <v>72</v>
      </c>
      <c r="AY2801" s="216" t="s">
        <v>182</v>
      </c>
    </row>
    <row r="2802" spans="1:65" s="14" customFormat="1" ht="11.25">
      <c r="B2802" s="217"/>
      <c r="C2802" s="218"/>
      <c r="D2802" s="208" t="s">
        <v>194</v>
      </c>
      <c r="E2802" s="219" t="s">
        <v>1</v>
      </c>
      <c r="F2802" s="220" t="s">
        <v>80</v>
      </c>
      <c r="G2802" s="218"/>
      <c r="H2802" s="221">
        <v>1</v>
      </c>
      <c r="I2802" s="222"/>
      <c r="J2802" s="218"/>
      <c r="K2802" s="218"/>
      <c r="L2802" s="223"/>
      <c r="M2802" s="224"/>
      <c r="N2802" s="225"/>
      <c r="O2802" s="225"/>
      <c r="P2802" s="225"/>
      <c r="Q2802" s="225"/>
      <c r="R2802" s="225"/>
      <c r="S2802" s="225"/>
      <c r="T2802" s="226"/>
      <c r="AT2802" s="227" t="s">
        <v>194</v>
      </c>
      <c r="AU2802" s="227" t="s">
        <v>82</v>
      </c>
      <c r="AV2802" s="14" t="s">
        <v>82</v>
      </c>
      <c r="AW2802" s="14" t="s">
        <v>29</v>
      </c>
      <c r="AX2802" s="14" t="s">
        <v>80</v>
      </c>
      <c r="AY2802" s="227" t="s">
        <v>182</v>
      </c>
    </row>
    <row r="2803" spans="1:65" s="2" customFormat="1" ht="24.2" customHeight="1">
      <c r="A2803" s="34"/>
      <c r="B2803" s="35"/>
      <c r="C2803" s="192" t="s">
        <v>3168</v>
      </c>
      <c r="D2803" s="192" t="s">
        <v>184</v>
      </c>
      <c r="E2803" s="193" t="s">
        <v>3169</v>
      </c>
      <c r="F2803" s="194" t="s">
        <v>3170</v>
      </c>
      <c r="G2803" s="195" t="s">
        <v>324</v>
      </c>
      <c r="H2803" s="196">
        <v>14</v>
      </c>
      <c r="I2803" s="197"/>
      <c r="J2803" s="198">
        <f>ROUND(I2803*H2803,2)</f>
        <v>0</v>
      </c>
      <c r="K2803" s="199"/>
      <c r="L2803" s="39"/>
      <c r="M2803" s="200" t="s">
        <v>1</v>
      </c>
      <c r="N2803" s="201" t="s">
        <v>37</v>
      </c>
      <c r="O2803" s="71"/>
      <c r="P2803" s="202">
        <f>O2803*H2803</f>
        <v>0</v>
      </c>
      <c r="Q2803" s="202">
        <v>0</v>
      </c>
      <c r="R2803" s="202">
        <f>Q2803*H2803</f>
        <v>0</v>
      </c>
      <c r="S2803" s="202">
        <v>0</v>
      </c>
      <c r="T2803" s="203">
        <f>S2803*H2803</f>
        <v>0</v>
      </c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R2803" s="204" t="s">
        <v>326</v>
      </c>
      <c r="AT2803" s="204" t="s">
        <v>184</v>
      </c>
      <c r="AU2803" s="204" t="s">
        <v>82</v>
      </c>
      <c r="AY2803" s="17" t="s">
        <v>182</v>
      </c>
      <c r="BE2803" s="205">
        <f>IF(N2803="základní",J2803,0)</f>
        <v>0</v>
      </c>
      <c r="BF2803" s="205">
        <f>IF(N2803="snížená",J2803,0)</f>
        <v>0</v>
      </c>
      <c r="BG2803" s="205">
        <f>IF(N2803="zákl. přenesená",J2803,0)</f>
        <v>0</v>
      </c>
      <c r="BH2803" s="205">
        <f>IF(N2803="sníž. přenesená",J2803,0)</f>
        <v>0</v>
      </c>
      <c r="BI2803" s="205">
        <f>IF(N2803="nulová",J2803,0)</f>
        <v>0</v>
      </c>
      <c r="BJ2803" s="17" t="s">
        <v>80</v>
      </c>
      <c r="BK2803" s="205">
        <f>ROUND(I2803*H2803,2)</f>
        <v>0</v>
      </c>
      <c r="BL2803" s="17" t="s">
        <v>326</v>
      </c>
      <c r="BM2803" s="204" t="s">
        <v>3171</v>
      </c>
    </row>
    <row r="2804" spans="1:65" s="14" customFormat="1" ht="11.25">
      <c r="B2804" s="217"/>
      <c r="C2804" s="218"/>
      <c r="D2804" s="208" t="s">
        <v>194</v>
      </c>
      <c r="E2804" s="219" t="s">
        <v>1</v>
      </c>
      <c r="F2804" s="220" t="s">
        <v>3172</v>
      </c>
      <c r="G2804" s="218"/>
      <c r="H2804" s="221">
        <v>14</v>
      </c>
      <c r="I2804" s="222"/>
      <c r="J2804" s="218"/>
      <c r="K2804" s="218"/>
      <c r="L2804" s="223"/>
      <c r="M2804" s="224"/>
      <c r="N2804" s="225"/>
      <c r="O2804" s="225"/>
      <c r="P2804" s="225"/>
      <c r="Q2804" s="225"/>
      <c r="R2804" s="225"/>
      <c r="S2804" s="225"/>
      <c r="T2804" s="226"/>
      <c r="AT2804" s="227" t="s">
        <v>194</v>
      </c>
      <c r="AU2804" s="227" t="s">
        <v>82</v>
      </c>
      <c r="AV2804" s="14" t="s">
        <v>82</v>
      </c>
      <c r="AW2804" s="14" t="s">
        <v>29</v>
      </c>
      <c r="AX2804" s="14" t="s">
        <v>80</v>
      </c>
      <c r="AY2804" s="227" t="s">
        <v>182</v>
      </c>
    </row>
    <row r="2805" spans="1:65" s="2" customFormat="1" ht="33" customHeight="1">
      <c r="A2805" s="34"/>
      <c r="B2805" s="35"/>
      <c r="C2805" s="242" t="s">
        <v>3173</v>
      </c>
      <c r="D2805" s="242" t="s">
        <v>648</v>
      </c>
      <c r="E2805" s="243" t="s">
        <v>3174</v>
      </c>
      <c r="F2805" s="244" t="s">
        <v>3175</v>
      </c>
      <c r="G2805" s="245" t="s">
        <v>324</v>
      </c>
      <c r="H2805" s="246">
        <v>4</v>
      </c>
      <c r="I2805" s="247"/>
      <c r="J2805" s="248">
        <f>ROUND(I2805*H2805,2)</f>
        <v>0</v>
      </c>
      <c r="K2805" s="249"/>
      <c r="L2805" s="250"/>
      <c r="M2805" s="251" t="s">
        <v>1</v>
      </c>
      <c r="N2805" s="252" t="s">
        <v>37</v>
      </c>
      <c r="O2805" s="71"/>
      <c r="P2805" s="202">
        <f>O2805*H2805</f>
        <v>0</v>
      </c>
      <c r="Q2805" s="202">
        <v>1.89E-2</v>
      </c>
      <c r="R2805" s="202">
        <f>Q2805*H2805</f>
        <v>7.5600000000000001E-2</v>
      </c>
      <c r="S2805" s="202">
        <v>0</v>
      </c>
      <c r="T2805" s="203">
        <f>S2805*H2805</f>
        <v>0</v>
      </c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R2805" s="204" t="s">
        <v>434</v>
      </c>
      <c r="AT2805" s="204" t="s">
        <v>648</v>
      </c>
      <c r="AU2805" s="204" t="s">
        <v>82</v>
      </c>
      <c r="AY2805" s="17" t="s">
        <v>182</v>
      </c>
      <c r="BE2805" s="205">
        <f>IF(N2805="základní",J2805,0)</f>
        <v>0</v>
      </c>
      <c r="BF2805" s="205">
        <f>IF(N2805="snížená",J2805,0)</f>
        <v>0</v>
      </c>
      <c r="BG2805" s="205">
        <f>IF(N2805="zákl. přenesená",J2805,0)</f>
        <v>0</v>
      </c>
      <c r="BH2805" s="205">
        <f>IF(N2805="sníž. přenesená",J2805,0)</f>
        <v>0</v>
      </c>
      <c r="BI2805" s="205">
        <f>IF(N2805="nulová",J2805,0)</f>
        <v>0</v>
      </c>
      <c r="BJ2805" s="17" t="s">
        <v>80</v>
      </c>
      <c r="BK2805" s="205">
        <f>ROUND(I2805*H2805,2)</f>
        <v>0</v>
      </c>
      <c r="BL2805" s="17" t="s">
        <v>326</v>
      </c>
      <c r="BM2805" s="204" t="s">
        <v>3176</v>
      </c>
    </row>
    <row r="2806" spans="1:65" s="13" customFormat="1" ht="11.25">
      <c r="B2806" s="206"/>
      <c r="C2806" s="207"/>
      <c r="D2806" s="208" t="s">
        <v>194</v>
      </c>
      <c r="E2806" s="209" t="s">
        <v>1</v>
      </c>
      <c r="F2806" s="210" t="s">
        <v>253</v>
      </c>
      <c r="G2806" s="207"/>
      <c r="H2806" s="209" t="s">
        <v>1</v>
      </c>
      <c r="I2806" s="211"/>
      <c r="J2806" s="207"/>
      <c r="K2806" s="207"/>
      <c r="L2806" s="212"/>
      <c r="M2806" s="213"/>
      <c r="N2806" s="214"/>
      <c r="O2806" s="214"/>
      <c r="P2806" s="214"/>
      <c r="Q2806" s="214"/>
      <c r="R2806" s="214"/>
      <c r="S2806" s="214"/>
      <c r="T2806" s="215"/>
      <c r="AT2806" s="216" t="s">
        <v>194</v>
      </c>
      <c r="AU2806" s="216" t="s">
        <v>82</v>
      </c>
      <c r="AV2806" s="13" t="s">
        <v>80</v>
      </c>
      <c r="AW2806" s="13" t="s">
        <v>29</v>
      </c>
      <c r="AX2806" s="13" t="s">
        <v>72</v>
      </c>
      <c r="AY2806" s="216" t="s">
        <v>182</v>
      </c>
    </row>
    <row r="2807" spans="1:65" s="13" customFormat="1" ht="11.25">
      <c r="B2807" s="206"/>
      <c r="C2807" s="207"/>
      <c r="D2807" s="208" t="s">
        <v>194</v>
      </c>
      <c r="E2807" s="209" t="s">
        <v>1</v>
      </c>
      <c r="F2807" s="210" t="s">
        <v>3177</v>
      </c>
      <c r="G2807" s="207"/>
      <c r="H2807" s="209" t="s">
        <v>1</v>
      </c>
      <c r="I2807" s="211"/>
      <c r="J2807" s="207"/>
      <c r="K2807" s="207"/>
      <c r="L2807" s="212"/>
      <c r="M2807" s="213"/>
      <c r="N2807" s="214"/>
      <c r="O2807" s="214"/>
      <c r="P2807" s="214"/>
      <c r="Q2807" s="214"/>
      <c r="R2807" s="214"/>
      <c r="S2807" s="214"/>
      <c r="T2807" s="215"/>
      <c r="AT2807" s="216" t="s">
        <v>194</v>
      </c>
      <c r="AU2807" s="216" t="s">
        <v>82</v>
      </c>
      <c r="AV2807" s="13" t="s">
        <v>80</v>
      </c>
      <c r="AW2807" s="13" t="s">
        <v>29</v>
      </c>
      <c r="AX2807" s="13" t="s">
        <v>72</v>
      </c>
      <c r="AY2807" s="216" t="s">
        <v>182</v>
      </c>
    </row>
    <row r="2808" spans="1:65" s="14" customFormat="1" ht="11.25">
      <c r="B2808" s="217"/>
      <c r="C2808" s="218"/>
      <c r="D2808" s="208" t="s">
        <v>194</v>
      </c>
      <c r="E2808" s="219" t="s">
        <v>1</v>
      </c>
      <c r="F2808" s="220" t="s">
        <v>80</v>
      </c>
      <c r="G2808" s="218"/>
      <c r="H2808" s="221">
        <v>1</v>
      </c>
      <c r="I2808" s="222"/>
      <c r="J2808" s="218"/>
      <c r="K2808" s="218"/>
      <c r="L2808" s="223"/>
      <c r="M2808" s="224"/>
      <c r="N2808" s="225"/>
      <c r="O2808" s="225"/>
      <c r="P2808" s="225"/>
      <c r="Q2808" s="225"/>
      <c r="R2808" s="225"/>
      <c r="S2808" s="225"/>
      <c r="T2808" s="226"/>
      <c r="AT2808" s="227" t="s">
        <v>194</v>
      </c>
      <c r="AU2808" s="227" t="s">
        <v>82</v>
      </c>
      <c r="AV2808" s="14" t="s">
        <v>82</v>
      </c>
      <c r="AW2808" s="14" t="s">
        <v>29</v>
      </c>
      <c r="AX2808" s="14" t="s">
        <v>72</v>
      </c>
      <c r="AY2808" s="227" t="s">
        <v>182</v>
      </c>
    </row>
    <row r="2809" spans="1:65" s="13" customFormat="1" ht="11.25">
      <c r="B2809" s="206"/>
      <c r="C2809" s="207"/>
      <c r="D2809" s="208" t="s">
        <v>194</v>
      </c>
      <c r="E2809" s="209" t="s">
        <v>1</v>
      </c>
      <c r="F2809" s="210" t="s">
        <v>207</v>
      </c>
      <c r="G2809" s="207"/>
      <c r="H2809" s="209" t="s">
        <v>1</v>
      </c>
      <c r="I2809" s="211"/>
      <c r="J2809" s="207"/>
      <c r="K2809" s="207"/>
      <c r="L2809" s="212"/>
      <c r="M2809" s="213"/>
      <c r="N2809" s="214"/>
      <c r="O2809" s="214"/>
      <c r="P2809" s="214"/>
      <c r="Q2809" s="214"/>
      <c r="R2809" s="214"/>
      <c r="S2809" s="214"/>
      <c r="T2809" s="215"/>
      <c r="AT2809" s="216" t="s">
        <v>194</v>
      </c>
      <c r="AU2809" s="216" t="s">
        <v>82</v>
      </c>
      <c r="AV2809" s="13" t="s">
        <v>80</v>
      </c>
      <c r="AW2809" s="13" t="s">
        <v>29</v>
      </c>
      <c r="AX2809" s="13" t="s">
        <v>72</v>
      </c>
      <c r="AY2809" s="216" t="s">
        <v>182</v>
      </c>
    </row>
    <row r="2810" spans="1:65" s="13" customFormat="1" ht="11.25">
      <c r="B2810" s="206"/>
      <c r="C2810" s="207"/>
      <c r="D2810" s="208" t="s">
        <v>194</v>
      </c>
      <c r="E2810" s="209" t="s">
        <v>1</v>
      </c>
      <c r="F2810" s="210" t="s">
        <v>3178</v>
      </c>
      <c r="G2810" s="207"/>
      <c r="H2810" s="209" t="s">
        <v>1</v>
      </c>
      <c r="I2810" s="211"/>
      <c r="J2810" s="207"/>
      <c r="K2810" s="207"/>
      <c r="L2810" s="212"/>
      <c r="M2810" s="213"/>
      <c r="N2810" s="214"/>
      <c r="O2810" s="214"/>
      <c r="P2810" s="214"/>
      <c r="Q2810" s="214"/>
      <c r="R2810" s="214"/>
      <c r="S2810" s="214"/>
      <c r="T2810" s="215"/>
      <c r="AT2810" s="216" t="s">
        <v>194</v>
      </c>
      <c r="AU2810" s="216" t="s">
        <v>82</v>
      </c>
      <c r="AV2810" s="13" t="s">
        <v>80</v>
      </c>
      <c r="AW2810" s="13" t="s">
        <v>29</v>
      </c>
      <c r="AX2810" s="13" t="s">
        <v>72</v>
      </c>
      <c r="AY2810" s="216" t="s">
        <v>182</v>
      </c>
    </row>
    <row r="2811" spans="1:65" s="14" customFormat="1" ht="11.25">
      <c r="B2811" s="217"/>
      <c r="C2811" s="218"/>
      <c r="D2811" s="208" t="s">
        <v>194</v>
      </c>
      <c r="E2811" s="219" t="s">
        <v>1</v>
      </c>
      <c r="F2811" s="220" t="s">
        <v>80</v>
      </c>
      <c r="G2811" s="218"/>
      <c r="H2811" s="221">
        <v>1</v>
      </c>
      <c r="I2811" s="222"/>
      <c r="J2811" s="218"/>
      <c r="K2811" s="218"/>
      <c r="L2811" s="223"/>
      <c r="M2811" s="224"/>
      <c r="N2811" s="225"/>
      <c r="O2811" s="225"/>
      <c r="P2811" s="225"/>
      <c r="Q2811" s="225"/>
      <c r="R2811" s="225"/>
      <c r="S2811" s="225"/>
      <c r="T2811" s="226"/>
      <c r="AT2811" s="227" t="s">
        <v>194</v>
      </c>
      <c r="AU2811" s="227" t="s">
        <v>82</v>
      </c>
      <c r="AV2811" s="14" t="s">
        <v>82</v>
      </c>
      <c r="AW2811" s="14" t="s">
        <v>29</v>
      </c>
      <c r="AX2811" s="14" t="s">
        <v>72</v>
      </c>
      <c r="AY2811" s="227" t="s">
        <v>182</v>
      </c>
    </row>
    <row r="2812" spans="1:65" s="13" customFormat="1" ht="11.25">
      <c r="B2812" s="206"/>
      <c r="C2812" s="207"/>
      <c r="D2812" s="208" t="s">
        <v>194</v>
      </c>
      <c r="E2812" s="209" t="s">
        <v>1</v>
      </c>
      <c r="F2812" s="210" t="s">
        <v>195</v>
      </c>
      <c r="G2812" s="207"/>
      <c r="H2812" s="209" t="s">
        <v>1</v>
      </c>
      <c r="I2812" s="211"/>
      <c r="J2812" s="207"/>
      <c r="K2812" s="207"/>
      <c r="L2812" s="212"/>
      <c r="M2812" s="213"/>
      <c r="N2812" s="214"/>
      <c r="O2812" s="214"/>
      <c r="P2812" s="214"/>
      <c r="Q2812" s="214"/>
      <c r="R2812" s="214"/>
      <c r="S2812" s="214"/>
      <c r="T2812" s="215"/>
      <c r="AT2812" s="216" t="s">
        <v>194</v>
      </c>
      <c r="AU2812" s="216" t="s">
        <v>82</v>
      </c>
      <c r="AV2812" s="13" t="s">
        <v>80</v>
      </c>
      <c r="AW2812" s="13" t="s">
        <v>29</v>
      </c>
      <c r="AX2812" s="13" t="s">
        <v>72</v>
      </c>
      <c r="AY2812" s="216" t="s">
        <v>182</v>
      </c>
    </row>
    <row r="2813" spans="1:65" s="13" customFormat="1" ht="11.25">
      <c r="B2813" s="206"/>
      <c r="C2813" s="207"/>
      <c r="D2813" s="208" t="s">
        <v>194</v>
      </c>
      <c r="E2813" s="209" t="s">
        <v>1</v>
      </c>
      <c r="F2813" s="210" t="s">
        <v>3179</v>
      </c>
      <c r="G2813" s="207"/>
      <c r="H2813" s="209" t="s">
        <v>1</v>
      </c>
      <c r="I2813" s="211"/>
      <c r="J2813" s="207"/>
      <c r="K2813" s="207"/>
      <c r="L2813" s="212"/>
      <c r="M2813" s="213"/>
      <c r="N2813" s="214"/>
      <c r="O2813" s="214"/>
      <c r="P2813" s="214"/>
      <c r="Q2813" s="214"/>
      <c r="R2813" s="214"/>
      <c r="S2813" s="214"/>
      <c r="T2813" s="215"/>
      <c r="AT2813" s="216" t="s">
        <v>194</v>
      </c>
      <c r="AU2813" s="216" t="s">
        <v>82</v>
      </c>
      <c r="AV2813" s="13" t="s">
        <v>80</v>
      </c>
      <c r="AW2813" s="13" t="s">
        <v>29</v>
      </c>
      <c r="AX2813" s="13" t="s">
        <v>72</v>
      </c>
      <c r="AY2813" s="216" t="s">
        <v>182</v>
      </c>
    </row>
    <row r="2814" spans="1:65" s="14" customFormat="1" ht="11.25">
      <c r="B2814" s="217"/>
      <c r="C2814" s="218"/>
      <c r="D2814" s="208" t="s">
        <v>194</v>
      </c>
      <c r="E2814" s="219" t="s">
        <v>1</v>
      </c>
      <c r="F2814" s="220" t="s">
        <v>80</v>
      </c>
      <c r="G2814" s="218"/>
      <c r="H2814" s="221">
        <v>1</v>
      </c>
      <c r="I2814" s="222"/>
      <c r="J2814" s="218"/>
      <c r="K2814" s="218"/>
      <c r="L2814" s="223"/>
      <c r="M2814" s="224"/>
      <c r="N2814" s="225"/>
      <c r="O2814" s="225"/>
      <c r="P2814" s="225"/>
      <c r="Q2814" s="225"/>
      <c r="R2814" s="225"/>
      <c r="S2814" s="225"/>
      <c r="T2814" s="226"/>
      <c r="AT2814" s="227" t="s">
        <v>194</v>
      </c>
      <c r="AU2814" s="227" t="s">
        <v>82</v>
      </c>
      <c r="AV2814" s="14" t="s">
        <v>82</v>
      </c>
      <c r="AW2814" s="14" t="s">
        <v>29</v>
      </c>
      <c r="AX2814" s="14" t="s">
        <v>72</v>
      </c>
      <c r="AY2814" s="227" t="s">
        <v>182</v>
      </c>
    </row>
    <row r="2815" spans="1:65" s="13" customFormat="1" ht="11.25">
      <c r="B2815" s="206"/>
      <c r="C2815" s="207"/>
      <c r="D2815" s="208" t="s">
        <v>194</v>
      </c>
      <c r="E2815" s="209" t="s">
        <v>1</v>
      </c>
      <c r="F2815" s="210" t="s">
        <v>3180</v>
      </c>
      <c r="G2815" s="207"/>
      <c r="H2815" s="209" t="s">
        <v>1</v>
      </c>
      <c r="I2815" s="211"/>
      <c r="J2815" s="207"/>
      <c r="K2815" s="207"/>
      <c r="L2815" s="212"/>
      <c r="M2815" s="213"/>
      <c r="N2815" s="214"/>
      <c r="O2815" s="214"/>
      <c r="P2815" s="214"/>
      <c r="Q2815" s="214"/>
      <c r="R2815" s="214"/>
      <c r="S2815" s="214"/>
      <c r="T2815" s="215"/>
      <c r="AT2815" s="216" t="s">
        <v>194</v>
      </c>
      <c r="AU2815" s="216" t="s">
        <v>82</v>
      </c>
      <c r="AV2815" s="13" t="s">
        <v>80</v>
      </c>
      <c r="AW2815" s="13" t="s">
        <v>29</v>
      </c>
      <c r="AX2815" s="13" t="s">
        <v>72</v>
      </c>
      <c r="AY2815" s="216" t="s">
        <v>182</v>
      </c>
    </row>
    <row r="2816" spans="1:65" s="14" customFormat="1" ht="11.25">
      <c r="B2816" s="217"/>
      <c r="C2816" s="218"/>
      <c r="D2816" s="208" t="s">
        <v>194</v>
      </c>
      <c r="E2816" s="219" t="s">
        <v>1</v>
      </c>
      <c r="F2816" s="220" t="s">
        <v>80</v>
      </c>
      <c r="G2816" s="218"/>
      <c r="H2816" s="221">
        <v>1</v>
      </c>
      <c r="I2816" s="222"/>
      <c r="J2816" s="218"/>
      <c r="K2816" s="218"/>
      <c r="L2816" s="223"/>
      <c r="M2816" s="224"/>
      <c r="N2816" s="225"/>
      <c r="O2816" s="225"/>
      <c r="P2816" s="225"/>
      <c r="Q2816" s="225"/>
      <c r="R2816" s="225"/>
      <c r="S2816" s="225"/>
      <c r="T2816" s="226"/>
      <c r="AT2816" s="227" t="s">
        <v>194</v>
      </c>
      <c r="AU2816" s="227" t="s">
        <v>82</v>
      </c>
      <c r="AV2816" s="14" t="s">
        <v>82</v>
      </c>
      <c r="AW2816" s="14" t="s">
        <v>29</v>
      </c>
      <c r="AX2816" s="14" t="s">
        <v>72</v>
      </c>
      <c r="AY2816" s="227" t="s">
        <v>182</v>
      </c>
    </row>
    <row r="2817" spans="1:65" s="15" customFormat="1" ht="11.25">
      <c r="B2817" s="228"/>
      <c r="C2817" s="229"/>
      <c r="D2817" s="208" t="s">
        <v>194</v>
      </c>
      <c r="E2817" s="230" t="s">
        <v>1</v>
      </c>
      <c r="F2817" s="231" t="s">
        <v>218</v>
      </c>
      <c r="G2817" s="229"/>
      <c r="H2817" s="232">
        <v>4</v>
      </c>
      <c r="I2817" s="233"/>
      <c r="J2817" s="229"/>
      <c r="K2817" s="229"/>
      <c r="L2817" s="234"/>
      <c r="M2817" s="235"/>
      <c r="N2817" s="236"/>
      <c r="O2817" s="236"/>
      <c r="P2817" s="236"/>
      <c r="Q2817" s="236"/>
      <c r="R2817" s="236"/>
      <c r="S2817" s="236"/>
      <c r="T2817" s="237"/>
      <c r="AT2817" s="238" t="s">
        <v>194</v>
      </c>
      <c r="AU2817" s="238" t="s">
        <v>82</v>
      </c>
      <c r="AV2817" s="15" t="s">
        <v>187</v>
      </c>
      <c r="AW2817" s="15" t="s">
        <v>29</v>
      </c>
      <c r="AX2817" s="15" t="s">
        <v>80</v>
      </c>
      <c r="AY2817" s="238" t="s">
        <v>182</v>
      </c>
    </row>
    <row r="2818" spans="1:65" s="2" customFormat="1" ht="33" customHeight="1">
      <c r="A2818" s="34"/>
      <c r="B2818" s="35"/>
      <c r="C2818" s="242" t="s">
        <v>3181</v>
      </c>
      <c r="D2818" s="242" t="s">
        <v>648</v>
      </c>
      <c r="E2818" s="243" t="s">
        <v>3182</v>
      </c>
      <c r="F2818" s="244" t="s">
        <v>3183</v>
      </c>
      <c r="G2818" s="245" t="s">
        <v>324</v>
      </c>
      <c r="H2818" s="246">
        <v>7</v>
      </c>
      <c r="I2818" s="247"/>
      <c r="J2818" s="248">
        <f>ROUND(I2818*H2818,2)</f>
        <v>0</v>
      </c>
      <c r="K2818" s="249"/>
      <c r="L2818" s="250"/>
      <c r="M2818" s="251" t="s">
        <v>1</v>
      </c>
      <c r="N2818" s="252" t="s">
        <v>37</v>
      </c>
      <c r="O2818" s="71"/>
      <c r="P2818" s="202">
        <f>O2818*H2818</f>
        <v>0</v>
      </c>
      <c r="Q2818" s="202">
        <v>2.1600000000000001E-2</v>
      </c>
      <c r="R2818" s="202">
        <f>Q2818*H2818</f>
        <v>0.1512</v>
      </c>
      <c r="S2818" s="202">
        <v>0</v>
      </c>
      <c r="T2818" s="203">
        <f>S2818*H2818</f>
        <v>0</v>
      </c>
      <c r="U2818" s="34"/>
      <c r="V2818" s="34"/>
      <c r="W2818" s="34"/>
      <c r="X2818" s="34"/>
      <c r="Y2818" s="34"/>
      <c r="Z2818" s="34"/>
      <c r="AA2818" s="34"/>
      <c r="AB2818" s="34"/>
      <c r="AC2818" s="34"/>
      <c r="AD2818" s="34"/>
      <c r="AE2818" s="34"/>
      <c r="AR2818" s="204" t="s">
        <v>434</v>
      </c>
      <c r="AT2818" s="204" t="s">
        <v>648</v>
      </c>
      <c r="AU2818" s="204" t="s">
        <v>82</v>
      </c>
      <c r="AY2818" s="17" t="s">
        <v>182</v>
      </c>
      <c r="BE2818" s="205">
        <f>IF(N2818="základní",J2818,0)</f>
        <v>0</v>
      </c>
      <c r="BF2818" s="205">
        <f>IF(N2818="snížená",J2818,0)</f>
        <v>0</v>
      </c>
      <c r="BG2818" s="205">
        <f>IF(N2818="zákl. přenesená",J2818,0)</f>
        <v>0</v>
      </c>
      <c r="BH2818" s="205">
        <f>IF(N2818="sníž. přenesená",J2818,0)</f>
        <v>0</v>
      </c>
      <c r="BI2818" s="205">
        <f>IF(N2818="nulová",J2818,0)</f>
        <v>0</v>
      </c>
      <c r="BJ2818" s="17" t="s">
        <v>80</v>
      </c>
      <c r="BK2818" s="205">
        <f>ROUND(I2818*H2818,2)</f>
        <v>0</v>
      </c>
      <c r="BL2818" s="17" t="s">
        <v>326</v>
      </c>
      <c r="BM2818" s="204" t="s">
        <v>3184</v>
      </c>
    </row>
    <row r="2819" spans="1:65" s="13" customFormat="1" ht="11.25">
      <c r="B2819" s="206"/>
      <c r="C2819" s="207"/>
      <c r="D2819" s="208" t="s">
        <v>194</v>
      </c>
      <c r="E2819" s="209" t="s">
        <v>1</v>
      </c>
      <c r="F2819" s="210" t="s">
        <v>207</v>
      </c>
      <c r="G2819" s="207"/>
      <c r="H2819" s="209" t="s">
        <v>1</v>
      </c>
      <c r="I2819" s="211"/>
      <c r="J2819" s="207"/>
      <c r="K2819" s="207"/>
      <c r="L2819" s="212"/>
      <c r="M2819" s="213"/>
      <c r="N2819" s="214"/>
      <c r="O2819" s="214"/>
      <c r="P2819" s="214"/>
      <c r="Q2819" s="214"/>
      <c r="R2819" s="214"/>
      <c r="S2819" s="214"/>
      <c r="T2819" s="215"/>
      <c r="AT2819" s="216" t="s">
        <v>194</v>
      </c>
      <c r="AU2819" s="216" t="s">
        <v>82</v>
      </c>
      <c r="AV2819" s="13" t="s">
        <v>80</v>
      </c>
      <c r="AW2819" s="13" t="s">
        <v>29</v>
      </c>
      <c r="AX2819" s="13" t="s">
        <v>72</v>
      </c>
      <c r="AY2819" s="216" t="s">
        <v>182</v>
      </c>
    </row>
    <row r="2820" spans="1:65" s="13" customFormat="1" ht="11.25">
      <c r="B2820" s="206"/>
      <c r="C2820" s="207"/>
      <c r="D2820" s="208" t="s">
        <v>194</v>
      </c>
      <c r="E2820" s="209" t="s">
        <v>1</v>
      </c>
      <c r="F2820" s="210" t="s">
        <v>3185</v>
      </c>
      <c r="G2820" s="207"/>
      <c r="H2820" s="209" t="s">
        <v>1</v>
      </c>
      <c r="I2820" s="211"/>
      <c r="J2820" s="207"/>
      <c r="K2820" s="207"/>
      <c r="L2820" s="212"/>
      <c r="M2820" s="213"/>
      <c r="N2820" s="214"/>
      <c r="O2820" s="214"/>
      <c r="P2820" s="214"/>
      <c r="Q2820" s="214"/>
      <c r="R2820" s="214"/>
      <c r="S2820" s="214"/>
      <c r="T2820" s="215"/>
      <c r="AT2820" s="216" t="s">
        <v>194</v>
      </c>
      <c r="AU2820" s="216" t="s">
        <v>82</v>
      </c>
      <c r="AV2820" s="13" t="s">
        <v>80</v>
      </c>
      <c r="AW2820" s="13" t="s">
        <v>29</v>
      </c>
      <c r="AX2820" s="13" t="s">
        <v>72</v>
      </c>
      <c r="AY2820" s="216" t="s">
        <v>182</v>
      </c>
    </row>
    <row r="2821" spans="1:65" s="14" customFormat="1" ht="11.25">
      <c r="B2821" s="217"/>
      <c r="C2821" s="218"/>
      <c r="D2821" s="208" t="s">
        <v>194</v>
      </c>
      <c r="E2821" s="219" t="s">
        <v>1</v>
      </c>
      <c r="F2821" s="220" t="s">
        <v>80</v>
      </c>
      <c r="G2821" s="218"/>
      <c r="H2821" s="221">
        <v>1</v>
      </c>
      <c r="I2821" s="222"/>
      <c r="J2821" s="218"/>
      <c r="K2821" s="218"/>
      <c r="L2821" s="223"/>
      <c r="M2821" s="224"/>
      <c r="N2821" s="225"/>
      <c r="O2821" s="225"/>
      <c r="P2821" s="225"/>
      <c r="Q2821" s="225"/>
      <c r="R2821" s="225"/>
      <c r="S2821" s="225"/>
      <c r="T2821" s="226"/>
      <c r="AT2821" s="227" t="s">
        <v>194</v>
      </c>
      <c r="AU2821" s="227" t="s">
        <v>82</v>
      </c>
      <c r="AV2821" s="14" t="s">
        <v>82</v>
      </c>
      <c r="AW2821" s="14" t="s">
        <v>29</v>
      </c>
      <c r="AX2821" s="14" t="s">
        <v>72</v>
      </c>
      <c r="AY2821" s="227" t="s">
        <v>182</v>
      </c>
    </row>
    <row r="2822" spans="1:65" s="13" customFormat="1" ht="11.25">
      <c r="B2822" s="206"/>
      <c r="C2822" s="207"/>
      <c r="D2822" s="208" t="s">
        <v>194</v>
      </c>
      <c r="E2822" s="209" t="s">
        <v>1</v>
      </c>
      <c r="F2822" s="210" t="s">
        <v>195</v>
      </c>
      <c r="G2822" s="207"/>
      <c r="H2822" s="209" t="s">
        <v>1</v>
      </c>
      <c r="I2822" s="211"/>
      <c r="J2822" s="207"/>
      <c r="K2822" s="207"/>
      <c r="L2822" s="212"/>
      <c r="M2822" s="213"/>
      <c r="N2822" s="214"/>
      <c r="O2822" s="214"/>
      <c r="P2822" s="214"/>
      <c r="Q2822" s="214"/>
      <c r="R2822" s="214"/>
      <c r="S2822" s="214"/>
      <c r="T2822" s="215"/>
      <c r="AT2822" s="216" t="s">
        <v>194</v>
      </c>
      <c r="AU2822" s="216" t="s">
        <v>82</v>
      </c>
      <c r="AV2822" s="13" t="s">
        <v>80</v>
      </c>
      <c r="AW2822" s="13" t="s">
        <v>29</v>
      </c>
      <c r="AX2822" s="13" t="s">
        <v>72</v>
      </c>
      <c r="AY2822" s="216" t="s">
        <v>182</v>
      </c>
    </row>
    <row r="2823" spans="1:65" s="13" customFormat="1" ht="11.25">
      <c r="B2823" s="206"/>
      <c r="C2823" s="207"/>
      <c r="D2823" s="208" t="s">
        <v>194</v>
      </c>
      <c r="E2823" s="209" t="s">
        <v>1</v>
      </c>
      <c r="F2823" s="210" t="s">
        <v>3186</v>
      </c>
      <c r="G2823" s="207"/>
      <c r="H2823" s="209" t="s">
        <v>1</v>
      </c>
      <c r="I2823" s="211"/>
      <c r="J2823" s="207"/>
      <c r="K2823" s="207"/>
      <c r="L2823" s="212"/>
      <c r="M2823" s="213"/>
      <c r="N2823" s="214"/>
      <c r="O2823" s="214"/>
      <c r="P2823" s="214"/>
      <c r="Q2823" s="214"/>
      <c r="R2823" s="214"/>
      <c r="S2823" s="214"/>
      <c r="T2823" s="215"/>
      <c r="AT2823" s="216" t="s">
        <v>194</v>
      </c>
      <c r="AU2823" s="216" t="s">
        <v>82</v>
      </c>
      <c r="AV2823" s="13" t="s">
        <v>80</v>
      </c>
      <c r="AW2823" s="13" t="s">
        <v>29</v>
      </c>
      <c r="AX2823" s="13" t="s">
        <v>72</v>
      </c>
      <c r="AY2823" s="216" t="s">
        <v>182</v>
      </c>
    </row>
    <row r="2824" spans="1:65" s="14" customFormat="1" ht="11.25">
      <c r="B2824" s="217"/>
      <c r="C2824" s="218"/>
      <c r="D2824" s="208" t="s">
        <v>194</v>
      </c>
      <c r="E2824" s="219" t="s">
        <v>1</v>
      </c>
      <c r="F2824" s="220" t="s">
        <v>80</v>
      </c>
      <c r="G2824" s="218"/>
      <c r="H2824" s="221">
        <v>1</v>
      </c>
      <c r="I2824" s="222"/>
      <c r="J2824" s="218"/>
      <c r="K2824" s="218"/>
      <c r="L2824" s="223"/>
      <c r="M2824" s="224"/>
      <c r="N2824" s="225"/>
      <c r="O2824" s="225"/>
      <c r="P2824" s="225"/>
      <c r="Q2824" s="225"/>
      <c r="R2824" s="225"/>
      <c r="S2824" s="225"/>
      <c r="T2824" s="226"/>
      <c r="AT2824" s="227" t="s">
        <v>194</v>
      </c>
      <c r="AU2824" s="227" t="s">
        <v>82</v>
      </c>
      <c r="AV2824" s="14" t="s">
        <v>82</v>
      </c>
      <c r="AW2824" s="14" t="s">
        <v>29</v>
      </c>
      <c r="AX2824" s="14" t="s">
        <v>72</v>
      </c>
      <c r="AY2824" s="227" t="s">
        <v>182</v>
      </c>
    </row>
    <row r="2825" spans="1:65" s="13" customFormat="1" ht="11.25">
      <c r="B2825" s="206"/>
      <c r="C2825" s="207"/>
      <c r="D2825" s="208" t="s">
        <v>194</v>
      </c>
      <c r="E2825" s="209" t="s">
        <v>1</v>
      </c>
      <c r="F2825" s="210" t="s">
        <v>3187</v>
      </c>
      <c r="G2825" s="207"/>
      <c r="H2825" s="209" t="s">
        <v>1</v>
      </c>
      <c r="I2825" s="211"/>
      <c r="J2825" s="207"/>
      <c r="K2825" s="207"/>
      <c r="L2825" s="212"/>
      <c r="M2825" s="213"/>
      <c r="N2825" s="214"/>
      <c r="O2825" s="214"/>
      <c r="P2825" s="214"/>
      <c r="Q2825" s="214"/>
      <c r="R2825" s="214"/>
      <c r="S2825" s="214"/>
      <c r="T2825" s="215"/>
      <c r="AT2825" s="216" t="s">
        <v>194</v>
      </c>
      <c r="AU2825" s="216" t="s">
        <v>82</v>
      </c>
      <c r="AV2825" s="13" t="s">
        <v>80</v>
      </c>
      <c r="AW2825" s="13" t="s">
        <v>29</v>
      </c>
      <c r="AX2825" s="13" t="s">
        <v>72</v>
      </c>
      <c r="AY2825" s="216" t="s">
        <v>182</v>
      </c>
    </row>
    <row r="2826" spans="1:65" s="14" customFormat="1" ht="11.25">
      <c r="B2826" s="217"/>
      <c r="C2826" s="218"/>
      <c r="D2826" s="208" t="s">
        <v>194</v>
      </c>
      <c r="E2826" s="219" t="s">
        <v>1</v>
      </c>
      <c r="F2826" s="220" t="s">
        <v>80</v>
      </c>
      <c r="G2826" s="218"/>
      <c r="H2826" s="221">
        <v>1</v>
      </c>
      <c r="I2826" s="222"/>
      <c r="J2826" s="218"/>
      <c r="K2826" s="218"/>
      <c r="L2826" s="223"/>
      <c r="M2826" s="224"/>
      <c r="N2826" s="225"/>
      <c r="O2826" s="225"/>
      <c r="P2826" s="225"/>
      <c r="Q2826" s="225"/>
      <c r="R2826" s="225"/>
      <c r="S2826" s="225"/>
      <c r="T2826" s="226"/>
      <c r="AT2826" s="227" t="s">
        <v>194</v>
      </c>
      <c r="AU2826" s="227" t="s">
        <v>82</v>
      </c>
      <c r="AV2826" s="14" t="s">
        <v>82</v>
      </c>
      <c r="AW2826" s="14" t="s">
        <v>29</v>
      </c>
      <c r="AX2826" s="14" t="s">
        <v>72</v>
      </c>
      <c r="AY2826" s="227" t="s">
        <v>182</v>
      </c>
    </row>
    <row r="2827" spans="1:65" s="13" customFormat="1" ht="11.25">
      <c r="B2827" s="206"/>
      <c r="C2827" s="207"/>
      <c r="D2827" s="208" t="s">
        <v>194</v>
      </c>
      <c r="E2827" s="209" t="s">
        <v>1</v>
      </c>
      <c r="F2827" s="210" t="s">
        <v>3188</v>
      </c>
      <c r="G2827" s="207"/>
      <c r="H2827" s="209" t="s">
        <v>1</v>
      </c>
      <c r="I2827" s="211"/>
      <c r="J2827" s="207"/>
      <c r="K2827" s="207"/>
      <c r="L2827" s="212"/>
      <c r="M2827" s="213"/>
      <c r="N2827" s="214"/>
      <c r="O2827" s="214"/>
      <c r="P2827" s="214"/>
      <c r="Q2827" s="214"/>
      <c r="R2827" s="214"/>
      <c r="S2827" s="214"/>
      <c r="T2827" s="215"/>
      <c r="AT2827" s="216" t="s">
        <v>194</v>
      </c>
      <c r="AU2827" s="216" t="s">
        <v>82</v>
      </c>
      <c r="AV2827" s="13" t="s">
        <v>80</v>
      </c>
      <c r="AW2827" s="13" t="s">
        <v>29</v>
      </c>
      <c r="AX2827" s="13" t="s">
        <v>72</v>
      </c>
      <c r="AY2827" s="216" t="s">
        <v>182</v>
      </c>
    </row>
    <row r="2828" spans="1:65" s="14" customFormat="1" ht="11.25">
      <c r="B2828" s="217"/>
      <c r="C2828" s="218"/>
      <c r="D2828" s="208" t="s">
        <v>194</v>
      </c>
      <c r="E2828" s="219" t="s">
        <v>1</v>
      </c>
      <c r="F2828" s="220" t="s">
        <v>80</v>
      </c>
      <c r="G2828" s="218"/>
      <c r="H2828" s="221">
        <v>1</v>
      </c>
      <c r="I2828" s="222"/>
      <c r="J2828" s="218"/>
      <c r="K2828" s="218"/>
      <c r="L2828" s="223"/>
      <c r="M2828" s="224"/>
      <c r="N2828" s="225"/>
      <c r="O2828" s="225"/>
      <c r="P2828" s="225"/>
      <c r="Q2828" s="225"/>
      <c r="R2828" s="225"/>
      <c r="S2828" s="225"/>
      <c r="T2828" s="226"/>
      <c r="AT2828" s="227" t="s">
        <v>194</v>
      </c>
      <c r="AU2828" s="227" t="s">
        <v>82</v>
      </c>
      <c r="AV2828" s="14" t="s">
        <v>82</v>
      </c>
      <c r="AW2828" s="14" t="s">
        <v>29</v>
      </c>
      <c r="AX2828" s="14" t="s">
        <v>72</v>
      </c>
      <c r="AY2828" s="227" t="s">
        <v>182</v>
      </c>
    </row>
    <row r="2829" spans="1:65" s="13" customFormat="1" ht="11.25">
      <c r="B2829" s="206"/>
      <c r="C2829" s="207"/>
      <c r="D2829" s="208" t="s">
        <v>194</v>
      </c>
      <c r="E2829" s="209" t="s">
        <v>1</v>
      </c>
      <c r="F2829" s="210" t="s">
        <v>3189</v>
      </c>
      <c r="G2829" s="207"/>
      <c r="H2829" s="209" t="s">
        <v>1</v>
      </c>
      <c r="I2829" s="211"/>
      <c r="J2829" s="207"/>
      <c r="K2829" s="207"/>
      <c r="L2829" s="212"/>
      <c r="M2829" s="213"/>
      <c r="N2829" s="214"/>
      <c r="O2829" s="214"/>
      <c r="P2829" s="214"/>
      <c r="Q2829" s="214"/>
      <c r="R2829" s="214"/>
      <c r="S2829" s="214"/>
      <c r="T2829" s="215"/>
      <c r="AT2829" s="216" t="s">
        <v>194</v>
      </c>
      <c r="AU2829" s="216" t="s">
        <v>82</v>
      </c>
      <c r="AV2829" s="13" t="s">
        <v>80</v>
      </c>
      <c r="AW2829" s="13" t="s">
        <v>29</v>
      </c>
      <c r="AX2829" s="13" t="s">
        <v>72</v>
      </c>
      <c r="AY2829" s="216" t="s">
        <v>182</v>
      </c>
    </row>
    <row r="2830" spans="1:65" s="14" customFormat="1" ht="11.25">
      <c r="B2830" s="217"/>
      <c r="C2830" s="218"/>
      <c r="D2830" s="208" t="s">
        <v>194</v>
      </c>
      <c r="E2830" s="219" t="s">
        <v>1</v>
      </c>
      <c r="F2830" s="220" t="s">
        <v>80</v>
      </c>
      <c r="G2830" s="218"/>
      <c r="H2830" s="221">
        <v>1</v>
      </c>
      <c r="I2830" s="222"/>
      <c r="J2830" s="218"/>
      <c r="K2830" s="218"/>
      <c r="L2830" s="223"/>
      <c r="M2830" s="224"/>
      <c r="N2830" s="225"/>
      <c r="O2830" s="225"/>
      <c r="P2830" s="225"/>
      <c r="Q2830" s="225"/>
      <c r="R2830" s="225"/>
      <c r="S2830" s="225"/>
      <c r="T2830" s="226"/>
      <c r="AT2830" s="227" t="s">
        <v>194</v>
      </c>
      <c r="AU2830" s="227" t="s">
        <v>82</v>
      </c>
      <c r="AV2830" s="14" t="s">
        <v>82</v>
      </c>
      <c r="AW2830" s="14" t="s">
        <v>29</v>
      </c>
      <c r="AX2830" s="14" t="s">
        <v>72</v>
      </c>
      <c r="AY2830" s="227" t="s">
        <v>182</v>
      </c>
    </row>
    <row r="2831" spans="1:65" s="13" customFormat="1" ht="11.25">
      <c r="B2831" s="206"/>
      <c r="C2831" s="207"/>
      <c r="D2831" s="208" t="s">
        <v>194</v>
      </c>
      <c r="E2831" s="209" t="s">
        <v>1</v>
      </c>
      <c r="F2831" s="210" t="s">
        <v>3190</v>
      </c>
      <c r="G2831" s="207"/>
      <c r="H2831" s="209" t="s">
        <v>1</v>
      </c>
      <c r="I2831" s="211"/>
      <c r="J2831" s="207"/>
      <c r="K2831" s="207"/>
      <c r="L2831" s="212"/>
      <c r="M2831" s="213"/>
      <c r="N2831" s="214"/>
      <c r="O2831" s="214"/>
      <c r="P2831" s="214"/>
      <c r="Q2831" s="214"/>
      <c r="R2831" s="214"/>
      <c r="S2831" s="214"/>
      <c r="T2831" s="215"/>
      <c r="AT2831" s="216" t="s">
        <v>194</v>
      </c>
      <c r="AU2831" s="216" t="s">
        <v>82</v>
      </c>
      <c r="AV2831" s="13" t="s">
        <v>80</v>
      </c>
      <c r="AW2831" s="13" t="s">
        <v>29</v>
      </c>
      <c r="AX2831" s="13" t="s">
        <v>72</v>
      </c>
      <c r="AY2831" s="216" t="s">
        <v>182</v>
      </c>
    </row>
    <row r="2832" spans="1:65" s="14" customFormat="1" ht="11.25">
      <c r="B2832" s="217"/>
      <c r="C2832" s="218"/>
      <c r="D2832" s="208" t="s">
        <v>194</v>
      </c>
      <c r="E2832" s="219" t="s">
        <v>1</v>
      </c>
      <c r="F2832" s="220" t="s">
        <v>80</v>
      </c>
      <c r="G2832" s="218"/>
      <c r="H2832" s="221">
        <v>1</v>
      </c>
      <c r="I2832" s="222"/>
      <c r="J2832" s="218"/>
      <c r="K2832" s="218"/>
      <c r="L2832" s="223"/>
      <c r="M2832" s="224"/>
      <c r="N2832" s="225"/>
      <c r="O2832" s="225"/>
      <c r="P2832" s="225"/>
      <c r="Q2832" s="225"/>
      <c r="R2832" s="225"/>
      <c r="S2832" s="225"/>
      <c r="T2832" s="226"/>
      <c r="AT2832" s="227" t="s">
        <v>194</v>
      </c>
      <c r="AU2832" s="227" t="s">
        <v>82</v>
      </c>
      <c r="AV2832" s="14" t="s">
        <v>82</v>
      </c>
      <c r="AW2832" s="14" t="s">
        <v>29</v>
      </c>
      <c r="AX2832" s="14" t="s">
        <v>72</v>
      </c>
      <c r="AY2832" s="227" t="s">
        <v>182</v>
      </c>
    </row>
    <row r="2833" spans="1:65" s="13" customFormat="1" ht="11.25">
      <c r="B2833" s="206"/>
      <c r="C2833" s="207"/>
      <c r="D2833" s="208" t="s">
        <v>194</v>
      </c>
      <c r="E2833" s="209" t="s">
        <v>1</v>
      </c>
      <c r="F2833" s="210" t="s">
        <v>3191</v>
      </c>
      <c r="G2833" s="207"/>
      <c r="H2833" s="209" t="s">
        <v>1</v>
      </c>
      <c r="I2833" s="211"/>
      <c r="J2833" s="207"/>
      <c r="K2833" s="207"/>
      <c r="L2833" s="212"/>
      <c r="M2833" s="213"/>
      <c r="N2833" s="214"/>
      <c r="O2833" s="214"/>
      <c r="P2833" s="214"/>
      <c r="Q2833" s="214"/>
      <c r="R2833" s="214"/>
      <c r="S2833" s="214"/>
      <c r="T2833" s="215"/>
      <c r="AT2833" s="216" t="s">
        <v>194</v>
      </c>
      <c r="AU2833" s="216" t="s">
        <v>82</v>
      </c>
      <c r="AV2833" s="13" t="s">
        <v>80</v>
      </c>
      <c r="AW2833" s="13" t="s">
        <v>29</v>
      </c>
      <c r="AX2833" s="13" t="s">
        <v>72</v>
      </c>
      <c r="AY2833" s="216" t="s">
        <v>182</v>
      </c>
    </row>
    <row r="2834" spans="1:65" s="14" customFormat="1" ht="11.25">
      <c r="B2834" s="217"/>
      <c r="C2834" s="218"/>
      <c r="D2834" s="208" t="s">
        <v>194</v>
      </c>
      <c r="E2834" s="219" t="s">
        <v>1</v>
      </c>
      <c r="F2834" s="220" t="s">
        <v>80</v>
      </c>
      <c r="G2834" s="218"/>
      <c r="H2834" s="221">
        <v>1</v>
      </c>
      <c r="I2834" s="222"/>
      <c r="J2834" s="218"/>
      <c r="K2834" s="218"/>
      <c r="L2834" s="223"/>
      <c r="M2834" s="224"/>
      <c r="N2834" s="225"/>
      <c r="O2834" s="225"/>
      <c r="P2834" s="225"/>
      <c r="Q2834" s="225"/>
      <c r="R2834" s="225"/>
      <c r="S2834" s="225"/>
      <c r="T2834" s="226"/>
      <c r="AT2834" s="227" t="s">
        <v>194</v>
      </c>
      <c r="AU2834" s="227" t="s">
        <v>82</v>
      </c>
      <c r="AV2834" s="14" t="s">
        <v>82</v>
      </c>
      <c r="AW2834" s="14" t="s">
        <v>29</v>
      </c>
      <c r="AX2834" s="14" t="s">
        <v>72</v>
      </c>
      <c r="AY2834" s="227" t="s">
        <v>182</v>
      </c>
    </row>
    <row r="2835" spans="1:65" s="15" customFormat="1" ht="11.25">
      <c r="B2835" s="228"/>
      <c r="C2835" s="229"/>
      <c r="D2835" s="208" t="s">
        <v>194</v>
      </c>
      <c r="E2835" s="230" t="s">
        <v>1</v>
      </c>
      <c r="F2835" s="231" t="s">
        <v>218</v>
      </c>
      <c r="G2835" s="229"/>
      <c r="H2835" s="232">
        <v>7</v>
      </c>
      <c r="I2835" s="233"/>
      <c r="J2835" s="229"/>
      <c r="K2835" s="229"/>
      <c r="L2835" s="234"/>
      <c r="M2835" s="235"/>
      <c r="N2835" s="236"/>
      <c r="O2835" s="236"/>
      <c r="P2835" s="236"/>
      <c r="Q2835" s="236"/>
      <c r="R2835" s="236"/>
      <c r="S2835" s="236"/>
      <c r="T2835" s="237"/>
      <c r="AT2835" s="238" t="s">
        <v>194</v>
      </c>
      <c r="AU2835" s="238" t="s">
        <v>82</v>
      </c>
      <c r="AV2835" s="15" t="s">
        <v>187</v>
      </c>
      <c r="AW2835" s="15" t="s">
        <v>29</v>
      </c>
      <c r="AX2835" s="15" t="s">
        <v>80</v>
      </c>
      <c r="AY2835" s="238" t="s">
        <v>182</v>
      </c>
    </row>
    <row r="2836" spans="1:65" s="2" customFormat="1" ht="24.2" customHeight="1">
      <c r="A2836" s="34"/>
      <c r="B2836" s="35"/>
      <c r="C2836" s="242" t="s">
        <v>3192</v>
      </c>
      <c r="D2836" s="242" t="s">
        <v>648</v>
      </c>
      <c r="E2836" s="243" t="s">
        <v>3193</v>
      </c>
      <c r="F2836" s="244" t="s">
        <v>3194</v>
      </c>
      <c r="G2836" s="245" t="s">
        <v>324</v>
      </c>
      <c r="H2836" s="246">
        <v>1</v>
      </c>
      <c r="I2836" s="247"/>
      <c r="J2836" s="248">
        <f>ROUND(I2836*H2836,2)</f>
        <v>0</v>
      </c>
      <c r="K2836" s="249"/>
      <c r="L2836" s="250"/>
      <c r="M2836" s="251" t="s">
        <v>1</v>
      </c>
      <c r="N2836" s="252" t="s">
        <v>37</v>
      </c>
      <c r="O2836" s="71"/>
      <c r="P2836" s="202">
        <f>O2836*H2836</f>
        <v>0</v>
      </c>
      <c r="Q2836" s="202">
        <v>1.6199999999999999E-2</v>
      </c>
      <c r="R2836" s="202">
        <f>Q2836*H2836</f>
        <v>1.6199999999999999E-2</v>
      </c>
      <c r="S2836" s="202">
        <v>0</v>
      </c>
      <c r="T2836" s="203">
        <f>S2836*H2836</f>
        <v>0</v>
      </c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R2836" s="204" t="s">
        <v>434</v>
      </c>
      <c r="AT2836" s="204" t="s">
        <v>648</v>
      </c>
      <c r="AU2836" s="204" t="s">
        <v>82</v>
      </c>
      <c r="AY2836" s="17" t="s">
        <v>182</v>
      </c>
      <c r="BE2836" s="205">
        <f>IF(N2836="základní",J2836,0)</f>
        <v>0</v>
      </c>
      <c r="BF2836" s="205">
        <f>IF(N2836="snížená",J2836,0)</f>
        <v>0</v>
      </c>
      <c r="BG2836" s="205">
        <f>IF(N2836="zákl. přenesená",J2836,0)</f>
        <v>0</v>
      </c>
      <c r="BH2836" s="205">
        <f>IF(N2836="sníž. přenesená",J2836,0)</f>
        <v>0</v>
      </c>
      <c r="BI2836" s="205">
        <f>IF(N2836="nulová",J2836,0)</f>
        <v>0</v>
      </c>
      <c r="BJ2836" s="17" t="s">
        <v>80</v>
      </c>
      <c r="BK2836" s="205">
        <f>ROUND(I2836*H2836,2)</f>
        <v>0</v>
      </c>
      <c r="BL2836" s="17" t="s">
        <v>326</v>
      </c>
      <c r="BM2836" s="204" t="s">
        <v>3195</v>
      </c>
    </row>
    <row r="2837" spans="1:65" s="13" customFormat="1" ht="11.25">
      <c r="B2837" s="206"/>
      <c r="C2837" s="207"/>
      <c r="D2837" s="208" t="s">
        <v>194</v>
      </c>
      <c r="E2837" s="209" t="s">
        <v>1</v>
      </c>
      <c r="F2837" s="210" t="s">
        <v>3196</v>
      </c>
      <c r="G2837" s="207"/>
      <c r="H2837" s="209" t="s">
        <v>1</v>
      </c>
      <c r="I2837" s="211"/>
      <c r="J2837" s="207"/>
      <c r="K2837" s="207"/>
      <c r="L2837" s="212"/>
      <c r="M2837" s="213"/>
      <c r="N2837" s="214"/>
      <c r="O2837" s="214"/>
      <c r="P2837" s="214"/>
      <c r="Q2837" s="214"/>
      <c r="R2837" s="214"/>
      <c r="S2837" s="214"/>
      <c r="T2837" s="215"/>
      <c r="AT2837" s="216" t="s">
        <v>194</v>
      </c>
      <c r="AU2837" s="216" t="s">
        <v>82</v>
      </c>
      <c r="AV2837" s="13" t="s">
        <v>80</v>
      </c>
      <c r="AW2837" s="13" t="s">
        <v>29</v>
      </c>
      <c r="AX2837" s="13" t="s">
        <v>72</v>
      </c>
      <c r="AY2837" s="216" t="s">
        <v>182</v>
      </c>
    </row>
    <row r="2838" spans="1:65" s="14" customFormat="1" ht="11.25">
      <c r="B2838" s="217"/>
      <c r="C2838" s="218"/>
      <c r="D2838" s="208" t="s">
        <v>194</v>
      </c>
      <c r="E2838" s="219" t="s">
        <v>1</v>
      </c>
      <c r="F2838" s="220" t="s">
        <v>80</v>
      </c>
      <c r="G2838" s="218"/>
      <c r="H2838" s="221">
        <v>1</v>
      </c>
      <c r="I2838" s="222"/>
      <c r="J2838" s="218"/>
      <c r="K2838" s="218"/>
      <c r="L2838" s="223"/>
      <c r="M2838" s="224"/>
      <c r="N2838" s="225"/>
      <c r="O2838" s="225"/>
      <c r="P2838" s="225"/>
      <c r="Q2838" s="225"/>
      <c r="R2838" s="225"/>
      <c r="S2838" s="225"/>
      <c r="T2838" s="226"/>
      <c r="AT2838" s="227" t="s">
        <v>194</v>
      </c>
      <c r="AU2838" s="227" t="s">
        <v>82</v>
      </c>
      <c r="AV2838" s="14" t="s">
        <v>82</v>
      </c>
      <c r="AW2838" s="14" t="s">
        <v>29</v>
      </c>
      <c r="AX2838" s="14" t="s">
        <v>80</v>
      </c>
      <c r="AY2838" s="227" t="s">
        <v>182</v>
      </c>
    </row>
    <row r="2839" spans="1:65" s="2" customFormat="1" ht="24.2" customHeight="1">
      <c r="A2839" s="34"/>
      <c r="B2839" s="35"/>
      <c r="C2839" s="242" t="s">
        <v>3197</v>
      </c>
      <c r="D2839" s="242" t="s">
        <v>648</v>
      </c>
      <c r="E2839" s="243" t="s">
        <v>3198</v>
      </c>
      <c r="F2839" s="244" t="s">
        <v>3199</v>
      </c>
      <c r="G2839" s="245" t="s">
        <v>324</v>
      </c>
      <c r="H2839" s="246">
        <v>1</v>
      </c>
      <c r="I2839" s="247"/>
      <c r="J2839" s="248">
        <f>ROUND(I2839*H2839,2)</f>
        <v>0</v>
      </c>
      <c r="K2839" s="249"/>
      <c r="L2839" s="250"/>
      <c r="M2839" s="251" t="s">
        <v>1</v>
      </c>
      <c r="N2839" s="252" t="s">
        <v>37</v>
      </c>
      <c r="O2839" s="71"/>
      <c r="P2839" s="202">
        <f>O2839*H2839</f>
        <v>0</v>
      </c>
      <c r="Q2839" s="202">
        <v>4.8000000000000001E-2</v>
      </c>
      <c r="R2839" s="202">
        <f>Q2839*H2839</f>
        <v>4.8000000000000001E-2</v>
      </c>
      <c r="S2839" s="202">
        <v>0</v>
      </c>
      <c r="T2839" s="203">
        <f>S2839*H2839</f>
        <v>0</v>
      </c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R2839" s="204" t="s">
        <v>434</v>
      </c>
      <c r="AT2839" s="204" t="s">
        <v>648</v>
      </c>
      <c r="AU2839" s="204" t="s">
        <v>82</v>
      </c>
      <c r="AY2839" s="17" t="s">
        <v>182</v>
      </c>
      <c r="BE2839" s="205">
        <f>IF(N2839="základní",J2839,0)</f>
        <v>0</v>
      </c>
      <c r="BF2839" s="205">
        <f>IF(N2839="snížená",J2839,0)</f>
        <v>0</v>
      </c>
      <c r="BG2839" s="205">
        <f>IF(N2839="zákl. přenesená",J2839,0)</f>
        <v>0</v>
      </c>
      <c r="BH2839" s="205">
        <f>IF(N2839="sníž. přenesená",J2839,0)</f>
        <v>0</v>
      </c>
      <c r="BI2839" s="205">
        <f>IF(N2839="nulová",J2839,0)</f>
        <v>0</v>
      </c>
      <c r="BJ2839" s="17" t="s">
        <v>80</v>
      </c>
      <c r="BK2839" s="205">
        <f>ROUND(I2839*H2839,2)</f>
        <v>0</v>
      </c>
      <c r="BL2839" s="17" t="s">
        <v>326</v>
      </c>
      <c r="BM2839" s="204" t="s">
        <v>3200</v>
      </c>
    </row>
    <row r="2840" spans="1:65" s="13" customFormat="1" ht="11.25">
      <c r="B2840" s="206"/>
      <c r="C2840" s="207"/>
      <c r="D2840" s="208" t="s">
        <v>194</v>
      </c>
      <c r="E2840" s="209" t="s">
        <v>1</v>
      </c>
      <c r="F2840" s="210" t="s">
        <v>195</v>
      </c>
      <c r="G2840" s="207"/>
      <c r="H2840" s="209" t="s">
        <v>1</v>
      </c>
      <c r="I2840" s="211"/>
      <c r="J2840" s="207"/>
      <c r="K2840" s="207"/>
      <c r="L2840" s="212"/>
      <c r="M2840" s="213"/>
      <c r="N2840" s="214"/>
      <c r="O2840" s="214"/>
      <c r="P2840" s="214"/>
      <c r="Q2840" s="214"/>
      <c r="R2840" s="214"/>
      <c r="S2840" s="214"/>
      <c r="T2840" s="215"/>
      <c r="AT2840" s="216" t="s">
        <v>194</v>
      </c>
      <c r="AU2840" s="216" t="s">
        <v>82</v>
      </c>
      <c r="AV2840" s="13" t="s">
        <v>80</v>
      </c>
      <c r="AW2840" s="13" t="s">
        <v>29</v>
      </c>
      <c r="AX2840" s="13" t="s">
        <v>72</v>
      </c>
      <c r="AY2840" s="216" t="s">
        <v>182</v>
      </c>
    </row>
    <row r="2841" spans="1:65" s="13" customFormat="1" ht="11.25">
      <c r="B2841" s="206"/>
      <c r="C2841" s="207"/>
      <c r="D2841" s="208" t="s">
        <v>194</v>
      </c>
      <c r="E2841" s="209" t="s">
        <v>1</v>
      </c>
      <c r="F2841" s="210" t="s">
        <v>3201</v>
      </c>
      <c r="G2841" s="207"/>
      <c r="H2841" s="209" t="s">
        <v>1</v>
      </c>
      <c r="I2841" s="211"/>
      <c r="J2841" s="207"/>
      <c r="K2841" s="207"/>
      <c r="L2841" s="212"/>
      <c r="M2841" s="213"/>
      <c r="N2841" s="214"/>
      <c r="O2841" s="214"/>
      <c r="P2841" s="214"/>
      <c r="Q2841" s="214"/>
      <c r="R2841" s="214"/>
      <c r="S2841" s="214"/>
      <c r="T2841" s="215"/>
      <c r="AT2841" s="216" t="s">
        <v>194</v>
      </c>
      <c r="AU2841" s="216" t="s">
        <v>82</v>
      </c>
      <c r="AV2841" s="13" t="s">
        <v>80</v>
      </c>
      <c r="AW2841" s="13" t="s">
        <v>29</v>
      </c>
      <c r="AX2841" s="13" t="s">
        <v>72</v>
      </c>
      <c r="AY2841" s="216" t="s">
        <v>182</v>
      </c>
    </row>
    <row r="2842" spans="1:65" s="14" customFormat="1" ht="11.25">
      <c r="B2842" s="217"/>
      <c r="C2842" s="218"/>
      <c r="D2842" s="208" t="s">
        <v>194</v>
      </c>
      <c r="E2842" s="219" t="s">
        <v>1</v>
      </c>
      <c r="F2842" s="220" t="s">
        <v>80</v>
      </c>
      <c r="G2842" s="218"/>
      <c r="H2842" s="221">
        <v>1</v>
      </c>
      <c r="I2842" s="222"/>
      <c r="J2842" s="218"/>
      <c r="K2842" s="218"/>
      <c r="L2842" s="223"/>
      <c r="M2842" s="224"/>
      <c r="N2842" s="225"/>
      <c r="O2842" s="225"/>
      <c r="P2842" s="225"/>
      <c r="Q2842" s="225"/>
      <c r="R2842" s="225"/>
      <c r="S2842" s="225"/>
      <c r="T2842" s="226"/>
      <c r="AT2842" s="227" t="s">
        <v>194</v>
      </c>
      <c r="AU2842" s="227" t="s">
        <v>82</v>
      </c>
      <c r="AV2842" s="14" t="s">
        <v>82</v>
      </c>
      <c r="AW2842" s="14" t="s">
        <v>29</v>
      </c>
      <c r="AX2842" s="14" t="s">
        <v>72</v>
      </c>
      <c r="AY2842" s="227" t="s">
        <v>182</v>
      </c>
    </row>
    <row r="2843" spans="1:65" s="15" customFormat="1" ht="11.25">
      <c r="B2843" s="228"/>
      <c r="C2843" s="229"/>
      <c r="D2843" s="208" t="s">
        <v>194</v>
      </c>
      <c r="E2843" s="230" t="s">
        <v>1</v>
      </c>
      <c r="F2843" s="231" t="s">
        <v>218</v>
      </c>
      <c r="G2843" s="229"/>
      <c r="H2843" s="232">
        <v>1</v>
      </c>
      <c r="I2843" s="233"/>
      <c r="J2843" s="229"/>
      <c r="K2843" s="229"/>
      <c r="L2843" s="234"/>
      <c r="M2843" s="235"/>
      <c r="N2843" s="236"/>
      <c r="O2843" s="236"/>
      <c r="P2843" s="236"/>
      <c r="Q2843" s="236"/>
      <c r="R2843" s="236"/>
      <c r="S2843" s="236"/>
      <c r="T2843" s="237"/>
      <c r="AT2843" s="238" t="s">
        <v>194</v>
      </c>
      <c r="AU2843" s="238" t="s">
        <v>82</v>
      </c>
      <c r="AV2843" s="15" t="s">
        <v>187</v>
      </c>
      <c r="AW2843" s="15" t="s">
        <v>29</v>
      </c>
      <c r="AX2843" s="15" t="s">
        <v>80</v>
      </c>
      <c r="AY2843" s="238" t="s">
        <v>182</v>
      </c>
    </row>
    <row r="2844" spans="1:65" s="2" customFormat="1" ht="33" customHeight="1">
      <c r="A2844" s="34"/>
      <c r="B2844" s="35"/>
      <c r="C2844" s="242" t="s">
        <v>3202</v>
      </c>
      <c r="D2844" s="242" t="s">
        <v>648</v>
      </c>
      <c r="E2844" s="243" t="s">
        <v>3203</v>
      </c>
      <c r="F2844" s="244" t="s">
        <v>3204</v>
      </c>
      <c r="G2844" s="245" t="s">
        <v>324</v>
      </c>
      <c r="H2844" s="246">
        <v>1</v>
      </c>
      <c r="I2844" s="247"/>
      <c r="J2844" s="248">
        <f>ROUND(I2844*H2844,2)</f>
        <v>0</v>
      </c>
      <c r="K2844" s="249"/>
      <c r="L2844" s="250"/>
      <c r="M2844" s="251" t="s">
        <v>1</v>
      </c>
      <c r="N2844" s="252" t="s">
        <v>37</v>
      </c>
      <c r="O2844" s="71"/>
      <c r="P2844" s="202">
        <f>O2844*H2844</f>
        <v>0</v>
      </c>
      <c r="Q2844" s="202">
        <v>7.6999999999999999E-2</v>
      </c>
      <c r="R2844" s="202">
        <f>Q2844*H2844</f>
        <v>7.6999999999999999E-2</v>
      </c>
      <c r="S2844" s="202">
        <v>0</v>
      </c>
      <c r="T2844" s="203">
        <f>S2844*H2844</f>
        <v>0</v>
      </c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R2844" s="204" t="s">
        <v>434</v>
      </c>
      <c r="AT2844" s="204" t="s">
        <v>648</v>
      </c>
      <c r="AU2844" s="204" t="s">
        <v>82</v>
      </c>
      <c r="AY2844" s="17" t="s">
        <v>182</v>
      </c>
      <c r="BE2844" s="205">
        <f>IF(N2844="základní",J2844,0)</f>
        <v>0</v>
      </c>
      <c r="BF2844" s="205">
        <f>IF(N2844="snížená",J2844,0)</f>
        <v>0</v>
      </c>
      <c r="BG2844" s="205">
        <f>IF(N2844="zákl. přenesená",J2844,0)</f>
        <v>0</v>
      </c>
      <c r="BH2844" s="205">
        <f>IF(N2844="sníž. přenesená",J2844,0)</f>
        <v>0</v>
      </c>
      <c r="BI2844" s="205">
        <f>IF(N2844="nulová",J2844,0)</f>
        <v>0</v>
      </c>
      <c r="BJ2844" s="17" t="s">
        <v>80</v>
      </c>
      <c r="BK2844" s="205">
        <f>ROUND(I2844*H2844,2)</f>
        <v>0</v>
      </c>
      <c r="BL2844" s="17" t="s">
        <v>326</v>
      </c>
      <c r="BM2844" s="204" t="s">
        <v>3205</v>
      </c>
    </row>
    <row r="2845" spans="1:65" s="2" customFormat="1" ht="19.5">
      <c r="A2845" s="34"/>
      <c r="B2845" s="35"/>
      <c r="C2845" s="36"/>
      <c r="D2845" s="208" t="s">
        <v>652</v>
      </c>
      <c r="E2845" s="36"/>
      <c r="F2845" s="253" t="s">
        <v>3206</v>
      </c>
      <c r="G2845" s="36"/>
      <c r="H2845" s="36"/>
      <c r="I2845" s="254"/>
      <c r="J2845" s="36"/>
      <c r="K2845" s="36"/>
      <c r="L2845" s="39"/>
      <c r="M2845" s="255"/>
      <c r="N2845" s="256"/>
      <c r="O2845" s="71"/>
      <c r="P2845" s="71"/>
      <c r="Q2845" s="71"/>
      <c r="R2845" s="71"/>
      <c r="S2845" s="71"/>
      <c r="T2845" s="72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T2845" s="17" t="s">
        <v>652</v>
      </c>
      <c r="AU2845" s="17" t="s">
        <v>82</v>
      </c>
    </row>
    <row r="2846" spans="1:65" s="13" customFormat="1" ht="11.25">
      <c r="B2846" s="206"/>
      <c r="C2846" s="207"/>
      <c r="D2846" s="208" t="s">
        <v>194</v>
      </c>
      <c r="E2846" s="209" t="s">
        <v>1</v>
      </c>
      <c r="F2846" s="210" t="s">
        <v>195</v>
      </c>
      <c r="G2846" s="207"/>
      <c r="H2846" s="209" t="s">
        <v>1</v>
      </c>
      <c r="I2846" s="211"/>
      <c r="J2846" s="207"/>
      <c r="K2846" s="207"/>
      <c r="L2846" s="212"/>
      <c r="M2846" s="213"/>
      <c r="N2846" s="214"/>
      <c r="O2846" s="214"/>
      <c r="P2846" s="214"/>
      <c r="Q2846" s="214"/>
      <c r="R2846" s="214"/>
      <c r="S2846" s="214"/>
      <c r="T2846" s="215"/>
      <c r="AT2846" s="216" t="s">
        <v>194</v>
      </c>
      <c r="AU2846" s="216" t="s">
        <v>82</v>
      </c>
      <c r="AV2846" s="13" t="s">
        <v>80</v>
      </c>
      <c r="AW2846" s="13" t="s">
        <v>29</v>
      </c>
      <c r="AX2846" s="13" t="s">
        <v>72</v>
      </c>
      <c r="AY2846" s="216" t="s">
        <v>182</v>
      </c>
    </row>
    <row r="2847" spans="1:65" s="13" customFormat="1" ht="11.25">
      <c r="B2847" s="206"/>
      <c r="C2847" s="207"/>
      <c r="D2847" s="208" t="s">
        <v>194</v>
      </c>
      <c r="E2847" s="209" t="s">
        <v>1</v>
      </c>
      <c r="F2847" s="210" t="s">
        <v>3207</v>
      </c>
      <c r="G2847" s="207"/>
      <c r="H2847" s="209" t="s">
        <v>1</v>
      </c>
      <c r="I2847" s="211"/>
      <c r="J2847" s="207"/>
      <c r="K2847" s="207"/>
      <c r="L2847" s="212"/>
      <c r="M2847" s="213"/>
      <c r="N2847" s="214"/>
      <c r="O2847" s="214"/>
      <c r="P2847" s="214"/>
      <c r="Q2847" s="214"/>
      <c r="R2847" s="214"/>
      <c r="S2847" s="214"/>
      <c r="T2847" s="215"/>
      <c r="AT2847" s="216" t="s">
        <v>194</v>
      </c>
      <c r="AU2847" s="216" t="s">
        <v>82</v>
      </c>
      <c r="AV2847" s="13" t="s">
        <v>80</v>
      </c>
      <c r="AW2847" s="13" t="s">
        <v>29</v>
      </c>
      <c r="AX2847" s="13" t="s">
        <v>72</v>
      </c>
      <c r="AY2847" s="216" t="s">
        <v>182</v>
      </c>
    </row>
    <row r="2848" spans="1:65" s="14" customFormat="1" ht="11.25">
      <c r="B2848" s="217"/>
      <c r="C2848" s="218"/>
      <c r="D2848" s="208" t="s">
        <v>194</v>
      </c>
      <c r="E2848" s="219" t="s">
        <v>1</v>
      </c>
      <c r="F2848" s="220" t="s">
        <v>80</v>
      </c>
      <c r="G2848" s="218"/>
      <c r="H2848" s="221">
        <v>1</v>
      </c>
      <c r="I2848" s="222"/>
      <c r="J2848" s="218"/>
      <c r="K2848" s="218"/>
      <c r="L2848" s="223"/>
      <c r="M2848" s="224"/>
      <c r="N2848" s="225"/>
      <c r="O2848" s="225"/>
      <c r="P2848" s="225"/>
      <c r="Q2848" s="225"/>
      <c r="R2848" s="225"/>
      <c r="S2848" s="225"/>
      <c r="T2848" s="226"/>
      <c r="AT2848" s="227" t="s">
        <v>194</v>
      </c>
      <c r="AU2848" s="227" t="s">
        <v>82</v>
      </c>
      <c r="AV2848" s="14" t="s">
        <v>82</v>
      </c>
      <c r="AW2848" s="14" t="s">
        <v>29</v>
      </c>
      <c r="AX2848" s="14" t="s">
        <v>80</v>
      </c>
      <c r="AY2848" s="227" t="s">
        <v>182</v>
      </c>
    </row>
    <row r="2849" spans="1:65" s="2" customFormat="1" ht="24.2" customHeight="1">
      <c r="A2849" s="34"/>
      <c r="B2849" s="35"/>
      <c r="C2849" s="192" t="s">
        <v>3208</v>
      </c>
      <c r="D2849" s="192" t="s">
        <v>184</v>
      </c>
      <c r="E2849" s="193" t="s">
        <v>3209</v>
      </c>
      <c r="F2849" s="194" t="s">
        <v>3210</v>
      </c>
      <c r="G2849" s="195" t="s">
        <v>324</v>
      </c>
      <c r="H2849" s="196">
        <v>6</v>
      </c>
      <c r="I2849" s="197"/>
      <c r="J2849" s="198">
        <f>ROUND(I2849*H2849,2)</f>
        <v>0</v>
      </c>
      <c r="K2849" s="199"/>
      <c r="L2849" s="39"/>
      <c r="M2849" s="200" t="s">
        <v>1</v>
      </c>
      <c r="N2849" s="201" t="s">
        <v>37</v>
      </c>
      <c r="O2849" s="71"/>
      <c r="P2849" s="202">
        <f>O2849*H2849</f>
        <v>0</v>
      </c>
      <c r="Q2849" s="202">
        <v>0</v>
      </c>
      <c r="R2849" s="202">
        <f>Q2849*H2849</f>
        <v>0</v>
      </c>
      <c r="S2849" s="202">
        <v>0</v>
      </c>
      <c r="T2849" s="203">
        <f>S2849*H2849</f>
        <v>0</v>
      </c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4"/>
      <c r="AE2849" s="34"/>
      <c r="AR2849" s="204" t="s">
        <v>326</v>
      </c>
      <c r="AT2849" s="204" t="s">
        <v>184</v>
      </c>
      <c r="AU2849" s="204" t="s">
        <v>82</v>
      </c>
      <c r="AY2849" s="17" t="s">
        <v>182</v>
      </c>
      <c r="BE2849" s="205">
        <f>IF(N2849="základní",J2849,0)</f>
        <v>0</v>
      </c>
      <c r="BF2849" s="205">
        <f>IF(N2849="snížená",J2849,0)</f>
        <v>0</v>
      </c>
      <c r="BG2849" s="205">
        <f>IF(N2849="zákl. přenesená",J2849,0)</f>
        <v>0</v>
      </c>
      <c r="BH2849" s="205">
        <f>IF(N2849="sníž. přenesená",J2849,0)</f>
        <v>0</v>
      </c>
      <c r="BI2849" s="205">
        <f>IF(N2849="nulová",J2849,0)</f>
        <v>0</v>
      </c>
      <c r="BJ2849" s="17" t="s">
        <v>80</v>
      </c>
      <c r="BK2849" s="205">
        <f>ROUND(I2849*H2849,2)</f>
        <v>0</v>
      </c>
      <c r="BL2849" s="17" t="s">
        <v>326</v>
      </c>
      <c r="BM2849" s="204" t="s">
        <v>3211</v>
      </c>
    </row>
    <row r="2850" spans="1:65" s="14" customFormat="1" ht="11.25">
      <c r="B2850" s="217"/>
      <c r="C2850" s="218"/>
      <c r="D2850" s="208" t="s">
        <v>194</v>
      </c>
      <c r="E2850" s="219" t="s">
        <v>1</v>
      </c>
      <c r="F2850" s="220" t="s">
        <v>3212</v>
      </c>
      <c r="G2850" s="218"/>
      <c r="H2850" s="221">
        <v>6</v>
      </c>
      <c r="I2850" s="222"/>
      <c r="J2850" s="218"/>
      <c r="K2850" s="218"/>
      <c r="L2850" s="223"/>
      <c r="M2850" s="224"/>
      <c r="N2850" s="225"/>
      <c r="O2850" s="225"/>
      <c r="P2850" s="225"/>
      <c r="Q2850" s="225"/>
      <c r="R2850" s="225"/>
      <c r="S2850" s="225"/>
      <c r="T2850" s="226"/>
      <c r="AT2850" s="227" t="s">
        <v>194</v>
      </c>
      <c r="AU2850" s="227" t="s">
        <v>82</v>
      </c>
      <c r="AV2850" s="14" t="s">
        <v>82</v>
      </c>
      <c r="AW2850" s="14" t="s">
        <v>29</v>
      </c>
      <c r="AX2850" s="14" t="s">
        <v>80</v>
      </c>
      <c r="AY2850" s="227" t="s">
        <v>182</v>
      </c>
    </row>
    <row r="2851" spans="1:65" s="2" customFormat="1" ht="33" customHeight="1">
      <c r="A2851" s="34"/>
      <c r="B2851" s="35"/>
      <c r="C2851" s="242" t="s">
        <v>3213</v>
      </c>
      <c r="D2851" s="242" t="s">
        <v>648</v>
      </c>
      <c r="E2851" s="243" t="s">
        <v>3214</v>
      </c>
      <c r="F2851" s="244" t="s">
        <v>3215</v>
      </c>
      <c r="G2851" s="245" t="s">
        <v>324</v>
      </c>
      <c r="H2851" s="246">
        <v>5</v>
      </c>
      <c r="I2851" s="247"/>
      <c r="J2851" s="248">
        <f>ROUND(I2851*H2851,2)</f>
        <v>0</v>
      </c>
      <c r="K2851" s="249"/>
      <c r="L2851" s="250"/>
      <c r="M2851" s="251" t="s">
        <v>1</v>
      </c>
      <c r="N2851" s="252" t="s">
        <v>37</v>
      </c>
      <c r="O2851" s="71"/>
      <c r="P2851" s="202">
        <f>O2851*H2851</f>
        <v>0</v>
      </c>
      <c r="Q2851" s="202">
        <v>2.9700000000000001E-2</v>
      </c>
      <c r="R2851" s="202">
        <f>Q2851*H2851</f>
        <v>0.14849999999999999</v>
      </c>
      <c r="S2851" s="202">
        <v>0</v>
      </c>
      <c r="T2851" s="203">
        <f>S2851*H2851</f>
        <v>0</v>
      </c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R2851" s="204" t="s">
        <v>434</v>
      </c>
      <c r="AT2851" s="204" t="s">
        <v>648</v>
      </c>
      <c r="AU2851" s="204" t="s">
        <v>82</v>
      </c>
      <c r="AY2851" s="17" t="s">
        <v>182</v>
      </c>
      <c r="BE2851" s="205">
        <f>IF(N2851="základní",J2851,0)</f>
        <v>0</v>
      </c>
      <c r="BF2851" s="205">
        <f>IF(N2851="snížená",J2851,0)</f>
        <v>0</v>
      </c>
      <c r="BG2851" s="205">
        <f>IF(N2851="zákl. přenesená",J2851,0)</f>
        <v>0</v>
      </c>
      <c r="BH2851" s="205">
        <f>IF(N2851="sníž. přenesená",J2851,0)</f>
        <v>0</v>
      </c>
      <c r="BI2851" s="205">
        <f>IF(N2851="nulová",J2851,0)</f>
        <v>0</v>
      </c>
      <c r="BJ2851" s="17" t="s">
        <v>80</v>
      </c>
      <c r="BK2851" s="205">
        <f>ROUND(I2851*H2851,2)</f>
        <v>0</v>
      </c>
      <c r="BL2851" s="17" t="s">
        <v>326</v>
      </c>
      <c r="BM2851" s="204" t="s">
        <v>3216</v>
      </c>
    </row>
    <row r="2852" spans="1:65" s="13" customFormat="1" ht="11.25">
      <c r="B2852" s="206"/>
      <c r="C2852" s="207"/>
      <c r="D2852" s="208" t="s">
        <v>194</v>
      </c>
      <c r="E2852" s="209" t="s">
        <v>1</v>
      </c>
      <c r="F2852" s="210" t="s">
        <v>207</v>
      </c>
      <c r="G2852" s="207"/>
      <c r="H2852" s="209" t="s">
        <v>1</v>
      </c>
      <c r="I2852" s="211"/>
      <c r="J2852" s="207"/>
      <c r="K2852" s="207"/>
      <c r="L2852" s="212"/>
      <c r="M2852" s="213"/>
      <c r="N2852" s="214"/>
      <c r="O2852" s="214"/>
      <c r="P2852" s="214"/>
      <c r="Q2852" s="214"/>
      <c r="R2852" s="214"/>
      <c r="S2852" s="214"/>
      <c r="T2852" s="215"/>
      <c r="AT2852" s="216" t="s">
        <v>194</v>
      </c>
      <c r="AU2852" s="216" t="s">
        <v>82</v>
      </c>
      <c r="AV2852" s="13" t="s">
        <v>80</v>
      </c>
      <c r="AW2852" s="13" t="s">
        <v>29</v>
      </c>
      <c r="AX2852" s="13" t="s">
        <v>72</v>
      </c>
      <c r="AY2852" s="216" t="s">
        <v>182</v>
      </c>
    </row>
    <row r="2853" spans="1:65" s="13" customFormat="1" ht="11.25">
      <c r="B2853" s="206"/>
      <c r="C2853" s="207"/>
      <c r="D2853" s="208" t="s">
        <v>194</v>
      </c>
      <c r="E2853" s="209" t="s">
        <v>1</v>
      </c>
      <c r="F2853" s="210" t="s">
        <v>3217</v>
      </c>
      <c r="G2853" s="207"/>
      <c r="H2853" s="209" t="s">
        <v>1</v>
      </c>
      <c r="I2853" s="211"/>
      <c r="J2853" s="207"/>
      <c r="K2853" s="207"/>
      <c r="L2853" s="212"/>
      <c r="M2853" s="213"/>
      <c r="N2853" s="214"/>
      <c r="O2853" s="214"/>
      <c r="P2853" s="214"/>
      <c r="Q2853" s="214"/>
      <c r="R2853" s="214"/>
      <c r="S2853" s="214"/>
      <c r="T2853" s="215"/>
      <c r="AT2853" s="216" t="s">
        <v>194</v>
      </c>
      <c r="AU2853" s="216" t="s">
        <v>82</v>
      </c>
      <c r="AV2853" s="13" t="s">
        <v>80</v>
      </c>
      <c r="AW2853" s="13" t="s">
        <v>29</v>
      </c>
      <c r="AX2853" s="13" t="s">
        <v>72</v>
      </c>
      <c r="AY2853" s="216" t="s">
        <v>182</v>
      </c>
    </row>
    <row r="2854" spans="1:65" s="14" customFormat="1" ht="11.25">
      <c r="B2854" s="217"/>
      <c r="C2854" s="218"/>
      <c r="D2854" s="208" t="s">
        <v>194</v>
      </c>
      <c r="E2854" s="219" t="s">
        <v>1</v>
      </c>
      <c r="F2854" s="220" t="s">
        <v>80</v>
      </c>
      <c r="G2854" s="218"/>
      <c r="H2854" s="221">
        <v>1</v>
      </c>
      <c r="I2854" s="222"/>
      <c r="J2854" s="218"/>
      <c r="K2854" s="218"/>
      <c r="L2854" s="223"/>
      <c r="M2854" s="224"/>
      <c r="N2854" s="225"/>
      <c r="O2854" s="225"/>
      <c r="P2854" s="225"/>
      <c r="Q2854" s="225"/>
      <c r="R2854" s="225"/>
      <c r="S2854" s="225"/>
      <c r="T2854" s="226"/>
      <c r="AT2854" s="227" t="s">
        <v>194</v>
      </c>
      <c r="AU2854" s="227" t="s">
        <v>82</v>
      </c>
      <c r="AV2854" s="14" t="s">
        <v>82</v>
      </c>
      <c r="AW2854" s="14" t="s">
        <v>29</v>
      </c>
      <c r="AX2854" s="14" t="s">
        <v>72</v>
      </c>
      <c r="AY2854" s="227" t="s">
        <v>182</v>
      </c>
    </row>
    <row r="2855" spans="1:65" s="13" customFormat="1" ht="11.25">
      <c r="B2855" s="206"/>
      <c r="C2855" s="207"/>
      <c r="D2855" s="208" t="s">
        <v>194</v>
      </c>
      <c r="E2855" s="209" t="s">
        <v>1</v>
      </c>
      <c r="F2855" s="210" t="s">
        <v>3218</v>
      </c>
      <c r="G2855" s="207"/>
      <c r="H2855" s="209" t="s">
        <v>1</v>
      </c>
      <c r="I2855" s="211"/>
      <c r="J2855" s="207"/>
      <c r="K2855" s="207"/>
      <c r="L2855" s="212"/>
      <c r="M2855" s="213"/>
      <c r="N2855" s="214"/>
      <c r="O2855" s="214"/>
      <c r="P2855" s="214"/>
      <c r="Q2855" s="214"/>
      <c r="R2855" s="214"/>
      <c r="S2855" s="214"/>
      <c r="T2855" s="215"/>
      <c r="AT2855" s="216" t="s">
        <v>194</v>
      </c>
      <c r="AU2855" s="216" t="s">
        <v>82</v>
      </c>
      <c r="AV2855" s="13" t="s">
        <v>80</v>
      </c>
      <c r="AW2855" s="13" t="s">
        <v>29</v>
      </c>
      <c r="AX2855" s="13" t="s">
        <v>72</v>
      </c>
      <c r="AY2855" s="216" t="s">
        <v>182</v>
      </c>
    </row>
    <row r="2856" spans="1:65" s="14" customFormat="1" ht="11.25">
      <c r="B2856" s="217"/>
      <c r="C2856" s="218"/>
      <c r="D2856" s="208" t="s">
        <v>194</v>
      </c>
      <c r="E2856" s="219" t="s">
        <v>1</v>
      </c>
      <c r="F2856" s="220" t="s">
        <v>80</v>
      </c>
      <c r="G2856" s="218"/>
      <c r="H2856" s="221">
        <v>1</v>
      </c>
      <c r="I2856" s="222"/>
      <c r="J2856" s="218"/>
      <c r="K2856" s="218"/>
      <c r="L2856" s="223"/>
      <c r="M2856" s="224"/>
      <c r="N2856" s="225"/>
      <c r="O2856" s="225"/>
      <c r="P2856" s="225"/>
      <c r="Q2856" s="225"/>
      <c r="R2856" s="225"/>
      <c r="S2856" s="225"/>
      <c r="T2856" s="226"/>
      <c r="AT2856" s="227" t="s">
        <v>194</v>
      </c>
      <c r="AU2856" s="227" t="s">
        <v>82</v>
      </c>
      <c r="AV2856" s="14" t="s">
        <v>82</v>
      </c>
      <c r="AW2856" s="14" t="s">
        <v>29</v>
      </c>
      <c r="AX2856" s="14" t="s">
        <v>72</v>
      </c>
      <c r="AY2856" s="227" t="s">
        <v>182</v>
      </c>
    </row>
    <row r="2857" spans="1:65" s="13" customFormat="1" ht="11.25">
      <c r="B2857" s="206"/>
      <c r="C2857" s="207"/>
      <c r="D2857" s="208" t="s">
        <v>194</v>
      </c>
      <c r="E2857" s="209" t="s">
        <v>1</v>
      </c>
      <c r="F2857" s="210" t="s">
        <v>3219</v>
      </c>
      <c r="G2857" s="207"/>
      <c r="H2857" s="209" t="s">
        <v>1</v>
      </c>
      <c r="I2857" s="211"/>
      <c r="J2857" s="207"/>
      <c r="K2857" s="207"/>
      <c r="L2857" s="212"/>
      <c r="M2857" s="213"/>
      <c r="N2857" s="214"/>
      <c r="O2857" s="214"/>
      <c r="P2857" s="214"/>
      <c r="Q2857" s="214"/>
      <c r="R2857" s="214"/>
      <c r="S2857" s="214"/>
      <c r="T2857" s="215"/>
      <c r="AT2857" s="216" t="s">
        <v>194</v>
      </c>
      <c r="AU2857" s="216" t="s">
        <v>82</v>
      </c>
      <c r="AV2857" s="13" t="s">
        <v>80</v>
      </c>
      <c r="AW2857" s="13" t="s">
        <v>29</v>
      </c>
      <c r="AX2857" s="13" t="s">
        <v>72</v>
      </c>
      <c r="AY2857" s="216" t="s">
        <v>182</v>
      </c>
    </row>
    <row r="2858" spans="1:65" s="14" customFormat="1" ht="11.25">
      <c r="B2858" s="217"/>
      <c r="C2858" s="218"/>
      <c r="D2858" s="208" t="s">
        <v>194</v>
      </c>
      <c r="E2858" s="219" t="s">
        <v>1</v>
      </c>
      <c r="F2858" s="220" t="s">
        <v>80</v>
      </c>
      <c r="G2858" s="218"/>
      <c r="H2858" s="221">
        <v>1</v>
      </c>
      <c r="I2858" s="222"/>
      <c r="J2858" s="218"/>
      <c r="K2858" s="218"/>
      <c r="L2858" s="223"/>
      <c r="M2858" s="224"/>
      <c r="N2858" s="225"/>
      <c r="O2858" s="225"/>
      <c r="P2858" s="225"/>
      <c r="Q2858" s="225"/>
      <c r="R2858" s="225"/>
      <c r="S2858" s="225"/>
      <c r="T2858" s="226"/>
      <c r="AT2858" s="227" t="s">
        <v>194</v>
      </c>
      <c r="AU2858" s="227" t="s">
        <v>82</v>
      </c>
      <c r="AV2858" s="14" t="s">
        <v>82</v>
      </c>
      <c r="AW2858" s="14" t="s">
        <v>29</v>
      </c>
      <c r="AX2858" s="14" t="s">
        <v>72</v>
      </c>
      <c r="AY2858" s="227" t="s">
        <v>182</v>
      </c>
    </row>
    <row r="2859" spans="1:65" s="13" customFormat="1" ht="11.25">
      <c r="B2859" s="206"/>
      <c r="C2859" s="207"/>
      <c r="D2859" s="208" t="s">
        <v>194</v>
      </c>
      <c r="E2859" s="209" t="s">
        <v>1</v>
      </c>
      <c r="F2859" s="210" t="s">
        <v>3220</v>
      </c>
      <c r="G2859" s="207"/>
      <c r="H2859" s="209" t="s">
        <v>1</v>
      </c>
      <c r="I2859" s="211"/>
      <c r="J2859" s="207"/>
      <c r="K2859" s="207"/>
      <c r="L2859" s="212"/>
      <c r="M2859" s="213"/>
      <c r="N2859" s="214"/>
      <c r="O2859" s="214"/>
      <c r="P2859" s="214"/>
      <c r="Q2859" s="214"/>
      <c r="R2859" s="214"/>
      <c r="S2859" s="214"/>
      <c r="T2859" s="215"/>
      <c r="AT2859" s="216" t="s">
        <v>194</v>
      </c>
      <c r="AU2859" s="216" t="s">
        <v>82</v>
      </c>
      <c r="AV2859" s="13" t="s">
        <v>80</v>
      </c>
      <c r="AW2859" s="13" t="s">
        <v>29</v>
      </c>
      <c r="AX2859" s="13" t="s">
        <v>72</v>
      </c>
      <c r="AY2859" s="216" t="s">
        <v>182</v>
      </c>
    </row>
    <row r="2860" spans="1:65" s="14" customFormat="1" ht="11.25">
      <c r="B2860" s="217"/>
      <c r="C2860" s="218"/>
      <c r="D2860" s="208" t="s">
        <v>194</v>
      </c>
      <c r="E2860" s="219" t="s">
        <v>1</v>
      </c>
      <c r="F2860" s="220" t="s">
        <v>80</v>
      </c>
      <c r="G2860" s="218"/>
      <c r="H2860" s="221">
        <v>1</v>
      </c>
      <c r="I2860" s="222"/>
      <c r="J2860" s="218"/>
      <c r="K2860" s="218"/>
      <c r="L2860" s="223"/>
      <c r="M2860" s="224"/>
      <c r="N2860" s="225"/>
      <c r="O2860" s="225"/>
      <c r="P2860" s="225"/>
      <c r="Q2860" s="225"/>
      <c r="R2860" s="225"/>
      <c r="S2860" s="225"/>
      <c r="T2860" s="226"/>
      <c r="AT2860" s="227" t="s">
        <v>194</v>
      </c>
      <c r="AU2860" s="227" t="s">
        <v>82</v>
      </c>
      <c r="AV2860" s="14" t="s">
        <v>82</v>
      </c>
      <c r="AW2860" s="14" t="s">
        <v>29</v>
      </c>
      <c r="AX2860" s="14" t="s">
        <v>72</v>
      </c>
      <c r="AY2860" s="227" t="s">
        <v>182</v>
      </c>
    </row>
    <row r="2861" spans="1:65" s="13" customFormat="1" ht="11.25">
      <c r="B2861" s="206"/>
      <c r="C2861" s="207"/>
      <c r="D2861" s="208" t="s">
        <v>194</v>
      </c>
      <c r="E2861" s="209" t="s">
        <v>1</v>
      </c>
      <c r="F2861" s="210" t="s">
        <v>195</v>
      </c>
      <c r="G2861" s="207"/>
      <c r="H2861" s="209" t="s">
        <v>1</v>
      </c>
      <c r="I2861" s="211"/>
      <c r="J2861" s="207"/>
      <c r="K2861" s="207"/>
      <c r="L2861" s="212"/>
      <c r="M2861" s="213"/>
      <c r="N2861" s="214"/>
      <c r="O2861" s="214"/>
      <c r="P2861" s="214"/>
      <c r="Q2861" s="214"/>
      <c r="R2861" s="214"/>
      <c r="S2861" s="214"/>
      <c r="T2861" s="215"/>
      <c r="AT2861" s="216" t="s">
        <v>194</v>
      </c>
      <c r="AU2861" s="216" t="s">
        <v>82</v>
      </c>
      <c r="AV2861" s="13" t="s">
        <v>80</v>
      </c>
      <c r="AW2861" s="13" t="s">
        <v>29</v>
      </c>
      <c r="AX2861" s="13" t="s">
        <v>72</v>
      </c>
      <c r="AY2861" s="216" t="s">
        <v>182</v>
      </c>
    </row>
    <row r="2862" spans="1:65" s="13" customFormat="1" ht="11.25">
      <c r="B2862" s="206"/>
      <c r="C2862" s="207"/>
      <c r="D2862" s="208" t="s">
        <v>194</v>
      </c>
      <c r="E2862" s="209" t="s">
        <v>1</v>
      </c>
      <c r="F2862" s="210" t="s">
        <v>3221</v>
      </c>
      <c r="G2862" s="207"/>
      <c r="H2862" s="209" t="s">
        <v>1</v>
      </c>
      <c r="I2862" s="211"/>
      <c r="J2862" s="207"/>
      <c r="K2862" s="207"/>
      <c r="L2862" s="212"/>
      <c r="M2862" s="213"/>
      <c r="N2862" s="214"/>
      <c r="O2862" s="214"/>
      <c r="P2862" s="214"/>
      <c r="Q2862" s="214"/>
      <c r="R2862" s="214"/>
      <c r="S2862" s="214"/>
      <c r="T2862" s="215"/>
      <c r="AT2862" s="216" t="s">
        <v>194</v>
      </c>
      <c r="AU2862" s="216" t="s">
        <v>82</v>
      </c>
      <c r="AV2862" s="13" t="s">
        <v>80</v>
      </c>
      <c r="AW2862" s="13" t="s">
        <v>29</v>
      </c>
      <c r="AX2862" s="13" t="s">
        <v>72</v>
      </c>
      <c r="AY2862" s="216" t="s">
        <v>182</v>
      </c>
    </row>
    <row r="2863" spans="1:65" s="14" customFormat="1" ht="11.25">
      <c r="B2863" s="217"/>
      <c r="C2863" s="218"/>
      <c r="D2863" s="208" t="s">
        <v>194</v>
      </c>
      <c r="E2863" s="219" t="s">
        <v>1</v>
      </c>
      <c r="F2863" s="220" t="s">
        <v>80</v>
      </c>
      <c r="G2863" s="218"/>
      <c r="H2863" s="221">
        <v>1</v>
      </c>
      <c r="I2863" s="222"/>
      <c r="J2863" s="218"/>
      <c r="K2863" s="218"/>
      <c r="L2863" s="223"/>
      <c r="M2863" s="224"/>
      <c r="N2863" s="225"/>
      <c r="O2863" s="225"/>
      <c r="P2863" s="225"/>
      <c r="Q2863" s="225"/>
      <c r="R2863" s="225"/>
      <c r="S2863" s="225"/>
      <c r="T2863" s="226"/>
      <c r="AT2863" s="227" t="s">
        <v>194</v>
      </c>
      <c r="AU2863" s="227" t="s">
        <v>82</v>
      </c>
      <c r="AV2863" s="14" t="s">
        <v>82</v>
      </c>
      <c r="AW2863" s="14" t="s">
        <v>29</v>
      </c>
      <c r="AX2863" s="14" t="s">
        <v>72</v>
      </c>
      <c r="AY2863" s="227" t="s">
        <v>182</v>
      </c>
    </row>
    <row r="2864" spans="1:65" s="15" customFormat="1" ht="11.25">
      <c r="B2864" s="228"/>
      <c r="C2864" s="229"/>
      <c r="D2864" s="208" t="s">
        <v>194</v>
      </c>
      <c r="E2864" s="230" t="s">
        <v>1</v>
      </c>
      <c r="F2864" s="231" t="s">
        <v>218</v>
      </c>
      <c r="G2864" s="229"/>
      <c r="H2864" s="232">
        <v>5</v>
      </c>
      <c r="I2864" s="233"/>
      <c r="J2864" s="229"/>
      <c r="K2864" s="229"/>
      <c r="L2864" s="234"/>
      <c r="M2864" s="235"/>
      <c r="N2864" s="236"/>
      <c r="O2864" s="236"/>
      <c r="P2864" s="236"/>
      <c r="Q2864" s="236"/>
      <c r="R2864" s="236"/>
      <c r="S2864" s="236"/>
      <c r="T2864" s="237"/>
      <c r="AT2864" s="238" t="s">
        <v>194</v>
      </c>
      <c r="AU2864" s="238" t="s">
        <v>82</v>
      </c>
      <c r="AV2864" s="15" t="s">
        <v>187</v>
      </c>
      <c r="AW2864" s="15" t="s">
        <v>29</v>
      </c>
      <c r="AX2864" s="15" t="s">
        <v>80</v>
      </c>
      <c r="AY2864" s="238" t="s">
        <v>182</v>
      </c>
    </row>
    <row r="2865" spans="1:65" s="2" customFormat="1" ht="24.2" customHeight="1">
      <c r="A2865" s="34"/>
      <c r="B2865" s="35"/>
      <c r="C2865" s="242" t="s">
        <v>3222</v>
      </c>
      <c r="D2865" s="242" t="s">
        <v>648</v>
      </c>
      <c r="E2865" s="243" t="s">
        <v>3223</v>
      </c>
      <c r="F2865" s="244" t="s">
        <v>3224</v>
      </c>
      <c r="G2865" s="245" t="s">
        <v>324</v>
      </c>
      <c r="H2865" s="246">
        <v>1</v>
      </c>
      <c r="I2865" s="247"/>
      <c r="J2865" s="248">
        <f>ROUND(I2865*H2865,2)</f>
        <v>0</v>
      </c>
      <c r="K2865" s="249"/>
      <c r="L2865" s="250"/>
      <c r="M2865" s="251" t="s">
        <v>1</v>
      </c>
      <c r="N2865" s="252" t="s">
        <v>37</v>
      </c>
      <c r="O2865" s="71"/>
      <c r="P2865" s="202">
        <f>O2865*H2865</f>
        <v>0</v>
      </c>
      <c r="Q2865" s="202">
        <v>2.4299999999999999E-2</v>
      </c>
      <c r="R2865" s="202">
        <f>Q2865*H2865</f>
        <v>2.4299999999999999E-2</v>
      </c>
      <c r="S2865" s="202">
        <v>0</v>
      </c>
      <c r="T2865" s="203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4" t="s">
        <v>434</v>
      </c>
      <c r="AT2865" s="204" t="s">
        <v>648</v>
      </c>
      <c r="AU2865" s="204" t="s">
        <v>82</v>
      </c>
      <c r="AY2865" s="17" t="s">
        <v>182</v>
      </c>
      <c r="BE2865" s="205">
        <f>IF(N2865="základní",J2865,0)</f>
        <v>0</v>
      </c>
      <c r="BF2865" s="205">
        <f>IF(N2865="snížená",J2865,0)</f>
        <v>0</v>
      </c>
      <c r="BG2865" s="205">
        <f>IF(N2865="zákl. přenesená",J2865,0)</f>
        <v>0</v>
      </c>
      <c r="BH2865" s="205">
        <f>IF(N2865="sníž. přenesená",J2865,0)</f>
        <v>0</v>
      </c>
      <c r="BI2865" s="205">
        <f>IF(N2865="nulová",J2865,0)</f>
        <v>0</v>
      </c>
      <c r="BJ2865" s="17" t="s">
        <v>80</v>
      </c>
      <c r="BK2865" s="205">
        <f>ROUND(I2865*H2865,2)</f>
        <v>0</v>
      </c>
      <c r="BL2865" s="17" t="s">
        <v>326</v>
      </c>
      <c r="BM2865" s="204" t="s">
        <v>3225</v>
      </c>
    </row>
    <row r="2866" spans="1:65" s="13" customFormat="1" ht="11.25">
      <c r="B2866" s="206"/>
      <c r="C2866" s="207"/>
      <c r="D2866" s="208" t="s">
        <v>194</v>
      </c>
      <c r="E2866" s="209" t="s">
        <v>1</v>
      </c>
      <c r="F2866" s="210" t="s">
        <v>3226</v>
      </c>
      <c r="G2866" s="207"/>
      <c r="H2866" s="209" t="s">
        <v>1</v>
      </c>
      <c r="I2866" s="211"/>
      <c r="J2866" s="207"/>
      <c r="K2866" s="207"/>
      <c r="L2866" s="212"/>
      <c r="M2866" s="213"/>
      <c r="N2866" s="214"/>
      <c r="O2866" s="214"/>
      <c r="P2866" s="214"/>
      <c r="Q2866" s="214"/>
      <c r="R2866" s="214"/>
      <c r="S2866" s="214"/>
      <c r="T2866" s="215"/>
      <c r="AT2866" s="216" t="s">
        <v>194</v>
      </c>
      <c r="AU2866" s="216" t="s">
        <v>82</v>
      </c>
      <c r="AV2866" s="13" t="s">
        <v>80</v>
      </c>
      <c r="AW2866" s="13" t="s">
        <v>29</v>
      </c>
      <c r="AX2866" s="13" t="s">
        <v>72</v>
      </c>
      <c r="AY2866" s="216" t="s">
        <v>182</v>
      </c>
    </row>
    <row r="2867" spans="1:65" s="14" customFormat="1" ht="11.25">
      <c r="B2867" s="217"/>
      <c r="C2867" s="218"/>
      <c r="D2867" s="208" t="s">
        <v>194</v>
      </c>
      <c r="E2867" s="219" t="s">
        <v>1</v>
      </c>
      <c r="F2867" s="220" t="s">
        <v>80</v>
      </c>
      <c r="G2867" s="218"/>
      <c r="H2867" s="221">
        <v>1</v>
      </c>
      <c r="I2867" s="222"/>
      <c r="J2867" s="218"/>
      <c r="K2867" s="218"/>
      <c r="L2867" s="223"/>
      <c r="M2867" s="224"/>
      <c r="N2867" s="225"/>
      <c r="O2867" s="225"/>
      <c r="P2867" s="225"/>
      <c r="Q2867" s="225"/>
      <c r="R2867" s="225"/>
      <c r="S2867" s="225"/>
      <c r="T2867" s="226"/>
      <c r="AT2867" s="227" t="s">
        <v>194</v>
      </c>
      <c r="AU2867" s="227" t="s">
        <v>82</v>
      </c>
      <c r="AV2867" s="14" t="s">
        <v>82</v>
      </c>
      <c r="AW2867" s="14" t="s">
        <v>29</v>
      </c>
      <c r="AX2867" s="14" t="s">
        <v>80</v>
      </c>
      <c r="AY2867" s="227" t="s">
        <v>182</v>
      </c>
    </row>
    <row r="2868" spans="1:65" s="2" customFormat="1" ht="33" customHeight="1">
      <c r="A2868" s="34"/>
      <c r="B2868" s="35"/>
      <c r="C2868" s="192" t="s">
        <v>3227</v>
      </c>
      <c r="D2868" s="192" t="s">
        <v>184</v>
      </c>
      <c r="E2868" s="193" t="s">
        <v>3228</v>
      </c>
      <c r="F2868" s="194" t="s">
        <v>3229</v>
      </c>
      <c r="G2868" s="195" t="s">
        <v>324</v>
      </c>
      <c r="H2868" s="196">
        <v>1</v>
      </c>
      <c r="I2868" s="197"/>
      <c r="J2868" s="198">
        <f>ROUND(I2868*H2868,2)</f>
        <v>0</v>
      </c>
      <c r="K2868" s="199"/>
      <c r="L2868" s="39"/>
      <c r="M2868" s="200" t="s">
        <v>1</v>
      </c>
      <c r="N2868" s="201" t="s">
        <v>37</v>
      </c>
      <c r="O2868" s="71"/>
      <c r="P2868" s="202">
        <f>O2868*H2868</f>
        <v>0</v>
      </c>
      <c r="Q2868" s="202">
        <v>0</v>
      </c>
      <c r="R2868" s="202">
        <f>Q2868*H2868</f>
        <v>0</v>
      </c>
      <c r="S2868" s="202">
        <v>0</v>
      </c>
      <c r="T2868" s="203">
        <f>S2868*H2868</f>
        <v>0</v>
      </c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R2868" s="204" t="s">
        <v>326</v>
      </c>
      <c r="AT2868" s="204" t="s">
        <v>184</v>
      </c>
      <c r="AU2868" s="204" t="s">
        <v>82</v>
      </c>
      <c r="AY2868" s="17" t="s">
        <v>182</v>
      </c>
      <c r="BE2868" s="205">
        <f>IF(N2868="základní",J2868,0)</f>
        <v>0</v>
      </c>
      <c r="BF2868" s="205">
        <f>IF(N2868="snížená",J2868,0)</f>
        <v>0</v>
      </c>
      <c r="BG2868" s="205">
        <f>IF(N2868="zákl. přenesená",J2868,0)</f>
        <v>0</v>
      </c>
      <c r="BH2868" s="205">
        <f>IF(N2868="sníž. přenesená",J2868,0)</f>
        <v>0</v>
      </c>
      <c r="BI2868" s="205">
        <f>IF(N2868="nulová",J2868,0)</f>
        <v>0</v>
      </c>
      <c r="BJ2868" s="17" t="s">
        <v>80</v>
      </c>
      <c r="BK2868" s="205">
        <f>ROUND(I2868*H2868,2)</f>
        <v>0</v>
      </c>
      <c r="BL2868" s="17" t="s">
        <v>326</v>
      </c>
      <c r="BM2868" s="204" t="s">
        <v>3230</v>
      </c>
    </row>
    <row r="2869" spans="1:65" s="13" customFormat="1" ht="11.25">
      <c r="B2869" s="206"/>
      <c r="C2869" s="207"/>
      <c r="D2869" s="208" t="s">
        <v>194</v>
      </c>
      <c r="E2869" s="209" t="s">
        <v>1</v>
      </c>
      <c r="F2869" s="210" t="s">
        <v>3231</v>
      </c>
      <c r="G2869" s="207"/>
      <c r="H2869" s="209" t="s">
        <v>1</v>
      </c>
      <c r="I2869" s="211"/>
      <c r="J2869" s="207"/>
      <c r="K2869" s="207"/>
      <c r="L2869" s="212"/>
      <c r="M2869" s="213"/>
      <c r="N2869" s="214"/>
      <c r="O2869" s="214"/>
      <c r="P2869" s="214"/>
      <c r="Q2869" s="214"/>
      <c r="R2869" s="214"/>
      <c r="S2869" s="214"/>
      <c r="T2869" s="215"/>
      <c r="AT2869" s="216" t="s">
        <v>194</v>
      </c>
      <c r="AU2869" s="216" t="s">
        <v>82</v>
      </c>
      <c r="AV2869" s="13" t="s">
        <v>80</v>
      </c>
      <c r="AW2869" s="13" t="s">
        <v>29</v>
      </c>
      <c r="AX2869" s="13" t="s">
        <v>72</v>
      </c>
      <c r="AY2869" s="216" t="s">
        <v>182</v>
      </c>
    </row>
    <row r="2870" spans="1:65" s="14" customFormat="1" ht="11.25">
      <c r="B2870" s="217"/>
      <c r="C2870" s="218"/>
      <c r="D2870" s="208" t="s">
        <v>194</v>
      </c>
      <c r="E2870" s="219" t="s">
        <v>1</v>
      </c>
      <c r="F2870" s="220" t="s">
        <v>80</v>
      </c>
      <c r="G2870" s="218"/>
      <c r="H2870" s="221">
        <v>1</v>
      </c>
      <c r="I2870" s="222"/>
      <c r="J2870" s="218"/>
      <c r="K2870" s="218"/>
      <c r="L2870" s="223"/>
      <c r="M2870" s="224"/>
      <c r="N2870" s="225"/>
      <c r="O2870" s="225"/>
      <c r="P2870" s="225"/>
      <c r="Q2870" s="225"/>
      <c r="R2870" s="225"/>
      <c r="S2870" s="225"/>
      <c r="T2870" s="226"/>
      <c r="AT2870" s="227" t="s">
        <v>194</v>
      </c>
      <c r="AU2870" s="227" t="s">
        <v>82</v>
      </c>
      <c r="AV2870" s="14" t="s">
        <v>82</v>
      </c>
      <c r="AW2870" s="14" t="s">
        <v>29</v>
      </c>
      <c r="AX2870" s="14" t="s">
        <v>80</v>
      </c>
      <c r="AY2870" s="227" t="s">
        <v>182</v>
      </c>
    </row>
    <row r="2871" spans="1:65" s="2" customFormat="1" ht="24.2" customHeight="1">
      <c r="A2871" s="34"/>
      <c r="B2871" s="35"/>
      <c r="C2871" s="242" t="s">
        <v>3232</v>
      </c>
      <c r="D2871" s="242" t="s">
        <v>648</v>
      </c>
      <c r="E2871" s="243" t="s">
        <v>3233</v>
      </c>
      <c r="F2871" s="244" t="s">
        <v>3234</v>
      </c>
      <c r="G2871" s="245" t="s">
        <v>3235</v>
      </c>
      <c r="H2871" s="246">
        <v>1</v>
      </c>
      <c r="I2871" s="247"/>
      <c r="J2871" s="248">
        <f>ROUND(I2871*H2871,2)</f>
        <v>0</v>
      </c>
      <c r="K2871" s="249"/>
      <c r="L2871" s="250"/>
      <c r="M2871" s="251" t="s">
        <v>1</v>
      </c>
      <c r="N2871" s="252" t="s">
        <v>37</v>
      </c>
      <c r="O2871" s="71"/>
      <c r="P2871" s="202">
        <f>O2871*H2871</f>
        <v>0</v>
      </c>
      <c r="Q2871" s="202">
        <v>1.6000000000000001E-3</v>
      </c>
      <c r="R2871" s="202">
        <f>Q2871*H2871</f>
        <v>1.6000000000000001E-3</v>
      </c>
      <c r="S2871" s="202">
        <v>0</v>
      </c>
      <c r="T2871" s="203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4" t="s">
        <v>434</v>
      </c>
      <c r="AT2871" s="204" t="s">
        <v>648</v>
      </c>
      <c r="AU2871" s="204" t="s">
        <v>82</v>
      </c>
      <c r="AY2871" s="17" t="s">
        <v>182</v>
      </c>
      <c r="BE2871" s="205">
        <f>IF(N2871="základní",J2871,0)</f>
        <v>0</v>
      </c>
      <c r="BF2871" s="205">
        <f>IF(N2871="snížená",J2871,0)</f>
        <v>0</v>
      </c>
      <c r="BG2871" s="205">
        <f>IF(N2871="zákl. přenesená",J2871,0)</f>
        <v>0</v>
      </c>
      <c r="BH2871" s="205">
        <f>IF(N2871="sníž. přenesená",J2871,0)</f>
        <v>0</v>
      </c>
      <c r="BI2871" s="205">
        <f>IF(N2871="nulová",J2871,0)</f>
        <v>0</v>
      </c>
      <c r="BJ2871" s="17" t="s">
        <v>80</v>
      </c>
      <c r="BK2871" s="205">
        <f>ROUND(I2871*H2871,2)</f>
        <v>0</v>
      </c>
      <c r="BL2871" s="17" t="s">
        <v>326</v>
      </c>
      <c r="BM2871" s="204" t="s">
        <v>3236</v>
      </c>
    </row>
    <row r="2872" spans="1:65" s="2" customFormat="1" ht="24.2" customHeight="1">
      <c r="A2872" s="34"/>
      <c r="B2872" s="35"/>
      <c r="C2872" s="242" t="s">
        <v>3237</v>
      </c>
      <c r="D2872" s="242" t="s">
        <v>648</v>
      </c>
      <c r="E2872" s="243" t="s">
        <v>3238</v>
      </c>
      <c r="F2872" s="244" t="s">
        <v>3239</v>
      </c>
      <c r="G2872" s="245" t="s">
        <v>324</v>
      </c>
      <c r="H2872" s="246">
        <v>1</v>
      </c>
      <c r="I2872" s="247"/>
      <c r="J2872" s="248">
        <f>ROUND(I2872*H2872,2)</f>
        <v>0</v>
      </c>
      <c r="K2872" s="249"/>
      <c r="L2872" s="250"/>
      <c r="M2872" s="251" t="s">
        <v>1</v>
      </c>
      <c r="N2872" s="252" t="s">
        <v>37</v>
      </c>
      <c r="O2872" s="71"/>
      <c r="P2872" s="202">
        <f>O2872*H2872</f>
        <v>0</v>
      </c>
      <c r="Q2872" s="202">
        <v>2.1499999999999998E-2</v>
      </c>
      <c r="R2872" s="202">
        <f>Q2872*H2872</f>
        <v>2.1499999999999998E-2</v>
      </c>
      <c r="S2872" s="202">
        <v>0</v>
      </c>
      <c r="T2872" s="203">
        <f>S2872*H2872</f>
        <v>0</v>
      </c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R2872" s="204" t="s">
        <v>434</v>
      </c>
      <c r="AT2872" s="204" t="s">
        <v>648</v>
      </c>
      <c r="AU2872" s="204" t="s">
        <v>82</v>
      </c>
      <c r="AY2872" s="17" t="s">
        <v>182</v>
      </c>
      <c r="BE2872" s="205">
        <f>IF(N2872="základní",J2872,0)</f>
        <v>0</v>
      </c>
      <c r="BF2872" s="205">
        <f>IF(N2872="snížená",J2872,0)</f>
        <v>0</v>
      </c>
      <c r="BG2872" s="205">
        <f>IF(N2872="zákl. přenesená",J2872,0)</f>
        <v>0</v>
      </c>
      <c r="BH2872" s="205">
        <f>IF(N2872="sníž. přenesená",J2872,0)</f>
        <v>0</v>
      </c>
      <c r="BI2872" s="205">
        <f>IF(N2872="nulová",J2872,0)</f>
        <v>0</v>
      </c>
      <c r="BJ2872" s="17" t="s">
        <v>80</v>
      </c>
      <c r="BK2872" s="205">
        <f>ROUND(I2872*H2872,2)</f>
        <v>0</v>
      </c>
      <c r="BL2872" s="17" t="s">
        <v>326</v>
      </c>
      <c r="BM2872" s="204" t="s">
        <v>3240</v>
      </c>
    </row>
    <row r="2873" spans="1:65" s="2" customFormat="1" ht="24.2" customHeight="1">
      <c r="A2873" s="34"/>
      <c r="B2873" s="35"/>
      <c r="C2873" s="192" t="s">
        <v>3241</v>
      </c>
      <c r="D2873" s="192" t="s">
        <v>184</v>
      </c>
      <c r="E2873" s="193" t="s">
        <v>3242</v>
      </c>
      <c r="F2873" s="194" t="s">
        <v>3243</v>
      </c>
      <c r="G2873" s="195" t="s">
        <v>324</v>
      </c>
      <c r="H2873" s="196">
        <v>1</v>
      </c>
      <c r="I2873" s="197"/>
      <c r="J2873" s="198">
        <f>ROUND(I2873*H2873,2)</f>
        <v>0</v>
      </c>
      <c r="K2873" s="199"/>
      <c r="L2873" s="39"/>
      <c r="M2873" s="200" t="s">
        <v>1</v>
      </c>
      <c r="N2873" s="201" t="s">
        <v>37</v>
      </c>
      <c r="O2873" s="71"/>
      <c r="P2873" s="202">
        <f>O2873*H2873</f>
        <v>0</v>
      </c>
      <c r="Q2873" s="202">
        <v>8.7000000000000001E-4</v>
      </c>
      <c r="R2873" s="202">
        <f>Q2873*H2873</f>
        <v>8.7000000000000001E-4</v>
      </c>
      <c r="S2873" s="202">
        <v>0</v>
      </c>
      <c r="T2873" s="203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4" t="s">
        <v>326</v>
      </c>
      <c r="AT2873" s="204" t="s">
        <v>184</v>
      </c>
      <c r="AU2873" s="204" t="s">
        <v>82</v>
      </c>
      <c r="AY2873" s="17" t="s">
        <v>182</v>
      </c>
      <c r="BE2873" s="205">
        <f>IF(N2873="základní",J2873,0)</f>
        <v>0</v>
      </c>
      <c r="BF2873" s="205">
        <f>IF(N2873="snížená",J2873,0)</f>
        <v>0</v>
      </c>
      <c r="BG2873" s="205">
        <f>IF(N2873="zákl. přenesená",J2873,0)</f>
        <v>0</v>
      </c>
      <c r="BH2873" s="205">
        <f>IF(N2873="sníž. přenesená",J2873,0)</f>
        <v>0</v>
      </c>
      <c r="BI2873" s="205">
        <f>IF(N2873="nulová",J2873,0)</f>
        <v>0</v>
      </c>
      <c r="BJ2873" s="17" t="s">
        <v>80</v>
      </c>
      <c r="BK2873" s="205">
        <f>ROUND(I2873*H2873,2)</f>
        <v>0</v>
      </c>
      <c r="BL2873" s="17" t="s">
        <v>326</v>
      </c>
      <c r="BM2873" s="204" t="s">
        <v>3244</v>
      </c>
    </row>
    <row r="2874" spans="1:65" s="13" customFormat="1" ht="11.25">
      <c r="B2874" s="206"/>
      <c r="C2874" s="207"/>
      <c r="D2874" s="208" t="s">
        <v>194</v>
      </c>
      <c r="E2874" s="209" t="s">
        <v>1</v>
      </c>
      <c r="F2874" s="210" t="s">
        <v>3245</v>
      </c>
      <c r="G2874" s="207"/>
      <c r="H2874" s="209" t="s">
        <v>1</v>
      </c>
      <c r="I2874" s="211"/>
      <c r="J2874" s="207"/>
      <c r="K2874" s="207"/>
      <c r="L2874" s="212"/>
      <c r="M2874" s="213"/>
      <c r="N2874" s="214"/>
      <c r="O2874" s="214"/>
      <c r="P2874" s="214"/>
      <c r="Q2874" s="214"/>
      <c r="R2874" s="214"/>
      <c r="S2874" s="214"/>
      <c r="T2874" s="215"/>
      <c r="AT2874" s="216" t="s">
        <v>194</v>
      </c>
      <c r="AU2874" s="216" t="s">
        <v>82</v>
      </c>
      <c r="AV2874" s="13" t="s">
        <v>80</v>
      </c>
      <c r="AW2874" s="13" t="s">
        <v>29</v>
      </c>
      <c r="AX2874" s="13" t="s">
        <v>72</v>
      </c>
      <c r="AY2874" s="216" t="s">
        <v>182</v>
      </c>
    </row>
    <row r="2875" spans="1:65" s="13" customFormat="1" ht="11.25">
      <c r="B2875" s="206"/>
      <c r="C2875" s="207"/>
      <c r="D2875" s="208" t="s">
        <v>194</v>
      </c>
      <c r="E2875" s="209" t="s">
        <v>1</v>
      </c>
      <c r="F2875" s="210" t="s">
        <v>3246</v>
      </c>
      <c r="G2875" s="207"/>
      <c r="H2875" s="209" t="s">
        <v>1</v>
      </c>
      <c r="I2875" s="211"/>
      <c r="J2875" s="207"/>
      <c r="K2875" s="207"/>
      <c r="L2875" s="212"/>
      <c r="M2875" s="213"/>
      <c r="N2875" s="214"/>
      <c r="O2875" s="214"/>
      <c r="P2875" s="214"/>
      <c r="Q2875" s="214"/>
      <c r="R2875" s="214"/>
      <c r="S2875" s="214"/>
      <c r="T2875" s="215"/>
      <c r="AT2875" s="216" t="s">
        <v>194</v>
      </c>
      <c r="AU2875" s="216" t="s">
        <v>82</v>
      </c>
      <c r="AV2875" s="13" t="s">
        <v>80</v>
      </c>
      <c r="AW2875" s="13" t="s">
        <v>29</v>
      </c>
      <c r="AX2875" s="13" t="s">
        <v>72</v>
      </c>
      <c r="AY2875" s="216" t="s">
        <v>182</v>
      </c>
    </row>
    <row r="2876" spans="1:65" s="14" customFormat="1" ht="11.25">
      <c r="B2876" s="217"/>
      <c r="C2876" s="218"/>
      <c r="D2876" s="208" t="s">
        <v>194</v>
      </c>
      <c r="E2876" s="219" t="s">
        <v>1</v>
      </c>
      <c r="F2876" s="220" t="s">
        <v>80</v>
      </c>
      <c r="G2876" s="218"/>
      <c r="H2876" s="221">
        <v>1</v>
      </c>
      <c r="I2876" s="222"/>
      <c r="J2876" s="218"/>
      <c r="K2876" s="218"/>
      <c r="L2876" s="223"/>
      <c r="M2876" s="224"/>
      <c r="N2876" s="225"/>
      <c r="O2876" s="225"/>
      <c r="P2876" s="225"/>
      <c r="Q2876" s="225"/>
      <c r="R2876" s="225"/>
      <c r="S2876" s="225"/>
      <c r="T2876" s="226"/>
      <c r="AT2876" s="227" t="s">
        <v>194</v>
      </c>
      <c r="AU2876" s="227" t="s">
        <v>82</v>
      </c>
      <c r="AV2876" s="14" t="s">
        <v>82</v>
      </c>
      <c r="AW2876" s="14" t="s">
        <v>29</v>
      </c>
      <c r="AX2876" s="14" t="s">
        <v>80</v>
      </c>
      <c r="AY2876" s="227" t="s">
        <v>182</v>
      </c>
    </row>
    <row r="2877" spans="1:65" s="2" customFormat="1" ht="24.2" customHeight="1">
      <c r="A2877" s="34"/>
      <c r="B2877" s="35"/>
      <c r="C2877" s="242" t="s">
        <v>3247</v>
      </c>
      <c r="D2877" s="242" t="s">
        <v>648</v>
      </c>
      <c r="E2877" s="243" t="s">
        <v>3248</v>
      </c>
      <c r="F2877" s="244" t="s">
        <v>3249</v>
      </c>
      <c r="G2877" s="245" t="s">
        <v>324</v>
      </c>
      <c r="H2877" s="246">
        <v>1</v>
      </c>
      <c r="I2877" s="247"/>
      <c r="J2877" s="248">
        <f>ROUND(I2877*H2877,2)</f>
        <v>0</v>
      </c>
      <c r="K2877" s="249"/>
      <c r="L2877" s="250"/>
      <c r="M2877" s="251" t="s">
        <v>1</v>
      </c>
      <c r="N2877" s="252" t="s">
        <v>37</v>
      </c>
      <c r="O2877" s="71"/>
      <c r="P2877" s="202">
        <f>O2877*H2877</f>
        <v>0</v>
      </c>
      <c r="Q2877" s="202">
        <v>6.5000000000000002E-2</v>
      </c>
      <c r="R2877" s="202">
        <f>Q2877*H2877</f>
        <v>6.5000000000000002E-2</v>
      </c>
      <c r="S2877" s="202">
        <v>0</v>
      </c>
      <c r="T2877" s="203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4" t="s">
        <v>434</v>
      </c>
      <c r="AT2877" s="204" t="s">
        <v>648</v>
      </c>
      <c r="AU2877" s="204" t="s">
        <v>82</v>
      </c>
      <c r="AY2877" s="17" t="s">
        <v>182</v>
      </c>
      <c r="BE2877" s="205">
        <f>IF(N2877="základní",J2877,0)</f>
        <v>0</v>
      </c>
      <c r="BF2877" s="205">
        <f>IF(N2877="snížená",J2877,0)</f>
        <v>0</v>
      </c>
      <c r="BG2877" s="205">
        <f>IF(N2877="zákl. přenesená",J2877,0)</f>
        <v>0</v>
      </c>
      <c r="BH2877" s="205">
        <f>IF(N2877="sníž. přenesená",J2877,0)</f>
        <v>0</v>
      </c>
      <c r="BI2877" s="205">
        <f>IF(N2877="nulová",J2877,0)</f>
        <v>0</v>
      </c>
      <c r="BJ2877" s="17" t="s">
        <v>80</v>
      </c>
      <c r="BK2877" s="205">
        <f>ROUND(I2877*H2877,2)</f>
        <v>0</v>
      </c>
      <c r="BL2877" s="17" t="s">
        <v>326</v>
      </c>
      <c r="BM2877" s="204" t="s">
        <v>3250</v>
      </c>
    </row>
    <row r="2878" spans="1:65" s="13" customFormat="1" ht="11.25">
      <c r="B2878" s="206"/>
      <c r="C2878" s="207"/>
      <c r="D2878" s="208" t="s">
        <v>194</v>
      </c>
      <c r="E2878" s="209" t="s">
        <v>1</v>
      </c>
      <c r="F2878" s="210" t="s">
        <v>207</v>
      </c>
      <c r="G2878" s="207"/>
      <c r="H2878" s="209" t="s">
        <v>1</v>
      </c>
      <c r="I2878" s="211"/>
      <c r="J2878" s="207"/>
      <c r="K2878" s="207"/>
      <c r="L2878" s="212"/>
      <c r="M2878" s="213"/>
      <c r="N2878" s="214"/>
      <c r="O2878" s="214"/>
      <c r="P2878" s="214"/>
      <c r="Q2878" s="214"/>
      <c r="R2878" s="214"/>
      <c r="S2878" s="214"/>
      <c r="T2878" s="215"/>
      <c r="AT2878" s="216" t="s">
        <v>194</v>
      </c>
      <c r="AU2878" s="216" t="s">
        <v>82</v>
      </c>
      <c r="AV2878" s="13" t="s">
        <v>80</v>
      </c>
      <c r="AW2878" s="13" t="s">
        <v>29</v>
      </c>
      <c r="AX2878" s="13" t="s">
        <v>72</v>
      </c>
      <c r="AY2878" s="216" t="s">
        <v>182</v>
      </c>
    </row>
    <row r="2879" spans="1:65" s="13" customFormat="1" ht="11.25">
      <c r="B2879" s="206"/>
      <c r="C2879" s="207"/>
      <c r="D2879" s="208" t="s">
        <v>194</v>
      </c>
      <c r="E2879" s="209" t="s">
        <v>1</v>
      </c>
      <c r="F2879" s="210" t="s">
        <v>3246</v>
      </c>
      <c r="G2879" s="207"/>
      <c r="H2879" s="209" t="s">
        <v>1</v>
      </c>
      <c r="I2879" s="211"/>
      <c r="J2879" s="207"/>
      <c r="K2879" s="207"/>
      <c r="L2879" s="212"/>
      <c r="M2879" s="213"/>
      <c r="N2879" s="214"/>
      <c r="O2879" s="214"/>
      <c r="P2879" s="214"/>
      <c r="Q2879" s="214"/>
      <c r="R2879" s="214"/>
      <c r="S2879" s="214"/>
      <c r="T2879" s="215"/>
      <c r="AT2879" s="216" t="s">
        <v>194</v>
      </c>
      <c r="AU2879" s="216" t="s">
        <v>82</v>
      </c>
      <c r="AV2879" s="13" t="s">
        <v>80</v>
      </c>
      <c r="AW2879" s="13" t="s">
        <v>29</v>
      </c>
      <c r="AX2879" s="13" t="s">
        <v>72</v>
      </c>
      <c r="AY2879" s="216" t="s">
        <v>182</v>
      </c>
    </row>
    <row r="2880" spans="1:65" s="14" customFormat="1" ht="11.25">
      <c r="B2880" s="217"/>
      <c r="C2880" s="218"/>
      <c r="D2880" s="208" t="s">
        <v>194</v>
      </c>
      <c r="E2880" s="219" t="s">
        <v>1</v>
      </c>
      <c r="F2880" s="220" t="s">
        <v>80</v>
      </c>
      <c r="G2880" s="218"/>
      <c r="H2880" s="221">
        <v>1</v>
      </c>
      <c r="I2880" s="222"/>
      <c r="J2880" s="218"/>
      <c r="K2880" s="218"/>
      <c r="L2880" s="223"/>
      <c r="M2880" s="224"/>
      <c r="N2880" s="225"/>
      <c r="O2880" s="225"/>
      <c r="P2880" s="225"/>
      <c r="Q2880" s="225"/>
      <c r="R2880" s="225"/>
      <c r="S2880" s="225"/>
      <c r="T2880" s="226"/>
      <c r="AT2880" s="227" t="s">
        <v>194</v>
      </c>
      <c r="AU2880" s="227" t="s">
        <v>82</v>
      </c>
      <c r="AV2880" s="14" t="s">
        <v>82</v>
      </c>
      <c r="AW2880" s="14" t="s">
        <v>29</v>
      </c>
      <c r="AX2880" s="14" t="s">
        <v>80</v>
      </c>
      <c r="AY2880" s="227" t="s">
        <v>182</v>
      </c>
    </row>
    <row r="2881" spans="1:65" s="2" customFormat="1" ht="24.2" customHeight="1">
      <c r="A2881" s="34"/>
      <c r="B2881" s="35"/>
      <c r="C2881" s="192" t="s">
        <v>3251</v>
      </c>
      <c r="D2881" s="192" t="s">
        <v>184</v>
      </c>
      <c r="E2881" s="193" t="s">
        <v>3252</v>
      </c>
      <c r="F2881" s="194" t="s">
        <v>3253</v>
      </c>
      <c r="G2881" s="195" t="s">
        <v>324</v>
      </c>
      <c r="H2881" s="196">
        <v>24</v>
      </c>
      <c r="I2881" s="197"/>
      <c r="J2881" s="198">
        <f>ROUND(I2881*H2881,2)</f>
        <v>0</v>
      </c>
      <c r="K2881" s="199"/>
      <c r="L2881" s="39"/>
      <c r="M2881" s="200" t="s">
        <v>1</v>
      </c>
      <c r="N2881" s="201" t="s">
        <v>37</v>
      </c>
      <c r="O2881" s="71"/>
      <c r="P2881" s="202">
        <f>O2881*H2881</f>
        <v>0</v>
      </c>
      <c r="Q2881" s="202">
        <v>0</v>
      </c>
      <c r="R2881" s="202">
        <f>Q2881*H2881</f>
        <v>0</v>
      </c>
      <c r="S2881" s="202">
        <v>0</v>
      </c>
      <c r="T2881" s="203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4" t="s">
        <v>187</v>
      </c>
      <c r="AT2881" s="204" t="s">
        <v>184</v>
      </c>
      <c r="AU2881" s="204" t="s">
        <v>82</v>
      </c>
      <c r="AY2881" s="17" t="s">
        <v>182</v>
      </c>
      <c r="BE2881" s="205">
        <f>IF(N2881="základní",J2881,0)</f>
        <v>0</v>
      </c>
      <c r="BF2881" s="205">
        <f>IF(N2881="snížená",J2881,0)</f>
        <v>0</v>
      </c>
      <c r="BG2881" s="205">
        <f>IF(N2881="zákl. přenesená",J2881,0)</f>
        <v>0</v>
      </c>
      <c r="BH2881" s="205">
        <f>IF(N2881="sníž. přenesená",J2881,0)</f>
        <v>0</v>
      </c>
      <c r="BI2881" s="205">
        <f>IF(N2881="nulová",J2881,0)</f>
        <v>0</v>
      </c>
      <c r="BJ2881" s="17" t="s">
        <v>80</v>
      </c>
      <c r="BK2881" s="205">
        <f>ROUND(I2881*H2881,2)</f>
        <v>0</v>
      </c>
      <c r="BL2881" s="17" t="s">
        <v>187</v>
      </c>
      <c r="BM2881" s="204" t="s">
        <v>3254</v>
      </c>
    </row>
    <row r="2882" spans="1:65" s="2" customFormat="1" ht="24.2" customHeight="1">
      <c r="A2882" s="34"/>
      <c r="B2882" s="35"/>
      <c r="C2882" s="242" t="s">
        <v>3255</v>
      </c>
      <c r="D2882" s="242" t="s">
        <v>648</v>
      </c>
      <c r="E2882" s="243" t="s">
        <v>3256</v>
      </c>
      <c r="F2882" s="244" t="s">
        <v>3257</v>
      </c>
      <c r="G2882" s="245" t="s">
        <v>324</v>
      </c>
      <c r="H2882" s="246">
        <v>24</v>
      </c>
      <c r="I2882" s="247"/>
      <c r="J2882" s="248">
        <f>ROUND(I2882*H2882,2)</f>
        <v>0</v>
      </c>
      <c r="K2882" s="249"/>
      <c r="L2882" s="250"/>
      <c r="M2882" s="251" t="s">
        <v>1</v>
      </c>
      <c r="N2882" s="252" t="s">
        <v>37</v>
      </c>
      <c r="O2882" s="71"/>
      <c r="P2882" s="202">
        <f>O2882*H2882</f>
        <v>0</v>
      </c>
      <c r="Q2882" s="202">
        <v>3.0000000000000001E-3</v>
      </c>
      <c r="R2882" s="202">
        <f>Q2882*H2882</f>
        <v>7.2000000000000008E-2</v>
      </c>
      <c r="S2882" s="202">
        <v>0</v>
      </c>
      <c r="T2882" s="203">
        <f>S2882*H2882</f>
        <v>0</v>
      </c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R2882" s="204" t="s">
        <v>282</v>
      </c>
      <c r="AT2882" s="204" t="s">
        <v>648</v>
      </c>
      <c r="AU2882" s="204" t="s">
        <v>82</v>
      </c>
      <c r="AY2882" s="17" t="s">
        <v>182</v>
      </c>
      <c r="BE2882" s="205">
        <f>IF(N2882="základní",J2882,0)</f>
        <v>0</v>
      </c>
      <c r="BF2882" s="205">
        <f>IF(N2882="snížená",J2882,0)</f>
        <v>0</v>
      </c>
      <c r="BG2882" s="205">
        <f>IF(N2882="zákl. přenesená",J2882,0)</f>
        <v>0</v>
      </c>
      <c r="BH2882" s="205">
        <f>IF(N2882="sníž. přenesená",J2882,0)</f>
        <v>0</v>
      </c>
      <c r="BI2882" s="205">
        <f>IF(N2882="nulová",J2882,0)</f>
        <v>0</v>
      </c>
      <c r="BJ2882" s="17" t="s">
        <v>80</v>
      </c>
      <c r="BK2882" s="205">
        <f>ROUND(I2882*H2882,2)</f>
        <v>0</v>
      </c>
      <c r="BL2882" s="17" t="s">
        <v>187</v>
      </c>
      <c r="BM2882" s="204" t="s">
        <v>3258</v>
      </c>
    </row>
    <row r="2883" spans="1:65" s="2" customFormat="1" ht="16.5" customHeight="1">
      <c r="A2883" s="34"/>
      <c r="B2883" s="35"/>
      <c r="C2883" s="192" t="s">
        <v>3259</v>
      </c>
      <c r="D2883" s="192" t="s">
        <v>184</v>
      </c>
      <c r="E2883" s="193" t="s">
        <v>3260</v>
      </c>
      <c r="F2883" s="194" t="s">
        <v>3261</v>
      </c>
      <c r="G2883" s="195" t="s">
        <v>324</v>
      </c>
      <c r="H2883" s="196">
        <v>1</v>
      </c>
      <c r="I2883" s="197"/>
      <c r="J2883" s="198">
        <f>ROUND(I2883*H2883,2)</f>
        <v>0</v>
      </c>
      <c r="K2883" s="199"/>
      <c r="L2883" s="39"/>
      <c r="M2883" s="200" t="s">
        <v>1</v>
      </c>
      <c r="N2883" s="201" t="s">
        <v>37</v>
      </c>
      <c r="O2883" s="71"/>
      <c r="P2883" s="202">
        <f>O2883*H2883</f>
        <v>0</v>
      </c>
      <c r="Q2883" s="202">
        <v>0</v>
      </c>
      <c r="R2883" s="202">
        <f>Q2883*H2883</f>
        <v>0</v>
      </c>
      <c r="S2883" s="202">
        <v>0</v>
      </c>
      <c r="T2883" s="203">
        <f>S2883*H2883</f>
        <v>0</v>
      </c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R2883" s="204" t="s">
        <v>326</v>
      </c>
      <c r="AT2883" s="204" t="s">
        <v>184</v>
      </c>
      <c r="AU2883" s="204" t="s">
        <v>82</v>
      </c>
      <c r="AY2883" s="17" t="s">
        <v>182</v>
      </c>
      <c r="BE2883" s="205">
        <f>IF(N2883="základní",J2883,0)</f>
        <v>0</v>
      </c>
      <c r="BF2883" s="205">
        <f>IF(N2883="snížená",J2883,0)</f>
        <v>0</v>
      </c>
      <c r="BG2883" s="205">
        <f>IF(N2883="zákl. přenesená",J2883,0)</f>
        <v>0</v>
      </c>
      <c r="BH2883" s="205">
        <f>IF(N2883="sníž. přenesená",J2883,0)</f>
        <v>0</v>
      </c>
      <c r="BI2883" s="205">
        <f>IF(N2883="nulová",J2883,0)</f>
        <v>0</v>
      </c>
      <c r="BJ2883" s="17" t="s">
        <v>80</v>
      </c>
      <c r="BK2883" s="205">
        <f>ROUND(I2883*H2883,2)</f>
        <v>0</v>
      </c>
      <c r="BL2883" s="17" t="s">
        <v>326</v>
      </c>
      <c r="BM2883" s="204" t="s">
        <v>3262</v>
      </c>
    </row>
    <row r="2884" spans="1:65" s="2" customFormat="1" ht="16.5" customHeight="1">
      <c r="A2884" s="34"/>
      <c r="B2884" s="35"/>
      <c r="C2884" s="242" t="s">
        <v>3263</v>
      </c>
      <c r="D2884" s="242" t="s">
        <v>648</v>
      </c>
      <c r="E2884" s="243" t="s">
        <v>3264</v>
      </c>
      <c r="F2884" s="244" t="s">
        <v>3265</v>
      </c>
      <c r="G2884" s="245" t="s">
        <v>1883</v>
      </c>
      <c r="H2884" s="246">
        <v>1</v>
      </c>
      <c r="I2884" s="247"/>
      <c r="J2884" s="248">
        <f>ROUND(I2884*H2884,2)</f>
        <v>0</v>
      </c>
      <c r="K2884" s="249"/>
      <c r="L2884" s="250"/>
      <c r="M2884" s="251" t="s">
        <v>1</v>
      </c>
      <c r="N2884" s="252" t="s">
        <v>37</v>
      </c>
      <c r="O2884" s="71"/>
      <c r="P2884" s="202">
        <f>O2884*H2884</f>
        <v>0</v>
      </c>
      <c r="Q2884" s="202">
        <v>0</v>
      </c>
      <c r="R2884" s="202">
        <f>Q2884*H2884</f>
        <v>0</v>
      </c>
      <c r="S2884" s="202">
        <v>0</v>
      </c>
      <c r="T2884" s="203">
        <f>S2884*H2884</f>
        <v>0</v>
      </c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R2884" s="204" t="s">
        <v>434</v>
      </c>
      <c r="AT2884" s="204" t="s">
        <v>648</v>
      </c>
      <c r="AU2884" s="204" t="s">
        <v>82</v>
      </c>
      <c r="AY2884" s="17" t="s">
        <v>182</v>
      </c>
      <c r="BE2884" s="205">
        <f>IF(N2884="základní",J2884,0)</f>
        <v>0</v>
      </c>
      <c r="BF2884" s="205">
        <f>IF(N2884="snížená",J2884,0)</f>
        <v>0</v>
      </c>
      <c r="BG2884" s="205">
        <f>IF(N2884="zákl. přenesená",J2884,0)</f>
        <v>0</v>
      </c>
      <c r="BH2884" s="205">
        <f>IF(N2884="sníž. přenesená",J2884,0)</f>
        <v>0</v>
      </c>
      <c r="BI2884" s="205">
        <f>IF(N2884="nulová",J2884,0)</f>
        <v>0</v>
      </c>
      <c r="BJ2884" s="17" t="s">
        <v>80</v>
      </c>
      <c r="BK2884" s="205">
        <f>ROUND(I2884*H2884,2)</f>
        <v>0</v>
      </c>
      <c r="BL2884" s="17" t="s">
        <v>326</v>
      </c>
      <c r="BM2884" s="204" t="s">
        <v>3266</v>
      </c>
    </row>
    <row r="2885" spans="1:65" s="13" customFormat="1" ht="11.25">
      <c r="B2885" s="206"/>
      <c r="C2885" s="207"/>
      <c r="D2885" s="208" t="s">
        <v>194</v>
      </c>
      <c r="E2885" s="209" t="s">
        <v>1</v>
      </c>
      <c r="F2885" s="210" t="s">
        <v>3267</v>
      </c>
      <c r="G2885" s="207"/>
      <c r="H2885" s="209" t="s">
        <v>1</v>
      </c>
      <c r="I2885" s="211"/>
      <c r="J2885" s="207"/>
      <c r="K2885" s="207"/>
      <c r="L2885" s="212"/>
      <c r="M2885" s="213"/>
      <c r="N2885" s="214"/>
      <c r="O2885" s="214"/>
      <c r="P2885" s="214"/>
      <c r="Q2885" s="214"/>
      <c r="R2885" s="214"/>
      <c r="S2885" s="214"/>
      <c r="T2885" s="215"/>
      <c r="AT2885" s="216" t="s">
        <v>194</v>
      </c>
      <c r="AU2885" s="216" t="s">
        <v>82</v>
      </c>
      <c r="AV2885" s="13" t="s">
        <v>80</v>
      </c>
      <c r="AW2885" s="13" t="s">
        <v>29</v>
      </c>
      <c r="AX2885" s="13" t="s">
        <v>72</v>
      </c>
      <c r="AY2885" s="216" t="s">
        <v>182</v>
      </c>
    </row>
    <row r="2886" spans="1:65" s="14" customFormat="1" ht="11.25">
      <c r="B2886" s="217"/>
      <c r="C2886" s="218"/>
      <c r="D2886" s="208" t="s">
        <v>194</v>
      </c>
      <c r="E2886" s="219" t="s">
        <v>1</v>
      </c>
      <c r="F2886" s="220" t="s">
        <v>80</v>
      </c>
      <c r="G2886" s="218"/>
      <c r="H2886" s="221">
        <v>1</v>
      </c>
      <c r="I2886" s="222"/>
      <c r="J2886" s="218"/>
      <c r="K2886" s="218"/>
      <c r="L2886" s="223"/>
      <c r="M2886" s="224"/>
      <c r="N2886" s="225"/>
      <c r="O2886" s="225"/>
      <c r="P2886" s="225"/>
      <c r="Q2886" s="225"/>
      <c r="R2886" s="225"/>
      <c r="S2886" s="225"/>
      <c r="T2886" s="226"/>
      <c r="AT2886" s="227" t="s">
        <v>194</v>
      </c>
      <c r="AU2886" s="227" t="s">
        <v>82</v>
      </c>
      <c r="AV2886" s="14" t="s">
        <v>82</v>
      </c>
      <c r="AW2886" s="14" t="s">
        <v>29</v>
      </c>
      <c r="AX2886" s="14" t="s">
        <v>80</v>
      </c>
      <c r="AY2886" s="227" t="s">
        <v>182</v>
      </c>
    </row>
    <row r="2887" spans="1:65" s="2" customFormat="1" ht="21.75" customHeight="1">
      <c r="A2887" s="34"/>
      <c r="B2887" s="35"/>
      <c r="C2887" s="192" t="s">
        <v>3268</v>
      </c>
      <c r="D2887" s="192" t="s">
        <v>184</v>
      </c>
      <c r="E2887" s="193" t="s">
        <v>3269</v>
      </c>
      <c r="F2887" s="194" t="s">
        <v>3270</v>
      </c>
      <c r="G2887" s="195" t="s">
        <v>324</v>
      </c>
      <c r="H2887" s="196">
        <v>18</v>
      </c>
      <c r="I2887" s="197"/>
      <c r="J2887" s="198">
        <f>ROUND(I2887*H2887,2)</f>
        <v>0</v>
      </c>
      <c r="K2887" s="199"/>
      <c r="L2887" s="39"/>
      <c r="M2887" s="200" t="s">
        <v>1</v>
      </c>
      <c r="N2887" s="201" t="s">
        <v>37</v>
      </c>
      <c r="O2887" s="71"/>
      <c r="P2887" s="202">
        <f>O2887*H2887</f>
        <v>0</v>
      </c>
      <c r="Q2887" s="202">
        <v>0</v>
      </c>
      <c r="R2887" s="202">
        <f>Q2887*H2887</f>
        <v>0</v>
      </c>
      <c r="S2887" s="202">
        <v>0</v>
      </c>
      <c r="T2887" s="203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204" t="s">
        <v>326</v>
      </c>
      <c r="AT2887" s="204" t="s">
        <v>184</v>
      </c>
      <c r="AU2887" s="204" t="s">
        <v>82</v>
      </c>
      <c r="AY2887" s="17" t="s">
        <v>182</v>
      </c>
      <c r="BE2887" s="205">
        <f>IF(N2887="základní",J2887,0)</f>
        <v>0</v>
      </c>
      <c r="BF2887" s="205">
        <f>IF(N2887="snížená",J2887,0)</f>
        <v>0</v>
      </c>
      <c r="BG2887" s="205">
        <f>IF(N2887="zákl. přenesená",J2887,0)</f>
        <v>0</v>
      </c>
      <c r="BH2887" s="205">
        <f>IF(N2887="sníž. přenesená",J2887,0)</f>
        <v>0</v>
      </c>
      <c r="BI2887" s="205">
        <f>IF(N2887="nulová",J2887,0)</f>
        <v>0</v>
      </c>
      <c r="BJ2887" s="17" t="s">
        <v>80</v>
      </c>
      <c r="BK2887" s="205">
        <f>ROUND(I2887*H2887,2)</f>
        <v>0</v>
      </c>
      <c r="BL2887" s="17" t="s">
        <v>326</v>
      </c>
      <c r="BM2887" s="204" t="s">
        <v>3271</v>
      </c>
    </row>
    <row r="2888" spans="1:65" s="2" customFormat="1" ht="16.5" customHeight="1">
      <c r="A2888" s="34"/>
      <c r="B2888" s="35"/>
      <c r="C2888" s="242" t="s">
        <v>3272</v>
      </c>
      <c r="D2888" s="242" t="s">
        <v>648</v>
      </c>
      <c r="E2888" s="243" t="s">
        <v>3273</v>
      </c>
      <c r="F2888" s="244" t="s">
        <v>3274</v>
      </c>
      <c r="G2888" s="245" t="s">
        <v>324</v>
      </c>
      <c r="H2888" s="246">
        <v>18</v>
      </c>
      <c r="I2888" s="247"/>
      <c r="J2888" s="248">
        <f>ROUND(I2888*H2888,2)</f>
        <v>0</v>
      </c>
      <c r="K2888" s="249"/>
      <c r="L2888" s="250"/>
      <c r="M2888" s="251" t="s">
        <v>1</v>
      </c>
      <c r="N2888" s="252" t="s">
        <v>37</v>
      </c>
      <c r="O2888" s="71"/>
      <c r="P2888" s="202">
        <f>O2888*H2888</f>
        <v>0</v>
      </c>
      <c r="Q2888" s="202">
        <v>2.2000000000000001E-3</v>
      </c>
      <c r="R2888" s="202">
        <f>Q2888*H2888</f>
        <v>3.9600000000000003E-2</v>
      </c>
      <c r="S2888" s="202">
        <v>0</v>
      </c>
      <c r="T2888" s="203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4" t="s">
        <v>434</v>
      </c>
      <c r="AT2888" s="204" t="s">
        <v>648</v>
      </c>
      <c r="AU2888" s="204" t="s">
        <v>82</v>
      </c>
      <c r="AY2888" s="17" t="s">
        <v>182</v>
      </c>
      <c r="BE2888" s="205">
        <f>IF(N2888="základní",J2888,0)</f>
        <v>0</v>
      </c>
      <c r="BF2888" s="205">
        <f>IF(N2888="snížená",J2888,0)</f>
        <v>0</v>
      </c>
      <c r="BG2888" s="205">
        <f>IF(N2888="zákl. přenesená",J2888,0)</f>
        <v>0</v>
      </c>
      <c r="BH2888" s="205">
        <f>IF(N2888="sníž. přenesená",J2888,0)</f>
        <v>0</v>
      </c>
      <c r="BI2888" s="205">
        <f>IF(N2888="nulová",J2888,0)</f>
        <v>0</v>
      </c>
      <c r="BJ2888" s="17" t="s">
        <v>80</v>
      </c>
      <c r="BK2888" s="205">
        <f>ROUND(I2888*H2888,2)</f>
        <v>0</v>
      </c>
      <c r="BL2888" s="17" t="s">
        <v>326</v>
      </c>
      <c r="BM2888" s="204" t="s">
        <v>3275</v>
      </c>
    </row>
    <row r="2889" spans="1:65" s="2" customFormat="1" ht="21.75" customHeight="1">
      <c r="A2889" s="34"/>
      <c r="B2889" s="35"/>
      <c r="C2889" s="192" t="s">
        <v>3276</v>
      </c>
      <c r="D2889" s="192" t="s">
        <v>184</v>
      </c>
      <c r="E2889" s="193" t="s">
        <v>3277</v>
      </c>
      <c r="F2889" s="194" t="s">
        <v>3278</v>
      </c>
      <c r="G2889" s="195" t="s">
        <v>324</v>
      </c>
      <c r="H2889" s="196">
        <v>7</v>
      </c>
      <c r="I2889" s="197"/>
      <c r="J2889" s="198">
        <f>ROUND(I2889*H2889,2)</f>
        <v>0</v>
      </c>
      <c r="K2889" s="199"/>
      <c r="L2889" s="39"/>
      <c r="M2889" s="200" t="s">
        <v>1</v>
      </c>
      <c r="N2889" s="201" t="s">
        <v>37</v>
      </c>
      <c r="O2889" s="71"/>
      <c r="P2889" s="202">
        <f>O2889*H2889</f>
        <v>0</v>
      </c>
      <c r="Q2889" s="202">
        <v>0</v>
      </c>
      <c r="R2889" s="202">
        <f>Q2889*H2889</f>
        <v>0</v>
      </c>
      <c r="S2889" s="202">
        <v>0</v>
      </c>
      <c r="T2889" s="203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4" t="s">
        <v>326</v>
      </c>
      <c r="AT2889" s="204" t="s">
        <v>184</v>
      </c>
      <c r="AU2889" s="204" t="s">
        <v>82</v>
      </c>
      <c r="AY2889" s="17" t="s">
        <v>182</v>
      </c>
      <c r="BE2889" s="205">
        <f>IF(N2889="základní",J2889,0)</f>
        <v>0</v>
      </c>
      <c r="BF2889" s="205">
        <f>IF(N2889="snížená",J2889,0)</f>
        <v>0</v>
      </c>
      <c r="BG2889" s="205">
        <f>IF(N2889="zákl. přenesená",J2889,0)</f>
        <v>0</v>
      </c>
      <c r="BH2889" s="205">
        <f>IF(N2889="sníž. přenesená",J2889,0)</f>
        <v>0</v>
      </c>
      <c r="BI2889" s="205">
        <f>IF(N2889="nulová",J2889,0)</f>
        <v>0</v>
      </c>
      <c r="BJ2889" s="17" t="s">
        <v>80</v>
      </c>
      <c r="BK2889" s="205">
        <f>ROUND(I2889*H2889,2)</f>
        <v>0</v>
      </c>
      <c r="BL2889" s="17" t="s">
        <v>326</v>
      </c>
      <c r="BM2889" s="204" t="s">
        <v>3279</v>
      </c>
    </row>
    <row r="2890" spans="1:65" s="2" customFormat="1" ht="16.5" customHeight="1">
      <c r="A2890" s="34"/>
      <c r="B2890" s="35"/>
      <c r="C2890" s="242" t="s">
        <v>3280</v>
      </c>
      <c r="D2890" s="242" t="s">
        <v>648</v>
      </c>
      <c r="E2890" s="243" t="s">
        <v>3281</v>
      </c>
      <c r="F2890" s="244" t="s">
        <v>3282</v>
      </c>
      <c r="G2890" s="245" t="s">
        <v>324</v>
      </c>
      <c r="H2890" s="246">
        <v>7</v>
      </c>
      <c r="I2890" s="247"/>
      <c r="J2890" s="248">
        <f>ROUND(I2890*H2890,2)</f>
        <v>0</v>
      </c>
      <c r="K2890" s="249"/>
      <c r="L2890" s="250"/>
      <c r="M2890" s="251" t="s">
        <v>1</v>
      </c>
      <c r="N2890" s="252" t="s">
        <v>37</v>
      </c>
      <c r="O2890" s="71"/>
      <c r="P2890" s="202">
        <f>O2890*H2890</f>
        <v>0</v>
      </c>
      <c r="Q2890" s="202">
        <v>2.2000000000000001E-3</v>
      </c>
      <c r="R2890" s="202">
        <f>Q2890*H2890</f>
        <v>1.54E-2</v>
      </c>
      <c r="S2890" s="202">
        <v>0</v>
      </c>
      <c r="T2890" s="203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4" t="s">
        <v>434</v>
      </c>
      <c r="AT2890" s="204" t="s">
        <v>648</v>
      </c>
      <c r="AU2890" s="204" t="s">
        <v>82</v>
      </c>
      <c r="AY2890" s="17" t="s">
        <v>182</v>
      </c>
      <c r="BE2890" s="205">
        <f>IF(N2890="základní",J2890,0)</f>
        <v>0</v>
      </c>
      <c r="BF2890" s="205">
        <f>IF(N2890="snížená",J2890,0)</f>
        <v>0</v>
      </c>
      <c r="BG2890" s="205">
        <f>IF(N2890="zákl. přenesená",J2890,0)</f>
        <v>0</v>
      </c>
      <c r="BH2890" s="205">
        <f>IF(N2890="sníž. přenesená",J2890,0)</f>
        <v>0</v>
      </c>
      <c r="BI2890" s="205">
        <f>IF(N2890="nulová",J2890,0)</f>
        <v>0</v>
      </c>
      <c r="BJ2890" s="17" t="s">
        <v>80</v>
      </c>
      <c r="BK2890" s="205">
        <f>ROUND(I2890*H2890,2)</f>
        <v>0</v>
      </c>
      <c r="BL2890" s="17" t="s">
        <v>326</v>
      </c>
      <c r="BM2890" s="204" t="s">
        <v>3283</v>
      </c>
    </row>
    <row r="2891" spans="1:65" s="2" customFormat="1" ht="24.2" customHeight="1">
      <c r="A2891" s="34"/>
      <c r="B2891" s="35"/>
      <c r="C2891" s="192" t="s">
        <v>3284</v>
      </c>
      <c r="D2891" s="192" t="s">
        <v>184</v>
      </c>
      <c r="E2891" s="193" t="s">
        <v>3285</v>
      </c>
      <c r="F2891" s="194" t="s">
        <v>3286</v>
      </c>
      <c r="G2891" s="195" t="s">
        <v>324</v>
      </c>
      <c r="H2891" s="196">
        <v>1</v>
      </c>
      <c r="I2891" s="197"/>
      <c r="J2891" s="198">
        <f>ROUND(I2891*H2891,2)</f>
        <v>0</v>
      </c>
      <c r="K2891" s="199"/>
      <c r="L2891" s="39"/>
      <c r="M2891" s="200" t="s">
        <v>1</v>
      </c>
      <c r="N2891" s="201" t="s">
        <v>37</v>
      </c>
      <c r="O2891" s="71"/>
      <c r="P2891" s="202">
        <f>O2891*H2891</f>
        <v>0</v>
      </c>
      <c r="Q2891" s="202">
        <v>0</v>
      </c>
      <c r="R2891" s="202">
        <f>Q2891*H2891</f>
        <v>0</v>
      </c>
      <c r="S2891" s="202">
        <v>0.19500000000000001</v>
      </c>
      <c r="T2891" s="203">
        <f>S2891*H2891</f>
        <v>0.19500000000000001</v>
      </c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R2891" s="204" t="s">
        <v>326</v>
      </c>
      <c r="AT2891" s="204" t="s">
        <v>184</v>
      </c>
      <c r="AU2891" s="204" t="s">
        <v>82</v>
      </c>
      <c r="AY2891" s="17" t="s">
        <v>182</v>
      </c>
      <c r="BE2891" s="205">
        <f>IF(N2891="základní",J2891,0)</f>
        <v>0</v>
      </c>
      <c r="BF2891" s="205">
        <f>IF(N2891="snížená",J2891,0)</f>
        <v>0</v>
      </c>
      <c r="BG2891" s="205">
        <f>IF(N2891="zákl. přenesená",J2891,0)</f>
        <v>0</v>
      </c>
      <c r="BH2891" s="205">
        <f>IF(N2891="sníž. přenesená",J2891,0)</f>
        <v>0</v>
      </c>
      <c r="BI2891" s="205">
        <f>IF(N2891="nulová",J2891,0)</f>
        <v>0</v>
      </c>
      <c r="BJ2891" s="17" t="s">
        <v>80</v>
      </c>
      <c r="BK2891" s="205">
        <f>ROUND(I2891*H2891,2)</f>
        <v>0</v>
      </c>
      <c r="BL2891" s="17" t="s">
        <v>326</v>
      </c>
      <c r="BM2891" s="204" t="s">
        <v>3287</v>
      </c>
    </row>
    <row r="2892" spans="1:65" s="13" customFormat="1" ht="11.25">
      <c r="B2892" s="206"/>
      <c r="C2892" s="207"/>
      <c r="D2892" s="208" t="s">
        <v>194</v>
      </c>
      <c r="E2892" s="209" t="s">
        <v>1</v>
      </c>
      <c r="F2892" s="210" t="s">
        <v>3288</v>
      </c>
      <c r="G2892" s="207"/>
      <c r="H2892" s="209" t="s">
        <v>1</v>
      </c>
      <c r="I2892" s="211"/>
      <c r="J2892" s="207"/>
      <c r="K2892" s="207"/>
      <c r="L2892" s="212"/>
      <c r="M2892" s="213"/>
      <c r="N2892" s="214"/>
      <c r="O2892" s="214"/>
      <c r="P2892" s="214"/>
      <c r="Q2892" s="214"/>
      <c r="R2892" s="214"/>
      <c r="S2892" s="214"/>
      <c r="T2892" s="215"/>
      <c r="AT2892" s="216" t="s">
        <v>194</v>
      </c>
      <c r="AU2892" s="216" t="s">
        <v>82</v>
      </c>
      <c r="AV2892" s="13" t="s">
        <v>80</v>
      </c>
      <c r="AW2892" s="13" t="s">
        <v>29</v>
      </c>
      <c r="AX2892" s="13" t="s">
        <v>72</v>
      </c>
      <c r="AY2892" s="216" t="s">
        <v>182</v>
      </c>
    </row>
    <row r="2893" spans="1:65" s="14" customFormat="1" ht="11.25">
      <c r="B2893" s="217"/>
      <c r="C2893" s="218"/>
      <c r="D2893" s="208" t="s">
        <v>194</v>
      </c>
      <c r="E2893" s="219" t="s">
        <v>1</v>
      </c>
      <c r="F2893" s="220" t="s">
        <v>80</v>
      </c>
      <c r="G2893" s="218"/>
      <c r="H2893" s="221">
        <v>1</v>
      </c>
      <c r="I2893" s="222"/>
      <c r="J2893" s="218"/>
      <c r="K2893" s="218"/>
      <c r="L2893" s="223"/>
      <c r="M2893" s="224"/>
      <c r="N2893" s="225"/>
      <c r="O2893" s="225"/>
      <c r="P2893" s="225"/>
      <c r="Q2893" s="225"/>
      <c r="R2893" s="225"/>
      <c r="S2893" s="225"/>
      <c r="T2893" s="226"/>
      <c r="AT2893" s="227" t="s">
        <v>194</v>
      </c>
      <c r="AU2893" s="227" t="s">
        <v>82</v>
      </c>
      <c r="AV2893" s="14" t="s">
        <v>82</v>
      </c>
      <c r="AW2893" s="14" t="s">
        <v>29</v>
      </c>
      <c r="AX2893" s="14" t="s">
        <v>80</v>
      </c>
      <c r="AY2893" s="227" t="s">
        <v>182</v>
      </c>
    </row>
    <row r="2894" spans="1:65" s="2" customFormat="1" ht="33" customHeight="1">
      <c r="A2894" s="34"/>
      <c r="B2894" s="35"/>
      <c r="C2894" s="242" t="s">
        <v>3289</v>
      </c>
      <c r="D2894" s="242" t="s">
        <v>648</v>
      </c>
      <c r="E2894" s="243" t="s">
        <v>3290</v>
      </c>
      <c r="F2894" s="244" t="s">
        <v>3291</v>
      </c>
      <c r="G2894" s="245" t="s">
        <v>324</v>
      </c>
      <c r="H2894" s="246">
        <v>1</v>
      </c>
      <c r="I2894" s="247"/>
      <c r="J2894" s="248">
        <f>ROUND(I2894*H2894,2)</f>
        <v>0</v>
      </c>
      <c r="K2894" s="249"/>
      <c r="L2894" s="250"/>
      <c r="M2894" s="251" t="s">
        <v>1</v>
      </c>
      <c r="N2894" s="252" t="s">
        <v>37</v>
      </c>
      <c r="O2894" s="71"/>
      <c r="P2894" s="202">
        <f>O2894*H2894</f>
        <v>0</v>
      </c>
      <c r="Q2894" s="202">
        <v>0.11</v>
      </c>
      <c r="R2894" s="202">
        <f>Q2894*H2894</f>
        <v>0.11</v>
      </c>
      <c r="S2894" s="202">
        <v>0</v>
      </c>
      <c r="T2894" s="203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4" t="s">
        <v>434</v>
      </c>
      <c r="AT2894" s="204" t="s">
        <v>648</v>
      </c>
      <c r="AU2894" s="204" t="s">
        <v>82</v>
      </c>
      <c r="AY2894" s="17" t="s">
        <v>182</v>
      </c>
      <c r="BE2894" s="205">
        <f>IF(N2894="základní",J2894,0)</f>
        <v>0</v>
      </c>
      <c r="BF2894" s="205">
        <f>IF(N2894="snížená",J2894,0)</f>
        <v>0</v>
      </c>
      <c r="BG2894" s="205">
        <f>IF(N2894="zákl. přenesená",J2894,0)</f>
        <v>0</v>
      </c>
      <c r="BH2894" s="205">
        <f>IF(N2894="sníž. přenesená",J2894,0)</f>
        <v>0</v>
      </c>
      <c r="BI2894" s="205">
        <f>IF(N2894="nulová",J2894,0)</f>
        <v>0</v>
      </c>
      <c r="BJ2894" s="17" t="s">
        <v>80</v>
      </c>
      <c r="BK2894" s="205">
        <f>ROUND(I2894*H2894,2)</f>
        <v>0</v>
      </c>
      <c r="BL2894" s="17" t="s">
        <v>326</v>
      </c>
      <c r="BM2894" s="204" t="s">
        <v>3292</v>
      </c>
    </row>
    <row r="2895" spans="1:65" s="13" customFormat="1" ht="11.25">
      <c r="B2895" s="206"/>
      <c r="C2895" s="207"/>
      <c r="D2895" s="208" t="s">
        <v>194</v>
      </c>
      <c r="E2895" s="209" t="s">
        <v>1</v>
      </c>
      <c r="F2895" s="210" t="s">
        <v>207</v>
      </c>
      <c r="G2895" s="207"/>
      <c r="H2895" s="209" t="s">
        <v>1</v>
      </c>
      <c r="I2895" s="211"/>
      <c r="J2895" s="207"/>
      <c r="K2895" s="207"/>
      <c r="L2895" s="212"/>
      <c r="M2895" s="213"/>
      <c r="N2895" s="214"/>
      <c r="O2895" s="214"/>
      <c r="P2895" s="214"/>
      <c r="Q2895" s="214"/>
      <c r="R2895" s="214"/>
      <c r="S2895" s="214"/>
      <c r="T2895" s="215"/>
      <c r="AT2895" s="216" t="s">
        <v>194</v>
      </c>
      <c r="AU2895" s="216" t="s">
        <v>82</v>
      </c>
      <c r="AV2895" s="13" t="s">
        <v>80</v>
      </c>
      <c r="AW2895" s="13" t="s">
        <v>29</v>
      </c>
      <c r="AX2895" s="13" t="s">
        <v>72</v>
      </c>
      <c r="AY2895" s="216" t="s">
        <v>182</v>
      </c>
    </row>
    <row r="2896" spans="1:65" s="13" customFormat="1" ht="11.25">
      <c r="B2896" s="206"/>
      <c r="C2896" s="207"/>
      <c r="D2896" s="208" t="s">
        <v>194</v>
      </c>
      <c r="E2896" s="209" t="s">
        <v>1</v>
      </c>
      <c r="F2896" s="210" t="s">
        <v>3288</v>
      </c>
      <c r="G2896" s="207"/>
      <c r="H2896" s="209" t="s">
        <v>1</v>
      </c>
      <c r="I2896" s="211"/>
      <c r="J2896" s="207"/>
      <c r="K2896" s="207"/>
      <c r="L2896" s="212"/>
      <c r="M2896" s="213"/>
      <c r="N2896" s="214"/>
      <c r="O2896" s="214"/>
      <c r="P2896" s="214"/>
      <c r="Q2896" s="214"/>
      <c r="R2896" s="214"/>
      <c r="S2896" s="214"/>
      <c r="T2896" s="215"/>
      <c r="AT2896" s="216" t="s">
        <v>194</v>
      </c>
      <c r="AU2896" s="216" t="s">
        <v>82</v>
      </c>
      <c r="AV2896" s="13" t="s">
        <v>80</v>
      </c>
      <c r="AW2896" s="13" t="s">
        <v>29</v>
      </c>
      <c r="AX2896" s="13" t="s">
        <v>72</v>
      </c>
      <c r="AY2896" s="216" t="s">
        <v>182</v>
      </c>
    </row>
    <row r="2897" spans="1:65" s="14" customFormat="1" ht="11.25">
      <c r="B2897" s="217"/>
      <c r="C2897" s="218"/>
      <c r="D2897" s="208" t="s">
        <v>194</v>
      </c>
      <c r="E2897" s="219" t="s">
        <v>1</v>
      </c>
      <c r="F2897" s="220" t="s">
        <v>80</v>
      </c>
      <c r="G2897" s="218"/>
      <c r="H2897" s="221">
        <v>1</v>
      </c>
      <c r="I2897" s="222"/>
      <c r="J2897" s="218"/>
      <c r="K2897" s="218"/>
      <c r="L2897" s="223"/>
      <c r="M2897" s="224"/>
      <c r="N2897" s="225"/>
      <c r="O2897" s="225"/>
      <c r="P2897" s="225"/>
      <c r="Q2897" s="225"/>
      <c r="R2897" s="225"/>
      <c r="S2897" s="225"/>
      <c r="T2897" s="226"/>
      <c r="AT2897" s="227" t="s">
        <v>194</v>
      </c>
      <c r="AU2897" s="227" t="s">
        <v>82</v>
      </c>
      <c r="AV2897" s="14" t="s">
        <v>82</v>
      </c>
      <c r="AW2897" s="14" t="s">
        <v>29</v>
      </c>
      <c r="AX2897" s="14" t="s">
        <v>72</v>
      </c>
      <c r="AY2897" s="227" t="s">
        <v>182</v>
      </c>
    </row>
    <row r="2898" spans="1:65" s="15" customFormat="1" ht="11.25">
      <c r="B2898" s="228"/>
      <c r="C2898" s="229"/>
      <c r="D2898" s="208" t="s">
        <v>194</v>
      </c>
      <c r="E2898" s="230" t="s">
        <v>1</v>
      </c>
      <c r="F2898" s="231" t="s">
        <v>218</v>
      </c>
      <c r="G2898" s="229"/>
      <c r="H2898" s="232">
        <v>1</v>
      </c>
      <c r="I2898" s="233"/>
      <c r="J2898" s="229"/>
      <c r="K2898" s="229"/>
      <c r="L2898" s="234"/>
      <c r="M2898" s="235"/>
      <c r="N2898" s="236"/>
      <c r="O2898" s="236"/>
      <c r="P2898" s="236"/>
      <c r="Q2898" s="236"/>
      <c r="R2898" s="236"/>
      <c r="S2898" s="236"/>
      <c r="T2898" s="237"/>
      <c r="AT2898" s="238" t="s">
        <v>194</v>
      </c>
      <c r="AU2898" s="238" t="s">
        <v>82</v>
      </c>
      <c r="AV2898" s="15" t="s">
        <v>187</v>
      </c>
      <c r="AW2898" s="15" t="s">
        <v>29</v>
      </c>
      <c r="AX2898" s="15" t="s">
        <v>80</v>
      </c>
      <c r="AY2898" s="238" t="s">
        <v>182</v>
      </c>
    </row>
    <row r="2899" spans="1:65" s="2" customFormat="1" ht="24.2" customHeight="1">
      <c r="A2899" s="34"/>
      <c r="B2899" s="35"/>
      <c r="C2899" s="192" t="s">
        <v>3293</v>
      </c>
      <c r="D2899" s="192" t="s">
        <v>184</v>
      </c>
      <c r="E2899" s="193" t="s">
        <v>3294</v>
      </c>
      <c r="F2899" s="194" t="s">
        <v>3295</v>
      </c>
      <c r="G2899" s="195" t="s">
        <v>324</v>
      </c>
      <c r="H2899" s="196">
        <v>1</v>
      </c>
      <c r="I2899" s="197"/>
      <c r="J2899" s="198">
        <f>ROUND(I2899*H2899,2)</f>
        <v>0</v>
      </c>
      <c r="K2899" s="199"/>
      <c r="L2899" s="39"/>
      <c r="M2899" s="200" t="s">
        <v>1</v>
      </c>
      <c r="N2899" s="201" t="s">
        <v>37</v>
      </c>
      <c r="O2899" s="71"/>
      <c r="P2899" s="202">
        <f>O2899*H2899</f>
        <v>0</v>
      </c>
      <c r="Q2899" s="202">
        <v>4.4999999999999999E-4</v>
      </c>
      <c r="R2899" s="202">
        <f>Q2899*H2899</f>
        <v>4.4999999999999999E-4</v>
      </c>
      <c r="S2899" s="202">
        <v>0</v>
      </c>
      <c r="T2899" s="203">
        <f>S2899*H2899</f>
        <v>0</v>
      </c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R2899" s="204" t="s">
        <v>326</v>
      </c>
      <c r="AT2899" s="204" t="s">
        <v>184</v>
      </c>
      <c r="AU2899" s="204" t="s">
        <v>82</v>
      </c>
      <c r="AY2899" s="17" t="s">
        <v>182</v>
      </c>
      <c r="BE2899" s="205">
        <f>IF(N2899="základní",J2899,0)</f>
        <v>0</v>
      </c>
      <c r="BF2899" s="205">
        <f>IF(N2899="snížená",J2899,0)</f>
        <v>0</v>
      </c>
      <c r="BG2899" s="205">
        <f>IF(N2899="zákl. přenesená",J2899,0)</f>
        <v>0</v>
      </c>
      <c r="BH2899" s="205">
        <f>IF(N2899="sníž. přenesená",J2899,0)</f>
        <v>0</v>
      </c>
      <c r="BI2899" s="205">
        <f>IF(N2899="nulová",J2899,0)</f>
        <v>0</v>
      </c>
      <c r="BJ2899" s="17" t="s">
        <v>80</v>
      </c>
      <c r="BK2899" s="205">
        <f>ROUND(I2899*H2899,2)</f>
        <v>0</v>
      </c>
      <c r="BL2899" s="17" t="s">
        <v>326</v>
      </c>
      <c r="BM2899" s="204" t="s">
        <v>3296</v>
      </c>
    </row>
    <row r="2900" spans="1:65" s="13" customFormat="1" ht="11.25">
      <c r="B2900" s="206"/>
      <c r="C2900" s="207"/>
      <c r="D2900" s="208" t="s">
        <v>194</v>
      </c>
      <c r="E2900" s="209" t="s">
        <v>1</v>
      </c>
      <c r="F2900" s="210" t="s">
        <v>3231</v>
      </c>
      <c r="G2900" s="207"/>
      <c r="H2900" s="209" t="s">
        <v>1</v>
      </c>
      <c r="I2900" s="211"/>
      <c r="J2900" s="207"/>
      <c r="K2900" s="207"/>
      <c r="L2900" s="212"/>
      <c r="M2900" s="213"/>
      <c r="N2900" s="214"/>
      <c r="O2900" s="214"/>
      <c r="P2900" s="214"/>
      <c r="Q2900" s="214"/>
      <c r="R2900" s="214"/>
      <c r="S2900" s="214"/>
      <c r="T2900" s="215"/>
      <c r="AT2900" s="216" t="s">
        <v>194</v>
      </c>
      <c r="AU2900" s="216" t="s">
        <v>82</v>
      </c>
      <c r="AV2900" s="13" t="s">
        <v>80</v>
      </c>
      <c r="AW2900" s="13" t="s">
        <v>29</v>
      </c>
      <c r="AX2900" s="13" t="s">
        <v>72</v>
      </c>
      <c r="AY2900" s="216" t="s">
        <v>182</v>
      </c>
    </row>
    <row r="2901" spans="1:65" s="14" customFormat="1" ht="11.25">
      <c r="B2901" s="217"/>
      <c r="C2901" s="218"/>
      <c r="D2901" s="208" t="s">
        <v>194</v>
      </c>
      <c r="E2901" s="219" t="s">
        <v>1</v>
      </c>
      <c r="F2901" s="220" t="s">
        <v>80</v>
      </c>
      <c r="G2901" s="218"/>
      <c r="H2901" s="221">
        <v>1</v>
      </c>
      <c r="I2901" s="222"/>
      <c r="J2901" s="218"/>
      <c r="K2901" s="218"/>
      <c r="L2901" s="223"/>
      <c r="M2901" s="224"/>
      <c r="N2901" s="225"/>
      <c r="O2901" s="225"/>
      <c r="P2901" s="225"/>
      <c r="Q2901" s="225"/>
      <c r="R2901" s="225"/>
      <c r="S2901" s="225"/>
      <c r="T2901" s="226"/>
      <c r="AT2901" s="227" t="s">
        <v>194</v>
      </c>
      <c r="AU2901" s="227" t="s">
        <v>82</v>
      </c>
      <c r="AV2901" s="14" t="s">
        <v>82</v>
      </c>
      <c r="AW2901" s="14" t="s">
        <v>29</v>
      </c>
      <c r="AX2901" s="14" t="s">
        <v>80</v>
      </c>
      <c r="AY2901" s="227" t="s">
        <v>182</v>
      </c>
    </row>
    <row r="2902" spans="1:65" s="2" customFormat="1" ht="24.2" customHeight="1">
      <c r="A2902" s="34"/>
      <c r="B2902" s="35"/>
      <c r="C2902" s="242" t="s">
        <v>3297</v>
      </c>
      <c r="D2902" s="242" t="s">
        <v>648</v>
      </c>
      <c r="E2902" s="243" t="s">
        <v>3298</v>
      </c>
      <c r="F2902" s="244" t="s">
        <v>3299</v>
      </c>
      <c r="G2902" s="245" t="s">
        <v>324</v>
      </c>
      <c r="H2902" s="246">
        <v>1</v>
      </c>
      <c r="I2902" s="247"/>
      <c r="J2902" s="248">
        <f>ROUND(I2902*H2902,2)</f>
        <v>0</v>
      </c>
      <c r="K2902" s="249"/>
      <c r="L2902" s="250"/>
      <c r="M2902" s="251" t="s">
        <v>1</v>
      </c>
      <c r="N2902" s="252" t="s">
        <v>37</v>
      </c>
      <c r="O2902" s="71"/>
      <c r="P2902" s="202">
        <f>O2902*H2902</f>
        <v>0</v>
      </c>
      <c r="Q2902" s="202">
        <v>1.9230000000000001E-2</v>
      </c>
      <c r="R2902" s="202">
        <f>Q2902*H2902</f>
        <v>1.9230000000000001E-2</v>
      </c>
      <c r="S2902" s="202">
        <v>0</v>
      </c>
      <c r="T2902" s="203">
        <f>S2902*H2902</f>
        <v>0</v>
      </c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R2902" s="204" t="s">
        <v>434</v>
      </c>
      <c r="AT2902" s="204" t="s">
        <v>648</v>
      </c>
      <c r="AU2902" s="204" t="s">
        <v>82</v>
      </c>
      <c r="AY2902" s="17" t="s">
        <v>182</v>
      </c>
      <c r="BE2902" s="205">
        <f>IF(N2902="základní",J2902,0)</f>
        <v>0</v>
      </c>
      <c r="BF2902" s="205">
        <f>IF(N2902="snížená",J2902,0)</f>
        <v>0</v>
      </c>
      <c r="BG2902" s="205">
        <f>IF(N2902="zákl. přenesená",J2902,0)</f>
        <v>0</v>
      </c>
      <c r="BH2902" s="205">
        <f>IF(N2902="sníž. přenesená",J2902,0)</f>
        <v>0</v>
      </c>
      <c r="BI2902" s="205">
        <f>IF(N2902="nulová",J2902,0)</f>
        <v>0</v>
      </c>
      <c r="BJ2902" s="17" t="s">
        <v>80</v>
      </c>
      <c r="BK2902" s="205">
        <f>ROUND(I2902*H2902,2)</f>
        <v>0</v>
      </c>
      <c r="BL2902" s="17" t="s">
        <v>326</v>
      </c>
      <c r="BM2902" s="204" t="s">
        <v>3300</v>
      </c>
    </row>
    <row r="2903" spans="1:65" s="2" customFormat="1" ht="19.5">
      <c r="A2903" s="34"/>
      <c r="B2903" s="35"/>
      <c r="C2903" s="36"/>
      <c r="D2903" s="208" t="s">
        <v>652</v>
      </c>
      <c r="E2903" s="36"/>
      <c r="F2903" s="253" t="s">
        <v>3301</v>
      </c>
      <c r="G2903" s="36"/>
      <c r="H2903" s="36"/>
      <c r="I2903" s="254"/>
      <c r="J2903" s="36"/>
      <c r="K2903" s="36"/>
      <c r="L2903" s="39"/>
      <c r="M2903" s="255"/>
      <c r="N2903" s="256"/>
      <c r="O2903" s="71"/>
      <c r="P2903" s="71"/>
      <c r="Q2903" s="71"/>
      <c r="R2903" s="71"/>
      <c r="S2903" s="71"/>
      <c r="T2903" s="72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T2903" s="17" t="s">
        <v>652</v>
      </c>
      <c r="AU2903" s="17" t="s">
        <v>82</v>
      </c>
    </row>
    <row r="2904" spans="1:65" s="13" customFormat="1" ht="11.25">
      <c r="B2904" s="206"/>
      <c r="C2904" s="207"/>
      <c r="D2904" s="208" t="s">
        <v>194</v>
      </c>
      <c r="E2904" s="209" t="s">
        <v>1</v>
      </c>
      <c r="F2904" s="210" t="s">
        <v>3231</v>
      </c>
      <c r="G2904" s="207"/>
      <c r="H2904" s="209" t="s">
        <v>1</v>
      </c>
      <c r="I2904" s="211"/>
      <c r="J2904" s="207"/>
      <c r="K2904" s="207"/>
      <c r="L2904" s="212"/>
      <c r="M2904" s="213"/>
      <c r="N2904" s="214"/>
      <c r="O2904" s="214"/>
      <c r="P2904" s="214"/>
      <c r="Q2904" s="214"/>
      <c r="R2904" s="214"/>
      <c r="S2904" s="214"/>
      <c r="T2904" s="215"/>
      <c r="AT2904" s="216" t="s">
        <v>194</v>
      </c>
      <c r="AU2904" s="216" t="s">
        <v>82</v>
      </c>
      <c r="AV2904" s="13" t="s">
        <v>80</v>
      </c>
      <c r="AW2904" s="13" t="s">
        <v>29</v>
      </c>
      <c r="AX2904" s="13" t="s">
        <v>72</v>
      </c>
      <c r="AY2904" s="216" t="s">
        <v>182</v>
      </c>
    </row>
    <row r="2905" spans="1:65" s="14" customFormat="1" ht="11.25">
      <c r="B2905" s="217"/>
      <c r="C2905" s="218"/>
      <c r="D2905" s="208" t="s">
        <v>194</v>
      </c>
      <c r="E2905" s="219" t="s">
        <v>1</v>
      </c>
      <c r="F2905" s="220" t="s">
        <v>80</v>
      </c>
      <c r="G2905" s="218"/>
      <c r="H2905" s="221">
        <v>1</v>
      </c>
      <c r="I2905" s="222"/>
      <c r="J2905" s="218"/>
      <c r="K2905" s="218"/>
      <c r="L2905" s="223"/>
      <c r="M2905" s="224"/>
      <c r="N2905" s="225"/>
      <c r="O2905" s="225"/>
      <c r="P2905" s="225"/>
      <c r="Q2905" s="225"/>
      <c r="R2905" s="225"/>
      <c r="S2905" s="225"/>
      <c r="T2905" s="226"/>
      <c r="AT2905" s="227" t="s">
        <v>194</v>
      </c>
      <c r="AU2905" s="227" t="s">
        <v>82</v>
      </c>
      <c r="AV2905" s="14" t="s">
        <v>82</v>
      </c>
      <c r="AW2905" s="14" t="s">
        <v>29</v>
      </c>
      <c r="AX2905" s="14" t="s">
        <v>80</v>
      </c>
      <c r="AY2905" s="227" t="s">
        <v>182</v>
      </c>
    </row>
    <row r="2906" spans="1:65" s="2" customFormat="1" ht="24.2" customHeight="1">
      <c r="A2906" s="34"/>
      <c r="B2906" s="35"/>
      <c r="C2906" s="192" t="s">
        <v>3302</v>
      </c>
      <c r="D2906" s="192" t="s">
        <v>184</v>
      </c>
      <c r="E2906" s="193" t="s">
        <v>3303</v>
      </c>
      <c r="F2906" s="194" t="s">
        <v>3304</v>
      </c>
      <c r="G2906" s="195" t="s">
        <v>318</v>
      </c>
      <c r="H2906" s="196">
        <v>9.66</v>
      </c>
      <c r="I2906" s="197"/>
      <c r="J2906" s="198">
        <f>ROUND(I2906*H2906,2)</f>
        <v>0</v>
      </c>
      <c r="K2906" s="199"/>
      <c r="L2906" s="39"/>
      <c r="M2906" s="200" t="s">
        <v>1</v>
      </c>
      <c r="N2906" s="201" t="s">
        <v>37</v>
      </c>
      <c r="O2906" s="71"/>
      <c r="P2906" s="202">
        <f>O2906*H2906</f>
        <v>0</v>
      </c>
      <c r="Q2906" s="202">
        <v>0</v>
      </c>
      <c r="R2906" s="202">
        <f>Q2906*H2906</f>
        <v>0</v>
      </c>
      <c r="S2906" s="202">
        <v>0</v>
      </c>
      <c r="T2906" s="203">
        <f>S2906*H2906</f>
        <v>0</v>
      </c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R2906" s="204" t="s">
        <v>326</v>
      </c>
      <c r="AT2906" s="204" t="s">
        <v>184</v>
      </c>
      <c r="AU2906" s="204" t="s">
        <v>82</v>
      </c>
      <c r="AY2906" s="17" t="s">
        <v>182</v>
      </c>
      <c r="BE2906" s="205">
        <f>IF(N2906="základní",J2906,0)</f>
        <v>0</v>
      </c>
      <c r="BF2906" s="205">
        <f>IF(N2906="snížená",J2906,0)</f>
        <v>0</v>
      </c>
      <c r="BG2906" s="205">
        <f>IF(N2906="zákl. přenesená",J2906,0)</f>
        <v>0</v>
      </c>
      <c r="BH2906" s="205">
        <f>IF(N2906="sníž. přenesená",J2906,0)</f>
        <v>0</v>
      </c>
      <c r="BI2906" s="205">
        <f>IF(N2906="nulová",J2906,0)</f>
        <v>0</v>
      </c>
      <c r="BJ2906" s="17" t="s">
        <v>80</v>
      </c>
      <c r="BK2906" s="205">
        <f>ROUND(I2906*H2906,2)</f>
        <v>0</v>
      </c>
      <c r="BL2906" s="17" t="s">
        <v>326</v>
      </c>
      <c r="BM2906" s="204" t="s">
        <v>3305</v>
      </c>
    </row>
    <row r="2907" spans="1:65" s="14" customFormat="1" ht="11.25">
      <c r="B2907" s="217"/>
      <c r="C2907" s="218"/>
      <c r="D2907" s="208" t="s">
        <v>194</v>
      </c>
      <c r="E2907" s="219" t="s">
        <v>1</v>
      </c>
      <c r="F2907" s="220" t="s">
        <v>3306</v>
      </c>
      <c r="G2907" s="218"/>
      <c r="H2907" s="221">
        <v>9.66</v>
      </c>
      <c r="I2907" s="222"/>
      <c r="J2907" s="218"/>
      <c r="K2907" s="218"/>
      <c r="L2907" s="223"/>
      <c r="M2907" s="224"/>
      <c r="N2907" s="225"/>
      <c r="O2907" s="225"/>
      <c r="P2907" s="225"/>
      <c r="Q2907" s="225"/>
      <c r="R2907" s="225"/>
      <c r="S2907" s="225"/>
      <c r="T2907" s="226"/>
      <c r="AT2907" s="227" t="s">
        <v>194</v>
      </c>
      <c r="AU2907" s="227" t="s">
        <v>82</v>
      </c>
      <c r="AV2907" s="14" t="s">
        <v>82</v>
      </c>
      <c r="AW2907" s="14" t="s">
        <v>29</v>
      </c>
      <c r="AX2907" s="14" t="s">
        <v>80</v>
      </c>
      <c r="AY2907" s="227" t="s">
        <v>182</v>
      </c>
    </row>
    <row r="2908" spans="1:65" s="2" customFormat="1" ht="16.5" customHeight="1">
      <c r="A2908" s="34"/>
      <c r="B2908" s="35"/>
      <c r="C2908" s="242" t="s">
        <v>3307</v>
      </c>
      <c r="D2908" s="242" t="s">
        <v>648</v>
      </c>
      <c r="E2908" s="243" t="s">
        <v>3308</v>
      </c>
      <c r="F2908" s="244" t="s">
        <v>3309</v>
      </c>
      <c r="G2908" s="245" t="s">
        <v>318</v>
      </c>
      <c r="H2908" s="246">
        <v>9.66</v>
      </c>
      <c r="I2908" s="247"/>
      <c r="J2908" s="248">
        <f>ROUND(I2908*H2908,2)</f>
        <v>0</v>
      </c>
      <c r="K2908" s="249"/>
      <c r="L2908" s="250"/>
      <c r="M2908" s="251" t="s">
        <v>1</v>
      </c>
      <c r="N2908" s="252" t="s">
        <v>37</v>
      </c>
      <c r="O2908" s="71"/>
      <c r="P2908" s="202">
        <f>O2908*H2908</f>
        <v>0</v>
      </c>
      <c r="Q2908" s="202">
        <v>7.0000000000000001E-3</v>
      </c>
      <c r="R2908" s="202">
        <f>Q2908*H2908</f>
        <v>6.762E-2</v>
      </c>
      <c r="S2908" s="202">
        <v>0</v>
      </c>
      <c r="T2908" s="203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4" t="s">
        <v>434</v>
      </c>
      <c r="AT2908" s="204" t="s">
        <v>648</v>
      </c>
      <c r="AU2908" s="204" t="s">
        <v>82</v>
      </c>
      <c r="AY2908" s="17" t="s">
        <v>182</v>
      </c>
      <c r="BE2908" s="205">
        <f>IF(N2908="základní",J2908,0)</f>
        <v>0</v>
      </c>
      <c r="BF2908" s="205">
        <f>IF(N2908="snížená",J2908,0)</f>
        <v>0</v>
      </c>
      <c r="BG2908" s="205">
        <f>IF(N2908="zákl. přenesená",J2908,0)</f>
        <v>0</v>
      </c>
      <c r="BH2908" s="205">
        <f>IF(N2908="sníž. přenesená",J2908,0)</f>
        <v>0</v>
      </c>
      <c r="BI2908" s="205">
        <f>IF(N2908="nulová",J2908,0)</f>
        <v>0</v>
      </c>
      <c r="BJ2908" s="17" t="s">
        <v>80</v>
      </c>
      <c r="BK2908" s="205">
        <f>ROUND(I2908*H2908,2)</f>
        <v>0</v>
      </c>
      <c r="BL2908" s="17" t="s">
        <v>326</v>
      </c>
      <c r="BM2908" s="204" t="s">
        <v>3310</v>
      </c>
    </row>
    <row r="2909" spans="1:65" s="2" customFormat="1" ht="21.75" customHeight="1">
      <c r="A2909" s="34"/>
      <c r="B2909" s="35"/>
      <c r="C2909" s="192" t="s">
        <v>3311</v>
      </c>
      <c r="D2909" s="192" t="s">
        <v>184</v>
      </c>
      <c r="E2909" s="193" t="s">
        <v>3312</v>
      </c>
      <c r="F2909" s="194" t="s">
        <v>3313</v>
      </c>
      <c r="G2909" s="195" t="s">
        <v>324</v>
      </c>
      <c r="H2909" s="196">
        <v>1</v>
      </c>
      <c r="I2909" s="197"/>
      <c r="J2909" s="198">
        <f>ROUND(I2909*H2909,2)</f>
        <v>0</v>
      </c>
      <c r="K2909" s="199"/>
      <c r="L2909" s="39"/>
      <c r="M2909" s="200" t="s">
        <v>1</v>
      </c>
      <c r="N2909" s="201" t="s">
        <v>37</v>
      </c>
      <c r="O2909" s="71"/>
      <c r="P2909" s="202">
        <f>O2909*H2909</f>
        <v>0</v>
      </c>
      <c r="Q2909" s="202">
        <v>0</v>
      </c>
      <c r="R2909" s="202">
        <f>Q2909*H2909</f>
        <v>0</v>
      </c>
      <c r="S2909" s="202">
        <v>0</v>
      </c>
      <c r="T2909" s="203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4" t="s">
        <v>326</v>
      </c>
      <c r="AT2909" s="204" t="s">
        <v>184</v>
      </c>
      <c r="AU2909" s="204" t="s">
        <v>82</v>
      </c>
      <c r="AY2909" s="17" t="s">
        <v>182</v>
      </c>
      <c r="BE2909" s="205">
        <f>IF(N2909="základní",J2909,0)</f>
        <v>0</v>
      </c>
      <c r="BF2909" s="205">
        <f>IF(N2909="snížená",J2909,0)</f>
        <v>0</v>
      </c>
      <c r="BG2909" s="205">
        <f>IF(N2909="zákl. přenesená",J2909,0)</f>
        <v>0</v>
      </c>
      <c r="BH2909" s="205">
        <f>IF(N2909="sníž. přenesená",J2909,0)</f>
        <v>0</v>
      </c>
      <c r="BI2909" s="205">
        <f>IF(N2909="nulová",J2909,0)</f>
        <v>0</v>
      </c>
      <c r="BJ2909" s="17" t="s">
        <v>80</v>
      </c>
      <c r="BK2909" s="205">
        <f>ROUND(I2909*H2909,2)</f>
        <v>0</v>
      </c>
      <c r="BL2909" s="17" t="s">
        <v>326</v>
      </c>
      <c r="BM2909" s="204" t="s">
        <v>3314</v>
      </c>
    </row>
    <row r="2910" spans="1:65" s="13" customFormat="1" ht="11.25">
      <c r="B2910" s="206"/>
      <c r="C2910" s="207"/>
      <c r="D2910" s="208" t="s">
        <v>194</v>
      </c>
      <c r="E2910" s="209" t="s">
        <v>1</v>
      </c>
      <c r="F2910" s="210" t="s">
        <v>3315</v>
      </c>
      <c r="G2910" s="207"/>
      <c r="H2910" s="209" t="s">
        <v>1</v>
      </c>
      <c r="I2910" s="211"/>
      <c r="J2910" s="207"/>
      <c r="K2910" s="207"/>
      <c r="L2910" s="212"/>
      <c r="M2910" s="213"/>
      <c r="N2910" s="214"/>
      <c r="O2910" s="214"/>
      <c r="P2910" s="214"/>
      <c r="Q2910" s="214"/>
      <c r="R2910" s="214"/>
      <c r="S2910" s="214"/>
      <c r="T2910" s="215"/>
      <c r="AT2910" s="216" t="s">
        <v>194</v>
      </c>
      <c r="AU2910" s="216" t="s">
        <v>82</v>
      </c>
      <c r="AV2910" s="13" t="s">
        <v>80</v>
      </c>
      <c r="AW2910" s="13" t="s">
        <v>29</v>
      </c>
      <c r="AX2910" s="13" t="s">
        <v>72</v>
      </c>
      <c r="AY2910" s="216" t="s">
        <v>182</v>
      </c>
    </row>
    <row r="2911" spans="1:65" s="14" customFormat="1" ht="11.25">
      <c r="B2911" s="217"/>
      <c r="C2911" s="218"/>
      <c r="D2911" s="208" t="s">
        <v>194</v>
      </c>
      <c r="E2911" s="219" t="s">
        <v>1</v>
      </c>
      <c r="F2911" s="220" t="s">
        <v>80</v>
      </c>
      <c r="G2911" s="218"/>
      <c r="H2911" s="221">
        <v>1</v>
      </c>
      <c r="I2911" s="222"/>
      <c r="J2911" s="218"/>
      <c r="K2911" s="218"/>
      <c r="L2911" s="223"/>
      <c r="M2911" s="224"/>
      <c r="N2911" s="225"/>
      <c r="O2911" s="225"/>
      <c r="P2911" s="225"/>
      <c r="Q2911" s="225"/>
      <c r="R2911" s="225"/>
      <c r="S2911" s="225"/>
      <c r="T2911" s="226"/>
      <c r="AT2911" s="227" t="s">
        <v>194</v>
      </c>
      <c r="AU2911" s="227" t="s">
        <v>82</v>
      </c>
      <c r="AV2911" s="14" t="s">
        <v>82</v>
      </c>
      <c r="AW2911" s="14" t="s">
        <v>29</v>
      </c>
      <c r="AX2911" s="14" t="s">
        <v>72</v>
      </c>
      <c r="AY2911" s="227" t="s">
        <v>182</v>
      </c>
    </row>
    <row r="2912" spans="1:65" s="15" customFormat="1" ht="11.25">
      <c r="B2912" s="228"/>
      <c r="C2912" s="229"/>
      <c r="D2912" s="208" t="s">
        <v>194</v>
      </c>
      <c r="E2912" s="230" t="s">
        <v>1</v>
      </c>
      <c r="F2912" s="231" t="s">
        <v>218</v>
      </c>
      <c r="G2912" s="229"/>
      <c r="H2912" s="232">
        <v>1</v>
      </c>
      <c r="I2912" s="233"/>
      <c r="J2912" s="229"/>
      <c r="K2912" s="229"/>
      <c r="L2912" s="234"/>
      <c r="M2912" s="235"/>
      <c r="N2912" s="236"/>
      <c r="O2912" s="236"/>
      <c r="P2912" s="236"/>
      <c r="Q2912" s="236"/>
      <c r="R2912" s="236"/>
      <c r="S2912" s="236"/>
      <c r="T2912" s="237"/>
      <c r="AT2912" s="238" t="s">
        <v>194</v>
      </c>
      <c r="AU2912" s="238" t="s">
        <v>82</v>
      </c>
      <c r="AV2912" s="15" t="s">
        <v>187</v>
      </c>
      <c r="AW2912" s="15" t="s">
        <v>29</v>
      </c>
      <c r="AX2912" s="15" t="s">
        <v>80</v>
      </c>
      <c r="AY2912" s="238" t="s">
        <v>182</v>
      </c>
    </row>
    <row r="2913" spans="1:65" s="2" customFormat="1" ht="21.75" customHeight="1">
      <c r="A2913" s="34"/>
      <c r="B2913" s="35"/>
      <c r="C2913" s="192" t="s">
        <v>3316</v>
      </c>
      <c r="D2913" s="192" t="s">
        <v>184</v>
      </c>
      <c r="E2913" s="193" t="s">
        <v>3317</v>
      </c>
      <c r="F2913" s="194" t="s">
        <v>3318</v>
      </c>
      <c r="G2913" s="195" t="s">
        <v>324</v>
      </c>
      <c r="H2913" s="196">
        <v>8</v>
      </c>
      <c r="I2913" s="197"/>
      <c r="J2913" s="198">
        <f>ROUND(I2913*H2913,2)</f>
        <v>0</v>
      </c>
      <c r="K2913" s="199"/>
      <c r="L2913" s="39"/>
      <c r="M2913" s="200" t="s">
        <v>1</v>
      </c>
      <c r="N2913" s="201" t="s">
        <v>37</v>
      </c>
      <c r="O2913" s="71"/>
      <c r="P2913" s="202">
        <f>O2913*H2913</f>
        <v>0</v>
      </c>
      <c r="Q2913" s="202">
        <v>0</v>
      </c>
      <c r="R2913" s="202">
        <f>Q2913*H2913</f>
        <v>0</v>
      </c>
      <c r="S2913" s="202">
        <v>0</v>
      </c>
      <c r="T2913" s="203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4" t="s">
        <v>326</v>
      </c>
      <c r="AT2913" s="204" t="s">
        <v>184</v>
      </c>
      <c r="AU2913" s="204" t="s">
        <v>82</v>
      </c>
      <c r="AY2913" s="17" t="s">
        <v>182</v>
      </c>
      <c r="BE2913" s="205">
        <f>IF(N2913="základní",J2913,0)</f>
        <v>0</v>
      </c>
      <c r="BF2913" s="205">
        <f>IF(N2913="snížená",J2913,0)</f>
        <v>0</v>
      </c>
      <c r="BG2913" s="205">
        <f>IF(N2913="zákl. přenesená",J2913,0)</f>
        <v>0</v>
      </c>
      <c r="BH2913" s="205">
        <f>IF(N2913="sníž. přenesená",J2913,0)</f>
        <v>0</v>
      </c>
      <c r="BI2913" s="205">
        <f>IF(N2913="nulová",J2913,0)</f>
        <v>0</v>
      </c>
      <c r="BJ2913" s="17" t="s">
        <v>80</v>
      </c>
      <c r="BK2913" s="205">
        <f>ROUND(I2913*H2913,2)</f>
        <v>0</v>
      </c>
      <c r="BL2913" s="17" t="s">
        <v>326</v>
      </c>
      <c r="BM2913" s="204" t="s">
        <v>3319</v>
      </c>
    </row>
    <row r="2914" spans="1:65" s="13" customFormat="1" ht="11.25">
      <c r="B2914" s="206"/>
      <c r="C2914" s="207"/>
      <c r="D2914" s="208" t="s">
        <v>194</v>
      </c>
      <c r="E2914" s="209" t="s">
        <v>1</v>
      </c>
      <c r="F2914" s="210" t="s">
        <v>3320</v>
      </c>
      <c r="G2914" s="207"/>
      <c r="H2914" s="209" t="s">
        <v>1</v>
      </c>
      <c r="I2914" s="211"/>
      <c r="J2914" s="207"/>
      <c r="K2914" s="207"/>
      <c r="L2914" s="212"/>
      <c r="M2914" s="213"/>
      <c r="N2914" s="214"/>
      <c r="O2914" s="214"/>
      <c r="P2914" s="214"/>
      <c r="Q2914" s="214"/>
      <c r="R2914" s="214"/>
      <c r="S2914" s="214"/>
      <c r="T2914" s="215"/>
      <c r="AT2914" s="216" t="s">
        <v>194</v>
      </c>
      <c r="AU2914" s="216" t="s">
        <v>82</v>
      </c>
      <c r="AV2914" s="13" t="s">
        <v>80</v>
      </c>
      <c r="AW2914" s="13" t="s">
        <v>29</v>
      </c>
      <c r="AX2914" s="13" t="s">
        <v>72</v>
      </c>
      <c r="AY2914" s="216" t="s">
        <v>182</v>
      </c>
    </row>
    <row r="2915" spans="1:65" s="13" customFormat="1" ht="11.25">
      <c r="B2915" s="206"/>
      <c r="C2915" s="207"/>
      <c r="D2915" s="208" t="s">
        <v>194</v>
      </c>
      <c r="E2915" s="209" t="s">
        <v>1</v>
      </c>
      <c r="F2915" s="210" t="s">
        <v>3321</v>
      </c>
      <c r="G2915" s="207"/>
      <c r="H2915" s="209" t="s">
        <v>1</v>
      </c>
      <c r="I2915" s="211"/>
      <c r="J2915" s="207"/>
      <c r="K2915" s="207"/>
      <c r="L2915" s="212"/>
      <c r="M2915" s="213"/>
      <c r="N2915" s="214"/>
      <c r="O2915" s="214"/>
      <c r="P2915" s="214"/>
      <c r="Q2915" s="214"/>
      <c r="R2915" s="214"/>
      <c r="S2915" s="214"/>
      <c r="T2915" s="215"/>
      <c r="AT2915" s="216" t="s">
        <v>194</v>
      </c>
      <c r="AU2915" s="216" t="s">
        <v>82</v>
      </c>
      <c r="AV2915" s="13" t="s">
        <v>80</v>
      </c>
      <c r="AW2915" s="13" t="s">
        <v>29</v>
      </c>
      <c r="AX2915" s="13" t="s">
        <v>72</v>
      </c>
      <c r="AY2915" s="216" t="s">
        <v>182</v>
      </c>
    </row>
    <row r="2916" spans="1:65" s="14" customFormat="1" ht="11.25">
      <c r="B2916" s="217"/>
      <c r="C2916" s="218"/>
      <c r="D2916" s="208" t="s">
        <v>194</v>
      </c>
      <c r="E2916" s="219" t="s">
        <v>1</v>
      </c>
      <c r="F2916" s="220" t="s">
        <v>2922</v>
      </c>
      <c r="G2916" s="218"/>
      <c r="H2916" s="221">
        <v>2</v>
      </c>
      <c r="I2916" s="222"/>
      <c r="J2916" s="218"/>
      <c r="K2916" s="218"/>
      <c r="L2916" s="223"/>
      <c r="M2916" s="224"/>
      <c r="N2916" s="225"/>
      <c r="O2916" s="225"/>
      <c r="P2916" s="225"/>
      <c r="Q2916" s="225"/>
      <c r="R2916" s="225"/>
      <c r="S2916" s="225"/>
      <c r="T2916" s="226"/>
      <c r="AT2916" s="227" t="s">
        <v>194</v>
      </c>
      <c r="AU2916" s="227" t="s">
        <v>82</v>
      </c>
      <c r="AV2916" s="14" t="s">
        <v>82</v>
      </c>
      <c r="AW2916" s="14" t="s">
        <v>29</v>
      </c>
      <c r="AX2916" s="14" t="s">
        <v>72</v>
      </c>
      <c r="AY2916" s="227" t="s">
        <v>182</v>
      </c>
    </row>
    <row r="2917" spans="1:65" s="13" customFormat="1" ht="11.25">
      <c r="B2917" s="206"/>
      <c r="C2917" s="207"/>
      <c r="D2917" s="208" t="s">
        <v>194</v>
      </c>
      <c r="E2917" s="209" t="s">
        <v>1</v>
      </c>
      <c r="F2917" s="210" t="s">
        <v>3322</v>
      </c>
      <c r="G2917" s="207"/>
      <c r="H2917" s="209" t="s">
        <v>1</v>
      </c>
      <c r="I2917" s="211"/>
      <c r="J2917" s="207"/>
      <c r="K2917" s="207"/>
      <c r="L2917" s="212"/>
      <c r="M2917" s="213"/>
      <c r="N2917" s="214"/>
      <c r="O2917" s="214"/>
      <c r="P2917" s="214"/>
      <c r="Q2917" s="214"/>
      <c r="R2917" s="214"/>
      <c r="S2917" s="214"/>
      <c r="T2917" s="215"/>
      <c r="AT2917" s="216" t="s">
        <v>194</v>
      </c>
      <c r="AU2917" s="216" t="s">
        <v>82</v>
      </c>
      <c r="AV2917" s="13" t="s">
        <v>80</v>
      </c>
      <c r="AW2917" s="13" t="s">
        <v>29</v>
      </c>
      <c r="AX2917" s="13" t="s">
        <v>72</v>
      </c>
      <c r="AY2917" s="216" t="s">
        <v>182</v>
      </c>
    </row>
    <row r="2918" spans="1:65" s="14" customFormat="1" ht="11.25">
      <c r="B2918" s="217"/>
      <c r="C2918" s="218"/>
      <c r="D2918" s="208" t="s">
        <v>194</v>
      </c>
      <c r="E2918" s="219" t="s">
        <v>1</v>
      </c>
      <c r="F2918" s="220" t="s">
        <v>256</v>
      </c>
      <c r="G2918" s="218"/>
      <c r="H2918" s="221">
        <v>6</v>
      </c>
      <c r="I2918" s="222"/>
      <c r="J2918" s="218"/>
      <c r="K2918" s="218"/>
      <c r="L2918" s="223"/>
      <c r="M2918" s="224"/>
      <c r="N2918" s="225"/>
      <c r="O2918" s="225"/>
      <c r="P2918" s="225"/>
      <c r="Q2918" s="225"/>
      <c r="R2918" s="225"/>
      <c r="S2918" s="225"/>
      <c r="T2918" s="226"/>
      <c r="AT2918" s="227" t="s">
        <v>194</v>
      </c>
      <c r="AU2918" s="227" t="s">
        <v>82</v>
      </c>
      <c r="AV2918" s="14" t="s">
        <v>82</v>
      </c>
      <c r="AW2918" s="14" t="s">
        <v>29</v>
      </c>
      <c r="AX2918" s="14" t="s">
        <v>72</v>
      </c>
      <c r="AY2918" s="227" t="s">
        <v>182</v>
      </c>
    </row>
    <row r="2919" spans="1:65" s="15" customFormat="1" ht="11.25">
      <c r="B2919" s="228"/>
      <c r="C2919" s="229"/>
      <c r="D2919" s="208" t="s">
        <v>194</v>
      </c>
      <c r="E2919" s="230" t="s">
        <v>1</v>
      </c>
      <c r="F2919" s="231" t="s">
        <v>218</v>
      </c>
      <c r="G2919" s="229"/>
      <c r="H2919" s="232">
        <v>8</v>
      </c>
      <c r="I2919" s="233"/>
      <c r="J2919" s="229"/>
      <c r="K2919" s="229"/>
      <c r="L2919" s="234"/>
      <c r="M2919" s="235"/>
      <c r="N2919" s="236"/>
      <c r="O2919" s="236"/>
      <c r="P2919" s="236"/>
      <c r="Q2919" s="236"/>
      <c r="R2919" s="236"/>
      <c r="S2919" s="236"/>
      <c r="T2919" s="237"/>
      <c r="AT2919" s="238" t="s">
        <v>194</v>
      </c>
      <c r="AU2919" s="238" t="s">
        <v>82</v>
      </c>
      <c r="AV2919" s="15" t="s">
        <v>187</v>
      </c>
      <c r="AW2919" s="15" t="s">
        <v>29</v>
      </c>
      <c r="AX2919" s="15" t="s">
        <v>80</v>
      </c>
      <c r="AY2919" s="238" t="s">
        <v>182</v>
      </c>
    </row>
    <row r="2920" spans="1:65" s="2" customFormat="1" ht="16.5" customHeight="1">
      <c r="A2920" s="34"/>
      <c r="B2920" s="35"/>
      <c r="C2920" s="242" t="s">
        <v>3323</v>
      </c>
      <c r="D2920" s="242" t="s">
        <v>648</v>
      </c>
      <c r="E2920" s="243" t="s">
        <v>3324</v>
      </c>
      <c r="F2920" s="244" t="s">
        <v>3325</v>
      </c>
      <c r="G2920" s="245" t="s">
        <v>1883</v>
      </c>
      <c r="H2920" s="246">
        <v>1</v>
      </c>
      <c r="I2920" s="247"/>
      <c r="J2920" s="248">
        <f>ROUND(I2920*H2920,2)</f>
        <v>0</v>
      </c>
      <c r="K2920" s="249"/>
      <c r="L2920" s="250"/>
      <c r="M2920" s="251" t="s">
        <v>1</v>
      </c>
      <c r="N2920" s="252" t="s">
        <v>37</v>
      </c>
      <c r="O2920" s="71"/>
      <c r="P2920" s="202">
        <f>O2920*H2920</f>
        <v>0</v>
      </c>
      <c r="Q2920" s="202">
        <v>0</v>
      </c>
      <c r="R2920" s="202">
        <f>Q2920*H2920</f>
        <v>0</v>
      </c>
      <c r="S2920" s="202">
        <v>0</v>
      </c>
      <c r="T2920" s="203">
        <f>S2920*H2920</f>
        <v>0</v>
      </c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R2920" s="204" t="s">
        <v>434</v>
      </c>
      <c r="AT2920" s="204" t="s">
        <v>648</v>
      </c>
      <c r="AU2920" s="204" t="s">
        <v>82</v>
      </c>
      <c r="AY2920" s="17" t="s">
        <v>182</v>
      </c>
      <c r="BE2920" s="205">
        <f>IF(N2920="základní",J2920,0)</f>
        <v>0</v>
      </c>
      <c r="BF2920" s="205">
        <f>IF(N2920="snížená",J2920,0)</f>
        <v>0</v>
      </c>
      <c r="BG2920" s="205">
        <f>IF(N2920="zákl. přenesená",J2920,0)</f>
        <v>0</v>
      </c>
      <c r="BH2920" s="205">
        <f>IF(N2920="sníž. přenesená",J2920,0)</f>
        <v>0</v>
      </c>
      <c r="BI2920" s="205">
        <f>IF(N2920="nulová",J2920,0)</f>
        <v>0</v>
      </c>
      <c r="BJ2920" s="17" t="s">
        <v>80</v>
      </c>
      <c r="BK2920" s="205">
        <f>ROUND(I2920*H2920,2)</f>
        <v>0</v>
      </c>
      <c r="BL2920" s="17" t="s">
        <v>326</v>
      </c>
      <c r="BM2920" s="204" t="s">
        <v>3326</v>
      </c>
    </row>
    <row r="2921" spans="1:65" s="2" customFormat="1" ht="24.2" customHeight="1">
      <c r="A2921" s="34"/>
      <c r="B2921" s="35"/>
      <c r="C2921" s="242" t="s">
        <v>3327</v>
      </c>
      <c r="D2921" s="242" t="s">
        <v>648</v>
      </c>
      <c r="E2921" s="243" t="s">
        <v>3328</v>
      </c>
      <c r="F2921" s="244" t="s">
        <v>3329</v>
      </c>
      <c r="G2921" s="245" t="s">
        <v>1883</v>
      </c>
      <c r="H2921" s="246">
        <v>1</v>
      </c>
      <c r="I2921" s="247"/>
      <c r="J2921" s="248">
        <f>ROUND(I2921*H2921,2)</f>
        <v>0</v>
      </c>
      <c r="K2921" s="249"/>
      <c r="L2921" s="250"/>
      <c r="M2921" s="251" t="s">
        <v>1</v>
      </c>
      <c r="N2921" s="252" t="s">
        <v>37</v>
      </c>
      <c r="O2921" s="71"/>
      <c r="P2921" s="202">
        <f>O2921*H2921</f>
        <v>0</v>
      </c>
      <c r="Q2921" s="202">
        <v>0</v>
      </c>
      <c r="R2921" s="202">
        <f>Q2921*H2921</f>
        <v>0</v>
      </c>
      <c r="S2921" s="202">
        <v>0</v>
      </c>
      <c r="T2921" s="203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4" t="s">
        <v>434</v>
      </c>
      <c r="AT2921" s="204" t="s">
        <v>648</v>
      </c>
      <c r="AU2921" s="204" t="s">
        <v>82</v>
      </c>
      <c r="AY2921" s="17" t="s">
        <v>182</v>
      </c>
      <c r="BE2921" s="205">
        <f>IF(N2921="základní",J2921,0)</f>
        <v>0</v>
      </c>
      <c r="BF2921" s="205">
        <f>IF(N2921="snížená",J2921,0)</f>
        <v>0</v>
      </c>
      <c r="BG2921" s="205">
        <f>IF(N2921="zákl. přenesená",J2921,0)</f>
        <v>0</v>
      </c>
      <c r="BH2921" s="205">
        <f>IF(N2921="sníž. přenesená",J2921,0)</f>
        <v>0</v>
      </c>
      <c r="BI2921" s="205">
        <f>IF(N2921="nulová",J2921,0)</f>
        <v>0</v>
      </c>
      <c r="BJ2921" s="17" t="s">
        <v>80</v>
      </c>
      <c r="BK2921" s="205">
        <f>ROUND(I2921*H2921,2)</f>
        <v>0</v>
      </c>
      <c r="BL2921" s="17" t="s">
        <v>326</v>
      </c>
      <c r="BM2921" s="204" t="s">
        <v>3330</v>
      </c>
    </row>
    <row r="2922" spans="1:65" s="2" customFormat="1" ht="16.5" customHeight="1">
      <c r="A2922" s="34"/>
      <c r="B2922" s="35"/>
      <c r="C2922" s="242" t="s">
        <v>3331</v>
      </c>
      <c r="D2922" s="242" t="s">
        <v>648</v>
      </c>
      <c r="E2922" s="243" t="s">
        <v>3332</v>
      </c>
      <c r="F2922" s="244" t="s">
        <v>3322</v>
      </c>
      <c r="G2922" s="245" t="s">
        <v>1883</v>
      </c>
      <c r="H2922" s="246">
        <v>1</v>
      </c>
      <c r="I2922" s="247"/>
      <c r="J2922" s="248">
        <f>ROUND(I2922*H2922,2)</f>
        <v>0</v>
      </c>
      <c r="K2922" s="249"/>
      <c r="L2922" s="250"/>
      <c r="M2922" s="251" t="s">
        <v>1</v>
      </c>
      <c r="N2922" s="252" t="s">
        <v>37</v>
      </c>
      <c r="O2922" s="71"/>
      <c r="P2922" s="202">
        <f>O2922*H2922</f>
        <v>0</v>
      </c>
      <c r="Q2922" s="202">
        <v>0</v>
      </c>
      <c r="R2922" s="202">
        <f>Q2922*H2922</f>
        <v>0</v>
      </c>
      <c r="S2922" s="202">
        <v>0</v>
      </c>
      <c r="T2922" s="203">
        <f>S2922*H2922</f>
        <v>0</v>
      </c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R2922" s="204" t="s">
        <v>434</v>
      </c>
      <c r="AT2922" s="204" t="s">
        <v>648</v>
      </c>
      <c r="AU2922" s="204" t="s">
        <v>82</v>
      </c>
      <c r="AY2922" s="17" t="s">
        <v>182</v>
      </c>
      <c r="BE2922" s="205">
        <f>IF(N2922="základní",J2922,0)</f>
        <v>0</v>
      </c>
      <c r="BF2922" s="205">
        <f>IF(N2922="snížená",J2922,0)</f>
        <v>0</v>
      </c>
      <c r="BG2922" s="205">
        <f>IF(N2922="zákl. přenesená",J2922,0)</f>
        <v>0</v>
      </c>
      <c r="BH2922" s="205">
        <f>IF(N2922="sníž. přenesená",J2922,0)</f>
        <v>0</v>
      </c>
      <c r="BI2922" s="205">
        <f>IF(N2922="nulová",J2922,0)</f>
        <v>0</v>
      </c>
      <c r="BJ2922" s="17" t="s">
        <v>80</v>
      </c>
      <c r="BK2922" s="205">
        <f>ROUND(I2922*H2922,2)</f>
        <v>0</v>
      </c>
      <c r="BL2922" s="17" t="s">
        <v>326</v>
      </c>
      <c r="BM2922" s="204" t="s">
        <v>3333</v>
      </c>
    </row>
    <row r="2923" spans="1:65" s="2" customFormat="1" ht="24.2" customHeight="1">
      <c r="A2923" s="34"/>
      <c r="B2923" s="35"/>
      <c r="C2923" s="192" t="s">
        <v>3334</v>
      </c>
      <c r="D2923" s="192" t="s">
        <v>184</v>
      </c>
      <c r="E2923" s="193" t="s">
        <v>3335</v>
      </c>
      <c r="F2923" s="194" t="s">
        <v>3336</v>
      </c>
      <c r="G2923" s="195" t="s">
        <v>292</v>
      </c>
      <c r="H2923" s="196">
        <v>1.3009999999999999</v>
      </c>
      <c r="I2923" s="197"/>
      <c r="J2923" s="198">
        <f>ROUND(I2923*H2923,2)</f>
        <v>0</v>
      </c>
      <c r="K2923" s="199"/>
      <c r="L2923" s="39"/>
      <c r="M2923" s="200" t="s">
        <v>1</v>
      </c>
      <c r="N2923" s="201" t="s">
        <v>37</v>
      </c>
      <c r="O2923" s="71"/>
      <c r="P2923" s="202">
        <f>O2923*H2923</f>
        <v>0</v>
      </c>
      <c r="Q2923" s="202">
        <v>0</v>
      </c>
      <c r="R2923" s="202">
        <f>Q2923*H2923</f>
        <v>0</v>
      </c>
      <c r="S2923" s="202">
        <v>0</v>
      </c>
      <c r="T2923" s="203">
        <f>S2923*H2923</f>
        <v>0</v>
      </c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R2923" s="204" t="s">
        <v>326</v>
      </c>
      <c r="AT2923" s="204" t="s">
        <v>184</v>
      </c>
      <c r="AU2923" s="204" t="s">
        <v>82</v>
      </c>
      <c r="AY2923" s="17" t="s">
        <v>182</v>
      </c>
      <c r="BE2923" s="205">
        <f>IF(N2923="základní",J2923,0)</f>
        <v>0</v>
      </c>
      <c r="BF2923" s="205">
        <f>IF(N2923="snížená",J2923,0)</f>
        <v>0</v>
      </c>
      <c r="BG2923" s="205">
        <f>IF(N2923="zákl. přenesená",J2923,0)</f>
        <v>0</v>
      </c>
      <c r="BH2923" s="205">
        <f>IF(N2923="sníž. přenesená",J2923,0)</f>
        <v>0</v>
      </c>
      <c r="BI2923" s="205">
        <f>IF(N2923="nulová",J2923,0)</f>
        <v>0</v>
      </c>
      <c r="BJ2923" s="17" t="s">
        <v>80</v>
      </c>
      <c r="BK2923" s="205">
        <f>ROUND(I2923*H2923,2)</f>
        <v>0</v>
      </c>
      <c r="BL2923" s="17" t="s">
        <v>326</v>
      </c>
      <c r="BM2923" s="204" t="s">
        <v>3337</v>
      </c>
    </row>
    <row r="2924" spans="1:65" s="2" customFormat="1" ht="33" customHeight="1">
      <c r="A2924" s="34"/>
      <c r="B2924" s="35"/>
      <c r="C2924" s="192" t="s">
        <v>3338</v>
      </c>
      <c r="D2924" s="192" t="s">
        <v>184</v>
      </c>
      <c r="E2924" s="193" t="s">
        <v>3339</v>
      </c>
      <c r="F2924" s="194" t="s">
        <v>3340</v>
      </c>
      <c r="G2924" s="195" t="s">
        <v>292</v>
      </c>
      <c r="H2924" s="196">
        <v>3.903</v>
      </c>
      <c r="I2924" s="197"/>
      <c r="J2924" s="198">
        <f>ROUND(I2924*H2924,2)</f>
        <v>0</v>
      </c>
      <c r="K2924" s="199"/>
      <c r="L2924" s="39"/>
      <c r="M2924" s="200" t="s">
        <v>1</v>
      </c>
      <c r="N2924" s="201" t="s">
        <v>37</v>
      </c>
      <c r="O2924" s="71"/>
      <c r="P2924" s="202">
        <f>O2924*H2924</f>
        <v>0</v>
      </c>
      <c r="Q2924" s="202">
        <v>0</v>
      </c>
      <c r="R2924" s="202">
        <f>Q2924*H2924</f>
        <v>0</v>
      </c>
      <c r="S2924" s="202">
        <v>0</v>
      </c>
      <c r="T2924" s="203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204" t="s">
        <v>326</v>
      </c>
      <c r="AT2924" s="204" t="s">
        <v>184</v>
      </c>
      <c r="AU2924" s="204" t="s">
        <v>82</v>
      </c>
      <c r="AY2924" s="17" t="s">
        <v>182</v>
      </c>
      <c r="BE2924" s="205">
        <f>IF(N2924="základní",J2924,0)</f>
        <v>0</v>
      </c>
      <c r="BF2924" s="205">
        <f>IF(N2924="snížená",J2924,0)</f>
        <v>0</v>
      </c>
      <c r="BG2924" s="205">
        <f>IF(N2924="zákl. přenesená",J2924,0)</f>
        <v>0</v>
      </c>
      <c r="BH2924" s="205">
        <f>IF(N2924="sníž. přenesená",J2924,0)</f>
        <v>0</v>
      </c>
      <c r="BI2924" s="205">
        <f>IF(N2924="nulová",J2924,0)</f>
        <v>0</v>
      </c>
      <c r="BJ2924" s="17" t="s">
        <v>80</v>
      </c>
      <c r="BK2924" s="205">
        <f>ROUND(I2924*H2924,2)</f>
        <v>0</v>
      </c>
      <c r="BL2924" s="17" t="s">
        <v>326</v>
      </c>
      <c r="BM2924" s="204" t="s">
        <v>3341</v>
      </c>
    </row>
    <row r="2925" spans="1:65" s="14" customFormat="1" ht="11.25">
      <c r="B2925" s="217"/>
      <c r="C2925" s="218"/>
      <c r="D2925" s="208" t="s">
        <v>194</v>
      </c>
      <c r="E2925" s="218"/>
      <c r="F2925" s="220" t="s">
        <v>3342</v>
      </c>
      <c r="G2925" s="218"/>
      <c r="H2925" s="221">
        <v>3.903</v>
      </c>
      <c r="I2925" s="222"/>
      <c r="J2925" s="218"/>
      <c r="K2925" s="218"/>
      <c r="L2925" s="223"/>
      <c r="M2925" s="224"/>
      <c r="N2925" s="225"/>
      <c r="O2925" s="225"/>
      <c r="P2925" s="225"/>
      <c r="Q2925" s="225"/>
      <c r="R2925" s="225"/>
      <c r="S2925" s="225"/>
      <c r="T2925" s="226"/>
      <c r="AT2925" s="227" t="s">
        <v>194</v>
      </c>
      <c r="AU2925" s="227" t="s">
        <v>82</v>
      </c>
      <c r="AV2925" s="14" t="s">
        <v>82</v>
      </c>
      <c r="AW2925" s="14" t="s">
        <v>4</v>
      </c>
      <c r="AX2925" s="14" t="s">
        <v>80</v>
      </c>
      <c r="AY2925" s="227" t="s">
        <v>182</v>
      </c>
    </row>
    <row r="2926" spans="1:65" s="12" customFormat="1" ht="22.9" customHeight="1">
      <c r="B2926" s="176"/>
      <c r="C2926" s="177"/>
      <c r="D2926" s="178" t="s">
        <v>71</v>
      </c>
      <c r="E2926" s="190" t="s">
        <v>497</v>
      </c>
      <c r="F2926" s="190" t="s">
        <v>498</v>
      </c>
      <c r="G2926" s="177"/>
      <c r="H2926" s="177"/>
      <c r="I2926" s="180"/>
      <c r="J2926" s="191">
        <f>BK2926</f>
        <v>0</v>
      </c>
      <c r="K2926" s="177"/>
      <c r="L2926" s="182"/>
      <c r="M2926" s="183"/>
      <c r="N2926" s="184"/>
      <c r="O2926" s="184"/>
      <c r="P2926" s="185">
        <f>SUM(P2927:P3251)</f>
        <v>0</v>
      </c>
      <c r="Q2926" s="184"/>
      <c r="R2926" s="185">
        <f>SUM(R2927:R3251)</f>
        <v>35.776744029999996</v>
      </c>
      <c r="S2926" s="184"/>
      <c r="T2926" s="186">
        <f>SUM(T2927:T3251)</f>
        <v>4.7360879999999996</v>
      </c>
      <c r="AR2926" s="187" t="s">
        <v>82</v>
      </c>
      <c r="AT2926" s="188" t="s">
        <v>71</v>
      </c>
      <c r="AU2926" s="188" t="s">
        <v>80</v>
      </c>
      <c r="AY2926" s="187" t="s">
        <v>182</v>
      </c>
      <c r="BK2926" s="189">
        <f>SUM(BK2927:BK3251)</f>
        <v>0</v>
      </c>
    </row>
    <row r="2927" spans="1:65" s="2" customFormat="1" ht="16.5" customHeight="1">
      <c r="A2927" s="34"/>
      <c r="B2927" s="35"/>
      <c r="C2927" s="192" t="s">
        <v>3343</v>
      </c>
      <c r="D2927" s="192" t="s">
        <v>184</v>
      </c>
      <c r="E2927" s="193" t="s">
        <v>3344</v>
      </c>
      <c r="F2927" s="194" t="s">
        <v>3345</v>
      </c>
      <c r="G2927" s="195" t="s">
        <v>1883</v>
      </c>
      <c r="H2927" s="196">
        <v>1</v>
      </c>
      <c r="I2927" s="197"/>
      <c r="J2927" s="198">
        <f>ROUND(I2927*H2927,2)</f>
        <v>0</v>
      </c>
      <c r="K2927" s="199"/>
      <c r="L2927" s="39"/>
      <c r="M2927" s="200" t="s">
        <v>1</v>
      </c>
      <c r="N2927" s="201" t="s">
        <v>37</v>
      </c>
      <c r="O2927" s="71"/>
      <c r="P2927" s="202">
        <f>O2927*H2927</f>
        <v>0</v>
      </c>
      <c r="Q2927" s="202">
        <v>0</v>
      </c>
      <c r="R2927" s="202">
        <f>Q2927*H2927</f>
        <v>0</v>
      </c>
      <c r="S2927" s="202">
        <v>0</v>
      </c>
      <c r="T2927" s="203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204" t="s">
        <v>326</v>
      </c>
      <c r="AT2927" s="204" t="s">
        <v>184</v>
      </c>
      <c r="AU2927" s="204" t="s">
        <v>82</v>
      </c>
      <c r="AY2927" s="17" t="s">
        <v>182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7" t="s">
        <v>80</v>
      </c>
      <c r="BK2927" s="205">
        <f>ROUND(I2927*H2927,2)</f>
        <v>0</v>
      </c>
      <c r="BL2927" s="17" t="s">
        <v>326</v>
      </c>
      <c r="BM2927" s="204" t="s">
        <v>3346</v>
      </c>
    </row>
    <row r="2928" spans="1:65" s="14" customFormat="1" ht="11.25">
      <c r="B2928" s="217"/>
      <c r="C2928" s="218"/>
      <c r="D2928" s="208" t="s">
        <v>194</v>
      </c>
      <c r="E2928" s="219" t="s">
        <v>1</v>
      </c>
      <c r="F2928" s="220" t="s">
        <v>80</v>
      </c>
      <c r="G2928" s="218"/>
      <c r="H2928" s="221">
        <v>1</v>
      </c>
      <c r="I2928" s="222"/>
      <c r="J2928" s="218"/>
      <c r="K2928" s="218"/>
      <c r="L2928" s="223"/>
      <c r="M2928" s="224"/>
      <c r="N2928" s="225"/>
      <c r="O2928" s="225"/>
      <c r="P2928" s="225"/>
      <c r="Q2928" s="225"/>
      <c r="R2928" s="225"/>
      <c r="S2928" s="225"/>
      <c r="T2928" s="226"/>
      <c r="AT2928" s="227" t="s">
        <v>194</v>
      </c>
      <c r="AU2928" s="227" t="s">
        <v>82</v>
      </c>
      <c r="AV2928" s="14" t="s">
        <v>82</v>
      </c>
      <c r="AW2928" s="14" t="s">
        <v>29</v>
      </c>
      <c r="AX2928" s="14" t="s">
        <v>80</v>
      </c>
      <c r="AY2928" s="227" t="s">
        <v>182</v>
      </c>
    </row>
    <row r="2929" spans="1:65" s="2" customFormat="1" ht="24.2" customHeight="1">
      <c r="A2929" s="34"/>
      <c r="B2929" s="35"/>
      <c r="C2929" s="242" t="s">
        <v>3347</v>
      </c>
      <c r="D2929" s="242" t="s">
        <v>648</v>
      </c>
      <c r="E2929" s="243" t="s">
        <v>3348</v>
      </c>
      <c r="F2929" s="244" t="s">
        <v>3349</v>
      </c>
      <c r="G2929" s="245" t="s">
        <v>324</v>
      </c>
      <c r="H2929" s="246">
        <v>1</v>
      </c>
      <c r="I2929" s="247"/>
      <c r="J2929" s="248">
        <f>ROUND(I2929*H2929,2)</f>
        <v>0</v>
      </c>
      <c r="K2929" s="249"/>
      <c r="L2929" s="250"/>
      <c r="M2929" s="251" t="s">
        <v>1</v>
      </c>
      <c r="N2929" s="252" t="s">
        <v>37</v>
      </c>
      <c r="O2929" s="71"/>
      <c r="P2929" s="202">
        <f>O2929*H2929</f>
        <v>0</v>
      </c>
      <c r="Q2929" s="202">
        <v>0</v>
      </c>
      <c r="R2929" s="202">
        <f>Q2929*H2929</f>
        <v>0</v>
      </c>
      <c r="S2929" s="202">
        <v>0</v>
      </c>
      <c r="T2929" s="203">
        <f>S2929*H2929</f>
        <v>0</v>
      </c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R2929" s="204" t="s">
        <v>434</v>
      </c>
      <c r="AT2929" s="204" t="s">
        <v>648</v>
      </c>
      <c r="AU2929" s="204" t="s">
        <v>82</v>
      </c>
      <c r="AY2929" s="17" t="s">
        <v>182</v>
      </c>
      <c r="BE2929" s="205">
        <f>IF(N2929="základní",J2929,0)</f>
        <v>0</v>
      </c>
      <c r="BF2929" s="205">
        <f>IF(N2929="snížená",J2929,0)</f>
        <v>0</v>
      </c>
      <c r="BG2929" s="205">
        <f>IF(N2929="zákl. přenesená",J2929,0)</f>
        <v>0</v>
      </c>
      <c r="BH2929" s="205">
        <f>IF(N2929="sníž. přenesená",J2929,0)</f>
        <v>0</v>
      </c>
      <c r="BI2929" s="205">
        <f>IF(N2929="nulová",J2929,0)</f>
        <v>0</v>
      </c>
      <c r="BJ2929" s="17" t="s">
        <v>80</v>
      </c>
      <c r="BK2929" s="205">
        <f>ROUND(I2929*H2929,2)</f>
        <v>0</v>
      </c>
      <c r="BL2929" s="17" t="s">
        <v>326</v>
      </c>
      <c r="BM2929" s="204" t="s">
        <v>3350</v>
      </c>
    </row>
    <row r="2930" spans="1:65" s="2" customFormat="1" ht="16.5" customHeight="1">
      <c r="A2930" s="34"/>
      <c r="B2930" s="35"/>
      <c r="C2930" s="192" t="s">
        <v>3351</v>
      </c>
      <c r="D2930" s="192" t="s">
        <v>184</v>
      </c>
      <c r="E2930" s="193" t="s">
        <v>3352</v>
      </c>
      <c r="F2930" s="194" t="s">
        <v>3353</v>
      </c>
      <c r="G2930" s="195" t="s">
        <v>1883</v>
      </c>
      <c r="H2930" s="196">
        <v>1</v>
      </c>
      <c r="I2930" s="197"/>
      <c r="J2930" s="198">
        <f>ROUND(I2930*H2930,2)</f>
        <v>0</v>
      </c>
      <c r="K2930" s="199"/>
      <c r="L2930" s="39"/>
      <c r="M2930" s="200" t="s">
        <v>1</v>
      </c>
      <c r="N2930" s="201" t="s">
        <v>37</v>
      </c>
      <c r="O2930" s="71"/>
      <c r="P2930" s="202">
        <f>O2930*H2930</f>
        <v>0</v>
      </c>
      <c r="Q2930" s="202">
        <v>0</v>
      </c>
      <c r="R2930" s="202">
        <f>Q2930*H2930</f>
        <v>0</v>
      </c>
      <c r="S2930" s="202">
        <v>0</v>
      </c>
      <c r="T2930" s="203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4" t="s">
        <v>326</v>
      </c>
      <c r="AT2930" s="204" t="s">
        <v>184</v>
      </c>
      <c r="AU2930" s="204" t="s">
        <v>82</v>
      </c>
      <c r="AY2930" s="17" t="s">
        <v>182</v>
      </c>
      <c r="BE2930" s="205">
        <f>IF(N2930="základní",J2930,0)</f>
        <v>0</v>
      </c>
      <c r="BF2930" s="205">
        <f>IF(N2930="snížená",J2930,0)</f>
        <v>0</v>
      </c>
      <c r="BG2930" s="205">
        <f>IF(N2930="zákl. přenesená",J2930,0)</f>
        <v>0</v>
      </c>
      <c r="BH2930" s="205">
        <f>IF(N2930="sníž. přenesená",J2930,0)</f>
        <v>0</v>
      </c>
      <c r="BI2930" s="205">
        <f>IF(N2930="nulová",J2930,0)</f>
        <v>0</v>
      </c>
      <c r="BJ2930" s="17" t="s">
        <v>80</v>
      </c>
      <c r="BK2930" s="205">
        <f>ROUND(I2930*H2930,2)</f>
        <v>0</v>
      </c>
      <c r="BL2930" s="17" t="s">
        <v>326</v>
      </c>
      <c r="BM2930" s="204" t="s">
        <v>3354</v>
      </c>
    </row>
    <row r="2931" spans="1:65" s="14" customFormat="1" ht="11.25">
      <c r="B2931" s="217"/>
      <c r="C2931" s="218"/>
      <c r="D2931" s="208" t="s">
        <v>194</v>
      </c>
      <c r="E2931" s="219" t="s">
        <v>1</v>
      </c>
      <c r="F2931" s="220" t="s">
        <v>80</v>
      </c>
      <c r="G2931" s="218"/>
      <c r="H2931" s="221">
        <v>1</v>
      </c>
      <c r="I2931" s="222"/>
      <c r="J2931" s="218"/>
      <c r="K2931" s="218"/>
      <c r="L2931" s="223"/>
      <c r="M2931" s="224"/>
      <c r="N2931" s="225"/>
      <c r="O2931" s="225"/>
      <c r="P2931" s="225"/>
      <c r="Q2931" s="225"/>
      <c r="R2931" s="225"/>
      <c r="S2931" s="225"/>
      <c r="T2931" s="226"/>
      <c r="AT2931" s="227" t="s">
        <v>194</v>
      </c>
      <c r="AU2931" s="227" t="s">
        <v>82</v>
      </c>
      <c r="AV2931" s="14" t="s">
        <v>82</v>
      </c>
      <c r="AW2931" s="14" t="s">
        <v>29</v>
      </c>
      <c r="AX2931" s="14" t="s">
        <v>80</v>
      </c>
      <c r="AY2931" s="227" t="s">
        <v>182</v>
      </c>
    </row>
    <row r="2932" spans="1:65" s="2" customFormat="1" ht="16.5" customHeight="1">
      <c r="A2932" s="34"/>
      <c r="B2932" s="35"/>
      <c r="C2932" s="192" t="s">
        <v>3355</v>
      </c>
      <c r="D2932" s="192" t="s">
        <v>184</v>
      </c>
      <c r="E2932" s="193" t="s">
        <v>3356</v>
      </c>
      <c r="F2932" s="194" t="s">
        <v>3357</v>
      </c>
      <c r="G2932" s="195" t="s">
        <v>1883</v>
      </c>
      <c r="H2932" s="196">
        <v>1</v>
      </c>
      <c r="I2932" s="197"/>
      <c r="J2932" s="198">
        <f>ROUND(I2932*H2932,2)</f>
        <v>0</v>
      </c>
      <c r="K2932" s="199"/>
      <c r="L2932" s="39"/>
      <c r="M2932" s="200" t="s">
        <v>1</v>
      </c>
      <c r="N2932" s="201" t="s">
        <v>37</v>
      </c>
      <c r="O2932" s="71"/>
      <c r="P2932" s="202">
        <f>O2932*H2932</f>
        <v>0</v>
      </c>
      <c r="Q2932" s="202">
        <v>0</v>
      </c>
      <c r="R2932" s="202">
        <f>Q2932*H2932</f>
        <v>0</v>
      </c>
      <c r="S2932" s="202">
        <v>0</v>
      </c>
      <c r="T2932" s="203">
        <f>S2932*H2932</f>
        <v>0</v>
      </c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R2932" s="204" t="s">
        <v>326</v>
      </c>
      <c r="AT2932" s="204" t="s">
        <v>184</v>
      </c>
      <c r="AU2932" s="204" t="s">
        <v>82</v>
      </c>
      <c r="AY2932" s="17" t="s">
        <v>182</v>
      </c>
      <c r="BE2932" s="205">
        <f>IF(N2932="základní",J2932,0)</f>
        <v>0</v>
      </c>
      <c r="BF2932" s="205">
        <f>IF(N2932="snížená",J2932,0)</f>
        <v>0</v>
      </c>
      <c r="BG2932" s="205">
        <f>IF(N2932="zákl. přenesená",J2932,0)</f>
        <v>0</v>
      </c>
      <c r="BH2932" s="205">
        <f>IF(N2932="sníž. přenesená",J2932,0)</f>
        <v>0</v>
      </c>
      <c r="BI2932" s="205">
        <f>IF(N2932="nulová",J2932,0)</f>
        <v>0</v>
      </c>
      <c r="BJ2932" s="17" t="s">
        <v>80</v>
      </c>
      <c r="BK2932" s="205">
        <f>ROUND(I2932*H2932,2)</f>
        <v>0</v>
      </c>
      <c r="BL2932" s="17" t="s">
        <v>326</v>
      </c>
      <c r="BM2932" s="204" t="s">
        <v>3358</v>
      </c>
    </row>
    <row r="2933" spans="1:65" s="2" customFormat="1" ht="16.5" customHeight="1">
      <c r="A2933" s="34"/>
      <c r="B2933" s="35"/>
      <c r="C2933" s="192" t="s">
        <v>3359</v>
      </c>
      <c r="D2933" s="192" t="s">
        <v>184</v>
      </c>
      <c r="E2933" s="193" t="s">
        <v>3360</v>
      </c>
      <c r="F2933" s="194" t="s">
        <v>3361</v>
      </c>
      <c r="G2933" s="195" t="s">
        <v>1883</v>
      </c>
      <c r="H2933" s="196">
        <v>1</v>
      </c>
      <c r="I2933" s="197"/>
      <c r="J2933" s="198">
        <f>ROUND(I2933*H2933,2)</f>
        <v>0</v>
      </c>
      <c r="K2933" s="199"/>
      <c r="L2933" s="39"/>
      <c r="M2933" s="200" t="s">
        <v>1</v>
      </c>
      <c r="N2933" s="201" t="s">
        <v>37</v>
      </c>
      <c r="O2933" s="71"/>
      <c r="P2933" s="202">
        <f>O2933*H2933</f>
        <v>0</v>
      </c>
      <c r="Q2933" s="202">
        <v>0</v>
      </c>
      <c r="R2933" s="202">
        <f>Q2933*H2933</f>
        <v>0</v>
      </c>
      <c r="S2933" s="202">
        <v>0</v>
      </c>
      <c r="T2933" s="203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4" t="s">
        <v>326</v>
      </c>
      <c r="AT2933" s="204" t="s">
        <v>184</v>
      </c>
      <c r="AU2933" s="204" t="s">
        <v>82</v>
      </c>
      <c r="AY2933" s="17" t="s">
        <v>182</v>
      </c>
      <c r="BE2933" s="205">
        <f>IF(N2933="základní",J2933,0)</f>
        <v>0</v>
      </c>
      <c r="BF2933" s="205">
        <f>IF(N2933="snížená",J2933,0)</f>
        <v>0</v>
      </c>
      <c r="BG2933" s="205">
        <f>IF(N2933="zákl. přenesená",J2933,0)</f>
        <v>0</v>
      </c>
      <c r="BH2933" s="205">
        <f>IF(N2933="sníž. přenesená",J2933,0)</f>
        <v>0</v>
      </c>
      <c r="BI2933" s="205">
        <f>IF(N2933="nulová",J2933,0)</f>
        <v>0</v>
      </c>
      <c r="BJ2933" s="17" t="s">
        <v>80</v>
      </c>
      <c r="BK2933" s="205">
        <f>ROUND(I2933*H2933,2)</f>
        <v>0</v>
      </c>
      <c r="BL2933" s="17" t="s">
        <v>326</v>
      </c>
      <c r="BM2933" s="204" t="s">
        <v>3362</v>
      </c>
    </row>
    <row r="2934" spans="1:65" s="14" customFormat="1" ht="11.25">
      <c r="B2934" s="217"/>
      <c r="C2934" s="218"/>
      <c r="D2934" s="208" t="s">
        <v>194</v>
      </c>
      <c r="E2934" s="219" t="s">
        <v>1</v>
      </c>
      <c r="F2934" s="220" t="s">
        <v>80</v>
      </c>
      <c r="G2934" s="218"/>
      <c r="H2934" s="221">
        <v>1</v>
      </c>
      <c r="I2934" s="222"/>
      <c r="J2934" s="218"/>
      <c r="K2934" s="218"/>
      <c r="L2934" s="223"/>
      <c r="M2934" s="224"/>
      <c r="N2934" s="225"/>
      <c r="O2934" s="225"/>
      <c r="P2934" s="225"/>
      <c r="Q2934" s="225"/>
      <c r="R2934" s="225"/>
      <c r="S2934" s="225"/>
      <c r="T2934" s="226"/>
      <c r="AT2934" s="227" t="s">
        <v>194</v>
      </c>
      <c r="AU2934" s="227" t="s">
        <v>82</v>
      </c>
      <c r="AV2934" s="14" t="s">
        <v>82</v>
      </c>
      <c r="AW2934" s="14" t="s">
        <v>29</v>
      </c>
      <c r="AX2934" s="14" t="s">
        <v>80</v>
      </c>
      <c r="AY2934" s="227" t="s">
        <v>182</v>
      </c>
    </row>
    <row r="2935" spans="1:65" s="2" customFormat="1" ht="37.9" customHeight="1">
      <c r="A2935" s="34"/>
      <c r="B2935" s="35"/>
      <c r="C2935" s="192" t="s">
        <v>3363</v>
      </c>
      <c r="D2935" s="192" t="s">
        <v>184</v>
      </c>
      <c r="E2935" s="193" t="s">
        <v>3364</v>
      </c>
      <c r="F2935" s="194" t="s">
        <v>3365</v>
      </c>
      <c r="G2935" s="195" t="s">
        <v>201</v>
      </c>
      <c r="H2935" s="196">
        <v>12</v>
      </c>
      <c r="I2935" s="197"/>
      <c r="J2935" s="198">
        <f>ROUND(I2935*H2935,2)</f>
        <v>0</v>
      </c>
      <c r="K2935" s="199"/>
      <c r="L2935" s="39"/>
      <c r="M2935" s="200" t="s">
        <v>1</v>
      </c>
      <c r="N2935" s="201" t="s">
        <v>37</v>
      </c>
      <c r="O2935" s="71"/>
      <c r="P2935" s="202">
        <f>O2935*H2935</f>
        <v>0</v>
      </c>
      <c r="Q2935" s="202">
        <v>2.3000000000000001E-4</v>
      </c>
      <c r="R2935" s="202">
        <f>Q2935*H2935</f>
        <v>2.7600000000000003E-3</v>
      </c>
      <c r="S2935" s="202">
        <v>0</v>
      </c>
      <c r="T2935" s="203">
        <f>S2935*H2935</f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4" t="s">
        <v>326</v>
      </c>
      <c r="AT2935" s="204" t="s">
        <v>184</v>
      </c>
      <c r="AU2935" s="204" t="s">
        <v>82</v>
      </c>
      <c r="AY2935" s="17" t="s">
        <v>182</v>
      </c>
      <c r="BE2935" s="205">
        <f>IF(N2935="základní",J2935,0)</f>
        <v>0</v>
      </c>
      <c r="BF2935" s="205">
        <f>IF(N2935="snížená",J2935,0)</f>
        <v>0</v>
      </c>
      <c r="BG2935" s="205">
        <f>IF(N2935="zákl. přenesená",J2935,0)</f>
        <v>0</v>
      </c>
      <c r="BH2935" s="205">
        <f>IF(N2935="sníž. přenesená",J2935,0)</f>
        <v>0</v>
      </c>
      <c r="BI2935" s="205">
        <f>IF(N2935="nulová",J2935,0)</f>
        <v>0</v>
      </c>
      <c r="BJ2935" s="17" t="s">
        <v>80</v>
      </c>
      <c r="BK2935" s="205">
        <f>ROUND(I2935*H2935,2)</f>
        <v>0</v>
      </c>
      <c r="BL2935" s="17" t="s">
        <v>326</v>
      </c>
      <c r="BM2935" s="204" t="s">
        <v>3366</v>
      </c>
    </row>
    <row r="2936" spans="1:65" s="13" customFormat="1" ht="11.25">
      <c r="B2936" s="206"/>
      <c r="C2936" s="207"/>
      <c r="D2936" s="208" t="s">
        <v>194</v>
      </c>
      <c r="E2936" s="209" t="s">
        <v>1</v>
      </c>
      <c r="F2936" s="210" t="s">
        <v>503</v>
      </c>
      <c r="G2936" s="207"/>
      <c r="H2936" s="209" t="s">
        <v>1</v>
      </c>
      <c r="I2936" s="211"/>
      <c r="J2936" s="207"/>
      <c r="K2936" s="207"/>
      <c r="L2936" s="212"/>
      <c r="M2936" s="213"/>
      <c r="N2936" s="214"/>
      <c r="O2936" s="214"/>
      <c r="P2936" s="214"/>
      <c r="Q2936" s="214"/>
      <c r="R2936" s="214"/>
      <c r="S2936" s="214"/>
      <c r="T2936" s="215"/>
      <c r="AT2936" s="216" t="s">
        <v>194</v>
      </c>
      <c r="AU2936" s="216" t="s">
        <v>82</v>
      </c>
      <c r="AV2936" s="13" t="s">
        <v>80</v>
      </c>
      <c r="AW2936" s="13" t="s">
        <v>29</v>
      </c>
      <c r="AX2936" s="13" t="s">
        <v>72</v>
      </c>
      <c r="AY2936" s="216" t="s">
        <v>182</v>
      </c>
    </row>
    <row r="2937" spans="1:65" s="14" customFormat="1" ht="11.25">
      <c r="B2937" s="217"/>
      <c r="C2937" s="218"/>
      <c r="D2937" s="208" t="s">
        <v>194</v>
      </c>
      <c r="E2937" s="219" t="s">
        <v>1</v>
      </c>
      <c r="F2937" s="220" t="s">
        <v>8</v>
      </c>
      <c r="G2937" s="218"/>
      <c r="H2937" s="221">
        <v>12</v>
      </c>
      <c r="I2937" s="222"/>
      <c r="J2937" s="218"/>
      <c r="K2937" s="218"/>
      <c r="L2937" s="223"/>
      <c r="M2937" s="224"/>
      <c r="N2937" s="225"/>
      <c r="O2937" s="225"/>
      <c r="P2937" s="225"/>
      <c r="Q2937" s="225"/>
      <c r="R2937" s="225"/>
      <c r="S2937" s="225"/>
      <c r="T2937" s="226"/>
      <c r="AT2937" s="227" t="s">
        <v>194</v>
      </c>
      <c r="AU2937" s="227" t="s">
        <v>82</v>
      </c>
      <c r="AV2937" s="14" t="s">
        <v>82</v>
      </c>
      <c r="AW2937" s="14" t="s">
        <v>29</v>
      </c>
      <c r="AX2937" s="14" t="s">
        <v>80</v>
      </c>
      <c r="AY2937" s="227" t="s">
        <v>182</v>
      </c>
    </row>
    <row r="2938" spans="1:65" s="2" customFormat="1" ht="24.2" customHeight="1">
      <c r="A2938" s="34"/>
      <c r="B2938" s="35"/>
      <c r="C2938" s="192" t="s">
        <v>3367</v>
      </c>
      <c r="D2938" s="192" t="s">
        <v>184</v>
      </c>
      <c r="E2938" s="193" t="s">
        <v>3368</v>
      </c>
      <c r="F2938" s="194" t="s">
        <v>3369</v>
      </c>
      <c r="G2938" s="195" t="s">
        <v>318</v>
      </c>
      <c r="H2938" s="196">
        <v>24.56</v>
      </c>
      <c r="I2938" s="197"/>
      <c r="J2938" s="198">
        <f>ROUND(I2938*H2938,2)</f>
        <v>0</v>
      </c>
      <c r="K2938" s="199"/>
      <c r="L2938" s="39"/>
      <c r="M2938" s="200" t="s">
        <v>1</v>
      </c>
      <c r="N2938" s="201" t="s">
        <v>37</v>
      </c>
      <c r="O2938" s="71"/>
      <c r="P2938" s="202">
        <f>O2938*H2938</f>
        <v>0</v>
      </c>
      <c r="Q2938" s="202">
        <v>8.5999999999999998E-4</v>
      </c>
      <c r="R2938" s="202">
        <f>Q2938*H2938</f>
        <v>2.1121599999999997E-2</v>
      </c>
      <c r="S2938" s="202">
        <v>0</v>
      </c>
      <c r="T2938" s="203">
        <f>S2938*H2938</f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4" t="s">
        <v>326</v>
      </c>
      <c r="AT2938" s="204" t="s">
        <v>184</v>
      </c>
      <c r="AU2938" s="204" t="s">
        <v>82</v>
      </c>
      <c r="AY2938" s="17" t="s">
        <v>182</v>
      </c>
      <c r="BE2938" s="205">
        <f>IF(N2938="základní",J2938,0)</f>
        <v>0</v>
      </c>
      <c r="BF2938" s="205">
        <f>IF(N2938="snížená",J2938,0)</f>
        <v>0</v>
      </c>
      <c r="BG2938" s="205">
        <f>IF(N2938="zákl. přenesená",J2938,0)</f>
        <v>0</v>
      </c>
      <c r="BH2938" s="205">
        <f>IF(N2938="sníž. přenesená",J2938,0)</f>
        <v>0</v>
      </c>
      <c r="BI2938" s="205">
        <f>IF(N2938="nulová",J2938,0)</f>
        <v>0</v>
      </c>
      <c r="BJ2938" s="17" t="s">
        <v>80</v>
      </c>
      <c r="BK2938" s="205">
        <f>ROUND(I2938*H2938,2)</f>
        <v>0</v>
      </c>
      <c r="BL2938" s="17" t="s">
        <v>326</v>
      </c>
      <c r="BM2938" s="204" t="s">
        <v>3370</v>
      </c>
    </row>
    <row r="2939" spans="1:65" s="13" customFormat="1" ht="11.25">
      <c r="B2939" s="206"/>
      <c r="C2939" s="207"/>
      <c r="D2939" s="208" t="s">
        <v>194</v>
      </c>
      <c r="E2939" s="209" t="s">
        <v>1</v>
      </c>
      <c r="F2939" s="210" t="s">
        <v>3371</v>
      </c>
      <c r="G2939" s="207"/>
      <c r="H2939" s="209" t="s">
        <v>1</v>
      </c>
      <c r="I2939" s="211"/>
      <c r="J2939" s="207"/>
      <c r="K2939" s="207"/>
      <c r="L2939" s="212"/>
      <c r="M2939" s="213"/>
      <c r="N2939" s="214"/>
      <c r="O2939" s="214"/>
      <c r="P2939" s="214"/>
      <c r="Q2939" s="214"/>
      <c r="R2939" s="214"/>
      <c r="S2939" s="214"/>
      <c r="T2939" s="215"/>
      <c r="AT2939" s="216" t="s">
        <v>194</v>
      </c>
      <c r="AU2939" s="216" t="s">
        <v>82</v>
      </c>
      <c r="AV2939" s="13" t="s">
        <v>80</v>
      </c>
      <c r="AW2939" s="13" t="s">
        <v>29</v>
      </c>
      <c r="AX2939" s="13" t="s">
        <v>72</v>
      </c>
      <c r="AY2939" s="216" t="s">
        <v>182</v>
      </c>
    </row>
    <row r="2940" spans="1:65" s="13" customFormat="1" ht="11.25">
      <c r="B2940" s="206"/>
      <c r="C2940" s="207"/>
      <c r="D2940" s="208" t="s">
        <v>194</v>
      </c>
      <c r="E2940" s="209" t="s">
        <v>1</v>
      </c>
      <c r="F2940" s="210" t="s">
        <v>3372</v>
      </c>
      <c r="G2940" s="207"/>
      <c r="H2940" s="209" t="s">
        <v>1</v>
      </c>
      <c r="I2940" s="211"/>
      <c r="J2940" s="207"/>
      <c r="K2940" s="207"/>
      <c r="L2940" s="212"/>
      <c r="M2940" s="213"/>
      <c r="N2940" s="214"/>
      <c r="O2940" s="214"/>
      <c r="P2940" s="214"/>
      <c r="Q2940" s="214"/>
      <c r="R2940" s="214"/>
      <c r="S2940" s="214"/>
      <c r="T2940" s="215"/>
      <c r="AT2940" s="216" t="s">
        <v>194</v>
      </c>
      <c r="AU2940" s="216" t="s">
        <v>82</v>
      </c>
      <c r="AV2940" s="13" t="s">
        <v>80</v>
      </c>
      <c r="AW2940" s="13" t="s">
        <v>29</v>
      </c>
      <c r="AX2940" s="13" t="s">
        <v>72</v>
      </c>
      <c r="AY2940" s="216" t="s">
        <v>182</v>
      </c>
    </row>
    <row r="2941" spans="1:65" s="14" customFormat="1" ht="11.25">
      <c r="B2941" s="217"/>
      <c r="C2941" s="218"/>
      <c r="D2941" s="208" t="s">
        <v>194</v>
      </c>
      <c r="E2941" s="219" t="s">
        <v>1</v>
      </c>
      <c r="F2941" s="220" t="s">
        <v>3373</v>
      </c>
      <c r="G2941" s="218"/>
      <c r="H2941" s="221">
        <v>2.66</v>
      </c>
      <c r="I2941" s="222"/>
      <c r="J2941" s="218"/>
      <c r="K2941" s="218"/>
      <c r="L2941" s="223"/>
      <c r="M2941" s="224"/>
      <c r="N2941" s="225"/>
      <c r="O2941" s="225"/>
      <c r="P2941" s="225"/>
      <c r="Q2941" s="225"/>
      <c r="R2941" s="225"/>
      <c r="S2941" s="225"/>
      <c r="T2941" s="226"/>
      <c r="AT2941" s="227" t="s">
        <v>194</v>
      </c>
      <c r="AU2941" s="227" t="s">
        <v>82</v>
      </c>
      <c r="AV2941" s="14" t="s">
        <v>82</v>
      </c>
      <c r="AW2941" s="14" t="s">
        <v>29</v>
      </c>
      <c r="AX2941" s="14" t="s">
        <v>72</v>
      </c>
      <c r="AY2941" s="227" t="s">
        <v>182</v>
      </c>
    </row>
    <row r="2942" spans="1:65" s="13" customFormat="1" ht="11.25">
      <c r="B2942" s="206"/>
      <c r="C2942" s="207"/>
      <c r="D2942" s="208" t="s">
        <v>194</v>
      </c>
      <c r="E2942" s="209" t="s">
        <v>1</v>
      </c>
      <c r="F2942" s="210" t="s">
        <v>3374</v>
      </c>
      <c r="G2942" s="207"/>
      <c r="H2942" s="209" t="s">
        <v>1</v>
      </c>
      <c r="I2942" s="211"/>
      <c r="J2942" s="207"/>
      <c r="K2942" s="207"/>
      <c r="L2942" s="212"/>
      <c r="M2942" s="213"/>
      <c r="N2942" s="214"/>
      <c r="O2942" s="214"/>
      <c r="P2942" s="214"/>
      <c r="Q2942" s="214"/>
      <c r="R2942" s="214"/>
      <c r="S2942" s="214"/>
      <c r="T2942" s="215"/>
      <c r="AT2942" s="216" t="s">
        <v>194</v>
      </c>
      <c r="AU2942" s="216" t="s">
        <v>82</v>
      </c>
      <c r="AV2942" s="13" t="s">
        <v>80</v>
      </c>
      <c r="AW2942" s="13" t="s">
        <v>29</v>
      </c>
      <c r="AX2942" s="13" t="s">
        <v>72</v>
      </c>
      <c r="AY2942" s="216" t="s">
        <v>182</v>
      </c>
    </row>
    <row r="2943" spans="1:65" s="14" customFormat="1" ht="11.25">
      <c r="B2943" s="217"/>
      <c r="C2943" s="218"/>
      <c r="D2943" s="208" t="s">
        <v>194</v>
      </c>
      <c r="E2943" s="219" t="s">
        <v>1</v>
      </c>
      <c r="F2943" s="220" t="s">
        <v>3375</v>
      </c>
      <c r="G2943" s="218"/>
      <c r="H2943" s="221">
        <v>2.1</v>
      </c>
      <c r="I2943" s="222"/>
      <c r="J2943" s="218"/>
      <c r="K2943" s="218"/>
      <c r="L2943" s="223"/>
      <c r="M2943" s="224"/>
      <c r="N2943" s="225"/>
      <c r="O2943" s="225"/>
      <c r="P2943" s="225"/>
      <c r="Q2943" s="225"/>
      <c r="R2943" s="225"/>
      <c r="S2943" s="225"/>
      <c r="T2943" s="226"/>
      <c r="AT2943" s="227" t="s">
        <v>194</v>
      </c>
      <c r="AU2943" s="227" t="s">
        <v>82</v>
      </c>
      <c r="AV2943" s="14" t="s">
        <v>82</v>
      </c>
      <c r="AW2943" s="14" t="s">
        <v>29</v>
      </c>
      <c r="AX2943" s="14" t="s">
        <v>72</v>
      </c>
      <c r="AY2943" s="227" t="s">
        <v>182</v>
      </c>
    </row>
    <row r="2944" spans="1:65" s="13" customFormat="1" ht="11.25">
      <c r="B2944" s="206"/>
      <c r="C2944" s="207"/>
      <c r="D2944" s="208" t="s">
        <v>194</v>
      </c>
      <c r="E2944" s="209" t="s">
        <v>1</v>
      </c>
      <c r="F2944" s="210" t="s">
        <v>3376</v>
      </c>
      <c r="G2944" s="207"/>
      <c r="H2944" s="209" t="s">
        <v>1</v>
      </c>
      <c r="I2944" s="211"/>
      <c r="J2944" s="207"/>
      <c r="K2944" s="207"/>
      <c r="L2944" s="212"/>
      <c r="M2944" s="213"/>
      <c r="N2944" s="214"/>
      <c r="O2944" s="214"/>
      <c r="P2944" s="214"/>
      <c r="Q2944" s="214"/>
      <c r="R2944" s="214"/>
      <c r="S2944" s="214"/>
      <c r="T2944" s="215"/>
      <c r="AT2944" s="216" t="s">
        <v>194</v>
      </c>
      <c r="AU2944" s="216" t="s">
        <v>82</v>
      </c>
      <c r="AV2944" s="13" t="s">
        <v>80</v>
      </c>
      <c r="AW2944" s="13" t="s">
        <v>29</v>
      </c>
      <c r="AX2944" s="13" t="s">
        <v>72</v>
      </c>
      <c r="AY2944" s="216" t="s">
        <v>182</v>
      </c>
    </row>
    <row r="2945" spans="1:65" s="14" customFormat="1" ht="11.25">
      <c r="B2945" s="217"/>
      <c r="C2945" s="218"/>
      <c r="D2945" s="208" t="s">
        <v>194</v>
      </c>
      <c r="E2945" s="219" t="s">
        <v>1</v>
      </c>
      <c r="F2945" s="220" t="s">
        <v>3377</v>
      </c>
      <c r="G2945" s="218"/>
      <c r="H2945" s="221">
        <v>9.6</v>
      </c>
      <c r="I2945" s="222"/>
      <c r="J2945" s="218"/>
      <c r="K2945" s="218"/>
      <c r="L2945" s="223"/>
      <c r="M2945" s="224"/>
      <c r="N2945" s="225"/>
      <c r="O2945" s="225"/>
      <c r="P2945" s="225"/>
      <c r="Q2945" s="225"/>
      <c r="R2945" s="225"/>
      <c r="S2945" s="225"/>
      <c r="T2945" s="226"/>
      <c r="AT2945" s="227" t="s">
        <v>194</v>
      </c>
      <c r="AU2945" s="227" t="s">
        <v>82</v>
      </c>
      <c r="AV2945" s="14" t="s">
        <v>82</v>
      </c>
      <c r="AW2945" s="14" t="s">
        <v>29</v>
      </c>
      <c r="AX2945" s="14" t="s">
        <v>72</v>
      </c>
      <c r="AY2945" s="227" t="s">
        <v>182</v>
      </c>
    </row>
    <row r="2946" spans="1:65" s="13" customFormat="1" ht="11.25">
      <c r="B2946" s="206"/>
      <c r="C2946" s="207"/>
      <c r="D2946" s="208" t="s">
        <v>194</v>
      </c>
      <c r="E2946" s="209" t="s">
        <v>1</v>
      </c>
      <c r="F2946" s="210" t="s">
        <v>3378</v>
      </c>
      <c r="G2946" s="207"/>
      <c r="H2946" s="209" t="s">
        <v>1</v>
      </c>
      <c r="I2946" s="211"/>
      <c r="J2946" s="207"/>
      <c r="K2946" s="207"/>
      <c r="L2946" s="212"/>
      <c r="M2946" s="213"/>
      <c r="N2946" s="214"/>
      <c r="O2946" s="214"/>
      <c r="P2946" s="214"/>
      <c r="Q2946" s="214"/>
      <c r="R2946" s="214"/>
      <c r="S2946" s="214"/>
      <c r="T2946" s="215"/>
      <c r="AT2946" s="216" t="s">
        <v>194</v>
      </c>
      <c r="AU2946" s="216" t="s">
        <v>82</v>
      </c>
      <c r="AV2946" s="13" t="s">
        <v>80</v>
      </c>
      <c r="AW2946" s="13" t="s">
        <v>29</v>
      </c>
      <c r="AX2946" s="13" t="s">
        <v>72</v>
      </c>
      <c r="AY2946" s="216" t="s">
        <v>182</v>
      </c>
    </row>
    <row r="2947" spans="1:65" s="14" customFormat="1" ht="11.25">
      <c r="B2947" s="217"/>
      <c r="C2947" s="218"/>
      <c r="D2947" s="208" t="s">
        <v>194</v>
      </c>
      <c r="E2947" s="219" t="s">
        <v>1</v>
      </c>
      <c r="F2947" s="220" t="s">
        <v>3379</v>
      </c>
      <c r="G2947" s="218"/>
      <c r="H2947" s="221">
        <v>10.199999999999999</v>
      </c>
      <c r="I2947" s="222"/>
      <c r="J2947" s="218"/>
      <c r="K2947" s="218"/>
      <c r="L2947" s="223"/>
      <c r="M2947" s="224"/>
      <c r="N2947" s="225"/>
      <c r="O2947" s="225"/>
      <c r="P2947" s="225"/>
      <c r="Q2947" s="225"/>
      <c r="R2947" s="225"/>
      <c r="S2947" s="225"/>
      <c r="T2947" s="226"/>
      <c r="AT2947" s="227" t="s">
        <v>194</v>
      </c>
      <c r="AU2947" s="227" t="s">
        <v>82</v>
      </c>
      <c r="AV2947" s="14" t="s">
        <v>82</v>
      </c>
      <c r="AW2947" s="14" t="s">
        <v>29</v>
      </c>
      <c r="AX2947" s="14" t="s">
        <v>72</v>
      </c>
      <c r="AY2947" s="227" t="s">
        <v>182</v>
      </c>
    </row>
    <row r="2948" spans="1:65" s="15" customFormat="1" ht="11.25">
      <c r="B2948" s="228"/>
      <c r="C2948" s="229"/>
      <c r="D2948" s="208" t="s">
        <v>194</v>
      </c>
      <c r="E2948" s="230" t="s">
        <v>1</v>
      </c>
      <c r="F2948" s="231" t="s">
        <v>218</v>
      </c>
      <c r="G2948" s="229"/>
      <c r="H2948" s="232">
        <v>24.56</v>
      </c>
      <c r="I2948" s="233"/>
      <c r="J2948" s="229"/>
      <c r="K2948" s="229"/>
      <c r="L2948" s="234"/>
      <c r="M2948" s="235"/>
      <c r="N2948" s="236"/>
      <c r="O2948" s="236"/>
      <c r="P2948" s="236"/>
      <c r="Q2948" s="236"/>
      <c r="R2948" s="236"/>
      <c r="S2948" s="236"/>
      <c r="T2948" s="237"/>
      <c r="AT2948" s="238" t="s">
        <v>194</v>
      </c>
      <c r="AU2948" s="238" t="s">
        <v>82</v>
      </c>
      <c r="AV2948" s="15" t="s">
        <v>187</v>
      </c>
      <c r="AW2948" s="15" t="s">
        <v>29</v>
      </c>
      <c r="AX2948" s="15" t="s">
        <v>80</v>
      </c>
      <c r="AY2948" s="238" t="s">
        <v>182</v>
      </c>
    </row>
    <row r="2949" spans="1:65" s="2" customFormat="1" ht="24.2" customHeight="1">
      <c r="A2949" s="34"/>
      <c r="B2949" s="35"/>
      <c r="C2949" s="242" t="s">
        <v>3380</v>
      </c>
      <c r="D2949" s="242" t="s">
        <v>648</v>
      </c>
      <c r="E2949" s="243" t="s">
        <v>3381</v>
      </c>
      <c r="F2949" s="244" t="s">
        <v>3382</v>
      </c>
      <c r="G2949" s="245" t="s">
        <v>318</v>
      </c>
      <c r="H2949" s="246">
        <v>24.56</v>
      </c>
      <c r="I2949" s="247"/>
      <c r="J2949" s="248">
        <f>ROUND(I2949*H2949,2)</f>
        <v>0</v>
      </c>
      <c r="K2949" s="249"/>
      <c r="L2949" s="250"/>
      <c r="M2949" s="251" t="s">
        <v>1</v>
      </c>
      <c r="N2949" s="252" t="s">
        <v>37</v>
      </c>
      <c r="O2949" s="71"/>
      <c r="P2949" s="202">
        <f>O2949*H2949</f>
        <v>0</v>
      </c>
      <c r="Q2949" s="202">
        <v>6.0000000000000001E-3</v>
      </c>
      <c r="R2949" s="202">
        <f>Q2949*H2949</f>
        <v>0.14735999999999999</v>
      </c>
      <c r="S2949" s="202">
        <v>0</v>
      </c>
      <c r="T2949" s="203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4" t="s">
        <v>282</v>
      </c>
      <c r="AT2949" s="204" t="s">
        <v>648</v>
      </c>
      <c r="AU2949" s="204" t="s">
        <v>82</v>
      </c>
      <c r="AY2949" s="17" t="s">
        <v>182</v>
      </c>
      <c r="BE2949" s="205">
        <f>IF(N2949="základní",J2949,0)</f>
        <v>0</v>
      </c>
      <c r="BF2949" s="205">
        <f>IF(N2949="snížená",J2949,0)</f>
        <v>0</v>
      </c>
      <c r="BG2949" s="205">
        <f>IF(N2949="zákl. přenesená",J2949,0)</f>
        <v>0</v>
      </c>
      <c r="BH2949" s="205">
        <f>IF(N2949="sníž. přenesená",J2949,0)</f>
        <v>0</v>
      </c>
      <c r="BI2949" s="205">
        <f>IF(N2949="nulová",J2949,0)</f>
        <v>0</v>
      </c>
      <c r="BJ2949" s="17" t="s">
        <v>80</v>
      </c>
      <c r="BK2949" s="205">
        <f>ROUND(I2949*H2949,2)</f>
        <v>0</v>
      </c>
      <c r="BL2949" s="17" t="s">
        <v>187</v>
      </c>
      <c r="BM2949" s="204" t="s">
        <v>3383</v>
      </c>
    </row>
    <row r="2950" spans="1:65" s="13" customFormat="1" ht="11.25">
      <c r="B2950" s="206"/>
      <c r="C2950" s="207"/>
      <c r="D2950" s="208" t="s">
        <v>194</v>
      </c>
      <c r="E2950" s="209" t="s">
        <v>1</v>
      </c>
      <c r="F2950" s="210" t="s">
        <v>3371</v>
      </c>
      <c r="G2950" s="207"/>
      <c r="H2950" s="209" t="s">
        <v>1</v>
      </c>
      <c r="I2950" s="211"/>
      <c r="J2950" s="207"/>
      <c r="K2950" s="207"/>
      <c r="L2950" s="212"/>
      <c r="M2950" s="213"/>
      <c r="N2950" s="214"/>
      <c r="O2950" s="214"/>
      <c r="P2950" s="214"/>
      <c r="Q2950" s="214"/>
      <c r="R2950" s="214"/>
      <c r="S2950" s="214"/>
      <c r="T2950" s="215"/>
      <c r="AT2950" s="216" t="s">
        <v>194</v>
      </c>
      <c r="AU2950" s="216" t="s">
        <v>82</v>
      </c>
      <c r="AV2950" s="13" t="s">
        <v>80</v>
      </c>
      <c r="AW2950" s="13" t="s">
        <v>29</v>
      </c>
      <c r="AX2950" s="13" t="s">
        <v>72</v>
      </c>
      <c r="AY2950" s="216" t="s">
        <v>182</v>
      </c>
    </row>
    <row r="2951" spans="1:65" s="13" customFormat="1" ht="11.25">
      <c r="B2951" s="206"/>
      <c r="C2951" s="207"/>
      <c r="D2951" s="208" t="s">
        <v>194</v>
      </c>
      <c r="E2951" s="209" t="s">
        <v>1</v>
      </c>
      <c r="F2951" s="210" t="s">
        <v>3372</v>
      </c>
      <c r="G2951" s="207"/>
      <c r="H2951" s="209" t="s">
        <v>1</v>
      </c>
      <c r="I2951" s="211"/>
      <c r="J2951" s="207"/>
      <c r="K2951" s="207"/>
      <c r="L2951" s="212"/>
      <c r="M2951" s="213"/>
      <c r="N2951" s="214"/>
      <c r="O2951" s="214"/>
      <c r="P2951" s="214"/>
      <c r="Q2951" s="214"/>
      <c r="R2951" s="214"/>
      <c r="S2951" s="214"/>
      <c r="T2951" s="215"/>
      <c r="AT2951" s="216" t="s">
        <v>194</v>
      </c>
      <c r="AU2951" s="216" t="s">
        <v>82</v>
      </c>
      <c r="AV2951" s="13" t="s">
        <v>80</v>
      </c>
      <c r="AW2951" s="13" t="s">
        <v>29</v>
      </c>
      <c r="AX2951" s="13" t="s">
        <v>72</v>
      </c>
      <c r="AY2951" s="216" t="s">
        <v>182</v>
      </c>
    </row>
    <row r="2952" spans="1:65" s="14" customFormat="1" ht="11.25">
      <c r="B2952" s="217"/>
      <c r="C2952" s="218"/>
      <c r="D2952" s="208" t="s">
        <v>194</v>
      </c>
      <c r="E2952" s="219" t="s">
        <v>1</v>
      </c>
      <c r="F2952" s="220" t="s">
        <v>3373</v>
      </c>
      <c r="G2952" s="218"/>
      <c r="H2952" s="221">
        <v>2.66</v>
      </c>
      <c r="I2952" s="222"/>
      <c r="J2952" s="218"/>
      <c r="K2952" s="218"/>
      <c r="L2952" s="223"/>
      <c r="M2952" s="224"/>
      <c r="N2952" s="225"/>
      <c r="O2952" s="225"/>
      <c r="P2952" s="225"/>
      <c r="Q2952" s="225"/>
      <c r="R2952" s="225"/>
      <c r="S2952" s="225"/>
      <c r="T2952" s="226"/>
      <c r="AT2952" s="227" t="s">
        <v>194</v>
      </c>
      <c r="AU2952" s="227" t="s">
        <v>82</v>
      </c>
      <c r="AV2952" s="14" t="s">
        <v>82</v>
      </c>
      <c r="AW2952" s="14" t="s">
        <v>29</v>
      </c>
      <c r="AX2952" s="14" t="s">
        <v>72</v>
      </c>
      <c r="AY2952" s="227" t="s">
        <v>182</v>
      </c>
    </row>
    <row r="2953" spans="1:65" s="13" customFormat="1" ht="11.25">
      <c r="B2953" s="206"/>
      <c r="C2953" s="207"/>
      <c r="D2953" s="208" t="s">
        <v>194</v>
      </c>
      <c r="E2953" s="209" t="s">
        <v>1</v>
      </c>
      <c r="F2953" s="210" t="s">
        <v>3374</v>
      </c>
      <c r="G2953" s="207"/>
      <c r="H2953" s="209" t="s">
        <v>1</v>
      </c>
      <c r="I2953" s="211"/>
      <c r="J2953" s="207"/>
      <c r="K2953" s="207"/>
      <c r="L2953" s="212"/>
      <c r="M2953" s="213"/>
      <c r="N2953" s="214"/>
      <c r="O2953" s="214"/>
      <c r="P2953" s="214"/>
      <c r="Q2953" s="214"/>
      <c r="R2953" s="214"/>
      <c r="S2953" s="214"/>
      <c r="T2953" s="215"/>
      <c r="AT2953" s="216" t="s">
        <v>194</v>
      </c>
      <c r="AU2953" s="216" t="s">
        <v>82</v>
      </c>
      <c r="AV2953" s="13" t="s">
        <v>80</v>
      </c>
      <c r="AW2953" s="13" t="s">
        <v>29</v>
      </c>
      <c r="AX2953" s="13" t="s">
        <v>72</v>
      </c>
      <c r="AY2953" s="216" t="s">
        <v>182</v>
      </c>
    </row>
    <row r="2954" spans="1:65" s="14" customFormat="1" ht="11.25">
      <c r="B2954" s="217"/>
      <c r="C2954" s="218"/>
      <c r="D2954" s="208" t="s">
        <v>194</v>
      </c>
      <c r="E2954" s="219" t="s">
        <v>1</v>
      </c>
      <c r="F2954" s="220" t="s">
        <v>3375</v>
      </c>
      <c r="G2954" s="218"/>
      <c r="H2954" s="221">
        <v>2.1</v>
      </c>
      <c r="I2954" s="222"/>
      <c r="J2954" s="218"/>
      <c r="K2954" s="218"/>
      <c r="L2954" s="223"/>
      <c r="M2954" s="224"/>
      <c r="N2954" s="225"/>
      <c r="O2954" s="225"/>
      <c r="P2954" s="225"/>
      <c r="Q2954" s="225"/>
      <c r="R2954" s="225"/>
      <c r="S2954" s="225"/>
      <c r="T2954" s="226"/>
      <c r="AT2954" s="227" t="s">
        <v>194</v>
      </c>
      <c r="AU2954" s="227" t="s">
        <v>82</v>
      </c>
      <c r="AV2954" s="14" t="s">
        <v>82</v>
      </c>
      <c r="AW2954" s="14" t="s">
        <v>29</v>
      </c>
      <c r="AX2954" s="14" t="s">
        <v>72</v>
      </c>
      <c r="AY2954" s="227" t="s">
        <v>182</v>
      </c>
    </row>
    <row r="2955" spans="1:65" s="13" customFormat="1" ht="11.25">
      <c r="B2955" s="206"/>
      <c r="C2955" s="207"/>
      <c r="D2955" s="208" t="s">
        <v>194</v>
      </c>
      <c r="E2955" s="209" t="s">
        <v>1</v>
      </c>
      <c r="F2955" s="210" t="s">
        <v>3376</v>
      </c>
      <c r="G2955" s="207"/>
      <c r="H2955" s="209" t="s">
        <v>1</v>
      </c>
      <c r="I2955" s="211"/>
      <c r="J2955" s="207"/>
      <c r="K2955" s="207"/>
      <c r="L2955" s="212"/>
      <c r="M2955" s="213"/>
      <c r="N2955" s="214"/>
      <c r="O2955" s="214"/>
      <c r="P2955" s="214"/>
      <c r="Q2955" s="214"/>
      <c r="R2955" s="214"/>
      <c r="S2955" s="214"/>
      <c r="T2955" s="215"/>
      <c r="AT2955" s="216" t="s">
        <v>194</v>
      </c>
      <c r="AU2955" s="216" t="s">
        <v>82</v>
      </c>
      <c r="AV2955" s="13" t="s">
        <v>80</v>
      </c>
      <c r="AW2955" s="13" t="s">
        <v>29</v>
      </c>
      <c r="AX2955" s="13" t="s">
        <v>72</v>
      </c>
      <c r="AY2955" s="216" t="s">
        <v>182</v>
      </c>
    </row>
    <row r="2956" spans="1:65" s="14" customFormat="1" ht="11.25">
      <c r="B2956" s="217"/>
      <c r="C2956" s="218"/>
      <c r="D2956" s="208" t="s">
        <v>194</v>
      </c>
      <c r="E2956" s="219" t="s">
        <v>1</v>
      </c>
      <c r="F2956" s="220" t="s">
        <v>3377</v>
      </c>
      <c r="G2956" s="218"/>
      <c r="H2956" s="221">
        <v>9.6</v>
      </c>
      <c r="I2956" s="222"/>
      <c r="J2956" s="218"/>
      <c r="K2956" s="218"/>
      <c r="L2956" s="223"/>
      <c r="M2956" s="224"/>
      <c r="N2956" s="225"/>
      <c r="O2956" s="225"/>
      <c r="P2956" s="225"/>
      <c r="Q2956" s="225"/>
      <c r="R2956" s="225"/>
      <c r="S2956" s="225"/>
      <c r="T2956" s="226"/>
      <c r="AT2956" s="227" t="s">
        <v>194</v>
      </c>
      <c r="AU2956" s="227" t="s">
        <v>82</v>
      </c>
      <c r="AV2956" s="14" t="s">
        <v>82</v>
      </c>
      <c r="AW2956" s="14" t="s">
        <v>29</v>
      </c>
      <c r="AX2956" s="14" t="s">
        <v>72</v>
      </c>
      <c r="AY2956" s="227" t="s">
        <v>182</v>
      </c>
    </row>
    <row r="2957" spans="1:65" s="13" customFormat="1" ht="11.25">
      <c r="B2957" s="206"/>
      <c r="C2957" s="207"/>
      <c r="D2957" s="208" t="s">
        <v>194</v>
      </c>
      <c r="E2957" s="209" t="s">
        <v>1</v>
      </c>
      <c r="F2957" s="210" t="s">
        <v>3378</v>
      </c>
      <c r="G2957" s="207"/>
      <c r="H2957" s="209" t="s">
        <v>1</v>
      </c>
      <c r="I2957" s="211"/>
      <c r="J2957" s="207"/>
      <c r="K2957" s="207"/>
      <c r="L2957" s="212"/>
      <c r="M2957" s="213"/>
      <c r="N2957" s="214"/>
      <c r="O2957" s="214"/>
      <c r="P2957" s="214"/>
      <c r="Q2957" s="214"/>
      <c r="R2957" s="214"/>
      <c r="S2957" s="214"/>
      <c r="T2957" s="215"/>
      <c r="AT2957" s="216" t="s">
        <v>194</v>
      </c>
      <c r="AU2957" s="216" t="s">
        <v>82</v>
      </c>
      <c r="AV2957" s="13" t="s">
        <v>80</v>
      </c>
      <c r="AW2957" s="13" t="s">
        <v>29</v>
      </c>
      <c r="AX2957" s="13" t="s">
        <v>72</v>
      </c>
      <c r="AY2957" s="216" t="s">
        <v>182</v>
      </c>
    </row>
    <row r="2958" spans="1:65" s="14" customFormat="1" ht="11.25">
      <c r="B2958" s="217"/>
      <c r="C2958" s="218"/>
      <c r="D2958" s="208" t="s">
        <v>194</v>
      </c>
      <c r="E2958" s="219" t="s">
        <v>1</v>
      </c>
      <c r="F2958" s="220" t="s">
        <v>3379</v>
      </c>
      <c r="G2958" s="218"/>
      <c r="H2958" s="221">
        <v>10.199999999999999</v>
      </c>
      <c r="I2958" s="222"/>
      <c r="J2958" s="218"/>
      <c r="K2958" s="218"/>
      <c r="L2958" s="223"/>
      <c r="M2958" s="224"/>
      <c r="N2958" s="225"/>
      <c r="O2958" s="225"/>
      <c r="P2958" s="225"/>
      <c r="Q2958" s="225"/>
      <c r="R2958" s="225"/>
      <c r="S2958" s="225"/>
      <c r="T2958" s="226"/>
      <c r="AT2958" s="227" t="s">
        <v>194</v>
      </c>
      <c r="AU2958" s="227" t="s">
        <v>82</v>
      </c>
      <c r="AV2958" s="14" t="s">
        <v>82</v>
      </c>
      <c r="AW2958" s="14" t="s">
        <v>29</v>
      </c>
      <c r="AX2958" s="14" t="s">
        <v>72</v>
      </c>
      <c r="AY2958" s="227" t="s">
        <v>182</v>
      </c>
    </row>
    <row r="2959" spans="1:65" s="15" customFormat="1" ht="11.25">
      <c r="B2959" s="228"/>
      <c r="C2959" s="229"/>
      <c r="D2959" s="208" t="s">
        <v>194</v>
      </c>
      <c r="E2959" s="230" t="s">
        <v>1</v>
      </c>
      <c r="F2959" s="231" t="s">
        <v>218</v>
      </c>
      <c r="G2959" s="229"/>
      <c r="H2959" s="232">
        <v>24.56</v>
      </c>
      <c r="I2959" s="233"/>
      <c r="J2959" s="229"/>
      <c r="K2959" s="229"/>
      <c r="L2959" s="234"/>
      <c r="M2959" s="235"/>
      <c r="N2959" s="236"/>
      <c r="O2959" s="236"/>
      <c r="P2959" s="236"/>
      <c r="Q2959" s="236"/>
      <c r="R2959" s="236"/>
      <c r="S2959" s="236"/>
      <c r="T2959" s="237"/>
      <c r="AT2959" s="238" t="s">
        <v>194</v>
      </c>
      <c r="AU2959" s="238" t="s">
        <v>82</v>
      </c>
      <c r="AV2959" s="15" t="s">
        <v>187</v>
      </c>
      <c r="AW2959" s="15" t="s">
        <v>29</v>
      </c>
      <c r="AX2959" s="15" t="s">
        <v>80</v>
      </c>
      <c r="AY2959" s="238" t="s">
        <v>182</v>
      </c>
    </row>
    <row r="2960" spans="1:65" s="2" customFormat="1" ht="24.2" customHeight="1">
      <c r="A2960" s="34"/>
      <c r="B2960" s="35"/>
      <c r="C2960" s="192" t="s">
        <v>3384</v>
      </c>
      <c r="D2960" s="192" t="s">
        <v>184</v>
      </c>
      <c r="E2960" s="193" t="s">
        <v>3385</v>
      </c>
      <c r="F2960" s="194" t="s">
        <v>3386</v>
      </c>
      <c r="G2960" s="195" t="s">
        <v>318</v>
      </c>
      <c r="H2960" s="196">
        <v>3.6</v>
      </c>
      <c r="I2960" s="197"/>
      <c r="J2960" s="198">
        <f>ROUND(I2960*H2960,2)</f>
        <v>0</v>
      </c>
      <c r="K2960" s="199"/>
      <c r="L2960" s="39"/>
      <c r="M2960" s="200" t="s">
        <v>1</v>
      </c>
      <c r="N2960" s="201" t="s">
        <v>37</v>
      </c>
      <c r="O2960" s="71"/>
      <c r="P2960" s="202">
        <f>O2960*H2960</f>
        <v>0</v>
      </c>
      <c r="Q2960" s="202">
        <v>7.2000000000000005E-4</v>
      </c>
      <c r="R2960" s="202">
        <f>Q2960*H2960</f>
        <v>2.5920000000000001E-3</v>
      </c>
      <c r="S2960" s="202">
        <v>0</v>
      </c>
      <c r="T2960" s="203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204" t="s">
        <v>326</v>
      </c>
      <c r="AT2960" s="204" t="s">
        <v>184</v>
      </c>
      <c r="AU2960" s="204" t="s">
        <v>82</v>
      </c>
      <c r="AY2960" s="17" t="s">
        <v>182</v>
      </c>
      <c r="BE2960" s="205">
        <f>IF(N2960="základní",J2960,0)</f>
        <v>0</v>
      </c>
      <c r="BF2960" s="205">
        <f>IF(N2960="snížená",J2960,0)</f>
        <v>0</v>
      </c>
      <c r="BG2960" s="205">
        <f>IF(N2960="zákl. přenesená",J2960,0)</f>
        <v>0</v>
      </c>
      <c r="BH2960" s="205">
        <f>IF(N2960="sníž. přenesená",J2960,0)</f>
        <v>0</v>
      </c>
      <c r="BI2960" s="205">
        <f>IF(N2960="nulová",J2960,0)</f>
        <v>0</v>
      </c>
      <c r="BJ2960" s="17" t="s">
        <v>80</v>
      </c>
      <c r="BK2960" s="205">
        <f>ROUND(I2960*H2960,2)</f>
        <v>0</v>
      </c>
      <c r="BL2960" s="17" t="s">
        <v>326</v>
      </c>
      <c r="BM2960" s="204" t="s">
        <v>3387</v>
      </c>
    </row>
    <row r="2961" spans="1:65" s="13" customFormat="1" ht="11.25">
      <c r="B2961" s="206"/>
      <c r="C2961" s="207"/>
      <c r="D2961" s="208" t="s">
        <v>194</v>
      </c>
      <c r="E2961" s="209" t="s">
        <v>1</v>
      </c>
      <c r="F2961" s="210" t="s">
        <v>3371</v>
      </c>
      <c r="G2961" s="207"/>
      <c r="H2961" s="209" t="s">
        <v>1</v>
      </c>
      <c r="I2961" s="211"/>
      <c r="J2961" s="207"/>
      <c r="K2961" s="207"/>
      <c r="L2961" s="212"/>
      <c r="M2961" s="213"/>
      <c r="N2961" s="214"/>
      <c r="O2961" s="214"/>
      <c r="P2961" s="214"/>
      <c r="Q2961" s="214"/>
      <c r="R2961" s="214"/>
      <c r="S2961" s="214"/>
      <c r="T2961" s="215"/>
      <c r="AT2961" s="216" t="s">
        <v>194</v>
      </c>
      <c r="AU2961" s="216" t="s">
        <v>82</v>
      </c>
      <c r="AV2961" s="13" t="s">
        <v>80</v>
      </c>
      <c r="AW2961" s="13" t="s">
        <v>29</v>
      </c>
      <c r="AX2961" s="13" t="s">
        <v>72</v>
      </c>
      <c r="AY2961" s="216" t="s">
        <v>182</v>
      </c>
    </row>
    <row r="2962" spans="1:65" s="13" customFormat="1" ht="11.25">
      <c r="B2962" s="206"/>
      <c r="C2962" s="207"/>
      <c r="D2962" s="208" t="s">
        <v>194</v>
      </c>
      <c r="E2962" s="209" t="s">
        <v>1</v>
      </c>
      <c r="F2962" s="210" t="s">
        <v>3388</v>
      </c>
      <c r="G2962" s="207"/>
      <c r="H2962" s="209" t="s">
        <v>1</v>
      </c>
      <c r="I2962" s="211"/>
      <c r="J2962" s="207"/>
      <c r="K2962" s="207"/>
      <c r="L2962" s="212"/>
      <c r="M2962" s="213"/>
      <c r="N2962" s="214"/>
      <c r="O2962" s="214"/>
      <c r="P2962" s="214"/>
      <c r="Q2962" s="214"/>
      <c r="R2962" s="214"/>
      <c r="S2962" s="214"/>
      <c r="T2962" s="215"/>
      <c r="AT2962" s="216" t="s">
        <v>194</v>
      </c>
      <c r="AU2962" s="216" t="s">
        <v>82</v>
      </c>
      <c r="AV2962" s="13" t="s">
        <v>80</v>
      </c>
      <c r="AW2962" s="13" t="s">
        <v>29</v>
      </c>
      <c r="AX2962" s="13" t="s">
        <v>72</v>
      </c>
      <c r="AY2962" s="216" t="s">
        <v>182</v>
      </c>
    </row>
    <row r="2963" spans="1:65" s="14" customFormat="1" ht="11.25">
      <c r="B2963" s="217"/>
      <c r="C2963" s="218"/>
      <c r="D2963" s="208" t="s">
        <v>194</v>
      </c>
      <c r="E2963" s="219" t="s">
        <v>1</v>
      </c>
      <c r="F2963" s="220" t="s">
        <v>3389</v>
      </c>
      <c r="G2963" s="218"/>
      <c r="H2963" s="221">
        <v>0.95</v>
      </c>
      <c r="I2963" s="222"/>
      <c r="J2963" s="218"/>
      <c r="K2963" s="218"/>
      <c r="L2963" s="223"/>
      <c r="M2963" s="224"/>
      <c r="N2963" s="225"/>
      <c r="O2963" s="225"/>
      <c r="P2963" s="225"/>
      <c r="Q2963" s="225"/>
      <c r="R2963" s="225"/>
      <c r="S2963" s="225"/>
      <c r="T2963" s="226"/>
      <c r="AT2963" s="227" t="s">
        <v>194</v>
      </c>
      <c r="AU2963" s="227" t="s">
        <v>82</v>
      </c>
      <c r="AV2963" s="14" t="s">
        <v>82</v>
      </c>
      <c r="AW2963" s="14" t="s">
        <v>29</v>
      </c>
      <c r="AX2963" s="14" t="s">
        <v>72</v>
      </c>
      <c r="AY2963" s="227" t="s">
        <v>182</v>
      </c>
    </row>
    <row r="2964" spans="1:65" s="13" customFormat="1" ht="11.25">
      <c r="B2964" s="206"/>
      <c r="C2964" s="207"/>
      <c r="D2964" s="208" t="s">
        <v>194</v>
      </c>
      <c r="E2964" s="209" t="s">
        <v>1</v>
      </c>
      <c r="F2964" s="210" t="s">
        <v>3390</v>
      </c>
      <c r="G2964" s="207"/>
      <c r="H2964" s="209" t="s">
        <v>1</v>
      </c>
      <c r="I2964" s="211"/>
      <c r="J2964" s="207"/>
      <c r="K2964" s="207"/>
      <c r="L2964" s="212"/>
      <c r="M2964" s="213"/>
      <c r="N2964" s="214"/>
      <c r="O2964" s="214"/>
      <c r="P2964" s="214"/>
      <c r="Q2964" s="214"/>
      <c r="R2964" s="214"/>
      <c r="S2964" s="214"/>
      <c r="T2964" s="215"/>
      <c r="AT2964" s="216" t="s">
        <v>194</v>
      </c>
      <c r="AU2964" s="216" t="s">
        <v>82</v>
      </c>
      <c r="AV2964" s="13" t="s">
        <v>80</v>
      </c>
      <c r="AW2964" s="13" t="s">
        <v>29</v>
      </c>
      <c r="AX2964" s="13" t="s">
        <v>72</v>
      </c>
      <c r="AY2964" s="216" t="s">
        <v>182</v>
      </c>
    </row>
    <row r="2965" spans="1:65" s="14" customFormat="1" ht="11.25">
      <c r="B2965" s="217"/>
      <c r="C2965" s="218"/>
      <c r="D2965" s="208" t="s">
        <v>194</v>
      </c>
      <c r="E2965" s="219" t="s">
        <v>1</v>
      </c>
      <c r="F2965" s="220" t="s">
        <v>3391</v>
      </c>
      <c r="G2965" s="218"/>
      <c r="H2965" s="221">
        <v>0.9</v>
      </c>
      <c r="I2965" s="222"/>
      <c r="J2965" s="218"/>
      <c r="K2965" s="218"/>
      <c r="L2965" s="223"/>
      <c r="M2965" s="224"/>
      <c r="N2965" s="225"/>
      <c r="O2965" s="225"/>
      <c r="P2965" s="225"/>
      <c r="Q2965" s="225"/>
      <c r="R2965" s="225"/>
      <c r="S2965" s="225"/>
      <c r="T2965" s="226"/>
      <c r="AT2965" s="227" t="s">
        <v>194</v>
      </c>
      <c r="AU2965" s="227" t="s">
        <v>82</v>
      </c>
      <c r="AV2965" s="14" t="s">
        <v>82</v>
      </c>
      <c r="AW2965" s="14" t="s">
        <v>29</v>
      </c>
      <c r="AX2965" s="14" t="s">
        <v>72</v>
      </c>
      <c r="AY2965" s="227" t="s">
        <v>182</v>
      </c>
    </row>
    <row r="2966" spans="1:65" s="13" customFormat="1" ht="11.25">
      <c r="B2966" s="206"/>
      <c r="C2966" s="207"/>
      <c r="D2966" s="208" t="s">
        <v>194</v>
      </c>
      <c r="E2966" s="209" t="s">
        <v>1</v>
      </c>
      <c r="F2966" s="210" t="s">
        <v>3392</v>
      </c>
      <c r="G2966" s="207"/>
      <c r="H2966" s="209" t="s">
        <v>1</v>
      </c>
      <c r="I2966" s="211"/>
      <c r="J2966" s="207"/>
      <c r="K2966" s="207"/>
      <c r="L2966" s="212"/>
      <c r="M2966" s="213"/>
      <c r="N2966" s="214"/>
      <c r="O2966" s="214"/>
      <c r="P2966" s="214"/>
      <c r="Q2966" s="214"/>
      <c r="R2966" s="214"/>
      <c r="S2966" s="214"/>
      <c r="T2966" s="215"/>
      <c r="AT2966" s="216" t="s">
        <v>194</v>
      </c>
      <c r="AU2966" s="216" t="s">
        <v>82</v>
      </c>
      <c r="AV2966" s="13" t="s">
        <v>80</v>
      </c>
      <c r="AW2966" s="13" t="s">
        <v>29</v>
      </c>
      <c r="AX2966" s="13" t="s">
        <v>72</v>
      </c>
      <c r="AY2966" s="216" t="s">
        <v>182</v>
      </c>
    </row>
    <row r="2967" spans="1:65" s="14" customFormat="1" ht="11.25">
      <c r="B2967" s="217"/>
      <c r="C2967" s="218"/>
      <c r="D2967" s="208" t="s">
        <v>194</v>
      </c>
      <c r="E2967" s="219" t="s">
        <v>1</v>
      </c>
      <c r="F2967" s="220" t="s">
        <v>3393</v>
      </c>
      <c r="G2967" s="218"/>
      <c r="H2967" s="221">
        <v>1.75</v>
      </c>
      <c r="I2967" s="222"/>
      <c r="J2967" s="218"/>
      <c r="K2967" s="218"/>
      <c r="L2967" s="223"/>
      <c r="M2967" s="224"/>
      <c r="N2967" s="225"/>
      <c r="O2967" s="225"/>
      <c r="P2967" s="225"/>
      <c r="Q2967" s="225"/>
      <c r="R2967" s="225"/>
      <c r="S2967" s="225"/>
      <c r="T2967" s="226"/>
      <c r="AT2967" s="227" t="s">
        <v>194</v>
      </c>
      <c r="AU2967" s="227" t="s">
        <v>82</v>
      </c>
      <c r="AV2967" s="14" t="s">
        <v>82</v>
      </c>
      <c r="AW2967" s="14" t="s">
        <v>29</v>
      </c>
      <c r="AX2967" s="14" t="s">
        <v>72</v>
      </c>
      <c r="AY2967" s="227" t="s">
        <v>182</v>
      </c>
    </row>
    <row r="2968" spans="1:65" s="15" customFormat="1" ht="11.25">
      <c r="B2968" s="228"/>
      <c r="C2968" s="229"/>
      <c r="D2968" s="208" t="s">
        <v>194</v>
      </c>
      <c r="E2968" s="230" t="s">
        <v>1</v>
      </c>
      <c r="F2968" s="231" t="s">
        <v>218</v>
      </c>
      <c r="G2968" s="229"/>
      <c r="H2968" s="232">
        <v>3.6</v>
      </c>
      <c r="I2968" s="233"/>
      <c r="J2968" s="229"/>
      <c r="K2968" s="229"/>
      <c r="L2968" s="234"/>
      <c r="M2968" s="235"/>
      <c r="N2968" s="236"/>
      <c r="O2968" s="236"/>
      <c r="P2968" s="236"/>
      <c r="Q2968" s="236"/>
      <c r="R2968" s="236"/>
      <c r="S2968" s="236"/>
      <c r="T2968" s="237"/>
      <c r="AT2968" s="238" t="s">
        <v>194</v>
      </c>
      <c r="AU2968" s="238" t="s">
        <v>82</v>
      </c>
      <c r="AV2968" s="15" t="s">
        <v>187</v>
      </c>
      <c r="AW2968" s="15" t="s">
        <v>29</v>
      </c>
      <c r="AX2968" s="15" t="s">
        <v>80</v>
      </c>
      <c r="AY2968" s="238" t="s">
        <v>182</v>
      </c>
    </row>
    <row r="2969" spans="1:65" s="2" customFormat="1" ht="16.5" customHeight="1">
      <c r="A2969" s="34"/>
      <c r="B2969" s="35"/>
      <c r="C2969" s="242" t="s">
        <v>3394</v>
      </c>
      <c r="D2969" s="242" t="s">
        <v>648</v>
      </c>
      <c r="E2969" s="243" t="s">
        <v>3395</v>
      </c>
      <c r="F2969" s="244" t="s">
        <v>3396</v>
      </c>
      <c r="G2969" s="245" t="s">
        <v>318</v>
      </c>
      <c r="H2969" s="246">
        <v>3.6</v>
      </c>
      <c r="I2969" s="247"/>
      <c r="J2969" s="248">
        <f>ROUND(I2969*H2969,2)</f>
        <v>0</v>
      </c>
      <c r="K2969" s="249"/>
      <c r="L2969" s="250"/>
      <c r="M2969" s="251" t="s">
        <v>1</v>
      </c>
      <c r="N2969" s="252" t="s">
        <v>37</v>
      </c>
      <c r="O2969" s="71"/>
      <c r="P2969" s="202">
        <f>O2969*H2969</f>
        <v>0</v>
      </c>
      <c r="Q2969" s="202">
        <v>6.0000000000000001E-3</v>
      </c>
      <c r="R2969" s="202">
        <f>Q2969*H2969</f>
        <v>2.1600000000000001E-2</v>
      </c>
      <c r="S2969" s="202">
        <v>0</v>
      </c>
      <c r="T2969" s="203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204" t="s">
        <v>434</v>
      </c>
      <c r="AT2969" s="204" t="s">
        <v>648</v>
      </c>
      <c r="AU2969" s="204" t="s">
        <v>82</v>
      </c>
      <c r="AY2969" s="17" t="s">
        <v>182</v>
      </c>
      <c r="BE2969" s="205">
        <f>IF(N2969="základní",J2969,0)</f>
        <v>0</v>
      </c>
      <c r="BF2969" s="205">
        <f>IF(N2969="snížená",J2969,0)</f>
        <v>0</v>
      </c>
      <c r="BG2969" s="205">
        <f>IF(N2969="zákl. přenesená",J2969,0)</f>
        <v>0</v>
      </c>
      <c r="BH2969" s="205">
        <f>IF(N2969="sníž. přenesená",J2969,0)</f>
        <v>0</v>
      </c>
      <c r="BI2969" s="205">
        <f>IF(N2969="nulová",J2969,0)</f>
        <v>0</v>
      </c>
      <c r="BJ2969" s="17" t="s">
        <v>80</v>
      </c>
      <c r="BK2969" s="205">
        <f>ROUND(I2969*H2969,2)</f>
        <v>0</v>
      </c>
      <c r="BL2969" s="17" t="s">
        <v>326</v>
      </c>
      <c r="BM2969" s="204" t="s">
        <v>3397</v>
      </c>
    </row>
    <row r="2970" spans="1:65" s="13" customFormat="1" ht="11.25">
      <c r="B2970" s="206"/>
      <c r="C2970" s="207"/>
      <c r="D2970" s="208" t="s">
        <v>194</v>
      </c>
      <c r="E2970" s="209" t="s">
        <v>1</v>
      </c>
      <c r="F2970" s="210" t="s">
        <v>3371</v>
      </c>
      <c r="G2970" s="207"/>
      <c r="H2970" s="209" t="s">
        <v>1</v>
      </c>
      <c r="I2970" s="211"/>
      <c r="J2970" s="207"/>
      <c r="K2970" s="207"/>
      <c r="L2970" s="212"/>
      <c r="M2970" s="213"/>
      <c r="N2970" s="214"/>
      <c r="O2970" s="214"/>
      <c r="P2970" s="214"/>
      <c r="Q2970" s="214"/>
      <c r="R2970" s="214"/>
      <c r="S2970" s="214"/>
      <c r="T2970" s="215"/>
      <c r="AT2970" s="216" t="s">
        <v>194</v>
      </c>
      <c r="AU2970" s="216" t="s">
        <v>82</v>
      </c>
      <c r="AV2970" s="13" t="s">
        <v>80</v>
      </c>
      <c r="AW2970" s="13" t="s">
        <v>29</v>
      </c>
      <c r="AX2970" s="13" t="s">
        <v>72</v>
      </c>
      <c r="AY2970" s="216" t="s">
        <v>182</v>
      </c>
    </row>
    <row r="2971" spans="1:65" s="13" customFormat="1" ht="11.25">
      <c r="B2971" s="206"/>
      <c r="C2971" s="207"/>
      <c r="D2971" s="208" t="s">
        <v>194</v>
      </c>
      <c r="E2971" s="209" t="s">
        <v>1</v>
      </c>
      <c r="F2971" s="210" t="s">
        <v>3388</v>
      </c>
      <c r="G2971" s="207"/>
      <c r="H2971" s="209" t="s">
        <v>1</v>
      </c>
      <c r="I2971" s="211"/>
      <c r="J2971" s="207"/>
      <c r="K2971" s="207"/>
      <c r="L2971" s="212"/>
      <c r="M2971" s="213"/>
      <c r="N2971" s="214"/>
      <c r="O2971" s="214"/>
      <c r="P2971" s="214"/>
      <c r="Q2971" s="214"/>
      <c r="R2971" s="214"/>
      <c r="S2971" s="214"/>
      <c r="T2971" s="215"/>
      <c r="AT2971" s="216" t="s">
        <v>194</v>
      </c>
      <c r="AU2971" s="216" t="s">
        <v>82</v>
      </c>
      <c r="AV2971" s="13" t="s">
        <v>80</v>
      </c>
      <c r="AW2971" s="13" t="s">
        <v>29</v>
      </c>
      <c r="AX2971" s="13" t="s">
        <v>72</v>
      </c>
      <c r="AY2971" s="216" t="s">
        <v>182</v>
      </c>
    </row>
    <row r="2972" spans="1:65" s="14" customFormat="1" ht="11.25">
      <c r="B2972" s="217"/>
      <c r="C2972" s="218"/>
      <c r="D2972" s="208" t="s">
        <v>194</v>
      </c>
      <c r="E2972" s="219" t="s">
        <v>1</v>
      </c>
      <c r="F2972" s="220" t="s">
        <v>3389</v>
      </c>
      <c r="G2972" s="218"/>
      <c r="H2972" s="221">
        <v>0.95</v>
      </c>
      <c r="I2972" s="222"/>
      <c r="J2972" s="218"/>
      <c r="K2972" s="218"/>
      <c r="L2972" s="223"/>
      <c r="M2972" s="224"/>
      <c r="N2972" s="225"/>
      <c r="O2972" s="225"/>
      <c r="P2972" s="225"/>
      <c r="Q2972" s="225"/>
      <c r="R2972" s="225"/>
      <c r="S2972" s="225"/>
      <c r="T2972" s="226"/>
      <c r="AT2972" s="227" t="s">
        <v>194</v>
      </c>
      <c r="AU2972" s="227" t="s">
        <v>82</v>
      </c>
      <c r="AV2972" s="14" t="s">
        <v>82</v>
      </c>
      <c r="AW2972" s="14" t="s">
        <v>29</v>
      </c>
      <c r="AX2972" s="14" t="s">
        <v>72</v>
      </c>
      <c r="AY2972" s="227" t="s">
        <v>182</v>
      </c>
    </row>
    <row r="2973" spans="1:65" s="13" customFormat="1" ht="11.25">
      <c r="B2973" s="206"/>
      <c r="C2973" s="207"/>
      <c r="D2973" s="208" t="s">
        <v>194</v>
      </c>
      <c r="E2973" s="209" t="s">
        <v>1</v>
      </c>
      <c r="F2973" s="210" t="s">
        <v>3390</v>
      </c>
      <c r="G2973" s="207"/>
      <c r="H2973" s="209" t="s">
        <v>1</v>
      </c>
      <c r="I2973" s="211"/>
      <c r="J2973" s="207"/>
      <c r="K2973" s="207"/>
      <c r="L2973" s="212"/>
      <c r="M2973" s="213"/>
      <c r="N2973" s="214"/>
      <c r="O2973" s="214"/>
      <c r="P2973" s="214"/>
      <c r="Q2973" s="214"/>
      <c r="R2973" s="214"/>
      <c r="S2973" s="214"/>
      <c r="T2973" s="215"/>
      <c r="AT2973" s="216" t="s">
        <v>194</v>
      </c>
      <c r="AU2973" s="216" t="s">
        <v>82</v>
      </c>
      <c r="AV2973" s="13" t="s">
        <v>80</v>
      </c>
      <c r="AW2973" s="13" t="s">
        <v>29</v>
      </c>
      <c r="AX2973" s="13" t="s">
        <v>72</v>
      </c>
      <c r="AY2973" s="216" t="s">
        <v>182</v>
      </c>
    </row>
    <row r="2974" spans="1:65" s="14" customFormat="1" ht="11.25">
      <c r="B2974" s="217"/>
      <c r="C2974" s="218"/>
      <c r="D2974" s="208" t="s">
        <v>194</v>
      </c>
      <c r="E2974" s="219" t="s">
        <v>1</v>
      </c>
      <c r="F2974" s="220" t="s">
        <v>3391</v>
      </c>
      <c r="G2974" s="218"/>
      <c r="H2974" s="221">
        <v>0.9</v>
      </c>
      <c r="I2974" s="222"/>
      <c r="J2974" s="218"/>
      <c r="K2974" s="218"/>
      <c r="L2974" s="223"/>
      <c r="M2974" s="224"/>
      <c r="N2974" s="225"/>
      <c r="O2974" s="225"/>
      <c r="P2974" s="225"/>
      <c r="Q2974" s="225"/>
      <c r="R2974" s="225"/>
      <c r="S2974" s="225"/>
      <c r="T2974" s="226"/>
      <c r="AT2974" s="227" t="s">
        <v>194</v>
      </c>
      <c r="AU2974" s="227" t="s">
        <v>82</v>
      </c>
      <c r="AV2974" s="14" t="s">
        <v>82</v>
      </c>
      <c r="AW2974" s="14" t="s">
        <v>29</v>
      </c>
      <c r="AX2974" s="14" t="s">
        <v>72</v>
      </c>
      <c r="AY2974" s="227" t="s">
        <v>182</v>
      </c>
    </row>
    <row r="2975" spans="1:65" s="13" customFormat="1" ht="11.25">
      <c r="B2975" s="206"/>
      <c r="C2975" s="207"/>
      <c r="D2975" s="208" t="s">
        <v>194</v>
      </c>
      <c r="E2975" s="209" t="s">
        <v>1</v>
      </c>
      <c r="F2975" s="210" t="s">
        <v>3392</v>
      </c>
      <c r="G2975" s="207"/>
      <c r="H2975" s="209" t="s">
        <v>1</v>
      </c>
      <c r="I2975" s="211"/>
      <c r="J2975" s="207"/>
      <c r="K2975" s="207"/>
      <c r="L2975" s="212"/>
      <c r="M2975" s="213"/>
      <c r="N2975" s="214"/>
      <c r="O2975" s="214"/>
      <c r="P2975" s="214"/>
      <c r="Q2975" s="214"/>
      <c r="R2975" s="214"/>
      <c r="S2975" s="214"/>
      <c r="T2975" s="215"/>
      <c r="AT2975" s="216" t="s">
        <v>194</v>
      </c>
      <c r="AU2975" s="216" t="s">
        <v>82</v>
      </c>
      <c r="AV2975" s="13" t="s">
        <v>80</v>
      </c>
      <c r="AW2975" s="13" t="s">
        <v>29</v>
      </c>
      <c r="AX2975" s="13" t="s">
        <v>72</v>
      </c>
      <c r="AY2975" s="216" t="s">
        <v>182</v>
      </c>
    </row>
    <row r="2976" spans="1:65" s="14" customFormat="1" ht="11.25">
      <c r="B2976" s="217"/>
      <c r="C2976" s="218"/>
      <c r="D2976" s="208" t="s">
        <v>194</v>
      </c>
      <c r="E2976" s="219" t="s">
        <v>1</v>
      </c>
      <c r="F2976" s="220" t="s">
        <v>3393</v>
      </c>
      <c r="G2976" s="218"/>
      <c r="H2976" s="221">
        <v>1.75</v>
      </c>
      <c r="I2976" s="222"/>
      <c r="J2976" s="218"/>
      <c r="K2976" s="218"/>
      <c r="L2976" s="223"/>
      <c r="M2976" s="224"/>
      <c r="N2976" s="225"/>
      <c r="O2976" s="225"/>
      <c r="P2976" s="225"/>
      <c r="Q2976" s="225"/>
      <c r="R2976" s="225"/>
      <c r="S2976" s="225"/>
      <c r="T2976" s="226"/>
      <c r="AT2976" s="227" t="s">
        <v>194</v>
      </c>
      <c r="AU2976" s="227" t="s">
        <v>82</v>
      </c>
      <c r="AV2976" s="14" t="s">
        <v>82</v>
      </c>
      <c r="AW2976" s="14" t="s">
        <v>29</v>
      </c>
      <c r="AX2976" s="14" t="s">
        <v>72</v>
      </c>
      <c r="AY2976" s="227" t="s">
        <v>182</v>
      </c>
    </row>
    <row r="2977" spans="1:65" s="15" customFormat="1" ht="11.25">
      <c r="B2977" s="228"/>
      <c r="C2977" s="229"/>
      <c r="D2977" s="208" t="s">
        <v>194</v>
      </c>
      <c r="E2977" s="230" t="s">
        <v>1</v>
      </c>
      <c r="F2977" s="231" t="s">
        <v>218</v>
      </c>
      <c r="G2977" s="229"/>
      <c r="H2977" s="232">
        <v>3.6</v>
      </c>
      <c r="I2977" s="233"/>
      <c r="J2977" s="229"/>
      <c r="K2977" s="229"/>
      <c r="L2977" s="234"/>
      <c r="M2977" s="235"/>
      <c r="N2977" s="236"/>
      <c r="O2977" s="236"/>
      <c r="P2977" s="236"/>
      <c r="Q2977" s="236"/>
      <c r="R2977" s="236"/>
      <c r="S2977" s="236"/>
      <c r="T2977" s="237"/>
      <c r="AT2977" s="238" t="s">
        <v>194</v>
      </c>
      <c r="AU2977" s="238" t="s">
        <v>82</v>
      </c>
      <c r="AV2977" s="15" t="s">
        <v>187</v>
      </c>
      <c r="AW2977" s="15" t="s">
        <v>29</v>
      </c>
      <c r="AX2977" s="15" t="s">
        <v>80</v>
      </c>
      <c r="AY2977" s="238" t="s">
        <v>182</v>
      </c>
    </row>
    <row r="2978" spans="1:65" s="2" customFormat="1" ht="24.2" customHeight="1">
      <c r="A2978" s="34"/>
      <c r="B2978" s="35"/>
      <c r="C2978" s="192" t="s">
        <v>3398</v>
      </c>
      <c r="D2978" s="192" t="s">
        <v>184</v>
      </c>
      <c r="E2978" s="193" t="s">
        <v>3399</v>
      </c>
      <c r="F2978" s="194" t="s">
        <v>3400</v>
      </c>
      <c r="G2978" s="195" t="s">
        <v>318</v>
      </c>
      <c r="H2978" s="196">
        <v>15.9</v>
      </c>
      <c r="I2978" s="197"/>
      <c r="J2978" s="198">
        <f>ROUND(I2978*H2978,2)</f>
        <v>0</v>
      </c>
      <c r="K2978" s="199"/>
      <c r="L2978" s="39"/>
      <c r="M2978" s="200" t="s">
        <v>1</v>
      </c>
      <c r="N2978" s="201" t="s">
        <v>37</v>
      </c>
      <c r="O2978" s="71"/>
      <c r="P2978" s="202">
        <f>O2978*H2978</f>
        <v>0</v>
      </c>
      <c r="Q2978" s="202">
        <v>7.2000000000000005E-4</v>
      </c>
      <c r="R2978" s="202">
        <f>Q2978*H2978</f>
        <v>1.1448000000000002E-2</v>
      </c>
      <c r="S2978" s="202">
        <v>0</v>
      </c>
      <c r="T2978" s="203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204" t="s">
        <v>326</v>
      </c>
      <c r="AT2978" s="204" t="s">
        <v>184</v>
      </c>
      <c r="AU2978" s="204" t="s">
        <v>82</v>
      </c>
      <c r="AY2978" s="17" t="s">
        <v>182</v>
      </c>
      <c r="BE2978" s="205">
        <f>IF(N2978="základní",J2978,0)</f>
        <v>0</v>
      </c>
      <c r="BF2978" s="205">
        <f>IF(N2978="snížená",J2978,0)</f>
        <v>0</v>
      </c>
      <c r="BG2978" s="205">
        <f>IF(N2978="zákl. přenesená",J2978,0)</f>
        <v>0</v>
      </c>
      <c r="BH2978" s="205">
        <f>IF(N2978="sníž. přenesená",J2978,0)</f>
        <v>0</v>
      </c>
      <c r="BI2978" s="205">
        <f>IF(N2978="nulová",J2978,0)</f>
        <v>0</v>
      </c>
      <c r="BJ2978" s="17" t="s">
        <v>80</v>
      </c>
      <c r="BK2978" s="205">
        <f>ROUND(I2978*H2978,2)</f>
        <v>0</v>
      </c>
      <c r="BL2978" s="17" t="s">
        <v>326</v>
      </c>
      <c r="BM2978" s="204" t="s">
        <v>3401</v>
      </c>
    </row>
    <row r="2979" spans="1:65" s="13" customFormat="1" ht="11.25">
      <c r="B2979" s="206"/>
      <c r="C2979" s="207"/>
      <c r="D2979" s="208" t="s">
        <v>194</v>
      </c>
      <c r="E2979" s="209" t="s">
        <v>1</v>
      </c>
      <c r="F2979" s="210" t="s">
        <v>3371</v>
      </c>
      <c r="G2979" s="207"/>
      <c r="H2979" s="209" t="s">
        <v>1</v>
      </c>
      <c r="I2979" s="211"/>
      <c r="J2979" s="207"/>
      <c r="K2979" s="207"/>
      <c r="L2979" s="212"/>
      <c r="M2979" s="213"/>
      <c r="N2979" s="214"/>
      <c r="O2979" s="214"/>
      <c r="P2979" s="214"/>
      <c r="Q2979" s="214"/>
      <c r="R2979" s="214"/>
      <c r="S2979" s="214"/>
      <c r="T2979" s="215"/>
      <c r="AT2979" s="216" t="s">
        <v>194</v>
      </c>
      <c r="AU2979" s="216" t="s">
        <v>82</v>
      </c>
      <c r="AV2979" s="13" t="s">
        <v>80</v>
      </c>
      <c r="AW2979" s="13" t="s">
        <v>29</v>
      </c>
      <c r="AX2979" s="13" t="s">
        <v>72</v>
      </c>
      <c r="AY2979" s="216" t="s">
        <v>182</v>
      </c>
    </row>
    <row r="2980" spans="1:65" s="13" customFormat="1" ht="11.25">
      <c r="B2980" s="206"/>
      <c r="C2980" s="207"/>
      <c r="D2980" s="208" t="s">
        <v>194</v>
      </c>
      <c r="E2980" s="209" t="s">
        <v>1</v>
      </c>
      <c r="F2980" s="210" t="s">
        <v>3402</v>
      </c>
      <c r="G2980" s="207"/>
      <c r="H2980" s="209" t="s">
        <v>1</v>
      </c>
      <c r="I2980" s="211"/>
      <c r="J2980" s="207"/>
      <c r="K2980" s="207"/>
      <c r="L2980" s="212"/>
      <c r="M2980" s="213"/>
      <c r="N2980" s="214"/>
      <c r="O2980" s="214"/>
      <c r="P2980" s="214"/>
      <c r="Q2980" s="214"/>
      <c r="R2980" s="214"/>
      <c r="S2980" s="214"/>
      <c r="T2980" s="215"/>
      <c r="AT2980" s="216" t="s">
        <v>194</v>
      </c>
      <c r="AU2980" s="216" t="s">
        <v>82</v>
      </c>
      <c r="AV2980" s="13" t="s">
        <v>80</v>
      </c>
      <c r="AW2980" s="13" t="s">
        <v>29</v>
      </c>
      <c r="AX2980" s="13" t="s">
        <v>72</v>
      </c>
      <c r="AY2980" s="216" t="s">
        <v>182</v>
      </c>
    </row>
    <row r="2981" spans="1:65" s="14" customFormat="1" ht="11.25">
      <c r="B2981" s="217"/>
      <c r="C2981" s="218"/>
      <c r="D2981" s="208" t="s">
        <v>194</v>
      </c>
      <c r="E2981" s="219" t="s">
        <v>1</v>
      </c>
      <c r="F2981" s="220" t="s">
        <v>3403</v>
      </c>
      <c r="G2981" s="218"/>
      <c r="H2981" s="221">
        <v>9.5</v>
      </c>
      <c r="I2981" s="222"/>
      <c r="J2981" s="218"/>
      <c r="K2981" s="218"/>
      <c r="L2981" s="223"/>
      <c r="M2981" s="224"/>
      <c r="N2981" s="225"/>
      <c r="O2981" s="225"/>
      <c r="P2981" s="225"/>
      <c r="Q2981" s="225"/>
      <c r="R2981" s="225"/>
      <c r="S2981" s="225"/>
      <c r="T2981" s="226"/>
      <c r="AT2981" s="227" t="s">
        <v>194</v>
      </c>
      <c r="AU2981" s="227" t="s">
        <v>82</v>
      </c>
      <c r="AV2981" s="14" t="s">
        <v>82</v>
      </c>
      <c r="AW2981" s="14" t="s">
        <v>29</v>
      </c>
      <c r="AX2981" s="14" t="s">
        <v>72</v>
      </c>
      <c r="AY2981" s="227" t="s">
        <v>182</v>
      </c>
    </row>
    <row r="2982" spans="1:65" s="13" customFormat="1" ht="11.25">
      <c r="B2982" s="206"/>
      <c r="C2982" s="207"/>
      <c r="D2982" s="208" t="s">
        <v>194</v>
      </c>
      <c r="E2982" s="209" t="s">
        <v>1</v>
      </c>
      <c r="F2982" s="210" t="s">
        <v>3404</v>
      </c>
      <c r="G2982" s="207"/>
      <c r="H2982" s="209" t="s">
        <v>1</v>
      </c>
      <c r="I2982" s="211"/>
      <c r="J2982" s="207"/>
      <c r="K2982" s="207"/>
      <c r="L2982" s="212"/>
      <c r="M2982" s="213"/>
      <c r="N2982" s="214"/>
      <c r="O2982" s="214"/>
      <c r="P2982" s="214"/>
      <c r="Q2982" s="214"/>
      <c r="R2982" s="214"/>
      <c r="S2982" s="214"/>
      <c r="T2982" s="215"/>
      <c r="AT2982" s="216" t="s">
        <v>194</v>
      </c>
      <c r="AU2982" s="216" t="s">
        <v>82</v>
      </c>
      <c r="AV2982" s="13" t="s">
        <v>80</v>
      </c>
      <c r="AW2982" s="13" t="s">
        <v>29</v>
      </c>
      <c r="AX2982" s="13" t="s">
        <v>72</v>
      </c>
      <c r="AY2982" s="216" t="s">
        <v>182</v>
      </c>
    </row>
    <row r="2983" spans="1:65" s="14" customFormat="1" ht="11.25">
      <c r="B2983" s="217"/>
      <c r="C2983" s="218"/>
      <c r="D2983" s="208" t="s">
        <v>194</v>
      </c>
      <c r="E2983" s="219" t="s">
        <v>1</v>
      </c>
      <c r="F2983" s="220" t="s">
        <v>3405</v>
      </c>
      <c r="G2983" s="218"/>
      <c r="H2983" s="221">
        <v>2.4</v>
      </c>
      <c r="I2983" s="222"/>
      <c r="J2983" s="218"/>
      <c r="K2983" s="218"/>
      <c r="L2983" s="223"/>
      <c r="M2983" s="224"/>
      <c r="N2983" s="225"/>
      <c r="O2983" s="225"/>
      <c r="P2983" s="225"/>
      <c r="Q2983" s="225"/>
      <c r="R2983" s="225"/>
      <c r="S2983" s="225"/>
      <c r="T2983" s="226"/>
      <c r="AT2983" s="227" t="s">
        <v>194</v>
      </c>
      <c r="AU2983" s="227" t="s">
        <v>82</v>
      </c>
      <c r="AV2983" s="14" t="s">
        <v>82</v>
      </c>
      <c r="AW2983" s="14" t="s">
        <v>29</v>
      </c>
      <c r="AX2983" s="14" t="s">
        <v>72</v>
      </c>
      <c r="AY2983" s="227" t="s">
        <v>182</v>
      </c>
    </row>
    <row r="2984" spans="1:65" s="13" customFormat="1" ht="11.25">
      <c r="B2984" s="206"/>
      <c r="C2984" s="207"/>
      <c r="D2984" s="208" t="s">
        <v>194</v>
      </c>
      <c r="E2984" s="209" t="s">
        <v>1</v>
      </c>
      <c r="F2984" s="210" t="s">
        <v>3406</v>
      </c>
      <c r="G2984" s="207"/>
      <c r="H2984" s="209" t="s">
        <v>1</v>
      </c>
      <c r="I2984" s="211"/>
      <c r="J2984" s="207"/>
      <c r="K2984" s="207"/>
      <c r="L2984" s="212"/>
      <c r="M2984" s="213"/>
      <c r="N2984" s="214"/>
      <c r="O2984" s="214"/>
      <c r="P2984" s="214"/>
      <c r="Q2984" s="214"/>
      <c r="R2984" s="214"/>
      <c r="S2984" s="214"/>
      <c r="T2984" s="215"/>
      <c r="AT2984" s="216" t="s">
        <v>194</v>
      </c>
      <c r="AU2984" s="216" t="s">
        <v>82</v>
      </c>
      <c r="AV2984" s="13" t="s">
        <v>80</v>
      </c>
      <c r="AW2984" s="13" t="s">
        <v>29</v>
      </c>
      <c r="AX2984" s="13" t="s">
        <v>72</v>
      </c>
      <c r="AY2984" s="216" t="s">
        <v>182</v>
      </c>
    </row>
    <row r="2985" spans="1:65" s="14" customFormat="1" ht="11.25">
      <c r="B2985" s="217"/>
      <c r="C2985" s="218"/>
      <c r="D2985" s="208" t="s">
        <v>194</v>
      </c>
      <c r="E2985" s="219" t="s">
        <v>1</v>
      </c>
      <c r="F2985" s="220" t="s">
        <v>187</v>
      </c>
      <c r="G2985" s="218"/>
      <c r="H2985" s="221">
        <v>4</v>
      </c>
      <c r="I2985" s="222"/>
      <c r="J2985" s="218"/>
      <c r="K2985" s="218"/>
      <c r="L2985" s="223"/>
      <c r="M2985" s="224"/>
      <c r="N2985" s="225"/>
      <c r="O2985" s="225"/>
      <c r="P2985" s="225"/>
      <c r="Q2985" s="225"/>
      <c r="R2985" s="225"/>
      <c r="S2985" s="225"/>
      <c r="T2985" s="226"/>
      <c r="AT2985" s="227" t="s">
        <v>194</v>
      </c>
      <c r="AU2985" s="227" t="s">
        <v>82</v>
      </c>
      <c r="AV2985" s="14" t="s">
        <v>82</v>
      </c>
      <c r="AW2985" s="14" t="s">
        <v>29</v>
      </c>
      <c r="AX2985" s="14" t="s">
        <v>72</v>
      </c>
      <c r="AY2985" s="227" t="s">
        <v>182</v>
      </c>
    </row>
    <row r="2986" spans="1:65" s="15" customFormat="1" ht="11.25">
      <c r="B2986" s="228"/>
      <c r="C2986" s="229"/>
      <c r="D2986" s="208" t="s">
        <v>194</v>
      </c>
      <c r="E2986" s="230" t="s">
        <v>1</v>
      </c>
      <c r="F2986" s="231" t="s">
        <v>218</v>
      </c>
      <c r="G2986" s="229"/>
      <c r="H2986" s="232">
        <v>15.9</v>
      </c>
      <c r="I2986" s="233"/>
      <c r="J2986" s="229"/>
      <c r="K2986" s="229"/>
      <c r="L2986" s="234"/>
      <c r="M2986" s="235"/>
      <c r="N2986" s="236"/>
      <c r="O2986" s="236"/>
      <c r="P2986" s="236"/>
      <c r="Q2986" s="236"/>
      <c r="R2986" s="236"/>
      <c r="S2986" s="236"/>
      <c r="T2986" s="237"/>
      <c r="AT2986" s="238" t="s">
        <v>194</v>
      </c>
      <c r="AU2986" s="238" t="s">
        <v>82</v>
      </c>
      <c r="AV2986" s="15" t="s">
        <v>187</v>
      </c>
      <c r="AW2986" s="15" t="s">
        <v>29</v>
      </c>
      <c r="AX2986" s="15" t="s">
        <v>80</v>
      </c>
      <c r="AY2986" s="238" t="s">
        <v>182</v>
      </c>
    </row>
    <row r="2987" spans="1:65" s="2" customFormat="1" ht="16.5" customHeight="1">
      <c r="A2987" s="34"/>
      <c r="B2987" s="35"/>
      <c r="C2987" s="242" t="s">
        <v>3407</v>
      </c>
      <c r="D2987" s="242" t="s">
        <v>648</v>
      </c>
      <c r="E2987" s="243" t="s">
        <v>3408</v>
      </c>
      <c r="F2987" s="244" t="s">
        <v>3409</v>
      </c>
      <c r="G2987" s="245" t="s">
        <v>318</v>
      </c>
      <c r="H2987" s="246">
        <v>15.9</v>
      </c>
      <c r="I2987" s="247"/>
      <c r="J2987" s="248">
        <f>ROUND(I2987*H2987,2)</f>
        <v>0</v>
      </c>
      <c r="K2987" s="249"/>
      <c r="L2987" s="250"/>
      <c r="M2987" s="251" t="s">
        <v>1</v>
      </c>
      <c r="N2987" s="252" t="s">
        <v>37</v>
      </c>
      <c r="O2987" s="71"/>
      <c r="P2987" s="202">
        <f>O2987*H2987</f>
        <v>0</v>
      </c>
      <c r="Q2987" s="202">
        <v>7.0000000000000001E-3</v>
      </c>
      <c r="R2987" s="202">
        <f>Q2987*H2987</f>
        <v>0.11130000000000001</v>
      </c>
      <c r="S2987" s="202">
        <v>0</v>
      </c>
      <c r="T2987" s="203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204" t="s">
        <v>282</v>
      </c>
      <c r="AT2987" s="204" t="s">
        <v>648</v>
      </c>
      <c r="AU2987" s="204" t="s">
        <v>82</v>
      </c>
      <c r="AY2987" s="17" t="s">
        <v>182</v>
      </c>
      <c r="BE2987" s="205">
        <f>IF(N2987="základní",J2987,0)</f>
        <v>0</v>
      </c>
      <c r="BF2987" s="205">
        <f>IF(N2987="snížená",J2987,0)</f>
        <v>0</v>
      </c>
      <c r="BG2987" s="205">
        <f>IF(N2987="zákl. přenesená",J2987,0)</f>
        <v>0</v>
      </c>
      <c r="BH2987" s="205">
        <f>IF(N2987="sníž. přenesená",J2987,0)</f>
        <v>0</v>
      </c>
      <c r="BI2987" s="205">
        <f>IF(N2987="nulová",J2987,0)</f>
        <v>0</v>
      </c>
      <c r="BJ2987" s="17" t="s">
        <v>80</v>
      </c>
      <c r="BK2987" s="205">
        <f>ROUND(I2987*H2987,2)</f>
        <v>0</v>
      </c>
      <c r="BL2987" s="17" t="s">
        <v>187</v>
      </c>
      <c r="BM2987" s="204" t="s">
        <v>3410</v>
      </c>
    </row>
    <row r="2988" spans="1:65" s="13" customFormat="1" ht="11.25">
      <c r="B2988" s="206"/>
      <c r="C2988" s="207"/>
      <c r="D2988" s="208" t="s">
        <v>194</v>
      </c>
      <c r="E2988" s="209" t="s">
        <v>1</v>
      </c>
      <c r="F2988" s="210" t="s">
        <v>3371</v>
      </c>
      <c r="G2988" s="207"/>
      <c r="H2988" s="209" t="s">
        <v>1</v>
      </c>
      <c r="I2988" s="211"/>
      <c r="J2988" s="207"/>
      <c r="K2988" s="207"/>
      <c r="L2988" s="212"/>
      <c r="M2988" s="213"/>
      <c r="N2988" s="214"/>
      <c r="O2988" s="214"/>
      <c r="P2988" s="214"/>
      <c r="Q2988" s="214"/>
      <c r="R2988" s="214"/>
      <c r="S2988" s="214"/>
      <c r="T2988" s="215"/>
      <c r="AT2988" s="216" t="s">
        <v>194</v>
      </c>
      <c r="AU2988" s="216" t="s">
        <v>82</v>
      </c>
      <c r="AV2988" s="13" t="s">
        <v>80</v>
      </c>
      <c r="AW2988" s="13" t="s">
        <v>29</v>
      </c>
      <c r="AX2988" s="13" t="s">
        <v>72</v>
      </c>
      <c r="AY2988" s="216" t="s">
        <v>182</v>
      </c>
    </row>
    <row r="2989" spans="1:65" s="13" customFormat="1" ht="11.25">
      <c r="B2989" s="206"/>
      <c r="C2989" s="207"/>
      <c r="D2989" s="208" t="s">
        <v>194</v>
      </c>
      <c r="E2989" s="209" t="s">
        <v>1</v>
      </c>
      <c r="F2989" s="210" t="s">
        <v>3402</v>
      </c>
      <c r="G2989" s="207"/>
      <c r="H2989" s="209" t="s">
        <v>1</v>
      </c>
      <c r="I2989" s="211"/>
      <c r="J2989" s="207"/>
      <c r="K2989" s="207"/>
      <c r="L2989" s="212"/>
      <c r="M2989" s="213"/>
      <c r="N2989" s="214"/>
      <c r="O2989" s="214"/>
      <c r="P2989" s="214"/>
      <c r="Q2989" s="214"/>
      <c r="R2989" s="214"/>
      <c r="S2989" s="214"/>
      <c r="T2989" s="215"/>
      <c r="AT2989" s="216" t="s">
        <v>194</v>
      </c>
      <c r="AU2989" s="216" t="s">
        <v>82</v>
      </c>
      <c r="AV2989" s="13" t="s">
        <v>80</v>
      </c>
      <c r="AW2989" s="13" t="s">
        <v>29</v>
      </c>
      <c r="AX2989" s="13" t="s">
        <v>72</v>
      </c>
      <c r="AY2989" s="216" t="s">
        <v>182</v>
      </c>
    </row>
    <row r="2990" spans="1:65" s="14" customFormat="1" ht="11.25">
      <c r="B2990" s="217"/>
      <c r="C2990" s="218"/>
      <c r="D2990" s="208" t="s">
        <v>194</v>
      </c>
      <c r="E2990" s="219" t="s">
        <v>1</v>
      </c>
      <c r="F2990" s="220" t="s">
        <v>3403</v>
      </c>
      <c r="G2990" s="218"/>
      <c r="H2990" s="221">
        <v>9.5</v>
      </c>
      <c r="I2990" s="222"/>
      <c r="J2990" s="218"/>
      <c r="K2990" s="218"/>
      <c r="L2990" s="223"/>
      <c r="M2990" s="224"/>
      <c r="N2990" s="225"/>
      <c r="O2990" s="225"/>
      <c r="P2990" s="225"/>
      <c r="Q2990" s="225"/>
      <c r="R2990" s="225"/>
      <c r="S2990" s="225"/>
      <c r="T2990" s="226"/>
      <c r="AT2990" s="227" t="s">
        <v>194</v>
      </c>
      <c r="AU2990" s="227" t="s">
        <v>82</v>
      </c>
      <c r="AV2990" s="14" t="s">
        <v>82</v>
      </c>
      <c r="AW2990" s="14" t="s">
        <v>29</v>
      </c>
      <c r="AX2990" s="14" t="s">
        <v>72</v>
      </c>
      <c r="AY2990" s="227" t="s">
        <v>182</v>
      </c>
    </row>
    <row r="2991" spans="1:65" s="13" customFormat="1" ht="11.25">
      <c r="B2991" s="206"/>
      <c r="C2991" s="207"/>
      <c r="D2991" s="208" t="s">
        <v>194</v>
      </c>
      <c r="E2991" s="209" t="s">
        <v>1</v>
      </c>
      <c r="F2991" s="210" t="s">
        <v>3404</v>
      </c>
      <c r="G2991" s="207"/>
      <c r="H2991" s="209" t="s">
        <v>1</v>
      </c>
      <c r="I2991" s="211"/>
      <c r="J2991" s="207"/>
      <c r="K2991" s="207"/>
      <c r="L2991" s="212"/>
      <c r="M2991" s="213"/>
      <c r="N2991" s="214"/>
      <c r="O2991" s="214"/>
      <c r="P2991" s="214"/>
      <c r="Q2991" s="214"/>
      <c r="R2991" s="214"/>
      <c r="S2991" s="214"/>
      <c r="T2991" s="215"/>
      <c r="AT2991" s="216" t="s">
        <v>194</v>
      </c>
      <c r="AU2991" s="216" t="s">
        <v>82</v>
      </c>
      <c r="AV2991" s="13" t="s">
        <v>80</v>
      </c>
      <c r="AW2991" s="13" t="s">
        <v>29</v>
      </c>
      <c r="AX2991" s="13" t="s">
        <v>72</v>
      </c>
      <c r="AY2991" s="216" t="s">
        <v>182</v>
      </c>
    </row>
    <row r="2992" spans="1:65" s="14" customFormat="1" ht="11.25">
      <c r="B2992" s="217"/>
      <c r="C2992" s="218"/>
      <c r="D2992" s="208" t="s">
        <v>194</v>
      </c>
      <c r="E2992" s="219" t="s">
        <v>1</v>
      </c>
      <c r="F2992" s="220" t="s">
        <v>3405</v>
      </c>
      <c r="G2992" s="218"/>
      <c r="H2992" s="221">
        <v>2.4</v>
      </c>
      <c r="I2992" s="222"/>
      <c r="J2992" s="218"/>
      <c r="K2992" s="218"/>
      <c r="L2992" s="223"/>
      <c r="M2992" s="224"/>
      <c r="N2992" s="225"/>
      <c r="O2992" s="225"/>
      <c r="P2992" s="225"/>
      <c r="Q2992" s="225"/>
      <c r="R2992" s="225"/>
      <c r="S2992" s="225"/>
      <c r="T2992" s="226"/>
      <c r="AT2992" s="227" t="s">
        <v>194</v>
      </c>
      <c r="AU2992" s="227" t="s">
        <v>82</v>
      </c>
      <c r="AV2992" s="14" t="s">
        <v>82</v>
      </c>
      <c r="AW2992" s="14" t="s">
        <v>29</v>
      </c>
      <c r="AX2992" s="14" t="s">
        <v>72</v>
      </c>
      <c r="AY2992" s="227" t="s">
        <v>182</v>
      </c>
    </row>
    <row r="2993" spans="1:65" s="13" customFormat="1" ht="11.25">
      <c r="B2993" s="206"/>
      <c r="C2993" s="207"/>
      <c r="D2993" s="208" t="s">
        <v>194</v>
      </c>
      <c r="E2993" s="209" t="s">
        <v>1</v>
      </c>
      <c r="F2993" s="210" t="s">
        <v>3406</v>
      </c>
      <c r="G2993" s="207"/>
      <c r="H2993" s="209" t="s">
        <v>1</v>
      </c>
      <c r="I2993" s="211"/>
      <c r="J2993" s="207"/>
      <c r="K2993" s="207"/>
      <c r="L2993" s="212"/>
      <c r="M2993" s="213"/>
      <c r="N2993" s="214"/>
      <c r="O2993" s="214"/>
      <c r="P2993" s="214"/>
      <c r="Q2993" s="214"/>
      <c r="R2993" s="214"/>
      <c r="S2993" s="214"/>
      <c r="T2993" s="215"/>
      <c r="AT2993" s="216" t="s">
        <v>194</v>
      </c>
      <c r="AU2993" s="216" t="s">
        <v>82</v>
      </c>
      <c r="AV2993" s="13" t="s">
        <v>80</v>
      </c>
      <c r="AW2993" s="13" t="s">
        <v>29</v>
      </c>
      <c r="AX2993" s="13" t="s">
        <v>72</v>
      </c>
      <c r="AY2993" s="216" t="s">
        <v>182</v>
      </c>
    </row>
    <row r="2994" spans="1:65" s="14" customFormat="1" ht="11.25">
      <c r="B2994" s="217"/>
      <c r="C2994" s="218"/>
      <c r="D2994" s="208" t="s">
        <v>194</v>
      </c>
      <c r="E2994" s="219" t="s">
        <v>1</v>
      </c>
      <c r="F2994" s="220" t="s">
        <v>187</v>
      </c>
      <c r="G2994" s="218"/>
      <c r="H2994" s="221">
        <v>4</v>
      </c>
      <c r="I2994" s="222"/>
      <c r="J2994" s="218"/>
      <c r="K2994" s="218"/>
      <c r="L2994" s="223"/>
      <c r="M2994" s="224"/>
      <c r="N2994" s="225"/>
      <c r="O2994" s="225"/>
      <c r="P2994" s="225"/>
      <c r="Q2994" s="225"/>
      <c r="R2994" s="225"/>
      <c r="S2994" s="225"/>
      <c r="T2994" s="226"/>
      <c r="AT2994" s="227" t="s">
        <v>194</v>
      </c>
      <c r="AU2994" s="227" t="s">
        <v>82</v>
      </c>
      <c r="AV2994" s="14" t="s">
        <v>82</v>
      </c>
      <c r="AW2994" s="14" t="s">
        <v>29</v>
      </c>
      <c r="AX2994" s="14" t="s">
        <v>72</v>
      </c>
      <c r="AY2994" s="227" t="s">
        <v>182</v>
      </c>
    </row>
    <row r="2995" spans="1:65" s="15" customFormat="1" ht="11.25">
      <c r="B2995" s="228"/>
      <c r="C2995" s="229"/>
      <c r="D2995" s="208" t="s">
        <v>194</v>
      </c>
      <c r="E2995" s="230" t="s">
        <v>1</v>
      </c>
      <c r="F2995" s="231" t="s">
        <v>218</v>
      </c>
      <c r="G2995" s="229"/>
      <c r="H2995" s="232">
        <v>15.9</v>
      </c>
      <c r="I2995" s="233"/>
      <c r="J2995" s="229"/>
      <c r="K2995" s="229"/>
      <c r="L2995" s="234"/>
      <c r="M2995" s="235"/>
      <c r="N2995" s="236"/>
      <c r="O2995" s="236"/>
      <c r="P2995" s="236"/>
      <c r="Q2995" s="236"/>
      <c r="R2995" s="236"/>
      <c r="S2995" s="236"/>
      <c r="T2995" s="237"/>
      <c r="AT2995" s="238" t="s">
        <v>194</v>
      </c>
      <c r="AU2995" s="238" t="s">
        <v>82</v>
      </c>
      <c r="AV2995" s="15" t="s">
        <v>187</v>
      </c>
      <c r="AW2995" s="15" t="s">
        <v>29</v>
      </c>
      <c r="AX2995" s="15" t="s">
        <v>80</v>
      </c>
      <c r="AY2995" s="238" t="s">
        <v>182</v>
      </c>
    </row>
    <row r="2996" spans="1:65" s="2" customFormat="1" ht="16.5" customHeight="1">
      <c r="A2996" s="34"/>
      <c r="B2996" s="35"/>
      <c r="C2996" s="192" t="s">
        <v>3411</v>
      </c>
      <c r="D2996" s="192" t="s">
        <v>184</v>
      </c>
      <c r="E2996" s="193" t="s">
        <v>3412</v>
      </c>
      <c r="F2996" s="194" t="s">
        <v>3413</v>
      </c>
      <c r="G2996" s="195" t="s">
        <v>318</v>
      </c>
      <c r="H2996" s="196">
        <v>21.8</v>
      </c>
      <c r="I2996" s="197"/>
      <c r="J2996" s="198">
        <f>ROUND(I2996*H2996,2)</f>
        <v>0</v>
      </c>
      <c r="K2996" s="199"/>
      <c r="L2996" s="39"/>
      <c r="M2996" s="200" t="s">
        <v>1</v>
      </c>
      <c r="N2996" s="201" t="s">
        <v>37</v>
      </c>
      <c r="O2996" s="71"/>
      <c r="P2996" s="202">
        <f>O2996*H2996</f>
        <v>0</v>
      </c>
      <c r="Q2996" s="202">
        <v>0</v>
      </c>
      <c r="R2996" s="202">
        <f>Q2996*H2996</f>
        <v>0</v>
      </c>
      <c r="S2996" s="202">
        <v>0</v>
      </c>
      <c r="T2996" s="203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204" t="s">
        <v>326</v>
      </c>
      <c r="AT2996" s="204" t="s">
        <v>184</v>
      </c>
      <c r="AU2996" s="204" t="s">
        <v>82</v>
      </c>
      <c r="AY2996" s="17" t="s">
        <v>182</v>
      </c>
      <c r="BE2996" s="205">
        <f>IF(N2996="základní",J2996,0)</f>
        <v>0</v>
      </c>
      <c r="BF2996" s="205">
        <f>IF(N2996="snížená",J2996,0)</f>
        <v>0</v>
      </c>
      <c r="BG2996" s="205">
        <f>IF(N2996="zákl. přenesená",J2996,0)</f>
        <v>0</v>
      </c>
      <c r="BH2996" s="205">
        <f>IF(N2996="sníž. přenesená",J2996,0)</f>
        <v>0</v>
      </c>
      <c r="BI2996" s="205">
        <f>IF(N2996="nulová",J2996,0)</f>
        <v>0</v>
      </c>
      <c r="BJ2996" s="17" t="s">
        <v>80</v>
      </c>
      <c r="BK2996" s="205">
        <f>ROUND(I2996*H2996,2)</f>
        <v>0</v>
      </c>
      <c r="BL2996" s="17" t="s">
        <v>326</v>
      </c>
      <c r="BM2996" s="204" t="s">
        <v>3414</v>
      </c>
    </row>
    <row r="2997" spans="1:65" s="13" customFormat="1" ht="11.25">
      <c r="B2997" s="206"/>
      <c r="C2997" s="207"/>
      <c r="D2997" s="208" t="s">
        <v>194</v>
      </c>
      <c r="E2997" s="209" t="s">
        <v>1</v>
      </c>
      <c r="F2997" s="210" t="s">
        <v>3371</v>
      </c>
      <c r="G2997" s="207"/>
      <c r="H2997" s="209" t="s">
        <v>1</v>
      </c>
      <c r="I2997" s="211"/>
      <c r="J2997" s="207"/>
      <c r="K2997" s="207"/>
      <c r="L2997" s="212"/>
      <c r="M2997" s="213"/>
      <c r="N2997" s="214"/>
      <c r="O2997" s="214"/>
      <c r="P2997" s="214"/>
      <c r="Q2997" s="214"/>
      <c r="R2997" s="214"/>
      <c r="S2997" s="214"/>
      <c r="T2997" s="215"/>
      <c r="AT2997" s="216" t="s">
        <v>194</v>
      </c>
      <c r="AU2997" s="216" t="s">
        <v>82</v>
      </c>
      <c r="AV2997" s="13" t="s">
        <v>80</v>
      </c>
      <c r="AW2997" s="13" t="s">
        <v>29</v>
      </c>
      <c r="AX2997" s="13" t="s">
        <v>72</v>
      </c>
      <c r="AY2997" s="216" t="s">
        <v>182</v>
      </c>
    </row>
    <row r="2998" spans="1:65" s="13" customFormat="1" ht="11.25">
      <c r="B2998" s="206"/>
      <c r="C2998" s="207"/>
      <c r="D2998" s="208" t="s">
        <v>194</v>
      </c>
      <c r="E2998" s="209" t="s">
        <v>1</v>
      </c>
      <c r="F2998" s="210" t="s">
        <v>3415</v>
      </c>
      <c r="G2998" s="207"/>
      <c r="H2998" s="209" t="s">
        <v>1</v>
      </c>
      <c r="I2998" s="211"/>
      <c r="J2998" s="207"/>
      <c r="K2998" s="207"/>
      <c r="L2998" s="212"/>
      <c r="M2998" s="213"/>
      <c r="N2998" s="214"/>
      <c r="O2998" s="214"/>
      <c r="P2998" s="214"/>
      <c r="Q2998" s="214"/>
      <c r="R2998" s="214"/>
      <c r="S2998" s="214"/>
      <c r="T2998" s="215"/>
      <c r="AT2998" s="216" t="s">
        <v>194</v>
      </c>
      <c r="AU2998" s="216" t="s">
        <v>82</v>
      </c>
      <c r="AV2998" s="13" t="s">
        <v>80</v>
      </c>
      <c r="AW2998" s="13" t="s">
        <v>29</v>
      </c>
      <c r="AX2998" s="13" t="s">
        <v>72</v>
      </c>
      <c r="AY2998" s="216" t="s">
        <v>182</v>
      </c>
    </row>
    <row r="2999" spans="1:65" s="14" customFormat="1" ht="11.25">
      <c r="B2999" s="217"/>
      <c r="C2999" s="218"/>
      <c r="D2999" s="208" t="s">
        <v>194</v>
      </c>
      <c r="E2999" s="219" t="s">
        <v>1</v>
      </c>
      <c r="F2999" s="220" t="s">
        <v>509</v>
      </c>
      <c r="G2999" s="218"/>
      <c r="H2999" s="221">
        <v>2.5</v>
      </c>
      <c r="I2999" s="222"/>
      <c r="J2999" s="218"/>
      <c r="K2999" s="218"/>
      <c r="L2999" s="223"/>
      <c r="M2999" s="224"/>
      <c r="N2999" s="225"/>
      <c r="O2999" s="225"/>
      <c r="P2999" s="225"/>
      <c r="Q2999" s="225"/>
      <c r="R2999" s="225"/>
      <c r="S2999" s="225"/>
      <c r="T2999" s="226"/>
      <c r="AT2999" s="227" t="s">
        <v>194</v>
      </c>
      <c r="AU2999" s="227" t="s">
        <v>82</v>
      </c>
      <c r="AV2999" s="14" t="s">
        <v>82</v>
      </c>
      <c r="AW2999" s="14" t="s">
        <v>29</v>
      </c>
      <c r="AX2999" s="14" t="s">
        <v>72</v>
      </c>
      <c r="AY2999" s="227" t="s">
        <v>182</v>
      </c>
    </row>
    <row r="3000" spans="1:65" s="13" customFormat="1" ht="11.25">
      <c r="B3000" s="206"/>
      <c r="C3000" s="207"/>
      <c r="D3000" s="208" t="s">
        <v>194</v>
      </c>
      <c r="E3000" s="209" t="s">
        <v>1</v>
      </c>
      <c r="F3000" s="210" t="s">
        <v>3416</v>
      </c>
      <c r="G3000" s="207"/>
      <c r="H3000" s="209" t="s">
        <v>1</v>
      </c>
      <c r="I3000" s="211"/>
      <c r="J3000" s="207"/>
      <c r="K3000" s="207"/>
      <c r="L3000" s="212"/>
      <c r="M3000" s="213"/>
      <c r="N3000" s="214"/>
      <c r="O3000" s="214"/>
      <c r="P3000" s="214"/>
      <c r="Q3000" s="214"/>
      <c r="R3000" s="214"/>
      <c r="S3000" s="214"/>
      <c r="T3000" s="215"/>
      <c r="AT3000" s="216" t="s">
        <v>194</v>
      </c>
      <c r="AU3000" s="216" t="s">
        <v>82</v>
      </c>
      <c r="AV3000" s="13" t="s">
        <v>80</v>
      </c>
      <c r="AW3000" s="13" t="s">
        <v>29</v>
      </c>
      <c r="AX3000" s="13" t="s">
        <v>72</v>
      </c>
      <c r="AY3000" s="216" t="s">
        <v>182</v>
      </c>
    </row>
    <row r="3001" spans="1:65" s="14" customFormat="1" ht="11.25">
      <c r="B3001" s="217"/>
      <c r="C3001" s="218"/>
      <c r="D3001" s="208" t="s">
        <v>194</v>
      </c>
      <c r="E3001" s="219" t="s">
        <v>1</v>
      </c>
      <c r="F3001" s="220" t="s">
        <v>3417</v>
      </c>
      <c r="G3001" s="218"/>
      <c r="H3001" s="221">
        <v>2.2999999999999998</v>
      </c>
      <c r="I3001" s="222"/>
      <c r="J3001" s="218"/>
      <c r="K3001" s="218"/>
      <c r="L3001" s="223"/>
      <c r="M3001" s="224"/>
      <c r="N3001" s="225"/>
      <c r="O3001" s="225"/>
      <c r="P3001" s="225"/>
      <c r="Q3001" s="225"/>
      <c r="R3001" s="225"/>
      <c r="S3001" s="225"/>
      <c r="T3001" s="226"/>
      <c r="AT3001" s="227" t="s">
        <v>194</v>
      </c>
      <c r="AU3001" s="227" t="s">
        <v>82</v>
      </c>
      <c r="AV3001" s="14" t="s">
        <v>82</v>
      </c>
      <c r="AW3001" s="14" t="s">
        <v>29</v>
      </c>
      <c r="AX3001" s="14" t="s">
        <v>72</v>
      </c>
      <c r="AY3001" s="227" t="s">
        <v>182</v>
      </c>
    </row>
    <row r="3002" spans="1:65" s="13" customFormat="1" ht="11.25">
      <c r="B3002" s="206"/>
      <c r="C3002" s="207"/>
      <c r="D3002" s="208" t="s">
        <v>194</v>
      </c>
      <c r="E3002" s="209" t="s">
        <v>1</v>
      </c>
      <c r="F3002" s="210" t="s">
        <v>3418</v>
      </c>
      <c r="G3002" s="207"/>
      <c r="H3002" s="209" t="s">
        <v>1</v>
      </c>
      <c r="I3002" s="211"/>
      <c r="J3002" s="207"/>
      <c r="K3002" s="207"/>
      <c r="L3002" s="212"/>
      <c r="M3002" s="213"/>
      <c r="N3002" s="214"/>
      <c r="O3002" s="214"/>
      <c r="P3002" s="214"/>
      <c r="Q3002" s="214"/>
      <c r="R3002" s="214"/>
      <c r="S3002" s="214"/>
      <c r="T3002" s="215"/>
      <c r="AT3002" s="216" t="s">
        <v>194</v>
      </c>
      <c r="AU3002" s="216" t="s">
        <v>82</v>
      </c>
      <c r="AV3002" s="13" t="s">
        <v>80</v>
      </c>
      <c r="AW3002" s="13" t="s">
        <v>29</v>
      </c>
      <c r="AX3002" s="13" t="s">
        <v>72</v>
      </c>
      <c r="AY3002" s="216" t="s">
        <v>182</v>
      </c>
    </row>
    <row r="3003" spans="1:65" s="14" customFormat="1" ht="11.25">
      <c r="B3003" s="217"/>
      <c r="C3003" s="218"/>
      <c r="D3003" s="208" t="s">
        <v>194</v>
      </c>
      <c r="E3003" s="219" t="s">
        <v>1</v>
      </c>
      <c r="F3003" s="220" t="s">
        <v>3419</v>
      </c>
      <c r="G3003" s="218"/>
      <c r="H3003" s="221">
        <v>3.3</v>
      </c>
      <c r="I3003" s="222"/>
      <c r="J3003" s="218"/>
      <c r="K3003" s="218"/>
      <c r="L3003" s="223"/>
      <c r="M3003" s="224"/>
      <c r="N3003" s="225"/>
      <c r="O3003" s="225"/>
      <c r="P3003" s="225"/>
      <c r="Q3003" s="225"/>
      <c r="R3003" s="225"/>
      <c r="S3003" s="225"/>
      <c r="T3003" s="226"/>
      <c r="AT3003" s="227" t="s">
        <v>194</v>
      </c>
      <c r="AU3003" s="227" t="s">
        <v>82</v>
      </c>
      <c r="AV3003" s="14" t="s">
        <v>82</v>
      </c>
      <c r="AW3003" s="14" t="s">
        <v>29</v>
      </c>
      <c r="AX3003" s="14" t="s">
        <v>72</v>
      </c>
      <c r="AY3003" s="227" t="s">
        <v>182</v>
      </c>
    </row>
    <row r="3004" spans="1:65" s="13" customFormat="1" ht="11.25">
      <c r="B3004" s="206"/>
      <c r="C3004" s="207"/>
      <c r="D3004" s="208" t="s">
        <v>194</v>
      </c>
      <c r="E3004" s="209" t="s">
        <v>1</v>
      </c>
      <c r="F3004" s="210" t="s">
        <v>3420</v>
      </c>
      <c r="G3004" s="207"/>
      <c r="H3004" s="209" t="s">
        <v>1</v>
      </c>
      <c r="I3004" s="211"/>
      <c r="J3004" s="207"/>
      <c r="K3004" s="207"/>
      <c r="L3004" s="212"/>
      <c r="M3004" s="213"/>
      <c r="N3004" s="214"/>
      <c r="O3004" s="214"/>
      <c r="P3004" s="214"/>
      <c r="Q3004" s="214"/>
      <c r="R3004" s="214"/>
      <c r="S3004" s="214"/>
      <c r="T3004" s="215"/>
      <c r="AT3004" s="216" t="s">
        <v>194</v>
      </c>
      <c r="AU3004" s="216" t="s">
        <v>82</v>
      </c>
      <c r="AV3004" s="13" t="s">
        <v>80</v>
      </c>
      <c r="AW3004" s="13" t="s">
        <v>29</v>
      </c>
      <c r="AX3004" s="13" t="s">
        <v>72</v>
      </c>
      <c r="AY3004" s="216" t="s">
        <v>182</v>
      </c>
    </row>
    <row r="3005" spans="1:65" s="14" customFormat="1" ht="11.25">
      <c r="B3005" s="217"/>
      <c r="C3005" s="218"/>
      <c r="D3005" s="208" t="s">
        <v>194</v>
      </c>
      <c r="E3005" s="219" t="s">
        <v>1</v>
      </c>
      <c r="F3005" s="220" t="s">
        <v>3421</v>
      </c>
      <c r="G3005" s="218"/>
      <c r="H3005" s="221">
        <v>3.25</v>
      </c>
      <c r="I3005" s="222"/>
      <c r="J3005" s="218"/>
      <c r="K3005" s="218"/>
      <c r="L3005" s="223"/>
      <c r="M3005" s="224"/>
      <c r="N3005" s="225"/>
      <c r="O3005" s="225"/>
      <c r="P3005" s="225"/>
      <c r="Q3005" s="225"/>
      <c r="R3005" s="225"/>
      <c r="S3005" s="225"/>
      <c r="T3005" s="226"/>
      <c r="AT3005" s="227" t="s">
        <v>194</v>
      </c>
      <c r="AU3005" s="227" t="s">
        <v>82</v>
      </c>
      <c r="AV3005" s="14" t="s">
        <v>82</v>
      </c>
      <c r="AW3005" s="14" t="s">
        <v>29</v>
      </c>
      <c r="AX3005" s="14" t="s">
        <v>72</v>
      </c>
      <c r="AY3005" s="227" t="s">
        <v>182</v>
      </c>
    </row>
    <row r="3006" spans="1:65" s="13" customFormat="1" ht="11.25">
      <c r="B3006" s="206"/>
      <c r="C3006" s="207"/>
      <c r="D3006" s="208" t="s">
        <v>194</v>
      </c>
      <c r="E3006" s="209" t="s">
        <v>1</v>
      </c>
      <c r="F3006" s="210" t="s">
        <v>3422</v>
      </c>
      <c r="G3006" s="207"/>
      <c r="H3006" s="209" t="s">
        <v>1</v>
      </c>
      <c r="I3006" s="211"/>
      <c r="J3006" s="207"/>
      <c r="K3006" s="207"/>
      <c r="L3006" s="212"/>
      <c r="M3006" s="213"/>
      <c r="N3006" s="214"/>
      <c r="O3006" s="214"/>
      <c r="P3006" s="214"/>
      <c r="Q3006" s="214"/>
      <c r="R3006" s="214"/>
      <c r="S3006" s="214"/>
      <c r="T3006" s="215"/>
      <c r="AT3006" s="216" t="s">
        <v>194</v>
      </c>
      <c r="AU3006" s="216" t="s">
        <v>82</v>
      </c>
      <c r="AV3006" s="13" t="s">
        <v>80</v>
      </c>
      <c r="AW3006" s="13" t="s">
        <v>29</v>
      </c>
      <c r="AX3006" s="13" t="s">
        <v>72</v>
      </c>
      <c r="AY3006" s="216" t="s">
        <v>182</v>
      </c>
    </row>
    <row r="3007" spans="1:65" s="14" customFormat="1" ht="11.25">
      <c r="B3007" s="217"/>
      <c r="C3007" s="218"/>
      <c r="D3007" s="208" t="s">
        <v>194</v>
      </c>
      <c r="E3007" s="219" t="s">
        <v>1</v>
      </c>
      <c r="F3007" s="220" t="s">
        <v>82</v>
      </c>
      <c r="G3007" s="218"/>
      <c r="H3007" s="221">
        <v>2</v>
      </c>
      <c r="I3007" s="222"/>
      <c r="J3007" s="218"/>
      <c r="K3007" s="218"/>
      <c r="L3007" s="223"/>
      <c r="M3007" s="224"/>
      <c r="N3007" s="225"/>
      <c r="O3007" s="225"/>
      <c r="P3007" s="225"/>
      <c r="Q3007" s="225"/>
      <c r="R3007" s="225"/>
      <c r="S3007" s="225"/>
      <c r="T3007" s="226"/>
      <c r="AT3007" s="227" t="s">
        <v>194</v>
      </c>
      <c r="AU3007" s="227" t="s">
        <v>82</v>
      </c>
      <c r="AV3007" s="14" t="s">
        <v>82</v>
      </c>
      <c r="AW3007" s="14" t="s">
        <v>29</v>
      </c>
      <c r="AX3007" s="14" t="s">
        <v>72</v>
      </c>
      <c r="AY3007" s="227" t="s">
        <v>182</v>
      </c>
    </row>
    <row r="3008" spans="1:65" s="13" customFormat="1" ht="11.25">
      <c r="B3008" s="206"/>
      <c r="C3008" s="207"/>
      <c r="D3008" s="208" t="s">
        <v>194</v>
      </c>
      <c r="E3008" s="209" t="s">
        <v>1</v>
      </c>
      <c r="F3008" s="210" t="s">
        <v>3423</v>
      </c>
      <c r="G3008" s="207"/>
      <c r="H3008" s="209" t="s">
        <v>1</v>
      </c>
      <c r="I3008" s="211"/>
      <c r="J3008" s="207"/>
      <c r="K3008" s="207"/>
      <c r="L3008" s="212"/>
      <c r="M3008" s="213"/>
      <c r="N3008" s="214"/>
      <c r="O3008" s="214"/>
      <c r="P3008" s="214"/>
      <c r="Q3008" s="214"/>
      <c r="R3008" s="214"/>
      <c r="S3008" s="214"/>
      <c r="T3008" s="215"/>
      <c r="AT3008" s="216" t="s">
        <v>194</v>
      </c>
      <c r="AU3008" s="216" t="s">
        <v>82</v>
      </c>
      <c r="AV3008" s="13" t="s">
        <v>80</v>
      </c>
      <c r="AW3008" s="13" t="s">
        <v>29</v>
      </c>
      <c r="AX3008" s="13" t="s">
        <v>72</v>
      </c>
      <c r="AY3008" s="216" t="s">
        <v>182</v>
      </c>
    </row>
    <row r="3009" spans="1:65" s="14" customFormat="1" ht="11.25">
      <c r="B3009" s="217"/>
      <c r="C3009" s="218"/>
      <c r="D3009" s="208" t="s">
        <v>194</v>
      </c>
      <c r="E3009" s="219" t="s">
        <v>1</v>
      </c>
      <c r="F3009" s="220" t="s">
        <v>3424</v>
      </c>
      <c r="G3009" s="218"/>
      <c r="H3009" s="221">
        <v>2.4500000000000002</v>
      </c>
      <c r="I3009" s="222"/>
      <c r="J3009" s="218"/>
      <c r="K3009" s="218"/>
      <c r="L3009" s="223"/>
      <c r="M3009" s="224"/>
      <c r="N3009" s="225"/>
      <c r="O3009" s="225"/>
      <c r="P3009" s="225"/>
      <c r="Q3009" s="225"/>
      <c r="R3009" s="225"/>
      <c r="S3009" s="225"/>
      <c r="T3009" s="226"/>
      <c r="AT3009" s="227" t="s">
        <v>194</v>
      </c>
      <c r="AU3009" s="227" t="s">
        <v>82</v>
      </c>
      <c r="AV3009" s="14" t="s">
        <v>82</v>
      </c>
      <c r="AW3009" s="14" t="s">
        <v>29</v>
      </c>
      <c r="AX3009" s="14" t="s">
        <v>72</v>
      </c>
      <c r="AY3009" s="227" t="s">
        <v>182</v>
      </c>
    </row>
    <row r="3010" spans="1:65" s="13" customFormat="1" ht="11.25">
      <c r="B3010" s="206"/>
      <c r="C3010" s="207"/>
      <c r="D3010" s="208" t="s">
        <v>194</v>
      </c>
      <c r="E3010" s="209" t="s">
        <v>1</v>
      </c>
      <c r="F3010" s="210" t="s">
        <v>3425</v>
      </c>
      <c r="G3010" s="207"/>
      <c r="H3010" s="209" t="s">
        <v>1</v>
      </c>
      <c r="I3010" s="211"/>
      <c r="J3010" s="207"/>
      <c r="K3010" s="207"/>
      <c r="L3010" s="212"/>
      <c r="M3010" s="213"/>
      <c r="N3010" s="214"/>
      <c r="O3010" s="214"/>
      <c r="P3010" s="214"/>
      <c r="Q3010" s="214"/>
      <c r="R3010" s="214"/>
      <c r="S3010" s="214"/>
      <c r="T3010" s="215"/>
      <c r="AT3010" s="216" t="s">
        <v>194</v>
      </c>
      <c r="AU3010" s="216" t="s">
        <v>82</v>
      </c>
      <c r="AV3010" s="13" t="s">
        <v>80</v>
      </c>
      <c r="AW3010" s="13" t="s">
        <v>29</v>
      </c>
      <c r="AX3010" s="13" t="s">
        <v>72</v>
      </c>
      <c r="AY3010" s="216" t="s">
        <v>182</v>
      </c>
    </row>
    <row r="3011" spans="1:65" s="14" customFormat="1" ht="11.25">
      <c r="B3011" s="217"/>
      <c r="C3011" s="218"/>
      <c r="D3011" s="208" t="s">
        <v>194</v>
      </c>
      <c r="E3011" s="219" t="s">
        <v>1</v>
      </c>
      <c r="F3011" s="220" t="s">
        <v>3426</v>
      </c>
      <c r="G3011" s="218"/>
      <c r="H3011" s="221">
        <v>3.7</v>
      </c>
      <c r="I3011" s="222"/>
      <c r="J3011" s="218"/>
      <c r="K3011" s="218"/>
      <c r="L3011" s="223"/>
      <c r="M3011" s="224"/>
      <c r="N3011" s="225"/>
      <c r="O3011" s="225"/>
      <c r="P3011" s="225"/>
      <c r="Q3011" s="225"/>
      <c r="R3011" s="225"/>
      <c r="S3011" s="225"/>
      <c r="T3011" s="226"/>
      <c r="AT3011" s="227" t="s">
        <v>194</v>
      </c>
      <c r="AU3011" s="227" t="s">
        <v>82</v>
      </c>
      <c r="AV3011" s="14" t="s">
        <v>82</v>
      </c>
      <c r="AW3011" s="14" t="s">
        <v>29</v>
      </c>
      <c r="AX3011" s="14" t="s">
        <v>72</v>
      </c>
      <c r="AY3011" s="227" t="s">
        <v>182</v>
      </c>
    </row>
    <row r="3012" spans="1:65" s="13" customFormat="1" ht="11.25">
      <c r="B3012" s="206"/>
      <c r="C3012" s="207"/>
      <c r="D3012" s="208" t="s">
        <v>194</v>
      </c>
      <c r="E3012" s="209" t="s">
        <v>1</v>
      </c>
      <c r="F3012" s="210" t="s">
        <v>3427</v>
      </c>
      <c r="G3012" s="207"/>
      <c r="H3012" s="209" t="s">
        <v>1</v>
      </c>
      <c r="I3012" s="211"/>
      <c r="J3012" s="207"/>
      <c r="K3012" s="207"/>
      <c r="L3012" s="212"/>
      <c r="M3012" s="213"/>
      <c r="N3012" s="214"/>
      <c r="O3012" s="214"/>
      <c r="P3012" s="214"/>
      <c r="Q3012" s="214"/>
      <c r="R3012" s="214"/>
      <c r="S3012" s="214"/>
      <c r="T3012" s="215"/>
      <c r="AT3012" s="216" t="s">
        <v>194</v>
      </c>
      <c r="AU3012" s="216" t="s">
        <v>82</v>
      </c>
      <c r="AV3012" s="13" t="s">
        <v>80</v>
      </c>
      <c r="AW3012" s="13" t="s">
        <v>29</v>
      </c>
      <c r="AX3012" s="13" t="s">
        <v>72</v>
      </c>
      <c r="AY3012" s="216" t="s">
        <v>182</v>
      </c>
    </row>
    <row r="3013" spans="1:65" s="14" customFormat="1" ht="11.25">
      <c r="B3013" s="217"/>
      <c r="C3013" s="218"/>
      <c r="D3013" s="208" t="s">
        <v>194</v>
      </c>
      <c r="E3013" s="219" t="s">
        <v>1</v>
      </c>
      <c r="F3013" s="220" t="s">
        <v>3417</v>
      </c>
      <c r="G3013" s="218"/>
      <c r="H3013" s="221">
        <v>2.2999999999999998</v>
      </c>
      <c r="I3013" s="222"/>
      <c r="J3013" s="218"/>
      <c r="K3013" s="218"/>
      <c r="L3013" s="223"/>
      <c r="M3013" s="224"/>
      <c r="N3013" s="225"/>
      <c r="O3013" s="225"/>
      <c r="P3013" s="225"/>
      <c r="Q3013" s="225"/>
      <c r="R3013" s="225"/>
      <c r="S3013" s="225"/>
      <c r="T3013" s="226"/>
      <c r="AT3013" s="227" t="s">
        <v>194</v>
      </c>
      <c r="AU3013" s="227" t="s">
        <v>82</v>
      </c>
      <c r="AV3013" s="14" t="s">
        <v>82</v>
      </c>
      <c r="AW3013" s="14" t="s">
        <v>29</v>
      </c>
      <c r="AX3013" s="14" t="s">
        <v>72</v>
      </c>
      <c r="AY3013" s="227" t="s">
        <v>182</v>
      </c>
    </row>
    <row r="3014" spans="1:65" s="15" customFormat="1" ht="11.25">
      <c r="B3014" s="228"/>
      <c r="C3014" s="229"/>
      <c r="D3014" s="208" t="s">
        <v>194</v>
      </c>
      <c r="E3014" s="230" t="s">
        <v>1</v>
      </c>
      <c r="F3014" s="231" t="s">
        <v>218</v>
      </c>
      <c r="G3014" s="229"/>
      <c r="H3014" s="232">
        <v>21.8</v>
      </c>
      <c r="I3014" s="233"/>
      <c r="J3014" s="229"/>
      <c r="K3014" s="229"/>
      <c r="L3014" s="234"/>
      <c r="M3014" s="235"/>
      <c r="N3014" s="236"/>
      <c r="O3014" s="236"/>
      <c r="P3014" s="236"/>
      <c r="Q3014" s="236"/>
      <c r="R3014" s="236"/>
      <c r="S3014" s="236"/>
      <c r="T3014" s="237"/>
      <c r="AT3014" s="238" t="s">
        <v>194</v>
      </c>
      <c r="AU3014" s="238" t="s">
        <v>82</v>
      </c>
      <c r="AV3014" s="15" t="s">
        <v>187</v>
      </c>
      <c r="AW3014" s="15" t="s">
        <v>29</v>
      </c>
      <c r="AX3014" s="15" t="s">
        <v>80</v>
      </c>
      <c r="AY3014" s="238" t="s">
        <v>182</v>
      </c>
    </row>
    <row r="3015" spans="1:65" s="2" customFormat="1" ht="16.5" customHeight="1">
      <c r="A3015" s="34"/>
      <c r="B3015" s="35"/>
      <c r="C3015" s="242" t="s">
        <v>3428</v>
      </c>
      <c r="D3015" s="242" t="s">
        <v>648</v>
      </c>
      <c r="E3015" s="243" t="s">
        <v>3429</v>
      </c>
      <c r="F3015" s="244" t="s">
        <v>3430</v>
      </c>
      <c r="G3015" s="245" t="s">
        <v>318</v>
      </c>
      <c r="H3015" s="246">
        <v>21.8</v>
      </c>
      <c r="I3015" s="247"/>
      <c r="J3015" s="248">
        <f>ROUND(I3015*H3015,2)</f>
        <v>0</v>
      </c>
      <c r="K3015" s="249"/>
      <c r="L3015" s="250"/>
      <c r="M3015" s="251" t="s">
        <v>1</v>
      </c>
      <c r="N3015" s="252" t="s">
        <v>37</v>
      </c>
      <c r="O3015" s="71"/>
      <c r="P3015" s="202">
        <f>O3015*H3015</f>
        <v>0</v>
      </c>
      <c r="Q3015" s="202">
        <v>3.0000000000000001E-3</v>
      </c>
      <c r="R3015" s="202">
        <f>Q3015*H3015</f>
        <v>6.54E-2</v>
      </c>
      <c r="S3015" s="202">
        <v>0</v>
      </c>
      <c r="T3015" s="203">
        <f>S3015*H3015</f>
        <v>0</v>
      </c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4"/>
      <c r="AE3015" s="34"/>
      <c r="AR3015" s="204" t="s">
        <v>434</v>
      </c>
      <c r="AT3015" s="204" t="s">
        <v>648</v>
      </c>
      <c r="AU3015" s="204" t="s">
        <v>82</v>
      </c>
      <c r="AY3015" s="17" t="s">
        <v>182</v>
      </c>
      <c r="BE3015" s="205">
        <f>IF(N3015="základní",J3015,0)</f>
        <v>0</v>
      </c>
      <c r="BF3015" s="205">
        <f>IF(N3015="snížená",J3015,0)</f>
        <v>0</v>
      </c>
      <c r="BG3015" s="205">
        <f>IF(N3015="zákl. přenesená",J3015,0)</f>
        <v>0</v>
      </c>
      <c r="BH3015" s="205">
        <f>IF(N3015="sníž. přenesená",J3015,0)</f>
        <v>0</v>
      </c>
      <c r="BI3015" s="205">
        <f>IF(N3015="nulová",J3015,0)</f>
        <v>0</v>
      </c>
      <c r="BJ3015" s="17" t="s">
        <v>80</v>
      </c>
      <c r="BK3015" s="205">
        <f>ROUND(I3015*H3015,2)</f>
        <v>0</v>
      </c>
      <c r="BL3015" s="17" t="s">
        <v>326</v>
      </c>
      <c r="BM3015" s="204" t="s">
        <v>3431</v>
      </c>
    </row>
    <row r="3016" spans="1:65" s="13" customFormat="1" ht="11.25">
      <c r="B3016" s="206"/>
      <c r="C3016" s="207"/>
      <c r="D3016" s="208" t="s">
        <v>194</v>
      </c>
      <c r="E3016" s="209" t="s">
        <v>1</v>
      </c>
      <c r="F3016" s="210" t="s">
        <v>3371</v>
      </c>
      <c r="G3016" s="207"/>
      <c r="H3016" s="209" t="s">
        <v>1</v>
      </c>
      <c r="I3016" s="211"/>
      <c r="J3016" s="207"/>
      <c r="K3016" s="207"/>
      <c r="L3016" s="212"/>
      <c r="M3016" s="213"/>
      <c r="N3016" s="214"/>
      <c r="O3016" s="214"/>
      <c r="P3016" s="214"/>
      <c r="Q3016" s="214"/>
      <c r="R3016" s="214"/>
      <c r="S3016" s="214"/>
      <c r="T3016" s="215"/>
      <c r="AT3016" s="216" t="s">
        <v>194</v>
      </c>
      <c r="AU3016" s="216" t="s">
        <v>82</v>
      </c>
      <c r="AV3016" s="13" t="s">
        <v>80</v>
      </c>
      <c r="AW3016" s="13" t="s">
        <v>29</v>
      </c>
      <c r="AX3016" s="13" t="s">
        <v>72</v>
      </c>
      <c r="AY3016" s="216" t="s">
        <v>182</v>
      </c>
    </row>
    <row r="3017" spans="1:65" s="13" customFormat="1" ht="11.25">
      <c r="B3017" s="206"/>
      <c r="C3017" s="207"/>
      <c r="D3017" s="208" t="s">
        <v>194</v>
      </c>
      <c r="E3017" s="209" t="s">
        <v>1</v>
      </c>
      <c r="F3017" s="210" t="s">
        <v>3415</v>
      </c>
      <c r="G3017" s="207"/>
      <c r="H3017" s="209" t="s">
        <v>1</v>
      </c>
      <c r="I3017" s="211"/>
      <c r="J3017" s="207"/>
      <c r="K3017" s="207"/>
      <c r="L3017" s="212"/>
      <c r="M3017" s="213"/>
      <c r="N3017" s="214"/>
      <c r="O3017" s="214"/>
      <c r="P3017" s="214"/>
      <c r="Q3017" s="214"/>
      <c r="R3017" s="214"/>
      <c r="S3017" s="214"/>
      <c r="T3017" s="215"/>
      <c r="AT3017" s="216" t="s">
        <v>194</v>
      </c>
      <c r="AU3017" s="216" t="s">
        <v>82</v>
      </c>
      <c r="AV3017" s="13" t="s">
        <v>80</v>
      </c>
      <c r="AW3017" s="13" t="s">
        <v>29</v>
      </c>
      <c r="AX3017" s="13" t="s">
        <v>72</v>
      </c>
      <c r="AY3017" s="216" t="s">
        <v>182</v>
      </c>
    </row>
    <row r="3018" spans="1:65" s="14" customFormat="1" ht="11.25">
      <c r="B3018" s="217"/>
      <c r="C3018" s="218"/>
      <c r="D3018" s="208" t="s">
        <v>194</v>
      </c>
      <c r="E3018" s="219" t="s">
        <v>1</v>
      </c>
      <c r="F3018" s="220" t="s">
        <v>509</v>
      </c>
      <c r="G3018" s="218"/>
      <c r="H3018" s="221">
        <v>2.5</v>
      </c>
      <c r="I3018" s="222"/>
      <c r="J3018" s="218"/>
      <c r="K3018" s="218"/>
      <c r="L3018" s="223"/>
      <c r="M3018" s="224"/>
      <c r="N3018" s="225"/>
      <c r="O3018" s="225"/>
      <c r="P3018" s="225"/>
      <c r="Q3018" s="225"/>
      <c r="R3018" s="225"/>
      <c r="S3018" s="225"/>
      <c r="T3018" s="226"/>
      <c r="AT3018" s="227" t="s">
        <v>194</v>
      </c>
      <c r="AU3018" s="227" t="s">
        <v>82</v>
      </c>
      <c r="AV3018" s="14" t="s">
        <v>82</v>
      </c>
      <c r="AW3018" s="14" t="s">
        <v>29</v>
      </c>
      <c r="AX3018" s="14" t="s">
        <v>72</v>
      </c>
      <c r="AY3018" s="227" t="s">
        <v>182</v>
      </c>
    </row>
    <row r="3019" spans="1:65" s="13" customFormat="1" ht="11.25">
      <c r="B3019" s="206"/>
      <c r="C3019" s="207"/>
      <c r="D3019" s="208" t="s">
        <v>194</v>
      </c>
      <c r="E3019" s="209" t="s">
        <v>1</v>
      </c>
      <c r="F3019" s="210" t="s">
        <v>3416</v>
      </c>
      <c r="G3019" s="207"/>
      <c r="H3019" s="209" t="s">
        <v>1</v>
      </c>
      <c r="I3019" s="211"/>
      <c r="J3019" s="207"/>
      <c r="K3019" s="207"/>
      <c r="L3019" s="212"/>
      <c r="M3019" s="213"/>
      <c r="N3019" s="214"/>
      <c r="O3019" s="214"/>
      <c r="P3019" s="214"/>
      <c r="Q3019" s="214"/>
      <c r="R3019" s="214"/>
      <c r="S3019" s="214"/>
      <c r="T3019" s="215"/>
      <c r="AT3019" s="216" t="s">
        <v>194</v>
      </c>
      <c r="AU3019" s="216" t="s">
        <v>82</v>
      </c>
      <c r="AV3019" s="13" t="s">
        <v>80</v>
      </c>
      <c r="AW3019" s="13" t="s">
        <v>29</v>
      </c>
      <c r="AX3019" s="13" t="s">
        <v>72</v>
      </c>
      <c r="AY3019" s="216" t="s">
        <v>182</v>
      </c>
    </row>
    <row r="3020" spans="1:65" s="14" customFormat="1" ht="11.25">
      <c r="B3020" s="217"/>
      <c r="C3020" s="218"/>
      <c r="D3020" s="208" t="s">
        <v>194</v>
      </c>
      <c r="E3020" s="219" t="s">
        <v>1</v>
      </c>
      <c r="F3020" s="220" t="s">
        <v>3417</v>
      </c>
      <c r="G3020" s="218"/>
      <c r="H3020" s="221">
        <v>2.2999999999999998</v>
      </c>
      <c r="I3020" s="222"/>
      <c r="J3020" s="218"/>
      <c r="K3020" s="218"/>
      <c r="L3020" s="223"/>
      <c r="M3020" s="224"/>
      <c r="N3020" s="225"/>
      <c r="O3020" s="225"/>
      <c r="P3020" s="225"/>
      <c r="Q3020" s="225"/>
      <c r="R3020" s="225"/>
      <c r="S3020" s="225"/>
      <c r="T3020" s="226"/>
      <c r="AT3020" s="227" t="s">
        <v>194</v>
      </c>
      <c r="AU3020" s="227" t="s">
        <v>82</v>
      </c>
      <c r="AV3020" s="14" t="s">
        <v>82</v>
      </c>
      <c r="AW3020" s="14" t="s">
        <v>29</v>
      </c>
      <c r="AX3020" s="14" t="s">
        <v>72</v>
      </c>
      <c r="AY3020" s="227" t="s">
        <v>182</v>
      </c>
    </row>
    <row r="3021" spans="1:65" s="13" customFormat="1" ht="11.25">
      <c r="B3021" s="206"/>
      <c r="C3021" s="207"/>
      <c r="D3021" s="208" t="s">
        <v>194</v>
      </c>
      <c r="E3021" s="209" t="s">
        <v>1</v>
      </c>
      <c r="F3021" s="210" t="s">
        <v>3418</v>
      </c>
      <c r="G3021" s="207"/>
      <c r="H3021" s="209" t="s">
        <v>1</v>
      </c>
      <c r="I3021" s="211"/>
      <c r="J3021" s="207"/>
      <c r="K3021" s="207"/>
      <c r="L3021" s="212"/>
      <c r="M3021" s="213"/>
      <c r="N3021" s="214"/>
      <c r="O3021" s="214"/>
      <c r="P3021" s="214"/>
      <c r="Q3021" s="214"/>
      <c r="R3021" s="214"/>
      <c r="S3021" s="214"/>
      <c r="T3021" s="215"/>
      <c r="AT3021" s="216" t="s">
        <v>194</v>
      </c>
      <c r="AU3021" s="216" t="s">
        <v>82</v>
      </c>
      <c r="AV3021" s="13" t="s">
        <v>80</v>
      </c>
      <c r="AW3021" s="13" t="s">
        <v>29</v>
      </c>
      <c r="AX3021" s="13" t="s">
        <v>72</v>
      </c>
      <c r="AY3021" s="216" t="s">
        <v>182</v>
      </c>
    </row>
    <row r="3022" spans="1:65" s="14" customFormat="1" ht="11.25">
      <c r="B3022" s="217"/>
      <c r="C3022" s="218"/>
      <c r="D3022" s="208" t="s">
        <v>194</v>
      </c>
      <c r="E3022" s="219" t="s">
        <v>1</v>
      </c>
      <c r="F3022" s="220" t="s">
        <v>3419</v>
      </c>
      <c r="G3022" s="218"/>
      <c r="H3022" s="221">
        <v>3.3</v>
      </c>
      <c r="I3022" s="222"/>
      <c r="J3022" s="218"/>
      <c r="K3022" s="218"/>
      <c r="L3022" s="223"/>
      <c r="M3022" s="224"/>
      <c r="N3022" s="225"/>
      <c r="O3022" s="225"/>
      <c r="P3022" s="225"/>
      <c r="Q3022" s="225"/>
      <c r="R3022" s="225"/>
      <c r="S3022" s="225"/>
      <c r="T3022" s="226"/>
      <c r="AT3022" s="227" t="s">
        <v>194</v>
      </c>
      <c r="AU3022" s="227" t="s">
        <v>82</v>
      </c>
      <c r="AV3022" s="14" t="s">
        <v>82</v>
      </c>
      <c r="AW3022" s="14" t="s">
        <v>29</v>
      </c>
      <c r="AX3022" s="14" t="s">
        <v>72</v>
      </c>
      <c r="AY3022" s="227" t="s">
        <v>182</v>
      </c>
    </row>
    <row r="3023" spans="1:65" s="13" customFormat="1" ht="11.25">
      <c r="B3023" s="206"/>
      <c r="C3023" s="207"/>
      <c r="D3023" s="208" t="s">
        <v>194</v>
      </c>
      <c r="E3023" s="209" t="s">
        <v>1</v>
      </c>
      <c r="F3023" s="210" t="s">
        <v>3420</v>
      </c>
      <c r="G3023" s="207"/>
      <c r="H3023" s="209" t="s">
        <v>1</v>
      </c>
      <c r="I3023" s="211"/>
      <c r="J3023" s="207"/>
      <c r="K3023" s="207"/>
      <c r="L3023" s="212"/>
      <c r="M3023" s="213"/>
      <c r="N3023" s="214"/>
      <c r="O3023" s="214"/>
      <c r="P3023" s="214"/>
      <c r="Q3023" s="214"/>
      <c r="R3023" s="214"/>
      <c r="S3023" s="214"/>
      <c r="T3023" s="215"/>
      <c r="AT3023" s="216" t="s">
        <v>194</v>
      </c>
      <c r="AU3023" s="216" t="s">
        <v>82</v>
      </c>
      <c r="AV3023" s="13" t="s">
        <v>80</v>
      </c>
      <c r="AW3023" s="13" t="s">
        <v>29</v>
      </c>
      <c r="AX3023" s="13" t="s">
        <v>72</v>
      </c>
      <c r="AY3023" s="216" t="s">
        <v>182</v>
      </c>
    </row>
    <row r="3024" spans="1:65" s="14" customFormat="1" ht="11.25">
      <c r="B3024" s="217"/>
      <c r="C3024" s="218"/>
      <c r="D3024" s="208" t="s">
        <v>194</v>
      </c>
      <c r="E3024" s="219" t="s">
        <v>1</v>
      </c>
      <c r="F3024" s="220" t="s">
        <v>3421</v>
      </c>
      <c r="G3024" s="218"/>
      <c r="H3024" s="221">
        <v>3.25</v>
      </c>
      <c r="I3024" s="222"/>
      <c r="J3024" s="218"/>
      <c r="K3024" s="218"/>
      <c r="L3024" s="223"/>
      <c r="M3024" s="224"/>
      <c r="N3024" s="225"/>
      <c r="O3024" s="225"/>
      <c r="P3024" s="225"/>
      <c r="Q3024" s="225"/>
      <c r="R3024" s="225"/>
      <c r="S3024" s="225"/>
      <c r="T3024" s="226"/>
      <c r="AT3024" s="227" t="s">
        <v>194</v>
      </c>
      <c r="AU3024" s="227" t="s">
        <v>82</v>
      </c>
      <c r="AV3024" s="14" t="s">
        <v>82</v>
      </c>
      <c r="AW3024" s="14" t="s">
        <v>29</v>
      </c>
      <c r="AX3024" s="14" t="s">
        <v>72</v>
      </c>
      <c r="AY3024" s="227" t="s">
        <v>182</v>
      </c>
    </row>
    <row r="3025" spans="1:65" s="13" customFormat="1" ht="11.25">
      <c r="B3025" s="206"/>
      <c r="C3025" s="207"/>
      <c r="D3025" s="208" t="s">
        <v>194</v>
      </c>
      <c r="E3025" s="209" t="s">
        <v>1</v>
      </c>
      <c r="F3025" s="210" t="s">
        <v>3422</v>
      </c>
      <c r="G3025" s="207"/>
      <c r="H3025" s="209" t="s">
        <v>1</v>
      </c>
      <c r="I3025" s="211"/>
      <c r="J3025" s="207"/>
      <c r="K3025" s="207"/>
      <c r="L3025" s="212"/>
      <c r="M3025" s="213"/>
      <c r="N3025" s="214"/>
      <c r="O3025" s="214"/>
      <c r="P3025" s="214"/>
      <c r="Q3025" s="214"/>
      <c r="R3025" s="214"/>
      <c r="S3025" s="214"/>
      <c r="T3025" s="215"/>
      <c r="AT3025" s="216" t="s">
        <v>194</v>
      </c>
      <c r="AU3025" s="216" t="s">
        <v>82</v>
      </c>
      <c r="AV3025" s="13" t="s">
        <v>80</v>
      </c>
      <c r="AW3025" s="13" t="s">
        <v>29</v>
      </c>
      <c r="AX3025" s="13" t="s">
        <v>72</v>
      </c>
      <c r="AY3025" s="216" t="s">
        <v>182</v>
      </c>
    </row>
    <row r="3026" spans="1:65" s="14" customFormat="1" ht="11.25">
      <c r="B3026" s="217"/>
      <c r="C3026" s="218"/>
      <c r="D3026" s="208" t="s">
        <v>194</v>
      </c>
      <c r="E3026" s="219" t="s">
        <v>1</v>
      </c>
      <c r="F3026" s="220" t="s">
        <v>82</v>
      </c>
      <c r="G3026" s="218"/>
      <c r="H3026" s="221">
        <v>2</v>
      </c>
      <c r="I3026" s="222"/>
      <c r="J3026" s="218"/>
      <c r="K3026" s="218"/>
      <c r="L3026" s="223"/>
      <c r="M3026" s="224"/>
      <c r="N3026" s="225"/>
      <c r="O3026" s="225"/>
      <c r="P3026" s="225"/>
      <c r="Q3026" s="225"/>
      <c r="R3026" s="225"/>
      <c r="S3026" s="225"/>
      <c r="T3026" s="226"/>
      <c r="AT3026" s="227" t="s">
        <v>194</v>
      </c>
      <c r="AU3026" s="227" t="s">
        <v>82</v>
      </c>
      <c r="AV3026" s="14" t="s">
        <v>82</v>
      </c>
      <c r="AW3026" s="14" t="s">
        <v>29</v>
      </c>
      <c r="AX3026" s="14" t="s">
        <v>72</v>
      </c>
      <c r="AY3026" s="227" t="s">
        <v>182</v>
      </c>
    </row>
    <row r="3027" spans="1:65" s="13" customFormat="1" ht="11.25">
      <c r="B3027" s="206"/>
      <c r="C3027" s="207"/>
      <c r="D3027" s="208" t="s">
        <v>194</v>
      </c>
      <c r="E3027" s="209" t="s">
        <v>1</v>
      </c>
      <c r="F3027" s="210" t="s">
        <v>3423</v>
      </c>
      <c r="G3027" s="207"/>
      <c r="H3027" s="209" t="s">
        <v>1</v>
      </c>
      <c r="I3027" s="211"/>
      <c r="J3027" s="207"/>
      <c r="K3027" s="207"/>
      <c r="L3027" s="212"/>
      <c r="M3027" s="213"/>
      <c r="N3027" s="214"/>
      <c r="O3027" s="214"/>
      <c r="P3027" s="214"/>
      <c r="Q3027" s="214"/>
      <c r="R3027" s="214"/>
      <c r="S3027" s="214"/>
      <c r="T3027" s="215"/>
      <c r="AT3027" s="216" t="s">
        <v>194</v>
      </c>
      <c r="AU3027" s="216" t="s">
        <v>82</v>
      </c>
      <c r="AV3027" s="13" t="s">
        <v>80</v>
      </c>
      <c r="AW3027" s="13" t="s">
        <v>29</v>
      </c>
      <c r="AX3027" s="13" t="s">
        <v>72</v>
      </c>
      <c r="AY3027" s="216" t="s">
        <v>182</v>
      </c>
    </row>
    <row r="3028" spans="1:65" s="14" customFormat="1" ht="11.25">
      <c r="B3028" s="217"/>
      <c r="C3028" s="218"/>
      <c r="D3028" s="208" t="s">
        <v>194</v>
      </c>
      <c r="E3028" s="219" t="s">
        <v>1</v>
      </c>
      <c r="F3028" s="220" t="s">
        <v>3424</v>
      </c>
      <c r="G3028" s="218"/>
      <c r="H3028" s="221">
        <v>2.4500000000000002</v>
      </c>
      <c r="I3028" s="222"/>
      <c r="J3028" s="218"/>
      <c r="K3028" s="218"/>
      <c r="L3028" s="223"/>
      <c r="M3028" s="224"/>
      <c r="N3028" s="225"/>
      <c r="O3028" s="225"/>
      <c r="P3028" s="225"/>
      <c r="Q3028" s="225"/>
      <c r="R3028" s="225"/>
      <c r="S3028" s="225"/>
      <c r="T3028" s="226"/>
      <c r="AT3028" s="227" t="s">
        <v>194</v>
      </c>
      <c r="AU3028" s="227" t="s">
        <v>82</v>
      </c>
      <c r="AV3028" s="14" t="s">
        <v>82</v>
      </c>
      <c r="AW3028" s="14" t="s">
        <v>29</v>
      </c>
      <c r="AX3028" s="14" t="s">
        <v>72</v>
      </c>
      <c r="AY3028" s="227" t="s">
        <v>182</v>
      </c>
    </row>
    <row r="3029" spans="1:65" s="13" customFormat="1" ht="11.25">
      <c r="B3029" s="206"/>
      <c r="C3029" s="207"/>
      <c r="D3029" s="208" t="s">
        <v>194</v>
      </c>
      <c r="E3029" s="209" t="s">
        <v>1</v>
      </c>
      <c r="F3029" s="210" t="s">
        <v>3425</v>
      </c>
      <c r="G3029" s="207"/>
      <c r="H3029" s="209" t="s">
        <v>1</v>
      </c>
      <c r="I3029" s="211"/>
      <c r="J3029" s="207"/>
      <c r="K3029" s="207"/>
      <c r="L3029" s="212"/>
      <c r="M3029" s="213"/>
      <c r="N3029" s="214"/>
      <c r="O3029" s="214"/>
      <c r="P3029" s="214"/>
      <c r="Q3029" s="214"/>
      <c r="R3029" s="214"/>
      <c r="S3029" s="214"/>
      <c r="T3029" s="215"/>
      <c r="AT3029" s="216" t="s">
        <v>194</v>
      </c>
      <c r="AU3029" s="216" t="s">
        <v>82</v>
      </c>
      <c r="AV3029" s="13" t="s">
        <v>80</v>
      </c>
      <c r="AW3029" s="13" t="s">
        <v>29</v>
      </c>
      <c r="AX3029" s="13" t="s">
        <v>72</v>
      </c>
      <c r="AY3029" s="216" t="s">
        <v>182</v>
      </c>
    </row>
    <row r="3030" spans="1:65" s="14" customFormat="1" ht="11.25">
      <c r="B3030" s="217"/>
      <c r="C3030" s="218"/>
      <c r="D3030" s="208" t="s">
        <v>194</v>
      </c>
      <c r="E3030" s="219" t="s">
        <v>1</v>
      </c>
      <c r="F3030" s="220" t="s">
        <v>3426</v>
      </c>
      <c r="G3030" s="218"/>
      <c r="H3030" s="221">
        <v>3.7</v>
      </c>
      <c r="I3030" s="222"/>
      <c r="J3030" s="218"/>
      <c r="K3030" s="218"/>
      <c r="L3030" s="223"/>
      <c r="M3030" s="224"/>
      <c r="N3030" s="225"/>
      <c r="O3030" s="225"/>
      <c r="P3030" s="225"/>
      <c r="Q3030" s="225"/>
      <c r="R3030" s="225"/>
      <c r="S3030" s="225"/>
      <c r="T3030" s="226"/>
      <c r="AT3030" s="227" t="s">
        <v>194</v>
      </c>
      <c r="AU3030" s="227" t="s">
        <v>82</v>
      </c>
      <c r="AV3030" s="14" t="s">
        <v>82</v>
      </c>
      <c r="AW3030" s="14" t="s">
        <v>29</v>
      </c>
      <c r="AX3030" s="14" t="s">
        <v>72</v>
      </c>
      <c r="AY3030" s="227" t="s">
        <v>182</v>
      </c>
    </row>
    <row r="3031" spans="1:65" s="13" customFormat="1" ht="11.25">
      <c r="B3031" s="206"/>
      <c r="C3031" s="207"/>
      <c r="D3031" s="208" t="s">
        <v>194</v>
      </c>
      <c r="E3031" s="209" t="s">
        <v>1</v>
      </c>
      <c r="F3031" s="210" t="s">
        <v>3427</v>
      </c>
      <c r="G3031" s="207"/>
      <c r="H3031" s="209" t="s">
        <v>1</v>
      </c>
      <c r="I3031" s="211"/>
      <c r="J3031" s="207"/>
      <c r="K3031" s="207"/>
      <c r="L3031" s="212"/>
      <c r="M3031" s="213"/>
      <c r="N3031" s="214"/>
      <c r="O3031" s="214"/>
      <c r="P3031" s="214"/>
      <c r="Q3031" s="214"/>
      <c r="R3031" s="214"/>
      <c r="S3031" s="214"/>
      <c r="T3031" s="215"/>
      <c r="AT3031" s="216" t="s">
        <v>194</v>
      </c>
      <c r="AU3031" s="216" t="s">
        <v>82</v>
      </c>
      <c r="AV3031" s="13" t="s">
        <v>80</v>
      </c>
      <c r="AW3031" s="13" t="s">
        <v>29</v>
      </c>
      <c r="AX3031" s="13" t="s">
        <v>72</v>
      </c>
      <c r="AY3031" s="216" t="s">
        <v>182</v>
      </c>
    </row>
    <row r="3032" spans="1:65" s="14" customFormat="1" ht="11.25">
      <c r="B3032" s="217"/>
      <c r="C3032" s="218"/>
      <c r="D3032" s="208" t="s">
        <v>194</v>
      </c>
      <c r="E3032" s="219" t="s">
        <v>1</v>
      </c>
      <c r="F3032" s="220" t="s">
        <v>3417</v>
      </c>
      <c r="G3032" s="218"/>
      <c r="H3032" s="221">
        <v>2.2999999999999998</v>
      </c>
      <c r="I3032" s="222"/>
      <c r="J3032" s="218"/>
      <c r="K3032" s="218"/>
      <c r="L3032" s="223"/>
      <c r="M3032" s="224"/>
      <c r="N3032" s="225"/>
      <c r="O3032" s="225"/>
      <c r="P3032" s="225"/>
      <c r="Q3032" s="225"/>
      <c r="R3032" s="225"/>
      <c r="S3032" s="225"/>
      <c r="T3032" s="226"/>
      <c r="AT3032" s="227" t="s">
        <v>194</v>
      </c>
      <c r="AU3032" s="227" t="s">
        <v>82</v>
      </c>
      <c r="AV3032" s="14" t="s">
        <v>82</v>
      </c>
      <c r="AW3032" s="14" t="s">
        <v>29</v>
      </c>
      <c r="AX3032" s="14" t="s">
        <v>72</v>
      </c>
      <c r="AY3032" s="227" t="s">
        <v>182</v>
      </c>
    </row>
    <row r="3033" spans="1:65" s="15" customFormat="1" ht="11.25">
      <c r="B3033" s="228"/>
      <c r="C3033" s="229"/>
      <c r="D3033" s="208" t="s">
        <v>194</v>
      </c>
      <c r="E3033" s="230" t="s">
        <v>1</v>
      </c>
      <c r="F3033" s="231" t="s">
        <v>218</v>
      </c>
      <c r="G3033" s="229"/>
      <c r="H3033" s="232">
        <v>21.8</v>
      </c>
      <c r="I3033" s="233"/>
      <c r="J3033" s="229"/>
      <c r="K3033" s="229"/>
      <c r="L3033" s="234"/>
      <c r="M3033" s="235"/>
      <c r="N3033" s="236"/>
      <c r="O3033" s="236"/>
      <c r="P3033" s="236"/>
      <c r="Q3033" s="236"/>
      <c r="R3033" s="236"/>
      <c r="S3033" s="236"/>
      <c r="T3033" s="237"/>
      <c r="AT3033" s="238" t="s">
        <v>194</v>
      </c>
      <c r="AU3033" s="238" t="s">
        <v>82</v>
      </c>
      <c r="AV3033" s="15" t="s">
        <v>187</v>
      </c>
      <c r="AW3033" s="15" t="s">
        <v>29</v>
      </c>
      <c r="AX3033" s="15" t="s">
        <v>80</v>
      </c>
      <c r="AY3033" s="238" t="s">
        <v>182</v>
      </c>
    </row>
    <row r="3034" spans="1:65" s="2" customFormat="1" ht="33" customHeight="1">
      <c r="A3034" s="34"/>
      <c r="B3034" s="35"/>
      <c r="C3034" s="192" t="s">
        <v>3432</v>
      </c>
      <c r="D3034" s="192" t="s">
        <v>184</v>
      </c>
      <c r="E3034" s="193" t="s">
        <v>3433</v>
      </c>
      <c r="F3034" s="194" t="s">
        <v>3434</v>
      </c>
      <c r="G3034" s="195" t="s">
        <v>201</v>
      </c>
      <c r="H3034" s="196">
        <v>650</v>
      </c>
      <c r="I3034" s="197"/>
      <c r="J3034" s="198">
        <f>ROUND(I3034*H3034,2)</f>
        <v>0</v>
      </c>
      <c r="K3034" s="199"/>
      <c r="L3034" s="39"/>
      <c r="M3034" s="200" t="s">
        <v>1</v>
      </c>
      <c r="N3034" s="201" t="s">
        <v>37</v>
      </c>
      <c r="O3034" s="71"/>
      <c r="P3034" s="202">
        <f>O3034*H3034</f>
        <v>0</v>
      </c>
      <c r="Q3034" s="202">
        <v>6.3000000000000003E-4</v>
      </c>
      <c r="R3034" s="202">
        <f>Q3034*H3034</f>
        <v>0.40950000000000003</v>
      </c>
      <c r="S3034" s="202">
        <v>0</v>
      </c>
      <c r="T3034" s="203">
        <f>S3034*H3034</f>
        <v>0</v>
      </c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R3034" s="204" t="s">
        <v>326</v>
      </c>
      <c r="AT3034" s="204" t="s">
        <v>184</v>
      </c>
      <c r="AU3034" s="204" t="s">
        <v>82</v>
      </c>
      <c r="AY3034" s="17" t="s">
        <v>182</v>
      </c>
      <c r="BE3034" s="205">
        <f>IF(N3034="základní",J3034,0)</f>
        <v>0</v>
      </c>
      <c r="BF3034" s="205">
        <f>IF(N3034="snížená",J3034,0)</f>
        <v>0</v>
      </c>
      <c r="BG3034" s="205">
        <f>IF(N3034="zákl. přenesená",J3034,0)</f>
        <v>0</v>
      </c>
      <c r="BH3034" s="205">
        <f>IF(N3034="sníž. přenesená",J3034,0)</f>
        <v>0</v>
      </c>
      <c r="BI3034" s="205">
        <f>IF(N3034="nulová",J3034,0)</f>
        <v>0</v>
      </c>
      <c r="BJ3034" s="17" t="s">
        <v>80</v>
      </c>
      <c r="BK3034" s="205">
        <f>ROUND(I3034*H3034,2)</f>
        <v>0</v>
      </c>
      <c r="BL3034" s="17" t="s">
        <v>326</v>
      </c>
      <c r="BM3034" s="204" t="s">
        <v>3435</v>
      </c>
    </row>
    <row r="3035" spans="1:65" s="13" customFormat="1" ht="11.25">
      <c r="B3035" s="206"/>
      <c r="C3035" s="207"/>
      <c r="D3035" s="208" t="s">
        <v>194</v>
      </c>
      <c r="E3035" s="209" t="s">
        <v>1</v>
      </c>
      <c r="F3035" s="210" t="s">
        <v>3436</v>
      </c>
      <c r="G3035" s="207"/>
      <c r="H3035" s="209" t="s">
        <v>1</v>
      </c>
      <c r="I3035" s="211"/>
      <c r="J3035" s="207"/>
      <c r="K3035" s="207"/>
      <c r="L3035" s="212"/>
      <c r="M3035" s="213"/>
      <c r="N3035" s="214"/>
      <c r="O3035" s="214"/>
      <c r="P3035" s="214"/>
      <c r="Q3035" s="214"/>
      <c r="R3035" s="214"/>
      <c r="S3035" s="214"/>
      <c r="T3035" s="215"/>
      <c r="AT3035" s="216" t="s">
        <v>194</v>
      </c>
      <c r="AU3035" s="216" t="s">
        <v>82</v>
      </c>
      <c r="AV3035" s="13" t="s">
        <v>80</v>
      </c>
      <c r="AW3035" s="13" t="s">
        <v>29</v>
      </c>
      <c r="AX3035" s="13" t="s">
        <v>72</v>
      </c>
      <c r="AY3035" s="216" t="s">
        <v>182</v>
      </c>
    </row>
    <row r="3036" spans="1:65" s="14" customFormat="1" ht="11.25">
      <c r="B3036" s="217"/>
      <c r="C3036" s="218"/>
      <c r="D3036" s="208" t="s">
        <v>194</v>
      </c>
      <c r="E3036" s="219" t="s">
        <v>1</v>
      </c>
      <c r="F3036" s="220" t="s">
        <v>3437</v>
      </c>
      <c r="G3036" s="218"/>
      <c r="H3036" s="221">
        <v>650</v>
      </c>
      <c r="I3036" s="222"/>
      <c r="J3036" s="218"/>
      <c r="K3036" s="218"/>
      <c r="L3036" s="223"/>
      <c r="M3036" s="224"/>
      <c r="N3036" s="225"/>
      <c r="O3036" s="225"/>
      <c r="P3036" s="225"/>
      <c r="Q3036" s="225"/>
      <c r="R3036" s="225"/>
      <c r="S3036" s="225"/>
      <c r="T3036" s="226"/>
      <c r="AT3036" s="227" t="s">
        <v>194</v>
      </c>
      <c r="AU3036" s="227" t="s">
        <v>82</v>
      </c>
      <c r="AV3036" s="14" t="s">
        <v>82</v>
      </c>
      <c r="AW3036" s="14" t="s">
        <v>29</v>
      </c>
      <c r="AX3036" s="14" t="s">
        <v>80</v>
      </c>
      <c r="AY3036" s="227" t="s">
        <v>182</v>
      </c>
    </row>
    <row r="3037" spans="1:65" s="2" customFormat="1" ht="24.2" customHeight="1">
      <c r="A3037" s="34"/>
      <c r="B3037" s="35"/>
      <c r="C3037" s="192" t="s">
        <v>3438</v>
      </c>
      <c r="D3037" s="192" t="s">
        <v>184</v>
      </c>
      <c r="E3037" s="193" t="s">
        <v>3439</v>
      </c>
      <c r="F3037" s="194" t="s">
        <v>3440</v>
      </c>
      <c r="G3037" s="195" t="s">
        <v>201</v>
      </c>
      <c r="H3037" s="196">
        <v>650</v>
      </c>
      <c r="I3037" s="197"/>
      <c r="J3037" s="198">
        <f>ROUND(I3037*H3037,2)</f>
        <v>0</v>
      </c>
      <c r="K3037" s="199"/>
      <c r="L3037" s="39"/>
      <c r="M3037" s="200" t="s">
        <v>1</v>
      </c>
      <c r="N3037" s="201" t="s">
        <v>37</v>
      </c>
      <c r="O3037" s="71"/>
      <c r="P3037" s="202">
        <f>O3037*H3037</f>
        <v>0</v>
      </c>
      <c r="Q3037" s="202">
        <v>0</v>
      </c>
      <c r="R3037" s="202">
        <f>Q3037*H3037</f>
        <v>0</v>
      </c>
      <c r="S3037" s="202">
        <v>7.0000000000000001E-3</v>
      </c>
      <c r="T3037" s="203">
        <f>S3037*H3037</f>
        <v>4.55</v>
      </c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R3037" s="204" t="s">
        <v>326</v>
      </c>
      <c r="AT3037" s="204" t="s">
        <v>184</v>
      </c>
      <c r="AU3037" s="204" t="s">
        <v>82</v>
      </c>
      <c r="AY3037" s="17" t="s">
        <v>182</v>
      </c>
      <c r="BE3037" s="205">
        <f>IF(N3037="základní",J3037,0)</f>
        <v>0</v>
      </c>
      <c r="BF3037" s="205">
        <f>IF(N3037="snížená",J3037,0)</f>
        <v>0</v>
      </c>
      <c r="BG3037" s="205">
        <f>IF(N3037="zákl. přenesená",J3037,0)</f>
        <v>0</v>
      </c>
      <c r="BH3037" s="205">
        <f>IF(N3037="sníž. přenesená",J3037,0)</f>
        <v>0</v>
      </c>
      <c r="BI3037" s="205">
        <f>IF(N3037="nulová",J3037,0)</f>
        <v>0</v>
      </c>
      <c r="BJ3037" s="17" t="s">
        <v>80</v>
      </c>
      <c r="BK3037" s="205">
        <f>ROUND(I3037*H3037,2)</f>
        <v>0</v>
      </c>
      <c r="BL3037" s="17" t="s">
        <v>326</v>
      </c>
      <c r="BM3037" s="204" t="s">
        <v>3441</v>
      </c>
    </row>
    <row r="3038" spans="1:65" s="13" customFormat="1" ht="11.25">
      <c r="B3038" s="206"/>
      <c r="C3038" s="207"/>
      <c r="D3038" s="208" t="s">
        <v>194</v>
      </c>
      <c r="E3038" s="209" t="s">
        <v>1</v>
      </c>
      <c r="F3038" s="210" t="s">
        <v>3436</v>
      </c>
      <c r="G3038" s="207"/>
      <c r="H3038" s="209" t="s">
        <v>1</v>
      </c>
      <c r="I3038" s="211"/>
      <c r="J3038" s="207"/>
      <c r="K3038" s="207"/>
      <c r="L3038" s="212"/>
      <c r="M3038" s="213"/>
      <c r="N3038" s="214"/>
      <c r="O3038" s="214"/>
      <c r="P3038" s="214"/>
      <c r="Q3038" s="214"/>
      <c r="R3038" s="214"/>
      <c r="S3038" s="214"/>
      <c r="T3038" s="215"/>
      <c r="AT3038" s="216" t="s">
        <v>194</v>
      </c>
      <c r="AU3038" s="216" t="s">
        <v>82</v>
      </c>
      <c r="AV3038" s="13" t="s">
        <v>80</v>
      </c>
      <c r="AW3038" s="13" t="s">
        <v>29</v>
      </c>
      <c r="AX3038" s="13" t="s">
        <v>72</v>
      </c>
      <c r="AY3038" s="216" t="s">
        <v>182</v>
      </c>
    </row>
    <row r="3039" spans="1:65" s="14" customFormat="1" ht="11.25">
      <c r="B3039" s="217"/>
      <c r="C3039" s="218"/>
      <c r="D3039" s="208" t="s">
        <v>194</v>
      </c>
      <c r="E3039" s="219" t="s">
        <v>1</v>
      </c>
      <c r="F3039" s="220" t="s">
        <v>3437</v>
      </c>
      <c r="G3039" s="218"/>
      <c r="H3039" s="221">
        <v>650</v>
      </c>
      <c r="I3039" s="222"/>
      <c r="J3039" s="218"/>
      <c r="K3039" s="218"/>
      <c r="L3039" s="223"/>
      <c r="M3039" s="224"/>
      <c r="N3039" s="225"/>
      <c r="O3039" s="225"/>
      <c r="P3039" s="225"/>
      <c r="Q3039" s="225"/>
      <c r="R3039" s="225"/>
      <c r="S3039" s="225"/>
      <c r="T3039" s="226"/>
      <c r="AT3039" s="227" t="s">
        <v>194</v>
      </c>
      <c r="AU3039" s="227" t="s">
        <v>82</v>
      </c>
      <c r="AV3039" s="14" t="s">
        <v>82</v>
      </c>
      <c r="AW3039" s="14" t="s">
        <v>29</v>
      </c>
      <c r="AX3039" s="14" t="s">
        <v>80</v>
      </c>
      <c r="AY3039" s="227" t="s">
        <v>182</v>
      </c>
    </row>
    <row r="3040" spans="1:65" s="2" customFormat="1" ht="24.2" customHeight="1">
      <c r="A3040" s="34"/>
      <c r="B3040" s="35"/>
      <c r="C3040" s="192" t="s">
        <v>3442</v>
      </c>
      <c r="D3040" s="192" t="s">
        <v>184</v>
      </c>
      <c r="E3040" s="193" t="s">
        <v>3443</v>
      </c>
      <c r="F3040" s="194" t="s">
        <v>3444</v>
      </c>
      <c r="G3040" s="195" t="s">
        <v>318</v>
      </c>
      <c r="H3040" s="196">
        <v>25.77</v>
      </c>
      <c r="I3040" s="197"/>
      <c r="J3040" s="198">
        <f>ROUND(I3040*H3040,2)</f>
        <v>0</v>
      </c>
      <c r="K3040" s="199"/>
      <c r="L3040" s="39"/>
      <c r="M3040" s="200" t="s">
        <v>1</v>
      </c>
      <c r="N3040" s="201" t="s">
        <v>37</v>
      </c>
      <c r="O3040" s="71"/>
      <c r="P3040" s="202">
        <f>O3040*H3040</f>
        <v>0</v>
      </c>
      <c r="Q3040" s="202">
        <v>0</v>
      </c>
      <c r="R3040" s="202">
        <f>Q3040*H3040</f>
        <v>0</v>
      </c>
      <c r="S3040" s="202">
        <v>0</v>
      </c>
      <c r="T3040" s="203">
        <f>S3040*H3040</f>
        <v>0</v>
      </c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R3040" s="204" t="s">
        <v>326</v>
      </c>
      <c r="AT3040" s="204" t="s">
        <v>184</v>
      </c>
      <c r="AU3040" s="204" t="s">
        <v>82</v>
      </c>
      <c r="AY3040" s="17" t="s">
        <v>182</v>
      </c>
      <c r="BE3040" s="205">
        <f>IF(N3040="základní",J3040,0)</f>
        <v>0</v>
      </c>
      <c r="BF3040" s="205">
        <f>IF(N3040="snížená",J3040,0)</f>
        <v>0</v>
      </c>
      <c r="BG3040" s="205">
        <f>IF(N3040="zákl. přenesená",J3040,0)</f>
        <v>0</v>
      </c>
      <c r="BH3040" s="205">
        <f>IF(N3040="sníž. přenesená",J3040,0)</f>
        <v>0</v>
      </c>
      <c r="BI3040" s="205">
        <f>IF(N3040="nulová",J3040,0)</f>
        <v>0</v>
      </c>
      <c r="BJ3040" s="17" t="s">
        <v>80</v>
      </c>
      <c r="BK3040" s="205">
        <f>ROUND(I3040*H3040,2)</f>
        <v>0</v>
      </c>
      <c r="BL3040" s="17" t="s">
        <v>326</v>
      </c>
      <c r="BM3040" s="204" t="s">
        <v>3445</v>
      </c>
    </row>
    <row r="3041" spans="1:65" s="13" customFormat="1" ht="11.25">
      <c r="B3041" s="206"/>
      <c r="C3041" s="207"/>
      <c r="D3041" s="208" t="s">
        <v>194</v>
      </c>
      <c r="E3041" s="209" t="s">
        <v>1</v>
      </c>
      <c r="F3041" s="210" t="s">
        <v>3446</v>
      </c>
      <c r="G3041" s="207"/>
      <c r="H3041" s="209" t="s">
        <v>1</v>
      </c>
      <c r="I3041" s="211"/>
      <c r="J3041" s="207"/>
      <c r="K3041" s="207"/>
      <c r="L3041" s="212"/>
      <c r="M3041" s="213"/>
      <c r="N3041" s="214"/>
      <c r="O3041" s="214"/>
      <c r="P3041" s="214"/>
      <c r="Q3041" s="214"/>
      <c r="R3041" s="214"/>
      <c r="S3041" s="214"/>
      <c r="T3041" s="215"/>
      <c r="AT3041" s="216" t="s">
        <v>194</v>
      </c>
      <c r="AU3041" s="216" t="s">
        <v>82</v>
      </c>
      <c r="AV3041" s="13" t="s">
        <v>80</v>
      </c>
      <c r="AW3041" s="13" t="s">
        <v>29</v>
      </c>
      <c r="AX3041" s="13" t="s">
        <v>72</v>
      </c>
      <c r="AY3041" s="216" t="s">
        <v>182</v>
      </c>
    </row>
    <row r="3042" spans="1:65" s="14" customFormat="1" ht="11.25">
      <c r="B3042" s="217"/>
      <c r="C3042" s="218"/>
      <c r="D3042" s="208" t="s">
        <v>194</v>
      </c>
      <c r="E3042" s="219" t="s">
        <v>1</v>
      </c>
      <c r="F3042" s="220" t="s">
        <v>3447</v>
      </c>
      <c r="G3042" s="218"/>
      <c r="H3042" s="221">
        <v>5.4</v>
      </c>
      <c r="I3042" s="222"/>
      <c r="J3042" s="218"/>
      <c r="K3042" s="218"/>
      <c r="L3042" s="223"/>
      <c r="M3042" s="224"/>
      <c r="N3042" s="225"/>
      <c r="O3042" s="225"/>
      <c r="P3042" s="225"/>
      <c r="Q3042" s="225"/>
      <c r="R3042" s="225"/>
      <c r="S3042" s="225"/>
      <c r="T3042" s="226"/>
      <c r="AT3042" s="227" t="s">
        <v>194</v>
      </c>
      <c r="AU3042" s="227" t="s">
        <v>82</v>
      </c>
      <c r="AV3042" s="14" t="s">
        <v>82</v>
      </c>
      <c r="AW3042" s="14" t="s">
        <v>29</v>
      </c>
      <c r="AX3042" s="14" t="s">
        <v>72</v>
      </c>
      <c r="AY3042" s="227" t="s">
        <v>182</v>
      </c>
    </row>
    <row r="3043" spans="1:65" s="14" customFormat="1" ht="11.25">
      <c r="B3043" s="217"/>
      <c r="C3043" s="218"/>
      <c r="D3043" s="208" t="s">
        <v>194</v>
      </c>
      <c r="E3043" s="219" t="s">
        <v>1</v>
      </c>
      <c r="F3043" s="220" t="s">
        <v>3448</v>
      </c>
      <c r="G3043" s="218"/>
      <c r="H3043" s="221">
        <v>20.37</v>
      </c>
      <c r="I3043" s="222"/>
      <c r="J3043" s="218"/>
      <c r="K3043" s="218"/>
      <c r="L3043" s="223"/>
      <c r="M3043" s="224"/>
      <c r="N3043" s="225"/>
      <c r="O3043" s="225"/>
      <c r="P3043" s="225"/>
      <c r="Q3043" s="225"/>
      <c r="R3043" s="225"/>
      <c r="S3043" s="225"/>
      <c r="T3043" s="226"/>
      <c r="AT3043" s="227" t="s">
        <v>194</v>
      </c>
      <c r="AU3043" s="227" t="s">
        <v>82</v>
      </c>
      <c r="AV3043" s="14" t="s">
        <v>82</v>
      </c>
      <c r="AW3043" s="14" t="s">
        <v>29</v>
      </c>
      <c r="AX3043" s="14" t="s">
        <v>72</v>
      </c>
      <c r="AY3043" s="227" t="s">
        <v>182</v>
      </c>
    </row>
    <row r="3044" spans="1:65" s="15" customFormat="1" ht="11.25">
      <c r="B3044" s="228"/>
      <c r="C3044" s="229"/>
      <c r="D3044" s="208" t="s">
        <v>194</v>
      </c>
      <c r="E3044" s="230" t="s">
        <v>1</v>
      </c>
      <c r="F3044" s="231" t="s">
        <v>218</v>
      </c>
      <c r="G3044" s="229"/>
      <c r="H3044" s="232">
        <v>25.77</v>
      </c>
      <c r="I3044" s="233"/>
      <c r="J3044" s="229"/>
      <c r="K3044" s="229"/>
      <c r="L3044" s="234"/>
      <c r="M3044" s="235"/>
      <c r="N3044" s="236"/>
      <c r="O3044" s="236"/>
      <c r="P3044" s="236"/>
      <c r="Q3044" s="236"/>
      <c r="R3044" s="236"/>
      <c r="S3044" s="236"/>
      <c r="T3044" s="237"/>
      <c r="AT3044" s="238" t="s">
        <v>194</v>
      </c>
      <c r="AU3044" s="238" t="s">
        <v>82</v>
      </c>
      <c r="AV3044" s="15" t="s">
        <v>187</v>
      </c>
      <c r="AW3044" s="15" t="s">
        <v>29</v>
      </c>
      <c r="AX3044" s="15" t="s">
        <v>80</v>
      </c>
      <c r="AY3044" s="238" t="s">
        <v>182</v>
      </c>
    </row>
    <row r="3045" spans="1:65" s="2" customFormat="1" ht="21.75" customHeight="1">
      <c r="A3045" s="34"/>
      <c r="B3045" s="35"/>
      <c r="C3045" s="242" t="s">
        <v>3449</v>
      </c>
      <c r="D3045" s="242" t="s">
        <v>648</v>
      </c>
      <c r="E3045" s="243" t="s">
        <v>3450</v>
      </c>
      <c r="F3045" s="244" t="s">
        <v>3451</v>
      </c>
      <c r="G3045" s="245" t="s">
        <v>318</v>
      </c>
      <c r="H3045" s="246">
        <v>28.347000000000001</v>
      </c>
      <c r="I3045" s="247"/>
      <c r="J3045" s="248">
        <f>ROUND(I3045*H3045,2)</f>
        <v>0</v>
      </c>
      <c r="K3045" s="249"/>
      <c r="L3045" s="250"/>
      <c r="M3045" s="251" t="s">
        <v>1</v>
      </c>
      <c r="N3045" s="252" t="s">
        <v>37</v>
      </c>
      <c r="O3045" s="71"/>
      <c r="P3045" s="202">
        <f>O3045*H3045</f>
        <v>0</v>
      </c>
      <c r="Q3045" s="202">
        <v>2.0000000000000001E-4</v>
      </c>
      <c r="R3045" s="202">
        <f>Q3045*H3045</f>
        <v>5.6694000000000007E-3</v>
      </c>
      <c r="S3045" s="202">
        <v>0</v>
      </c>
      <c r="T3045" s="203">
        <f>S3045*H3045</f>
        <v>0</v>
      </c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R3045" s="204" t="s">
        <v>1533</v>
      </c>
      <c r="AT3045" s="204" t="s">
        <v>648</v>
      </c>
      <c r="AU3045" s="204" t="s">
        <v>82</v>
      </c>
      <c r="AY3045" s="17" t="s">
        <v>182</v>
      </c>
      <c r="BE3045" s="205">
        <f>IF(N3045="základní",J3045,0)</f>
        <v>0</v>
      </c>
      <c r="BF3045" s="205">
        <f>IF(N3045="snížená",J3045,0)</f>
        <v>0</v>
      </c>
      <c r="BG3045" s="205">
        <f>IF(N3045="zákl. přenesená",J3045,0)</f>
        <v>0</v>
      </c>
      <c r="BH3045" s="205">
        <f>IF(N3045="sníž. přenesená",J3045,0)</f>
        <v>0</v>
      </c>
      <c r="BI3045" s="205">
        <f>IF(N3045="nulová",J3045,0)</f>
        <v>0</v>
      </c>
      <c r="BJ3045" s="17" t="s">
        <v>80</v>
      </c>
      <c r="BK3045" s="205">
        <f>ROUND(I3045*H3045,2)</f>
        <v>0</v>
      </c>
      <c r="BL3045" s="17" t="s">
        <v>908</v>
      </c>
      <c r="BM3045" s="204" t="s">
        <v>3452</v>
      </c>
    </row>
    <row r="3046" spans="1:65" s="13" customFormat="1" ht="11.25">
      <c r="B3046" s="206"/>
      <c r="C3046" s="207"/>
      <c r="D3046" s="208" t="s">
        <v>194</v>
      </c>
      <c r="E3046" s="209" t="s">
        <v>1</v>
      </c>
      <c r="F3046" s="210" t="s">
        <v>3446</v>
      </c>
      <c r="G3046" s="207"/>
      <c r="H3046" s="209" t="s">
        <v>1</v>
      </c>
      <c r="I3046" s="211"/>
      <c r="J3046" s="207"/>
      <c r="K3046" s="207"/>
      <c r="L3046" s="212"/>
      <c r="M3046" s="213"/>
      <c r="N3046" s="214"/>
      <c r="O3046" s="214"/>
      <c r="P3046" s="214"/>
      <c r="Q3046" s="214"/>
      <c r="R3046" s="214"/>
      <c r="S3046" s="214"/>
      <c r="T3046" s="215"/>
      <c r="AT3046" s="216" t="s">
        <v>194</v>
      </c>
      <c r="AU3046" s="216" t="s">
        <v>82</v>
      </c>
      <c r="AV3046" s="13" t="s">
        <v>80</v>
      </c>
      <c r="AW3046" s="13" t="s">
        <v>29</v>
      </c>
      <c r="AX3046" s="13" t="s">
        <v>72</v>
      </c>
      <c r="AY3046" s="216" t="s">
        <v>182</v>
      </c>
    </row>
    <row r="3047" spans="1:65" s="14" customFormat="1" ht="11.25">
      <c r="B3047" s="217"/>
      <c r="C3047" s="218"/>
      <c r="D3047" s="208" t="s">
        <v>194</v>
      </c>
      <c r="E3047" s="219" t="s">
        <v>1</v>
      </c>
      <c r="F3047" s="220" t="s">
        <v>3447</v>
      </c>
      <c r="G3047" s="218"/>
      <c r="H3047" s="221">
        <v>5.4</v>
      </c>
      <c r="I3047" s="222"/>
      <c r="J3047" s="218"/>
      <c r="K3047" s="218"/>
      <c r="L3047" s="223"/>
      <c r="M3047" s="224"/>
      <c r="N3047" s="225"/>
      <c r="O3047" s="225"/>
      <c r="P3047" s="225"/>
      <c r="Q3047" s="225"/>
      <c r="R3047" s="225"/>
      <c r="S3047" s="225"/>
      <c r="T3047" s="226"/>
      <c r="AT3047" s="227" t="s">
        <v>194</v>
      </c>
      <c r="AU3047" s="227" t="s">
        <v>82</v>
      </c>
      <c r="AV3047" s="14" t="s">
        <v>82</v>
      </c>
      <c r="AW3047" s="14" t="s">
        <v>29</v>
      </c>
      <c r="AX3047" s="14" t="s">
        <v>72</v>
      </c>
      <c r="AY3047" s="227" t="s">
        <v>182</v>
      </c>
    </row>
    <row r="3048" spans="1:65" s="14" customFormat="1" ht="11.25">
      <c r="B3048" s="217"/>
      <c r="C3048" s="218"/>
      <c r="D3048" s="208" t="s">
        <v>194</v>
      </c>
      <c r="E3048" s="219" t="s">
        <v>1</v>
      </c>
      <c r="F3048" s="220" t="s">
        <v>3448</v>
      </c>
      <c r="G3048" s="218"/>
      <c r="H3048" s="221">
        <v>20.37</v>
      </c>
      <c r="I3048" s="222"/>
      <c r="J3048" s="218"/>
      <c r="K3048" s="218"/>
      <c r="L3048" s="223"/>
      <c r="M3048" s="224"/>
      <c r="N3048" s="225"/>
      <c r="O3048" s="225"/>
      <c r="P3048" s="225"/>
      <c r="Q3048" s="225"/>
      <c r="R3048" s="225"/>
      <c r="S3048" s="225"/>
      <c r="T3048" s="226"/>
      <c r="AT3048" s="227" t="s">
        <v>194</v>
      </c>
      <c r="AU3048" s="227" t="s">
        <v>82</v>
      </c>
      <c r="AV3048" s="14" t="s">
        <v>82</v>
      </c>
      <c r="AW3048" s="14" t="s">
        <v>29</v>
      </c>
      <c r="AX3048" s="14" t="s">
        <v>72</v>
      </c>
      <c r="AY3048" s="227" t="s">
        <v>182</v>
      </c>
    </row>
    <row r="3049" spans="1:65" s="15" customFormat="1" ht="11.25">
      <c r="B3049" s="228"/>
      <c r="C3049" s="229"/>
      <c r="D3049" s="208" t="s">
        <v>194</v>
      </c>
      <c r="E3049" s="230" t="s">
        <v>1</v>
      </c>
      <c r="F3049" s="231" t="s">
        <v>218</v>
      </c>
      <c r="G3049" s="229"/>
      <c r="H3049" s="232">
        <v>25.770000000000003</v>
      </c>
      <c r="I3049" s="233"/>
      <c r="J3049" s="229"/>
      <c r="K3049" s="229"/>
      <c r="L3049" s="234"/>
      <c r="M3049" s="235"/>
      <c r="N3049" s="236"/>
      <c r="O3049" s="236"/>
      <c r="P3049" s="236"/>
      <c r="Q3049" s="236"/>
      <c r="R3049" s="236"/>
      <c r="S3049" s="236"/>
      <c r="T3049" s="237"/>
      <c r="AT3049" s="238" t="s">
        <v>194</v>
      </c>
      <c r="AU3049" s="238" t="s">
        <v>82</v>
      </c>
      <c r="AV3049" s="15" t="s">
        <v>187</v>
      </c>
      <c r="AW3049" s="15" t="s">
        <v>29</v>
      </c>
      <c r="AX3049" s="15" t="s">
        <v>80</v>
      </c>
      <c r="AY3049" s="238" t="s">
        <v>182</v>
      </c>
    </row>
    <row r="3050" spans="1:65" s="14" customFormat="1" ht="11.25">
      <c r="B3050" s="217"/>
      <c r="C3050" s="218"/>
      <c r="D3050" s="208" t="s">
        <v>194</v>
      </c>
      <c r="E3050" s="218"/>
      <c r="F3050" s="220" t="s">
        <v>3453</v>
      </c>
      <c r="G3050" s="218"/>
      <c r="H3050" s="221">
        <v>28.347000000000001</v>
      </c>
      <c r="I3050" s="222"/>
      <c r="J3050" s="218"/>
      <c r="K3050" s="218"/>
      <c r="L3050" s="223"/>
      <c r="M3050" s="224"/>
      <c r="N3050" s="225"/>
      <c r="O3050" s="225"/>
      <c r="P3050" s="225"/>
      <c r="Q3050" s="225"/>
      <c r="R3050" s="225"/>
      <c r="S3050" s="225"/>
      <c r="T3050" s="226"/>
      <c r="AT3050" s="227" t="s">
        <v>194</v>
      </c>
      <c r="AU3050" s="227" t="s">
        <v>82</v>
      </c>
      <c r="AV3050" s="14" t="s">
        <v>82</v>
      </c>
      <c r="AW3050" s="14" t="s">
        <v>4</v>
      </c>
      <c r="AX3050" s="14" t="s">
        <v>80</v>
      </c>
      <c r="AY3050" s="227" t="s">
        <v>182</v>
      </c>
    </row>
    <row r="3051" spans="1:65" s="2" customFormat="1" ht="24.2" customHeight="1">
      <c r="A3051" s="34"/>
      <c r="B3051" s="35"/>
      <c r="C3051" s="192" t="s">
        <v>3454</v>
      </c>
      <c r="D3051" s="192" t="s">
        <v>184</v>
      </c>
      <c r="E3051" s="193" t="s">
        <v>3455</v>
      </c>
      <c r="F3051" s="194" t="s">
        <v>3456</v>
      </c>
      <c r="G3051" s="195" t="s">
        <v>324</v>
      </c>
      <c r="H3051" s="196">
        <v>1.7</v>
      </c>
      <c r="I3051" s="197"/>
      <c r="J3051" s="198">
        <f>ROUND(I3051*H3051,2)</f>
        <v>0</v>
      </c>
      <c r="K3051" s="199"/>
      <c r="L3051" s="39"/>
      <c r="M3051" s="200" t="s">
        <v>1</v>
      </c>
      <c r="N3051" s="201" t="s">
        <v>37</v>
      </c>
      <c r="O3051" s="71"/>
      <c r="P3051" s="202">
        <f>O3051*H3051</f>
        <v>0</v>
      </c>
      <c r="Q3051" s="202">
        <v>0</v>
      </c>
      <c r="R3051" s="202">
        <f>Q3051*H3051</f>
        <v>0</v>
      </c>
      <c r="S3051" s="202">
        <v>0</v>
      </c>
      <c r="T3051" s="203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204" t="s">
        <v>326</v>
      </c>
      <c r="AT3051" s="204" t="s">
        <v>184</v>
      </c>
      <c r="AU3051" s="204" t="s">
        <v>82</v>
      </c>
      <c r="AY3051" s="17" t="s">
        <v>182</v>
      </c>
      <c r="BE3051" s="205">
        <f>IF(N3051="základní",J3051,0)</f>
        <v>0</v>
      </c>
      <c r="BF3051" s="205">
        <f>IF(N3051="snížená",J3051,0)</f>
        <v>0</v>
      </c>
      <c r="BG3051" s="205">
        <f>IF(N3051="zákl. přenesená",J3051,0)</f>
        <v>0</v>
      </c>
      <c r="BH3051" s="205">
        <f>IF(N3051="sníž. přenesená",J3051,0)</f>
        <v>0</v>
      </c>
      <c r="BI3051" s="205">
        <f>IF(N3051="nulová",J3051,0)</f>
        <v>0</v>
      </c>
      <c r="BJ3051" s="17" t="s">
        <v>80</v>
      </c>
      <c r="BK3051" s="205">
        <f>ROUND(I3051*H3051,2)</f>
        <v>0</v>
      </c>
      <c r="BL3051" s="17" t="s">
        <v>326</v>
      </c>
      <c r="BM3051" s="204" t="s">
        <v>3457</v>
      </c>
    </row>
    <row r="3052" spans="1:65" s="13" customFormat="1" ht="11.25">
      <c r="B3052" s="206"/>
      <c r="C3052" s="207"/>
      <c r="D3052" s="208" t="s">
        <v>194</v>
      </c>
      <c r="E3052" s="209" t="s">
        <v>1</v>
      </c>
      <c r="F3052" s="210" t="s">
        <v>3458</v>
      </c>
      <c r="G3052" s="207"/>
      <c r="H3052" s="209" t="s">
        <v>1</v>
      </c>
      <c r="I3052" s="211"/>
      <c r="J3052" s="207"/>
      <c r="K3052" s="207"/>
      <c r="L3052" s="212"/>
      <c r="M3052" s="213"/>
      <c r="N3052" s="214"/>
      <c r="O3052" s="214"/>
      <c r="P3052" s="214"/>
      <c r="Q3052" s="214"/>
      <c r="R3052" s="214"/>
      <c r="S3052" s="214"/>
      <c r="T3052" s="215"/>
      <c r="AT3052" s="216" t="s">
        <v>194</v>
      </c>
      <c r="AU3052" s="216" t="s">
        <v>82</v>
      </c>
      <c r="AV3052" s="13" t="s">
        <v>80</v>
      </c>
      <c r="AW3052" s="13" t="s">
        <v>29</v>
      </c>
      <c r="AX3052" s="13" t="s">
        <v>72</v>
      </c>
      <c r="AY3052" s="216" t="s">
        <v>182</v>
      </c>
    </row>
    <row r="3053" spans="1:65" s="14" customFormat="1" ht="11.25">
      <c r="B3053" s="217"/>
      <c r="C3053" s="218"/>
      <c r="D3053" s="208" t="s">
        <v>194</v>
      </c>
      <c r="E3053" s="219" t="s">
        <v>1</v>
      </c>
      <c r="F3053" s="220" t="s">
        <v>3459</v>
      </c>
      <c r="G3053" s="218"/>
      <c r="H3053" s="221">
        <v>1.7</v>
      </c>
      <c r="I3053" s="222"/>
      <c r="J3053" s="218"/>
      <c r="K3053" s="218"/>
      <c r="L3053" s="223"/>
      <c r="M3053" s="224"/>
      <c r="N3053" s="225"/>
      <c r="O3053" s="225"/>
      <c r="P3053" s="225"/>
      <c r="Q3053" s="225"/>
      <c r="R3053" s="225"/>
      <c r="S3053" s="225"/>
      <c r="T3053" s="226"/>
      <c r="AT3053" s="227" t="s">
        <v>194</v>
      </c>
      <c r="AU3053" s="227" t="s">
        <v>82</v>
      </c>
      <c r="AV3053" s="14" t="s">
        <v>82</v>
      </c>
      <c r="AW3053" s="14" t="s">
        <v>29</v>
      </c>
      <c r="AX3053" s="14" t="s">
        <v>80</v>
      </c>
      <c r="AY3053" s="227" t="s">
        <v>182</v>
      </c>
    </row>
    <row r="3054" spans="1:65" s="2" customFormat="1" ht="16.5" customHeight="1">
      <c r="A3054" s="34"/>
      <c r="B3054" s="35"/>
      <c r="C3054" s="242" t="s">
        <v>3460</v>
      </c>
      <c r="D3054" s="242" t="s">
        <v>648</v>
      </c>
      <c r="E3054" s="243" t="s">
        <v>3461</v>
      </c>
      <c r="F3054" s="244" t="s">
        <v>3462</v>
      </c>
      <c r="G3054" s="245" t="s">
        <v>201</v>
      </c>
      <c r="H3054" s="246">
        <v>1.87</v>
      </c>
      <c r="I3054" s="247"/>
      <c r="J3054" s="248">
        <f>ROUND(I3054*H3054,2)</f>
        <v>0</v>
      </c>
      <c r="K3054" s="249"/>
      <c r="L3054" s="250"/>
      <c r="M3054" s="251" t="s">
        <v>1</v>
      </c>
      <c r="N3054" s="252" t="s">
        <v>37</v>
      </c>
      <c r="O3054" s="71"/>
      <c r="P3054" s="202">
        <f>O3054*H3054</f>
        <v>0</v>
      </c>
      <c r="Q3054" s="202">
        <v>1.7999999999999999E-2</v>
      </c>
      <c r="R3054" s="202">
        <f>Q3054*H3054</f>
        <v>3.3660000000000002E-2</v>
      </c>
      <c r="S3054" s="202">
        <v>0</v>
      </c>
      <c r="T3054" s="203">
        <f>S3054*H3054</f>
        <v>0</v>
      </c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R3054" s="204" t="s">
        <v>1533</v>
      </c>
      <c r="AT3054" s="204" t="s">
        <v>648</v>
      </c>
      <c r="AU3054" s="204" t="s">
        <v>82</v>
      </c>
      <c r="AY3054" s="17" t="s">
        <v>182</v>
      </c>
      <c r="BE3054" s="205">
        <f>IF(N3054="základní",J3054,0)</f>
        <v>0</v>
      </c>
      <c r="BF3054" s="205">
        <f>IF(N3054="snížená",J3054,0)</f>
        <v>0</v>
      </c>
      <c r="BG3054" s="205">
        <f>IF(N3054="zákl. přenesená",J3054,0)</f>
        <v>0</v>
      </c>
      <c r="BH3054" s="205">
        <f>IF(N3054="sníž. přenesená",J3054,0)</f>
        <v>0</v>
      </c>
      <c r="BI3054" s="205">
        <f>IF(N3054="nulová",J3054,0)</f>
        <v>0</v>
      </c>
      <c r="BJ3054" s="17" t="s">
        <v>80</v>
      </c>
      <c r="BK3054" s="205">
        <f>ROUND(I3054*H3054,2)</f>
        <v>0</v>
      </c>
      <c r="BL3054" s="17" t="s">
        <v>908</v>
      </c>
      <c r="BM3054" s="204" t="s">
        <v>3463</v>
      </c>
    </row>
    <row r="3055" spans="1:65" s="13" customFormat="1" ht="11.25">
      <c r="B3055" s="206"/>
      <c r="C3055" s="207"/>
      <c r="D3055" s="208" t="s">
        <v>194</v>
      </c>
      <c r="E3055" s="209" t="s">
        <v>1</v>
      </c>
      <c r="F3055" s="210" t="s">
        <v>3458</v>
      </c>
      <c r="G3055" s="207"/>
      <c r="H3055" s="209" t="s">
        <v>1</v>
      </c>
      <c r="I3055" s="211"/>
      <c r="J3055" s="207"/>
      <c r="K3055" s="207"/>
      <c r="L3055" s="212"/>
      <c r="M3055" s="213"/>
      <c r="N3055" s="214"/>
      <c r="O3055" s="214"/>
      <c r="P3055" s="214"/>
      <c r="Q3055" s="214"/>
      <c r="R3055" s="214"/>
      <c r="S3055" s="214"/>
      <c r="T3055" s="215"/>
      <c r="AT3055" s="216" t="s">
        <v>194</v>
      </c>
      <c r="AU3055" s="216" t="s">
        <v>82</v>
      </c>
      <c r="AV3055" s="13" t="s">
        <v>80</v>
      </c>
      <c r="AW3055" s="13" t="s">
        <v>29</v>
      </c>
      <c r="AX3055" s="13" t="s">
        <v>72</v>
      </c>
      <c r="AY3055" s="216" t="s">
        <v>182</v>
      </c>
    </row>
    <row r="3056" spans="1:65" s="14" customFormat="1" ht="11.25">
      <c r="B3056" s="217"/>
      <c r="C3056" s="218"/>
      <c r="D3056" s="208" t="s">
        <v>194</v>
      </c>
      <c r="E3056" s="219" t="s">
        <v>1</v>
      </c>
      <c r="F3056" s="220" t="s">
        <v>3459</v>
      </c>
      <c r="G3056" s="218"/>
      <c r="H3056" s="221">
        <v>1.7</v>
      </c>
      <c r="I3056" s="222"/>
      <c r="J3056" s="218"/>
      <c r="K3056" s="218"/>
      <c r="L3056" s="223"/>
      <c r="M3056" s="224"/>
      <c r="N3056" s="225"/>
      <c r="O3056" s="225"/>
      <c r="P3056" s="225"/>
      <c r="Q3056" s="225"/>
      <c r="R3056" s="225"/>
      <c r="S3056" s="225"/>
      <c r="T3056" s="226"/>
      <c r="AT3056" s="227" t="s">
        <v>194</v>
      </c>
      <c r="AU3056" s="227" t="s">
        <v>82</v>
      </c>
      <c r="AV3056" s="14" t="s">
        <v>82</v>
      </c>
      <c r="AW3056" s="14" t="s">
        <v>29</v>
      </c>
      <c r="AX3056" s="14" t="s">
        <v>80</v>
      </c>
      <c r="AY3056" s="227" t="s">
        <v>182</v>
      </c>
    </row>
    <row r="3057" spans="1:65" s="14" customFormat="1" ht="11.25">
      <c r="B3057" s="217"/>
      <c r="C3057" s="218"/>
      <c r="D3057" s="208" t="s">
        <v>194</v>
      </c>
      <c r="E3057" s="218"/>
      <c r="F3057" s="220" t="s">
        <v>3464</v>
      </c>
      <c r="G3057" s="218"/>
      <c r="H3057" s="221">
        <v>1.87</v>
      </c>
      <c r="I3057" s="222"/>
      <c r="J3057" s="218"/>
      <c r="K3057" s="218"/>
      <c r="L3057" s="223"/>
      <c r="M3057" s="224"/>
      <c r="N3057" s="225"/>
      <c r="O3057" s="225"/>
      <c r="P3057" s="225"/>
      <c r="Q3057" s="225"/>
      <c r="R3057" s="225"/>
      <c r="S3057" s="225"/>
      <c r="T3057" s="226"/>
      <c r="AT3057" s="227" t="s">
        <v>194</v>
      </c>
      <c r="AU3057" s="227" t="s">
        <v>82</v>
      </c>
      <c r="AV3057" s="14" t="s">
        <v>82</v>
      </c>
      <c r="AW3057" s="14" t="s">
        <v>4</v>
      </c>
      <c r="AX3057" s="14" t="s">
        <v>80</v>
      </c>
      <c r="AY3057" s="227" t="s">
        <v>182</v>
      </c>
    </row>
    <row r="3058" spans="1:65" s="2" customFormat="1" ht="24.2" customHeight="1">
      <c r="A3058" s="34"/>
      <c r="B3058" s="35"/>
      <c r="C3058" s="192" t="s">
        <v>3465</v>
      </c>
      <c r="D3058" s="192" t="s">
        <v>184</v>
      </c>
      <c r="E3058" s="193" t="s">
        <v>3466</v>
      </c>
      <c r="F3058" s="194" t="s">
        <v>3467</v>
      </c>
      <c r="G3058" s="195" t="s">
        <v>201</v>
      </c>
      <c r="H3058" s="196">
        <v>27.869</v>
      </c>
      <c r="I3058" s="197"/>
      <c r="J3058" s="198">
        <f>ROUND(I3058*H3058,2)</f>
        <v>0</v>
      </c>
      <c r="K3058" s="199"/>
      <c r="L3058" s="39"/>
      <c r="M3058" s="200" t="s">
        <v>1</v>
      </c>
      <c r="N3058" s="201" t="s">
        <v>37</v>
      </c>
      <c r="O3058" s="71"/>
      <c r="P3058" s="202">
        <f>O3058*H3058</f>
        <v>0</v>
      </c>
      <c r="Q3058" s="202">
        <v>2.5000000000000001E-4</v>
      </c>
      <c r="R3058" s="202">
        <f>Q3058*H3058</f>
        <v>6.9672500000000004E-3</v>
      </c>
      <c r="S3058" s="202">
        <v>0</v>
      </c>
      <c r="T3058" s="203">
        <f>S3058*H3058</f>
        <v>0</v>
      </c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R3058" s="204" t="s">
        <v>326</v>
      </c>
      <c r="AT3058" s="204" t="s">
        <v>184</v>
      </c>
      <c r="AU3058" s="204" t="s">
        <v>82</v>
      </c>
      <c r="AY3058" s="17" t="s">
        <v>182</v>
      </c>
      <c r="BE3058" s="205">
        <f>IF(N3058="základní",J3058,0)</f>
        <v>0</v>
      </c>
      <c r="BF3058" s="205">
        <f>IF(N3058="snížená",J3058,0)</f>
        <v>0</v>
      </c>
      <c r="BG3058" s="205">
        <f>IF(N3058="zákl. přenesená",J3058,0)</f>
        <v>0</v>
      </c>
      <c r="BH3058" s="205">
        <f>IF(N3058="sníž. přenesená",J3058,0)</f>
        <v>0</v>
      </c>
      <c r="BI3058" s="205">
        <f>IF(N3058="nulová",J3058,0)</f>
        <v>0</v>
      </c>
      <c r="BJ3058" s="17" t="s">
        <v>80</v>
      </c>
      <c r="BK3058" s="205">
        <f>ROUND(I3058*H3058,2)</f>
        <v>0</v>
      </c>
      <c r="BL3058" s="17" t="s">
        <v>326</v>
      </c>
      <c r="BM3058" s="204" t="s">
        <v>3468</v>
      </c>
    </row>
    <row r="3059" spans="1:65" s="13" customFormat="1" ht="11.25">
      <c r="B3059" s="206"/>
      <c r="C3059" s="207"/>
      <c r="D3059" s="208" t="s">
        <v>194</v>
      </c>
      <c r="E3059" s="209" t="s">
        <v>1</v>
      </c>
      <c r="F3059" s="210" t="s">
        <v>3469</v>
      </c>
      <c r="G3059" s="207"/>
      <c r="H3059" s="209" t="s">
        <v>1</v>
      </c>
      <c r="I3059" s="211"/>
      <c r="J3059" s="207"/>
      <c r="K3059" s="207"/>
      <c r="L3059" s="212"/>
      <c r="M3059" s="213"/>
      <c r="N3059" s="214"/>
      <c r="O3059" s="214"/>
      <c r="P3059" s="214"/>
      <c r="Q3059" s="214"/>
      <c r="R3059" s="214"/>
      <c r="S3059" s="214"/>
      <c r="T3059" s="215"/>
      <c r="AT3059" s="216" t="s">
        <v>194</v>
      </c>
      <c r="AU3059" s="216" t="s">
        <v>82</v>
      </c>
      <c r="AV3059" s="13" t="s">
        <v>80</v>
      </c>
      <c r="AW3059" s="13" t="s">
        <v>29</v>
      </c>
      <c r="AX3059" s="13" t="s">
        <v>72</v>
      </c>
      <c r="AY3059" s="216" t="s">
        <v>182</v>
      </c>
    </row>
    <row r="3060" spans="1:65" s="14" customFormat="1" ht="11.25">
      <c r="B3060" s="217"/>
      <c r="C3060" s="218"/>
      <c r="D3060" s="208" t="s">
        <v>194</v>
      </c>
      <c r="E3060" s="219" t="s">
        <v>1</v>
      </c>
      <c r="F3060" s="220" t="s">
        <v>3470</v>
      </c>
      <c r="G3060" s="218"/>
      <c r="H3060" s="221">
        <v>15.388999999999999</v>
      </c>
      <c r="I3060" s="222"/>
      <c r="J3060" s="218"/>
      <c r="K3060" s="218"/>
      <c r="L3060" s="223"/>
      <c r="M3060" s="224"/>
      <c r="N3060" s="225"/>
      <c r="O3060" s="225"/>
      <c r="P3060" s="225"/>
      <c r="Q3060" s="225"/>
      <c r="R3060" s="225"/>
      <c r="S3060" s="225"/>
      <c r="T3060" s="226"/>
      <c r="AT3060" s="227" t="s">
        <v>194</v>
      </c>
      <c r="AU3060" s="227" t="s">
        <v>82</v>
      </c>
      <c r="AV3060" s="14" t="s">
        <v>82</v>
      </c>
      <c r="AW3060" s="14" t="s">
        <v>29</v>
      </c>
      <c r="AX3060" s="14" t="s">
        <v>72</v>
      </c>
      <c r="AY3060" s="227" t="s">
        <v>182</v>
      </c>
    </row>
    <row r="3061" spans="1:65" s="14" customFormat="1" ht="11.25">
      <c r="B3061" s="217"/>
      <c r="C3061" s="218"/>
      <c r="D3061" s="208" t="s">
        <v>194</v>
      </c>
      <c r="E3061" s="219" t="s">
        <v>1</v>
      </c>
      <c r="F3061" s="220" t="s">
        <v>3471</v>
      </c>
      <c r="G3061" s="218"/>
      <c r="H3061" s="221">
        <v>3.48</v>
      </c>
      <c r="I3061" s="222"/>
      <c r="J3061" s="218"/>
      <c r="K3061" s="218"/>
      <c r="L3061" s="223"/>
      <c r="M3061" s="224"/>
      <c r="N3061" s="225"/>
      <c r="O3061" s="225"/>
      <c r="P3061" s="225"/>
      <c r="Q3061" s="225"/>
      <c r="R3061" s="225"/>
      <c r="S3061" s="225"/>
      <c r="T3061" s="226"/>
      <c r="AT3061" s="227" t="s">
        <v>194</v>
      </c>
      <c r="AU3061" s="227" t="s">
        <v>82</v>
      </c>
      <c r="AV3061" s="14" t="s">
        <v>82</v>
      </c>
      <c r="AW3061" s="14" t="s">
        <v>29</v>
      </c>
      <c r="AX3061" s="14" t="s">
        <v>72</v>
      </c>
      <c r="AY3061" s="227" t="s">
        <v>182</v>
      </c>
    </row>
    <row r="3062" spans="1:65" s="13" customFormat="1" ht="11.25">
      <c r="B3062" s="206"/>
      <c r="C3062" s="207"/>
      <c r="D3062" s="208" t="s">
        <v>194</v>
      </c>
      <c r="E3062" s="209" t="s">
        <v>1</v>
      </c>
      <c r="F3062" s="210" t="s">
        <v>3472</v>
      </c>
      <c r="G3062" s="207"/>
      <c r="H3062" s="209" t="s">
        <v>1</v>
      </c>
      <c r="I3062" s="211"/>
      <c r="J3062" s="207"/>
      <c r="K3062" s="207"/>
      <c r="L3062" s="212"/>
      <c r="M3062" s="213"/>
      <c r="N3062" s="214"/>
      <c r="O3062" s="214"/>
      <c r="P3062" s="214"/>
      <c r="Q3062" s="214"/>
      <c r="R3062" s="214"/>
      <c r="S3062" s="214"/>
      <c r="T3062" s="215"/>
      <c r="AT3062" s="216" t="s">
        <v>194</v>
      </c>
      <c r="AU3062" s="216" t="s">
        <v>82</v>
      </c>
      <c r="AV3062" s="13" t="s">
        <v>80</v>
      </c>
      <c r="AW3062" s="13" t="s">
        <v>29</v>
      </c>
      <c r="AX3062" s="13" t="s">
        <v>72</v>
      </c>
      <c r="AY3062" s="216" t="s">
        <v>182</v>
      </c>
    </row>
    <row r="3063" spans="1:65" s="14" customFormat="1" ht="11.25">
      <c r="B3063" s="217"/>
      <c r="C3063" s="218"/>
      <c r="D3063" s="208" t="s">
        <v>194</v>
      </c>
      <c r="E3063" s="219" t="s">
        <v>1</v>
      </c>
      <c r="F3063" s="220" t="s">
        <v>3473</v>
      </c>
      <c r="G3063" s="218"/>
      <c r="H3063" s="221">
        <v>9</v>
      </c>
      <c r="I3063" s="222"/>
      <c r="J3063" s="218"/>
      <c r="K3063" s="218"/>
      <c r="L3063" s="223"/>
      <c r="M3063" s="224"/>
      <c r="N3063" s="225"/>
      <c r="O3063" s="225"/>
      <c r="P3063" s="225"/>
      <c r="Q3063" s="225"/>
      <c r="R3063" s="225"/>
      <c r="S3063" s="225"/>
      <c r="T3063" s="226"/>
      <c r="AT3063" s="227" t="s">
        <v>194</v>
      </c>
      <c r="AU3063" s="227" t="s">
        <v>82</v>
      </c>
      <c r="AV3063" s="14" t="s">
        <v>82</v>
      </c>
      <c r="AW3063" s="14" t="s">
        <v>29</v>
      </c>
      <c r="AX3063" s="14" t="s">
        <v>72</v>
      </c>
      <c r="AY3063" s="227" t="s">
        <v>182</v>
      </c>
    </row>
    <row r="3064" spans="1:65" s="15" customFormat="1" ht="11.25">
      <c r="B3064" s="228"/>
      <c r="C3064" s="229"/>
      <c r="D3064" s="208" t="s">
        <v>194</v>
      </c>
      <c r="E3064" s="230" t="s">
        <v>1</v>
      </c>
      <c r="F3064" s="231" t="s">
        <v>218</v>
      </c>
      <c r="G3064" s="229"/>
      <c r="H3064" s="232">
        <v>27.869</v>
      </c>
      <c r="I3064" s="233"/>
      <c r="J3064" s="229"/>
      <c r="K3064" s="229"/>
      <c r="L3064" s="234"/>
      <c r="M3064" s="235"/>
      <c r="N3064" s="236"/>
      <c r="O3064" s="236"/>
      <c r="P3064" s="236"/>
      <c r="Q3064" s="236"/>
      <c r="R3064" s="236"/>
      <c r="S3064" s="236"/>
      <c r="T3064" s="237"/>
      <c r="AT3064" s="238" t="s">
        <v>194</v>
      </c>
      <c r="AU3064" s="238" t="s">
        <v>82</v>
      </c>
      <c r="AV3064" s="15" t="s">
        <v>187</v>
      </c>
      <c r="AW3064" s="15" t="s">
        <v>29</v>
      </c>
      <c r="AX3064" s="15" t="s">
        <v>80</v>
      </c>
      <c r="AY3064" s="238" t="s">
        <v>182</v>
      </c>
    </row>
    <row r="3065" spans="1:65" s="2" customFormat="1" ht="24.2" customHeight="1">
      <c r="A3065" s="34"/>
      <c r="B3065" s="35"/>
      <c r="C3065" s="242" t="s">
        <v>3474</v>
      </c>
      <c r="D3065" s="242" t="s">
        <v>648</v>
      </c>
      <c r="E3065" s="243" t="s">
        <v>3475</v>
      </c>
      <c r="F3065" s="244" t="s">
        <v>3476</v>
      </c>
      <c r="G3065" s="245" t="s">
        <v>292</v>
      </c>
      <c r="H3065" s="246">
        <v>10.878</v>
      </c>
      <c r="I3065" s="247"/>
      <c r="J3065" s="248">
        <f>ROUND(I3065*H3065,2)</f>
        <v>0</v>
      </c>
      <c r="K3065" s="249"/>
      <c r="L3065" s="250"/>
      <c r="M3065" s="251" t="s">
        <v>1</v>
      </c>
      <c r="N3065" s="252" t="s">
        <v>37</v>
      </c>
      <c r="O3065" s="71"/>
      <c r="P3065" s="202">
        <f>O3065*H3065</f>
        <v>0</v>
      </c>
      <c r="Q3065" s="202">
        <v>1</v>
      </c>
      <c r="R3065" s="202">
        <f>Q3065*H3065</f>
        <v>10.878</v>
      </c>
      <c r="S3065" s="202">
        <v>0</v>
      </c>
      <c r="T3065" s="203">
        <f>S3065*H3065</f>
        <v>0</v>
      </c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R3065" s="204" t="s">
        <v>434</v>
      </c>
      <c r="AT3065" s="204" t="s">
        <v>648</v>
      </c>
      <c r="AU3065" s="204" t="s">
        <v>82</v>
      </c>
      <c r="AY3065" s="17" t="s">
        <v>182</v>
      </c>
      <c r="BE3065" s="205">
        <f>IF(N3065="základní",J3065,0)</f>
        <v>0</v>
      </c>
      <c r="BF3065" s="205">
        <f>IF(N3065="snížená",J3065,0)</f>
        <v>0</v>
      </c>
      <c r="BG3065" s="205">
        <f>IF(N3065="zákl. přenesená",J3065,0)</f>
        <v>0</v>
      </c>
      <c r="BH3065" s="205">
        <f>IF(N3065="sníž. přenesená",J3065,0)</f>
        <v>0</v>
      </c>
      <c r="BI3065" s="205">
        <f>IF(N3065="nulová",J3065,0)</f>
        <v>0</v>
      </c>
      <c r="BJ3065" s="17" t="s">
        <v>80</v>
      </c>
      <c r="BK3065" s="205">
        <f>ROUND(I3065*H3065,2)</f>
        <v>0</v>
      </c>
      <c r="BL3065" s="17" t="s">
        <v>326</v>
      </c>
      <c r="BM3065" s="204" t="s">
        <v>3477</v>
      </c>
    </row>
    <row r="3066" spans="1:65" s="2" customFormat="1" ht="19.5">
      <c r="A3066" s="34"/>
      <c r="B3066" s="35"/>
      <c r="C3066" s="36"/>
      <c r="D3066" s="208" t="s">
        <v>652</v>
      </c>
      <c r="E3066" s="36"/>
      <c r="F3066" s="253" t="s">
        <v>3478</v>
      </c>
      <c r="G3066" s="36"/>
      <c r="H3066" s="36"/>
      <c r="I3066" s="254"/>
      <c r="J3066" s="36"/>
      <c r="K3066" s="36"/>
      <c r="L3066" s="39"/>
      <c r="M3066" s="255"/>
      <c r="N3066" s="256"/>
      <c r="O3066" s="71"/>
      <c r="P3066" s="71"/>
      <c r="Q3066" s="71"/>
      <c r="R3066" s="71"/>
      <c r="S3066" s="71"/>
      <c r="T3066" s="72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4"/>
      <c r="AE3066" s="34"/>
      <c r="AT3066" s="17" t="s">
        <v>652</v>
      </c>
      <c r="AU3066" s="17" t="s">
        <v>82</v>
      </c>
    </row>
    <row r="3067" spans="1:65" s="13" customFormat="1" ht="11.25">
      <c r="B3067" s="206"/>
      <c r="C3067" s="207"/>
      <c r="D3067" s="208" t="s">
        <v>194</v>
      </c>
      <c r="E3067" s="209" t="s">
        <v>1</v>
      </c>
      <c r="F3067" s="210" t="s">
        <v>3469</v>
      </c>
      <c r="G3067" s="207"/>
      <c r="H3067" s="209" t="s">
        <v>1</v>
      </c>
      <c r="I3067" s="211"/>
      <c r="J3067" s="207"/>
      <c r="K3067" s="207"/>
      <c r="L3067" s="212"/>
      <c r="M3067" s="213"/>
      <c r="N3067" s="214"/>
      <c r="O3067" s="214"/>
      <c r="P3067" s="214"/>
      <c r="Q3067" s="214"/>
      <c r="R3067" s="214"/>
      <c r="S3067" s="214"/>
      <c r="T3067" s="215"/>
      <c r="AT3067" s="216" t="s">
        <v>194</v>
      </c>
      <c r="AU3067" s="216" t="s">
        <v>82</v>
      </c>
      <c r="AV3067" s="13" t="s">
        <v>80</v>
      </c>
      <c r="AW3067" s="13" t="s">
        <v>29</v>
      </c>
      <c r="AX3067" s="13" t="s">
        <v>72</v>
      </c>
      <c r="AY3067" s="216" t="s">
        <v>182</v>
      </c>
    </row>
    <row r="3068" spans="1:65" s="14" customFormat="1" ht="11.25">
      <c r="B3068" s="217"/>
      <c r="C3068" s="218"/>
      <c r="D3068" s="208" t="s">
        <v>194</v>
      </c>
      <c r="E3068" s="219" t="s">
        <v>1</v>
      </c>
      <c r="F3068" s="220" t="s">
        <v>3479</v>
      </c>
      <c r="G3068" s="218"/>
      <c r="H3068" s="221">
        <v>0.72499999999999998</v>
      </c>
      <c r="I3068" s="222"/>
      <c r="J3068" s="218"/>
      <c r="K3068" s="218"/>
      <c r="L3068" s="223"/>
      <c r="M3068" s="224"/>
      <c r="N3068" s="225"/>
      <c r="O3068" s="225"/>
      <c r="P3068" s="225"/>
      <c r="Q3068" s="225"/>
      <c r="R3068" s="225"/>
      <c r="S3068" s="225"/>
      <c r="T3068" s="226"/>
      <c r="AT3068" s="227" t="s">
        <v>194</v>
      </c>
      <c r="AU3068" s="227" t="s">
        <v>82</v>
      </c>
      <c r="AV3068" s="14" t="s">
        <v>82</v>
      </c>
      <c r="AW3068" s="14" t="s">
        <v>29</v>
      </c>
      <c r="AX3068" s="14" t="s">
        <v>72</v>
      </c>
      <c r="AY3068" s="227" t="s">
        <v>182</v>
      </c>
    </row>
    <row r="3069" spans="1:65" s="14" customFormat="1" ht="11.25">
      <c r="B3069" s="217"/>
      <c r="C3069" s="218"/>
      <c r="D3069" s="208" t="s">
        <v>194</v>
      </c>
      <c r="E3069" s="219" t="s">
        <v>1</v>
      </c>
      <c r="F3069" s="220" t="s">
        <v>3480</v>
      </c>
      <c r="G3069" s="218"/>
      <c r="H3069" s="221">
        <v>0.16400000000000001</v>
      </c>
      <c r="I3069" s="222"/>
      <c r="J3069" s="218"/>
      <c r="K3069" s="218"/>
      <c r="L3069" s="223"/>
      <c r="M3069" s="224"/>
      <c r="N3069" s="225"/>
      <c r="O3069" s="225"/>
      <c r="P3069" s="225"/>
      <c r="Q3069" s="225"/>
      <c r="R3069" s="225"/>
      <c r="S3069" s="225"/>
      <c r="T3069" s="226"/>
      <c r="AT3069" s="227" t="s">
        <v>194</v>
      </c>
      <c r="AU3069" s="227" t="s">
        <v>82</v>
      </c>
      <c r="AV3069" s="14" t="s">
        <v>82</v>
      </c>
      <c r="AW3069" s="14" t="s">
        <v>29</v>
      </c>
      <c r="AX3069" s="14" t="s">
        <v>72</v>
      </c>
      <c r="AY3069" s="227" t="s">
        <v>182</v>
      </c>
    </row>
    <row r="3070" spans="1:65" s="13" customFormat="1" ht="11.25">
      <c r="B3070" s="206"/>
      <c r="C3070" s="207"/>
      <c r="D3070" s="208" t="s">
        <v>194</v>
      </c>
      <c r="E3070" s="209" t="s">
        <v>1</v>
      </c>
      <c r="F3070" s="210" t="s">
        <v>3472</v>
      </c>
      <c r="G3070" s="207"/>
      <c r="H3070" s="209" t="s">
        <v>1</v>
      </c>
      <c r="I3070" s="211"/>
      <c r="J3070" s="207"/>
      <c r="K3070" s="207"/>
      <c r="L3070" s="212"/>
      <c r="M3070" s="213"/>
      <c r="N3070" s="214"/>
      <c r="O3070" s="214"/>
      <c r="P3070" s="214"/>
      <c r="Q3070" s="214"/>
      <c r="R3070" s="214"/>
      <c r="S3070" s="214"/>
      <c r="T3070" s="215"/>
      <c r="AT3070" s="216" t="s">
        <v>194</v>
      </c>
      <c r="AU3070" s="216" t="s">
        <v>82</v>
      </c>
      <c r="AV3070" s="13" t="s">
        <v>80</v>
      </c>
      <c r="AW3070" s="13" t="s">
        <v>29</v>
      </c>
      <c r="AX3070" s="13" t="s">
        <v>72</v>
      </c>
      <c r="AY3070" s="216" t="s">
        <v>182</v>
      </c>
    </row>
    <row r="3071" spans="1:65" s="14" customFormat="1" ht="11.25">
      <c r="B3071" s="217"/>
      <c r="C3071" s="218"/>
      <c r="D3071" s="208" t="s">
        <v>194</v>
      </c>
      <c r="E3071" s="219" t="s">
        <v>1</v>
      </c>
      <c r="F3071" s="220" t="s">
        <v>3473</v>
      </c>
      <c r="G3071" s="218"/>
      <c r="H3071" s="221">
        <v>9</v>
      </c>
      <c r="I3071" s="222"/>
      <c r="J3071" s="218"/>
      <c r="K3071" s="218"/>
      <c r="L3071" s="223"/>
      <c r="M3071" s="224"/>
      <c r="N3071" s="225"/>
      <c r="O3071" s="225"/>
      <c r="P3071" s="225"/>
      <c r="Q3071" s="225"/>
      <c r="R3071" s="225"/>
      <c r="S3071" s="225"/>
      <c r="T3071" s="226"/>
      <c r="AT3071" s="227" t="s">
        <v>194</v>
      </c>
      <c r="AU3071" s="227" t="s">
        <v>82</v>
      </c>
      <c r="AV3071" s="14" t="s">
        <v>82</v>
      </c>
      <c r="AW3071" s="14" t="s">
        <v>29</v>
      </c>
      <c r="AX3071" s="14" t="s">
        <v>72</v>
      </c>
      <c r="AY3071" s="227" t="s">
        <v>182</v>
      </c>
    </row>
    <row r="3072" spans="1:65" s="15" customFormat="1" ht="11.25">
      <c r="B3072" s="228"/>
      <c r="C3072" s="229"/>
      <c r="D3072" s="208" t="s">
        <v>194</v>
      </c>
      <c r="E3072" s="230" t="s">
        <v>1</v>
      </c>
      <c r="F3072" s="231" t="s">
        <v>218</v>
      </c>
      <c r="G3072" s="229"/>
      <c r="H3072" s="232">
        <v>9.8889999999999993</v>
      </c>
      <c r="I3072" s="233"/>
      <c r="J3072" s="229"/>
      <c r="K3072" s="229"/>
      <c r="L3072" s="234"/>
      <c r="M3072" s="235"/>
      <c r="N3072" s="236"/>
      <c r="O3072" s="236"/>
      <c r="P3072" s="236"/>
      <c r="Q3072" s="236"/>
      <c r="R3072" s="236"/>
      <c r="S3072" s="236"/>
      <c r="T3072" s="237"/>
      <c r="AT3072" s="238" t="s">
        <v>194</v>
      </c>
      <c r="AU3072" s="238" t="s">
        <v>82</v>
      </c>
      <c r="AV3072" s="15" t="s">
        <v>187</v>
      </c>
      <c r="AW3072" s="15" t="s">
        <v>29</v>
      </c>
      <c r="AX3072" s="15" t="s">
        <v>80</v>
      </c>
      <c r="AY3072" s="238" t="s">
        <v>182</v>
      </c>
    </row>
    <row r="3073" spans="1:65" s="14" customFormat="1" ht="11.25">
      <c r="B3073" s="217"/>
      <c r="C3073" s="218"/>
      <c r="D3073" s="208" t="s">
        <v>194</v>
      </c>
      <c r="E3073" s="218"/>
      <c r="F3073" s="220" t="s">
        <v>3481</v>
      </c>
      <c r="G3073" s="218"/>
      <c r="H3073" s="221">
        <v>10.878</v>
      </c>
      <c r="I3073" s="222"/>
      <c r="J3073" s="218"/>
      <c r="K3073" s="218"/>
      <c r="L3073" s="223"/>
      <c r="M3073" s="224"/>
      <c r="N3073" s="225"/>
      <c r="O3073" s="225"/>
      <c r="P3073" s="225"/>
      <c r="Q3073" s="225"/>
      <c r="R3073" s="225"/>
      <c r="S3073" s="225"/>
      <c r="T3073" s="226"/>
      <c r="AT3073" s="227" t="s">
        <v>194</v>
      </c>
      <c r="AU3073" s="227" t="s">
        <v>82</v>
      </c>
      <c r="AV3073" s="14" t="s">
        <v>82</v>
      </c>
      <c r="AW3073" s="14" t="s">
        <v>4</v>
      </c>
      <c r="AX3073" s="14" t="s">
        <v>80</v>
      </c>
      <c r="AY3073" s="227" t="s">
        <v>182</v>
      </c>
    </row>
    <row r="3074" spans="1:65" s="2" customFormat="1" ht="24.2" customHeight="1">
      <c r="A3074" s="34"/>
      <c r="B3074" s="35"/>
      <c r="C3074" s="192" t="s">
        <v>3482</v>
      </c>
      <c r="D3074" s="192" t="s">
        <v>184</v>
      </c>
      <c r="E3074" s="193" t="s">
        <v>3483</v>
      </c>
      <c r="F3074" s="194" t="s">
        <v>3484</v>
      </c>
      <c r="G3074" s="195" t="s">
        <v>318</v>
      </c>
      <c r="H3074" s="196">
        <v>69.010000000000005</v>
      </c>
      <c r="I3074" s="197"/>
      <c r="J3074" s="198">
        <f>ROUND(I3074*H3074,2)</f>
        <v>0</v>
      </c>
      <c r="K3074" s="199"/>
      <c r="L3074" s="39"/>
      <c r="M3074" s="200" t="s">
        <v>1</v>
      </c>
      <c r="N3074" s="201" t="s">
        <v>37</v>
      </c>
      <c r="O3074" s="71"/>
      <c r="P3074" s="202">
        <f>O3074*H3074</f>
        <v>0</v>
      </c>
      <c r="Q3074" s="202">
        <v>2.0000000000000002E-5</v>
      </c>
      <c r="R3074" s="202">
        <f>Q3074*H3074</f>
        <v>1.3802000000000003E-3</v>
      </c>
      <c r="S3074" s="202">
        <v>0</v>
      </c>
      <c r="T3074" s="203">
        <f>S3074*H3074</f>
        <v>0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4" t="s">
        <v>326</v>
      </c>
      <c r="AT3074" s="204" t="s">
        <v>184</v>
      </c>
      <c r="AU3074" s="204" t="s">
        <v>82</v>
      </c>
      <c r="AY3074" s="17" t="s">
        <v>182</v>
      </c>
      <c r="BE3074" s="205">
        <f>IF(N3074="základní",J3074,0)</f>
        <v>0</v>
      </c>
      <c r="BF3074" s="205">
        <f>IF(N3074="snížená",J3074,0)</f>
        <v>0</v>
      </c>
      <c r="BG3074" s="205">
        <f>IF(N3074="zákl. přenesená",J3074,0)</f>
        <v>0</v>
      </c>
      <c r="BH3074" s="205">
        <f>IF(N3074="sníž. přenesená",J3074,0)</f>
        <v>0</v>
      </c>
      <c r="BI3074" s="205">
        <f>IF(N3074="nulová",J3074,0)</f>
        <v>0</v>
      </c>
      <c r="BJ3074" s="17" t="s">
        <v>80</v>
      </c>
      <c r="BK3074" s="205">
        <f>ROUND(I3074*H3074,2)</f>
        <v>0</v>
      </c>
      <c r="BL3074" s="17" t="s">
        <v>326</v>
      </c>
      <c r="BM3074" s="204" t="s">
        <v>3485</v>
      </c>
    </row>
    <row r="3075" spans="1:65" s="13" customFormat="1" ht="11.25">
      <c r="B3075" s="206"/>
      <c r="C3075" s="207"/>
      <c r="D3075" s="208" t="s">
        <v>194</v>
      </c>
      <c r="E3075" s="209" t="s">
        <v>1</v>
      </c>
      <c r="F3075" s="210" t="s">
        <v>3486</v>
      </c>
      <c r="G3075" s="207"/>
      <c r="H3075" s="209" t="s">
        <v>1</v>
      </c>
      <c r="I3075" s="211"/>
      <c r="J3075" s="207"/>
      <c r="K3075" s="207"/>
      <c r="L3075" s="212"/>
      <c r="M3075" s="213"/>
      <c r="N3075" s="214"/>
      <c r="O3075" s="214"/>
      <c r="P3075" s="214"/>
      <c r="Q3075" s="214"/>
      <c r="R3075" s="214"/>
      <c r="S3075" s="214"/>
      <c r="T3075" s="215"/>
      <c r="AT3075" s="216" t="s">
        <v>194</v>
      </c>
      <c r="AU3075" s="216" t="s">
        <v>82</v>
      </c>
      <c r="AV3075" s="13" t="s">
        <v>80</v>
      </c>
      <c r="AW3075" s="13" t="s">
        <v>29</v>
      </c>
      <c r="AX3075" s="13" t="s">
        <v>72</v>
      </c>
      <c r="AY3075" s="216" t="s">
        <v>182</v>
      </c>
    </row>
    <row r="3076" spans="1:65" s="14" customFormat="1" ht="11.25">
      <c r="B3076" s="217"/>
      <c r="C3076" s="218"/>
      <c r="D3076" s="208" t="s">
        <v>194</v>
      </c>
      <c r="E3076" s="219" t="s">
        <v>1</v>
      </c>
      <c r="F3076" s="220" t="s">
        <v>3487</v>
      </c>
      <c r="G3076" s="218"/>
      <c r="H3076" s="221">
        <v>42.85</v>
      </c>
      <c r="I3076" s="222"/>
      <c r="J3076" s="218"/>
      <c r="K3076" s="218"/>
      <c r="L3076" s="223"/>
      <c r="M3076" s="224"/>
      <c r="N3076" s="225"/>
      <c r="O3076" s="225"/>
      <c r="P3076" s="225"/>
      <c r="Q3076" s="225"/>
      <c r="R3076" s="225"/>
      <c r="S3076" s="225"/>
      <c r="T3076" s="226"/>
      <c r="AT3076" s="227" t="s">
        <v>194</v>
      </c>
      <c r="AU3076" s="227" t="s">
        <v>82</v>
      </c>
      <c r="AV3076" s="14" t="s">
        <v>82</v>
      </c>
      <c r="AW3076" s="14" t="s">
        <v>29</v>
      </c>
      <c r="AX3076" s="14" t="s">
        <v>72</v>
      </c>
      <c r="AY3076" s="227" t="s">
        <v>182</v>
      </c>
    </row>
    <row r="3077" spans="1:65" s="14" customFormat="1" ht="11.25">
      <c r="B3077" s="217"/>
      <c r="C3077" s="218"/>
      <c r="D3077" s="208" t="s">
        <v>194</v>
      </c>
      <c r="E3077" s="219" t="s">
        <v>1</v>
      </c>
      <c r="F3077" s="220" t="s">
        <v>3488</v>
      </c>
      <c r="G3077" s="218"/>
      <c r="H3077" s="221">
        <v>10.36</v>
      </c>
      <c r="I3077" s="222"/>
      <c r="J3077" s="218"/>
      <c r="K3077" s="218"/>
      <c r="L3077" s="223"/>
      <c r="M3077" s="224"/>
      <c r="N3077" s="225"/>
      <c r="O3077" s="225"/>
      <c r="P3077" s="225"/>
      <c r="Q3077" s="225"/>
      <c r="R3077" s="225"/>
      <c r="S3077" s="225"/>
      <c r="T3077" s="226"/>
      <c r="AT3077" s="227" t="s">
        <v>194</v>
      </c>
      <c r="AU3077" s="227" t="s">
        <v>82</v>
      </c>
      <c r="AV3077" s="14" t="s">
        <v>82</v>
      </c>
      <c r="AW3077" s="14" t="s">
        <v>29</v>
      </c>
      <c r="AX3077" s="14" t="s">
        <v>72</v>
      </c>
      <c r="AY3077" s="227" t="s">
        <v>182</v>
      </c>
    </row>
    <row r="3078" spans="1:65" s="13" customFormat="1" ht="11.25">
      <c r="B3078" s="206"/>
      <c r="C3078" s="207"/>
      <c r="D3078" s="208" t="s">
        <v>194</v>
      </c>
      <c r="E3078" s="209" t="s">
        <v>1</v>
      </c>
      <c r="F3078" s="210" t="s">
        <v>3472</v>
      </c>
      <c r="G3078" s="207"/>
      <c r="H3078" s="209" t="s">
        <v>1</v>
      </c>
      <c r="I3078" s="211"/>
      <c r="J3078" s="207"/>
      <c r="K3078" s="207"/>
      <c r="L3078" s="212"/>
      <c r="M3078" s="213"/>
      <c r="N3078" s="214"/>
      <c r="O3078" s="214"/>
      <c r="P3078" s="214"/>
      <c r="Q3078" s="214"/>
      <c r="R3078" s="214"/>
      <c r="S3078" s="214"/>
      <c r="T3078" s="215"/>
      <c r="AT3078" s="216" t="s">
        <v>194</v>
      </c>
      <c r="AU3078" s="216" t="s">
        <v>82</v>
      </c>
      <c r="AV3078" s="13" t="s">
        <v>80</v>
      </c>
      <c r="AW3078" s="13" t="s">
        <v>29</v>
      </c>
      <c r="AX3078" s="13" t="s">
        <v>72</v>
      </c>
      <c r="AY3078" s="216" t="s">
        <v>182</v>
      </c>
    </row>
    <row r="3079" spans="1:65" s="14" customFormat="1" ht="11.25">
      <c r="B3079" s="217"/>
      <c r="C3079" s="218"/>
      <c r="D3079" s="208" t="s">
        <v>194</v>
      </c>
      <c r="E3079" s="219" t="s">
        <v>1</v>
      </c>
      <c r="F3079" s="220" t="s">
        <v>3489</v>
      </c>
      <c r="G3079" s="218"/>
      <c r="H3079" s="221">
        <v>15.8</v>
      </c>
      <c r="I3079" s="222"/>
      <c r="J3079" s="218"/>
      <c r="K3079" s="218"/>
      <c r="L3079" s="223"/>
      <c r="M3079" s="224"/>
      <c r="N3079" s="225"/>
      <c r="O3079" s="225"/>
      <c r="P3079" s="225"/>
      <c r="Q3079" s="225"/>
      <c r="R3079" s="225"/>
      <c r="S3079" s="225"/>
      <c r="T3079" s="226"/>
      <c r="AT3079" s="227" t="s">
        <v>194</v>
      </c>
      <c r="AU3079" s="227" t="s">
        <v>82</v>
      </c>
      <c r="AV3079" s="14" t="s">
        <v>82</v>
      </c>
      <c r="AW3079" s="14" t="s">
        <v>29</v>
      </c>
      <c r="AX3079" s="14" t="s">
        <v>72</v>
      </c>
      <c r="AY3079" s="227" t="s">
        <v>182</v>
      </c>
    </row>
    <row r="3080" spans="1:65" s="15" customFormat="1" ht="11.25">
      <c r="B3080" s="228"/>
      <c r="C3080" s="229"/>
      <c r="D3080" s="208" t="s">
        <v>194</v>
      </c>
      <c r="E3080" s="230" t="s">
        <v>1</v>
      </c>
      <c r="F3080" s="231" t="s">
        <v>218</v>
      </c>
      <c r="G3080" s="229"/>
      <c r="H3080" s="232">
        <v>69.010000000000005</v>
      </c>
      <c r="I3080" s="233"/>
      <c r="J3080" s="229"/>
      <c r="K3080" s="229"/>
      <c r="L3080" s="234"/>
      <c r="M3080" s="235"/>
      <c r="N3080" s="236"/>
      <c r="O3080" s="236"/>
      <c r="P3080" s="236"/>
      <c r="Q3080" s="236"/>
      <c r="R3080" s="236"/>
      <c r="S3080" s="236"/>
      <c r="T3080" s="237"/>
      <c r="AT3080" s="238" t="s">
        <v>194</v>
      </c>
      <c r="AU3080" s="238" t="s">
        <v>82</v>
      </c>
      <c r="AV3080" s="15" t="s">
        <v>187</v>
      </c>
      <c r="AW3080" s="15" t="s">
        <v>29</v>
      </c>
      <c r="AX3080" s="15" t="s">
        <v>80</v>
      </c>
      <c r="AY3080" s="238" t="s">
        <v>182</v>
      </c>
    </row>
    <row r="3081" spans="1:65" s="2" customFormat="1" ht="24.2" customHeight="1">
      <c r="A3081" s="34"/>
      <c r="B3081" s="35"/>
      <c r="C3081" s="242" t="s">
        <v>3490</v>
      </c>
      <c r="D3081" s="242" t="s">
        <v>648</v>
      </c>
      <c r="E3081" s="243" t="s">
        <v>3491</v>
      </c>
      <c r="F3081" s="244" t="s">
        <v>3492</v>
      </c>
      <c r="G3081" s="245" t="s">
        <v>292</v>
      </c>
      <c r="H3081" s="246">
        <v>1.488</v>
      </c>
      <c r="I3081" s="247"/>
      <c r="J3081" s="248">
        <f>ROUND(I3081*H3081,2)</f>
        <v>0</v>
      </c>
      <c r="K3081" s="249"/>
      <c r="L3081" s="250"/>
      <c r="M3081" s="251" t="s">
        <v>1</v>
      </c>
      <c r="N3081" s="252" t="s">
        <v>37</v>
      </c>
      <c r="O3081" s="71"/>
      <c r="P3081" s="202">
        <f>O3081*H3081</f>
        <v>0</v>
      </c>
      <c r="Q3081" s="202">
        <v>1</v>
      </c>
      <c r="R3081" s="202">
        <f>Q3081*H3081</f>
        <v>1.488</v>
      </c>
      <c r="S3081" s="202">
        <v>0</v>
      </c>
      <c r="T3081" s="203">
        <f>S3081*H3081</f>
        <v>0</v>
      </c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4"/>
      <c r="AE3081" s="34"/>
      <c r="AR3081" s="204" t="s">
        <v>434</v>
      </c>
      <c r="AT3081" s="204" t="s">
        <v>648</v>
      </c>
      <c r="AU3081" s="204" t="s">
        <v>82</v>
      </c>
      <c r="AY3081" s="17" t="s">
        <v>182</v>
      </c>
      <c r="BE3081" s="205">
        <f>IF(N3081="základní",J3081,0)</f>
        <v>0</v>
      </c>
      <c r="BF3081" s="205">
        <f>IF(N3081="snížená",J3081,0)</f>
        <v>0</v>
      </c>
      <c r="BG3081" s="205">
        <f>IF(N3081="zákl. přenesená",J3081,0)</f>
        <v>0</v>
      </c>
      <c r="BH3081" s="205">
        <f>IF(N3081="sníž. přenesená",J3081,0)</f>
        <v>0</v>
      </c>
      <c r="BI3081" s="205">
        <f>IF(N3081="nulová",J3081,0)</f>
        <v>0</v>
      </c>
      <c r="BJ3081" s="17" t="s">
        <v>80</v>
      </c>
      <c r="BK3081" s="205">
        <f>ROUND(I3081*H3081,2)</f>
        <v>0</v>
      </c>
      <c r="BL3081" s="17" t="s">
        <v>326</v>
      </c>
      <c r="BM3081" s="204" t="s">
        <v>3493</v>
      </c>
    </row>
    <row r="3082" spans="1:65" s="2" customFormat="1" ht="19.5">
      <c r="A3082" s="34"/>
      <c r="B3082" s="35"/>
      <c r="C3082" s="36"/>
      <c r="D3082" s="208" t="s">
        <v>652</v>
      </c>
      <c r="E3082" s="36"/>
      <c r="F3082" s="253" t="s">
        <v>3494</v>
      </c>
      <c r="G3082" s="36"/>
      <c r="H3082" s="36"/>
      <c r="I3082" s="254"/>
      <c r="J3082" s="36"/>
      <c r="K3082" s="36"/>
      <c r="L3082" s="39"/>
      <c r="M3082" s="255"/>
      <c r="N3082" s="256"/>
      <c r="O3082" s="71"/>
      <c r="P3082" s="71"/>
      <c r="Q3082" s="71"/>
      <c r="R3082" s="71"/>
      <c r="S3082" s="71"/>
      <c r="T3082" s="72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4"/>
      <c r="AE3082" s="34"/>
      <c r="AT3082" s="17" t="s">
        <v>652</v>
      </c>
      <c r="AU3082" s="17" t="s">
        <v>82</v>
      </c>
    </row>
    <row r="3083" spans="1:65" s="13" customFormat="1" ht="11.25">
      <c r="B3083" s="206"/>
      <c r="C3083" s="207"/>
      <c r="D3083" s="208" t="s">
        <v>194</v>
      </c>
      <c r="E3083" s="209" t="s">
        <v>1</v>
      </c>
      <c r="F3083" s="210" t="s">
        <v>3469</v>
      </c>
      <c r="G3083" s="207"/>
      <c r="H3083" s="209" t="s">
        <v>1</v>
      </c>
      <c r="I3083" s="211"/>
      <c r="J3083" s="207"/>
      <c r="K3083" s="207"/>
      <c r="L3083" s="212"/>
      <c r="M3083" s="213"/>
      <c r="N3083" s="214"/>
      <c r="O3083" s="214"/>
      <c r="P3083" s="214"/>
      <c r="Q3083" s="214"/>
      <c r="R3083" s="214"/>
      <c r="S3083" s="214"/>
      <c r="T3083" s="215"/>
      <c r="AT3083" s="216" t="s">
        <v>194</v>
      </c>
      <c r="AU3083" s="216" t="s">
        <v>82</v>
      </c>
      <c r="AV3083" s="13" t="s">
        <v>80</v>
      </c>
      <c r="AW3083" s="13" t="s">
        <v>29</v>
      </c>
      <c r="AX3083" s="13" t="s">
        <v>72</v>
      </c>
      <c r="AY3083" s="216" t="s">
        <v>182</v>
      </c>
    </row>
    <row r="3084" spans="1:65" s="14" customFormat="1" ht="11.25">
      <c r="B3084" s="217"/>
      <c r="C3084" s="218"/>
      <c r="D3084" s="208" t="s">
        <v>194</v>
      </c>
      <c r="E3084" s="219" t="s">
        <v>1</v>
      </c>
      <c r="F3084" s="220" t="s">
        <v>3495</v>
      </c>
      <c r="G3084" s="218"/>
      <c r="H3084" s="221">
        <v>0.84</v>
      </c>
      <c r="I3084" s="222"/>
      <c r="J3084" s="218"/>
      <c r="K3084" s="218"/>
      <c r="L3084" s="223"/>
      <c r="M3084" s="224"/>
      <c r="N3084" s="225"/>
      <c r="O3084" s="225"/>
      <c r="P3084" s="225"/>
      <c r="Q3084" s="225"/>
      <c r="R3084" s="225"/>
      <c r="S3084" s="225"/>
      <c r="T3084" s="226"/>
      <c r="AT3084" s="227" t="s">
        <v>194</v>
      </c>
      <c r="AU3084" s="227" t="s">
        <v>82</v>
      </c>
      <c r="AV3084" s="14" t="s">
        <v>82</v>
      </c>
      <c r="AW3084" s="14" t="s">
        <v>29</v>
      </c>
      <c r="AX3084" s="14" t="s">
        <v>72</v>
      </c>
      <c r="AY3084" s="227" t="s">
        <v>182</v>
      </c>
    </row>
    <row r="3085" spans="1:65" s="14" customFormat="1" ht="11.25">
      <c r="B3085" s="217"/>
      <c r="C3085" s="218"/>
      <c r="D3085" s="208" t="s">
        <v>194</v>
      </c>
      <c r="E3085" s="219" t="s">
        <v>1</v>
      </c>
      <c r="F3085" s="220" t="s">
        <v>3496</v>
      </c>
      <c r="G3085" s="218"/>
      <c r="H3085" s="221">
        <v>0.20300000000000001</v>
      </c>
      <c r="I3085" s="222"/>
      <c r="J3085" s="218"/>
      <c r="K3085" s="218"/>
      <c r="L3085" s="223"/>
      <c r="M3085" s="224"/>
      <c r="N3085" s="225"/>
      <c r="O3085" s="225"/>
      <c r="P3085" s="225"/>
      <c r="Q3085" s="225"/>
      <c r="R3085" s="225"/>
      <c r="S3085" s="225"/>
      <c r="T3085" s="226"/>
      <c r="AT3085" s="227" t="s">
        <v>194</v>
      </c>
      <c r="AU3085" s="227" t="s">
        <v>82</v>
      </c>
      <c r="AV3085" s="14" t="s">
        <v>82</v>
      </c>
      <c r="AW3085" s="14" t="s">
        <v>29</v>
      </c>
      <c r="AX3085" s="14" t="s">
        <v>72</v>
      </c>
      <c r="AY3085" s="227" t="s">
        <v>182</v>
      </c>
    </row>
    <row r="3086" spans="1:65" s="13" customFormat="1" ht="11.25">
      <c r="B3086" s="206"/>
      <c r="C3086" s="207"/>
      <c r="D3086" s="208" t="s">
        <v>194</v>
      </c>
      <c r="E3086" s="209" t="s">
        <v>1</v>
      </c>
      <c r="F3086" s="210" t="s">
        <v>3472</v>
      </c>
      <c r="G3086" s="207"/>
      <c r="H3086" s="209" t="s">
        <v>1</v>
      </c>
      <c r="I3086" s="211"/>
      <c r="J3086" s="207"/>
      <c r="K3086" s="207"/>
      <c r="L3086" s="212"/>
      <c r="M3086" s="213"/>
      <c r="N3086" s="214"/>
      <c r="O3086" s="214"/>
      <c r="P3086" s="214"/>
      <c r="Q3086" s="214"/>
      <c r="R3086" s="214"/>
      <c r="S3086" s="214"/>
      <c r="T3086" s="215"/>
      <c r="AT3086" s="216" t="s">
        <v>194</v>
      </c>
      <c r="AU3086" s="216" t="s">
        <v>82</v>
      </c>
      <c r="AV3086" s="13" t="s">
        <v>80</v>
      </c>
      <c r="AW3086" s="13" t="s">
        <v>29</v>
      </c>
      <c r="AX3086" s="13" t="s">
        <v>72</v>
      </c>
      <c r="AY3086" s="216" t="s">
        <v>182</v>
      </c>
    </row>
    <row r="3087" spans="1:65" s="14" customFormat="1" ht="11.25">
      <c r="B3087" s="217"/>
      <c r="C3087" s="218"/>
      <c r="D3087" s="208" t="s">
        <v>194</v>
      </c>
      <c r="E3087" s="219" t="s">
        <v>1</v>
      </c>
      <c r="F3087" s="220" t="s">
        <v>3497</v>
      </c>
      <c r="G3087" s="218"/>
      <c r="H3087" s="221">
        <v>0.31</v>
      </c>
      <c r="I3087" s="222"/>
      <c r="J3087" s="218"/>
      <c r="K3087" s="218"/>
      <c r="L3087" s="223"/>
      <c r="M3087" s="224"/>
      <c r="N3087" s="225"/>
      <c r="O3087" s="225"/>
      <c r="P3087" s="225"/>
      <c r="Q3087" s="225"/>
      <c r="R3087" s="225"/>
      <c r="S3087" s="225"/>
      <c r="T3087" s="226"/>
      <c r="AT3087" s="227" t="s">
        <v>194</v>
      </c>
      <c r="AU3087" s="227" t="s">
        <v>82</v>
      </c>
      <c r="AV3087" s="14" t="s">
        <v>82</v>
      </c>
      <c r="AW3087" s="14" t="s">
        <v>29</v>
      </c>
      <c r="AX3087" s="14" t="s">
        <v>72</v>
      </c>
      <c r="AY3087" s="227" t="s">
        <v>182</v>
      </c>
    </row>
    <row r="3088" spans="1:65" s="15" customFormat="1" ht="11.25">
      <c r="B3088" s="228"/>
      <c r="C3088" s="229"/>
      <c r="D3088" s="208" t="s">
        <v>194</v>
      </c>
      <c r="E3088" s="230" t="s">
        <v>1</v>
      </c>
      <c r="F3088" s="231" t="s">
        <v>218</v>
      </c>
      <c r="G3088" s="229"/>
      <c r="H3088" s="232">
        <v>1.353</v>
      </c>
      <c r="I3088" s="233"/>
      <c r="J3088" s="229"/>
      <c r="K3088" s="229"/>
      <c r="L3088" s="234"/>
      <c r="M3088" s="235"/>
      <c r="N3088" s="236"/>
      <c r="O3088" s="236"/>
      <c r="P3088" s="236"/>
      <c r="Q3088" s="236"/>
      <c r="R3088" s="236"/>
      <c r="S3088" s="236"/>
      <c r="T3088" s="237"/>
      <c r="AT3088" s="238" t="s">
        <v>194</v>
      </c>
      <c r="AU3088" s="238" t="s">
        <v>82</v>
      </c>
      <c r="AV3088" s="15" t="s">
        <v>187</v>
      </c>
      <c r="AW3088" s="15" t="s">
        <v>29</v>
      </c>
      <c r="AX3088" s="15" t="s">
        <v>80</v>
      </c>
      <c r="AY3088" s="238" t="s">
        <v>182</v>
      </c>
    </row>
    <row r="3089" spans="1:65" s="14" customFormat="1" ht="11.25">
      <c r="B3089" s="217"/>
      <c r="C3089" s="218"/>
      <c r="D3089" s="208" t="s">
        <v>194</v>
      </c>
      <c r="E3089" s="218"/>
      <c r="F3089" s="220" t="s">
        <v>3498</v>
      </c>
      <c r="G3089" s="218"/>
      <c r="H3089" s="221">
        <v>1.488</v>
      </c>
      <c r="I3089" s="222"/>
      <c r="J3089" s="218"/>
      <c r="K3089" s="218"/>
      <c r="L3089" s="223"/>
      <c r="M3089" s="224"/>
      <c r="N3089" s="225"/>
      <c r="O3089" s="225"/>
      <c r="P3089" s="225"/>
      <c r="Q3089" s="225"/>
      <c r="R3089" s="225"/>
      <c r="S3089" s="225"/>
      <c r="T3089" s="226"/>
      <c r="AT3089" s="227" t="s">
        <v>194</v>
      </c>
      <c r="AU3089" s="227" t="s">
        <v>82</v>
      </c>
      <c r="AV3089" s="14" t="s">
        <v>82</v>
      </c>
      <c r="AW3089" s="14" t="s">
        <v>4</v>
      </c>
      <c r="AX3089" s="14" t="s">
        <v>80</v>
      </c>
      <c r="AY3089" s="227" t="s">
        <v>182</v>
      </c>
    </row>
    <row r="3090" spans="1:65" s="2" customFormat="1" ht="16.5" customHeight="1">
      <c r="A3090" s="34"/>
      <c r="B3090" s="35"/>
      <c r="C3090" s="192" t="s">
        <v>3499</v>
      </c>
      <c r="D3090" s="192" t="s">
        <v>184</v>
      </c>
      <c r="E3090" s="193" t="s">
        <v>3500</v>
      </c>
      <c r="F3090" s="194" t="s">
        <v>3501</v>
      </c>
      <c r="G3090" s="195" t="s">
        <v>318</v>
      </c>
      <c r="H3090" s="196">
        <v>15.55</v>
      </c>
      <c r="I3090" s="197"/>
      <c r="J3090" s="198">
        <f>ROUND(I3090*H3090,2)</f>
        <v>0</v>
      </c>
      <c r="K3090" s="199"/>
      <c r="L3090" s="39"/>
      <c r="M3090" s="200" t="s">
        <v>1</v>
      </c>
      <c r="N3090" s="201" t="s">
        <v>37</v>
      </c>
      <c r="O3090" s="71"/>
      <c r="P3090" s="202">
        <f>O3090*H3090</f>
        <v>0</v>
      </c>
      <c r="Q3090" s="202">
        <v>3.0000000000000001E-5</v>
      </c>
      <c r="R3090" s="202">
        <f>Q3090*H3090</f>
        <v>4.6650000000000001E-4</v>
      </c>
      <c r="S3090" s="202">
        <v>0</v>
      </c>
      <c r="T3090" s="203">
        <f>S3090*H3090</f>
        <v>0</v>
      </c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R3090" s="204" t="s">
        <v>326</v>
      </c>
      <c r="AT3090" s="204" t="s">
        <v>184</v>
      </c>
      <c r="AU3090" s="204" t="s">
        <v>82</v>
      </c>
      <c r="AY3090" s="17" t="s">
        <v>182</v>
      </c>
      <c r="BE3090" s="205">
        <f>IF(N3090="základní",J3090,0)</f>
        <v>0</v>
      </c>
      <c r="BF3090" s="205">
        <f>IF(N3090="snížená",J3090,0)</f>
        <v>0</v>
      </c>
      <c r="BG3090" s="205">
        <f>IF(N3090="zákl. přenesená",J3090,0)</f>
        <v>0</v>
      </c>
      <c r="BH3090" s="205">
        <f>IF(N3090="sníž. přenesená",J3090,0)</f>
        <v>0</v>
      </c>
      <c r="BI3090" s="205">
        <f>IF(N3090="nulová",J3090,0)</f>
        <v>0</v>
      </c>
      <c r="BJ3090" s="17" t="s">
        <v>80</v>
      </c>
      <c r="BK3090" s="205">
        <f>ROUND(I3090*H3090,2)</f>
        <v>0</v>
      </c>
      <c r="BL3090" s="17" t="s">
        <v>326</v>
      </c>
      <c r="BM3090" s="204" t="s">
        <v>3502</v>
      </c>
    </row>
    <row r="3091" spans="1:65" s="13" customFormat="1" ht="11.25">
      <c r="B3091" s="206"/>
      <c r="C3091" s="207"/>
      <c r="D3091" s="208" t="s">
        <v>194</v>
      </c>
      <c r="E3091" s="209" t="s">
        <v>1</v>
      </c>
      <c r="F3091" s="210" t="s">
        <v>3486</v>
      </c>
      <c r="G3091" s="207"/>
      <c r="H3091" s="209" t="s">
        <v>1</v>
      </c>
      <c r="I3091" s="211"/>
      <c r="J3091" s="207"/>
      <c r="K3091" s="207"/>
      <c r="L3091" s="212"/>
      <c r="M3091" s="213"/>
      <c r="N3091" s="214"/>
      <c r="O3091" s="214"/>
      <c r="P3091" s="214"/>
      <c r="Q3091" s="214"/>
      <c r="R3091" s="214"/>
      <c r="S3091" s="214"/>
      <c r="T3091" s="215"/>
      <c r="AT3091" s="216" t="s">
        <v>194</v>
      </c>
      <c r="AU3091" s="216" t="s">
        <v>82</v>
      </c>
      <c r="AV3091" s="13" t="s">
        <v>80</v>
      </c>
      <c r="AW3091" s="13" t="s">
        <v>29</v>
      </c>
      <c r="AX3091" s="13" t="s">
        <v>72</v>
      </c>
      <c r="AY3091" s="216" t="s">
        <v>182</v>
      </c>
    </row>
    <row r="3092" spans="1:65" s="14" customFormat="1" ht="11.25">
      <c r="B3092" s="217"/>
      <c r="C3092" s="218"/>
      <c r="D3092" s="208" t="s">
        <v>194</v>
      </c>
      <c r="E3092" s="219" t="s">
        <v>1</v>
      </c>
      <c r="F3092" s="220" t="s">
        <v>3503</v>
      </c>
      <c r="G3092" s="218"/>
      <c r="H3092" s="221">
        <v>15.55</v>
      </c>
      <c r="I3092" s="222"/>
      <c r="J3092" s="218"/>
      <c r="K3092" s="218"/>
      <c r="L3092" s="223"/>
      <c r="M3092" s="224"/>
      <c r="N3092" s="225"/>
      <c r="O3092" s="225"/>
      <c r="P3092" s="225"/>
      <c r="Q3092" s="225"/>
      <c r="R3092" s="225"/>
      <c r="S3092" s="225"/>
      <c r="T3092" s="226"/>
      <c r="AT3092" s="227" t="s">
        <v>194</v>
      </c>
      <c r="AU3092" s="227" t="s">
        <v>82</v>
      </c>
      <c r="AV3092" s="14" t="s">
        <v>82</v>
      </c>
      <c r="AW3092" s="14" t="s">
        <v>29</v>
      </c>
      <c r="AX3092" s="14" t="s">
        <v>80</v>
      </c>
      <c r="AY3092" s="227" t="s">
        <v>182</v>
      </c>
    </row>
    <row r="3093" spans="1:65" s="2" customFormat="1" ht="24.2" customHeight="1">
      <c r="A3093" s="34"/>
      <c r="B3093" s="35"/>
      <c r="C3093" s="192" t="s">
        <v>3504</v>
      </c>
      <c r="D3093" s="192" t="s">
        <v>184</v>
      </c>
      <c r="E3093" s="193" t="s">
        <v>3505</v>
      </c>
      <c r="F3093" s="194" t="s">
        <v>3506</v>
      </c>
      <c r="G3093" s="195" t="s">
        <v>324</v>
      </c>
      <c r="H3093" s="196">
        <v>9</v>
      </c>
      <c r="I3093" s="197"/>
      <c r="J3093" s="198">
        <f>ROUND(I3093*H3093,2)</f>
        <v>0</v>
      </c>
      <c r="K3093" s="199"/>
      <c r="L3093" s="39"/>
      <c r="M3093" s="200" t="s">
        <v>1</v>
      </c>
      <c r="N3093" s="201" t="s">
        <v>37</v>
      </c>
      <c r="O3093" s="71"/>
      <c r="P3093" s="202">
        <f>O3093*H3093</f>
        <v>0</v>
      </c>
      <c r="Q3093" s="202">
        <v>0</v>
      </c>
      <c r="R3093" s="202">
        <f>Q3093*H3093</f>
        <v>0</v>
      </c>
      <c r="S3093" s="202">
        <v>0</v>
      </c>
      <c r="T3093" s="203">
        <f>S3093*H3093</f>
        <v>0</v>
      </c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R3093" s="204" t="s">
        <v>326</v>
      </c>
      <c r="AT3093" s="204" t="s">
        <v>184</v>
      </c>
      <c r="AU3093" s="204" t="s">
        <v>82</v>
      </c>
      <c r="AY3093" s="17" t="s">
        <v>182</v>
      </c>
      <c r="BE3093" s="205">
        <f>IF(N3093="základní",J3093,0)</f>
        <v>0</v>
      </c>
      <c r="BF3093" s="205">
        <f>IF(N3093="snížená",J3093,0)</f>
        <v>0</v>
      </c>
      <c r="BG3093" s="205">
        <f>IF(N3093="zákl. přenesená",J3093,0)</f>
        <v>0</v>
      </c>
      <c r="BH3093" s="205">
        <f>IF(N3093="sníž. přenesená",J3093,0)</f>
        <v>0</v>
      </c>
      <c r="BI3093" s="205">
        <f>IF(N3093="nulová",J3093,0)</f>
        <v>0</v>
      </c>
      <c r="BJ3093" s="17" t="s">
        <v>80</v>
      </c>
      <c r="BK3093" s="205">
        <f>ROUND(I3093*H3093,2)</f>
        <v>0</v>
      </c>
      <c r="BL3093" s="17" t="s">
        <v>326</v>
      </c>
      <c r="BM3093" s="204" t="s">
        <v>3507</v>
      </c>
    </row>
    <row r="3094" spans="1:65" s="13" customFormat="1" ht="11.25">
      <c r="B3094" s="206"/>
      <c r="C3094" s="207"/>
      <c r="D3094" s="208" t="s">
        <v>194</v>
      </c>
      <c r="E3094" s="209" t="s">
        <v>1</v>
      </c>
      <c r="F3094" s="210" t="s">
        <v>3486</v>
      </c>
      <c r="G3094" s="207"/>
      <c r="H3094" s="209" t="s">
        <v>1</v>
      </c>
      <c r="I3094" s="211"/>
      <c r="J3094" s="207"/>
      <c r="K3094" s="207"/>
      <c r="L3094" s="212"/>
      <c r="M3094" s="213"/>
      <c r="N3094" s="214"/>
      <c r="O3094" s="214"/>
      <c r="P3094" s="214"/>
      <c r="Q3094" s="214"/>
      <c r="R3094" s="214"/>
      <c r="S3094" s="214"/>
      <c r="T3094" s="215"/>
      <c r="AT3094" s="216" t="s">
        <v>194</v>
      </c>
      <c r="AU3094" s="216" t="s">
        <v>82</v>
      </c>
      <c r="AV3094" s="13" t="s">
        <v>80</v>
      </c>
      <c r="AW3094" s="13" t="s">
        <v>29</v>
      </c>
      <c r="AX3094" s="13" t="s">
        <v>72</v>
      </c>
      <c r="AY3094" s="216" t="s">
        <v>182</v>
      </c>
    </row>
    <row r="3095" spans="1:65" s="14" customFormat="1" ht="11.25">
      <c r="B3095" s="217"/>
      <c r="C3095" s="218"/>
      <c r="D3095" s="208" t="s">
        <v>194</v>
      </c>
      <c r="E3095" s="219" t="s">
        <v>1</v>
      </c>
      <c r="F3095" s="220" t="s">
        <v>243</v>
      </c>
      <c r="G3095" s="218"/>
      <c r="H3095" s="221">
        <v>5</v>
      </c>
      <c r="I3095" s="222"/>
      <c r="J3095" s="218"/>
      <c r="K3095" s="218"/>
      <c r="L3095" s="223"/>
      <c r="M3095" s="224"/>
      <c r="N3095" s="225"/>
      <c r="O3095" s="225"/>
      <c r="P3095" s="225"/>
      <c r="Q3095" s="225"/>
      <c r="R3095" s="225"/>
      <c r="S3095" s="225"/>
      <c r="T3095" s="226"/>
      <c r="AT3095" s="227" t="s">
        <v>194</v>
      </c>
      <c r="AU3095" s="227" t="s">
        <v>82</v>
      </c>
      <c r="AV3095" s="14" t="s">
        <v>82</v>
      </c>
      <c r="AW3095" s="14" t="s">
        <v>29</v>
      </c>
      <c r="AX3095" s="14" t="s">
        <v>72</v>
      </c>
      <c r="AY3095" s="227" t="s">
        <v>182</v>
      </c>
    </row>
    <row r="3096" spans="1:65" s="13" customFormat="1" ht="11.25">
      <c r="B3096" s="206"/>
      <c r="C3096" s="207"/>
      <c r="D3096" s="208" t="s">
        <v>194</v>
      </c>
      <c r="E3096" s="209" t="s">
        <v>1</v>
      </c>
      <c r="F3096" s="210" t="s">
        <v>3508</v>
      </c>
      <c r="G3096" s="207"/>
      <c r="H3096" s="209" t="s">
        <v>1</v>
      </c>
      <c r="I3096" s="211"/>
      <c r="J3096" s="207"/>
      <c r="K3096" s="207"/>
      <c r="L3096" s="212"/>
      <c r="M3096" s="213"/>
      <c r="N3096" s="214"/>
      <c r="O3096" s="214"/>
      <c r="P3096" s="214"/>
      <c r="Q3096" s="214"/>
      <c r="R3096" s="214"/>
      <c r="S3096" s="214"/>
      <c r="T3096" s="215"/>
      <c r="AT3096" s="216" t="s">
        <v>194</v>
      </c>
      <c r="AU3096" s="216" t="s">
        <v>82</v>
      </c>
      <c r="AV3096" s="13" t="s">
        <v>80</v>
      </c>
      <c r="AW3096" s="13" t="s">
        <v>29</v>
      </c>
      <c r="AX3096" s="13" t="s">
        <v>72</v>
      </c>
      <c r="AY3096" s="216" t="s">
        <v>182</v>
      </c>
    </row>
    <row r="3097" spans="1:65" s="14" customFormat="1" ht="11.25">
      <c r="B3097" s="217"/>
      <c r="C3097" s="218"/>
      <c r="D3097" s="208" t="s">
        <v>194</v>
      </c>
      <c r="E3097" s="219" t="s">
        <v>1</v>
      </c>
      <c r="F3097" s="220" t="s">
        <v>187</v>
      </c>
      <c r="G3097" s="218"/>
      <c r="H3097" s="221">
        <v>4</v>
      </c>
      <c r="I3097" s="222"/>
      <c r="J3097" s="218"/>
      <c r="K3097" s="218"/>
      <c r="L3097" s="223"/>
      <c r="M3097" s="224"/>
      <c r="N3097" s="225"/>
      <c r="O3097" s="225"/>
      <c r="P3097" s="225"/>
      <c r="Q3097" s="225"/>
      <c r="R3097" s="225"/>
      <c r="S3097" s="225"/>
      <c r="T3097" s="226"/>
      <c r="AT3097" s="227" t="s">
        <v>194</v>
      </c>
      <c r="AU3097" s="227" t="s">
        <v>82</v>
      </c>
      <c r="AV3097" s="14" t="s">
        <v>82</v>
      </c>
      <c r="AW3097" s="14" t="s">
        <v>29</v>
      </c>
      <c r="AX3097" s="14" t="s">
        <v>72</v>
      </c>
      <c r="AY3097" s="227" t="s">
        <v>182</v>
      </c>
    </row>
    <row r="3098" spans="1:65" s="15" customFormat="1" ht="11.25">
      <c r="B3098" s="228"/>
      <c r="C3098" s="229"/>
      <c r="D3098" s="208" t="s">
        <v>194</v>
      </c>
      <c r="E3098" s="230" t="s">
        <v>1</v>
      </c>
      <c r="F3098" s="231" t="s">
        <v>218</v>
      </c>
      <c r="G3098" s="229"/>
      <c r="H3098" s="232">
        <v>9</v>
      </c>
      <c r="I3098" s="233"/>
      <c r="J3098" s="229"/>
      <c r="K3098" s="229"/>
      <c r="L3098" s="234"/>
      <c r="M3098" s="235"/>
      <c r="N3098" s="236"/>
      <c r="O3098" s="236"/>
      <c r="P3098" s="236"/>
      <c r="Q3098" s="236"/>
      <c r="R3098" s="236"/>
      <c r="S3098" s="236"/>
      <c r="T3098" s="237"/>
      <c r="AT3098" s="238" t="s">
        <v>194</v>
      </c>
      <c r="AU3098" s="238" t="s">
        <v>82</v>
      </c>
      <c r="AV3098" s="15" t="s">
        <v>187</v>
      </c>
      <c r="AW3098" s="15" t="s">
        <v>29</v>
      </c>
      <c r="AX3098" s="15" t="s">
        <v>80</v>
      </c>
      <c r="AY3098" s="238" t="s">
        <v>182</v>
      </c>
    </row>
    <row r="3099" spans="1:65" s="2" customFormat="1" ht="16.5" customHeight="1">
      <c r="A3099" s="34"/>
      <c r="B3099" s="35"/>
      <c r="C3099" s="192" t="s">
        <v>3509</v>
      </c>
      <c r="D3099" s="192" t="s">
        <v>184</v>
      </c>
      <c r="E3099" s="193" t="s">
        <v>3510</v>
      </c>
      <c r="F3099" s="194" t="s">
        <v>3511</v>
      </c>
      <c r="G3099" s="195" t="s">
        <v>201</v>
      </c>
      <c r="H3099" s="196">
        <v>9.9</v>
      </c>
      <c r="I3099" s="197"/>
      <c r="J3099" s="198">
        <f>ROUND(I3099*H3099,2)</f>
        <v>0</v>
      </c>
      <c r="K3099" s="199"/>
      <c r="L3099" s="39"/>
      <c r="M3099" s="200" t="s">
        <v>1</v>
      </c>
      <c r="N3099" s="201" t="s">
        <v>37</v>
      </c>
      <c r="O3099" s="71"/>
      <c r="P3099" s="202">
        <f>O3099*H3099</f>
        <v>0</v>
      </c>
      <c r="Q3099" s="202">
        <v>2.0000000000000002E-5</v>
      </c>
      <c r="R3099" s="202">
        <f>Q3099*H3099</f>
        <v>1.9800000000000002E-4</v>
      </c>
      <c r="S3099" s="202">
        <v>0</v>
      </c>
      <c r="T3099" s="203">
        <f>S3099*H3099</f>
        <v>0</v>
      </c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R3099" s="204" t="s">
        <v>326</v>
      </c>
      <c r="AT3099" s="204" t="s">
        <v>184</v>
      </c>
      <c r="AU3099" s="204" t="s">
        <v>82</v>
      </c>
      <c r="AY3099" s="17" t="s">
        <v>182</v>
      </c>
      <c r="BE3099" s="205">
        <f>IF(N3099="základní",J3099,0)</f>
        <v>0</v>
      </c>
      <c r="BF3099" s="205">
        <f>IF(N3099="snížená",J3099,0)</f>
        <v>0</v>
      </c>
      <c r="BG3099" s="205">
        <f>IF(N3099="zákl. přenesená",J3099,0)</f>
        <v>0</v>
      </c>
      <c r="BH3099" s="205">
        <f>IF(N3099="sníž. přenesená",J3099,0)</f>
        <v>0</v>
      </c>
      <c r="BI3099" s="205">
        <f>IF(N3099="nulová",J3099,0)</f>
        <v>0</v>
      </c>
      <c r="BJ3099" s="17" t="s">
        <v>80</v>
      </c>
      <c r="BK3099" s="205">
        <f>ROUND(I3099*H3099,2)</f>
        <v>0</v>
      </c>
      <c r="BL3099" s="17" t="s">
        <v>326</v>
      </c>
      <c r="BM3099" s="204" t="s">
        <v>3512</v>
      </c>
    </row>
    <row r="3100" spans="1:65" s="13" customFormat="1" ht="11.25">
      <c r="B3100" s="206"/>
      <c r="C3100" s="207"/>
      <c r="D3100" s="208" t="s">
        <v>194</v>
      </c>
      <c r="E3100" s="209" t="s">
        <v>1</v>
      </c>
      <c r="F3100" s="210" t="s">
        <v>3371</v>
      </c>
      <c r="G3100" s="207"/>
      <c r="H3100" s="209" t="s">
        <v>1</v>
      </c>
      <c r="I3100" s="211"/>
      <c r="J3100" s="207"/>
      <c r="K3100" s="207"/>
      <c r="L3100" s="212"/>
      <c r="M3100" s="213"/>
      <c r="N3100" s="214"/>
      <c r="O3100" s="214"/>
      <c r="P3100" s="214"/>
      <c r="Q3100" s="214"/>
      <c r="R3100" s="214"/>
      <c r="S3100" s="214"/>
      <c r="T3100" s="215"/>
      <c r="AT3100" s="216" t="s">
        <v>194</v>
      </c>
      <c r="AU3100" s="216" t="s">
        <v>82</v>
      </c>
      <c r="AV3100" s="13" t="s">
        <v>80</v>
      </c>
      <c r="AW3100" s="13" t="s">
        <v>29</v>
      </c>
      <c r="AX3100" s="13" t="s">
        <v>72</v>
      </c>
      <c r="AY3100" s="216" t="s">
        <v>182</v>
      </c>
    </row>
    <row r="3101" spans="1:65" s="13" customFormat="1" ht="11.25">
      <c r="B3101" s="206"/>
      <c r="C3101" s="207"/>
      <c r="D3101" s="208" t="s">
        <v>194</v>
      </c>
      <c r="E3101" s="209" t="s">
        <v>1</v>
      </c>
      <c r="F3101" s="210" t="s">
        <v>3513</v>
      </c>
      <c r="G3101" s="207"/>
      <c r="H3101" s="209" t="s">
        <v>1</v>
      </c>
      <c r="I3101" s="211"/>
      <c r="J3101" s="207"/>
      <c r="K3101" s="207"/>
      <c r="L3101" s="212"/>
      <c r="M3101" s="213"/>
      <c r="N3101" s="214"/>
      <c r="O3101" s="214"/>
      <c r="P3101" s="214"/>
      <c r="Q3101" s="214"/>
      <c r="R3101" s="214"/>
      <c r="S3101" s="214"/>
      <c r="T3101" s="215"/>
      <c r="AT3101" s="216" t="s">
        <v>194</v>
      </c>
      <c r="AU3101" s="216" t="s">
        <v>82</v>
      </c>
      <c r="AV3101" s="13" t="s">
        <v>80</v>
      </c>
      <c r="AW3101" s="13" t="s">
        <v>29</v>
      </c>
      <c r="AX3101" s="13" t="s">
        <v>72</v>
      </c>
      <c r="AY3101" s="216" t="s">
        <v>182</v>
      </c>
    </row>
    <row r="3102" spans="1:65" s="14" customFormat="1" ht="11.25">
      <c r="B3102" s="217"/>
      <c r="C3102" s="218"/>
      <c r="D3102" s="208" t="s">
        <v>194</v>
      </c>
      <c r="E3102" s="219" t="s">
        <v>1</v>
      </c>
      <c r="F3102" s="220" t="s">
        <v>3405</v>
      </c>
      <c r="G3102" s="218"/>
      <c r="H3102" s="221">
        <v>2.4</v>
      </c>
      <c r="I3102" s="222"/>
      <c r="J3102" s="218"/>
      <c r="K3102" s="218"/>
      <c r="L3102" s="223"/>
      <c r="M3102" s="224"/>
      <c r="N3102" s="225"/>
      <c r="O3102" s="225"/>
      <c r="P3102" s="225"/>
      <c r="Q3102" s="225"/>
      <c r="R3102" s="225"/>
      <c r="S3102" s="225"/>
      <c r="T3102" s="226"/>
      <c r="AT3102" s="227" t="s">
        <v>194</v>
      </c>
      <c r="AU3102" s="227" t="s">
        <v>82</v>
      </c>
      <c r="AV3102" s="14" t="s">
        <v>82</v>
      </c>
      <c r="AW3102" s="14" t="s">
        <v>29</v>
      </c>
      <c r="AX3102" s="14" t="s">
        <v>72</v>
      </c>
      <c r="AY3102" s="227" t="s">
        <v>182</v>
      </c>
    </row>
    <row r="3103" spans="1:65" s="13" customFormat="1" ht="22.5">
      <c r="B3103" s="206"/>
      <c r="C3103" s="207"/>
      <c r="D3103" s="208" t="s">
        <v>194</v>
      </c>
      <c r="E3103" s="209" t="s">
        <v>1</v>
      </c>
      <c r="F3103" s="210" t="s">
        <v>3514</v>
      </c>
      <c r="G3103" s="207"/>
      <c r="H3103" s="209" t="s">
        <v>1</v>
      </c>
      <c r="I3103" s="211"/>
      <c r="J3103" s="207"/>
      <c r="K3103" s="207"/>
      <c r="L3103" s="212"/>
      <c r="M3103" s="213"/>
      <c r="N3103" s="214"/>
      <c r="O3103" s="214"/>
      <c r="P3103" s="214"/>
      <c r="Q3103" s="214"/>
      <c r="R3103" s="214"/>
      <c r="S3103" s="214"/>
      <c r="T3103" s="215"/>
      <c r="AT3103" s="216" t="s">
        <v>194</v>
      </c>
      <c r="AU3103" s="216" t="s">
        <v>82</v>
      </c>
      <c r="AV3103" s="13" t="s">
        <v>80</v>
      </c>
      <c r="AW3103" s="13" t="s">
        <v>29</v>
      </c>
      <c r="AX3103" s="13" t="s">
        <v>72</v>
      </c>
      <c r="AY3103" s="216" t="s">
        <v>182</v>
      </c>
    </row>
    <row r="3104" spans="1:65" s="14" customFormat="1" ht="11.25">
      <c r="B3104" s="217"/>
      <c r="C3104" s="218"/>
      <c r="D3104" s="208" t="s">
        <v>194</v>
      </c>
      <c r="E3104" s="219" t="s">
        <v>1</v>
      </c>
      <c r="F3104" s="220" t="s">
        <v>3515</v>
      </c>
      <c r="G3104" s="218"/>
      <c r="H3104" s="221">
        <v>5.2</v>
      </c>
      <c r="I3104" s="222"/>
      <c r="J3104" s="218"/>
      <c r="K3104" s="218"/>
      <c r="L3104" s="223"/>
      <c r="M3104" s="224"/>
      <c r="N3104" s="225"/>
      <c r="O3104" s="225"/>
      <c r="P3104" s="225"/>
      <c r="Q3104" s="225"/>
      <c r="R3104" s="225"/>
      <c r="S3104" s="225"/>
      <c r="T3104" s="226"/>
      <c r="AT3104" s="227" t="s">
        <v>194</v>
      </c>
      <c r="AU3104" s="227" t="s">
        <v>82</v>
      </c>
      <c r="AV3104" s="14" t="s">
        <v>82</v>
      </c>
      <c r="AW3104" s="14" t="s">
        <v>29</v>
      </c>
      <c r="AX3104" s="14" t="s">
        <v>72</v>
      </c>
      <c r="AY3104" s="227" t="s">
        <v>182</v>
      </c>
    </row>
    <row r="3105" spans="1:65" s="13" customFormat="1" ht="11.25">
      <c r="B3105" s="206"/>
      <c r="C3105" s="207"/>
      <c r="D3105" s="208" t="s">
        <v>194</v>
      </c>
      <c r="E3105" s="209" t="s">
        <v>1</v>
      </c>
      <c r="F3105" s="210" t="s">
        <v>3516</v>
      </c>
      <c r="G3105" s="207"/>
      <c r="H3105" s="209" t="s">
        <v>1</v>
      </c>
      <c r="I3105" s="211"/>
      <c r="J3105" s="207"/>
      <c r="K3105" s="207"/>
      <c r="L3105" s="212"/>
      <c r="M3105" s="213"/>
      <c r="N3105" s="214"/>
      <c r="O3105" s="214"/>
      <c r="P3105" s="214"/>
      <c r="Q3105" s="214"/>
      <c r="R3105" s="214"/>
      <c r="S3105" s="214"/>
      <c r="T3105" s="215"/>
      <c r="AT3105" s="216" t="s">
        <v>194</v>
      </c>
      <c r="AU3105" s="216" t="s">
        <v>82</v>
      </c>
      <c r="AV3105" s="13" t="s">
        <v>80</v>
      </c>
      <c r="AW3105" s="13" t="s">
        <v>29</v>
      </c>
      <c r="AX3105" s="13" t="s">
        <v>72</v>
      </c>
      <c r="AY3105" s="216" t="s">
        <v>182</v>
      </c>
    </row>
    <row r="3106" spans="1:65" s="14" customFormat="1" ht="11.25">
      <c r="B3106" s="217"/>
      <c r="C3106" s="218"/>
      <c r="D3106" s="208" t="s">
        <v>194</v>
      </c>
      <c r="E3106" s="219" t="s">
        <v>1</v>
      </c>
      <c r="F3106" s="220" t="s">
        <v>3417</v>
      </c>
      <c r="G3106" s="218"/>
      <c r="H3106" s="221">
        <v>2.2999999999999998</v>
      </c>
      <c r="I3106" s="222"/>
      <c r="J3106" s="218"/>
      <c r="K3106" s="218"/>
      <c r="L3106" s="223"/>
      <c r="M3106" s="224"/>
      <c r="N3106" s="225"/>
      <c r="O3106" s="225"/>
      <c r="P3106" s="225"/>
      <c r="Q3106" s="225"/>
      <c r="R3106" s="225"/>
      <c r="S3106" s="225"/>
      <c r="T3106" s="226"/>
      <c r="AT3106" s="227" t="s">
        <v>194</v>
      </c>
      <c r="AU3106" s="227" t="s">
        <v>82</v>
      </c>
      <c r="AV3106" s="14" t="s">
        <v>82</v>
      </c>
      <c r="AW3106" s="14" t="s">
        <v>29</v>
      </c>
      <c r="AX3106" s="14" t="s">
        <v>72</v>
      </c>
      <c r="AY3106" s="227" t="s">
        <v>182</v>
      </c>
    </row>
    <row r="3107" spans="1:65" s="15" customFormat="1" ht="11.25">
      <c r="B3107" s="228"/>
      <c r="C3107" s="229"/>
      <c r="D3107" s="208" t="s">
        <v>194</v>
      </c>
      <c r="E3107" s="230" t="s">
        <v>1</v>
      </c>
      <c r="F3107" s="231" t="s">
        <v>218</v>
      </c>
      <c r="G3107" s="229"/>
      <c r="H3107" s="232">
        <v>9.9</v>
      </c>
      <c r="I3107" s="233"/>
      <c r="J3107" s="229"/>
      <c r="K3107" s="229"/>
      <c r="L3107" s="234"/>
      <c r="M3107" s="235"/>
      <c r="N3107" s="236"/>
      <c r="O3107" s="236"/>
      <c r="P3107" s="236"/>
      <c r="Q3107" s="236"/>
      <c r="R3107" s="236"/>
      <c r="S3107" s="236"/>
      <c r="T3107" s="237"/>
      <c r="AT3107" s="238" t="s">
        <v>194</v>
      </c>
      <c r="AU3107" s="238" t="s">
        <v>82</v>
      </c>
      <c r="AV3107" s="15" t="s">
        <v>187</v>
      </c>
      <c r="AW3107" s="15" t="s">
        <v>29</v>
      </c>
      <c r="AX3107" s="15" t="s">
        <v>80</v>
      </c>
      <c r="AY3107" s="238" t="s">
        <v>182</v>
      </c>
    </row>
    <row r="3108" spans="1:65" s="2" customFormat="1" ht="21.75" customHeight="1">
      <c r="A3108" s="34"/>
      <c r="B3108" s="35"/>
      <c r="C3108" s="242" t="s">
        <v>3517</v>
      </c>
      <c r="D3108" s="242" t="s">
        <v>648</v>
      </c>
      <c r="E3108" s="243" t="s">
        <v>3518</v>
      </c>
      <c r="F3108" s="244" t="s">
        <v>3519</v>
      </c>
      <c r="G3108" s="245" t="s">
        <v>324</v>
      </c>
      <c r="H3108" s="246">
        <v>20</v>
      </c>
      <c r="I3108" s="247"/>
      <c r="J3108" s="248">
        <f>ROUND(I3108*H3108,2)</f>
        <v>0</v>
      </c>
      <c r="K3108" s="249"/>
      <c r="L3108" s="250"/>
      <c r="M3108" s="251" t="s">
        <v>1</v>
      </c>
      <c r="N3108" s="252" t="s">
        <v>37</v>
      </c>
      <c r="O3108" s="71"/>
      <c r="P3108" s="202">
        <f>O3108*H3108</f>
        <v>0</v>
      </c>
      <c r="Q3108" s="202">
        <v>1.4E-2</v>
      </c>
      <c r="R3108" s="202">
        <f>Q3108*H3108</f>
        <v>0.28000000000000003</v>
      </c>
      <c r="S3108" s="202">
        <v>0</v>
      </c>
      <c r="T3108" s="203">
        <f>S3108*H3108</f>
        <v>0</v>
      </c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R3108" s="204" t="s">
        <v>434</v>
      </c>
      <c r="AT3108" s="204" t="s">
        <v>648</v>
      </c>
      <c r="AU3108" s="204" t="s">
        <v>82</v>
      </c>
      <c r="AY3108" s="17" t="s">
        <v>182</v>
      </c>
      <c r="BE3108" s="205">
        <f>IF(N3108="základní",J3108,0)</f>
        <v>0</v>
      </c>
      <c r="BF3108" s="205">
        <f>IF(N3108="snížená",J3108,0)</f>
        <v>0</v>
      </c>
      <c r="BG3108" s="205">
        <f>IF(N3108="zákl. přenesená",J3108,0)</f>
        <v>0</v>
      </c>
      <c r="BH3108" s="205">
        <f>IF(N3108="sníž. přenesená",J3108,0)</f>
        <v>0</v>
      </c>
      <c r="BI3108" s="205">
        <f>IF(N3108="nulová",J3108,0)</f>
        <v>0</v>
      </c>
      <c r="BJ3108" s="17" t="s">
        <v>80</v>
      </c>
      <c r="BK3108" s="205">
        <f>ROUND(I3108*H3108,2)</f>
        <v>0</v>
      </c>
      <c r="BL3108" s="17" t="s">
        <v>326</v>
      </c>
      <c r="BM3108" s="204" t="s">
        <v>3520</v>
      </c>
    </row>
    <row r="3109" spans="1:65" s="13" customFormat="1" ht="11.25">
      <c r="B3109" s="206"/>
      <c r="C3109" s="207"/>
      <c r="D3109" s="208" t="s">
        <v>194</v>
      </c>
      <c r="E3109" s="209" t="s">
        <v>1</v>
      </c>
      <c r="F3109" s="210" t="s">
        <v>3371</v>
      </c>
      <c r="G3109" s="207"/>
      <c r="H3109" s="209" t="s">
        <v>1</v>
      </c>
      <c r="I3109" s="211"/>
      <c r="J3109" s="207"/>
      <c r="K3109" s="207"/>
      <c r="L3109" s="212"/>
      <c r="M3109" s="213"/>
      <c r="N3109" s="214"/>
      <c r="O3109" s="214"/>
      <c r="P3109" s="214"/>
      <c r="Q3109" s="214"/>
      <c r="R3109" s="214"/>
      <c r="S3109" s="214"/>
      <c r="T3109" s="215"/>
      <c r="AT3109" s="216" t="s">
        <v>194</v>
      </c>
      <c r="AU3109" s="216" t="s">
        <v>82</v>
      </c>
      <c r="AV3109" s="13" t="s">
        <v>80</v>
      </c>
      <c r="AW3109" s="13" t="s">
        <v>29</v>
      </c>
      <c r="AX3109" s="13" t="s">
        <v>72</v>
      </c>
      <c r="AY3109" s="216" t="s">
        <v>182</v>
      </c>
    </row>
    <row r="3110" spans="1:65" s="13" customFormat="1" ht="11.25">
      <c r="B3110" s="206"/>
      <c r="C3110" s="207"/>
      <c r="D3110" s="208" t="s">
        <v>194</v>
      </c>
      <c r="E3110" s="209" t="s">
        <v>1</v>
      </c>
      <c r="F3110" s="210" t="s">
        <v>3513</v>
      </c>
      <c r="G3110" s="207"/>
      <c r="H3110" s="209" t="s">
        <v>1</v>
      </c>
      <c r="I3110" s="211"/>
      <c r="J3110" s="207"/>
      <c r="K3110" s="207"/>
      <c r="L3110" s="212"/>
      <c r="M3110" s="213"/>
      <c r="N3110" s="214"/>
      <c r="O3110" s="214"/>
      <c r="P3110" s="214"/>
      <c r="Q3110" s="214"/>
      <c r="R3110" s="214"/>
      <c r="S3110" s="214"/>
      <c r="T3110" s="215"/>
      <c r="AT3110" s="216" t="s">
        <v>194</v>
      </c>
      <c r="AU3110" s="216" t="s">
        <v>82</v>
      </c>
      <c r="AV3110" s="13" t="s">
        <v>80</v>
      </c>
      <c r="AW3110" s="13" t="s">
        <v>29</v>
      </c>
      <c r="AX3110" s="13" t="s">
        <v>72</v>
      </c>
      <c r="AY3110" s="216" t="s">
        <v>182</v>
      </c>
    </row>
    <row r="3111" spans="1:65" s="14" customFormat="1" ht="11.25">
      <c r="B3111" s="217"/>
      <c r="C3111" s="218"/>
      <c r="D3111" s="208" t="s">
        <v>194</v>
      </c>
      <c r="E3111" s="219" t="s">
        <v>1</v>
      </c>
      <c r="F3111" s="220" t="s">
        <v>243</v>
      </c>
      <c r="G3111" s="218"/>
      <c r="H3111" s="221">
        <v>5</v>
      </c>
      <c r="I3111" s="222"/>
      <c r="J3111" s="218"/>
      <c r="K3111" s="218"/>
      <c r="L3111" s="223"/>
      <c r="M3111" s="224"/>
      <c r="N3111" s="225"/>
      <c r="O3111" s="225"/>
      <c r="P3111" s="225"/>
      <c r="Q3111" s="225"/>
      <c r="R3111" s="225"/>
      <c r="S3111" s="225"/>
      <c r="T3111" s="226"/>
      <c r="AT3111" s="227" t="s">
        <v>194</v>
      </c>
      <c r="AU3111" s="227" t="s">
        <v>82</v>
      </c>
      <c r="AV3111" s="14" t="s">
        <v>82</v>
      </c>
      <c r="AW3111" s="14" t="s">
        <v>29</v>
      </c>
      <c r="AX3111" s="14" t="s">
        <v>72</v>
      </c>
      <c r="AY3111" s="227" t="s">
        <v>182</v>
      </c>
    </row>
    <row r="3112" spans="1:65" s="13" customFormat="1" ht="22.5">
      <c r="B3112" s="206"/>
      <c r="C3112" s="207"/>
      <c r="D3112" s="208" t="s">
        <v>194</v>
      </c>
      <c r="E3112" s="209" t="s">
        <v>1</v>
      </c>
      <c r="F3112" s="210" t="s">
        <v>3514</v>
      </c>
      <c r="G3112" s="207"/>
      <c r="H3112" s="209" t="s">
        <v>1</v>
      </c>
      <c r="I3112" s="211"/>
      <c r="J3112" s="207"/>
      <c r="K3112" s="207"/>
      <c r="L3112" s="212"/>
      <c r="M3112" s="213"/>
      <c r="N3112" s="214"/>
      <c r="O3112" s="214"/>
      <c r="P3112" s="214"/>
      <c r="Q3112" s="214"/>
      <c r="R3112" s="214"/>
      <c r="S3112" s="214"/>
      <c r="T3112" s="215"/>
      <c r="AT3112" s="216" t="s">
        <v>194</v>
      </c>
      <c r="AU3112" s="216" t="s">
        <v>82</v>
      </c>
      <c r="AV3112" s="13" t="s">
        <v>80</v>
      </c>
      <c r="AW3112" s="13" t="s">
        <v>29</v>
      </c>
      <c r="AX3112" s="13" t="s">
        <v>72</v>
      </c>
      <c r="AY3112" s="216" t="s">
        <v>182</v>
      </c>
    </row>
    <row r="3113" spans="1:65" s="14" customFormat="1" ht="11.25">
      <c r="B3113" s="217"/>
      <c r="C3113" s="218"/>
      <c r="D3113" s="208" t="s">
        <v>194</v>
      </c>
      <c r="E3113" s="219" t="s">
        <v>1</v>
      </c>
      <c r="F3113" s="220" t="s">
        <v>136</v>
      </c>
      <c r="G3113" s="218"/>
      <c r="H3113" s="221">
        <v>10</v>
      </c>
      <c r="I3113" s="222"/>
      <c r="J3113" s="218"/>
      <c r="K3113" s="218"/>
      <c r="L3113" s="223"/>
      <c r="M3113" s="224"/>
      <c r="N3113" s="225"/>
      <c r="O3113" s="225"/>
      <c r="P3113" s="225"/>
      <c r="Q3113" s="225"/>
      <c r="R3113" s="225"/>
      <c r="S3113" s="225"/>
      <c r="T3113" s="226"/>
      <c r="AT3113" s="227" t="s">
        <v>194</v>
      </c>
      <c r="AU3113" s="227" t="s">
        <v>82</v>
      </c>
      <c r="AV3113" s="14" t="s">
        <v>82</v>
      </c>
      <c r="AW3113" s="14" t="s">
        <v>29</v>
      </c>
      <c r="AX3113" s="14" t="s">
        <v>72</v>
      </c>
      <c r="AY3113" s="227" t="s">
        <v>182</v>
      </c>
    </row>
    <row r="3114" spans="1:65" s="13" customFormat="1" ht="11.25">
      <c r="B3114" s="206"/>
      <c r="C3114" s="207"/>
      <c r="D3114" s="208" t="s">
        <v>194</v>
      </c>
      <c r="E3114" s="209" t="s">
        <v>1</v>
      </c>
      <c r="F3114" s="210" t="s">
        <v>3516</v>
      </c>
      <c r="G3114" s="207"/>
      <c r="H3114" s="209" t="s">
        <v>1</v>
      </c>
      <c r="I3114" s="211"/>
      <c r="J3114" s="207"/>
      <c r="K3114" s="207"/>
      <c r="L3114" s="212"/>
      <c r="M3114" s="213"/>
      <c r="N3114" s="214"/>
      <c r="O3114" s="214"/>
      <c r="P3114" s="214"/>
      <c r="Q3114" s="214"/>
      <c r="R3114" s="214"/>
      <c r="S3114" s="214"/>
      <c r="T3114" s="215"/>
      <c r="AT3114" s="216" t="s">
        <v>194</v>
      </c>
      <c r="AU3114" s="216" t="s">
        <v>82</v>
      </c>
      <c r="AV3114" s="13" t="s">
        <v>80</v>
      </c>
      <c r="AW3114" s="13" t="s">
        <v>29</v>
      </c>
      <c r="AX3114" s="13" t="s">
        <v>72</v>
      </c>
      <c r="AY3114" s="216" t="s">
        <v>182</v>
      </c>
    </row>
    <row r="3115" spans="1:65" s="14" customFormat="1" ht="11.25">
      <c r="B3115" s="217"/>
      <c r="C3115" s="218"/>
      <c r="D3115" s="208" t="s">
        <v>194</v>
      </c>
      <c r="E3115" s="219" t="s">
        <v>1</v>
      </c>
      <c r="F3115" s="220" t="s">
        <v>243</v>
      </c>
      <c r="G3115" s="218"/>
      <c r="H3115" s="221">
        <v>5</v>
      </c>
      <c r="I3115" s="222"/>
      <c r="J3115" s="218"/>
      <c r="K3115" s="218"/>
      <c r="L3115" s="223"/>
      <c r="M3115" s="224"/>
      <c r="N3115" s="225"/>
      <c r="O3115" s="225"/>
      <c r="P3115" s="225"/>
      <c r="Q3115" s="225"/>
      <c r="R3115" s="225"/>
      <c r="S3115" s="225"/>
      <c r="T3115" s="226"/>
      <c r="AT3115" s="227" t="s">
        <v>194</v>
      </c>
      <c r="AU3115" s="227" t="s">
        <v>82</v>
      </c>
      <c r="AV3115" s="14" t="s">
        <v>82</v>
      </c>
      <c r="AW3115" s="14" t="s">
        <v>29</v>
      </c>
      <c r="AX3115" s="14" t="s">
        <v>72</v>
      </c>
      <c r="AY3115" s="227" t="s">
        <v>182</v>
      </c>
    </row>
    <row r="3116" spans="1:65" s="15" customFormat="1" ht="11.25">
      <c r="B3116" s="228"/>
      <c r="C3116" s="229"/>
      <c r="D3116" s="208" t="s">
        <v>194</v>
      </c>
      <c r="E3116" s="230" t="s">
        <v>1</v>
      </c>
      <c r="F3116" s="231" t="s">
        <v>218</v>
      </c>
      <c r="G3116" s="229"/>
      <c r="H3116" s="232">
        <v>20</v>
      </c>
      <c r="I3116" s="233"/>
      <c r="J3116" s="229"/>
      <c r="K3116" s="229"/>
      <c r="L3116" s="234"/>
      <c r="M3116" s="235"/>
      <c r="N3116" s="236"/>
      <c r="O3116" s="236"/>
      <c r="P3116" s="236"/>
      <c r="Q3116" s="236"/>
      <c r="R3116" s="236"/>
      <c r="S3116" s="236"/>
      <c r="T3116" s="237"/>
      <c r="AT3116" s="238" t="s">
        <v>194</v>
      </c>
      <c r="AU3116" s="238" t="s">
        <v>82</v>
      </c>
      <c r="AV3116" s="15" t="s">
        <v>187</v>
      </c>
      <c r="AW3116" s="15" t="s">
        <v>29</v>
      </c>
      <c r="AX3116" s="15" t="s">
        <v>80</v>
      </c>
      <c r="AY3116" s="238" t="s">
        <v>182</v>
      </c>
    </row>
    <row r="3117" spans="1:65" s="2" customFormat="1" ht="24.2" customHeight="1">
      <c r="A3117" s="34"/>
      <c r="B3117" s="35"/>
      <c r="C3117" s="192" t="s">
        <v>3521</v>
      </c>
      <c r="D3117" s="192" t="s">
        <v>184</v>
      </c>
      <c r="E3117" s="193" t="s">
        <v>3522</v>
      </c>
      <c r="F3117" s="194" t="s">
        <v>3523</v>
      </c>
      <c r="G3117" s="195" t="s">
        <v>324</v>
      </c>
      <c r="H3117" s="196">
        <v>2</v>
      </c>
      <c r="I3117" s="197"/>
      <c r="J3117" s="198">
        <f>ROUND(I3117*H3117,2)</f>
        <v>0</v>
      </c>
      <c r="K3117" s="199"/>
      <c r="L3117" s="39"/>
      <c r="M3117" s="200" t="s">
        <v>1</v>
      </c>
      <c r="N3117" s="201" t="s">
        <v>37</v>
      </c>
      <c r="O3117" s="71"/>
      <c r="P3117" s="202">
        <f>O3117*H3117</f>
        <v>0</v>
      </c>
      <c r="Q3117" s="202">
        <v>0</v>
      </c>
      <c r="R3117" s="202">
        <f>Q3117*H3117</f>
        <v>0</v>
      </c>
      <c r="S3117" s="202">
        <v>0</v>
      </c>
      <c r="T3117" s="203">
        <f>S3117*H3117</f>
        <v>0</v>
      </c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4"/>
      <c r="AE3117" s="34"/>
      <c r="AR3117" s="204" t="s">
        <v>326</v>
      </c>
      <c r="AT3117" s="204" t="s">
        <v>184</v>
      </c>
      <c r="AU3117" s="204" t="s">
        <v>82</v>
      </c>
      <c r="AY3117" s="17" t="s">
        <v>182</v>
      </c>
      <c r="BE3117" s="205">
        <f>IF(N3117="základní",J3117,0)</f>
        <v>0</v>
      </c>
      <c r="BF3117" s="205">
        <f>IF(N3117="snížená",J3117,0)</f>
        <v>0</v>
      </c>
      <c r="BG3117" s="205">
        <f>IF(N3117="zákl. přenesená",J3117,0)</f>
        <v>0</v>
      </c>
      <c r="BH3117" s="205">
        <f>IF(N3117="sníž. přenesená",J3117,0)</f>
        <v>0</v>
      </c>
      <c r="BI3117" s="205">
        <f>IF(N3117="nulová",J3117,0)</f>
        <v>0</v>
      </c>
      <c r="BJ3117" s="17" t="s">
        <v>80</v>
      </c>
      <c r="BK3117" s="205">
        <f>ROUND(I3117*H3117,2)</f>
        <v>0</v>
      </c>
      <c r="BL3117" s="17" t="s">
        <v>326</v>
      </c>
      <c r="BM3117" s="204" t="s">
        <v>3524</v>
      </c>
    </row>
    <row r="3118" spans="1:65" s="13" customFormat="1" ht="11.25">
      <c r="B3118" s="206"/>
      <c r="C3118" s="207"/>
      <c r="D3118" s="208" t="s">
        <v>194</v>
      </c>
      <c r="E3118" s="209" t="s">
        <v>1</v>
      </c>
      <c r="F3118" s="210" t="s">
        <v>3525</v>
      </c>
      <c r="G3118" s="207"/>
      <c r="H3118" s="209" t="s">
        <v>1</v>
      </c>
      <c r="I3118" s="211"/>
      <c r="J3118" s="207"/>
      <c r="K3118" s="207"/>
      <c r="L3118" s="212"/>
      <c r="M3118" s="213"/>
      <c r="N3118" s="214"/>
      <c r="O3118" s="214"/>
      <c r="P3118" s="214"/>
      <c r="Q3118" s="214"/>
      <c r="R3118" s="214"/>
      <c r="S3118" s="214"/>
      <c r="T3118" s="215"/>
      <c r="AT3118" s="216" t="s">
        <v>194</v>
      </c>
      <c r="AU3118" s="216" t="s">
        <v>82</v>
      </c>
      <c r="AV3118" s="13" t="s">
        <v>80</v>
      </c>
      <c r="AW3118" s="13" t="s">
        <v>29</v>
      </c>
      <c r="AX3118" s="13" t="s">
        <v>72</v>
      </c>
      <c r="AY3118" s="216" t="s">
        <v>182</v>
      </c>
    </row>
    <row r="3119" spans="1:65" s="14" customFormat="1" ht="11.25">
      <c r="B3119" s="217"/>
      <c r="C3119" s="218"/>
      <c r="D3119" s="208" t="s">
        <v>194</v>
      </c>
      <c r="E3119" s="219" t="s">
        <v>1</v>
      </c>
      <c r="F3119" s="220" t="s">
        <v>2922</v>
      </c>
      <c r="G3119" s="218"/>
      <c r="H3119" s="221">
        <v>2</v>
      </c>
      <c r="I3119" s="222"/>
      <c r="J3119" s="218"/>
      <c r="K3119" s="218"/>
      <c r="L3119" s="223"/>
      <c r="M3119" s="224"/>
      <c r="N3119" s="225"/>
      <c r="O3119" s="225"/>
      <c r="P3119" s="225"/>
      <c r="Q3119" s="225"/>
      <c r="R3119" s="225"/>
      <c r="S3119" s="225"/>
      <c r="T3119" s="226"/>
      <c r="AT3119" s="227" t="s">
        <v>194</v>
      </c>
      <c r="AU3119" s="227" t="s">
        <v>82</v>
      </c>
      <c r="AV3119" s="14" t="s">
        <v>82</v>
      </c>
      <c r="AW3119" s="14" t="s">
        <v>29</v>
      </c>
      <c r="AX3119" s="14" t="s">
        <v>80</v>
      </c>
      <c r="AY3119" s="227" t="s">
        <v>182</v>
      </c>
    </row>
    <row r="3120" spans="1:65" s="2" customFormat="1" ht="16.5" customHeight="1">
      <c r="A3120" s="34"/>
      <c r="B3120" s="35"/>
      <c r="C3120" s="242" t="s">
        <v>3526</v>
      </c>
      <c r="D3120" s="242" t="s">
        <v>648</v>
      </c>
      <c r="E3120" s="243" t="s">
        <v>3527</v>
      </c>
      <c r="F3120" s="244" t="s">
        <v>3528</v>
      </c>
      <c r="G3120" s="245" t="s">
        <v>324</v>
      </c>
      <c r="H3120" s="246">
        <v>2</v>
      </c>
      <c r="I3120" s="247"/>
      <c r="J3120" s="248">
        <f>ROUND(I3120*H3120,2)</f>
        <v>0</v>
      </c>
      <c r="K3120" s="249"/>
      <c r="L3120" s="250"/>
      <c r="M3120" s="251" t="s">
        <v>1</v>
      </c>
      <c r="N3120" s="252" t="s">
        <v>37</v>
      </c>
      <c r="O3120" s="71"/>
      <c r="P3120" s="202">
        <f>O3120*H3120</f>
        <v>0</v>
      </c>
      <c r="Q3120" s="202">
        <v>0.03</v>
      </c>
      <c r="R3120" s="202">
        <f>Q3120*H3120</f>
        <v>0.06</v>
      </c>
      <c r="S3120" s="202">
        <v>0</v>
      </c>
      <c r="T3120" s="203">
        <f>S3120*H3120</f>
        <v>0</v>
      </c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R3120" s="204" t="s">
        <v>434</v>
      </c>
      <c r="AT3120" s="204" t="s">
        <v>648</v>
      </c>
      <c r="AU3120" s="204" t="s">
        <v>82</v>
      </c>
      <c r="AY3120" s="17" t="s">
        <v>182</v>
      </c>
      <c r="BE3120" s="205">
        <f>IF(N3120="základní",J3120,0)</f>
        <v>0</v>
      </c>
      <c r="BF3120" s="205">
        <f>IF(N3120="snížená",J3120,0)</f>
        <v>0</v>
      </c>
      <c r="BG3120" s="205">
        <f>IF(N3120="zákl. přenesená",J3120,0)</f>
        <v>0</v>
      </c>
      <c r="BH3120" s="205">
        <f>IF(N3120="sníž. přenesená",J3120,0)</f>
        <v>0</v>
      </c>
      <c r="BI3120" s="205">
        <f>IF(N3120="nulová",J3120,0)</f>
        <v>0</v>
      </c>
      <c r="BJ3120" s="17" t="s">
        <v>80</v>
      </c>
      <c r="BK3120" s="205">
        <f>ROUND(I3120*H3120,2)</f>
        <v>0</v>
      </c>
      <c r="BL3120" s="17" t="s">
        <v>326</v>
      </c>
      <c r="BM3120" s="204" t="s">
        <v>3529</v>
      </c>
    </row>
    <row r="3121" spans="1:65" s="13" customFormat="1" ht="11.25">
      <c r="B3121" s="206"/>
      <c r="C3121" s="207"/>
      <c r="D3121" s="208" t="s">
        <v>194</v>
      </c>
      <c r="E3121" s="209" t="s">
        <v>1</v>
      </c>
      <c r="F3121" s="210" t="s">
        <v>3525</v>
      </c>
      <c r="G3121" s="207"/>
      <c r="H3121" s="209" t="s">
        <v>1</v>
      </c>
      <c r="I3121" s="211"/>
      <c r="J3121" s="207"/>
      <c r="K3121" s="207"/>
      <c r="L3121" s="212"/>
      <c r="M3121" s="213"/>
      <c r="N3121" s="214"/>
      <c r="O3121" s="214"/>
      <c r="P3121" s="214"/>
      <c r="Q3121" s="214"/>
      <c r="R3121" s="214"/>
      <c r="S3121" s="214"/>
      <c r="T3121" s="215"/>
      <c r="AT3121" s="216" t="s">
        <v>194</v>
      </c>
      <c r="AU3121" s="216" t="s">
        <v>82</v>
      </c>
      <c r="AV3121" s="13" t="s">
        <v>80</v>
      </c>
      <c r="AW3121" s="13" t="s">
        <v>29</v>
      </c>
      <c r="AX3121" s="13" t="s">
        <v>72</v>
      </c>
      <c r="AY3121" s="216" t="s">
        <v>182</v>
      </c>
    </row>
    <row r="3122" spans="1:65" s="14" customFormat="1" ht="11.25">
      <c r="B3122" s="217"/>
      <c r="C3122" s="218"/>
      <c r="D3122" s="208" t="s">
        <v>194</v>
      </c>
      <c r="E3122" s="219" t="s">
        <v>1</v>
      </c>
      <c r="F3122" s="220" t="s">
        <v>2922</v>
      </c>
      <c r="G3122" s="218"/>
      <c r="H3122" s="221">
        <v>2</v>
      </c>
      <c r="I3122" s="222"/>
      <c r="J3122" s="218"/>
      <c r="K3122" s="218"/>
      <c r="L3122" s="223"/>
      <c r="M3122" s="224"/>
      <c r="N3122" s="225"/>
      <c r="O3122" s="225"/>
      <c r="P3122" s="225"/>
      <c r="Q3122" s="225"/>
      <c r="R3122" s="225"/>
      <c r="S3122" s="225"/>
      <c r="T3122" s="226"/>
      <c r="AT3122" s="227" t="s">
        <v>194</v>
      </c>
      <c r="AU3122" s="227" t="s">
        <v>82</v>
      </c>
      <c r="AV3122" s="14" t="s">
        <v>82</v>
      </c>
      <c r="AW3122" s="14" t="s">
        <v>29</v>
      </c>
      <c r="AX3122" s="14" t="s">
        <v>80</v>
      </c>
      <c r="AY3122" s="227" t="s">
        <v>182</v>
      </c>
    </row>
    <row r="3123" spans="1:65" s="2" customFormat="1" ht="24.2" customHeight="1">
      <c r="A3123" s="34"/>
      <c r="B3123" s="35"/>
      <c r="C3123" s="192" t="s">
        <v>3530</v>
      </c>
      <c r="D3123" s="192" t="s">
        <v>184</v>
      </c>
      <c r="E3123" s="193" t="s">
        <v>3531</v>
      </c>
      <c r="F3123" s="194" t="s">
        <v>3532</v>
      </c>
      <c r="G3123" s="195" t="s">
        <v>324</v>
      </c>
      <c r="H3123" s="196">
        <v>1</v>
      </c>
      <c r="I3123" s="197"/>
      <c r="J3123" s="198">
        <f>ROUND(I3123*H3123,2)</f>
        <v>0</v>
      </c>
      <c r="K3123" s="199"/>
      <c r="L3123" s="39"/>
      <c r="M3123" s="200" t="s">
        <v>1</v>
      </c>
      <c r="N3123" s="201" t="s">
        <v>37</v>
      </c>
      <c r="O3123" s="71"/>
      <c r="P3123" s="202">
        <f>O3123*H3123</f>
        <v>0</v>
      </c>
      <c r="Q3123" s="202">
        <v>0</v>
      </c>
      <c r="R3123" s="202">
        <f>Q3123*H3123</f>
        <v>0</v>
      </c>
      <c r="S3123" s="202">
        <v>0</v>
      </c>
      <c r="T3123" s="203">
        <f>S3123*H3123</f>
        <v>0</v>
      </c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R3123" s="204" t="s">
        <v>326</v>
      </c>
      <c r="AT3123" s="204" t="s">
        <v>184</v>
      </c>
      <c r="AU3123" s="204" t="s">
        <v>82</v>
      </c>
      <c r="AY3123" s="17" t="s">
        <v>182</v>
      </c>
      <c r="BE3123" s="205">
        <f>IF(N3123="základní",J3123,0)</f>
        <v>0</v>
      </c>
      <c r="BF3123" s="205">
        <f>IF(N3123="snížená",J3123,0)</f>
        <v>0</v>
      </c>
      <c r="BG3123" s="205">
        <f>IF(N3123="zákl. přenesená",J3123,0)</f>
        <v>0</v>
      </c>
      <c r="BH3123" s="205">
        <f>IF(N3123="sníž. přenesená",J3123,0)</f>
        <v>0</v>
      </c>
      <c r="BI3123" s="205">
        <f>IF(N3123="nulová",J3123,0)</f>
        <v>0</v>
      </c>
      <c r="BJ3123" s="17" t="s">
        <v>80</v>
      </c>
      <c r="BK3123" s="205">
        <f>ROUND(I3123*H3123,2)</f>
        <v>0</v>
      </c>
      <c r="BL3123" s="17" t="s">
        <v>326</v>
      </c>
      <c r="BM3123" s="204" t="s">
        <v>3533</v>
      </c>
    </row>
    <row r="3124" spans="1:65" s="13" customFormat="1" ht="11.25">
      <c r="B3124" s="206"/>
      <c r="C3124" s="207"/>
      <c r="D3124" s="208" t="s">
        <v>194</v>
      </c>
      <c r="E3124" s="209" t="s">
        <v>1</v>
      </c>
      <c r="F3124" s="210" t="s">
        <v>3534</v>
      </c>
      <c r="G3124" s="207"/>
      <c r="H3124" s="209" t="s">
        <v>1</v>
      </c>
      <c r="I3124" s="211"/>
      <c r="J3124" s="207"/>
      <c r="K3124" s="207"/>
      <c r="L3124" s="212"/>
      <c r="M3124" s="213"/>
      <c r="N3124" s="214"/>
      <c r="O3124" s="214"/>
      <c r="P3124" s="214"/>
      <c r="Q3124" s="214"/>
      <c r="R3124" s="214"/>
      <c r="S3124" s="214"/>
      <c r="T3124" s="215"/>
      <c r="AT3124" s="216" t="s">
        <v>194</v>
      </c>
      <c r="AU3124" s="216" t="s">
        <v>82</v>
      </c>
      <c r="AV3124" s="13" t="s">
        <v>80</v>
      </c>
      <c r="AW3124" s="13" t="s">
        <v>29</v>
      </c>
      <c r="AX3124" s="13" t="s">
        <v>72</v>
      </c>
      <c r="AY3124" s="216" t="s">
        <v>182</v>
      </c>
    </row>
    <row r="3125" spans="1:65" s="14" customFormat="1" ht="11.25">
      <c r="B3125" s="217"/>
      <c r="C3125" s="218"/>
      <c r="D3125" s="208" t="s">
        <v>194</v>
      </c>
      <c r="E3125" s="219" t="s">
        <v>1</v>
      </c>
      <c r="F3125" s="220" t="s">
        <v>80</v>
      </c>
      <c r="G3125" s="218"/>
      <c r="H3125" s="221">
        <v>1</v>
      </c>
      <c r="I3125" s="222"/>
      <c r="J3125" s="218"/>
      <c r="K3125" s="218"/>
      <c r="L3125" s="223"/>
      <c r="M3125" s="224"/>
      <c r="N3125" s="225"/>
      <c r="O3125" s="225"/>
      <c r="P3125" s="225"/>
      <c r="Q3125" s="225"/>
      <c r="R3125" s="225"/>
      <c r="S3125" s="225"/>
      <c r="T3125" s="226"/>
      <c r="AT3125" s="227" t="s">
        <v>194</v>
      </c>
      <c r="AU3125" s="227" t="s">
        <v>82</v>
      </c>
      <c r="AV3125" s="14" t="s">
        <v>82</v>
      </c>
      <c r="AW3125" s="14" t="s">
        <v>29</v>
      </c>
      <c r="AX3125" s="14" t="s">
        <v>80</v>
      </c>
      <c r="AY3125" s="227" t="s">
        <v>182</v>
      </c>
    </row>
    <row r="3126" spans="1:65" s="2" customFormat="1" ht="24.2" customHeight="1">
      <c r="A3126" s="34"/>
      <c r="B3126" s="35"/>
      <c r="C3126" s="242" t="s">
        <v>3535</v>
      </c>
      <c r="D3126" s="242" t="s">
        <v>648</v>
      </c>
      <c r="E3126" s="243" t="s">
        <v>3536</v>
      </c>
      <c r="F3126" s="244" t="s">
        <v>3537</v>
      </c>
      <c r="G3126" s="245" t="s">
        <v>324</v>
      </c>
      <c r="H3126" s="246">
        <v>1</v>
      </c>
      <c r="I3126" s="247"/>
      <c r="J3126" s="248">
        <f>ROUND(I3126*H3126,2)</f>
        <v>0</v>
      </c>
      <c r="K3126" s="249"/>
      <c r="L3126" s="250"/>
      <c r="M3126" s="251" t="s">
        <v>1</v>
      </c>
      <c r="N3126" s="252" t="s">
        <v>37</v>
      </c>
      <c r="O3126" s="71"/>
      <c r="P3126" s="202">
        <f>O3126*H3126</f>
        <v>0</v>
      </c>
      <c r="Q3126" s="202">
        <v>0.03</v>
      </c>
      <c r="R3126" s="202">
        <f>Q3126*H3126</f>
        <v>0.03</v>
      </c>
      <c r="S3126" s="202">
        <v>0</v>
      </c>
      <c r="T3126" s="203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4" t="s">
        <v>434</v>
      </c>
      <c r="AT3126" s="204" t="s">
        <v>648</v>
      </c>
      <c r="AU3126" s="204" t="s">
        <v>82</v>
      </c>
      <c r="AY3126" s="17" t="s">
        <v>182</v>
      </c>
      <c r="BE3126" s="205">
        <f>IF(N3126="základní",J3126,0)</f>
        <v>0</v>
      </c>
      <c r="BF3126" s="205">
        <f>IF(N3126="snížená",J3126,0)</f>
        <v>0</v>
      </c>
      <c r="BG3126" s="205">
        <f>IF(N3126="zákl. přenesená",J3126,0)</f>
        <v>0</v>
      </c>
      <c r="BH3126" s="205">
        <f>IF(N3126="sníž. přenesená",J3126,0)</f>
        <v>0</v>
      </c>
      <c r="BI3126" s="205">
        <f>IF(N3126="nulová",J3126,0)</f>
        <v>0</v>
      </c>
      <c r="BJ3126" s="17" t="s">
        <v>80</v>
      </c>
      <c r="BK3126" s="205">
        <f>ROUND(I3126*H3126,2)</f>
        <v>0</v>
      </c>
      <c r="BL3126" s="17" t="s">
        <v>326</v>
      </c>
      <c r="BM3126" s="204" t="s">
        <v>3538</v>
      </c>
    </row>
    <row r="3127" spans="1:65" s="14" customFormat="1" ht="11.25">
      <c r="B3127" s="217"/>
      <c r="C3127" s="218"/>
      <c r="D3127" s="208" t="s">
        <v>194</v>
      </c>
      <c r="E3127" s="219" t="s">
        <v>1</v>
      </c>
      <c r="F3127" s="220" t="s">
        <v>80</v>
      </c>
      <c r="G3127" s="218"/>
      <c r="H3127" s="221">
        <v>1</v>
      </c>
      <c r="I3127" s="222"/>
      <c r="J3127" s="218"/>
      <c r="K3127" s="218"/>
      <c r="L3127" s="223"/>
      <c r="M3127" s="224"/>
      <c r="N3127" s="225"/>
      <c r="O3127" s="225"/>
      <c r="P3127" s="225"/>
      <c r="Q3127" s="225"/>
      <c r="R3127" s="225"/>
      <c r="S3127" s="225"/>
      <c r="T3127" s="226"/>
      <c r="AT3127" s="227" t="s">
        <v>194</v>
      </c>
      <c r="AU3127" s="227" t="s">
        <v>82</v>
      </c>
      <c r="AV3127" s="14" t="s">
        <v>82</v>
      </c>
      <c r="AW3127" s="14" t="s">
        <v>29</v>
      </c>
      <c r="AX3127" s="14" t="s">
        <v>80</v>
      </c>
      <c r="AY3127" s="227" t="s">
        <v>182</v>
      </c>
    </row>
    <row r="3128" spans="1:65" s="2" customFormat="1" ht="33" customHeight="1">
      <c r="A3128" s="34"/>
      <c r="B3128" s="35"/>
      <c r="C3128" s="192" t="s">
        <v>3539</v>
      </c>
      <c r="D3128" s="192" t="s">
        <v>184</v>
      </c>
      <c r="E3128" s="193" t="s">
        <v>3540</v>
      </c>
      <c r="F3128" s="194" t="s">
        <v>3541</v>
      </c>
      <c r="G3128" s="195" t="s">
        <v>324</v>
      </c>
      <c r="H3128" s="196">
        <v>1</v>
      </c>
      <c r="I3128" s="197"/>
      <c r="J3128" s="198">
        <f>ROUND(I3128*H3128,2)</f>
        <v>0</v>
      </c>
      <c r="K3128" s="199"/>
      <c r="L3128" s="39"/>
      <c r="M3128" s="200" t="s">
        <v>1</v>
      </c>
      <c r="N3128" s="201" t="s">
        <v>37</v>
      </c>
      <c r="O3128" s="71"/>
      <c r="P3128" s="202">
        <f>O3128*H3128</f>
        <v>0</v>
      </c>
      <c r="Q3128" s="202">
        <v>0</v>
      </c>
      <c r="R3128" s="202">
        <f>Q3128*H3128</f>
        <v>0</v>
      </c>
      <c r="S3128" s="202">
        <v>0</v>
      </c>
      <c r="T3128" s="203">
        <f>S3128*H3128</f>
        <v>0</v>
      </c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R3128" s="204" t="s">
        <v>326</v>
      </c>
      <c r="AT3128" s="204" t="s">
        <v>184</v>
      </c>
      <c r="AU3128" s="204" t="s">
        <v>82</v>
      </c>
      <c r="AY3128" s="17" t="s">
        <v>182</v>
      </c>
      <c r="BE3128" s="205">
        <f>IF(N3128="základní",J3128,0)</f>
        <v>0</v>
      </c>
      <c r="BF3128" s="205">
        <f>IF(N3128="snížená",J3128,0)</f>
        <v>0</v>
      </c>
      <c r="BG3128" s="205">
        <f>IF(N3128="zákl. přenesená",J3128,0)</f>
        <v>0</v>
      </c>
      <c r="BH3128" s="205">
        <f>IF(N3128="sníž. přenesená",J3128,0)</f>
        <v>0</v>
      </c>
      <c r="BI3128" s="205">
        <f>IF(N3128="nulová",J3128,0)</f>
        <v>0</v>
      </c>
      <c r="BJ3128" s="17" t="s">
        <v>80</v>
      </c>
      <c r="BK3128" s="205">
        <f>ROUND(I3128*H3128,2)</f>
        <v>0</v>
      </c>
      <c r="BL3128" s="17" t="s">
        <v>326</v>
      </c>
      <c r="BM3128" s="204" t="s">
        <v>3542</v>
      </c>
    </row>
    <row r="3129" spans="1:65" s="13" customFormat="1" ht="11.25">
      <c r="B3129" s="206"/>
      <c r="C3129" s="207"/>
      <c r="D3129" s="208" t="s">
        <v>194</v>
      </c>
      <c r="E3129" s="209" t="s">
        <v>1</v>
      </c>
      <c r="F3129" s="210" t="s">
        <v>3543</v>
      </c>
      <c r="G3129" s="207"/>
      <c r="H3129" s="209" t="s">
        <v>1</v>
      </c>
      <c r="I3129" s="211"/>
      <c r="J3129" s="207"/>
      <c r="K3129" s="207"/>
      <c r="L3129" s="212"/>
      <c r="M3129" s="213"/>
      <c r="N3129" s="214"/>
      <c r="O3129" s="214"/>
      <c r="P3129" s="214"/>
      <c r="Q3129" s="214"/>
      <c r="R3129" s="214"/>
      <c r="S3129" s="214"/>
      <c r="T3129" s="215"/>
      <c r="AT3129" s="216" t="s">
        <v>194</v>
      </c>
      <c r="AU3129" s="216" t="s">
        <v>82</v>
      </c>
      <c r="AV3129" s="13" t="s">
        <v>80</v>
      </c>
      <c r="AW3129" s="13" t="s">
        <v>29</v>
      </c>
      <c r="AX3129" s="13" t="s">
        <v>72</v>
      </c>
      <c r="AY3129" s="216" t="s">
        <v>182</v>
      </c>
    </row>
    <row r="3130" spans="1:65" s="14" customFormat="1" ht="11.25">
      <c r="B3130" s="217"/>
      <c r="C3130" s="218"/>
      <c r="D3130" s="208" t="s">
        <v>194</v>
      </c>
      <c r="E3130" s="219" t="s">
        <v>1</v>
      </c>
      <c r="F3130" s="220" t="s">
        <v>80</v>
      </c>
      <c r="G3130" s="218"/>
      <c r="H3130" s="221">
        <v>1</v>
      </c>
      <c r="I3130" s="222"/>
      <c r="J3130" s="218"/>
      <c r="K3130" s="218"/>
      <c r="L3130" s="223"/>
      <c r="M3130" s="224"/>
      <c r="N3130" s="225"/>
      <c r="O3130" s="225"/>
      <c r="P3130" s="225"/>
      <c r="Q3130" s="225"/>
      <c r="R3130" s="225"/>
      <c r="S3130" s="225"/>
      <c r="T3130" s="226"/>
      <c r="AT3130" s="227" t="s">
        <v>194</v>
      </c>
      <c r="AU3130" s="227" t="s">
        <v>82</v>
      </c>
      <c r="AV3130" s="14" t="s">
        <v>82</v>
      </c>
      <c r="AW3130" s="14" t="s">
        <v>29</v>
      </c>
      <c r="AX3130" s="14" t="s">
        <v>80</v>
      </c>
      <c r="AY3130" s="227" t="s">
        <v>182</v>
      </c>
    </row>
    <row r="3131" spans="1:65" s="2" customFormat="1" ht="24.2" customHeight="1">
      <c r="A3131" s="34"/>
      <c r="B3131" s="35"/>
      <c r="C3131" s="242" t="s">
        <v>3544</v>
      </c>
      <c r="D3131" s="242" t="s">
        <v>648</v>
      </c>
      <c r="E3131" s="243" t="s">
        <v>3545</v>
      </c>
      <c r="F3131" s="244" t="s">
        <v>3546</v>
      </c>
      <c r="G3131" s="245" t="s">
        <v>324</v>
      </c>
      <c r="H3131" s="246">
        <v>1</v>
      </c>
      <c r="I3131" s="247"/>
      <c r="J3131" s="248">
        <f>ROUND(I3131*H3131,2)</f>
        <v>0</v>
      </c>
      <c r="K3131" s="249"/>
      <c r="L3131" s="250"/>
      <c r="M3131" s="251" t="s">
        <v>1</v>
      </c>
      <c r="N3131" s="252" t="s">
        <v>37</v>
      </c>
      <c r="O3131" s="71"/>
      <c r="P3131" s="202">
        <f>O3131*H3131</f>
        <v>0</v>
      </c>
      <c r="Q3131" s="202">
        <v>8.5999999999999993E-2</v>
      </c>
      <c r="R3131" s="202">
        <f>Q3131*H3131</f>
        <v>8.5999999999999993E-2</v>
      </c>
      <c r="S3131" s="202">
        <v>0</v>
      </c>
      <c r="T3131" s="203">
        <f>S3131*H3131</f>
        <v>0</v>
      </c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R3131" s="204" t="s">
        <v>434</v>
      </c>
      <c r="AT3131" s="204" t="s">
        <v>648</v>
      </c>
      <c r="AU3131" s="204" t="s">
        <v>82</v>
      </c>
      <c r="AY3131" s="17" t="s">
        <v>182</v>
      </c>
      <c r="BE3131" s="205">
        <f>IF(N3131="základní",J3131,0)</f>
        <v>0</v>
      </c>
      <c r="BF3131" s="205">
        <f>IF(N3131="snížená",J3131,0)</f>
        <v>0</v>
      </c>
      <c r="BG3131" s="205">
        <f>IF(N3131="zákl. přenesená",J3131,0)</f>
        <v>0</v>
      </c>
      <c r="BH3131" s="205">
        <f>IF(N3131="sníž. přenesená",J3131,0)</f>
        <v>0</v>
      </c>
      <c r="BI3131" s="205">
        <f>IF(N3131="nulová",J3131,0)</f>
        <v>0</v>
      </c>
      <c r="BJ3131" s="17" t="s">
        <v>80</v>
      </c>
      <c r="BK3131" s="205">
        <f>ROUND(I3131*H3131,2)</f>
        <v>0</v>
      </c>
      <c r="BL3131" s="17" t="s">
        <v>326</v>
      </c>
      <c r="BM3131" s="204" t="s">
        <v>3547</v>
      </c>
    </row>
    <row r="3132" spans="1:65" s="13" customFormat="1" ht="11.25">
      <c r="B3132" s="206"/>
      <c r="C3132" s="207"/>
      <c r="D3132" s="208" t="s">
        <v>194</v>
      </c>
      <c r="E3132" s="209" t="s">
        <v>1</v>
      </c>
      <c r="F3132" s="210" t="s">
        <v>3548</v>
      </c>
      <c r="G3132" s="207"/>
      <c r="H3132" s="209" t="s">
        <v>1</v>
      </c>
      <c r="I3132" s="211"/>
      <c r="J3132" s="207"/>
      <c r="K3132" s="207"/>
      <c r="L3132" s="212"/>
      <c r="M3132" s="213"/>
      <c r="N3132" s="214"/>
      <c r="O3132" s="214"/>
      <c r="P3132" s="214"/>
      <c r="Q3132" s="214"/>
      <c r="R3132" s="214"/>
      <c r="S3132" s="214"/>
      <c r="T3132" s="215"/>
      <c r="AT3132" s="216" t="s">
        <v>194</v>
      </c>
      <c r="AU3132" s="216" t="s">
        <v>82</v>
      </c>
      <c r="AV3132" s="13" t="s">
        <v>80</v>
      </c>
      <c r="AW3132" s="13" t="s">
        <v>29</v>
      </c>
      <c r="AX3132" s="13" t="s">
        <v>72</v>
      </c>
      <c r="AY3132" s="216" t="s">
        <v>182</v>
      </c>
    </row>
    <row r="3133" spans="1:65" s="14" customFormat="1" ht="11.25">
      <c r="B3133" s="217"/>
      <c r="C3133" s="218"/>
      <c r="D3133" s="208" t="s">
        <v>194</v>
      </c>
      <c r="E3133" s="219" t="s">
        <v>1</v>
      </c>
      <c r="F3133" s="220" t="s">
        <v>80</v>
      </c>
      <c r="G3133" s="218"/>
      <c r="H3133" s="221">
        <v>1</v>
      </c>
      <c r="I3133" s="222"/>
      <c r="J3133" s="218"/>
      <c r="K3133" s="218"/>
      <c r="L3133" s="223"/>
      <c r="M3133" s="224"/>
      <c r="N3133" s="225"/>
      <c r="O3133" s="225"/>
      <c r="P3133" s="225"/>
      <c r="Q3133" s="225"/>
      <c r="R3133" s="225"/>
      <c r="S3133" s="225"/>
      <c r="T3133" s="226"/>
      <c r="AT3133" s="227" t="s">
        <v>194</v>
      </c>
      <c r="AU3133" s="227" t="s">
        <v>82</v>
      </c>
      <c r="AV3133" s="14" t="s">
        <v>82</v>
      </c>
      <c r="AW3133" s="14" t="s">
        <v>29</v>
      </c>
      <c r="AX3133" s="14" t="s">
        <v>80</v>
      </c>
      <c r="AY3133" s="227" t="s">
        <v>182</v>
      </c>
    </row>
    <row r="3134" spans="1:65" s="2" customFormat="1" ht="24.2" customHeight="1">
      <c r="A3134" s="34"/>
      <c r="B3134" s="35"/>
      <c r="C3134" s="192" t="s">
        <v>3549</v>
      </c>
      <c r="D3134" s="192" t="s">
        <v>184</v>
      </c>
      <c r="E3134" s="193" t="s">
        <v>3550</v>
      </c>
      <c r="F3134" s="194" t="s">
        <v>3551</v>
      </c>
      <c r="G3134" s="195" t="s">
        <v>324</v>
      </c>
      <c r="H3134" s="196">
        <v>1</v>
      </c>
      <c r="I3134" s="197"/>
      <c r="J3134" s="198">
        <f>ROUND(I3134*H3134,2)</f>
        <v>0</v>
      </c>
      <c r="K3134" s="199"/>
      <c r="L3134" s="39"/>
      <c r="M3134" s="200" t="s">
        <v>1</v>
      </c>
      <c r="N3134" s="201" t="s">
        <v>37</v>
      </c>
      <c r="O3134" s="71"/>
      <c r="P3134" s="202">
        <f>O3134*H3134</f>
        <v>0</v>
      </c>
      <c r="Q3134" s="202">
        <v>1.7000000000000001E-4</v>
      </c>
      <c r="R3134" s="202">
        <f>Q3134*H3134</f>
        <v>1.7000000000000001E-4</v>
      </c>
      <c r="S3134" s="202">
        <v>0</v>
      </c>
      <c r="T3134" s="203">
        <f>S3134*H3134</f>
        <v>0</v>
      </c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R3134" s="204" t="s">
        <v>326</v>
      </c>
      <c r="AT3134" s="204" t="s">
        <v>184</v>
      </c>
      <c r="AU3134" s="204" t="s">
        <v>82</v>
      </c>
      <c r="AY3134" s="17" t="s">
        <v>182</v>
      </c>
      <c r="BE3134" s="205">
        <f>IF(N3134="základní",J3134,0)</f>
        <v>0</v>
      </c>
      <c r="BF3134" s="205">
        <f>IF(N3134="snížená",J3134,0)</f>
        <v>0</v>
      </c>
      <c r="BG3134" s="205">
        <f>IF(N3134="zákl. přenesená",J3134,0)</f>
        <v>0</v>
      </c>
      <c r="BH3134" s="205">
        <f>IF(N3134="sníž. přenesená",J3134,0)</f>
        <v>0</v>
      </c>
      <c r="BI3134" s="205">
        <f>IF(N3134="nulová",J3134,0)</f>
        <v>0</v>
      </c>
      <c r="BJ3134" s="17" t="s">
        <v>80</v>
      </c>
      <c r="BK3134" s="205">
        <f>ROUND(I3134*H3134,2)</f>
        <v>0</v>
      </c>
      <c r="BL3134" s="17" t="s">
        <v>326</v>
      </c>
      <c r="BM3134" s="204" t="s">
        <v>3552</v>
      </c>
    </row>
    <row r="3135" spans="1:65" s="14" customFormat="1" ht="11.25">
      <c r="B3135" s="217"/>
      <c r="C3135" s="218"/>
      <c r="D3135" s="208" t="s">
        <v>194</v>
      </c>
      <c r="E3135" s="219" t="s">
        <v>1</v>
      </c>
      <c r="F3135" s="220" t="s">
        <v>80</v>
      </c>
      <c r="G3135" s="218"/>
      <c r="H3135" s="221">
        <v>1</v>
      </c>
      <c r="I3135" s="222"/>
      <c r="J3135" s="218"/>
      <c r="K3135" s="218"/>
      <c r="L3135" s="223"/>
      <c r="M3135" s="224"/>
      <c r="N3135" s="225"/>
      <c r="O3135" s="225"/>
      <c r="P3135" s="225"/>
      <c r="Q3135" s="225"/>
      <c r="R3135" s="225"/>
      <c r="S3135" s="225"/>
      <c r="T3135" s="226"/>
      <c r="AT3135" s="227" t="s">
        <v>194</v>
      </c>
      <c r="AU3135" s="227" t="s">
        <v>82</v>
      </c>
      <c r="AV3135" s="14" t="s">
        <v>82</v>
      </c>
      <c r="AW3135" s="14" t="s">
        <v>29</v>
      </c>
      <c r="AX3135" s="14" t="s">
        <v>80</v>
      </c>
      <c r="AY3135" s="227" t="s">
        <v>182</v>
      </c>
    </row>
    <row r="3136" spans="1:65" s="2" customFormat="1" ht="37.9" customHeight="1">
      <c r="A3136" s="34"/>
      <c r="B3136" s="35"/>
      <c r="C3136" s="242" t="s">
        <v>3553</v>
      </c>
      <c r="D3136" s="242" t="s">
        <v>648</v>
      </c>
      <c r="E3136" s="243" t="s">
        <v>3554</v>
      </c>
      <c r="F3136" s="244" t="s">
        <v>3555</v>
      </c>
      <c r="G3136" s="245" t="s">
        <v>324</v>
      </c>
      <c r="H3136" s="246">
        <v>1</v>
      </c>
      <c r="I3136" s="247"/>
      <c r="J3136" s="248">
        <f>ROUND(I3136*H3136,2)</f>
        <v>0</v>
      </c>
      <c r="K3136" s="249"/>
      <c r="L3136" s="250"/>
      <c r="M3136" s="251" t="s">
        <v>1</v>
      </c>
      <c r="N3136" s="252" t="s">
        <v>37</v>
      </c>
      <c r="O3136" s="71"/>
      <c r="P3136" s="202">
        <f>O3136*H3136</f>
        <v>0</v>
      </c>
      <c r="Q3136" s="202">
        <v>6.4999999999999997E-4</v>
      </c>
      <c r="R3136" s="202">
        <f>Q3136*H3136</f>
        <v>6.4999999999999997E-4</v>
      </c>
      <c r="S3136" s="202">
        <v>0</v>
      </c>
      <c r="T3136" s="203">
        <f>S3136*H3136</f>
        <v>0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4" t="s">
        <v>282</v>
      </c>
      <c r="AT3136" s="204" t="s">
        <v>648</v>
      </c>
      <c r="AU3136" s="204" t="s">
        <v>82</v>
      </c>
      <c r="AY3136" s="17" t="s">
        <v>182</v>
      </c>
      <c r="BE3136" s="205">
        <f>IF(N3136="základní",J3136,0)</f>
        <v>0</v>
      </c>
      <c r="BF3136" s="205">
        <f>IF(N3136="snížená",J3136,0)</f>
        <v>0</v>
      </c>
      <c r="BG3136" s="205">
        <f>IF(N3136="zákl. přenesená",J3136,0)</f>
        <v>0</v>
      </c>
      <c r="BH3136" s="205">
        <f>IF(N3136="sníž. přenesená",J3136,0)</f>
        <v>0</v>
      </c>
      <c r="BI3136" s="205">
        <f>IF(N3136="nulová",J3136,0)</f>
        <v>0</v>
      </c>
      <c r="BJ3136" s="17" t="s">
        <v>80</v>
      </c>
      <c r="BK3136" s="205">
        <f>ROUND(I3136*H3136,2)</f>
        <v>0</v>
      </c>
      <c r="BL3136" s="17" t="s">
        <v>187</v>
      </c>
      <c r="BM3136" s="204" t="s">
        <v>3556</v>
      </c>
    </row>
    <row r="3137" spans="1:65" s="2" customFormat="1" ht="19.5">
      <c r="A3137" s="34"/>
      <c r="B3137" s="35"/>
      <c r="C3137" s="36"/>
      <c r="D3137" s="208" t="s">
        <v>652</v>
      </c>
      <c r="E3137" s="36"/>
      <c r="F3137" s="253" t="s">
        <v>3557</v>
      </c>
      <c r="G3137" s="36"/>
      <c r="H3137" s="36"/>
      <c r="I3137" s="254"/>
      <c r="J3137" s="36"/>
      <c r="K3137" s="36"/>
      <c r="L3137" s="39"/>
      <c r="M3137" s="255"/>
      <c r="N3137" s="256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652</v>
      </c>
      <c r="AU3137" s="17" t="s">
        <v>82</v>
      </c>
    </row>
    <row r="3138" spans="1:65" s="14" customFormat="1" ht="11.25">
      <c r="B3138" s="217"/>
      <c r="C3138" s="218"/>
      <c r="D3138" s="208" t="s">
        <v>194</v>
      </c>
      <c r="E3138" s="219" t="s">
        <v>1</v>
      </c>
      <c r="F3138" s="220" t="s">
        <v>80</v>
      </c>
      <c r="G3138" s="218"/>
      <c r="H3138" s="221">
        <v>1</v>
      </c>
      <c r="I3138" s="222"/>
      <c r="J3138" s="218"/>
      <c r="K3138" s="218"/>
      <c r="L3138" s="223"/>
      <c r="M3138" s="224"/>
      <c r="N3138" s="225"/>
      <c r="O3138" s="225"/>
      <c r="P3138" s="225"/>
      <c r="Q3138" s="225"/>
      <c r="R3138" s="225"/>
      <c r="S3138" s="225"/>
      <c r="T3138" s="226"/>
      <c r="AT3138" s="227" t="s">
        <v>194</v>
      </c>
      <c r="AU3138" s="227" t="s">
        <v>82</v>
      </c>
      <c r="AV3138" s="14" t="s">
        <v>82</v>
      </c>
      <c r="AW3138" s="14" t="s">
        <v>29</v>
      </c>
      <c r="AX3138" s="14" t="s">
        <v>80</v>
      </c>
      <c r="AY3138" s="227" t="s">
        <v>182</v>
      </c>
    </row>
    <row r="3139" spans="1:65" s="2" customFormat="1" ht="16.5" customHeight="1">
      <c r="A3139" s="34"/>
      <c r="B3139" s="35"/>
      <c r="C3139" s="192" t="s">
        <v>3558</v>
      </c>
      <c r="D3139" s="192" t="s">
        <v>184</v>
      </c>
      <c r="E3139" s="193" t="s">
        <v>3559</v>
      </c>
      <c r="F3139" s="194" t="s">
        <v>3560</v>
      </c>
      <c r="G3139" s="195" t="s">
        <v>318</v>
      </c>
      <c r="H3139" s="196">
        <v>140</v>
      </c>
      <c r="I3139" s="197"/>
      <c r="J3139" s="198">
        <f>ROUND(I3139*H3139,2)</f>
        <v>0</v>
      </c>
      <c r="K3139" s="199"/>
      <c r="L3139" s="39"/>
      <c r="M3139" s="200" t="s">
        <v>1</v>
      </c>
      <c r="N3139" s="201" t="s">
        <v>37</v>
      </c>
      <c r="O3139" s="71"/>
      <c r="P3139" s="202">
        <f>O3139*H3139</f>
        <v>0</v>
      </c>
      <c r="Q3139" s="202">
        <v>0</v>
      </c>
      <c r="R3139" s="202">
        <f>Q3139*H3139</f>
        <v>0</v>
      </c>
      <c r="S3139" s="202">
        <v>0</v>
      </c>
      <c r="T3139" s="203">
        <f>S3139*H3139</f>
        <v>0</v>
      </c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4"/>
      <c r="AE3139" s="34"/>
      <c r="AR3139" s="204" t="s">
        <v>326</v>
      </c>
      <c r="AT3139" s="204" t="s">
        <v>184</v>
      </c>
      <c r="AU3139" s="204" t="s">
        <v>82</v>
      </c>
      <c r="AY3139" s="17" t="s">
        <v>182</v>
      </c>
      <c r="BE3139" s="205">
        <f>IF(N3139="základní",J3139,0)</f>
        <v>0</v>
      </c>
      <c r="BF3139" s="205">
        <f>IF(N3139="snížená",J3139,0)</f>
        <v>0</v>
      </c>
      <c r="BG3139" s="205">
        <f>IF(N3139="zákl. přenesená",J3139,0)</f>
        <v>0</v>
      </c>
      <c r="BH3139" s="205">
        <f>IF(N3139="sníž. přenesená",J3139,0)</f>
        <v>0</v>
      </c>
      <c r="BI3139" s="205">
        <f>IF(N3139="nulová",J3139,0)</f>
        <v>0</v>
      </c>
      <c r="BJ3139" s="17" t="s">
        <v>80</v>
      </c>
      <c r="BK3139" s="205">
        <f>ROUND(I3139*H3139,2)</f>
        <v>0</v>
      </c>
      <c r="BL3139" s="17" t="s">
        <v>326</v>
      </c>
      <c r="BM3139" s="204" t="s">
        <v>3561</v>
      </c>
    </row>
    <row r="3140" spans="1:65" s="13" customFormat="1" ht="11.25">
      <c r="B3140" s="206"/>
      <c r="C3140" s="207"/>
      <c r="D3140" s="208" t="s">
        <v>194</v>
      </c>
      <c r="E3140" s="209" t="s">
        <v>1</v>
      </c>
      <c r="F3140" s="210" t="s">
        <v>3562</v>
      </c>
      <c r="G3140" s="207"/>
      <c r="H3140" s="209" t="s">
        <v>1</v>
      </c>
      <c r="I3140" s="211"/>
      <c r="J3140" s="207"/>
      <c r="K3140" s="207"/>
      <c r="L3140" s="212"/>
      <c r="M3140" s="213"/>
      <c r="N3140" s="214"/>
      <c r="O3140" s="214"/>
      <c r="P3140" s="214"/>
      <c r="Q3140" s="214"/>
      <c r="R3140" s="214"/>
      <c r="S3140" s="214"/>
      <c r="T3140" s="215"/>
      <c r="AT3140" s="216" t="s">
        <v>194</v>
      </c>
      <c r="AU3140" s="216" t="s">
        <v>82</v>
      </c>
      <c r="AV3140" s="13" t="s">
        <v>80</v>
      </c>
      <c r="AW3140" s="13" t="s">
        <v>29</v>
      </c>
      <c r="AX3140" s="13" t="s">
        <v>72</v>
      </c>
      <c r="AY3140" s="216" t="s">
        <v>182</v>
      </c>
    </row>
    <row r="3141" spans="1:65" s="14" customFormat="1" ht="11.25">
      <c r="B3141" s="217"/>
      <c r="C3141" s="218"/>
      <c r="D3141" s="208" t="s">
        <v>194</v>
      </c>
      <c r="E3141" s="219" t="s">
        <v>1</v>
      </c>
      <c r="F3141" s="220" t="s">
        <v>1487</v>
      </c>
      <c r="G3141" s="218"/>
      <c r="H3141" s="221">
        <v>140</v>
      </c>
      <c r="I3141" s="222"/>
      <c r="J3141" s="218"/>
      <c r="K3141" s="218"/>
      <c r="L3141" s="223"/>
      <c r="M3141" s="224"/>
      <c r="N3141" s="225"/>
      <c r="O3141" s="225"/>
      <c r="P3141" s="225"/>
      <c r="Q3141" s="225"/>
      <c r="R3141" s="225"/>
      <c r="S3141" s="225"/>
      <c r="T3141" s="226"/>
      <c r="AT3141" s="227" t="s">
        <v>194</v>
      </c>
      <c r="AU3141" s="227" t="s">
        <v>82</v>
      </c>
      <c r="AV3141" s="14" t="s">
        <v>82</v>
      </c>
      <c r="AW3141" s="14" t="s">
        <v>29</v>
      </c>
      <c r="AX3141" s="14" t="s">
        <v>80</v>
      </c>
      <c r="AY3141" s="227" t="s">
        <v>182</v>
      </c>
    </row>
    <row r="3142" spans="1:65" s="2" customFormat="1" ht="21.75" customHeight="1">
      <c r="A3142" s="34"/>
      <c r="B3142" s="35"/>
      <c r="C3142" s="242" t="s">
        <v>3563</v>
      </c>
      <c r="D3142" s="242" t="s">
        <v>648</v>
      </c>
      <c r="E3142" s="243" t="s">
        <v>3564</v>
      </c>
      <c r="F3142" s="244" t="s">
        <v>3565</v>
      </c>
      <c r="G3142" s="245" t="s">
        <v>292</v>
      </c>
      <c r="H3142" s="246">
        <v>0.08</v>
      </c>
      <c r="I3142" s="247"/>
      <c r="J3142" s="248">
        <f>ROUND(I3142*H3142,2)</f>
        <v>0</v>
      </c>
      <c r="K3142" s="249"/>
      <c r="L3142" s="250"/>
      <c r="M3142" s="251" t="s">
        <v>1</v>
      </c>
      <c r="N3142" s="252" t="s">
        <v>37</v>
      </c>
      <c r="O3142" s="71"/>
      <c r="P3142" s="202">
        <f>O3142*H3142</f>
        <v>0</v>
      </c>
      <c r="Q3142" s="202">
        <v>1</v>
      </c>
      <c r="R3142" s="202">
        <f>Q3142*H3142</f>
        <v>0.08</v>
      </c>
      <c r="S3142" s="202">
        <v>0</v>
      </c>
      <c r="T3142" s="203">
        <f>S3142*H3142</f>
        <v>0</v>
      </c>
      <c r="U3142" s="34"/>
      <c r="V3142" s="34"/>
      <c r="W3142" s="34"/>
      <c r="X3142" s="34"/>
      <c r="Y3142" s="34"/>
      <c r="Z3142" s="34"/>
      <c r="AA3142" s="34"/>
      <c r="AB3142" s="34"/>
      <c r="AC3142" s="34"/>
      <c r="AD3142" s="34"/>
      <c r="AE3142" s="34"/>
      <c r="AR3142" s="204" t="s">
        <v>282</v>
      </c>
      <c r="AT3142" s="204" t="s">
        <v>648</v>
      </c>
      <c r="AU3142" s="204" t="s">
        <v>82</v>
      </c>
      <c r="AY3142" s="17" t="s">
        <v>182</v>
      </c>
      <c r="BE3142" s="205">
        <f>IF(N3142="základní",J3142,0)</f>
        <v>0</v>
      </c>
      <c r="BF3142" s="205">
        <f>IF(N3142="snížená",J3142,0)</f>
        <v>0</v>
      </c>
      <c r="BG3142" s="205">
        <f>IF(N3142="zákl. přenesená",J3142,0)</f>
        <v>0</v>
      </c>
      <c r="BH3142" s="205">
        <f>IF(N3142="sníž. přenesená",J3142,0)</f>
        <v>0</v>
      </c>
      <c r="BI3142" s="205">
        <f>IF(N3142="nulová",J3142,0)</f>
        <v>0</v>
      </c>
      <c r="BJ3142" s="17" t="s">
        <v>80</v>
      </c>
      <c r="BK3142" s="205">
        <f>ROUND(I3142*H3142,2)</f>
        <v>0</v>
      </c>
      <c r="BL3142" s="17" t="s">
        <v>187</v>
      </c>
      <c r="BM3142" s="204" t="s">
        <v>3566</v>
      </c>
    </row>
    <row r="3143" spans="1:65" s="2" customFormat="1" ht="19.5">
      <c r="A3143" s="34"/>
      <c r="B3143" s="35"/>
      <c r="C3143" s="36"/>
      <c r="D3143" s="208" t="s">
        <v>652</v>
      </c>
      <c r="E3143" s="36"/>
      <c r="F3143" s="253" t="s">
        <v>3567</v>
      </c>
      <c r="G3143" s="36"/>
      <c r="H3143" s="36"/>
      <c r="I3143" s="254"/>
      <c r="J3143" s="36"/>
      <c r="K3143" s="36"/>
      <c r="L3143" s="39"/>
      <c r="M3143" s="255"/>
      <c r="N3143" s="256"/>
      <c r="O3143" s="71"/>
      <c r="P3143" s="71"/>
      <c r="Q3143" s="71"/>
      <c r="R3143" s="71"/>
      <c r="S3143" s="71"/>
      <c r="T3143" s="72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4"/>
      <c r="AE3143" s="34"/>
      <c r="AT3143" s="17" t="s">
        <v>652</v>
      </c>
      <c r="AU3143" s="17" t="s">
        <v>82</v>
      </c>
    </row>
    <row r="3144" spans="1:65" s="13" customFormat="1" ht="11.25">
      <c r="B3144" s="206"/>
      <c r="C3144" s="207"/>
      <c r="D3144" s="208" t="s">
        <v>194</v>
      </c>
      <c r="E3144" s="209" t="s">
        <v>1</v>
      </c>
      <c r="F3144" s="210" t="s">
        <v>3562</v>
      </c>
      <c r="G3144" s="207"/>
      <c r="H3144" s="209" t="s">
        <v>1</v>
      </c>
      <c r="I3144" s="211"/>
      <c r="J3144" s="207"/>
      <c r="K3144" s="207"/>
      <c r="L3144" s="212"/>
      <c r="M3144" s="213"/>
      <c r="N3144" s="214"/>
      <c r="O3144" s="214"/>
      <c r="P3144" s="214"/>
      <c r="Q3144" s="214"/>
      <c r="R3144" s="214"/>
      <c r="S3144" s="214"/>
      <c r="T3144" s="215"/>
      <c r="AT3144" s="216" t="s">
        <v>194</v>
      </c>
      <c r="AU3144" s="216" t="s">
        <v>82</v>
      </c>
      <c r="AV3144" s="13" t="s">
        <v>80</v>
      </c>
      <c r="AW3144" s="13" t="s">
        <v>29</v>
      </c>
      <c r="AX3144" s="13" t="s">
        <v>72</v>
      </c>
      <c r="AY3144" s="216" t="s">
        <v>182</v>
      </c>
    </row>
    <row r="3145" spans="1:65" s="14" customFormat="1" ht="11.25">
      <c r="B3145" s="217"/>
      <c r="C3145" s="218"/>
      <c r="D3145" s="208" t="s">
        <v>194</v>
      </c>
      <c r="E3145" s="219" t="s">
        <v>1</v>
      </c>
      <c r="F3145" s="220" t="s">
        <v>3568</v>
      </c>
      <c r="G3145" s="218"/>
      <c r="H3145" s="221">
        <v>7.5999999999999998E-2</v>
      </c>
      <c r="I3145" s="222"/>
      <c r="J3145" s="218"/>
      <c r="K3145" s="218"/>
      <c r="L3145" s="223"/>
      <c r="M3145" s="224"/>
      <c r="N3145" s="225"/>
      <c r="O3145" s="225"/>
      <c r="P3145" s="225"/>
      <c r="Q3145" s="225"/>
      <c r="R3145" s="225"/>
      <c r="S3145" s="225"/>
      <c r="T3145" s="226"/>
      <c r="AT3145" s="227" t="s">
        <v>194</v>
      </c>
      <c r="AU3145" s="227" t="s">
        <v>82</v>
      </c>
      <c r="AV3145" s="14" t="s">
        <v>82</v>
      </c>
      <c r="AW3145" s="14" t="s">
        <v>29</v>
      </c>
      <c r="AX3145" s="14" t="s">
        <v>80</v>
      </c>
      <c r="AY3145" s="227" t="s">
        <v>182</v>
      </c>
    </row>
    <row r="3146" spans="1:65" s="14" customFormat="1" ht="11.25">
      <c r="B3146" s="217"/>
      <c r="C3146" s="218"/>
      <c r="D3146" s="208" t="s">
        <v>194</v>
      </c>
      <c r="E3146" s="218"/>
      <c r="F3146" s="220" t="s">
        <v>3569</v>
      </c>
      <c r="G3146" s="218"/>
      <c r="H3146" s="221">
        <v>0.08</v>
      </c>
      <c r="I3146" s="222"/>
      <c r="J3146" s="218"/>
      <c r="K3146" s="218"/>
      <c r="L3146" s="223"/>
      <c r="M3146" s="224"/>
      <c r="N3146" s="225"/>
      <c r="O3146" s="225"/>
      <c r="P3146" s="225"/>
      <c r="Q3146" s="225"/>
      <c r="R3146" s="225"/>
      <c r="S3146" s="225"/>
      <c r="T3146" s="226"/>
      <c r="AT3146" s="227" t="s">
        <v>194</v>
      </c>
      <c r="AU3146" s="227" t="s">
        <v>82</v>
      </c>
      <c r="AV3146" s="14" t="s">
        <v>82</v>
      </c>
      <c r="AW3146" s="14" t="s">
        <v>4</v>
      </c>
      <c r="AX3146" s="14" t="s">
        <v>80</v>
      </c>
      <c r="AY3146" s="227" t="s">
        <v>182</v>
      </c>
    </row>
    <row r="3147" spans="1:65" s="2" customFormat="1" ht="24.2" customHeight="1">
      <c r="A3147" s="34"/>
      <c r="B3147" s="35"/>
      <c r="C3147" s="192" t="s">
        <v>3570</v>
      </c>
      <c r="D3147" s="192" t="s">
        <v>184</v>
      </c>
      <c r="E3147" s="193" t="s">
        <v>3571</v>
      </c>
      <c r="F3147" s="194" t="s">
        <v>3572</v>
      </c>
      <c r="G3147" s="195" t="s">
        <v>318</v>
      </c>
      <c r="H3147" s="196">
        <v>10</v>
      </c>
      <c r="I3147" s="197"/>
      <c r="J3147" s="198">
        <f>ROUND(I3147*H3147,2)</f>
        <v>0</v>
      </c>
      <c r="K3147" s="199"/>
      <c r="L3147" s="39"/>
      <c r="M3147" s="200" t="s">
        <v>1</v>
      </c>
      <c r="N3147" s="201" t="s">
        <v>37</v>
      </c>
      <c r="O3147" s="71"/>
      <c r="P3147" s="202">
        <f>O3147*H3147</f>
        <v>0</v>
      </c>
      <c r="Q3147" s="202">
        <v>2.4000000000000001E-4</v>
      </c>
      <c r="R3147" s="202">
        <f>Q3147*H3147</f>
        <v>2.4000000000000002E-3</v>
      </c>
      <c r="S3147" s="202">
        <v>0</v>
      </c>
      <c r="T3147" s="203">
        <f>S3147*H3147</f>
        <v>0</v>
      </c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R3147" s="204" t="s">
        <v>326</v>
      </c>
      <c r="AT3147" s="204" t="s">
        <v>184</v>
      </c>
      <c r="AU3147" s="204" t="s">
        <v>82</v>
      </c>
      <c r="AY3147" s="17" t="s">
        <v>182</v>
      </c>
      <c r="BE3147" s="205">
        <f>IF(N3147="základní",J3147,0)</f>
        <v>0</v>
      </c>
      <c r="BF3147" s="205">
        <f>IF(N3147="snížená",J3147,0)</f>
        <v>0</v>
      </c>
      <c r="BG3147" s="205">
        <f>IF(N3147="zákl. přenesená",J3147,0)</f>
        <v>0</v>
      </c>
      <c r="BH3147" s="205">
        <f>IF(N3147="sníž. přenesená",J3147,0)</f>
        <v>0</v>
      </c>
      <c r="BI3147" s="205">
        <f>IF(N3147="nulová",J3147,0)</f>
        <v>0</v>
      </c>
      <c r="BJ3147" s="17" t="s">
        <v>80</v>
      </c>
      <c r="BK3147" s="205">
        <f>ROUND(I3147*H3147,2)</f>
        <v>0</v>
      </c>
      <c r="BL3147" s="17" t="s">
        <v>326</v>
      </c>
      <c r="BM3147" s="204" t="s">
        <v>3573</v>
      </c>
    </row>
    <row r="3148" spans="1:65" s="13" customFormat="1" ht="11.25">
      <c r="B3148" s="206"/>
      <c r="C3148" s="207"/>
      <c r="D3148" s="208" t="s">
        <v>194</v>
      </c>
      <c r="E3148" s="209" t="s">
        <v>1</v>
      </c>
      <c r="F3148" s="210" t="s">
        <v>3574</v>
      </c>
      <c r="G3148" s="207"/>
      <c r="H3148" s="209" t="s">
        <v>1</v>
      </c>
      <c r="I3148" s="211"/>
      <c r="J3148" s="207"/>
      <c r="K3148" s="207"/>
      <c r="L3148" s="212"/>
      <c r="M3148" s="213"/>
      <c r="N3148" s="214"/>
      <c r="O3148" s="214"/>
      <c r="P3148" s="214"/>
      <c r="Q3148" s="214"/>
      <c r="R3148" s="214"/>
      <c r="S3148" s="214"/>
      <c r="T3148" s="215"/>
      <c r="AT3148" s="216" t="s">
        <v>194</v>
      </c>
      <c r="AU3148" s="216" t="s">
        <v>82</v>
      </c>
      <c r="AV3148" s="13" t="s">
        <v>80</v>
      </c>
      <c r="AW3148" s="13" t="s">
        <v>29</v>
      </c>
      <c r="AX3148" s="13" t="s">
        <v>72</v>
      </c>
      <c r="AY3148" s="216" t="s">
        <v>182</v>
      </c>
    </row>
    <row r="3149" spans="1:65" s="14" customFormat="1" ht="11.25">
      <c r="B3149" s="217"/>
      <c r="C3149" s="218"/>
      <c r="D3149" s="208" t="s">
        <v>194</v>
      </c>
      <c r="E3149" s="219" t="s">
        <v>1</v>
      </c>
      <c r="F3149" s="220" t="s">
        <v>136</v>
      </c>
      <c r="G3149" s="218"/>
      <c r="H3149" s="221">
        <v>10</v>
      </c>
      <c r="I3149" s="222"/>
      <c r="J3149" s="218"/>
      <c r="K3149" s="218"/>
      <c r="L3149" s="223"/>
      <c r="M3149" s="224"/>
      <c r="N3149" s="225"/>
      <c r="O3149" s="225"/>
      <c r="P3149" s="225"/>
      <c r="Q3149" s="225"/>
      <c r="R3149" s="225"/>
      <c r="S3149" s="225"/>
      <c r="T3149" s="226"/>
      <c r="AT3149" s="227" t="s">
        <v>194</v>
      </c>
      <c r="AU3149" s="227" t="s">
        <v>82</v>
      </c>
      <c r="AV3149" s="14" t="s">
        <v>82</v>
      </c>
      <c r="AW3149" s="14" t="s">
        <v>29</v>
      </c>
      <c r="AX3149" s="14" t="s">
        <v>80</v>
      </c>
      <c r="AY3149" s="227" t="s">
        <v>182</v>
      </c>
    </row>
    <row r="3150" spans="1:65" s="2" customFormat="1" ht="24.2" customHeight="1">
      <c r="A3150" s="34"/>
      <c r="B3150" s="35"/>
      <c r="C3150" s="192" t="s">
        <v>3575</v>
      </c>
      <c r="D3150" s="192" t="s">
        <v>184</v>
      </c>
      <c r="E3150" s="193" t="s">
        <v>3576</v>
      </c>
      <c r="F3150" s="194" t="s">
        <v>3577</v>
      </c>
      <c r="G3150" s="195" t="s">
        <v>535</v>
      </c>
      <c r="H3150" s="196">
        <v>141.69999999999999</v>
      </c>
      <c r="I3150" s="197"/>
      <c r="J3150" s="198">
        <f>ROUND(I3150*H3150,2)</f>
        <v>0</v>
      </c>
      <c r="K3150" s="199"/>
      <c r="L3150" s="39"/>
      <c r="M3150" s="200" t="s">
        <v>1</v>
      </c>
      <c r="N3150" s="201" t="s">
        <v>37</v>
      </c>
      <c r="O3150" s="71"/>
      <c r="P3150" s="202">
        <f>O3150*H3150</f>
        <v>0</v>
      </c>
      <c r="Q3150" s="202">
        <v>6.9999999999999994E-5</v>
      </c>
      <c r="R3150" s="202">
        <f>Q3150*H3150</f>
        <v>9.918999999999999E-3</v>
      </c>
      <c r="S3150" s="202">
        <v>0</v>
      </c>
      <c r="T3150" s="203">
        <f>S3150*H3150</f>
        <v>0</v>
      </c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4"/>
      <c r="AE3150" s="34"/>
      <c r="AR3150" s="204" t="s">
        <v>326</v>
      </c>
      <c r="AT3150" s="204" t="s">
        <v>184</v>
      </c>
      <c r="AU3150" s="204" t="s">
        <v>82</v>
      </c>
      <c r="AY3150" s="17" t="s">
        <v>182</v>
      </c>
      <c r="BE3150" s="205">
        <f>IF(N3150="základní",J3150,0)</f>
        <v>0</v>
      </c>
      <c r="BF3150" s="205">
        <f>IF(N3150="snížená",J3150,0)</f>
        <v>0</v>
      </c>
      <c r="BG3150" s="205">
        <f>IF(N3150="zákl. přenesená",J3150,0)</f>
        <v>0</v>
      </c>
      <c r="BH3150" s="205">
        <f>IF(N3150="sníž. přenesená",J3150,0)</f>
        <v>0</v>
      </c>
      <c r="BI3150" s="205">
        <f>IF(N3150="nulová",J3150,0)</f>
        <v>0</v>
      </c>
      <c r="BJ3150" s="17" t="s">
        <v>80</v>
      </c>
      <c r="BK3150" s="205">
        <f>ROUND(I3150*H3150,2)</f>
        <v>0</v>
      </c>
      <c r="BL3150" s="17" t="s">
        <v>326</v>
      </c>
      <c r="BM3150" s="204" t="s">
        <v>3578</v>
      </c>
    </row>
    <row r="3151" spans="1:65" s="13" customFormat="1" ht="11.25">
      <c r="B3151" s="206"/>
      <c r="C3151" s="207"/>
      <c r="D3151" s="208" t="s">
        <v>194</v>
      </c>
      <c r="E3151" s="209" t="s">
        <v>1</v>
      </c>
      <c r="F3151" s="210" t="s">
        <v>2715</v>
      </c>
      <c r="G3151" s="207"/>
      <c r="H3151" s="209" t="s">
        <v>1</v>
      </c>
      <c r="I3151" s="211"/>
      <c r="J3151" s="207"/>
      <c r="K3151" s="207"/>
      <c r="L3151" s="212"/>
      <c r="M3151" s="213"/>
      <c r="N3151" s="214"/>
      <c r="O3151" s="214"/>
      <c r="P3151" s="214"/>
      <c r="Q3151" s="214"/>
      <c r="R3151" s="214"/>
      <c r="S3151" s="214"/>
      <c r="T3151" s="215"/>
      <c r="AT3151" s="216" t="s">
        <v>194</v>
      </c>
      <c r="AU3151" s="216" t="s">
        <v>82</v>
      </c>
      <c r="AV3151" s="13" t="s">
        <v>80</v>
      </c>
      <c r="AW3151" s="13" t="s">
        <v>29</v>
      </c>
      <c r="AX3151" s="13" t="s">
        <v>72</v>
      </c>
      <c r="AY3151" s="216" t="s">
        <v>182</v>
      </c>
    </row>
    <row r="3152" spans="1:65" s="14" customFormat="1" ht="11.25">
      <c r="B3152" s="217"/>
      <c r="C3152" s="218"/>
      <c r="D3152" s="208" t="s">
        <v>194</v>
      </c>
      <c r="E3152" s="219" t="s">
        <v>1</v>
      </c>
      <c r="F3152" s="220" t="s">
        <v>3579</v>
      </c>
      <c r="G3152" s="218"/>
      <c r="H3152" s="221">
        <v>141.69999999999999</v>
      </c>
      <c r="I3152" s="222"/>
      <c r="J3152" s="218"/>
      <c r="K3152" s="218"/>
      <c r="L3152" s="223"/>
      <c r="M3152" s="224"/>
      <c r="N3152" s="225"/>
      <c r="O3152" s="225"/>
      <c r="P3152" s="225"/>
      <c r="Q3152" s="225"/>
      <c r="R3152" s="225"/>
      <c r="S3152" s="225"/>
      <c r="T3152" s="226"/>
      <c r="AT3152" s="227" t="s">
        <v>194</v>
      </c>
      <c r="AU3152" s="227" t="s">
        <v>82</v>
      </c>
      <c r="AV3152" s="14" t="s">
        <v>82</v>
      </c>
      <c r="AW3152" s="14" t="s">
        <v>29</v>
      </c>
      <c r="AX3152" s="14" t="s">
        <v>80</v>
      </c>
      <c r="AY3152" s="227" t="s">
        <v>182</v>
      </c>
    </row>
    <row r="3153" spans="1:65" s="2" customFormat="1" ht="24.2" customHeight="1">
      <c r="A3153" s="34"/>
      <c r="B3153" s="35"/>
      <c r="C3153" s="192" t="s">
        <v>3580</v>
      </c>
      <c r="D3153" s="192" t="s">
        <v>184</v>
      </c>
      <c r="E3153" s="193" t="s">
        <v>3581</v>
      </c>
      <c r="F3153" s="194" t="s">
        <v>3582</v>
      </c>
      <c r="G3153" s="195" t="s">
        <v>535</v>
      </c>
      <c r="H3153" s="196">
        <v>611</v>
      </c>
      <c r="I3153" s="197"/>
      <c r="J3153" s="198">
        <f>ROUND(I3153*H3153,2)</f>
        <v>0</v>
      </c>
      <c r="K3153" s="199"/>
      <c r="L3153" s="39"/>
      <c r="M3153" s="200" t="s">
        <v>1</v>
      </c>
      <c r="N3153" s="201" t="s">
        <v>37</v>
      </c>
      <c r="O3153" s="71"/>
      <c r="P3153" s="202">
        <f>O3153*H3153</f>
        <v>0</v>
      </c>
      <c r="Q3153" s="202">
        <v>6.9999999999999994E-5</v>
      </c>
      <c r="R3153" s="202">
        <f>Q3153*H3153</f>
        <v>4.2769999999999996E-2</v>
      </c>
      <c r="S3153" s="202">
        <v>0</v>
      </c>
      <c r="T3153" s="203">
        <f>S3153*H3153</f>
        <v>0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4" t="s">
        <v>326</v>
      </c>
      <c r="AT3153" s="204" t="s">
        <v>184</v>
      </c>
      <c r="AU3153" s="204" t="s">
        <v>82</v>
      </c>
      <c r="AY3153" s="17" t="s">
        <v>182</v>
      </c>
      <c r="BE3153" s="205">
        <f>IF(N3153="základní",J3153,0)</f>
        <v>0</v>
      </c>
      <c r="BF3153" s="205">
        <f>IF(N3153="snížená",J3153,0)</f>
        <v>0</v>
      </c>
      <c r="BG3153" s="205">
        <f>IF(N3153="zákl. přenesená",J3153,0)</f>
        <v>0</v>
      </c>
      <c r="BH3153" s="205">
        <f>IF(N3153="sníž. přenesená",J3153,0)</f>
        <v>0</v>
      </c>
      <c r="BI3153" s="205">
        <f>IF(N3153="nulová",J3153,0)</f>
        <v>0</v>
      </c>
      <c r="BJ3153" s="17" t="s">
        <v>80</v>
      </c>
      <c r="BK3153" s="205">
        <f>ROUND(I3153*H3153,2)</f>
        <v>0</v>
      </c>
      <c r="BL3153" s="17" t="s">
        <v>326</v>
      </c>
      <c r="BM3153" s="204" t="s">
        <v>3583</v>
      </c>
    </row>
    <row r="3154" spans="1:65" s="13" customFormat="1" ht="11.25">
      <c r="B3154" s="206"/>
      <c r="C3154" s="207"/>
      <c r="D3154" s="208" t="s">
        <v>194</v>
      </c>
      <c r="E3154" s="209" t="s">
        <v>1</v>
      </c>
      <c r="F3154" s="210" t="s">
        <v>2715</v>
      </c>
      <c r="G3154" s="207"/>
      <c r="H3154" s="209" t="s">
        <v>1</v>
      </c>
      <c r="I3154" s="211"/>
      <c r="J3154" s="207"/>
      <c r="K3154" s="207"/>
      <c r="L3154" s="212"/>
      <c r="M3154" s="213"/>
      <c r="N3154" s="214"/>
      <c r="O3154" s="214"/>
      <c r="P3154" s="214"/>
      <c r="Q3154" s="214"/>
      <c r="R3154" s="214"/>
      <c r="S3154" s="214"/>
      <c r="T3154" s="215"/>
      <c r="AT3154" s="216" t="s">
        <v>194</v>
      </c>
      <c r="AU3154" s="216" t="s">
        <v>82</v>
      </c>
      <c r="AV3154" s="13" t="s">
        <v>80</v>
      </c>
      <c r="AW3154" s="13" t="s">
        <v>29</v>
      </c>
      <c r="AX3154" s="13" t="s">
        <v>72</v>
      </c>
      <c r="AY3154" s="216" t="s">
        <v>182</v>
      </c>
    </row>
    <row r="3155" spans="1:65" s="14" customFormat="1" ht="11.25">
      <c r="B3155" s="217"/>
      <c r="C3155" s="218"/>
      <c r="D3155" s="208" t="s">
        <v>194</v>
      </c>
      <c r="E3155" s="219" t="s">
        <v>1</v>
      </c>
      <c r="F3155" s="220" t="s">
        <v>3584</v>
      </c>
      <c r="G3155" s="218"/>
      <c r="H3155" s="221">
        <v>587</v>
      </c>
      <c r="I3155" s="222"/>
      <c r="J3155" s="218"/>
      <c r="K3155" s="218"/>
      <c r="L3155" s="223"/>
      <c r="M3155" s="224"/>
      <c r="N3155" s="225"/>
      <c r="O3155" s="225"/>
      <c r="P3155" s="225"/>
      <c r="Q3155" s="225"/>
      <c r="R3155" s="225"/>
      <c r="S3155" s="225"/>
      <c r="T3155" s="226"/>
      <c r="AT3155" s="227" t="s">
        <v>194</v>
      </c>
      <c r="AU3155" s="227" t="s">
        <v>82</v>
      </c>
      <c r="AV3155" s="14" t="s">
        <v>82</v>
      </c>
      <c r="AW3155" s="14" t="s">
        <v>29</v>
      </c>
      <c r="AX3155" s="14" t="s">
        <v>72</v>
      </c>
      <c r="AY3155" s="227" t="s">
        <v>182</v>
      </c>
    </row>
    <row r="3156" spans="1:65" s="13" customFormat="1" ht="11.25">
      <c r="B3156" s="206"/>
      <c r="C3156" s="207"/>
      <c r="D3156" s="208" t="s">
        <v>194</v>
      </c>
      <c r="E3156" s="209" t="s">
        <v>1</v>
      </c>
      <c r="F3156" s="210" t="s">
        <v>3585</v>
      </c>
      <c r="G3156" s="207"/>
      <c r="H3156" s="209" t="s">
        <v>1</v>
      </c>
      <c r="I3156" s="211"/>
      <c r="J3156" s="207"/>
      <c r="K3156" s="207"/>
      <c r="L3156" s="212"/>
      <c r="M3156" s="213"/>
      <c r="N3156" s="214"/>
      <c r="O3156" s="214"/>
      <c r="P3156" s="214"/>
      <c r="Q3156" s="214"/>
      <c r="R3156" s="214"/>
      <c r="S3156" s="214"/>
      <c r="T3156" s="215"/>
      <c r="AT3156" s="216" t="s">
        <v>194</v>
      </c>
      <c r="AU3156" s="216" t="s">
        <v>82</v>
      </c>
      <c r="AV3156" s="13" t="s">
        <v>80</v>
      </c>
      <c r="AW3156" s="13" t="s">
        <v>29</v>
      </c>
      <c r="AX3156" s="13" t="s">
        <v>72</v>
      </c>
      <c r="AY3156" s="216" t="s">
        <v>182</v>
      </c>
    </row>
    <row r="3157" spans="1:65" s="14" customFormat="1" ht="11.25">
      <c r="B3157" s="217"/>
      <c r="C3157" s="218"/>
      <c r="D3157" s="208" t="s">
        <v>194</v>
      </c>
      <c r="E3157" s="219" t="s">
        <v>1</v>
      </c>
      <c r="F3157" s="220" t="s">
        <v>3586</v>
      </c>
      <c r="G3157" s="218"/>
      <c r="H3157" s="221">
        <v>24</v>
      </c>
      <c r="I3157" s="222"/>
      <c r="J3157" s="218"/>
      <c r="K3157" s="218"/>
      <c r="L3157" s="223"/>
      <c r="M3157" s="224"/>
      <c r="N3157" s="225"/>
      <c r="O3157" s="225"/>
      <c r="P3157" s="225"/>
      <c r="Q3157" s="225"/>
      <c r="R3157" s="225"/>
      <c r="S3157" s="225"/>
      <c r="T3157" s="226"/>
      <c r="AT3157" s="227" t="s">
        <v>194</v>
      </c>
      <c r="AU3157" s="227" t="s">
        <v>82</v>
      </c>
      <c r="AV3157" s="14" t="s">
        <v>82</v>
      </c>
      <c r="AW3157" s="14" t="s">
        <v>29</v>
      </c>
      <c r="AX3157" s="14" t="s">
        <v>72</v>
      </c>
      <c r="AY3157" s="227" t="s">
        <v>182</v>
      </c>
    </row>
    <row r="3158" spans="1:65" s="15" customFormat="1" ht="11.25">
      <c r="B3158" s="228"/>
      <c r="C3158" s="229"/>
      <c r="D3158" s="208" t="s">
        <v>194</v>
      </c>
      <c r="E3158" s="230" t="s">
        <v>1</v>
      </c>
      <c r="F3158" s="231" t="s">
        <v>218</v>
      </c>
      <c r="G3158" s="229"/>
      <c r="H3158" s="232">
        <v>611</v>
      </c>
      <c r="I3158" s="233"/>
      <c r="J3158" s="229"/>
      <c r="K3158" s="229"/>
      <c r="L3158" s="234"/>
      <c r="M3158" s="235"/>
      <c r="N3158" s="236"/>
      <c r="O3158" s="236"/>
      <c r="P3158" s="236"/>
      <c r="Q3158" s="236"/>
      <c r="R3158" s="236"/>
      <c r="S3158" s="236"/>
      <c r="T3158" s="237"/>
      <c r="AT3158" s="238" t="s">
        <v>194</v>
      </c>
      <c r="AU3158" s="238" t="s">
        <v>82</v>
      </c>
      <c r="AV3158" s="15" t="s">
        <v>187</v>
      </c>
      <c r="AW3158" s="15" t="s">
        <v>29</v>
      </c>
      <c r="AX3158" s="15" t="s">
        <v>80</v>
      </c>
      <c r="AY3158" s="238" t="s">
        <v>182</v>
      </c>
    </row>
    <row r="3159" spans="1:65" s="2" customFormat="1" ht="16.5" customHeight="1">
      <c r="A3159" s="34"/>
      <c r="B3159" s="35"/>
      <c r="C3159" s="192" t="s">
        <v>3587</v>
      </c>
      <c r="D3159" s="192" t="s">
        <v>184</v>
      </c>
      <c r="E3159" s="193" t="s">
        <v>3588</v>
      </c>
      <c r="F3159" s="194" t="s">
        <v>3589</v>
      </c>
      <c r="G3159" s="195" t="s">
        <v>1883</v>
      </c>
      <c r="H3159" s="196">
        <v>2</v>
      </c>
      <c r="I3159" s="197"/>
      <c r="J3159" s="198">
        <f>ROUND(I3159*H3159,2)</f>
        <v>0</v>
      </c>
      <c r="K3159" s="199"/>
      <c r="L3159" s="39"/>
      <c r="M3159" s="200" t="s">
        <v>1</v>
      </c>
      <c r="N3159" s="201" t="s">
        <v>37</v>
      </c>
      <c r="O3159" s="71"/>
      <c r="P3159" s="202">
        <f>O3159*H3159</f>
        <v>0</v>
      </c>
      <c r="Q3159" s="202">
        <v>0</v>
      </c>
      <c r="R3159" s="202">
        <f>Q3159*H3159</f>
        <v>0</v>
      </c>
      <c r="S3159" s="202">
        <v>0</v>
      </c>
      <c r="T3159" s="203">
        <f>S3159*H3159</f>
        <v>0</v>
      </c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R3159" s="204" t="s">
        <v>326</v>
      </c>
      <c r="AT3159" s="204" t="s">
        <v>184</v>
      </c>
      <c r="AU3159" s="204" t="s">
        <v>82</v>
      </c>
      <c r="AY3159" s="17" t="s">
        <v>182</v>
      </c>
      <c r="BE3159" s="205">
        <f>IF(N3159="základní",J3159,0)</f>
        <v>0</v>
      </c>
      <c r="BF3159" s="205">
        <f>IF(N3159="snížená",J3159,0)</f>
        <v>0</v>
      </c>
      <c r="BG3159" s="205">
        <f>IF(N3159="zákl. přenesená",J3159,0)</f>
        <v>0</v>
      </c>
      <c r="BH3159" s="205">
        <f>IF(N3159="sníž. přenesená",J3159,0)</f>
        <v>0</v>
      </c>
      <c r="BI3159" s="205">
        <f>IF(N3159="nulová",J3159,0)</f>
        <v>0</v>
      </c>
      <c r="BJ3159" s="17" t="s">
        <v>80</v>
      </c>
      <c r="BK3159" s="205">
        <f>ROUND(I3159*H3159,2)</f>
        <v>0</v>
      </c>
      <c r="BL3159" s="17" t="s">
        <v>326</v>
      </c>
      <c r="BM3159" s="204" t="s">
        <v>3590</v>
      </c>
    </row>
    <row r="3160" spans="1:65" s="2" customFormat="1" ht="24.2" customHeight="1">
      <c r="A3160" s="34"/>
      <c r="B3160" s="35"/>
      <c r="C3160" s="192" t="s">
        <v>3591</v>
      </c>
      <c r="D3160" s="192" t="s">
        <v>184</v>
      </c>
      <c r="E3160" s="193" t="s">
        <v>3592</v>
      </c>
      <c r="F3160" s="194" t="s">
        <v>3593</v>
      </c>
      <c r="G3160" s="195" t="s">
        <v>535</v>
      </c>
      <c r="H3160" s="196">
        <v>553.29999999999995</v>
      </c>
      <c r="I3160" s="197"/>
      <c r="J3160" s="198">
        <f>ROUND(I3160*H3160,2)</f>
        <v>0</v>
      </c>
      <c r="K3160" s="199"/>
      <c r="L3160" s="39"/>
      <c r="M3160" s="200" t="s">
        <v>1</v>
      </c>
      <c r="N3160" s="201" t="s">
        <v>37</v>
      </c>
      <c r="O3160" s="71"/>
      <c r="P3160" s="202">
        <f>O3160*H3160</f>
        <v>0</v>
      </c>
      <c r="Q3160" s="202">
        <v>6.9999999999999994E-5</v>
      </c>
      <c r="R3160" s="202">
        <f>Q3160*H3160</f>
        <v>3.8730999999999995E-2</v>
      </c>
      <c r="S3160" s="202">
        <v>0</v>
      </c>
      <c r="T3160" s="203">
        <f>S3160*H3160</f>
        <v>0</v>
      </c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R3160" s="204" t="s">
        <v>326</v>
      </c>
      <c r="AT3160" s="204" t="s">
        <v>184</v>
      </c>
      <c r="AU3160" s="204" t="s">
        <v>82</v>
      </c>
      <c r="AY3160" s="17" t="s">
        <v>182</v>
      </c>
      <c r="BE3160" s="205">
        <f>IF(N3160="základní",J3160,0)</f>
        <v>0</v>
      </c>
      <c r="BF3160" s="205">
        <f>IF(N3160="snížená",J3160,0)</f>
        <v>0</v>
      </c>
      <c r="BG3160" s="205">
        <f>IF(N3160="zákl. přenesená",J3160,0)</f>
        <v>0</v>
      </c>
      <c r="BH3160" s="205">
        <f>IF(N3160="sníž. přenesená",J3160,0)</f>
        <v>0</v>
      </c>
      <c r="BI3160" s="205">
        <f>IF(N3160="nulová",J3160,0)</f>
        <v>0</v>
      </c>
      <c r="BJ3160" s="17" t="s">
        <v>80</v>
      </c>
      <c r="BK3160" s="205">
        <f>ROUND(I3160*H3160,2)</f>
        <v>0</v>
      </c>
      <c r="BL3160" s="17" t="s">
        <v>326</v>
      </c>
      <c r="BM3160" s="204" t="s">
        <v>3594</v>
      </c>
    </row>
    <row r="3161" spans="1:65" s="13" customFormat="1" ht="11.25">
      <c r="B3161" s="206"/>
      <c r="C3161" s="207"/>
      <c r="D3161" s="208" t="s">
        <v>194</v>
      </c>
      <c r="E3161" s="209" t="s">
        <v>1</v>
      </c>
      <c r="F3161" s="210" t="s">
        <v>2715</v>
      </c>
      <c r="G3161" s="207"/>
      <c r="H3161" s="209" t="s">
        <v>1</v>
      </c>
      <c r="I3161" s="211"/>
      <c r="J3161" s="207"/>
      <c r="K3161" s="207"/>
      <c r="L3161" s="212"/>
      <c r="M3161" s="213"/>
      <c r="N3161" s="214"/>
      <c r="O3161" s="214"/>
      <c r="P3161" s="214"/>
      <c r="Q3161" s="214"/>
      <c r="R3161" s="214"/>
      <c r="S3161" s="214"/>
      <c r="T3161" s="215"/>
      <c r="AT3161" s="216" t="s">
        <v>194</v>
      </c>
      <c r="AU3161" s="216" t="s">
        <v>82</v>
      </c>
      <c r="AV3161" s="13" t="s">
        <v>80</v>
      </c>
      <c r="AW3161" s="13" t="s">
        <v>29</v>
      </c>
      <c r="AX3161" s="13" t="s">
        <v>72</v>
      </c>
      <c r="AY3161" s="216" t="s">
        <v>182</v>
      </c>
    </row>
    <row r="3162" spans="1:65" s="14" customFormat="1" ht="11.25">
      <c r="B3162" s="217"/>
      <c r="C3162" s="218"/>
      <c r="D3162" s="208" t="s">
        <v>194</v>
      </c>
      <c r="E3162" s="219" t="s">
        <v>1</v>
      </c>
      <c r="F3162" s="220" t="s">
        <v>3595</v>
      </c>
      <c r="G3162" s="218"/>
      <c r="H3162" s="221">
        <v>553.29999999999995</v>
      </c>
      <c r="I3162" s="222"/>
      <c r="J3162" s="218"/>
      <c r="K3162" s="218"/>
      <c r="L3162" s="223"/>
      <c r="M3162" s="224"/>
      <c r="N3162" s="225"/>
      <c r="O3162" s="225"/>
      <c r="P3162" s="225"/>
      <c r="Q3162" s="225"/>
      <c r="R3162" s="225"/>
      <c r="S3162" s="225"/>
      <c r="T3162" s="226"/>
      <c r="AT3162" s="227" t="s">
        <v>194</v>
      </c>
      <c r="AU3162" s="227" t="s">
        <v>82</v>
      </c>
      <c r="AV3162" s="14" t="s">
        <v>82</v>
      </c>
      <c r="AW3162" s="14" t="s">
        <v>29</v>
      </c>
      <c r="AX3162" s="14" t="s">
        <v>80</v>
      </c>
      <c r="AY3162" s="227" t="s">
        <v>182</v>
      </c>
    </row>
    <row r="3163" spans="1:65" s="2" customFormat="1" ht="24.2" customHeight="1">
      <c r="A3163" s="34"/>
      <c r="B3163" s="35"/>
      <c r="C3163" s="242" t="s">
        <v>3596</v>
      </c>
      <c r="D3163" s="242" t="s">
        <v>648</v>
      </c>
      <c r="E3163" s="243" t="s">
        <v>3597</v>
      </c>
      <c r="F3163" s="244" t="s">
        <v>3598</v>
      </c>
      <c r="G3163" s="245" t="s">
        <v>292</v>
      </c>
      <c r="H3163" s="246">
        <v>0.38700000000000001</v>
      </c>
      <c r="I3163" s="247"/>
      <c r="J3163" s="248">
        <f>ROUND(I3163*H3163,2)</f>
        <v>0</v>
      </c>
      <c r="K3163" s="249"/>
      <c r="L3163" s="250"/>
      <c r="M3163" s="251" t="s">
        <v>1</v>
      </c>
      <c r="N3163" s="252" t="s">
        <v>37</v>
      </c>
      <c r="O3163" s="71"/>
      <c r="P3163" s="202">
        <f>O3163*H3163</f>
        <v>0</v>
      </c>
      <c r="Q3163" s="202">
        <v>1</v>
      </c>
      <c r="R3163" s="202">
        <f>Q3163*H3163</f>
        <v>0.38700000000000001</v>
      </c>
      <c r="S3163" s="202">
        <v>0</v>
      </c>
      <c r="T3163" s="203">
        <f>S3163*H3163</f>
        <v>0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4" t="s">
        <v>434</v>
      </c>
      <c r="AT3163" s="204" t="s">
        <v>648</v>
      </c>
      <c r="AU3163" s="204" t="s">
        <v>82</v>
      </c>
      <c r="AY3163" s="17" t="s">
        <v>182</v>
      </c>
      <c r="BE3163" s="205">
        <f>IF(N3163="základní",J3163,0)</f>
        <v>0</v>
      </c>
      <c r="BF3163" s="205">
        <f>IF(N3163="snížená",J3163,0)</f>
        <v>0</v>
      </c>
      <c r="BG3163" s="205">
        <f>IF(N3163="zákl. přenesená",J3163,0)</f>
        <v>0</v>
      </c>
      <c r="BH3163" s="205">
        <f>IF(N3163="sníž. přenesená",J3163,0)</f>
        <v>0</v>
      </c>
      <c r="BI3163" s="205">
        <f>IF(N3163="nulová",J3163,0)</f>
        <v>0</v>
      </c>
      <c r="BJ3163" s="17" t="s">
        <v>80</v>
      </c>
      <c r="BK3163" s="205">
        <f>ROUND(I3163*H3163,2)</f>
        <v>0</v>
      </c>
      <c r="BL3163" s="17" t="s">
        <v>326</v>
      </c>
      <c r="BM3163" s="204" t="s">
        <v>3599</v>
      </c>
    </row>
    <row r="3164" spans="1:65" s="2" customFormat="1" ht="19.5">
      <c r="A3164" s="34"/>
      <c r="B3164" s="35"/>
      <c r="C3164" s="36"/>
      <c r="D3164" s="208" t="s">
        <v>652</v>
      </c>
      <c r="E3164" s="36"/>
      <c r="F3164" s="253" t="s">
        <v>3600</v>
      </c>
      <c r="G3164" s="36"/>
      <c r="H3164" s="36"/>
      <c r="I3164" s="254"/>
      <c r="J3164" s="36"/>
      <c r="K3164" s="36"/>
      <c r="L3164" s="39"/>
      <c r="M3164" s="255"/>
      <c r="N3164" s="256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652</v>
      </c>
      <c r="AU3164" s="17" t="s">
        <v>82</v>
      </c>
    </row>
    <row r="3165" spans="1:65" s="14" customFormat="1" ht="11.25">
      <c r="B3165" s="217"/>
      <c r="C3165" s="218"/>
      <c r="D3165" s="208" t="s">
        <v>194</v>
      </c>
      <c r="E3165" s="219" t="s">
        <v>1</v>
      </c>
      <c r="F3165" s="220" t="s">
        <v>3601</v>
      </c>
      <c r="G3165" s="218"/>
      <c r="H3165" s="221">
        <v>0.38700000000000001</v>
      </c>
      <c r="I3165" s="222"/>
      <c r="J3165" s="218"/>
      <c r="K3165" s="218"/>
      <c r="L3165" s="223"/>
      <c r="M3165" s="224"/>
      <c r="N3165" s="225"/>
      <c r="O3165" s="225"/>
      <c r="P3165" s="225"/>
      <c r="Q3165" s="225"/>
      <c r="R3165" s="225"/>
      <c r="S3165" s="225"/>
      <c r="T3165" s="226"/>
      <c r="AT3165" s="227" t="s">
        <v>194</v>
      </c>
      <c r="AU3165" s="227" t="s">
        <v>82</v>
      </c>
      <c r="AV3165" s="14" t="s">
        <v>82</v>
      </c>
      <c r="AW3165" s="14" t="s">
        <v>29</v>
      </c>
      <c r="AX3165" s="14" t="s">
        <v>80</v>
      </c>
      <c r="AY3165" s="227" t="s">
        <v>182</v>
      </c>
    </row>
    <row r="3166" spans="1:65" s="2" customFormat="1" ht="21.75" customHeight="1">
      <c r="A3166" s="34"/>
      <c r="B3166" s="35"/>
      <c r="C3166" s="242" t="s">
        <v>3602</v>
      </c>
      <c r="D3166" s="242" t="s">
        <v>648</v>
      </c>
      <c r="E3166" s="243" t="s">
        <v>3603</v>
      </c>
      <c r="F3166" s="244" t="s">
        <v>3604</v>
      </c>
      <c r="G3166" s="245" t="s">
        <v>292</v>
      </c>
      <c r="H3166" s="246">
        <v>0.19900000000000001</v>
      </c>
      <c r="I3166" s="247"/>
      <c r="J3166" s="248">
        <f>ROUND(I3166*H3166,2)</f>
        <v>0</v>
      </c>
      <c r="K3166" s="249"/>
      <c r="L3166" s="250"/>
      <c r="M3166" s="251" t="s">
        <v>1</v>
      </c>
      <c r="N3166" s="252" t="s">
        <v>37</v>
      </c>
      <c r="O3166" s="71"/>
      <c r="P3166" s="202">
        <f>O3166*H3166</f>
        <v>0</v>
      </c>
      <c r="Q3166" s="202">
        <v>1</v>
      </c>
      <c r="R3166" s="202">
        <f>Q3166*H3166</f>
        <v>0.19900000000000001</v>
      </c>
      <c r="S3166" s="202">
        <v>0</v>
      </c>
      <c r="T3166" s="203">
        <f>S3166*H3166</f>
        <v>0</v>
      </c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R3166" s="204" t="s">
        <v>434</v>
      </c>
      <c r="AT3166" s="204" t="s">
        <v>648</v>
      </c>
      <c r="AU3166" s="204" t="s">
        <v>82</v>
      </c>
      <c r="AY3166" s="17" t="s">
        <v>182</v>
      </c>
      <c r="BE3166" s="205">
        <f>IF(N3166="základní",J3166,0)</f>
        <v>0</v>
      </c>
      <c r="BF3166" s="205">
        <f>IF(N3166="snížená",J3166,0)</f>
        <v>0</v>
      </c>
      <c r="BG3166" s="205">
        <f>IF(N3166="zákl. přenesená",J3166,0)</f>
        <v>0</v>
      </c>
      <c r="BH3166" s="205">
        <f>IF(N3166="sníž. přenesená",J3166,0)</f>
        <v>0</v>
      </c>
      <c r="BI3166" s="205">
        <f>IF(N3166="nulová",J3166,0)</f>
        <v>0</v>
      </c>
      <c r="BJ3166" s="17" t="s">
        <v>80</v>
      </c>
      <c r="BK3166" s="205">
        <f>ROUND(I3166*H3166,2)</f>
        <v>0</v>
      </c>
      <c r="BL3166" s="17" t="s">
        <v>326</v>
      </c>
      <c r="BM3166" s="204" t="s">
        <v>3605</v>
      </c>
    </row>
    <row r="3167" spans="1:65" s="2" customFormat="1" ht="19.5">
      <c r="A3167" s="34"/>
      <c r="B3167" s="35"/>
      <c r="C3167" s="36"/>
      <c r="D3167" s="208" t="s">
        <v>652</v>
      </c>
      <c r="E3167" s="36"/>
      <c r="F3167" s="253" t="s">
        <v>3606</v>
      </c>
      <c r="G3167" s="36"/>
      <c r="H3167" s="36"/>
      <c r="I3167" s="254"/>
      <c r="J3167" s="36"/>
      <c r="K3167" s="36"/>
      <c r="L3167" s="39"/>
      <c r="M3167" s="255"/>
      <c r="N3167" s="256"/>
      <c r="O3167" s="71"/>
      <c r="P3167" s="71"/>
      <c r="Q3167" s="71"/>
      <c r="R3167" s="71"/>
      <c r="S3167" s="71"/>
      <c r="T3167" s="72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T3167" s="17" t="s">
        <v>652</v>
      </c>
      <c r="AU3167" s="17" t="s">
        <v>82</v>
      </c>
    </row>
    <row r="3168" spans="1:65" s="14" customFormat="1" ht="11.25">
      <c r="B3168" s="217"/>
      <c r="C3168" s="218"/>
      <c r="D3168" s="208" t="s">
        <v>194</v>
      </c>
      <c r="E3168" s="219" t="s">
        <v>1</v>
      </c>
      <c r="F3168" s="220" t="s">
        <v>3607</v>
      </c>
      <c r="G3168" s="218"/>
      <c r="H3168" s="221">
        <v>0.19900000000000001</v>
      </c>
      <c r="I3168" s="222"/>
      <c r="J3168" s="218"/>
      <c r="K3168" s="218"/>
      <c r="L3168" s="223"/>
      <c r="M3168" s="224"/>
      <c r="N3168" s="225"/>
      <c r="O3168" s="225"/>
      <c r="P3168" s="225"/>
      <c r="Q3168" s="225"/>
      <c r="R3168" s="225"/>
      <c r="S3168" s="225"/>
      <c r="T3168" s="226"/>
      <c r="AT3168" s="227" t="s">
        <v>194</v>
      </c>
      <c r="AU3168" s="227" t="s">
        <v>82</v>
      </c>
      <c r="AV3168" s="14" t="s">
        <v>82</v>
      </c>
      <c r="AW3168" s="14" t="s">
        <v>29</v>
      </c>
      <c r="AX3168" s="14" t="s">
        <v>80</v>
      </c>
      <c r="AY3168" s="227" t="s">
        <v>182</v>
      </c>
    </row>
    <row r="3169" spans="1:65" s="2" customFormat="1" ht="21.75" customHeight="1">
      <c r="A3169" s="34"/>
      <c r="B3169" s="35"/>
      <c r="C3169" s="242" t="s">
        <v>3608</v>
      </c>
      <c r="D3169" s="242" t="s">
        <v>648</v>
      </c>
      <c r="E3169" s="243" t="s">
        <v>3609</v>
      </c>
      <c r="F3169" s="244" t="s">
        <v>3610</v>
      </c>
      <c r="G3169" s="245" t="s">
        <v>292</v>
      </c>
      <c r="H3169" s="246">
        <v>0.63</v>
      </c>
      <c r="I3169" s="247"/>
      <c r="J3169" s="248">
        <f>ROUND(I3169*H3169,2)</f>
        <v>0</v>
      </c>
      <c r="K3169" s="249"/>
      <c r="L3169" s="250"/>
      <c r="M3169" s="251" t="s">
        <v>1</v>
      </c>
      <c r="N3169" s="252" t="s">
        <v>37</v>
      </c>
      <c r="O3169" s="71"/>
      <c r="P3169" s="202">
        <f>O3169*H3169</f>
        <v>0</v>
      </c>
      <c r="Q3169" s="202">
        <v>1</v>
      </c>
      <c r="R3169" s="202">
        <f>Q3169*H3169</f>
        <v>0.63</v>
      </c>
      <c r="S3169" s="202">
        <v>0</v>
      </c>
      <c r="T3169" s="203">
        <f>S3169*H3169</f>
        <v>0</v>
      </c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R3169" s="204" t="s">
        <v>434</v>
      </c>
      <c r="AT3169" s="204" t="s">
        <v>648</v>
      </c>
      <c r="AU3169" s="204" t="s">
        <v>82</v>
      </c>
      <c r="AY3169" s="17" t="s">
        <v>182</v>
      </c>
      <c r="BE3169" s="205">
        <f>IF(N3169="základní",J3169,0)</f>
        <v>0</v>
      </c>
      <c r="BF3169" s="205">
        <f>IF(N3169="snížená",J3169,0)</f>
        <v>0</v>
      </c>
      <c r="BG3169" s="205">
        <f>IF(N3169="zákl. přenesená",J3169,0)</f>
        <v>0</v>
      </c>
      <c r="BH3169" s="205">
        <f>IF(N3169="sníž. přenesená",J3169,0)</f>
        <v>0</v>
      </c>
      <c r="BI3169" s="205">
        <f>IF(N3169="nulová",J3169,0)</f>
        <v>0</v>
      </c>
      <c r="BJ3169" s="17" t="s">
        <v>80</v>
      </c>
      <c r="BK3169" s="205">
        <f>ROUND(I3169*H3169,2)</f>
        <v>0</v>
      </c>
      <c r="BL3169" s="17" t="s">
        <v>326</v>
      </c>
      <c r="BM3169" s="204" t="s">
        <v>3611</v>
      </c>
    </row>
    <row r="3170" spans="1:65" s="2" customFormat="1" ht="19.5">
      <c r="A3170" s="34"/>
      <c r="B3170" s="35"/>
      <c r="C3170" s="36"/>
      <c r="D3170" s="208" t="s">
        <v>652</v>
      </c>
      <c r="E3170" s="36"/>
      <c r="F3170" s="253" t="s">
        <v>3612</v>
      </c>
      <c r="G3170" s="36"/>
      <c r="H3170" s="36"/>
      <c r="I3170" s="254"/>
      <c r="J3170" s="36"/>
      <c r="K3170" s="36"/>
      <c r="L3170" s="39"/>
      <c r="M3170" s="255"/>
      <c r="N3170" s="256"/>
      <c r="O3170" s="71"/>
      <c r="P3170" s="71"/>
      <c r="Q3170" s="71"/>
      <c r="R3170" s="71"/>
      <c r="S3170" s="71"/>
      <c r="T3170" s="72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4"/>
      <c r="AE3170" s="34"/>
      <c r="AT3170" s="17" t="s">
        <v>652</v>
      </c>
      <c r="AU3170" s="17" t="s">
        <v>82</v>
      </c>
    </row>
    <row r="3171" spans="1:65" s="14" customFormat="1" ht="11.25">
      <c r="B3171" s="217"/>
      <c r="C3171" s="218"/>
      <c r="D3171" s="208" t="s">
        <v>194</v>
      </c>
      <c r="E3171" s="219" t="s">
        <v>1</v>
      </c>
      <c r="F3171" s="220" t="s">
        <v>3613</v>
      </c>
      <c r="G3171" s="218"/>
      <c r="H3171" s="221">
        <v>0.63</v>
      </c>
      <c r="I3171" s="222"/>
      <c r="J3171" s="218"/>
      <c r="K3171" s="218"/>
      <c r="L3171" s="223"/>
      <c r="M3171" s="224"/>
      <c r="N3171" s="225"/>
      <c r="O3171" s="225"/>
      <c r="P3171" s="225"/>
      <c r="Q3171" s="225"/>
      <c r="R3171" s="225"/>
      <c r="S3171" s="225"/>
      <c r="T3171" s="226"/>
      <c r="AT3171" s="227" t="s">
        <v>194</v>
      </c>
      <c r="AU3171" s="227" t="s">
        <v>82</v>
      </c>
      <c r="AV3171" s="14" t="s">
        <v>82</v>
      </c>
      <c r="AW3171" s="14" t="s">
        <v>29</v>
      </c>
      <c r="AX3171" s="14" t="s">
        <v>80</v>
      </c>
      <c r="AY3171" s="227" t="s">
        <v>182</v>
      </c>
    </row>
    <row r="3172" spans="1:65" s="2" customFormat="1" ht="21.75" customHeight="1">
      <c r="A3172" s="34"/>
      <c r="B3172" s="35"/>
      <c r="C3172" s="242" t="s">
        <v>3614</v>
      </c>
      <c r="D3172" s="242" t="s">
        <v>648</v>
      </c>
      <c r="E3172" s="243" t="s">
        <v>3615</v>
      </c>
      <c r="F3172" s="244" t="s">
        <v>3616</v>
      </c>
      <c r="G3172" s="245" t="s">
        <v>292</v>
      </c>
      <c r="H3172" s="246">
        <v>6.6000000000000003E-2</v>
      </c>
      <c r="I3172" s="247"/>
      <c r="J3172" s="248">
        <f>ROUND(I3172*H3172,2)</f>
        <v>0</v>
      </c>
      <c r="K3172" s="249"/>
      <c r="L3172" s="250"/>
      <c r="M3172" s="251" t="s">
        <v>1</v>
      </c>
      <c r="N3172" s="252" t="s">
        <v>37</v>
      </c>
      <c r="O3172" s="71"/>
      <c r="P3172" s="202">
        <f>O3172*H3172</f>
        <v>0</v>
      </c>
      <c r="Q3172" s="202">
        <v>1</v>
      </c>
      <c r="R3172" s="202">
        <f>Q3172*H3172</f>
        <v>6.6000000000000003E-2</v>
      </c>
      <c r="S3172" s="202">
        <v>0</v>
      </c>
      <c r="T3172" s="203">
        <f>S3172*H3172</f>
        <v>0</v>
      </c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4"/>
      <c r="AE3172" s="34"/>
      <c r="AR3172" s="204" t="s">
        <v>434</v>
      </c>
      <c r="AT3172" s="204" t="s">
        <v>648</v>
      </c>
      <c r="AU3172" s="204" t="s">
        <v>82</v>
      </c>
      <c r="AY3172" s="17" t="s">
        <v>182</v>
      </c>
      <c r="BE3172" s="205">
        <f>IF(N3172="základní",J3172,0)</f>
        <v>0</v>
      </c>
      <c r="BF3172" s="205">
        <f>IF(N3172="snížená",J3172,0)</f>
        <v>0</v>
      </c>
      <c r="BG3172" s="205">
        <f>IF(N3172="zákl. přenesená",J3172,0)</f>
        <v>0</v>
      </c>
      <c r="BH3172" s="205">
        <f>IF(N3172="sníž. přenesená",J3172,0)</f>
        <v>0</v>
      </c>
      <c r="BI3172" s="205">
        <f>IF(N3172="nulová",J3172,0)</f>
        <v>0</v>
      </c>
      <c r="BJ3172" s="17" t="s">
        <v>80</v>
      </c>
      <c r="BK3172" s="205">
        <f>ROUND(I3172*H3172,2)</f>
        <v>0</v>
      </c>
      <c r="BL3172" s="17" t="s">
        <v>326</v>
      </c>
      <c r="BM3172" s="204" t="s">
        <v>3617</v>
      </c>
    </row>
    <row r="3173" spans="1:65" s="2" customFormat="1" ht="19.5">
      <c r="A3173" s="34"/>
      <c r="B3173" s="35"/>
      <c r="C3173" s="36"/>
      <c r="D3173" s="208" t="s">
        <v>652</v>
      </c>
      <c r="E3173" s="36"/>
      <c r="F3173" s="253" t="s">
        <v>3618</v>
      </c>
      <c r="G3173" s="36"/>
      <c r="H3173" s="36"/>
      <c r="I3173" s="254"/>
      <c r="J3173" s="36"/>
      <c r="K3173" s="36"/>
      <c r="L3173" s="39"/>
      <c r="M3173" s="255"/>
      <c r="N3173" s="256"/>
      <c r="O3173" s="71"/>
      <c r="P3173" s="71"/>
      <c r="Q3173" s="71"/>
      <c r="R3173" s="71"/>
      <c r="S3173" s="71"/>
      <c r="T3173" s="72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T3173" s="17" t="s">
        <v>652</v>
      </c>
      <c r="AU3173" s="17" t="s">
        <v>82</v>
      </c>
    </row>
    <row r="3174" spans="1:65" s="14" customFormat="1" ht="11.25">
      <c r="B3174" s="217"/>
      <c r="C3174" s="218"/>
      <c r="D3174" s="208" t="s">
        <v>194</v>
      </c>
      <c r="E3174" s="219" t="s">
        <v>1</v>
      </c>
      <c r="F3174" s="220" t="s">
        <v>3619</v>
      </c>
      <c r="G3174" s="218"/>
      <c r="H3174" s="221">
        <v>6.6000000000000003E-2</v>
      </c>
      <c r="I3174" s="222"/>
      <c r="J3174" s="218"/>
      <c r="K3174" s="218"/>
      <c r="L3174" s="223"/>
      <c r="M3174" s="224"/>
      <c r="N3174" s="225"/>
      <c r="O3174" s="225"/>
      <c r="P3174" s="225"/>
      <c r="Q3174" s="225"/>
      <c r="R3174" s="225"/>
      <c r="S3174" s="225"/>
      <c r="T3174" s="226"/>
      <c r="AT3174" s="227" t="s">
        <v>194</v>
      </c>
      <c r="AU3174" s="227" t="s">
        <v>82</v>
      </c>
      <c r="AV3174" s="14" t="s">
        <v>82</v>
      </c>
      <c r="AW3174" s="14" t="s">
        <v>29</v>
      </c>
      <c r="AX3174" s="14" t="s">
        <v>80</v>
      </c>
      <c r="AY3174" s="227" t="s">
        <v>182</v>
      </c>
    </row>
    <row r="3175" spans="1:65" s="2" customFormat="1" ht="24.2" customHeight="1">
      <c r="A3175" s="34"/>
      <c r="B3175" s="35"/>
      <c r="C3175" s="192" t="s">
        <v>3620</v>
      </c>
      <c r="D3175" s="192" t="s">
        <v>184</v>
      </c>
      <c r="E3175" s="193" t="s">
        <v>3621</v>
      </c>
      <c r="F3175" s="194" t="s">
        <v>3622</v>
      </c>
      <c r="G3175" s="195" t="s">
        <v>535</v>
      </c>
      <c r="H3175" s="196">
        <v>3823</v>
      </c>
      <c r="I3175" s="197"/>
      <c r="J3175" s="198">
        <f>ROUND(I3175*H3175,2)</f>
        <v>0</v>
      </c>
      <c r="K3175" s="199"/>
      <c r="L3175" s="39"/>
      <c r="M3175" s="200" t="s">
        <v>1</v>
      </c>
      <c r="N3175" s="201" t="s">
        <v>37</v>
      </c>
      <c r="O3175" s="71"/>
      <c r="P3175" s="202">
        <f>O3175*H3175</f>
        <v>0</v>
      </c>
      <c r="Q3175" s="202">
        <v>6.0000000000000002E-5</v>
      </c>
      <c r="R3175" s="202">
        <f>Q3175*H3175</f>
        <v>0.22938</v>
      </c>
      <c r="S3175" s="202">
        <v>0</v>
      </c>
      <c r="T3175" s="203">
        <f>S3175*H3175</f>
        <v>0</v>
      </c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R3175" s="204" t="s">
        <v>326</v>
      </c>
      <c r="AT3175" s="204" t="s">
        <v>184</v>
      </c>
      <c r="AU3175" s="204" t="s">
        <v>82</v>
      </c>
      <c r="AY3175" s="17" t="s">
        <v>182</v>
      </c>
      <c r="BE3175" s="205">
        <f>IF(N3175="základní",J3175,0)</f>
        <v>0</v>
      </c>
      <c r="BF3175" s="205">
        <f>IF(N3175="snížená",J3175,0)</f>
        <v>0</v>
      </c>
      <c r="BG3175" s="205">
        <f>IF(N3175="zákl. přenesená",J3175,0)</f>
        <v>0</v>
      </c>
      <c r="BH3175" s="205">
        <f>IF(N3175="sníž. přenesená",J3175,0)</f>
        <v>0</v>
      </c>
      <c r="BI3175" s="205">
        <f>IF(N3175="nulová",J3175,0)</f>
        <v>0</v>
      </c>
      <c r="BJ3175" s="17" t="s">
        <v>80</v>
      </c>
      <c r="BK3175" s="205">
        <f>ROUND(I3175*H3175,2)</f>
        <v>0</v>
      </c>
      <c r="BL3175" s="17" t="s">
        <v>326</v>
      </c>
      <c r="BM3175" s="204" t="s">
        <v>3623</v>
      </c>
    </row>
    <row r="3176" spans="1:65" s="13" customFormat="1" ht="11.25">
      <c r="B3176" s="206"/>
      <c r="C3176" s="207"/>
      <c r="D3176" s="208" t="s">
        <v>194</v>
      </c>
      <c r="E3176" s="209" t="s">
        <v>1</v>
      </c>
      <c r="F3176" s="210" t="s">
        <v>547</v>
      </c>
      <c r="G3176" s="207"/>
      <c r="H3176" s="209" t="s">
        <v>1</v>
      </c>
      <c r="I3176" s="211"/>
      <c r="J3176" s="207"/>
      <c r="K3176" s="207"/>
      <c r="L3176" s="212"/>
      <c r="M3176" s="213"/>
      <c r="N3176" s="214"/>
      <c r="O3176" s="214"/>
      <c r="P3176" s="214"/>
      <c r="Q3176" s="214"/>
      <c r="R3176" s="214"/>
      <c r="S3176" s="214"/>
      <c r="T3176" s="215"/>
      <c r="AT3176" s="216" t="s">
        <v>194</v>
      </c>
      <c r="AU3176" s="216" t="s">
        <v>82</v>
      </c>
      <c r="AV3176" s="13" t="s">
        <v>80</v>
      </c>
      <c r="AW3176" s="13" t="s">
        <v>29</v>
      </c>
      <c r="AX3176" s="13" t="s">
        <v>72</v>
      </c>
      <c r="AY3176" s="216" t="s">
        <v>182</v>
      </c>
    </row>
    <row r="3177" spans="1:65" s="14" customFormat="1" ht="11.25">
      <c r="B3177" s="217"/>
      <c r="C3177" s="218"/>
      <c r="D3177" s="208" t="s">
        <v>194</v>
      </c>
      <c r="E3177" s="219" t="s">
        <v>1</v>
      </c>
      <c r="F3177" s="220" t="s">
        <v>3624</v>
      </c>
      <c r="G3177" s="218"/>
      <c r="H3177" s="221">
        <v>3823</v>
      </c>
      <c r="I3177" s="222"/>
      <c r="J3177" s="218"/>
      <c r="K3177" s="218"/>
      <c r="L3177" s="223"/>
      <c r="M3177" s="224"/>
      <c r="N3177" s="225"/>
      <c r="O3177" s="225"/>
      <c r="P3177" s="225"/>
      <c r="Q3177" s="225"/>
      <c r="R3177" s="225"/>
      <c r="S3177" s="225"/>
      <c r="T3177" s="226"/>
      <c r="AT3177" s="227" t="s">
        <v>194</v>
      </c>
      <c r="AU3177" s="227" t="s">
        <v>82</v>
      </c>
      <c r="AV3177" s="14" t="s">
        <v>82</v>
      </c>
      <c r="AW3177" s="14" t="s">
        <v>29</v>
      </c>
      <c r="AX3177" s="14" t="s">
        <v>80</v>
      </c>
      <c r="AY3177" s="227" t="s">
        <v>182</v>
      </c>
    </row>
    <row r="3178" spans="1:65" s="2" customFormat="1" ht="24.2" customHeight="1">
      <c r="A3178" s="34"/>
      <c r="B3178" s="35"/>
      <c r="C3178" s="242" t="s">
        <v>3625</v>
      </c>
      <c r="D3178" s="242" t="s">
        <v>648</v>
      </c>
      <c r="E3178" s="243" t="s">
        <v>3626</v>
      </c>
      <c r="F3178" s="244" t="s">
        <v>3627</v>
      </c>
      <c r="G3178" s="245" t="s">
        <v>292</v>
      </c>
      <c r="H3178" s="246">
        <v>4.7E-2</v>
      </c>
      <c r="I3178" s="247"/>
      <c r="J3178" s="248">
        <f>ROUND(I3178*H3178,2)</f>
        <v>0</v>
      </c>
      <c r="K3178" s="249"/>
      <c r="L3178" s="250"/>
      <c r="M3178" s="251" t="s">
        <v>1</v>
      </c>
      <c r="N3178" s="252" t="s">
        <v>37</v>
      </c>
      <c r="O3178" s="71"/>
      <c r="P3178" s="202">
        <f>O3178*H3178</f>
        <v>0</v>
      </c>
      <c r="Q3178" s="202">
        <v>1</v>
      </c>
      <c r="R3178" s="202">
        <f>Q3178*H3178</f>
        <v>4.7E-2</v>
      </c>
      <c r="S3178" s="202">
        <v>0</v>
      </c>
      <c r="T3178" s="203">
        <f>S3178*H3178</f>
        <v>0</v>
      </c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R3178" s="204" t="s">
        <v>434</v>
      </c>
      <c r="AT3178" s="204" t="s">
        <v>648</v>
      </c>
      <c r="AU3178" s="204" t="s">
        <v>82</v>
      </c>
      <c r="AY3178" s="17" t="s">
        <v>182</v>
      </c>
      <c r="BE3178" s="205">
        <f>IF(N3178="základní",J3178,0)</f>
        <v>0</v>
      </c>
      <c r="BF3178" s="205">
        <f>IF(N3178="snížená",J3178,0)</f>
        <v>0</v>
      </c>
      <c r="BG3178" s="205">
        <f>IF(N3178="zákl. přenesená",J3178,0)</f>
        <v>0</v>
      </c>
      <c r="BH3178" s="205">
        <f>IF(N3178="sníž. přenesená",J3178,0)</f>
        <v>0</v>
      </c>
      <c r="BI3178" s="205">
        <f>IF(N3178="nulová",J3178,0)</f>
        <v>0</v>
      </c>
      <c r="BJ3178" s="17" t="s">
        <v>80</v>
      </c>
      <c r="BK3178" s="205">
        <f>ROUND(I3178*H3178,2)</f>
        <v>0</v>
      </c>
      <c r="BL3178" s="17" t="s">
        <v>326</v>
      </c>
      <c r="BM3178" s="204" t="s">
        <v>3628</v>
      </c>
    </row>
    <row r="3179" spans="1:65" s="2" customFormat="1" ht="19.5">
      <c r="A3179" s="34"/>
      <c r="B3179" s="35"/>
      <c r="C3179" s="36"/>
      <c r="D3179" s="208" t="s">
        <v>652</v>
      </c>
      <c r="E3179" s="36"/>
      <c r="F3179" s="253" t="s">
        <v>3629</v>
      </c>
      <c r="G3179" s="36"/>
      <c r="H3179" s="36"/>
      <c r="I3179" s="254"/>
      <c r="J3179" s="36"/>
      <c r="K3179" s="36"/>
      <c r="L3179" s="39"/>
      <c r="M3179" s="255"/>
      <c r="N3179" s="256"/>
      <c r="O3179" s="71"/>
      <c r="P3179" s="71"/>
      <c r="Q3179" s="71"/>
      <c r="R3179" s="71"/>
      <c r="S3179" s="71"/>
      <c r="T3179" s="72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T3179" s="17" t="s">
        <v>652</v>
      </c>
      <c r="AU3179" s="17" t="s">
        <v>82</v>
      </c>
    </row>
    <row r="3180" spans="1:65" s="14" customFormat="1" ht="11.25">
      <c r="B3180" s="217"/>
      <c r="C3180" s="218"/>
      <c r="D3180" s="208" t="s">
        <v>194</v>
      </c>
      <c r="E3180" s="219" t="s">
        <v>1</v>
      </c>
      <c r="F3180" s="220" t="s">
        <v>3630</v>
      </c>
      <c r="G3180" s="218"/>
      <c r="H3180" s="221">
        <v>4.7E-2</v>
      </c>
      <c r="I3180" s="222"/>
      <c r="J3180" s="218"/>
      <c r="K3180" s="218"/>
      <c r="L3180" s="223"/>
      <c r="M3180" s="224"/>
      <c r="N3180" s="225"/>
      <c r="O3180" s="225"/>
      <c r="P3180" s="225"/>
      <c r="Q3180" s="225"/>
      <c r="R3180" s="225"/>
      <c r="S3180" s="225"/>
      <c r="T3180" s="226"/>
      <c r="AT3180" s="227" t="s">
        <v>194</v>
      </c>
      <c r="AU3180" s="227" t="s">
        <v>82</v>
      </c>
      <c r="AV3180" s="14" t="s">
        <v>82</v>
      </c>
      <c r="AW3180" s="14" t="s">
        <v>29</v>
      </c>
      <c r="AX3180" s="14" t="s">
        <v>80</v>
      </c>
      <c r="AY3180" s="227" t="s">
        <v>182</v>
      </c>
    </row>
    <row r="3181" spans="1:65" s="2" customFormat="1" ht="24.2" customHeight="1">
      <c r="A3181" s="34"/>
      <c r="B3181" s="35"/>
      <c r="C3181" s="242" t="s">
        <v>3631</v>
      </c>
      <c r="D3181" s="242" t="s">
        <v>648</v>
      </c>
      <c r="E3181" s="243" t="s">
        <v>3632</v>
      </c>
      <c r="F3181" s="244" t="s">
        <v>3633</v>
      </c>
      <c r="G3181" s="245" t="s">
        <v>292</v>
      </c>
      <c r="H3181" s="246">
        <v>1.0349999999999999</v>
      </c>
      <c r="I3181" s="247"/>
      <c r="J3181" s="248">
        <f>ROUND(I3181*H3181,2)</f>
        <v>0</v>
      </c>
      <c r="K3181" s="249"/>
      <c r="L3181" s="250"/>
      <c r="M3181" s="251" t="s">
        <v>1</v>
      </c>
      <c r="N3181" s="252" t="s">
        <v>37</v>
      </c>
      <c r="O3181" s="71"/>
      <c r="P3181" s="202">
        <f>O3181*H3181</f>
        <v>0</v>
      </c>
      <c r="Q3181" s="202">
        <v>1</v>
      </c>
      <c r="R3181" s="202">
        <f>Q3181*H3181</f>
        <v>1.0349999999999999</v>
      </c>
      <c r="S3181" s="202">
        <v>0</v>
      </c>
      <c r="T3181" s="203">
        <f>S3181*H3181</f>
        <v>0</v>
      </c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R3181" s="204" t="s">
        <v>434</v>
      </c>
      <c r="AT3181" s="204" t="s">
        <v>648</v>
      </c>
      <c r="AU3181" s="204" t="s">
        <v>82</v>
      </c>
      <c r="AY3181" s="17" t="s">
        <v>182</v>
      </c>
      <c r="BE3181" s="205">
        <f>IF(N3181="základní",J3181,0)</f>
        <v>0</v>
      </c>
      <c r="BF3181" s="205">
        <f>IF(N3181="snížená",J3181,0)</f>
        <v>0</v>
      </c>
      <c r="BG3181" s="205">
        <f>IF(N3181="zákl. přenesená",J3181,0)</f>
        <v>0</v>
      </c>
      <c r="BH3181" s="205">
        <f>IF(N3181="sníž. přenesená",J3181,0)</f>
        <v>0</v>
      </c>
      <c r="BI3181" s="205">
        <f>IF(N3181="nulová",J3181,0)</f>
        <v>0</v>
      </c>
      <c r="BJ3181" s="17" t="s">
        <v>80</v>
      </c>
      <c r="BK3181" s="205">
        <f>ROUND(I3181*H3181,2)</f>
        <v>0</v>
      </c>
      <c r="BL3181" s="17" t="s">
        <v>326</v>
      </c>
      <c r="BM3181" s="204" t="s">
        <v>3634</v>
      </c>
    </row>
    <row r="3182" spans="1:65" s="2" customFormat="1" ht="19.5">
      <c r="A3182" s="34"/>
      <c r="B3182" s="35"/>
      <c r="C3182" s="36"/>
      <c r="D3182" s="208" t="s">
        <v>652</v>
      </c>
      <c r="E3182" s="36"/>
      <c r="F3182" s="253" t="s">
        <v>3635</v>
      </c>
      <c r="G3182" s="36"/>
      <c r="H3182" s="36"/>
      <c r="I3182" s="254"/>
      <c r="J3182" s="36"/>
      <c r="K3182" s="36"/>
      <c r="L3182" s="39"/>
      <c r="M3182" s="255"/>
      <c r="N3182" s="256"/>
      <c r="O3182" s="71"/>
      <c r="P3182" s="71"/>
      <c r="Q3182" s="71"/>
      <c r="R3182" s="71"/>
      <c r="S3182" s="71"/>
      <c r="T3182" s="72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T3182" s="17" t="s">
        <v>652</v>
      </c>
      <c r="AU3182" s="17" t="s">
        <v>82</v>
      </c>
    </row>
    <row r="3183" spans="1:65" s="14" customFormat="1" ht="11.25">
      <c r="B3183" s="217"/>
      <c r="C3183" s="218"/>
      <c r="D3183" s="208" t="s">
        <v>194</v>
      </c>
      <c r="E3183" s="219" t="s">
        <v>1</v>
      </c>
      <c r="F3183" s="220" t="s">
        <v>3636</v>
      </c>
      <c r="G3183" s="218"/>
      <c r="H3183" s="221">
        <v>1.0349999999999999</v>
      </c>
      <c r="I3183" s="222"/>
      <c r="J3183" s="218"/>
      <c r="K3183" s="218"/>
      <c r="L3183" s="223"/>
      <c r="M3183" s="224"/>
      <c r="N3183" s="225"/>
      <c r="O3183" s="225"/>
      <c r="P3183" s="225"/>
      <c r="Q3183" s="225"/>
      <c r="R3183" s="225"/>
      <c r="S3183" s="225"/>
      <c r="T3183" s="226"/>
      <c r="AT3183" s="227" t="s">
        <v>194</v>
      </c>
      <c r="AU3183" s="227" t="s">
        <v>82</v>
      </c>
      <c r="AV3183" s="14" t="s">
        <v>82</v>
      </c>
      <c r="AW3183" s="14" t="s">
        <v>29</v>
      </c>
      <c r="AX3183" s="14" t="s">
        <v>80</v>
      </c>
      <c r="AY3183" s="227" t="s">
        <v>182</v>
      </c>
    </row>
    <row r="3184" spans="1:65" s="2" customFormat="1" ht="24.2" customHeight="1">
      <c r="A3184" s="34"/>
      <c r="B3184" s="35"/>
      <c r="C3184" s="242" t="s">
        <v>3637</v>
      </c>
      <c r="D3184" s="242" t="s">
        <v>648</v>
      </c>
      <c r="E3184" s="243" t="s">
        <v>3638</v>
      </c>
      <c r="F3184" s="244" t="s">
        <v>3639</v>
      </c>
      <c r="G3184" s="245" t="s">
        <v>292</v>
      </c>
      <c r="H3184" s="246">
        <v>0.35799999999999998</v>
      </c>
      <c r="I3184" s="247"/>
      <c r="J3184" s="248">
        <f>ROUND(I3184*H3184,2)</f>
        <v>0</v>
      </c>
      <c r="K3184" s="249"/>
      <c r="L3184" s="250"/>
      <c r="M3184" s="251" t="s">
        <v>1</v>
      </c>
      <c r="N3184" s="252" t="s">
        <v>37</v>
      </c>
      <c r="O3184" s="71"/>
      <c r="P3184" s="202">
        <f>O3184*H3184</f>
        <v>0</v>
      </c>
      <c r="Q3184" s="202">
        <v>1</v>
      </c>
      <c r="R3184" s="202">
        <f>Q3184*H3184</f>
        <v>0.35799999999999998</v>
      </c>
      <c r="S3184" s="202">
        <v>0</v>
      </c>
      <c r="T3184" s="203">
        <f>S3184*H3184</f>
        <v>0</v>
      </c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R3184" s="204" t="s">
        <v>434</v>
      </c>
      <c r="AT3184" s="204" t="s">
        <v>648</v>
      </c>
      <c r="AU3184" s="204" t="s">
        <v>82</v>
      </c>
      <c r="AY3184" s="17" t="s">
        <v>182</v>
      </c>
      <c r="BE3184" s="205">
        <f>IF(N3184="základní",J3184,0)</f>
        <v>0</v>
      </c>
      <c r="BF3184" s="205">
        <f>IF(N3184="snížená",J3184,0)</f>
        <v>0</v>
      </c>
      <c r="BG3184" s="205">
        <f>IF(N3184="zákl. přenesená",J3184,0)</f>
        <v>0</v>
      </c>
      <c r="BH3184" s="205">
        <f>IF(N3184="sníž. přenesená",J3184,0)</f>
        <v>0</v>
      </c>
      <c r="BI3184" s="205">
        <f>IF(N3184="nulová",J3184,0)</f>
        <v>0</v>
      </c>
      <c r="BJ3184" s="17" t="s">
        <v>80</v>
      </c>
      <c r="BK3184" s="205">
        <f>ROUND(I3184*H3184,2)</f>
        <v>0</v>
      </c>
      <c r="BL3184" s="17" t="s">
        <v>326</v>
      </c>
      <c r="BM3184" s="204" t="s">
        <v>3640</v>
      </c>
    </row>
    <row r="3185" spans="1:65" s="2" customFormat="1" ht="19.5">
      <c r="A3185" s="34"/>
      <c r="B3185" s="35"/>
      <c r="C3185" s="36"/>
      <c r="D3185" s="208" t="s">
        <v>652</v>
      </c>
      <c r="E3185" s="36"/>
      <c r="F3185" s="253" t="s">
        <v>3641</v>
      </c>
      <c r="G3185" s="36"/>
      <c r="H3185" s="36"/>
      <c r="I3185" s="254"/>
      <c r="J3185" s="36"/>
      <c r="K3185" s="36"/>
      <c r="L3185" s="39"/>
      <c r="M3185" s="255"/>
      <c r="N3185" s="256"/>
      <c r="O3185" s="71"/>
      <c r="P3185" s="71"/>
      <c r="Q3185" s="71"/>
      <c r="R3185" s="71"/>
      <c r="S3185" s="71"/>
      <c r="T3185" s="72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4"/>
      <c r="AE3185" s="34"/>
      <c r="AT3185" s="17" t="s">
        <v>652</v>
      </c>
      <c r="AU3185" s="17" t="s">
        <v>82</v>
      </c>
    </row>
    <row r="3186" spans="1:65" s="14" customFormat="1" ht="11.25">
      <c r="B3186" s="217"/>
      <c r="C3186" s="218"/>
      <c r="D3186" s="208" t="s">
        <v>194</v>
      </c>
      <c r="E3186" s="219" t="s">
        <v>1</v>
      </c>
      <c r="F3186" s="220" t="s">
        <v>3642</v>
      </c>
      <c r="G3186" s="218"/>
      <c r="H3186" s="221">
        <v>0.35799999999999998</v>
      </c>
      <c r="I3186" s="222"/>
      <c r="J3186" s="218"/>
      <c r="K3186" s="218"/>
      <c r="L3186" s="223"/>
      <c r="M3186" s="224"/>
      <c r="N3186" s="225"/>
      <c r="O3186" s="225"/>
      <c r="P3186" s="225"/>
      <c r="Q3186" s="225"/>
      <c r="R3186" s="225"/>
      <c r="S3186" s="225"/>
      <c r="T3186" s="226"/>
      <c r="AT3186" s="227" t="s">
        <v>194</v>
      </c>
      <c r="AU3186" s="227" t="s">
        <v>82</v>
      </c>
      <c r="AV3186" s="14" t="s">
        <v>82</v>
      </c>
      <c r="AW3186" s="14" t="s">
        <v>29</v>
      </c>
      <c r="AX3186" s="14" t="s">
        <v>80</v>
      </c>
      <c r="AY3186" s="227" t="s">
        <v>182</v>
      </c>
    </row>
    <row r="3187" spans="1:65" s="2" customFormat="1" ht="24.2" customHeight="1">
      <c r="A3187" s="34"/>
      <c r="B3187" s="35"/>
      <c r="C3187" s="242" t="s">
        <v>3643</v>
      </c>
      <c r="D3187" s="242" t="s">
        <v>648</v>
      </c>
      <c r="E3187" s="243" t="s">
        <v>3644</v>
      </c>
      <c r="F3187" s="244" t="s">
        <v>3645</v>
      </c>
      <c r="G3187" s="245" t="s">
        <v>292</v>
      </c>
      <c r="H3187" s="246">
        <v>1.49</v>
      </c>
      <c r="I3187" s="247"/>
      <c r="J3187" s="248">
        <f>ROUND(I3187*H3187,2)</f>
        <v>0</v>
      </c>
      <c r="K3187" s="249"/>
      <c r="L3187" s="250"/>
      <c r="M3187" s="251" t="s">
        <v>1</v>
      </c>
      <c r="N3187" s="252" t="s">
        <v>37</v>
      </c>
      <c r="O3187" s="71"/>
      <c r="P3187" s="202">
        <f>O3187*H3187</f>
        <v>0</v>
      </c>
      <c r="Q3187" s="202">
        <v>1</v>
      </c>
      <c r="R3187" s="202">
        <f>Q3187*H3187</f>
        <v>1.49</v>
      </c>
      <c r="S3187" s="202">
        <v>0</v>
      </c>
      <c r="T3187" s="203">
        <f>S3187*H3187</f>
        <v>0</v>
      </c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4"/>
      <c r="AE3187" s="34"/>
      <c r="AR3187" s="204" t="s">
        <v>434</v>
      </c>
      <c r="AT3187" s="204" t="s">
        <v>648</v>
      </c>
      <c r="AU3187" s="204" t="s">
        <v>82</v>
      </c>
      <c r="AY3187" s="17" t="s">
        <v>182</v>
      </c>
      <c r="BE3187" s="205">
        <f>IF(N3187="základní",J3187,0)</f>
        <v>0</v>
      </c>
      <c r="BF3187" s="205">
        <f>IF(N3187="snížená",J3187,0)</f>
        <v>0</v>
      </c>
      <c r="BG3187" s="205">
        <f>IF(N3187="zákl. přenesená",J3187,0)</f>
        <v>0</v>
      </c>
      <c r="BH3187" s="205">
        <f>IF(N3187="sníž. přenesená",J3187,0)</f>
        <v>0</v>
      </c>
      <c r="BI3187" s="205">
        <f>IF(N3187="nulová",J3187,0)</f>
        <v>0</v>
      </c>
      <c r="BJ3187" s="17" t="s">
        <v>80</v>
      </c>
      <c r="BK3187" s="205">
        <f>ROUND(I3187*H3187,2)</f>
        <v>0</v>
      </c>
      <c r="BL3187" s="17" t="s">
        <v>326</v>
      </c>
      <c r="BM3187" s="204" t="s">
        <v>3646</v>
      </c>
    </row>
    <row r="3188" spans="1:65" s="2" customFormat="1" ht="19.5">
      <c r="A3188" s="34"/>
      <c r="B3188" s="35"/>
      <c r="C3188" s="36"/>
      <c r="D3188" s="208" t="s">
        <v>652</v>
      </c>
      <c r="E3188" s="36"/>
      <c r="F3188" s="253" t="s">
        <v>3647</v>
      </c>
      <c r="G3188" s="36"/>
      <c r="H3188" s="36"/>
      <c r="I3188" s="254"/>
      <c r="J3188" s="36"/>
      <c r="K3188" s="36"/>
      <c r="L3188" s="39"/>
      <c r="M3188" s="255"/>
      <c r="N3188" s="256"/>
      <c r="O3188" s="71"/>
      <c r="P3188" s="71"/>
      <c r="Q3188" s="71"/>
      <c r="R3188" s="71"/>
      <c r="S3188" s="71"/>
      <c r="T3188" s="72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4"/>
      <c r="AE3188" s="34"/>
      <c r="AT3188" s="17" t="s">
        <v>652</v>
      </c>
      <c r="AU3188" s="17" t="s">
        <v>82</v>
      </c>
    </row>
    <row r="3189" spans="1:65" s="14" customFormat="1" ht="11.25">
      <c r="B3189" s="217"/>
      <c r="C3189" s="218"/>
      <c r="D3189" s="208" t="s">
        <v>194</v>
      </c>
      <c r="E3189" s="219" t="s">
        <v>1</v>
      </c>
      <c r="F3189" s="220" t="s">
        <v>3648</v>
      </c>
      <c r="G3189" s="218"/>
      <c r="H3189" s="221">
        <v>1.49</v>
      </c>
      <c r="I3189" s="222"/>
      <c r="J3189" s="218"/>
      <c r="K3189" s="218"/>
      <c r="L3189" s="223"/>
      <c r="M3189" s="224"/>
      <c r="N3189" s="225"/>
      <c r="O3189" s="225"/>
      <c r="P3189" s="225"/>
      <c r="Q3189" s="225"/>
      <c r="R3189" s="225"/>
      <c r="S3189" s="225"/>
      <c r="T3189" s="226"/>
      <c r="AT3189" s="227" t="s">
        <v>194</v>
      </c>
      <c r="AU3189" s="227" t="s">
        <v>82</v>
      </c>
      <c r="AV3189" s="14" t="s">
        <v>82</v>
      </c>
      <c r="AW3189" s="14" t="s">
        <v>29</v>
      </c>
      <c r="AX3189" s="14" t="s">
        <v>80</v>
      </c>
      <c r="AY3189" s="227" t="s">
        <v>182</v>
      </c>
    </row>
    <row r="3190" spans="1:65" s="2" customFormat="1" ht="21.75" customHeight="1">
      <c r="A3190" s="34"/>
      <c r="B3190" s="35"/>
      <c r="C3190" s="242" t="s">
        <v>3649</v>
      </c>
      <c r="D3190" s="242" t="s">
        <v>648</v>
      </c>
      <c r="E3190" s="243" t="s">
        <v>3650</v>
      </c>
      <c r="F3190" s="244" t="s">
        <v>3651</v>
      </c>
      <c r="G3190" s="245" t="s">
        <v>292</v>
      </c>
      <c r="H3190" s="246">
        <v>7.0000000000000007E-2</v>
      </c>
      <c r="I3190" s="247"/>
      <c r="J3190" s="248">
        <f>ROUND(I3190*H3190,2)</f>
        <v>0</v>
      </c>
      <c r="K3190" s="249"/>
      <c r="L3190" s="250"/>
      <c r="M3190" s="251" t="s">
        <v>1</v>
      </c>
      <c r="N3190" s="252" t="s">
        <v>37</v>
      </c>
      <c r="O3190" s="71"/>
      <c r="P3190" s="202">
        <f>O3190*H3190</f>
        <v>0</v>
      </c>
      <c r="Q3190" s="202">
        <v>1</v>
      </c>
      <c r="R3190" s="202">
        <f>Q3190*H3190</f>
        <v>7.0000000000000007E-2</v>
      </c>
      <c r="S3190" s="202">
        <v>0</v>
      </c>
      <c r="T3190" s="203">
        <f>S3190*H3190</f>
        <v>0</v>
      </c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R3190" s="204" t="s">
        <v>434</v>
      </c>
      <c r="AT3190" s="204" t="s">
        <v>648</v>
      </c>
      <c r="AU3190" s="204" t="s">
        <v>82</v>
      </c>
      <c r="AY3190" s="17" t="s">
        <v>182</v>
      </c>
      <c r="BE3190" s="205">
        <f>IF(N3190="základní",J3190,0)</f>
        <v>0</v>
      </c>
      <c r="BF3190" s="205">
        <f>IF(N3190="snížená",J3190,0)</f>
        <v>0</v>
      </c>
      <c r="BG3190" s="205">
        <f>IF(N3190="zákl. přenesená",J3190,0)</f>
        <v>0</v>
      </c>
      <c r="BH3190" s="205">
        <f>IF(N3190="sníž. přenesená",J3190,0)</f>
        <v>0</v>
      </c>
      <c r="BI3190" s="205">
        <f>IF(N3190="nulová",J3190,0)</f>
        <v>0</v>
      </c>
      <c r="BJ3190" s="17" t="s">
        <v>80</v>
      </c>
      <c r="BK3190" s="205">
        <f>ROUND(I3190*H3190,2)</f>
        <v>0</v>
      </c>
      <c r="BL3190" s="17" t="s">
        <v>326</v>
      </c>
      <c r="BM3190" s="204" t="s">
        <v>3652</v>
      </c>
    </row>
    <row r="3191" spans="1:65" s="2" customFormat="1" ht="19.5">
      <c r="A3191" s="34"/>
      <c r="B3191" s="35"/>
      <c r="C3191" s="36"/>
      <c r="D3191" s="208" t="s">
        <v>652</v>
      </c>
      <c r="E3191" s="36"/>
      <c r="F3191" s="253" t="s">
        <v>3653</v>
      </c>
      <c r="G3191" s="36"/>
      <c r="H3191" s="36"/>
      <c r="I3191" s="254"/>
      <c r="J3191" s="36"/>
      <c r="K3191" s="36"/>
      <c r="L3191" s="39"/>
      <c r="M3191" s="255"/>
      <c r="N3191" s="256"/>
      <c r="O3191" s="71"/>
      <c r="P3191" s="71"/>
      <c r="Q3191" s="71"/>
      <c r="R3191" s="71"/>
      <c r="S3191" s="71"/>
      <c r="T3191" s="72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T3191" s="17" t="s">
        <v>652</v>
      </c>
      <c r="AU3191" s="17" t="s">
        <v>82</v>
      </c>
    </row>
    <row r="3192" spans="1:65" s="14" customFormat="1" ht="11.25">
      <c r="B3192" s="217"/>
      <c r="C3192" s="218"/>
      <c r="D3192" s="208" t="s">
        <v>194</v>
      </c>
      <c r="E3192" s="219" t="s">
        <v>1</v>
      </c>
      <c r="F3192" s="220" t="s">
        <v>3654</v>
      </c>
      <c r="G3192" s="218"/>
      <c r="H3192" s="221">
        <v>7.0000000000000007E-2</v>
      </c>
      <c r="I3192" s="222"/>
      <c r="J3192" s="218"/>
      <c r="K3192" s="218"/>
      <c r="L3192" s="223"/>
      <c r="M3192" s="224"/>
      <c r="N3192" s="225"/>
      <c r="O3192" s="225"/>
      <c r="P3192" s="225"/>
      <c r="Q3192" s="225"/>
      <c r="R3192" s="225"/>
      <c r="S3192" s="225"/>
      <c r="T3192" s="226"/>
      <c r="AT3192" s="227" t="s">
        <v>194</v>
      </c>
      <c r="AU3192" s="227" t="s">
        <v>82</v>
      </c>
      <c r="AV3192" s="14" t="s">
        <v>82</v>
      </c>
      <c r="AW3192" s="14" t="s">
        <v>29</v>
      </c>
      <c r="AX3192" s="14" t="s">
        <v>80</v>
      </c>
      <c r="AY3192" s="227" t="s">
        <v>182</v>
      </c>
    </row>
    <row r="3193" spans="1:65" s="2" customFormat="1" ht="24.2" customHeight="1">
      <c r="A3193" s="34"/>
      <c r="B3193" s="35"/>
      <c r="C3193" s="242" t="s">
        <v>3655</v>
      </c>
      <c r="D3193" s="242" t="s">
        <v>648</v>
      </c>
      <c r="E3193" s="243" t="s">
        <v>3656</v>
      </c>
      <c r="F3193" s="244" t="s">
        <v>3657</v>
      </c>
      <c r="G3193" s="245" t="s">
        <v>292</v>
      </c>
      <c r="H3193" s="246">
        <v>0.223</v>
      </c>
      <c r="I3193" s="247"/>
      <c r="J3193" s="248">
        <f>ROUND(I3193*H3193,2)</f>
        <v>0</v>
      </c>
      <c r="K3193" s="249"/>
      <c r="L3193" s="250"/>
      <c r="M3193" s="251" t="s">
        <v>1</v>
      </c>
      <c r="N3193" s="252" t="s">
        <v>37</v>
      </c>
      <c r="O3193" s="71"/>
      <c r="P3193" s="202">
        <f>O3193*H3193</f>
        <v>0</v>
      </c>
      <c r="Q3193" s="202">
        <v>1</v>
      </c>
      <c r="R3193" s="202">
        <f>Q3193*H3193</f>
        <v>0.223</v>
      </c>
      <c r="S3193" s="202">
        <v>0</v>
      </c>
      <c r="T3193" s="203">
        <f>S3193*H3193</f>
        <v>0</v>
      </c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4"/>
      <c r="AE3193" s="34"/>
      <c r="AR3193" s="204" t="s">
        <v>434</v>
      </c>
      <c r="AT3193" s="204" t="s">
        <v>648</v>
      </c>
      <c r="AU3193" s="204" t="s">
        <v>82</v>
      </c>
      <c r="AY3193" s="17" t="s">
        <v>182</v>
      </c>
      <c r="BE3193" s="205">
        <f>IF(N3193="základní",J3193,0)</f>
        <v>0</v>
      </c>
      <c r="BF3193" s="205">
        <f>IF(N3193="snížená",J3193,0)</f>
        <v>0</v>
      </c>
      <c r="BG3193" s="205">
        <f>IF(N3193="zákl. přenesená",J3193,0)</f>
        <v>0</v>
      </c>
      <c r="BH3193" s="205">
        <f>IF(N3193="sníž. přenesená",J3193,0)</f>
        <v>0</v>
      </c>
      <c r="BI3193" s="205">
        <f>IF(N3193="nulová",J3193,0)</f>
        <v>0</v>
      </c>
      <c r="BJ3193" s="17" t="s">
        <v>80</v>
      </c>
      <c r="BK3193" s="205">
        <f>ROUND(I3193*H3193,2)</f>
        <v>0</v>
      </c>
      <c r="BL3193" s="17" t="s">
        <v>326</v>
      </c>
      <c r="BM3193" s="204" t="s">
        <v>3658</v>
      </c>
    </row>
    <row r="3194" spans="1:65" s="2" customFormat="1" ht="19.5">
      <c r="A3194" s="34"/>
      <c r="B3194" s="35"/>
      <c r="C3194" s="36"/>
      <c r="D3194" s="208" t="s">
        <v>652</v>
      </c>
      <c r="E3194" s="36"/>
      <c r="F3194" s="253" t="s">
        <v>3659</v>
      </c>
      <c r="G3194" s="36"/>
      <c r="H3194" s="36"/>
      <c r="I3194" s="254"/>
      <c r="J3194" s="36"/>
      <c r="K3194" s="36"/>
      <c r="L3194" s="39"/>
      <c r="M3194" s="255"/>
      <c r="N3194" s="256"/>
      <c r="O3194" s="71"/>
      <c r="P3194" s="71"/>
      <c r="Q3194" s="71"/>
      <c r="R3194" s="71"/>
      <c r="S3194" s="71"/>
      <c r="T3194" s="72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4"/>
      <c r="AE3194" s="34"/>
      <c r="AT3194" s="17" t="s">
        <v>652</v>
      </c>
      <c r="AU3194" s="17" t="s">
        <v>82</v>
      </c>
    </row>
    <row r="3195" spans="1:65" s="14" customFormat="1" ht="11.25">
      <c r="B3195" s="217"/>
      <c r="C3195" s="218"/>
      <c r="D3195" s="208" t="s">
        <v>194</v>
      </c>
      <c r="E3195" s="219" t="s">
        <v>1</v>
      </c>
      <c r="F3195" s="220" t="s">
        <v>3660</v>
      </c>
      <c r="G3195" s="218"/>
      <c r="H3195" s="221">
        <v>0.223</v>
      </c>
      <c r="I3195" s="222"/>
      <c r="J3195" s="218"/>
      <c r="K3195" s="218"/>
      <c r="L3195" s="223"/>
      <c r="M3195" s="224"/>
      <c r="N3195" s="225"/>
      <c r="O3195" s="225"/>
      <c r="P3195" s="225"/>
      <c r="Q3195" s="225"/>
      <c r="R3195" s="225"/>
      <c r="S3195" s="225"/>
      <c r="T3195" s="226"/>
      <c r="AT3195" s="227" t="s">
        <v>194</v>
      </c>
      <c r="AU3195" s="227" t="s">
        <v>82</v>
      </c>
      <c r="AV3195" s="14" t="s">
        <v>82</v>
      </c>
      <c r="AW3195" s="14" t="s">
        <v>29</v>
      </c>
      <c r="AX3195" s="14" t="s">
        <v>80</v>
      </c>
      <c r="AY3195" s="227" t="s">
        <v>182</v>
      </c>
    </row>
    <row r="3196" spans="1:65" s="2" customFormat="1" ht="24.2" customHeight="1">
      <c r="A3196" s="34"/>
      <c r="B3196" s="35"/>
      <c r="C3196" s="242" t="s">
        <v>3661</v>
      </c>
      <c r="D3196" s="242" t="s">
        <v>648</v>
      </c>
      <c r="E3196" s="243" t="s">
        <v>3662</v>
      </c>
      <c r="F3196" s="244" t="s">
        <v>3663</v>
      </c>
      <c r="G3196" s="245" t="s">
        <v>292</v>
      </c>
      <c r="H3196" s="246">
        <v>0.68300000000000005</v>
      </c>
      <c r="I3196" s="247"/>
      <c r="J3196" s="248">
        <f>ROUND(I3196*H3196,2)</f>
        <v>0</v>
      </c>
      <c r="K3196" s="249"/>
      <c r="L3196" s="250"/>
      <c r="M3196" s="251" t="s">
        <v>1</v>
      </c>
      <c r="N3196" s="252" t="s">
        <v>37</v>
      </c>
      <c r="O3196" s="71"/>
      <c r="P3196" s="202">
        <f>O3196*H3196</f>
        <v>0</v>
      </c>
      <c r="Q3196" s="202">
        <v>1</v>
      </c>
      <c r="R3196" s="202">
        <f>Q3196*H3196</f>
        <v>0.68300000000000005</v>
      </c>
      <c r="S3196" s="202">
        <v>0</v>
      </c>
      <c r="T3196" s="203">
        <f>S3196*H3196</f>
        <v>0</v>
      </c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R3196" s="204" t="s">
        <v>434</v>
      </c>
      <c r="AT3196" s="204" t="s">
        <v>648</v>
      </c>
      <c r="AU3196" s="204" t="s">
        <v>82</v>
      </c>
      <c r="AY3196" s="17" t="s">
        <v>182</v>
      </c>
      <c r="BE3196" s="205">
        <f>IF(N3196="základní",J3196,0)</f>
        <v>0</v>
      </c>
      <c r="BF3196" s="205">
        <f>IF(N3196="snížená",J3196,0)</f>
        <v>0</v>
      </c>
      <c r="BG3196" s="205">
        <f>IF(N3196="zákl. přenesená",J3196,0)</f>
        <v>0</v>
      </c>
      <c r="BH3196" s="205">
        <f>IF(N3196="sníž. přenesená",J3196,0)</f>
        <v>0</v>
      </c>
      <c r="BI3196" s="205">
        <f>IF(N3196="nulová",J3196,0)</f>
        <v>0</v>
      </c>
      <c r="BJ3196" s="17" t="s">
        <v>80</v>
      </c>
      <c r="BK3196" s="205">
        <f>ROUND(I3196*H3196,2)</f>
        <v>0</v>
      </c>
      <c r="BL3196" s="17" t="s">
        <v>326</v>
      </c>
      <c r="BM3196" s="204" t="s">
        <v>3664</v>
      </c>
    </row>
    <row r="3197" spans="1:65" s="2" customFormat="1" ht="19.5">
      <c r="A3197" s="34"/>
      <c r="B3197" s="35"/>
      <c r="C3197" s="36"/>
      <c r="D3197" s="208" t="s">
        <v>652</v>
      </c>
      <c r="E3197" s="36"/>
      <c r="F3197" s="253" t="s">
        <v>3665</v>
      </c>
      <c r="G3197" s="36"/>
      <c r="H3197" s="36"/>
      <c r="I3197" s="254"/>
      <c r="J3197" s="36"/>
      <c r="K3197" s="36"/>
      <c r="L3197" s="39"/>
      <c r="M3197" s="255"/>
      <c r="N3197" s="256"/>
      <c r="O3197" s="71"/>
      <c r="P3197" s="71"/>
      <c r="Q3197" s="71"/>
      <c r="R3197" s="71"/>
      <c r="S3197" s="71"/>
      <c r="T3197" s="72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T3197" s="17" t="s">
        <v>652</v>
      </c>
      <c r="AU3197" s="17" t="s">
        <v>82</v>
      </c>
    </row>
    <row r="3198" spans="1:65" s="14" customFormat="1" ht="11.25">
      <c r="B3198" s="217"/>
      <c r="C3198" s="218"/>
      <c r="D3198" s="208" t="s">
        <v>194</v>
      </c>
      <c r="E3198" s="219" t="s">
        <v>1</v>
      </c>
      <c r="F3198" s="220" t="s">
        <v>3666</v>
      </c>
      <c r="G3198" s="218"/>
      <c r="H3198" s="221">
        <v>0.68300000000000005</v>
      </c>
      <c r="I3198" s="222"/>
      <c r="J3198" s="218"/>
      <c r="K3198" s="218"/>
      <c r="L3198" s="223"/>
      <c r="M3198" s="224"/>
      <c r="N3198" s="225"/>
      <c r="O3198" s="225"/>
      <c r="P3198" s="225"/>
      <c r="Q3198" s="225"/>
      <c r="R3198" s="225"/>
      <c r="S3198" s="225"/>
      <c r="T3198" s="226"/>
      <c r="AT3198" s="227" t="s">
        <v>194</v>
      </c>
      <c r="AU3198" s="227" t="s">
        <v>82</v>
      </c>
      <c r="AV3198" s="14" t="s">
        <v>82</v>
      </c>
      <c r="AW3198" s="14" t="s">
        <v>29</v>
      </c>
      <c r="AX3198" s="14" t="s">
        <v>80</v>
      </c>
      <c r="AY3198" s="227" t="s">
        <v>182</v>
      </c>
    </row>
    <row r="3199" spans="1:65" s="2" customFormat="1" ht="24.2" customHeight="1">
      <c r="A3199" s="34"/>
      <c r="B3199" s="35"/>
      <c r="C3199" s="242" t="s">
        <v>3667</v>
      </c>
      <c r="D3199" s="242" t="s">
        <v>648</v>
      </c>
      <c r="E3199" s="243" t="s">
        <v>3668</v>
      </c>
      <c r="F3199" s="244" t="s">
        <v>3669</v>
      </c>
      <c r="G3199" s="245" t="s">
        <v>292</v>
      </c>
      <c r="H3199" s="246">
        <v>0.106</v>
      </c>
      <c r="I3199" s="247"/>
      <c r="J3199" s="248">
        <f>ROUND(I3199*H3199,2)</f>
        <v>0</v>
      </c>
      <c r="K3199" s="249"/>
      <c r="L3199" s="250"/>
      <c r="M3199" s="251" t="s">
        <v>1</v>
      </c>
      <c r="N3199" s="252" t="s">
        <v>37</v>
      </c>
      <c r="O3199" s="71"/>
      <c r="P3199" s="202">
        <f>O3199*H3199</f>
        <v>0</v>
      </c>
      <c r="Q3199" s="202">
        <v>1</v>
      </c>
      <c r="R3199" s="202">
        <f>Q3199*H3199</f>
        <v>0.106</v>
      </c>
      <c r="S3199" s="202">
        <v>0</v>
      </c>
      <c r="T3199" s="203">
        <f>S3199*H3199</f>
        <v>0</v>
      </c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R3199" s="204" t="s">
        <v>434</v>
      </c>
      <c r="AT3199" s="204" t="s">
        <v>648</v>
      </c>
      <c r="AU3199" s="204" t="s">
        <v>82</v>
      </c>
      <c r="AY3199" s="17" t="s">
        <v>182</v>
      </c>
      <c r="BE3199" s="205">
        <f>IF(N3199="základní",J3199,0)</f>
        <v>0</v>
      </c>
      <c r="BF3199" s="205">
        <f>IF(N3199="snížená",J3199,0)</f>
        <v>0</v>
      </c>
      <c r="BG3199" s="205">
        <f>IF(N3199="zákl. přenesená",J3199,0)</f>
        <v>0</v>
      </c>
      <c r="BH3199" s="205">
        <f>IF(N3199="sníž. přenesená",J3199,0)</f>
        <v>0</v>
      </c>
      <c r="BI3199" s="205">
        <f>IF(N3199="nulová",J3199,0)</f>
        <v>0</v>
      </c>
      <c r="BJ3199" s="17" t="s">
        <v>80</v>
      </c>
      <c r="BK3199" s="205">
        <f>ROUND(I3199*H3199,2)</f>
        <v>0</v>
      </c>
      <c r="BL3199" s="17" t="s">
        <v>326</v>
      </c>
      <c r="BM3199" s="204" t="s">
        <v>3670</v>
      </c>
    </row>
    <row r="3200" spans="1:65" s="2" customFormat="1" ht="19.5">
      <c r="A3200" s="34"/>
      <c r="B3200" s="35"/>
      <c r="C3200" s="36"/>
      <c r="D3200" s="208" t="s">
        <v>652</v>
      </c>
      <c r="E3200" s="36"/>
      <c r="F3200" s="253" t="s">
        <v>3671</v>
      </c>
      <c r="G3200" s="36"/>
      <c r="H3200" s="36"/>
      <c r="I3200" s="254"/>
      <c r="J3200" s="36"/>
      <c r="K3200" s="36"/>
      <c r="L3200" s="39"/>
      <c r="M3200" s="255"/>
      <c r="N3200" s="256"/>
      <c r="O3200" s="71"/>
      <c r="P3200" s="71"/>
      <c r="Q3200" s="71"/>
      <c r="R3200" s="71"/>
      <c r="S3200" s="71"/>
      <c r="T3200" s="72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T3200" s="17" t="s">
        <v>652</v>
      </c>
      <c r="AU3200" s="17" t="s">
        <v>82</v>
      </c>
    </row>
    <row r="3201" spans="1:65" s="14" customFormat="1" ht="11.25">
      <c r="B3201" s="217"/>
      <c r="C3201" s="218"/>
      <c r="D3201" s="208" t="s">
        <v>194</v>
      </c>
      <c r="E3201" s="219" t="s">
        <v>1</v>
      </c>
      <c r="F3201" s="220" t="s">
        <v>3672</v>
      </c>
      <c r="G3201" s="218"/>
      <c r="H3201" s="221">
        <v>0.106</v>
      </c>
      <c r="I3201" s="222"/>
      <c r="J3201" s="218"/>
      <c r="K3201" s="218"/>
      <c r="L3201" s="223"/>
      <c r="M3201" s="224"/>
      <c r="N3201" s="225"/>
      <c r="O3201" s="225"/>
      <c r="P3201" s="225"/>
      <c r="Q3201" s="225"/>
      <c r="R3201" s="225"/>
      <c r="S3201" s="225"/>
      <c r="T3201" s="226"/>
      <c r="AT3201" s="227" t="s">
        <v>194</v>
      </c>
      <c r="AU3201" s="227" t="s">
        <v>82</v>
      </c>
      <c r="AV3201" s="14" t="s">
        <v>82</v>
      </c>
      <c r="AW3201" s="14" t="s">
        <v>29</v>
      </c>
      <c r="AX3201" s="14" t="s">
        <v>80</v>
      </c>
      <c r="AY3201" s="227" t="s">
        <v>182</v>
      </c>
    </row>
    <row r="3202" spans="1:65" s="2" customFormat="1" ht="24.2" customHeight="1">
      <c r="A3202" s="34"/>
      <c r="B3202" s="35"/>
      <c r="C3202" s="192" t="s">
        <v>3673</v>
      </c>
      <c r="D3202" s="192" t="s">
        <v>184</v>
      </c>
      <c r="E3202" s="193" t="s">
        <v>3674</v>
      </c>
      <c r="F3202" s="194" t="s">
        <v>3675</v>
      </c>
      <c r="G3202" s="195" t="s">
        <v>535</v>
      </c>
      <c r="H3202" s="196">
        <v>14637.272000000001</v>
      </c>
      <c r="I3202" s="197"/>
      <c r="J3202" s="198">
        <f>ROUND(I3202*H3202,2)</f>
        <v>0</v>
      </c>
      <c r="K3202" s="199"/>
      <c r="L3202" s="39"/>
      <c r="M3202" s="200" t="s">
        <v>1</v>
      </c>
      <c r="N3202" s="201" t="s">
        <v>37</v>
      </c>
      <c r="O3202" s="71"/>
      <c r="P3202" s="202">
        <f>O3202*H3202</f>
        <v>0</v>
      </c>
      <c r="Q3202" s="202">
        <v>5.0000000000000002E-5</v>
      </c>
      <c r="R3202" s="202">
        <f>Q3202*H3202</f>
        <v>0.73186360000000006</v>
      </c>
      <c r="S3202" s="202">
        <v>0</v>
      </c>
      <c r="T3202" s="203">
        <f>S3202*H3202</f>
        <v>0</v>
      </c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R3202" s="204" t="s">
        <v>326</v>
      </c>
      <c r="AT3202" s="204" t="s">
        <v>184</v>
      </c>
      <c r="AU3202" s="204" t="s">
        <v>82</v>
      </c>
      <c r="AY3202" s="17" t="s">
        <v>182</v>
      </c>
      <c r="BE3202" s="205">
        <f>IF(N3202="základní",J3202,0)</f>
        <v>0</v>
      </c>
      <c r="BF3202" s="205">
        <f>IF(N3202="snížená",J3202,0)</f>
        <v>0</v>
      </c>
      <c r="BG3202" s="205">
        <f>IF(N3202="zákl. přenesená",J3202,0)</f>
        <v>0</v>
      </c>
      <c r="BH3202" s="205">
        <f>IF(N3202="sníž. přenesená",J3202,0)</f>
        <v>0</v>
      </c>
      <c r="BI3202" s="205">
        <f>IF(N3202="nulová",J3202,0)</f>
        <v>0</v>
      </c>
      <c r="BJ3202" s="17" t="s">
        <v>80</v>
      </c>
      <c r="BK3202" s="205">
        <f>ROUND(I3202*H3202,2)</f>
        <v>0</v>
      </c>
      <c r="BL3202" s="17" t="s">
        <v>326</v>
      </c>
      <c r="BM3202" s="204" t="s">
        <v>3676</v>
      </c>
    </row>
    <row r="3203" spans="1:65" s="13" customFormat="1" ht="11.25">
      <c r="B3203" s="206"/>
      <c r="C3203" s="207"/>
      <c r="D3203" s="208" t="s">
        <v>194</v>
      </c>
      <c r="E3203" s="209" t="s">
        <v>1</v>
      </c>
      <c r="F3203" s="210" t="s">
        <v>3677</v>
      </c>
      <c r="G3203" s="207"/>
      <c r="H3203" s="209" t="s">
        <v>1</v>
      </c>
      <c r="I3203" s="211"/>
      <c r="J3203" s="207"/>
      <c r="K3203" s="207"/>
      <c r="L3203" s="212"/>
      <c r="M3203" s="213"/>
      <c r="N3203" s="214"/>
      <c r="O3203" s="214"/>
      <c r="P3203" s="214"/>
      <c r="Q3203" s="214"/>
      <c r="R3203" s="214"/>
      <c r="S3203" s="214"/>
      <c r="T3203" s="215"/>
      <c r="AT3203" s="216" t="s">
        <v>194</v>
      </c>
      <c r="AU3203" s="216" t="s">
        <v>82</v>
      </c>
      <c r="AV3203" s="13" t="s">
        <v>80</v>
      </c>
      <c r="AW3203" s="13" t="s">
        <v>29</v>
      </c>
      <c r="AX3203" s="13" t="s">
        <v>72</v>
      </c>
      <c r="AY3203" s="216" t="s">
        <v>182</v>
      </c>
    </row>
    <row r="3204" spans="1:65" s="14" customFormat="1" ht="11.25">
      <c r="B3204" s="217"/>
      <c r="C3204" s="218"/>
      <c r="D3204" s="208" t="s">
        <v>194</v>
      </c>
      <c r="E3204" s="219" t="s">
        <v>1</v>
      </c>
      <c r="F3204" s="220" t="s">
        <v>3678</v>
      </c>
      <c r="G3204" s="218"/>
      <c r="H3204" s="221">
        <v>1998.38</v>
      </c>
      <c r="I3204" s="222"/>
      <c r="J3204" s="218"/>
      <c r="K3204" s="218"/>
      <c r="L3204" s="223"/>
      <c r="M3204" s="224"/>
      <c r="N3204" s="225"/>
      <c r="O3204" s="225"/>
      <c r="P3204" s="225"/>
      <c r="Q3204" s="225"/>
      <c r="R3204" s="225"/>
      <c r="S3204" s="225"/>
      <c r="T3204" s="226"/>
      <c r="AT3204" s="227" t="s">
        <v>194</v>
      </c>
      <c r="AU3204" s="227" t="s">
        <v>82</v>
      </c>
      <c r="AV3204" s="14" t="s">
        <v>82</v>
      </c>
      <c r="AW3204" s="14" t="s">
        <v>29</v>
      </c>
      <c r="AX3204" s="14" t="s">
        <v>72</v>
      </c>
      <c r="AY3204" s="227" t="s">
        <v>182</v>
      </c>
    </row>
    <row r="3205" spans="1:65" s="13" customFormat="1" ht="11.25">
      <c r="B3205" s="206"/>
      <c r="C3205" s="207"/>
      <c r="D3205" s="208" t="s">
        <v>194</v>
      </c>
      <c r="E3205" s="209" t="s">
        <v>1</v>
      </c>
      <c r="F3205" s="210" t="s">
        <v>3679</v>
      </c>
      <c r="G3205" s="207"/>
      <c r="H3205" s="209" t="s">
        <v>1</v>
      </c>
      <c r="I3205" s="211"/>
      <c r="J3205" s="207"/>
      <c r="K3205" s="207"/>
      <c r="L3205" s="212"/>
      <c r="M3205" s="213"/>
      <c r="N3205" s="214"/>
      <c r="O3205" s="214"/>
      <c r="P3205" s="214"/>
      <c r="Q3205" s="214"/>
      <c r="R3205" s="214"/>
      <c r="S3205" s="214"/>
      <c r="T3205" s="215"/>
      <c r="AT3205" s="216" t="s">
        <v>194</v>
      </c>
      <c r="AU3205" s="216" t="s">
        <v>82</v>
      </c>
      <c r="AV3205" s="13" t="s">
        <v>80</v>
      </c>
      <c r="AW3205" s="13" t="s">
        <v>29</v>
      </c>
      <c r="AX3205" s="13" t="s">
        <v>72</v>
      </c>
      <c r="AY3205" s="216" t="s">
        <v>182</v>
      </c>
    </row>
    <row r="3206" spans="1:65" s="14" customFormat="1" ht="11.25">
      <c r="B3206" s="217"/>
      <c r="C3206" s="218"/>
      <c r="D3206" s="208" t="s">
        <v>194</v>
      </c>
      <c r="E3206" s="219" t="s">
        <v>1</v>
      </c>
      <c r="F3206" s="220" t="s">
        <v>3680</v>
      </c>
      <c r="G3206" s="218"/>
      <c r="H3206" s="221">
        <v>7471.3040000000001</v>
      </c>
      <c r="I3206" s="222"/>
      <c r="J3206" s="218"/>
      <c r="K3206" s="218"/>
      <c r="L3206" s="223"/>
      <c r="M3206" s="224"/>
      <c r="N3206" s="225"/>
      <c r="O3206" s="225"/>
      <c r="P3206" s="225"/>
      <c r="Q3206" s="225"/>
      <c r="R3206" s="225"/>
      <c r="S3206" s="225"/>
      <c r="T3206" s="226"/>
      <c r="AT3206" s="227" t="s">
        <v>194</v>
      </c>
      <c r="AU3206" s="227" t="s">
        <v>82</v>
      </c>
      <c r="AV3206" s="14" t="s">
        <v>82</v>
      </c>
      <c r="AW3206" s="14" t="s">
        <v>29</v>
      </c>
      <c r="AX3206" s="14" t="s">
        <v>72</v>
      </c>
      <c r="AY3206" s="227" t="s">
        <v>182</v>
      </c>
    </row>
    <row r="3207" spans="1:65" s="13" customFormat="1" ht="11.25">
      <c r="B3207" s="206"/>
      <c r="C3207" s="207"/>
      <c r="D3207" s="208" t="s">
        <v>194</v>
      </c>
      <c r="E3207" s="209" t="s">
        <v>1</v>
      </c>
      <c r="F3207" s="210" t="s">
        <v>2589</v>
      </c>
      <c r="G3207" s="207"/>
      <c r="H3207" s="209" t="s">
        <v>1</v>
      </c>
      <c r="I3207" s="211"/>
      <c r="J3207" s="207"/>
      <c r="K3207" s="207"/>
      <c r="L3207" s="212"/>
      <c r="M3207" s="213"/>
      <c r="N3207" s="214"/>
      <c r="O3207" s="214"/>
      <c r="P3207" s="214"/>
      <c r="Q3207" s="214"/>
      <c r="R3207" s="214"/>
      <c r="S3207" s="214"/>
      <c r="T3207" s="215"/>
      <c r="AT3207" s="216" t="s">
        <v>194</v>
      </c>
      <c r="AU3207" s="216" t="s">
        <v>82</v>
      </c>
      <c r="AV3207" s="13" t="s">
        <v>80</v>
      </c>
      <c r="AW3207" s="13" t="s">
        <v>29</v>
      </c>
      <c r="AX3207" s="13" t="s">
        <v>72</v>
      </c>
      <c r="AY3207" s="216" t="s">
        <v>182</v>
      </c>
    </row>
    <row r="3208" spans="1:65" s="14" customFormat="1" ht="11.25">
      <c r="B3208" s="217"/>
      <c r="C3208" s="218"/>
      <c r="D3208" s="208" t="s">
        <v>194</v>
      </c>
      <c r="E3208" s="219" t="s">
        <v>1</v>
      </c>
      <c r="F3208" s="220" t="s">
        <v>3681</v>
      </c>
      <c r="G3208" s="218"/>
      <c r="H3208" s="221">
        <v>1021.8819999999999</v>
      </c>
      <c r="I3208" s="222"/>
      <c r="J3208" s="218"/>
      <c r="K3208" s="218"/>
      <c r="L3208" s="223"/>
      <c r="M3208" s="224"/>
      <c r="N3208" s="225"/>
      <c r="O3208" s="225"/>
      <c r="P3208" s="225"/>
      <c r="Q3208" s="225"/>
      <c r="R3208" s="225"/>
      <c r="S3208" s="225"/>
      <c r="T3208" s="226"/>
      <c r="AT3208" s="227" t="s">
        <v>194</v>
      </c>
      <c r="AU3208" s="227" t="s">
        <v>82</v>
      </c>
      <c r="AV3208" s="14" t="s">
        <v>82</v>
      </c>
      <c r="AW3208" s="14" t="s">
        <v>29</v>
      </c>
      <c r="AX3208" s="14" t="s">
        <v>72</v>
      </c>
      <c r="AY3208" s="227" t="s">
        <v>182</v>
      </c>
    </row>
    <row r="3209" spans="1:65" s="13" customFormat="1" ht="11.25">
      <c r="B3209" s="206"/>
      <c r="C3209" s="207"/>
      <c r="D3209" s="208" t="s">
        <v>194</v>
      </c>
      <c r="E3209" s="209" t="s">
        <v>1</v>
      </c>
      <c r="F3209" s="210" t="s">
        <v>3682</v>
      </c>
      <c r="G3209" s="207"/>
      <c r="H3209" s="209" t="s">
        <v>1</v>
      </c>
      <c r="I3209" s="211"/>
      <c r="J3209" s="207"/>
      <c r="K3209" s="207"/>
      <c r="L3209" s="212"/>
      <c r="M3209" s="213"/>
      <c r="N3209" s="214"/>
      <c r="O3209" s="214"/>
      <c r="P3209" s="214"/>
      <c r="Q3209" s="214"/>
      <c r="R3209" s="214"/>
      <c r="S3209" s="214"/>
      <c r="T3209" s="215"/>
      <c r="AT3209" s="216" t="s">
        <v>194</v>
      </c>
      <c r="AU3209" s="216" t="s">
        <v>82</v>
      </c>
      <c r="AV3209" s="13" t="s">
        <v>80</v>
      </c>
      <c r="AW3209" s="13" t="s">
        <v>29</v>
      </c>
      <c r="AX3209" s="13" t="s">
        <v>72</v>
      </c>
      <c r="AY3209" s="216" t="s">
        <v>182</v>
      </c>
    </row>
    <row r="3210" spans="1:65" s="14" customFormat="1" ht="11.25">
      <c r="B3210" s="217"/>
      <c r="C3210" s="218"/>
      <c r="D3210" s="208" t="s">
        <v>194</v>
      </c>
      <c r="E3210" s="219" t="s">
        <v>1</v>
      </c>
      <c r="F3210" s="220" t="s">
        <v>3683</v>
      </c>
      <c r="G3210" s="218"/>
      <c r="H3210" s="221">
        <v>621.99800000000005</v>
      </c>
      <c r="I3210" s="222"/>
      <c r="J3210" s="218"/>
      <c r="K3210" s="218"/>
      <c r="L3210" s="223"/>
      <c r="M3210" s="224"/>
      <c r="N3210" s="225"/>
      <c r="O3210" s="225"/>
      <c r="P3210" s="225"/>
      <c r="Q3210" s="225"/>
      <c r="R3210" s="225"/>
      <c r="S3210" s="225"/>
      <c r="T3210" s="226"/>
      <c r="AT3210" s="227" t="s">
        <v>194</v>
      </c>
      <c r="AU3210" s="227" t="s">
        <v>82</v>
      </c>
      <c r="AV3210" s="14" t="s">
        <v>82</v>
      </c>
      <c r="AW3210" s="14" t="s">
        <v>29</v>
      </c>
      <c r="AX3210" s="14" t="s">
        <v>72</v>
      </c>
      <c r="AY3210" s="227" t="s">
        <v>182</v>
      </c>
    </row>
    <row r="3211" spans="1:65" s="13" customFormat="1" ht="11.25">
      <c r="B3211" s="206"/>
      <c r="C3211" s="207"/>
      <c r="D3211" s="208" t="s">
        <v>194</v>
      </c>
      <c r="E3211" s="209" t="s">
        <v>1</v>
      </c>
      <c r="F3211" s="210" t="s">
        <v>3684</v>
      </c>
      <c r="G3211" s="207"/>
      <c r="H3211" s="209" t="s">
        <v>1</v>
      </c>
      <c r="I3211" s="211"/>
      <c r="J3211" s="207"/>
      <c r="K3211" s="207"/>
      <c r="L3211" s="212"/>
      <c r="M3211" s="213"/>
      <c r="N3211" s="214"/>
      <c r="O3211" s="214"/>
      <c r="P3211" s="214"/>
      <c r="Q3211" s="214"/>
      <c r="R3211" s="214"/>
      <c r="S3211" s="214"/>
      <c r="T3211" s="215"/>
      <c r="AT3211" s="216" t="s">
        <v>194</v>
      </c>
      <c r="AU3211" s="216" t="s">
        <v>82</v>
      </c>
      <c r="AV3211" s="13" t="s">
        <v>80</v>
      </c>
      <c r="AW3211" s="13" t="s">
        <v>29</v>
      </c>
      <c r="AX3211" s="13" t="s">
        <v>72</v>
      </c>
      <c r="AY3211" s="216" t="s">
        <v>182</v>
      </c>
    </row>
    <row r="3212" spans="1:65" s="14" customFormat="1" ht="11.25">
      <c r="B3212" s="217"/>
      <c r="C3212" s="218"/>
      <c r="D3212" s="208" t="s">
        <v>194</v>
      </c>
      <c r="E3212" s="219" t="s">
        <v>1</v>
      </c>
      <c r="F3212" s="220" t="s">
        <v>3685</v>
      </c>
      <c r="G3212" s="218"/>
      <c r="H3212" s="221">
        <v>399.40800000000002</v>
      </c>
      <c r="I3212" s="222"/>
      <c r="J3212" s="218"/>
      <c r="K3212" s="218"/>
      <c r="L3212" s="223"/>
      <c r="M3212" s="224"/>
      <c r="N3212" s="225"/>
      <c r="O3212" s="225"/>
      <c r="P3212" s="225"/>
      <c r="Q3212" s="225"/>
      <c r="R3212" s="225"/>
      <c r="S3212" s="225"/>
      <c r="T3212" s="226"/>
      <c r="AT3212" s="227" t="s">
        <v>194</v>
      </c>
      <c r="AU3212" s="227" t="s">
        <v>82</v>
      </c>
      <c r="AV3212" s="14" t="s">
        <v>82</v>
      </c>
      <c r="AW3212" s="14" t="s">
        <v>29</v>
      </c>
      <c r="AX3212" s="14" t="s">
        <v>72</v>
      </c>
      <c r="AY3212" s="227" t="s">
        <v>182</v>
      </c>
    </row>
    <row r="3213" spans="1:65" s="13" customFormat="1" ht="11.25">
      <c r="B3213" s="206"/>
      <c r="C3213" s="207"/>
      <c r="D3213" s="208" t="s">
        <v>194</v>
      </c>
      <c r="E3213" s="209" t="s">
        <v>1</v>
      </c>
      <c r="F3213" s="210" t="s">
        <v>2591</v>
      </c>
      <c r="G3213" s="207"/>
      <c r="H3213" s="209" t="s">
        <v>1</v>
      </c>
      <c r="I3213" s="211"/>
      <c r="J3213" s="207"/>
      <c r="K3213" s="207"/>
      <c r="L3213" s="212"/>
      <c r="M3213" s="213"/>
      <c r="N3213" s="214"/>
      <c r="O3213" s="214"/>
      <c r="P3213" s="214"/>
      <c r="Q3213" s="214"/>
      <c r="R3213" s="214"/>
      <c r="S3213" s="214"/>
      <c r="T3213" s="215"/>
      <c r="AT3213" s="216" t="s">
        <v>194</v>
      </c>
      <c r="AU3213" s="216" t="s">
        <v>82</v>
      </c>
      <c r="AV3213" s="13" t="s">
        <v>80</v>
      </c>
      <c r="AW3213" s="13" t="s">
        <v>29</v>
      </c>
      <c r="AX3213" s="13" t="s">
        <v>72</v>
      </c>
      <c r="AY3213" s="216" t="s">
        <v>182</v>
      </c>
    </row>
    <row r="3214" spans="1:65" s="14" customFormat="1" ht="11.25">
      <c r="B3214" s="217"/>
      <c r="C3214" s="218"/>
      <c r="D3214" s="208" t="s">
        <v>194</v>
      </c>
      <c r="E3214" s="219" t="s">
        <v>1</v>
      </c>
      <c r="F3214" s="220" t="s">
        <v>3686</v>
      </c>
      <c r="G3214" s="218"/>
      <c r="H3214" s="221">
        <v>3124.3</v>
      </c>
      <c r="I3214" s="222"/>
      <c r="J3214" s="218"/>
      <c r="K3214" s="218"/>
      <c r="L3214" s="223"/>
      <c r="M3214" s="224"/>
      <c r="N3214" s="225"/>
      <c r="O3214" s="225"/>
      <c r="P3214" s="225"/>
      <c r="Q3214" s="225"/>
      <c r="R3214" s="225"/>
      <c r="S3214" s="225"/>
      <c r="T3214" s="226"/>
      <c r="AT3214" s="227" t="s">
        <v>194</v>
      </c>
      <c r="AU3214" s="227" t="s">
        <v>82</v>
      </c>
      <c r="AV3214" s="14" t="s">
        <v>82</v>
      </c>
      <c r="AW3214" s="14" t="s">
        <v>29</v>
      </c>
      <c r="AX3214" s="14" t="s">
        <v>72</v>
      </c>
      <c r="AY3214" s="227" t="s">
        <v>182</v>
      </c>
    </row>
    <row r="3215" spans="1:65" s="15" customFormat="1" ht="11.25">
      <c r="B3215" s="228"/>
      <c r="C3215" s="229"/>
      <c r="D3215" s="208" t="s">
        <v>194</v>
      </c>
      <c r="E3215" s="230" t="s">
        <v>1</v>
      </c>
      <c r="F3215" s="231" t="s">
        <v>218</v>
      </c>
      <c r="G3215" s="229"/>
      <c r="H3215" s="232">
        <v>14637.272000000001</v>
      </c>
      <c r="I3215" s="233"/>
      <c r="J3215" s="229"/>
      <c r="K3215" s="229"/>
      <c r="L3215" s="234"/>
      <c r="M3215" s="235"/>
      <c r="N3215" s="236"/>
      <c r="O3215" s="236"/>
      <c r="P3215" s="236"/>
      <c r="Q3215" s="236"/>
      <c r="R3215" s="236"/>
      <c r="S3215" s="236"/>
      <c r="T3215" s="237"/>
      <c r="AT3215" s="238" t="s">
        <v>194</v>
      </c>
      <c r="AU3215" s="238" t="s">
        <v>82</v>
      </c>
      <c r="AV3215" s="15" t="s">
        <v>187</v>
      </c>
      <c r="AW3215" s="15" t="s">
        <v>29</v>
      </c>
      <c r="AX3215" s="15" t="s">
        <v>80</v>
      </c>
      <c r="AY3215" s="238" t="s">
        <v>182</v>
      </c>
    </row>
    <row r="3216" spans="1:65" s="2" customFormat="1" ht="21.75" customHeight="1">
      <c r="A3216" s="34"/>
      <c r="B3216" s="35"/>
      <c r="C3216" s="242" t="s">
        <v>3687</v>
      </c>
      <c r="D3216" s="242" t="s">
        <v>648</v>
      </c>
      <c r="E3216" s="243" t="s">
        <v>3688</v>
      </c>
      <c r="F3216" s="244" t="s">
        <v>3689</v>
      </c>
      <c r="G3216" s="245" t="s">
        <v>292</v>
      </c>
      <c r="H3216" s="246">
        <v>4.3540000000000001</v>
      </c>
      <c r="I3216" s="247"/>
      <c r="J3216" s="248">
        <f>ROUND(I3216*H3216,2)</f>
        <v>0</v>
      </c>
      <c r="K3216" s="249"/>
      <c r="L3216" s="250"/>
      <c r="M3216" s="251" t="s">
        <v>1</v>
      </c>
      <c r="N3216" s="252" t="s">
        <v>37</v>
      </c>
      <c r="O3216" s="71"/>
      <c r="P3216" s="202">
        <f>O3216*H3216</f>
        <v>0</v>
      </c>
      <c r="Q3216" s="202">
        <v>1</v>
      </c>
      <c r="R3216" s="202">
        <f>Q3216*H3216</f>
        <v>4.3540000000000001</v>
      </c>
      <c r="S3216" s="202">
        <v>0</v>
      </c>
      <c r="T3216" s="203">
        <f>S3216*H3216</f>
        <v>0</v>
      </c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R3216" s="204" t="s">
        <v>434</v>
      </c>
      <c r="AT3216" s="204" t="s">
        <v>648</v>
      </c>
      <c r="AU3216" s="204" t="s">
        <v>82</v>
      </c>
      <c r="AY3216" s="17" t="s">
        <v>182</v>
      </c>
      <c r="BE3216" s="205">
        <f>IF(N3216="základní",J3216,0)</f>
        <v>0</v>
      </c>
      <c r="BF3216" s="205">
        <f>IF(N3216="snížená",J3216,0)</f>
        <v>0</v>
      </c>
      <c r="BG3216" s="205">
        <f>IF(N3216="zákl. přenesená",J3216,0)</f>
        <v>0</v>
      </c>
      <c r="BH3216" s="205">
        <f>IF(N3216="sníž. přenesená",J3216,0)</f>
        <v>0</v>
      </c>
      <c r="BI3216" s="205">
        <f>IF(N3216="nulová",J3216,0)</f>
        <v>0</v>
      </c>
      <c r="BJ3216" s="17" t="s">
        <v>80</v>
      </c>
      <c r="BK3216" s="205">
        <f>ROUND(I3216*H3216,2)</f>
        <v>0</v>
      </c>
      <c r="BL3216" s="17" t="s">
        <v>326</v>
      </c>
      <c r="BM3216" s="204" t="s">
        <v>3690</v>
      </c>
    </row>
    <row r="3217" spans="1:65" s="2" customFormat="1" ht="19.5">
      <c r="A3217" s="34"/>
      <c r="B3217" s="35"/>
      <c r="C3217" s="36"/>
      <c r="D3217" s="208" t="s">
        <v>652</v>
      </c>
      <c r="E3217" s="36"/>
      <c r="F3217" s="253" t="s">
        <v>3691</v>
      </c>
      <c r="G3217" s="36"/>
      <c r="H3217" s="36"/>
      <c r="I3217" s="254"/>
      <c r="J3217" s="36"/>
      <c r="K3217" s="36"/>
      <c r="L3217" s="39"/>
      <c r="M3217" s="255"/>
      <c r="N3217" s="256"/>
      <c r="O3217" s="71"/>
      <c r="P3217" s="71"/>
      <c r="Q3217" s="71"/>
      <c r="R3217" s="71"/>
      <c r="S3217" s="71"/>
      <c r="T3217" s="72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T3217" s="17" t="s">
        <v>652</v>
      </c>
      <c r="AU3217" s="17" t="s">
        <v>82</v>
      </c>
    </row>
    <row r="3218" spans="1:65" s="13" customFormat="1" ht="11.25">
      <c r="B3218" s="206"/>
      <c r="C3218" s="207"/>
      <c r="D3218" s="208" t="s">
        <v>194</v>
      </c>
      <c r="E3218" s="209" t="s">
        <v>1</v>
      </c>
      <c r="F3218" s="210" t="s">
        <v>2589</v>
      </c>
      <c r="G3218" s="207"/>
      <c r="H3218" s="209" t="s">
        <v>1</v>
      </c>
      <c r="I3218" s="211"/>
      <c r="J3218" s="207"/>
      <c r="K3218" s="207"/>
      <c r="L3218" s="212"/>
      <c r="M3218" s="213"/>
      <c r="N3218" s="214"/>
      <c r="O3218" s="214"/>
      <c r="P3218" s="214"/>
      <c r="Q3218" s="214"/>
      <c r="R3218" s="214"/>
      <c r="S3218" s="214"/>
      <c r="T3218" s="215"/>
      <c r="AT3218" s="216" t="s">
        <v>194</v>
      </c>
      <c r="AU3218" s="216" t="s">
        <v>82</v>
      </c>
      <c r="AV3218" s="13" t="s">
        <v>80</v>
      </c>
      <c r="AW3218" s="13" t="s">
        <v>29</v>
      </c>
      <c r="AX3218" s="13" t="s">
        <v>72</v>
      </c>
      <c r="AY3218" s="216" t="s">
        <v>182</v>
      </c>
    </row>
    <row r="3219" spans="1:65" s="14" customFormat="1" ht="11.25">
      <c r="B3219" s="217"/>
      <c r="C3219" s="218"/>
      <c r="D3219" s="208" t="s">
        <v>194</v>
      </c>
      <c r="E3219" s="219" t="s">
        <v>1</v>
      </c>
      <c r="F3219" s="220" t="s">
        <v>3692</v>
      </c>
      <c r="G3219" s="218"/>
      <c r="H3219" s="221">
        <v>1.073</v>
      </c>
      <c r="I3219" s="222"/>
      <c r="J3219" s="218"/>
      <c r="K3219" s="218"/>
      <c r="L3219" s="223"/>
      <c r="M3219" s="224"/>
      <c r="N3219" s="225"/>
      <c r="O3219" s="225"/>
      <c r="P3219" s="225"/>
      <c r="Q3219" s="225"/>
      <c r="R3219" s="225"/>
      <c r="S3219" s="225"/>
      <c r="T3219" s="226"/>
      <c r="AT3219" s="227" t="s">
        <v>194</v>
      </c>
      <c r="AU3219" s="227" t="s">
        <v>82</v>
      </c>
      <c r="AV3219" s="14" t="s">
        <v>82</v>
      </c>
      <c r="AW3219" s="14" t="s">
        <v>29</v>
      </c>
      <c r="AX3219" s="14" t="s">
        <v>72</v>
      </c>
      <c r="AY3219" s="227" t="s">
        <v>182</v>
      </c>
    </row>
    <row r="3220" spans="1:65" s="13" customFormat="1" ht="11.25">
      <c r="B3220" s="206"/>
      <c r="C3220" s="207"/>
      <c r="D3220" s="208" t="s">
        <v>194</v>
      </c>
      <c r="E3220" s="209" t="s">
        <v>1</v>
      </c>
      <c r="F3220" s="210" t="s">
        <v>2591</v>
      </c>
      <c r="G3220" s="207"/>
      <c r="H3220" s="209" t="s">
        <v>1</v>
      </c>
      <c r="I3220" s="211"/>
      <c r="J3220" s="207"/>
      <c r="K3220" s="207"/>
      <c r="L3220" s="212"/>
      <c r="M3220" s="213"/>
      <c r="N3220" s="214"/>
      <c r="O3220" s="214"/>
      <c r="P3220" s="214"/>
      <c r="Q3220" s="214"/>
      <c r="R3220" s="214"/>
      <c r="S3220" s="214"/>
      <c r="T3220" s="215"/>
      <c r="AT3220" s="216" t="s">
        <v>194</v>
      </c>
      <c r="AU3220" s="216" t="s">
        <v>82</v>
      </c>
      <c r="AV3220" s="13" t="s">
        <v>80</v>
      </c>
      <c r="AW3220" s="13" t="s">
        <v>29</v>
      </c>
      <c r="AX3220" s="13" t="s">
        <v>72</v>
      </c>
      <c r="AY3220" s="216" t="s">
        <v>182</v>
      </c>
    </row>
    <row r="3221" spans="1:65" s="14" customFormat="1" ht="11.25">
      <c r="B3221" s="217"/>
      <c r="C3221" s="218"/>
      <c r="D3221" s="208" t="s">
        <v>194</v>
      </c>
      <c r="E3221" s="219" t="s">
        <v>1</v>
      </c>
      <c r="F3221" s="220" t="s">
        <v>3693</v>
      </c>
      <c r="G3221" s="218"/>
      <c r="H3221" s="221">
        <v>3.2810000000000001</v>
      </c>
      <c r="I3221" s="222"/>
      <c r="J3221" s="218"/>
      <c r="K3221" s="218"/>
      <c r="L3221" s="223"/>
      <c r="M3221" s="224"/>
      <c r="N3221" s="225"/>
      <c r="O3221" s="225"/>
      <c r="P3221" s="225"/>
      <c r="Q3221" s="225"/>
      <c r="R3221" s="225"/>
      <c r="S3221" s="225"/>
      <c r="T3221" s="226"/>
      <c r="AT3221" s="227" t="s">
        <v>194</v>
      </c>
      <c r="AU3221" s="227" t="s">
        <v>82</v>
      </c>
      <c r="AV3221" s="14" t="s">
        <v>82</v>
      </c>
      <c r="AW3221" s="14" t="s">
        <v>29</v>
      </c>
      <c r="AX3221" s="14" t="s">
        <v>72</v>
      </c>
      <c r="AY3221" s="227" t="s">
        <v>182</v>
      </c>
    </row>
    <row r="3222" spans="1:65" s="15" customFormat="1" ht="11.25">
      <c r="B3222" s="228"/>
      <c r="C3222" s="229"/>
      <c r="D3222" s="208" t="s">
        <v>194</v>
      </c>
      <c r="E3222" s="230" t="s">
        <v>1</v>
      </c>
      <c r="F3222" s="231" t="s">
        <v>218</v>
      </c>
      <c r="G3222" s="229"/>
      <c r="H3222" s="232">
        <v>4.3540000000000001</v>
      </c>
      <c r="I3222" s="233"/>
      <c r="J3222" s="229"/>
      <c r="K3222" s="229"/>
      <c r="L3222" s="234"/>
      <c r="M3222" s="235"/>
      <c r="N3222" s="236"/>
      <c r="O3222" s="236"/>
      <c r="P3222" s="236"/>
      <c r="Q3222" s="236"/>
      <c r="R3222" s="236"/>
      <c r="S3222" s="236"/>
      <c r="T3222" s="237"/>
      <c r="AT3222" s="238" t="s">
        <v>194</v>
      </c>
      <c r="AU3222" s="238" t="s">
        <v>82</v>
      </c>
      <c r="AV3222" s="15" t="s">
        <v>187</v>
      </c>
      <c r="AW3222" s="15" t="s">
        <v>29</v>
      </c>
      <c r="AX3222" s="15" t="s">
        <v>80</v>
      </c>
      <c r="AY3222" s="238" t="s">
        <v>182</v>
      </c>
    </row>
    <row r="3223" spans="1:65" s="2" customFormat="1" ht="21.75" customHeight="1">
      <c r="A3223" s="34"/>
      <c r="B3223" s="35"/>
      <c r="C3223" s="242" t="s">
        <v>3694</v>
      </c>
      <c r="D3223" s="242" t="s">
        <v>648</v>
      </c>
      <c r="E3223" s="243" t="s">
        <v>3695</v>
      </c>
      <c r="F3223" s="244" t="s">
        <v>3696</v>
      </c>
      <c r="G3223" s="245" t="s">
        <v>292</v>
      </c>
      <c r="H3223" s="246">
        <v>2.0979999999999999</v>
      </c>
      <c r="I3223" s="247"/>
      <c r="J3223" s="248">
        <f>ROUND(I3223*H3223,2)</f>
        <v>0</v>
      </c>
      <c r="K3223" s="249"/>
      <c r="L3223" s="250"/>
      <c r="M3223" s="251" t="s">
        <v>1</v>
      </c>
      <c r="N3223" s="252" t="s">
        <v>37</v>
      </c>
      <c r="O3223" s="71"/>
      <c r="P3223" s="202">
        <f>O3223*H3223</f>
        <v>0</v>
      </c>
      <c r="Q3223" s="202">
        <v>1</v>
      </c>
      <c r="R3223" s="202">
        <f>Q3223*H3223</f>
        <v>2.0979999999999999</v>
      </c>
      <c r="S3223" s="202">
        <v>0</v>
      </c>
      <c r="T3223" s="203">
        <f>S3223*H3223</f>
        <v>0</v>
      </c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R3223" s="204" t="s">
        <v>434</v>
      </c>
      <c r="AT3223" s="204" t="s">
        <v>648</v>
      </c>
      <c r="AU3223" s="204" t="s">
        <v>82</v>
      </c>
      <c r="AY3223" s="17" t="s">
        <v>182</v>
      </c>
      <c r="BE3223" s="205">
        <f>IF(N3223="základní",J3223,0)</f>
        <v>0</v>
      </c>
      <c r="BF3223" s="205">
        <f>IF(N3223="snížená",J3223,0)</f>
        <v>0</v>
      </c>
      <c r="BG3223" s="205">
        <f>IF(N3223="zákl. přenesená",J3223,0)</f>
        <v>0</v>
      </c>
      <c r="BH3223" s="205">
        <f>IF(N3223="sníž. přenesená",J3223,0)</f>
        <v>0</v>
      </c>
      <c r="BI3223" s="205">
        <f>IF(N3223="nulová",J3223,0)</f>
        <v>0</v>
      </c>
      <c r="BJ3223" s="17" t="s">
        <v>80</v>
      </c>
      <c r="BK3223" s="205">
        <f>ROUND(I3223*H3223,2)</f>
        <v>0</v>
      </c>
      <c r="BL3223" s="17" t="s">
        <v>326</v>
      </c>
      <c r="BM3223" s="204" t="s">
        <v>3697</v>
      </c>
    </row>
    <row r="3224" spans="1:65" s="2" customFormat="1" ht="19.5">
      <c r="A3224" s="34"/>
      <c r="B3224" s="35"/>
      <c r="C3224" s="36"/>
      <c r="D3224" s="208" t="s">
        <v>652</v>
      </c>
      <c r="E3224" s="36"/>
      <c r="F3224" s="253" t="s">
        <v>3698</v>
      </c>
      <c r="G3224" s="36"/>
      <c r="H3224" s="36"/>
      <c r="I3224" s="254"/>
      <c r="J3224" s="36"/>
      <c r="K3224" s="36"/>
      <c r="L3224" s="39"/>
      <c r="M3224" s="255"/>
      <c r="N3224" s="256"/>
      <c r="O3224" s="71"/>
      <c r="P3224" s="71"/>
      <c r="Q3224" s="71"/>
      <c r="R3224" s="71"/>
      <c r="S3224" s="71"/>
      <c r="T3224" s="72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T3224" s="17" t="s">
        <v>652</v>
      </c>
      <c r="AU3224" s="17" t="s">
        <v>82</v>
      </c>
    </row>
    <row r="3225" spans="1:65" s="13" customFormat="1" ht="11.25">
      <c r="B3225" s="206"/>
      <c r="C3225" s="207"/>
      <c r="D3225" s="208" t="s">
        <v>194</v>
      </c>
      <c r="E3225" s="209" t="s">
        <v>1</v>
      </c>
      <c r="F3225" s="210" t="s">
        <v>3677</v>
      </c>
      <c r="G3225" s="207"/>
      <c r="H3225" s="209" t="s">
        <v>1</v>
      </c>
      <c r="I3225" s="211"/>
      <c r="J3225" s="207"/>
      <c r="K3225" s="207"/>
      <c r="L3225" s="212"/>
      <c r="M3225" s="213"/>
      <c r="N3225" s="214"/>
      <c r="O3225" s="214"/>
      <c r="P3225" s="214"/>
      <c r="Q3225" s="214"/>
      <c r="R3225" s="214"/>
      <c r="S3225" s="214"/>
      <c r="T3225" s="215"/>
      <c r="AT3225" s="216" t="s">
        <v>194</v>
      </c>
      <c r="AU3225" s="216" t="s">
        <v>82</v>
      </c>
      <c r="AV3225" s="13" t="s">
        <v>80</v>
      </c>
      <c r="AW3225" s="13" t="s">
        <v>29</v>
      </c>
      <c r="AX3225" s="13" t="s">
        <v>72</v>
      </c>
      <c r="AY3225" s="216" t="s">
        <v>182</v>
      </c>
    </row>
    <row r="3226" spans="1:65" s="14" customFormat="1" ht="11.25">
      <c r="B3226" s="217"/>
      <c r="C3226" s="218"/>
      <c r="D3226" s="208" t="s">
        <v>194</v>
      </c>
      <c r="E3226" s="219" t="s">
        <v>1</v>
      </c>
      <c r="F3226" s="220" t="s">
        <v>3699</v>
      </c>
      <c r="G3226" s="218"/>
      <c r="H3226" s="221">
        <v>2.0979999999999999</v>
      </c>
      <c r="I3226" s="222"/>
      <c r="J3226" s="218"/>
      <c r="K3226" s="218"/>
      <c r="L3226" s="223"/>
      <c r="M3226" s="224"/>
      <c r="N3226" s="225"/>
      <c r="O3226" s="225"/>
      <c r="P3226" s="225"/>
      <c r="Q3226" s="225"/>
      <c r="R3226" s="225"/>
      <c r="S3226" s="225"/>
      <c r="T3226" s="226"/>
      <c r="AT3226" s="227" t="s">
        <v>194</v>
      </c>
      <c r="AU3226" s="227" t="s">
        <v>82</v>
      </c>
      <c r="AV3226" s="14" t="s">
        <v>82</v>
      </c>
      <c r="AW3226" s="14" t="s">
        <v>29</v>
      </c>
      <c r="AX3226" s="14" t="s">
        <v>80</v>
      </c>
      <c r="AY3226" s="227" t="s">
        <v>182</v>
      </c>
    </row>
    <row r="3227" spans="1:65" s="2" customFormat="1" ht="16.5" customHeight="1">
      <c r="A3227" s="34"/>
      <c r="B3227" s="35"/>
      <c r="C3227" s="242" t="s">
        <v>3700</v>
      </c>
      <c r="D3227" s="242" t="s">
        <v>648</v>
      </c>
      <c r="E3227" s="243" t="s">
        <v>3701</v>
      </c>
      <c r="F3227" s="244" t="s">
        <v>3702</v>
      </c>
      <c r="G3227" s="245" t="s">
        <v>318</v>
      </c>
      <c r="H3227" s="246">
        <v>22.091999999999999</v>
      </c>
      <c r="I3227" s="247"/>
      <c r="J3227" s="248">
        <f>ROUND(I3227*H3227,2)</f>
        <v>0</v>
      </c>
      <c r="K3227" s="249"/>
      <c r="L3227" s="250"/>
      <c r="M3227" s="251" t="s">
        <v>1</v>
      </c>
      <c r="N3227" s="252" t="s">
        <v>37</v>
      </c>
      <c r="O3227" s="71"/>
      <c r="P3227" s="202">
        <f>O3227*H3227</f>
        <v>0</v>
      </c>
      <c r="Q3227" s="202">
        <v>0.35510000000000003</v>
      </c>
      <c r="R3227" s="202">
        <f>Q3227*H3227</f>
        <v>7.8448691999999998</v>
      </c>
      <c r="S3227" s="202">
        <v>0</v>
      </c>
      <c r="T3227" s="203">
        <f>S3227*H3227</f>
        <v>0</v>
      </c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R3227" s="204" t="s">
        <v>434</v>
      </c>
      <c r="AT3227" s="204" t="s">
        <v>648</v>
      </c>
      <c r="AU3227" s="204" t="s">
        <v>82</v>
      </c>
      <c r="AY3227" s="17" t="s">
        <v>182</v>
      </c>
      <c r="BE3227" s="205">
        <f>IF(N3227="základní",J3227,0)</f>
        <v>0</v>
      </c>
      <c r="BF3227" s="205">
        <f>IF(N3227="snížená",J3227,0)</f>
        <v>0</v>
      </c>
      <c r="BG3227" s="205">
        <f>IF(N3227="zákl. přenesená",J3227,0)</f>
        <v>0</v>
      </c>
      <c r="BH3227" s="205">
        <f>IF(N3227="sníž. přenesená",J3227,0)</f>
        <v>0</v>
      </c>
      <c r="BI3227" s="205">
        <f>IF(N3227="nulová",J3227,0)</f>
        <v>0</v>
      </c>
      <c r="BJ3227" s="17" t="s">
        <v>80</v>
      </c>
      <c r="BK3227" s="205">
        <f>ROUND(I3227*H3227,2)</f>
        <v>0</v>
      </c>
      <c r="BL3227" s="17" t="s">
        <v>326</v>
      </c>
      <c r="BM3227" s="204" t="s">
        <v>3703</v>
      </c>
    </row>
    <row r="3228" spans="1:65" s="13" customFormat="1" ht="11.25">
      <c r="B3228" s="206"/>
      <c r="C3228" s="207"/>
      <c r="D3228" s="208" t="s">
        <v>194</v>
      </c>
      <c r="E3228" s="209" t="s">
        <v>1</v>
      </c>
      <c r="F3228" s="210" t="s">
        <v>3704</v>
      </c>
      <c r="G3228" s="207"/>
      <c r="H3228" s="209" t="s">
        <v>1</v>
      </c>
      <c r="I3228" s="211"/>
      <c r="J3228" s="207"/>
      <c r="K3228" s="207"/>
      <c r="L3228" s="212"/>
      <c r="M3228" s="213"/>
      <c r="N3228" s="214"/>
      <c r="O3228" s="214"/>
      <c r="P3228" s="214"/>
      <c r="Q3228" s="214"/>
      <c r="R3228" s="214"/>
      <c r="S3228" s="214"/>
      <c r="T3228" s="215"/>
      <c r="AT3228" s="216" t="s">
        <v>194</v>
      </c>
      <c r="AU3228" s="216" t="s">
        <v>82</v>
      </c>
      <c r="AV3228" s="13" t="s">
        <v>80</v>
      </c>
      <c r="AW3228" s="13" t="s">
        <v>29</v>
      </c>
      <c r="AX3228" s="13" t="s">
        <v>72</v>
      </c>
      <c r="AY3228" s="216" t="s">
        <v>182</v>
      </c>
    </row>
    <row r="3229" spans="1:65" s="14" customFormat="1" ht="11.25">
      <c r="B3229" s="217"/>
      <c r="C3229" s="218"/>
      <c r="D3229" s="208" t="s">
        <v>194</v>
      </c>
      <c r="E3229" s="219" t="s">
        <v>1</v>
      </c>
      <c r="F3229" s="220" t="s">
        <v>3705</v>
      </c>
      <c r="G3229" s="218"/>
      <c r="H3229" s="221">
        <v>22.091999999999999</v>
      </c>
      <c r="I3229" s="222"/>
      <c r="J3229" s="218"/>
      <c r="K3229" s="218"/>
      <c r="L3229" s="223"/>
      <c r="M3229" s="224"/>
      <c r="N3229" s="225"/>
      <c r="O3229" s="225"/>
      <c r="P3229" s="225"/>
      <c r="Q3229" s="225"/>
      <c r="R3229" s="225"/>
      <c r="S3229" s="225"/>
      <c r="T3229" s="226"/>
      <c r="AT3229" s="227" t="s">
        <v>194</v>
      </c>
      <c r="AU3229" s="227" t="s">
        <v>82</v>
      </c>
      <c r="AV3229" s="14" t="s">
        <v>82</v>
      </c>
      <c r="AW3229" s="14" t="s">
        <v>29</v>
      </c>
      <c r="AX3229" s="14" t="s">
        <v>72</v>
      </c>
      <c r="AY3229" s="227" t="s">
        <v>182</v>
      </c>
    </row>
    <row r="3230" spans="1:65" s="15" customFormat="1" ht="11.25">
      <c r="B3230" s="228"/>
      <c r="C3230" s="229"/>
      <c r="D3230" s="208" t="s">
        <v>194</v>
      </c>
      <c r="E3230" s="230" t="s">
        <v>1</v>
      </c>
      <c r="F3230" s="231" t="s">
        <v>218</v>
      </c>
      <c r="G3230" s="229"/>
      <c r="H3230" s="232">
        <v>22.091999999999999</v>
      </c>
      <c r="I3230" s="233"/>
      <c r="J3230" s="229"/>
      <c r="K3230" s="229"/>
      <c r="L3230" s="234"/>
      <c r="M3230" s="235"/>
      <c r="N3230" s="236"/>
      <c r="O3230" s="236"/>
      <c r="P3230" s="236"/>
      <c r="Q3230" s="236"/>
      <c r="R3230" s="236"/>
      <c r="S3230" s="236"/>
      <c r="T3230" s="237"/>
      <c r="AT3230" s="238" t="s">
        <v>194</v>
      </c>
      <c r="AU3230" s="238" t="s">
        <v>82</v>
      </c>
      <c r="AV3230" s="15" t="s">
        <v>187</v>
      </c>
      <c r="AW3230" s="15" t="s">
        <v>29</v>
      </c>
      <c r="AX3230" s="15" t="s">
        <v>80</v>
      </c>
      <c r="AY3230" s="238" t="s">
        <v>182</v>
      </c>
    </row>
    <row r="3231" spans="1:65" s="2" customFormat="1" ht="16.5" customHeight="1">
      <c r="A3231" s="34"/>
      <c r="B3231" s="35"/>
      <c r="C3231" s="242" t="s">
        <v>3706</v>
      </c>
      <c r="D3231" s="242" t="s">
        <v>648</v>
      </c>
      <c r="E3231" s="243" t="s">
        <v>3707</v>
      </c>
      <c r="F3231" s="244" t="s">
        <v>3708</v>
      </c>
      <c r="G3231" s="245" t="s">
        <v>318</v>
      </c>
      <c r="H3231" s="246">
        <v>10.689</v>
      </c>
      <c r="I3231" s="247"/>
      <c r="J3231" s="248">
        <f>ROUND(I3231*H3231,2)</f>
        <v>0</v>
      </c>
      <c r="K3231" s="249"/>
      <c r="L3231" s="250"/>
      <c r="M3231" s="251" t="s">
        <v>1</v>
      </c>
      <c r="N3231" s="252" t="s">
        <v>37</v>
      </c>
      <c r="O3231" s="71"/>
      <c r="P3231" s="202">
        <f>O3231*H3231</f>
        <v>0</v>
      </c>
      <c r="Q3231" s="202">
        <v>9.0520000000000003E-2</v>
      </c>
      <c r="R3231" s="202">
        <f>Q3231*H3231</f>
        <v>0.96756828000000006</v>
      </c>
      <c r="S3231" s="202">
        <v>0</v>
      </c>
      <c r="T3231" s="203">
        <f>S3231*H3231</f>
        <v>0</v>
      </c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R3231" s="204" t="s">
        <v>434</v>
      </c>
      <c r="AT3231" s="204" t="s">
        <v>648</v>
      </c>
      <c r="AU3231" s="204" t="s">
        <v>82</v>
      </c>
      <c r="AY3231" s="17" t="s">
        <v>182</v>
      </c>
      <c r="BE3231" s="205">
        <f>IF(N3231="základní",J3231,0)</f>
        <v>0</v>
      </c>
      <c r="BF3231" s="205">
        <f>IF(N3231="snížená",J3231,0)</f>
        <v>0</v>
      </c>
      <c r="BG3231" s="205">
        <f>IF(N3231="zákl. přenesená",J3231,0)</f>
        <v>0</v>
      </c>
      <c r="BH3231" s="205">
        <f>IF(N3231="sníž. přenesená",J3231,0)</f>
        <v>0</v>
      </c>
      <c r="BI3231" s="205">
        <f>IF(N3231="nulová",J3231,0)</f>
        <v>0</v>
      </c>
      <c r="BJ3231" s="17" t="s">
        <v>80</v>
      </c>
      <c r="BK3231" s="205">
        <f>ROUND(I3231*H3231,2)</f>
        <v>0</v>
      </c>
      <c r="BL3231" s="17" t="s">
        <v>326</v>
      </c>
      <c r="BM3231" s="204" t="s">
        <v>3709</v>
      </c>
    </row>
    <row r="3232" spans="1:65" s="13" customFormat="1" ht="11.25">
      <c r="B3232" s="206"/>
      <c r="C3232" s="207"/>
      <c r="D3232" s="208" t="s">
        <v>194</v>
      </c>
      <c r="E3232" s="209" t="s">
        <v>1</v>
      </c>
      <c r="F3232" s="210" t="s">
        <v>3710</v>
      </c>
      <c r="G3232" s="207"/>
      <c r="H3232" s="209" t="s">
        <v>1</v>
      </c>
      <c r="I3232" s="211"/>
      <c r="J3232" s="207"/>
      <c r="K3232" s="207"/>
      <c r="L3232" s="212"/>
      <c r="M3232" s="213"/>
      <c r="N3232" s="214"/>
      <c r="O3232" s="214"/>
      <c r="P3232" s="214"/>
      <c r="Q3232" s="214"/>
      <c r="R3232" s="214"/>
      <c r="S3232" s="214"/>
      <c r="T3232" s="215"/>
      <c r="AT3232" s="216" t="s">
        <v>194</v>
      </c>
      <c r="AU3232" s="216" t="s">
        <v>82</v>
      </c>
      <c r="AV3232" s="13" t="s">
        <v>80</v>
      </c>
      <c r="AW3232" s="13" t="s">
        <v>29</v>
      </c>
      <c r="AX3232" s="13" t="s">
        <v>72</v>
      </c>
      <c r="AY3232" s="216" t="s">
        <v>182</v>
      </c>
    </row>
    <row r="3233" spans="1:65" s="14" customFormat="1" ht="11.25">
      <c r="B3233" s="217"/>
      <c r="C3233" s="218"/>
      <c r="D3233" s="208" t="s">
        <v>194</v>
      </c>
      <c r="E3233" s="219" t="s">
        <v>1</v>
      </c>
      <c r="F3233" s="220" t="s">
        <v>3711</v>
      </c>
      <c r="G3233" s="218"/>
      <c r="H3233" s="221">
        <v>10.689</v>
      </c>
      <c r="I3233" s="222"/>
      <c r="J3233" s="218"/>
      <c r="K3233" s="218"/>
      <c r="L3233" s="223"/>
      <c r="M3233" s="224"/>
      <c r="N3233" s="225"/>
      <c r="O3233" s="225"/>
      <c r="P3233" s="225"/>
      <c r="Q3233" s="225"/>
      <c r="R3233" s="225"/>
      <c r="S3233" s="225"/>
      <c r="T3233" s="226"/>
      <c r="AT3233" s="227" t="s">
        <v>194</v>
      </c>
      <c r="AU3233" s="227" t="s">
        <v>82</v>
      </c>
      <c r="AV3233" s="14" t="s">
        <v>82</v>
      </c>
      <c r="AW3233" s="14" t="s">
        <v>29</v>
      </c>
      <c r="AX3233" s="14" t="s">
        <v>80</v>
      </c>
      <c r="AY3233" s="227" t="s">
        <v>182</v>
      </c>
    </row>
    <row r="3234" spans="1:65" s="2" customFormat="1" ht="21.75" customHeight="1">
      <c r="A3234" s="34"/>
      <c r="B3234" s="35"/>
      <c r="C3234" s="242" t="s">
        <v>3712</v>
      </c>
      <c r="D3234" s="242" t="s">
        <v>648</v>
      </c>
      <c r="E3234" s="243" t="s">
        <v>3713</v>
      </c>
      <c r="F3234" s="244" t="s">
        <v>3714</v>
      </c>
      <c r="G3234" s="245" t="s">
        <v>292</v>
      </c>
      <c r="H3234" s="246">
        <v>0.41899999999999998</v>
      </c>
      <c r="I3234" s="247"/>
      <c r="J3234" s="248">
        <f>ROUND(I3234*H3234,2)</f>
        <v>0</v>
      </c>
      <c r="K3234" s="249"/>
      <c r="L3234" s="250"/>
      <c r="M3234" s="251" t="s">
        <v>1</v>
      </c>
      <c r="N3234" s="252" t="s">
        <v>37</v>
      </c>
      <c r="O3234" s="71"/>
      <c r="P3234" s="202">
        <f>O3234*H3234</f>
        <v>0</v>
      </c>
      <c r="Q3234" s="202">
        <v>1</v>
      </c>
      <c r="R3234" s="202">
        <f>Q3234*H3234</f>
        <v>0.41899999999999998</v>
      </c>
      <c r="S3234" s="202">
        <v>0</v>
      </c>
      <c r="T3234" s="203">
        <f>S3234*H3234</f>
        <v>0</v>
      </c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R3234" s="204" t="s">
        <v>434</v>
      </c>
      <c r="AT3234" s="204" t="s">
        <v>648</v>
      </c>
      <c r="AU3234" s="204" t="s">
        <v>82</v>
      </c>
      <c r="AY3234" s="17" t="s">
        <v>182</v>
      </c>
      <c r="BE3234" s="205">
        <f>IF(N3234="základní",J3234,0)</f>
        <v>0</v>
      </c>
      <c r="BF3234" s="205">
        <f>IF(N3234="snížená",J3234,0)</f>
        <v>0</v>
      </c>
      <c r="BG3234" s="205">
        <f>IF(N3234="zákl. přenesená",J3234,0)</f>
        <v>0</v>
      </c>
      <c r="BH3234" s="205">
        <f>IF(N3234="sníž. přenesená",J3234,0)</f>
        <v>0</v>
      </c>
      <c r="BI3234" s="205">
        <f>IF(N3234="nulová",J3234,0)</f>
        <v>0</v>
      </c>
      <c r="BJ3234" s="17" t="s">
        <v>80</v>
      </c>
      <c r="BK3234" s="205">
        <f>ROUND(I3234*H3234,2)</f>
        <v>0</v>
      </c>
      <c r="BL3234" s="17" t="s">
        <v>326</v>
      </c>
      <c r="BM3234" s="204" t="s">
        <v>3715</v>
      </c>
    </row>
    <row r="3235" spans="1:65" s="2" customFormat="1" ht="19.5">
      <c r="A3235" s="34"/>
      <c r="B3235" s="35"/>
      <c r="C3235" s="36"/>
      <c r="D3235" s="208" t="s">
        <v>652</v>
      </c>
      <c r="E3235" s="36"/>
      <c r="F3235" s="253" t="s">
        <v>3716</v>
      </c>
      <c r="G3235" s="36"/>
      <c r="H3235" s="36"/>
      <c r="I3235" s="254"/>
      <c r="J3235" s="36"/>
      <c r="K3235" s="36"/>
      <c r="L3235" s="39"/>
      <c r="M3235" s="255"/>
      <c r="N3235" s="256"/>
      <c r="O3235" s="71"/>
      <c r="P3235" s="71"/>
      <c r="Q3235" s="71"/>
      <c r="R3235" s="71"/>
      <c r="S3235" s="71"/>
      <c r="T3235" s="72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T3235" s="17" t="s">
        <v>652</v>
      </c>
      <c r="AU3235" s="17" t="s">
        <v>82</v>
      </c>
    </row>
    <row r="3236" spans="1:65" s="13" customFormat="1" ht="11.25">
      <c r="B3236" s="206"/>
      <c r="C3236" s="207"/>
      <c r="D3236" s="208" t="s">
        <v>194</v>
      </c>
      <c r="E3236" s="209" t="s">
        <v>1</v>
      </c>
      <c r="F3236" s="210" t="s">
        <v>3684</v>
      </c>
      <c r="G3236" s="207"/>
      <c r="H3236" s="209" t="s">
        <v>1</v>
      </c>
      <c r="I3236" s="211"/>
      <c r="J3236" s="207"/>
      <c r="K3236" s="207"/>
      <c r="L3236" s="212"/>
      <c r="M3236" s="213"/>
      <c r="N3236" s="214"/>
      <c r="O3236" s="214"/>
      <c r="P3236" s="214"/>
      <c r="Q3236" s="214"/>
      <c r="R3236" s="214"/>
      <c r="S3236" s="214"/>
      <c r="T3236" s="215"/>
      <c r="AT3236" s="216" t="s">
        <v>194</v>
      </c>
      <c r="AU3236" s="216" t="s">
        <v>82</v>
      </c>
      <c r="AV3236" s="13" t="s">
        <v>80</v>
      </c>
      <c r="AW3236" s="13" t="s">
        <v>29</v>
      </c>
      <c r="AX3236" s="13" t="s">
        <v>72</v>
      </c>
      <c r="AY3236" s="216" t="s">
        <v>182</v>
      </c>
    </row>
    <row r="3237" spans="1:65" s="14" customFormat="1" ht="11.25">
      <c r="B3237" s="217"/>
      <c r="C3237" s="218"/>
      <c r="D3237" s="208" t="s">
        <v>194</v>
      </c>
      <c r="E3237" s="219" t="s">
        <v>1</v>
      </c>
      <c r="F3237" s="220" t="s">
        <v>3717</v>
      </c>
      <c r="G3237" s="218"/>
      <c r="H3237" s="221">
        <v>0.41899999999999998</v>
      </c>
      <c r="I3237" s="222"/>
      <c r="J3237" s="218"/>
      <c r="K3237" s="218"/>
      <c r="L3237" s="223"/>
      <c r="M3237" s="224"/>
      <c r="N3237" s="225"/>
      <c r="O3237" s="225"/>
      <c r="P3237" s="225"/>
      <c r="Q3237" s="225"/>
      <c r="R3237" s="225"/>
      <c r="S3237" s="225"/>
      <c r="T3237" s="226"/>
      <c r="AT3237" s="227" t="s">
        <v>194</v>
      </c>
      <c r="AU3237" s="227" t="s">
        <v>82</v>
      </c>
      <c r="AV3237" s="14" t="s">
        <v>82</v>
      </c>
      <c r="AW3237" s="14" t="s">
        <v>29</v>
      </c>
      <c r="AX3237" s="14" t="s">
        <v>80</v>
      </c>
      <c r="AY3237" s="227" t="s">
        <v>182</v>
      </c>
    </row>
    <row r="3238" spans="1:65" s="2" customFormat="1" ht="24.2" customHeight="1">
      <c r="A3238" s="34"/>
      <c r="B3238" s="35"/>
      <c r="C3238" s="192" t="s">
        <v>3718</v>
      </c>
      <c r="D3238" s="192" t="s">
        <v>184</v>
      </c>
      <c r="E3238" s="193" t="s">
        <v>533</v>
      </c>
      <c r="F3238" s="194" t="s">
        <v>534</v>
      </c>
      <c r="G3238" s="195" t="s">
        <v>535</v>
      </c>
      <c r="H3238" s="196">
        <v>186.08799999999999</v>
      </c>
      <c r="I3238" s="197"/>
      <c r="J3238" s="198">
        <f>ROUND(I3238*H3238,2)</f>
        <v>0</v>
      </c>
      <c r="K3238" s="199"/>
      <c r="L3238" s="39"/>
      <c r="M3238" s="200" t="s">
        <v>1</v>
      </c>
      <c r="N3238" s="201" t="s">
        <v>37</v>
      </c>
      <c r="O3238" s="71"/>
      <c r="P3238" s="202">
        <f>O3238*H3238</f>
        <v>0</v>
      </c>
      <c r="Q3238" s="202">
        <v>0</v>
      </c>
      <c r="R3238" s="202">
        <f>Q3238*H3238</f>
        <v>0</v>
      </c>
      <c r="S3238" s="202">
        <v>1E-3</v>
      </c>
      <c r="T3238" s="203">
        <f>S3238*H3238</f>
        <v>0.186088</v>
      </c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R3238" s="204" t="s">
        <v>326</v>
      </c>
      <c r="AT3238" s="204" t="s">
        <v>184</v>
      </c>
      <c r="AU3238" s="204" t="s">
        <v>82</v>
      </c>
      <c r="AY3238" s="17" t="s">
        <v>182</v>
      </c>
      <c r="BE3238" s="205">
        <f>IF(N3238="základní",J3238,0)</f>
        <v>0</v>
      </c>
      <c r="BF3238" s="205">
        <f>IF(N3238="snížená",J3238,0)</f>
        <v>0</v>
      </c>
      <c r="BG3238" s="205">
        <f>IF(N3238="zákl. přenesená",J3238,0)</f>
        <v>0</v>
      </c>
      <c r="BH3238" s="205">
        <f>IF(N3238="sníž. přenesená",J3238,0)</f>
        <v>0</v>
      </c>
      <c r="BI3238" s="205">
        <f>IF(N3238="nulová",J3238,0)</f>
        <v>0</v>
      </c>
      <c r="BJ3238" s="17" t="s">
        <v>80</v>
      </c>
      <c r="BK3238" s="205">
        <f>ROUND(I3238*H3238,2)</f>
        <v>0</v>
      </c>
      <c r="BL3238" s="17" t="s">
        <v>326</v>
      </c>
      <c r="BM3238" s="204" t="s">
        <v>3719</v>
      </c>
    </row>
    <row r="3239" spans="1:65" s="14" customFormat="1" ht="11.25">
      <c r="B3239" s="217"/>
      <c r="C3239" s="218"/>
      <c r="D3239" s="208" t="s">
        <v>194</v>
      </c>
      <c r="E3239" s="219" t="s">
        <v>1</v>
      </c>
      <c r="F3239" s="220" t="s">
        <v>3720</v>
      </c>
      <c r="G3239" s="218"/>
      <c r="H3239" s="221">
        <v>176.08799999999999</v>
      </c>
      <c r="I3239" s="222"/>
      <c r="J3239" s="218"/>
      <c r="K3239" s="218"/>
      <c r="L3239" s="223"/>
      <c r="M3239" s="224"/>
      <c r="N3239" s="225"/>
      <c r="O3239" s="225"/>
      <c r="P3239" s="225"/>
      <c r="Q3239" s="225"/>
      <c r="R3239" s="225"/>
      <c r="S3239" s="225"/>
      <c r="T3239" s="226"/>
      <c r="AT3239" s="227" t="s">
        <v>194</v>
      </c>
      <c r="AU3239" s="227" t="s">
        <v>82</v>
      </c>
      <c r="AV3239" s="14" t="s">
        <v>82</v>
      </c>
      <c r="AW3239" s="14" t="s">
        <v>29</v>
      </c>
      <c r="AX3239" s="14" t="s">
        <v>72</v>
      </c>
      <c r="AY3239" s="227" t="s">
        <v>182</v>
      </c>
    </row>
    <row r="3240" spans="1:65" s="13" customFormat="1" ht="11.25">
      <c r="B3240" s="206"/>
      <c r="C3240" s="207"/>
      <c r="D3240" s="208" t="s">
        <v>194</v>
      </c>
      <c r="E3240" s="209" t="s">
        <v>1</v>
      </c>
      <c r="F3240" s="210" t="s">
        <v>3721</v>
      </c>
      <c r="G3240" s="207"/>
      <c r="H3240" s="209" t="s">
        <v>1</v>
      </c>
      <c r="I3240" s="211"/>
      <c r="J3240" s="207"/>
      <c r="K3240" s="207"/>
      <c r="L3240" s="212"/>
      <c r="M3240" s="213"/>
      <c r="N3240" s="214"/>
      <c r="O3240" s="214"/>
      <c r="P3240" s="214"/>
      <c r="Q3240" s="214"/>
      <c r="R3240" s="214"/>
      <c r="S3240" s="214"/>
      <c r="T3240" s="215"/>
      <c r="AT3240" s="216" t="s">
        <v>194</v>
      </c>
      <c r="AU3240" s="216" t="s">
        <v>82</v>
      </c>
      <c r="AV3240" s="13" t="s">
        <v>80</v>
      </c>
      <c r="AW3240" s="13" t="s">
        <v>29</v>
      </c>
      <c r="AX3240" s="13" t="s">
        <v>72</v>
      </c>
      <c r="AY3240" s="216" t="s">
        <v>182</v>
      </c>
    </row>
    <row r="3241" spans="1:65" s="14" customFormat="1" ht="11.25">
      <c r="B3241" s="217"/>
      <c r="C3241" s="218"/>
      <c r="D3241" s="208" t="s">
        <v>194</v>
      </c>
      <c r="E3241" s="219" t="s">
        <v>1</v>
      </c>
      <c r="F3241" s="220" t="s">
        <v>136</v>
      </c>
      <c r="G3241" s="218"/>
      <c r="H3241" s="221">
        <v>10</v>
      </c>
      <c r="I3241" s="222"/>
      <c r="J3241" s="218"/>
      <c r="K3241" s="218"/>
      <c r="L3241" s="223"/>
      <c r="M3241" s="224"/>
      <c r="N3241" s="225"/>
      <c r="O3241" s="225"/>
      <c r="P3241" s="225"/>
      <c r="Q3241" s="225"/>
      <c r="R3241" s="225"/>
      <c r="S3241" s="225"/>
      <c r="T3241" s="226"/>
      <c r="AT3241" s="227" t="s">
        <v>194</v>
      </c>
      <c r="AU3241" s="227" t="s">
        <v>82</v>
      </c>
      <c r="AV3241" s="14" t="s">
        <v>82</v>
      </c>
      <c r="AW3241" s="14" t="s">
        <v>29</v>
      </c>
      <c r="AX3241" s="14" t="s">
        <v>72</v>
      </c>
      <c r="AY3241" s="227" t="s">
        <v>182</v>
      </c>
    </row>
    <row r="3242" spans="1:65" s="15" customFormat="1" ht="11.25">
      <c r="B3242" s="228"/>
      <c r="C3242" s="229"/>
      <c r="D3242" s="208" t="s">
        <v>194</v>
      </c>
      <c r="E3242" s="230" t="s">
        <v>1</v>
      </c>
      <c r="F3242" s="231" t="s">
        <v>218</v>
      </c>
      <c r="G3242" s="229"/>
      <c r="H3242" s="232">
        <v>186.08799999999999</v>
      </c>
      <c r="I3242" s="233"/>
      <c r="J3242" s="229"/>
      <c r="K3242" s="229"/>
      <c r="L3242" s="234"/>
      <c r="M3242" s="235"/>
      <c r="N3242" s="236"/>
      <c r="O3242" s="236"/>
      <c r="P3242" s="236"/>
      <c r="Q3242" s="236"/>
      <c r="R3242" s="236"/>
      <c r="S3242" s="236"/>
      <c r="T3242" s="237"/>
      <c r="AT3242" s="238" t="s">
        <v>194</v>
      </c>
      <c r="AU3242" s="238" t="s">
        <v>82</v>
      </c>
      <c r="AV3242" s="15" t="s">
        <v>187</v>
      </c>
      <c r="AW3242" s="15" t="s">
        <v>29</v>
      </c>
      <c r="AX3242" s="15" t="s">
        <v>80</v>
      </c>
      <c r="AY3242" s="238" t="s">
        <v>182</v>
      </c>
    </row>
    <row r="3243" spans="1:65" s="2" customFormat="1" ht="33" customHeight="1">
      <c r="A3243" s="34"/>
      <c r="B3243" s="35"/>
      <c r="C3243" s="192" t="s">
        <v>3722</v>
      </c>
      <c r="D3243" s="192" t="s">
        <v>3723</v>
      </c>
      <c r="E3243" s="193" t="s">
        <v>3724</v>
      </c>
      <c r="F3243" s="194" t="s">
        <v>3725</v>
      </c>
      <c r="G3243" s="195" t="s">
        <v>535</v>
      </c>
      <c r="H3243" s="196">
        <v>1569.75</v>
      </c>
      <c r="I3243" s="197"/>
      <c r="J3243" s="198">
        <f>ROUND(I3243*H3243,2)</f>
        <v>0</v>
      </c>
      <c r="K3243" s="199"/>
      <c r="L3243" s="39"/>
      <c r="M3243" s="200" t="s">
        <v>1</v>
      </c>
      <c r="N3243" s="201" t="s">
        <v>37</v>
      </c>
      <c r="O3243" s="71"/>
      <c r="P3243" s="202">
        <f>O3243*H3243</f>
        <v>0</v>
      </c>
      <c r="Q3243" s="202">
        <v>0</v>
      </c>
      <c r="R3243" s="202">
        <f>Q3243*H3243</f>
        <v>0</v>
      </c>
      <c r="S3243" s="202">
        <v>0</v>
      </c>
      <c r="T3243" s="203">
        <f>S3243*H3243</f>
        <v>0</v>
      </c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R3243" s="204" t="s">
        <v>326</v>
      </c>
      <c r="AT3243" s="204" t="s">
        <v>184</v>
      </c>
      <c r="AU3243" s="204" t="s">
        <v>82</v>
      </c>
      <c r="AY3243" s="17" t="s">
        <v>182</v>
      </c>
      <c r="BE3243" s="205">
        <f>IF(N3243="základní",J3243,0)</f>
        <v>0</v>
      </c>
      <c r="BF3243" s="205">
        <f>IF(N3243="snížená",J3243,0)</f>
        <v>0</v>
      </c>
      <c r="BG3243" s="205">
        <f>IF(N3243="zákl. přenesená",J3243,0)</f>
        <v>0</v>
      </c>
      <c r="BH3243" s="205">
        <f>IF(N3243="sníž. přenesená",J3243,0)</f>
        <v>0</v>
      </c>
      <c r="BI3243" s="205">
        <f>IF(N3243="nulová",J3243,0)</f>
        <v>0</v>
      </c>
      <c r="BJ3243" s="17" t="s">
        <v>80</v>
      </c>
      <c r="BK3243" s="205">
        <f>ROUND(I3243*H3243,2)</f>
        <v>0</v>
      </c>
      <c r="BL3243" s="17" t="s">
        <v>326</v>
      </c>
      <c r="BM3243" s="204" t="s">
        <v>3726</v>
      </c>
    </row>
    <row r="3244" spans="1:65" s="13" customFormat="1" ht="11.25">
      <c r="B3244" s="206"/>
      <c r="C3244" s="207"/>
      <c r="D3244" s="208" t="s">
        <v>194</v>
      </c>
      <c r="E3244" s="209" t="s">
        <v>1</v>
      </c>
      <c r="F3244" s="210" t="s">
        <v>3727</v>
      </c>
      <c r="G3244" s="207"/>
      <c r="H3244" s="209" t="s">
        <v>1</v>
      </c>
      <c r="I3244" s="211"/>
      <c r="J3244" s="207"/>
      <c r="K3244" s="207"/>
      <c r="L3244" s="212"/>
      <c r="M3244" s="213"/>
      <c r="N3244" s="214"/>
      <c r="O3244" s="214"/>
      <c r="P3244" s="214"/>
      <c r="Q3244" s="214"/>
      <c r="R3244" s="214"/>
      <c r="S3244" s="214"/>
      <c r="T3244" s="215"/>
      <c r="AT3244" s="216" t="s">
        <v>194</v>
      </c>
      <c r="AU3244" s="216" t="s">
        <v>82</v>
      </c>
      <c r="AV3244" s="13" t="s">
        <v>80</v>
      </c>
      <c r="AW3244" s="13" t="s">
        <v>29</v>
      </c>
      <c r="AX3244" s="13" t="s">
        <v>72</v>
      </c>
      <c r="AY3244" s="216" t="s">
        <v>182</v>
      </c>
    </row>
    <row r="3245" spans="1:65" s="14" customFormat="1" ht="22.5">
      <c r="B3245" s="217"/>
      <c r="C3245" s="218"/>
      <c r="D3245" s="208" t="s">
        <v>194</v>
      </c>
      <c r="E3245" s="219" t="s">
        <v>1</v>
      </c>
      <c r="F3245" s="220" t="s">
        <v>3728</v>
      </c>
      <c r="G3245" s="218"/>
      <c r="H3245" s="221">
        <v>906.15</v>
      </c>
      <c r="I3245" s="222"/>
      <c r="J3245" s="218"/>
      <c r="K3245" s="218"/>
      <c r="L3245" s="223"/>
      <c r="M3245" s="224"/>
      <c r="N3245" s="225"/>
      <c r="O3245" s="225"/>
      <c r="P3245" s="225"/>
      <c r="Q3245" s="225"/>
      <c r="R3245" s="225"/>
      <c r="S3245" s="225"/>
      <c r="T3245" s="226"/>
      <c r="AT3245" s="227" t="s">
        <v>194</v>
      </c>
      <c r="AU3245" s="227" t="s">
        <v>82</v>
      </c>
      <c r="AV3245" s="14" t="s">
        <v>82</v>
      </c>
      <c r="AW3245" s="14" t="s">
        <v>29</v>
      </c>
      <c r="AX3245" s="14" t="s">
        <v>72</v>
      </c>
      <c r="AY3245" s="227" t="s">
        <v>182</v>
      </c>
    </row>
    <row r="3246" spans="1:65" s="13" customFormat="1" ht="11.25">
      <c r="B3246" s="206"/>
      <c r="C3246" s="207"/>
      <c r="D3246" s="208" t="s">
        <v>194</v>
      </c>
      <c r="E3246" s="209" t="s">
        <v>1</v>
      </c>
      <c r="F3246" s="210" t="s">
        <v>3729</v>
      </c>
      <c r="G3246" s="207"/>
      <c r="H3246" s="209" t="s">
        <v>1</v>
      </c>
      <c r="I3246" s="211"/>
      <c r="J3246" s="207"/>
      <c r="K3246" s="207"/>
      <c r="L3246" s="212"/>
      <c r="M3246" s="213"/>
      <c r="N3246" s="214"/>
      <c r="O3246" s="214"/>
      <c r="P3246" s="214"/>
      <c r="Q3246" s="214"/>
      <c r="R3246" s="214"/>
      <c r="S3246" s="214"/>
      <c r="T3246" s="215"/>
      <c r="AT3246" s="216" t="s">
        <v>194</v>
      </c>
      <c r="AU3246" s="216" t="s">
        <v>82</v>
      </c>
      <c r="AV3246" s="13" t="s">
        <v>80</v>
      </c>
      <c r="AW3246" s="13" t="s">
        <v>29</v>
      </c>
      <c r="AX3246" s="13" t="s">
        <v>72</v>
      </c>
      <c r="AY3246" s="216" t="s">
        <v>182</v>
      </c>
    </row>
    <row r="3247" spans="1:65" s="14" customFormat="1" ht="22.5">
      <c r="B3247" s="217"/>
      <c r="C3247" s="218"/>
      <c r="D3247" s="208" t="s">
        <v>194</v>
      </c>
      <c r="E3247" s="219" t="s">
        <v>1</v>
      </c>
      <c r="F3247" s="220" t="s">
        <v>3730</v>
      </c>
      <c r="G3247" s="218"/>
      <c r="H3247" s="221">
        <v>663.6</v>
      </c>
      <c r="I3247" s="222"/>
      <c r="J3247" s="218"/>
      <c r="K3247" s="218"/>
      <c r="L3247" s="223"/>
      <c r="M3247" s="224"/>
      <c r="N3247" s="225"/>
      <c r="O3247" s="225"/>
      <c r="P3247" s="225"/>
      <c r="Q3247" s="225"/>
      <c r="R3247" s="225"/>
      <c r="S3247" s="225"/>
      <c r="T3247" s="226"/>
      <c r="AT3247" s="227" t="s">
        <v>194</v>
      </c>
      <c r="AU3247" s="227" t="s">
        <v>82</v>
      </c>
      <c r="AV3247" s="14" t="s">
        <v>82</v>
      </c>
      <c r="AW3247" s="14" t="s">
        <v>29</v>
      </c>
      <c r="AX3247" s="14" t="s">
        <v>72</v>
      </c>
      <c r="AY3247" s="227" t="s">
        <v>182</v>
      </c>
    </row>
    <row r="3248" spans="1:65" s="15" customFormat="1" ht="11.25">
      <c r="B3248" s="228"/>
      <c r="C3248" s="229"/>
      <c r="D3248" s="208" t="s">
        <v>194</v>
      </c>
      <c r="E3248" s="230" t="s">
        <v>1</v>
      </c>
      <c r="F3248" s="231" t="s">
        <v>218</v>
      </c>
      <c r="G3248" s="229"/>
      <c r="H3248" s="232">
        <v>1569.75</v>
      </c>
      <c r="I3248" s="233"/>
      <c r="J3248" s="229"/>
      <c r="K3248" s="229"/>
      <c r="L3248" s="234"/>
      <c r="M3248" s="235"/>
      <c r="N3248" s="236"/>
      <c r="O3248" s="236"/>
      <c r="P3248" s="236"/>
      <c r="Q3248" s="236"/>
      <c r="R3248" s="236"/>
      <c r="S3248" s="236"/>
      <c r="T3248" s="237"/>
      <c r="AT3248" s="238" t="s">
        <v>194</v>
      </c>
      <c r="AU3248" s="238" t="s">
        <v>82</v>
      </c>
      <c r="AV3248" s="15" t="s">
        <v>187</v>
      </c>
      <c r="AW3248" s="15" t="s">
        <v>29</v>
      </c>
      <c r="AX3248" s="15" t="s">
        <v>80</v>
      </c>
      <c r="AY3248" s="238" t="s">
        <v>182</v>
      </c>
    </row>
    <row r="3249" spans="1:65" s="2" customFormat="1" ht="24.2" customHeight="1">
      <c r="A3249" s="34"/>
      <c r="B3249" s="35"/>
      <c r="C3249" s="192" t="s">
        <v>3731</v>
      </c>
      <c r="D3249" s="192" t="s">
        <v>184</v>
      </c>
      <c r="E3249" s="193" t="s">
        <v>3732</v>
      </c>
      <c r="F3249" s="194" t="s">
        <v>3733</v>
      </c>
      <c r="G3249" s="195" t="s">
        <v>292</v>
      </c>
      <c r="H3249" s="196">
        <v>35.398000000000003</v>
      </c>
      <c r="I3249" s="197"/>
      <c r="J3249" s="198">
        <f>ROUND(I3249*H3249,2)</f>
        <v>0</v>
      </c>
      <c r="K3249" s="199"/>
      <c r="L3249" s="39"/>
      <c r="M3249" s="200" t="s">
        <v>1</v>
      </c>
      <c r="N3249" s="201" t="s">
        <v>37</v>
      </c>
      <c r="O3249" s="71"/>
      <c r="P3249" s="202">
        <f>O3249*H3249</f>
        <v>0</v>
      </c>
      <c r="Q3249" s="202">
        <v>0</v>
      </c>
      <c r="R3249" s="202">
        <f>Q3249*H3249</f>
        <v>0</v>
      </c>
      <c r="S3249" s="202">
        <v>0</v>
      </c>
      <c r="T3249" s="203">
        <f>S3249*H3249</f>
        <v>0</v>
      </c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R3249" s="204" t="s">
        <v>326</v>
      </c>
      <c r="AT3249" s="204" t="s">
        <v>184</v>
      </c>
      <c r="AU3249" s="204" t="s">
        <v>82</v>
      </c>
      <c r="AY3249" s="17" t="s">
        <v>182</v>
      </c>
      <c r="BE3249" s="205">
        <f>IF(N3249="základní",J3249,0)</f>
        <v>0</v>
      </c>
      <c r="BF3249" s="205">
        <f>IF(N3249="snížená",J3249,0)</f>
        <v>0</v>
      </c>
      <c r="BG3249" s="205">
        <f>IF(N3249="zákl. přenesená",J3249,0)</f>
        <v>0</v>
      </c>
      <c r="BH3249" s="205">
        <f>IF(N3249="sníž. přenesená",J3249,0)</f>
        <v>0</v>
      </c>
      <c r="BI3249" s="205">
        <f>IF(N3249="nulová",J3249,0)</f>
        <v>0</v>
      </c>
      <c r="BJ3249" s="17" t="s">
        <v>80</v>
      </c>
      <c r="BK3249" s="205">
        <f>ROUND(I3249*H3249,2)</f>
        <v>0</v>
      </c>
      <c r="BL3249" s="17" t="s">
        <v>326</v>
      </c>
      <c r="BM3249" s="204" t="s">
        <v>3734</v>
      </c>
    </row>
    <row r="3250" spans="1:65" s="2" customFormat="1" ht="33" customHeight="1">
      <c r="A3250" s="34"/>
      <c r="B3250" s="35"/>
      <c r="C3250" s="192" t="s">
        <v>3735</v>
      </c>
      <c r="D3250" s="192" t="s">
        <v>184</v>
      </c>
      <c r="E3250" s="193" t="s">
        <v>3736</v>
      </c>
      <c r="F3250" s="194" t="s">
        <v>3737</v>
      </c>
      <c r="G3250" s="195" t="s">
        <v>292</v>
      </c>
      <c r="H3250" s="196">
        <v>106.194</v>
      </c>
      <c r="I3250" s="197"/>
      <c r="J3250" s="198">
        <f>ROUND(I3250*H3250,2)</f>
        <v>0</v>
      </c>
      <c r="K3250" s="199"/>
      <c r="L3250" s="39"/>
      <c r="M3250" s="200" t="s">
        <v>1</v>
      </c>
      <c r="N3250" s="201" t="s">
        <v>37</v>
      </c>
      <c r="O3250" s="71"/>
      <c r="P3250" s="202">
        <f>O3250*H3250</f>
        <v>0</v>
      </c>
      <c r="Q3250" s="202">
        <v>0</v>
      </c>
      <c r="R3250" s="202">
        <f>Q3250*H3250</f>
        <v>0</v>
      </c>
      <c r="S3250" s="202">
        <v>0</v>
      </c>
      <c r="T3250" s="203">
        <f>S3250*H3250</f>
        <v>0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4" t="s">
        <v>326</v>
      </c>
      <c r="AT3250" s="204" t="s">
        <v>184</v>
      </c>
      <c r="AU3250" s="204" t="s">
        <v>82</v>
      </c>
      <c r="AY3250" s="17" t="s">
        <v>182</v>
      </c>
      <c r="BE3250" s="205">
        <f>IF(N3250="základní",J3250,0)</f>
        <v>0</v>
      </c>
      <c r="BF3250" s="205">
        <f>IF(N3250="snížená",J3250,0)</f>
        <v>0</v>
      </c>
      <c r="BG3250" s="205">
        <f>IF(N3250="zákl. přenesená",J3250,0)</f>
        <v>0</v>
      </c>
      <c r="BH3250" s="205">
        <f>IF(N3250="sníž. přenesená",J3250,0)</f>
        <v>0</v>
      </c>
      <c r="BI3250" s="205">
        <f>IF(N3250="nulová",J3250,0)</f>
        <v>0</v>
      </c>
      <c r="BJ3250" s="17" t="s">
        <v>80</v>
      </c>
      <c r="BK3250" s="205">
        <f>ROUND(I3250*H3250,2)</f>
        <v>0</v>
      </c>
      <c r="BL3250" s="17" t="s">
        <v>326</v>
      </c>
      <c r="BM3250" s="204" t="s">
        <v>3738</v>
      </c>
    </row>
    <row r="3251" spans="1:65" s="14" customFormat="1" ht="11.25">
      <c r="B3251" s="217"/>
      <c r="C3251" s="218"/>
      <c r="D3251" s="208" t="s">
        <v>194</v>
      </c>
      <c r="E3251" s="218"/>
      <c r="F3251" s="220" t="s">
        <v>3739</v>
      </c>
      <c r="G3251" s="218"/>
      <c r="H3251" s="221">
        <v>106.194</v>
      </c>
      <c r="I3251" s="222"/>
      <c r="J3251" s="218"/>
      <c r="K3251" s="218"/>
      <c r="L3251" s="223"/>
      <c r="M3251" s="224"/>
      <c r="N3251" s="225"/>
      <c r="O3251" s="225"/>
      <c r="P3251" s="225"/>
      <c r="Q3251" s="225"/>
      <c r="R3251" s="225"/>
      <c r="S3251" s="225"/>
      <c r="T3251" s="226"/>
      <c r="AT3251" s="227" t="s">
        <v>194</v>
      </c>
      <c r="AU3251" s="227" t="s">
        <v>82</v>
      </c>
      <c r="AV3251" s="14" t="s">
        <v>82</v>
      </c>
      <c r="AW3251" s="14" t="s">
        <v>4</v>
      </c>
      <c r="AX3251" s="14" t="s">
        <v>80</v>
      </c>
      <c r="AY3251" s="227" t="s">
        <v>182</v>
      </c>
    </row>
    <row r="3252" spans="1:65" s="12" customFormat="1" ht="22.9" customHeight="1">
      <c r="B3252" s="176"/>
      <c r="C3252" s="177"/>
      <c r="D3252" s="178" t="s">
        <v>71</v>
      </c>
      <c r="E3252" s="190" t="s">
        <v>3740</v>
      </c>
      <c r="F3252" s="190" t="s">
        <v>3741</v>
      </c>
      <c r="G3252" s="177"/>
      <c r="H3252" s="177"/>
      <c r="I3252" s="180"/>
      <c r="J3252" s="191">
        <f>BK3252</f>
        <v>0</v>
      </c>
      <c r="K3252" s="177"/>
      <c r="L3252" s="182"/>
      <c r="M3252" s="183"/>
      <c r="N3252" s="184"/>
      <c r="O3252" s="184"/>
      <c r="P3252" s="185">
        <f>SUM(P3253:P3375)</f>
        <v>0</v>
      </c>
      <c r="Q3252" s="184"/>
      <c r="R3252" s="185">
        <f>SUM(R3253:R3375)</f>
        <v>3.0890479999999996</v>
      </c>
      <c r="S3252" s="184"/>
      <c r="T3252" s="186">
        <f>SUM(T3253:T3375)</f>
        <v>0</v>
      </c>
      <c r="AR3252" s="187" t="s">
        <v>82</v>
      </c>
      <c r="AT3252" s="188" t="s">
        <v>71</v>
      </c>
      <c r="AU3252" s="188" t="s">
        <v>80</v>
      </c>
      <c r="AY3252" s="187" t="s">
        <v>182</v>
      </c>
      <c r="BK3252" s="189">
        <f>SUM(BK3253:BK3375)</f>
        <v>0</v>
      </c>
    </row>
    <row r="3253" spans="1:65" s="2" customFormat="1" ht="16.5" customHeight="1">
      <c r="A3253" s="34"/>
      <c r="B3253" s="35"/>
      <c r="C3253" s="192" t="s">
        <v>3742</v>
      </c>
      <c r="D3253" s="192" t="s">
        <v>184</v>
      </c>
      <c r="E3253" s="193" t="s">
        <v>3743</v>
      </c>
      <c r="F3253" s="194" t="s">
        <v>3744</v>
      </c>
      <c r="G3253" s="195" t="s">
        <v>201</v>
      </c>
      <c r="H3253" s="196">
        <v>77.599999999999994</v>
      </c>
      <c r="I3253" s="197"/>
      <c r="J3253" s="198">
        <f>ROUND(I3253*H3253,2)</f>
        <v>0</v>
      </c>
      <c r="K3253" s="199"/>
      <c r="L3253" s="39"/>
      <c r="M3253" s="200" t="s">
        <v>1</v>
      </c>
      <c r="N3253" s="201" t="s">
        <v>37</v>
      </c>
      <c r="O3253" s="71"/>
      <c r="P3253" s="202">
        <f>O3253*H3253</f>
        <v>0</v>
      </c>
      <c r="Q3253" s="202">
        <v>0</v>
      </c>
      <c r="R3253" s="202">
        <f>Q3253*H3253</f>
        <v>0</v>
      </c>
      <c r="S3253" s="202">
        <v>0</v>
      </c>
      <c r="T3253" s="203">
        <f>S3253*H3253</f>
        <v>0</v>
      </c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R3253" s="204" t="s">
        <v>326</v>
      </c>
      <c r="AT3253" s="204" t="s">
        <v>184</v>
      </c>
      <c r="AU3253" s="204" t="s">
        <v>82</v>
      </c>
      <c r="AY3253" s="17" t="s">
        <v>182</v>
      </c>
      <c r="BE3253" s="205">
        <f>IF(N3253="základní",J3253,0)</f>
        <v>0</v>
      </c>
      <c r="BF3253" s="205">
        <f>IF(N3253="snížená",J3253,0)</f>
        <v>0</v>
      </c>
      <c r="BG3253" s="205">
        <f>IF(N3253="zákl. přenesená",J3253,0)</f>
        <v>0</v>
      </c>
      <c r="BH3253" s="205">
        <f>IF(N3253="sníž. přenesená",J3253,0)</f>
        <v>0</v>
      </c>
      <c r="BI3253" s="205">
        <f>IF(N3253="nulová",J3253,0)</f>
        <v>0</v>
      </c>
      <c r="BJ3253" s="17" t="s">
        <v>80</v>
      </c>
      <c r="BK3253" s="205">
        <f>ROUND(I3253*H3253,2)</f>
        <v>0</v>
      </c>
      <c r="BL3253" s="17" t="s">
        <v>326</v>
      </c>
      <c r="BM3253" s="204" t="s">
        <v>3745</v>
      </c>
    </row>
    <row r="3254" spans="1:65" s="13" customFormat="1" ht="11.25">
      <c r="B3254" s="206"/>
      <c r="C3254" s="207"/>
      <c r="D3254" s="208" t="s">
        <v>194</v>
      </c>
      <c r="E3254" s="209" t="s">
        <v>1</v>
      </c>
      <c r="F3254" s="210" t="s">
        <v>195</v>
      </c>
      <c r="G3254" s="207"/>
      <c r="H3254" s="209" t="s">
        <v>1</v>
      </c>
      <c r="I3254" s="211"/>
      <c r="J3254" s="207"/>
      <c r="K3254" s="207"/>
      <c r="L3254" s="212"/>
      <c r="M3254" s="213"/>
      <c r="N3254" s="214"/>
      <c r="O3254" s="214"/>
      <c r="P3254" s="214"/>
      <c r="Q3254" s="214"/>
      <c r="R3254" s="214"/>
      <c r="S3254" s="214"/>
      <c r="T3254" s="215"/>
      <c r="AT3254" s="216" t="s">
        <v>194</v>
      </c>
      <c r="AU3254" s="216" t="s">
        <v>82</v>
      </c>
      <c r="AV3254" s="13" t="s">
        <v>80</v>
      </c>
      <c r="AW3254" s="13" t="s">
        <v>29</v>
      </c>
      <c r="AX3254" s="13" t="s">
        <v>72</v>
      </c>
      <c r="AY3254" s="216" t="s">
        <v>182</v>
      </c>
    </row>
    <row r="3255" spans="1:65" s="13" customFormat="1" ht="11.25">
      <c r="B3255" s="206"/>
      <c r="C3255" s="207"/>
      <c r="D3255" s="208" t="s">
        <v>194</v>
      </c>
      <c r="E3255" s="209" t="s">
        <v>1</v>
      </c>
      <c r="F3255" s="210" t="s">
        <v>3746</v>
      </c>
      <c r="G3255" s="207"/>
      <c r="H3255" s="209" t="s">
        <v>1</v>
      </c>
      <c r="I3255" s="211"/>
      <c r="J3255" s="207"/>
      <c r="K3255" s="207"/>
      <c r="L3255" s="212"/>
      <c r="M3255" s="213"/>
      <c r="N3255" s="214"/>
      <c r="O3255" s="214"/>
      <c r="P3255" s="214"/>
      <c r="Q3255" s="214"/>
      <c r="R3255" s="214"/>
      <c r="S3255" s="214"/>
      <c r="T3255" s="215"/>
      <c r="AT3255" s="216" t="s">
        <v>194</v>
      </c>
      <c r="AU3255" s="216" t="s">
        <v>82</v>
      </c>
      <c r="AV3255" s="13" t="s">
        <v>80</v>
      </c>
      <c r="AW3255" s="13" t="s">
        <v>29</v>
      </c>
      <c r="AX3255" s="13" t="s">
        <v>72</v>
      </c>
      <c r="AY3255" s="216" t="s">
        <v>182</v>
      </c>
    </row>
    <row r="3256" spans="1:65" s="13" customFormat="1" ht="11.25">
      <c r="B3256" s="206"/>
      <c r="C3256" s="207"/>
      <c r="D3256" s="208" t="s">
        <v>194</v>
      </c>
      <c r="E3256" s="209" t="s">
        <v>1</v>
      </c>
      <c r="F3256" s="210" t="s">
        <v>3747</v>
      </c>
      <c r="G3256" s="207"/>
      <c r="H3256" s="209" t="s">
        <v>1</v>
      </c>
      <c r="I3256" s="211"/>
      <c r="J3256" s="207"/>
      <c r="K3256" s="207"/>
      <c r="L3256" s="212"/>
      <c r="M3256" s="213"/>
      <c r="N3256" s="214"/>
      <c r="O3256" s="214"/>
      <c r="P3256" s="214"/>
      <c r="Q3256" s="214"/>
      <c r="R3256" s="214"/>
      <c r="S3256" s="214"/>
      <c r="T3256" s="215"/>
      <c r="AT3256" s="216" t="s">
        <v>194</v>
      </c>
      <c r="AU3256" s="216" t="s">
        <v>82</v>
      </c>
      <c r="AV3256" s="13" t="s">
        <v>80</v>
      </c>
      <c r="AW3256" s="13" t="s">
        <v>29</v>
      </c>
      <c r="AX3256" s="13" t="s">
        <v>72</v>
      </c>
      <c r="AY3256" s="216" t="s">
        <v>182</v>
      </c>
    </row>
    <row r="3257" spans="1:65" s="14" customFormat="1" ht="11.25">
      <c r="B3257" s="217"/>
      <c r="C3257" s="218"/>
      <c r="D3257" s="208" t="s">
        <v>194</v>
      </c>
      <c r="E3257" s="219" t="s">
        <v>1</v>
      </c>
      <c r="F3257" s="220" t="s">
        <v>3748</v>
      </c>
      <c r="G3257" s="218"/>
      <c r="H3257" s="221">
        <v>4.0999999999999996</v>
      </c>
      <c r="I3257" s="222"/>
      <c r="J3257" s="218"/>
      <c r="K3257" s="218"/>
      <c r="L3257" s="223"/>
      <c r="M3257" s="224"/>
      <c r="N3257" s="225"/>
      <c r="O3257" s="225"/>
      <c r="P3257" s="225"/>
      <c r="Q3257" s="225"/>
      <c r="R3257" s="225"/>
      <c r="S3257" s="225"/>
      <c r="T3257" s="226"/>
      <c r="AT3257" s="227" t="s">
        <v>194</v>
      </c>
      <c r="AU3257" s="227" t="s">
        <v>82</v>
      </c>
      <c r="AV3257" s="14" t="s">
        <v>82</v>
      </c>
      <c r="AW3257" s="14" t="s">
        <v>29</v>
      </c>
      <c r="AX3257" s="14" t="s">
        <v>72</v>
      </c>
      <c r="AY3257" s="227" t="s">
        <v>182</v>
      </c>
    </row>
    <row r="3258" spans="1:65" s="13" customFormat="1" ht="11.25">
      <c r="B3258" s="206"/>
      <c r="C3258" s="207"/>
      <c r="D3258" s="208" t="s">
        <v>194</v>
      </c>
      <c r="E3258" s="209" t="s">
        <v>1</v>
      </c>
      <c r="F3258" s="210" t="s">
        <v>3749</v>
      </c>
      <c r="G3258" s="207"/>
      <c r="H3258" s="209" t="s">
        <v>1</v>
      </c>
      <c r="I3258" s="211"/>
      <c r="J3258" s="207"/>
      <c r="K3258" s="207"/>
      <c r="L3258" s="212"/>
      <c r="M3258" s="213"/>
      <c r="N3258" s="214"/>
      <c r="O3258" s="214"/>
      <c r="P3258" s="214"/>
      <c r="Q3258" s="214"/>
      <c r="R3258" s="214"/>
      <c r="S3258" s="214"/>
      <c r="T3258" s="215"/>
      <c r="AT3258" s="216" t="s">
        <v>194</v>
      </c>
      <c r="AU3258" s="216" t="s">
        <v>82</v>
      </c>
      <c r="AV3258" s="13" t="s">
        <v>80</v>
      </c>
      <c r="AW3258" s="13" t="s">
        <v>29</v>
      </c>
      <c r="AX3258" s="13" t="s">
        <v>72</v>
      </c>
      <c r="AY3258" s="216" t="s">
        <v>182</v>
      </c>
    </row>
    <row r="3259" spans="1:65" s="14" customFormat="1" ht="11.25">
      <c r="B3259" s="217"/>
      <c r="C3259" s="218"/>
      <c r="D3259" s="208" t="s">
        <v>194</v>
      </c>
      <c r="E3259" s="219" t="s">
        <v>1</v>
      </c>
      <c r="F3259" s="220" t="s">
        <v>3750</v>
      </c>
      <c r="G3259" s="218"/>
      <c r="H3259" s="221">
        <v>5.8</v>
      </c>
      <c r="I3259" s="222"/>
      <c r="J3259" s="218"/>
      <c r="K3259" s="218"/>
      <c r="L3259" s="223"/>
      <c r="M3259" s="224"/>
      <c r="N3259" s="225"/>
      <c r="O3259" s="225"/>
      <c r="P3259" s="225"/>
      <c r="Q3259" s="225"/>
      <c r="R3259" s="225"/>
      <c r="S3259" s="225"/>
      <c r="T3259" s="226"/>
      <c r="AT3259" s="227" t="s">
        <v>194</v>
      </c>
      <c r="AU3259" s="227" t="s">
        <v>82</v>
      </c>
      <c r="AV3259" s="14" t="s">
        <v>82</v>
      </c>
      <c r="AW3259" s="14" t="s">
        <v>29</v>
      </c>
      <c r="AX3259" s="14" t="s">
        <v>72</v>
      </c>
      <c r="AY3259" s="227" t="s">
        <v>182</v>
      </c>
    </row>
    <row r="3260" spans="1:65" s="13" customFormat="1" ht="11.25">
      <c r="B3260" s="206"/>
      <c r="C3260" s="207"/>
      <c r="D3260" s="208" t="s">
        <v>194</v>
      </c>
      <c r="E3260" s="209" t="s">
        <v>1</v>
      </c>
      <c r="F3260" s="210" t="s">
        <v>207</v>
      </c>
      <c r="G3260" s="207"/>
      <c r="H3260" s="209" t="s">
        <v>1</v>
      </c>
      <c r="I3260" s="211"/>
      <c r="J3260" s="207"/>
      <c r="K3260" s="207"/>
      <c r="L3260" s="212"/>
      <c r="M3260" s="213"/>
      <c r="N3260" s="214"/>
      <c r="O3260" s="214"/>
      <c r="P3260" s="214"/>
      <c r="Q3260" s="214"/>
      <c r="R3260" s="214"/>
      <c r="S3260" s="214"/>
      <c r="T3260" s="215"/>
      <c r="AT3260" s="216" t="s">
        <v>194</v>
      </c>
      <c r="AU3260" s="216" t="s">
        <v>82</v>
      </c>
      <c r="AV3260" s="13" t="s">
        <v>80</v>
      </c>
      <c r="AW3260" s="13" t="s">
        <v>29</v>
      </c>
      <c r="AX3260" s="13" t="s">
        <v>72</v>
      </c>
      <c r="AY3260" s="216" t="s">
        <v>182</v>
      </c>
    </row>
    <row r="3261" spans="1:65" s="13" customFormat="1" ht="11.25">
      <c r="B3261" s="206"/>
      <c r="C3261" s="207"/>
      <c r="D3261" s="208" t="s">
        <v>194</v>
      </c>
      <c r="E3261" s="209" t="s">
        <v>1</v>
      </c>
      <c r="F3261" s="210" t="s">
        <v>3751</v>
      </c>
      <c r="G3261" s="207"/>
      <c r="H3261" s="209" t="s">
        <v>1</v>
      </c>
      <c r="I3261" s="211"/>
      <c r="J3261" s="207"/>
      <c r="K3261" s="207"/>
      <c r="L3261" s="212"/>
      <c r="M3261" s="213"/>
      <c r="N3261" s="214"/>
      <c r="O3261" s="214"/>
      <c r="P3261" s="214"/>
      <c r="Q3261" s="214"/>
      <c r="R3261" s="214"/>
      <c r="S3261" s="214"/>
      <c r="T3261" s="215"/>
      <c r="AT3261" s="216" t="s">
        <v>194</v>
      </c>
      <c r="AU3261" s="216" t="s">
        <v>82</v>
      </c>
      <c r="AV3261" s="13" t="s">
        <v>80</v>
      </c>
      <c r="AW3261" s="13" t="s">
        <v>29</v>
      </c>
      <c r="AX3261" s="13" t="s">
        <v>72</v>
      </c>
      <c r="AY3261" s="216" t="s">
        <v>182</v>
      </c>
    </row>
    <row r="3262" spans="1:65" s="13" customFormat="1" ht="11.25">
      <c r="B3262" s="206"/>
      <c r="C3262" s="207"/>
      <c r="D3262" s="208" t="s">
        <v>194</v>
      </c>
      <c r="E3262" s="209" t="s">
        <v>1</v>
      </c>
      <c r="F3262" s="210" t="s">
        <v>3752</v>
      </c>
      <c r="G3262" s="207"/>
      <c r="H3262" s="209" t="s">
        <v>1</v>
      </c>
      <c r="I3262" s="211"/>
      <c r="J3262" s="207"/>
      <c r="K3262" s="207"/>
      <c r="L3262" s="212"/>
      <c r="M3262" s="213"/>
      <c r="N3262" s="214"/>
      <c r="O3262" s="214"/>
      <c r="P3262" s="214"/>
      <c r="Q3262" s="214"/>
      <c r="R3262" s="214"/>
      <c r="S3262" s="214"/>
      <c r="T3262" s="215"/>
      <c r="AT3262" s="216" t="s">
        <v>194</v>
      </c>
      <c r="AU3262" s="216" t="s">
        <v>82</v>
      </c>
      <c r="AV3262" s="13" t="s">
        <v>80</v>
      </c>
      <c r="AW3262" s="13" t="s">
        <v>29</v>
      </c>
      <c r="AX3262" s="13" t="s">
        <v>72</v>
      </c>
      <c r="AY3262" s="216" t="s">
        <v>182</v>
      </c>
    </row>
    <row r="3263" spans="1:65" s="14" customFormat="1" ht="11.25">
      <c r="B3263" s="217"/>
      <c r="C3263" s="218"/>
      <c r="D3263" s="208" t="s">
        <v>194</v>
      </c>
      <c r="E3263" s="219" t="s">
        <v>1</v>
      </c>
      <c r="F3263" s="220" t="s">
        <v>3753</v>
      </c>
      <c r="G3263" s="218"/>
      <c r="H3263" s="221">
        <v>11.6</v>
      </c>
      <c r="I3263" s="222"/>
      <c r="J3263" s="218"/>
      <c r="K3263" s="218"/>
      <c r="L3263" s="223"/>
      <c r="M3263" s="224"/>
      <c r="N3263" s="225"/>
      <c r="O3263" s="225"/>
      <c r="P3263" s="225"/>
      <c r="Q3263" s="225"/>
      <c r="R3263" s="225"/>
      <c r="S3263" s="225"/>
      <c r="T3263" s="226"/>
      <c r="AT3263" s="227" t="s">
        <v>194</v>
      </c>
      <c r="AU3263" s="227" t="s">
        <v>82</v>
      </c>
      <c r="AV3263" s="14" t="s">
        <v>82</v>
      </c>
      <c r="AW3263" s="14" t="s">
        <v>29</v>
      </c>
      <c r="AX3263" s="14" t="s">
        <v>72</v>
      </c>
      <c r="AY3263" s="227" t="s">
        <v>182</v>
      </c>
    </row>
    <row r="3264" spans="1:65" s="13" customFormat="1" ht="11.25">
      <c r="B3264" s="206"/>
      <c r="C3264" s="207"/>
      <c r="D3264" s="208" t="s">
        <v>194</v>
      </c>
      <c r="E3264" s="209" t="s">
        <v>1</v>
      </c>
      <c r="F3264" s="210" t="s">
        <v>3754</v>
      </c>
      <c r="G3264" s="207"/>
      <c r="H3264" s="209" t="s">
        <v>1</v>
      </c>
      <c r="I3264" s="211"/>
      <c r="J3264" s="207"/>
      <c r="K3264" s="207"/>
      <c r="L3264" s="212"/>
      <c r="M3264" s="213"/>
      <c r="N3264" s="214"/>
      <c r="O3264" s="214"/>
      <c r="P3264" s="214"/>
      <c r="Q3264" s="214"/>
      <c r="R3264" s="214"/>
      <c r="S3264" s="214"/>
      <c r="T3264" s="215"/>
      <c r="AT3264" s="216" t="s">
        <v>194</v>
      </c>
      <c r="AU3264" s="216" t="s">
        <v>82</v>
      </c>
      <c r="AV3264" s="13" t="s">
        <v>80</v>
      </c>
      <c r="AW3264" s="13" t="s">
        <v>29</v>
      </c>
      <c r="AX3264" s="13" t="s">
        <v>72</v>
      </c>
      <c r="AY3264" s="216" t="s">
        <v>182</v>
      </c>
    </row>
    <row r="3265" spans="1:65" s="13" customFormat="1" ht="11.25">
      <c r="B3265" s="206"/>
      <c r="C3265" s="207"/>
      <c r="D3265" s="208" t="s">
        <v>194</v>
      </c>
      <c r="E3265" s="209" t="s">
        <v>1</v>
      </c>
      <c r="F3265" s="210" t="s">
        <v>1626</v>
      </c>
      <c r="G3265" s="207"/>
      <c r="H3265" s="209" t="s">
        <v>1</v>
      </c>
      <c r="I3265" s="211"/>
      <c r="J3265" s="207"/>
      <c r="K3265" s="207"/>
      <c r="L3265" s="212"/>
      <c r="M3265" s="213"/>
      <c r="N3265" s="214"/>
      <c r="O3265" s="214"/>
      <c r="P3265" s="214"/>
      <c r="Q3265" s="214"/>
      <c r="R3265" s="214"/>
      <c r="S3265" s="214"/>
      <c r="T3265" s="215"/>
      <c r="AT3265" s="216" t="s">
        <v>194</v>
      </c>
      <c r="AU3265" s="216" t="s">
        <v>82</v>
      </c>
      <c r="AV3265" s="13" t="s">
        <v>80</v>
      </c>
      <c r="AW3265" s="13" t="s">
        <v>29</v>
      </c>
      <c r="AX3265" s="13" t="s">
        <v>72</v>
      </c>
      <c r="AY3265" s="216" t="s">
        <v>182</v>
      </c>
    </row>
    <row r="3266" spans="1:65" s="14" customFormat="1" ht="11.25">
      <c r="B3266" s="217"/>
      <c r="C3266" s="218"/>
      <c r="D3266" s="208" t="s">
        <v>194</v>
      </c>
      <c r="E3266" s="219" t="s">
        <v>1</v>
      </c>
      <c r="F3266" s="220" t="s">
        <v>3417</v>
      </c>
      <c r="G3266" s="218"/>
      <c r="H3266" s="221">
        <v>2.2999999999999998</v>
      </c>
      <c r="I3266" s="222"/>
      <c r="J3266" s="218"/>
      <c r="K3266" s="218"/>
      <c r="L3266" s="223"/>
      <c r="M3266" s="224"/>
      <c r="N3266" s="225"/>
      <c r="O3266" s="225"/>
      <c r="P3266" s="225"/>
      <c r="Q3266" s="225"/>
      <c r="R3266" s="225"/>
      <c r="S3266" s="225"/>
      <c r="T3266" s="226"/>
      <c r="AT3266" s="227" t="s">
        <v>194</v>
      </c>
      <c r="AU3266" s="227" t="s">
        <v>82</v>
      </c>
      <c r="AV3266" s="14" t="s">
        <v>82</v>
      </c>
      <c r="AW3266" s="14" t="s">
        <v>29</v>
      </c>
      <c r="AX3266" s="14" t="s">
        <v>72</v>
      </c>
      <c r="AY3266" s="227" t="s">
        <v>182</v>
      </c>
    </row>
    <row r="3267" spans="1:65" s="13" customFormat="1" ht="11.25">
      <c r="B3267" s="206"/>
      <c r="C3267" s="207"/>
      <c r="D3267" s="208" t="s">
        <v>194</v>
      </c>
      <c r="E3267" s="209" t="s">
        <v>1</v>
      </c>
      <c r="F3267" s="210" t="s">
        <v>3755</v>
      </c>
      <c r="G3267" s="207"/>
      <c r="H3267" s="209" t="s">
        <v>1</v>
      </c>
      <c r="I3267" s="211"/>
      <c r="J3267" s="207"/>
      <c r="K3267" s="207"/>
      <c r="L3267" s="212"/>
      <c r="M3267" s="213"/>
      <c r="N3267" s="214"/>
      <c r="O3267" s="214"/>
      <c r="P3267" s="214"/>
      <c r="Q3267" s="214"/>
      <c r="R3267" s="214"/>
      <c r="S3267" s="214"/>
      <c r="T3267" s="215"/>
      <c r="AT3267" s="216" t="s">
        <v>194</v>
      </c>
      <c r="AU3267" s="216" t="s">
        <v>82</v>
      </c>
      <c r="AV3267" s="13" t="s">
        <v>80</v>
      </c>
      <c r="AW3267" s="13" t="s">
        <v>29</v>
      </c>
      <c r="AX3267" s="13" t="s">
        <v>72</v>
      </c>
      <c r="AY3267" s="216" t="s">
        <v>182</v>
      </c>
    </row>
    <row r="3268" spans="1:65" s="13" customFormat="1" ht="11.25">
      <c r="B3268" s="206"/>
      <c r="C3268" s="207"/>
      <c r="D3268" s="208" t="s">
        <v>194</v>
      </c>
      <c r="E3268" s="209" t="s">
        <v>1</v>
      </c>
      <c r="F3268" s="210" t="s">
        <v>1031</v>
      </c>
      <c r="G3268" s="207"/>
      <c r="H3268" s="209" t="s">
        <v>1</v>
      </c>
      <c r="I3268" s="211"/>
      <c r="J3268" s="207"/>
      <c r="K3268" s="207"/>
      <c r="L3268" s="212"/>
      <c r="M3268" s="213"/>
      <c r="N3268" s="214"/>
      <c r="O3268" s="214"/>
      <c r="P3268" s="214"/>
      <c r="Q3268" s="214"/>
      <c r="R3268" s="214"/>
      <c r="S3268" s="214"/>
      <c r="T3268" s="215"/>
      <c r="AT3268" s="216" t="s">
        <v>194</v>
      </c>
      <c r="AU3268" s="216" t="s">
        <v>82</v>
      </c>
      <c r="AV3268" s="13" t="s">
        <v>80</v>
      </c>
      <c r="AW3268" s="13" t="s">
        <v>29</v>
      </c>
      <c r="AX3268" s="13" t="s">
        <v>72</v>
      </c>
      <c r="AY3268" s="216" t="s">
        <v>182</v>
      </c>
    </row>
    <row r="3269" spans="1:65" s="14" customFormat="1" ht="11.25">
      <c r="B3269" s="217"/>
      <c r="C3269" s="218"/>
      <c r="D3269" s="208" t="s">
        <v>194</v>
      </c>
      <c r="E3269" s="219" t="s">
        <v>1</v>
      </c>
      <c r="F3269" s="220" t="s">
        <v>3756</v>
      </c>
      <c r="G3269" s="218"/>
      <c r="H3269" s="221">
        <v>53.8</v>
      </c>
      <c r="I3269" s="222"/>
      <c r="J3269" s="218"/>
      <c r="K3269" s="218"/>
      <c r="L3269" s="223"/>
      <c r="M3269" s="224"/>
      <c r="N3269" s="225"/>
      <c r="O3269" s="225"/>
      <c r="P3269" s="225"/>
      <c r="Q3269" s="225"/>
      <c r="R3269" s="225"/>
      <c r="S3269" s="225"/>
      <c r="T3269" s="226"/>
      <c r="AT3269" s="227" t="s">
        <v>194</v>
      </c>
      <c r="AU3269" s="227" t="s">
        <v>82</v>
      </c>
      <c r="AV3269" s="14" t="s">
        <v>82</v>
      </c>
      <c r="AW3269" s="14" t="s">
        <v>29</v>
      </c>
      <c r="AX3269" s="14" t="s">
        <v>72</v>
      </c>
      <c r="AY3269" s="227" t="s">
        <v>182</v>
      </c>
    </row>
    <row r="3270" spans="1:65" s="15" customFormat="1" ht="11.25">
      <c r="B3270" s="228"/>
      <c r="C3270" s="229"/>
      <c r="D3270" s="208" t="s">
        <v>194</v>
      </c>
      <c r="E3270" s="230" t="s">
        <v>1</v>
      </c>
      <c r="F3270" s="231" t="s">
        <v>218</v>
      </c>
      <c r="G3270" s="229"/>
      <c r="H3270" s="232">
        <v>77.599999999999994</v>
      </c>
      <c r="I3270" s="233"/>
      <c r="J3270" s="229"/>
      <c r="K3270" s="229"/>
      <c r="L3270" s="234"/>
      <c r="M3270" s="235"/>
      <c r="N3270" s="236"/>
      <c r="O3270" s="236"/>
      <c r="P3270" s="236"/>
      <c r="Q3270" s="236"/>
      <c r="R3270" s="236"/>
      <c r="S3270" s="236"/>
      <c r="T3270" s="237"/>
      <c r="AT3270" s="238" t="s">
        <v>194</v>
      </c>
      <c r="AU3270" s="238" t="s">
        <v>82</v>
      </c>
      <c r="AV3270" s="15" t="s">
        <v>187</v>
      </c>
      <c r="AW3270" s="15" t="s">
        <v>29</v>
      </c>
      <c r="AX3270" s="15" t="s">
        <v>80</v>
      </c>
      <c r="AY3270" s="238" t="s">
        <v>182</v>
      </c>
    </row>
    <row r="3271" spans="1:65" s="2" customFormat="1" ht="16.5" customHeight="1">
      <c r="A3271" s="34"/>
      <c r="B3271" s="35"/>
      <c r="C3271" s="192" t="s">
        <v>3757</v>
      </c>
      <c r="D3271" s="192" t="s">
        <v>184</v>
      </c>
      <c r="E3271" s="193" t="s">
        <v>3758</v>
      </c>
      <c r="F3271" s="194" t="s">
        <v>3759</v>
      </c>
      <c r="G3271" s="195" t="s">
        <v>201</v>
      </c>
      <c r="H3271" s="196">
        <v>77.599999999999994</v>
      </c>
      <c r="I3271" s="197"/>
      <c r="J3271" s="198">
        <f>ROUND(I3271*H3271,2)</f>
        <v>0</v>
      </c>
      <c r="K3271" s="199"/>
      <c r="L3271" s="39"/>
      <c r="M3271" s="200" t="s">
        <v>1</v>
      </c>
      <c r="N3271" s="201" t="s">
        <v>37</v>
      </c>
      <c r="O3271" s="71"/>
      <c r="P3271" s="202">
        <f>O3271*H3271</f>
        <v>0</v>
      </c>
      <c r="Q3271" s="202">
        <v>2.9999999999999997E-4</v>
      </c>
      <c r="R3271" s="202">
        <f>Q3271*H3271</f>
        <v>2.3279999999999995E-2</v>
      </c>
      <c r="S3271" s="202">
        <v>0</v>
      </c>
      <c r="T3271" s="203">
        <f>S3271*H3271</f>
        <v>0</v>
      </c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R3271" s="204" t="s">
        <v>326</v>
      </c>
      <c r="AT3271" s="204" t="s">
        <v>184</v>
      </c>
      <c r="AU3271" s="204" t="s">
        <v>82</v>
      </c>
      <c r="AY3271" s="17" t="s">
        <v>182</v>
      </c>
      <c r="BE3271" s="205">
        <f>IF(N3271="základní",J3271,0)</f>
        <v>0</v>
      </c>
      <c r="BF3271" s="205">
        <f>IF(N3271="snížená",J3271,0)</f>
        <v>0</v>
      </c>
      <c r="BG3271" s="205">
        <f>IF(N3271="zákl. přenesená",J3271,0)</f>
        <v>0</v>
      </c>
      <c r="BH3271" s="205">
        <f>IF(N3271="sníž. přenesená",J3271,0)</f>
        <v>0</v>
      </c>
      <c r="BI3271" s="205">
        <f>IF(N3271="nulová",J3271,0)</f>
        <v>0</v>
      </c>
      <c r="BJ3271" s="17" t="s">
        <v>80</v>
      </c>
      <c r="BK3271" s="205">
        <f>ROUND(I3271*H3271,2)</f>
        <v>0</v>
      </c>
      <c r="BL3271" s="17" t="s">
        <v>326</v>
      </c>
      <c r="BM3271" s="204" t="s">
        <v>3760</v>
      </c>
    </row>
    <row r="3272" spans="1:65" s="13" customFormat="1" ht="11.25">
      <c r="B3272" s="206"/>
      <c r="C3272" s="207"/>
      <c r="D3272" s="208" t="s">
        <v>194</v>
      </c>
      <c r="E3272" s="209" t="s">
        <v>1</v>
      </c>
      <c r="F3272" s="210" t="s">
        <v>195</v>
      </c>
      <c r="G3272" s="207"/>
      <c r="H3272" s="209" t="s">
        <v>1</v>
      </c>
      <c r="I3272" s="211"/>
      <c r="J3272" s="207"/>
      <c r="K3272" s="207"/>
      <c r="L3272" s="212"/>
      <c r="M3272" s="213"/>
      <c r="N3272" s="214"/>
      <c r="O3272" s="214"/>
      <c r="P3272" s="214"/>
      <c r="Q3272" s="214"/>
      <c r="R3272" s="214"/>
      <c r="S3272" s="214"/>
      <c r="T3272" s="215"/>
      <c r="AT3272" s="216" t="s">
        <v>194</v>
      </c>
      <c r="AU3272" s="216" t="s">
        <v>82</v>
      </c>
      <c r="AV3272" s="13" t="s">
        <v>80</v>
      </c>
      <c r="AW3272" s="13" t="s">
        <v>29</v>
      </c>
      <c r="AX3272" s="13" t="s">
        <v>72</v>
      </c>
      <c r="AY3272" s="216" t="s">
        <v>182</v>
      </c>
    </row>
    <row r="3273" spans="1:65" s="13" customFormat="1" ht="11.25">
      <c r="B3273" s="206"/>
      <c r="C3273" s="207"/>
      <c r="D3273" s="208" t="s">
        <v>194</v>
      </c>
      <c r="E3273" s="209" t="s">
        <v>1</v>
      </c>
      <c r="F3273" s="210" t="s">
        <v>3761</v>
      </c>
      <c r="G3273" s="207"/>
      <c r="H3273" s="209" t="s">
        <v>1</v>
      </c>
      <c r="I3273" s="211"/>
      <c r="J3273" s="207"/>
      <c r="K3273" s="207"/>
      <c r="L3273" s="212"/>
      <c r="M3273" s="213"/>
      <c r="N3273" s="214"/>
      <c r="O3273" s="214"/>
      <c r="P3273" s="214"/>
      <c r="Q3273" s="214"/>
      <c r="R3273" s="214"/>
      <c r="S3273" s="214"/>
      <c r="T3273" s="215"/>
      <c r="AT3273" s="216" t="s">
        <v>194</v>
      </c>
      <c r="AU3273" s="216" t="s">
        <v>82</v>
      </c>
      <c r="AV3273" s="13" t="s">
        <v>80</v>
      </c>
      <c r="AW3273" s="13" t="s">
        <v>29</v>
      </c>
      <c r="AX3273" s="13" t="s">
        <v>72</v>
      </c>
      <c r="AY3273" s="216" t="s">
        <v>182</v>
      </c>
    </row>
    <row r="3274" spans="1:65" s="13" customFormat="1" ht="11.25">
      <c r="B3274" s="206"/>
      <c r="C3274" s="207"/>
      <c r="D3274" s="208" t="s">
        <v>194</v>
      </c>
      <c r="E3274" s="209" t="s">
        <v>1</v>
      </c>
      <c r="F3274" s="210" t="s">
        <v>3747</v>
      </c>
      <c r="G3274" s="207"/>
      <c r="H3274" s="209" t="s">
        <v>1</v>
      </c>
      <c r="I3274" s="211"/>
      <c r="J3274" s="207"/>
      <c r="K3274" s="207"/>
      <c r="L3274" s="212"/>
      <c r="M3274" s="213"/>
      <c r="N3274" s="214"/>
      <c r="O3274" s="214"/>
      <c r="P3274" s="214"/>
      <c r="Q3274" s="214"/>
      <c r="R3274" s="214"/>
      <c r="S3274" s="214"/>
      <c r="T3274" s="215"/>
      <c r="AT3274" s="216" t="s">
        <v>194</v>
      </c>
      <c r="AU3274" s="216" t="s">
        <v>82</v>
      </c>
      <c r="AV3274" s="13" t="s">
        <v>80</v>
      </c>
      <c r="AW3274" s="13" t="s">
        <v>29</v>
      </c>
      <c r="AX3274" s="13" t="s">
        <v>72</v>
      </c>
      <c r="AY3274" s="216" t="s">
        <v>182</v>
      </c>
    </row>
    <row r="3275" spans="1:65" s="14" customFormat="1" ht="11.25">
      <c r="B3275" s="217"/>
      <c r="C3275" s="218"/>
      <c r="D3275" s="208" t="s">
        <v>194</v>
      </c>
      <c r="E3275" s="219" t="s">
        <v>1</v>
      </c>
      <c r="F3275" s="220" t="s">
        <v>3748</v>
      </c>
      <c r="G3275" s="218"/>
      <c r="H3275" s="221">
        <v>4.0999999999999996</v>
      </c>
      <c r="I3275" s="222"/>
      <c r="J3275" s="218"/>
      <c r="K3275" s="218"/>
      <c r="L3275" s="223"/>
      <c r="M3275" s="224"/>
      <c r="N3275" s="225"/>
      <c r="O3275" s="225"/>
      <c r="P3275" s="225"/>
      <c r="Q3275" s="225"/>
      <c r="R3275" s="225"/>
      <c r="S3275" s="225"/>
      <c r="T3275" s="226"/>
      <c r="AT3275" s="227" t="s">
        <v>194</v>
      </c>
      <c r="AU3275" s="227" t="s">
        <v>82</v>
      </c>
      <c r="AV3275" s="14" t="s">
        <v>82</v>
      </c>
      <c r="AW3275" s="14" t="s">
        <v>29</v>
      </c>
      <c r="AX3275" s="14" t="s">
        <v>72</v>
      </c>
      <c r="AY3275" s="227" t="s">
        <v>182</v>
      </c>
    </row>
    <row r="3276" spans="1:65" s="13" customFormat="1" ht="11.25">
      <c r="B3276" s="206"/>
      <c r="C3276" s="207"/>
      <c r="D3276" s="208" t="s">
        <v>194</v>
      </c>
      <c r="E3276" s="209" t="s">
        <v>1</v>
      </c>
      <c r="F3276" s="210" t="s">
        <v>3749</v>
      </c>
      <c r="G3276" s="207"/>
      <c r="H3276" s="209" t="s">
        <v>1</v>
      </c>
      <c r="I3276" s="211"/>
      <c r="J3276" s="207"/>
      <c r="K3276" s="207"/>
      <c r="L3276" s="212"/>
      <c r="M3276" s="213"/>
      <c r="N3276" s="214"/>
      <c r="O3276" s="214"/>
      <c r="P3276" s="214"/>
      <c r="Q3276" s="214"/>
      <c r="R3276" s="214"/>
      <c r="S3276" s="214"/>
      <c r="T3276" s="215"/>
      <c r="AT3276" s="216" t="s">
        <v>194</v>
      </c>
      <c r="AU3276" s="216" t="s">
        <v>82</v>
      </c>
      <c r="AV3276" s="13" t="s">
        <v>80</v>
      </c>
      <c r="AW3276" s="13" t="s">
        <v>29</v>
      </c>
      <c r="AX3276" s="13" t="s">
        <v>72</v>
      </c>
      <c r="AY3276" s="216" t="s">
        <v>182</v>
      </c>
    </row>
    <row r="3277" spans="1:65" s="14" customFormat="1" ht="11.25">
      <c r="B3277" s="217"/>
      <c r="C3277" s="218"/>
      <c r="D3277" s="208" t="s">
        <v>194</v>
      </c>
      <c r="E3277" s="219" t="s">
        <v>1</v>
      </c>
      <c r="F3277" s="220" t="s">
        <v>3750</v>
      </c>
      <c r="G3277" s="218"/>
      <c r="H3277" s="221">
        <v>5.8</v>
      </c>
      <c r="I3277" s="222"/>
      <c r="J3277" s="218"/>
      <c r="K3277" s="218"/>
      <c r="L3277" s="223"/>
      <c r="M3277" s="224"/>
      <c r="N3277" s="225"/>
      <c r="O3277" s="225"/>
      <c r="P3277" s="225"/>
      <c r="Q3277" s="225"/>
      <c r="R3277" s="225"/>
      <c r="S3277" s="225"/>
      <c r="T3277" s="226"/>
      <c r="AT3277" s="227" t="s">
        <v>194</v>
      </c>
      <c r="AU3277" s="227" t="s">
        <v>82</v>
      </c>
      <c r="AV3277" s="14" t="s">
        <v>82</v>
      </c>
      <c r="AW3277" s="14" t="s">
        <v>29</v>
      </c>
      <c r="AX3277" s="14" t="s">
        <v>72</v>
      </c>
      <c r="AY3277" s="227" t="s">
        <v>182</v>
      </c>
    </row>
    <row r="3278" spans="1:65" s="13" customFormat="1" ht="11.25">
      <c r="B3278" s="206"/>
      <c r="C3278" s="207"/>
      <c r="D3278" s="208" t="s">
        <v>194</v>
      </c>
      <c r="E3278" s="209" t="s">
        <v>1</v>
      </c>
      <c r="F3278" s="210" t="s">
        <v>207</v>
      </c>
      <c r="G3278" s="207"/>
      <c r="H3278" s="209" t="s">
        <v>1</v>
      </c>
      <c r="I3278" s="211"/>
      <c r="J3278" s="207"/>
      <c r="K3278" s="207"/>
      <c r="L3278" s="212"/>
      <c r="M3278" s="213"/>
      <c r="N3278" s="214"/>
      <c r="O3278" s="214"/>
      <c r="P3278" s="214"/>
      <c r="Q3278" s="214"/>
      <c r="R3278" s="214"/>
      <c r="S3278" s="214"/>
      <c r="T3278" s="215"/>
      <c r="AT3278" s="216" t="s">
        <v>194</v>
      </c>
      <c r="AU3278" s="216" t="s">
        <v>82</v>
      </c>
      <c r="AV3278" s="13" t="s">
        <v>80</v>
      </c>
      <c r="AW3278" s="13" t="s">
        <v>29</v>
      </c>
      <c r="AX3278" s="13" t="s">
        <v>72</v>
      </c>
      <c r="AY3278" s="216" t="s">
        <v>182</v>
      </c>
    </row>
    <row r="3279" spans="1:65" s="13" customFormat="1" ht="11.25">
      <c r="B3279" s="206"/>
      <c r="C3279" s="207"/>
      <c r="D3279" s="208" t="s">
        <v>194</v>
      </c>
      <c r="E3279" s="209" t="s">
        <v>1</v>
      </c>
      <c r="F3279" s="210" t="s">
        <v>3751</v>
      </c>
      <c r="G3279" s="207"/>
      <c r="H3279" s="209" t="s">
        <v>1</v>
      </c>
      <c r="I3279" s="211"/>
      <c r="J3279" s="207"/>
      <c r="K3279" s="207"/>
      <c r="L3279" s="212"/>
      <c r="M3279" s="213"/>
      <c r="N3279" s="214"/>
      <c r="O3279" s="214"/>
      <c r="P3279" s="214"/>
      <c r="Q3279" s="214"/>
      <c r="R3279" s="214"/>
      <c r="S3279" s="214"/>
      <c r="T3279" s="215"/>
      <c r="AT3279" s="216" t="s">
        <v>194</v>
      </c>
      <c r="AU3279" s="216" t="s">
        <v>82</v>
      </c>
      <c r="AV3279" s="13" t="s">
        <v>80</v>
      </c>
      <c r="AW3279" s="13" t="s">
        <v>29</v>
      </c>
      <c r="AX3279" s="13" t="s">
        <v>72</v>
      </c>
      <c r="AY3279" s="216" t="s">
        <v>182</v>
      </c>
    </row>
    <row r="3280" spans="1:65" s="13" customFormat="1" ht="11.25">
      <c r="B3280" s="206"/>
      <c r="C3280" s="207"/>
      <c r="D3280" s="208" t="s">
        <v>194</v>
      </c>
      <c r="E3280" s="209" t="s">
        <v>1</v>
      </c>
      <c r="F3280" s="210" t="s">
        <v>3752</v>
      </c>
      <c r="G3280" s="207"/>
      <c r="H3280" s="209" t="s">
        <v>1</v>
      </c>
      <c r="I3280" s="211"/>
      <c r="J3280" s="207"/>
      <c r="K3280" s="207"/>
      <c r="L3280" s="212"/>
      <c r="M3280" s="213"/>
      <c r="N3280" s="214"/>
      <c r="O3280" s="214"/>
      <c r="P3280" s="214"/>
      <c r="Q3280" s="214"/>
      <c r="R3280" s="214"/>
      <c r="S3280" s="214"/>
      <c r="T3280" s="215"/>
      <c r="AT3280" s="216" t="s">
        <v>194</v>
      </c>
      <c r="AU3280" s="216" t="s">
        <v>82</v>
      </c>
      <c r="AV3280" s="13" t="s">
        <v>80</v>
      </c>
      <c r="AW3280" s="13" t="s">
        <v>29</v>
      </c>
      <c r="AX3280" s="13" t="s">
        <v>72</v>
      </c>
      <c r="AY3280" s="216" t="s">
        <v>182</v>
      </c>
    </row>
    <row r="3281" spans="1:65" s="14" customFormat="1" ht="11.25">
      <c r="B3281" s="217"/>
      <c r="C3281" s="218"/>
      <c r="D3281" s="208" t="s">
        <v>194</v>
      </c>
      <c r="E3281" s="219" t="s">
        <v>1</v>
      </c>
      <c r="F3281" s="220" t="s">
        <v>3753</v>
      </c>
      <c r="G3281" s="218"/>
      <c r="H3281" s="221">
        <v>11.6</v>
      </c>
      <c r="I3281" s="222"/>
      <c r="J3281" s="218"/>
      <c r="K3281" s="218"/>
      <c r="L3281" s="223"/>
      <c r="M3281" s="224"/>
      <c r="N3281" s="225"/>
      <c r="O3281" s="225"/>
      <c r="P3281" s="225"/>
      <c r="Q3281" s="225"/>
      <c r="R3281" s="225"/>
      <c r="S3281" s="225"/>
      <c r="T3281" s="226"/>
      <c r="AT3281" s="227" t="s">
        <v>194</v>
      </c>
      <c r="AU3281" s="227" t="s">
        <v>82</v>
      </c>
      <c r="AV3281" s="14" t="s">
        <v>82</v>
      </c>
      <c r="AW3281" s="14" t="s">
        <v>29</v>
      </c>
      <c r="AX3281" s="14" t="s">
        <v>72</v>
      </c>
      <c r="AY3281" s="227" t="s">
        <v>182</v>
      </c>
    </row>
    <row r="3282" spans="1:65" s="13" customFormat="1" ht="11.25">
      <c r="B3282" s="206"/>
      <c r="C3282" s="207"/>
      <c r="D3282" s="208" t="s">
        <v>194</v>
      </c>
      <c r="E3282" s="209" t="s">
        <v>1</v>
      </c>
      <c r="F3282" s="210" t="s">
        <v>3754</v>
      </c>
      <c r="G3282" s="207"/>
      <c r="H3282" s="209" t="s">
        <v>1</v>
      </c>
      <c r="I3282" s="211"/>
      <c r="J3282" s="207"/>
      <c r="K3282" s="207"/>
      <c r="L3282" s="212"/>
      <c r="M3282" s="213"/>
      <c r="N3282" s="214"/>
      <c r="O3282" s="214"/>
      <c r="P3282" s="214"/>
      <c r="Q3282" s="214"/>
      <c r="R3282" s="214"/>
      <c r="S3282" s="214"/>
      <c r="T3282" s="215"/>
      <c r="AT3282" s="216" t="s">
        <v>194</v>
      </c>
      <c r="AU3282" s="216" t="s">
        <v>82</v>
      </c>
      <c r="AV3282" s="13" t="s">
        <v>80</v>
      </c>
      <c r="AW3282" s="13" t="s">
        <v>29</v>
      </c>
      <c r="AX3282" s="13" t="s">
        <v>72</v>
      </c>
      <c r="AY3282" s="216" t="s">
        <v>182</v>
      </c>
    </row>
    <row r="3283" spans="1:65" s="13" customFormat="1" ht="11.25">
      <c r="B3283" s="206"/>
      <c r="C3283" s="207"/>
      <c r="D3283" s="208" t="s">
        <v>194</v>
      </c>
      <c r="E3283" s="209" t="s">
        <v>1</v>
      </c>
      <c r="F3283" s="210" t="s">
        <v>1626</v>
      </c>
      <c r="G3283" s="207"/>
      <c r="H3283" s="209" t="s">
        <v>1</v>
      </c>
      <c r="I3283" s="211"/>
      <c r="J3283" s="207"/>
      <c r="K3283" s="207"/>
      <c r="L3283" s="212"/>
      <c r="M3283" s="213"/>
      <c r="N3283" s="214"/>
      <c r="O3283" s="214"/>
      <c r="P3283" s="214"/>
      <c r="Q3283" s="214"/>
      <c r="R3283" s="214"/>
      <c r="S3283" s="214"/>
      <c r="T3283" s="215"/>
      <c r="AT3283" s="216" t="s">
        <v>194</v>
      </c>
      <c r="AU3283" s="216" t="s">
        <v>82</v>
      </c>
      <c r="AV3283" s="13" t="s">
        <v>80</v>
      </c>
      <c r="AW3283" s="13" t="s">
        <v>29</v>
      </c>
      <c r="AX3283" s="13" t="s">
        <v>72</v>
      </c>
      <c r="AY3283" s="216" t="s">
        <v>182</v>
      </c>
    </row>
    <row r="3284" spans="1:65" s="14" customFormat="1" ht="11.25">
      <c r="B3284" s="217"/>
      <c r="C3284" s="218"/>
      <c r="D3284" s="208" t="s">
        <v>194</v>
      </c>
      <c r="E3284" s="219" t="s">
        <v>1</v>
      </c>
      <c r="F3284" s="220" t="s">
        <v>3417</v>
      </c>
      <c r="G3284" s="218"/>
      <c r="H3284" s="221">
        <v>2.2999999999999998</v>
      </c>
      <c r="I3284" s="222"/>
      <c r="J3284" s="218"/>
      <c r="K3284" s="218"/>
      <c r="L3284" s="223"/>
      <c r="M3284" s="224"/>
      <c r="N3284" s="225"/>
      <c r="O3284" s="225"/>
      <c r="P3284" s="225"/>
      <c r="Q3284" s="225"/>
      <c r="R3284" s="225"/>
      <c r="S3284" s="225"/>
      <c r="T3284" s="226"/>
      <c r="AT3284" s="227" t="s">
        <v>194</v>
      </c>
      <c r="AU3284" s="227" t="s">
        <v>82</v>
      </c>
      <c r="AV3284" s="14" t="s">
        <v>82</v>
      </c>
      <c r="AW3284" s="14" t="s">
        <v>29</v>
      </c>
      <c r="AX3284" s="14" t="s">
        <v>72</v>
      </c>
      <c r="AY3284" s="227" t="s">
        <v>182</v>
      </c>
    </row>
    <row r="3285" spans="1:65" s="13" customFormat="1" ht="11.25">
      <c r="B3285" s="206"/>
      <c r="C3285" s="207"/>
      <c r="D3285" s="208" t="s">
        <v>194</v>
      </c>
      <c r="E3285" s="209" t="s">
        <v>1</v>
      </c>
      <c r="F3285" s="210" t="s">
        <v>3755</v>
      </c>
      <c r="G3285" s="207"/>
      <c r="H3285" s="209" t="s">
        <v>1</v>
      </c>
      <c r="I3285" s="211"/>
      <c r="J3285" s="207"/>
      <c r="K3285" s="207"/>
      <c r="L3285" s="212"/>
      <c r="M3285" s="213"/>
      <c r="N3285" s="214"/>
      <c r="O3285" s="214"/>
      <c r="P3285" s="214"/>
      <c r="Q3285" s="214"/>
      <c r="R3285" s="214"/>
      <c r="S3285" s="214"/>
      <c r="T3285" s="215"/>
      <c r="AT3285" s="216" t="s">
        <v>194</v>
      </c>
      <c r="AU3285" s="216" t="s">
        <v>82</v>
      </c>
      <c r="AV3285" s="13" t="s">
        <v>80</v>
      </c>
      <c r="AW3285" s="13" t="s">
        <v>29</v>
      </c>
      <c r="AX3285" s="13" t="s">
        <v>72</v>
      </c>
      <c r="AY3285" s="216" t="s">
        <v>182</v>
      </c>
    </row>
    <row r="3286" spans="1:65" s="13" customFormat="1" ht="11.25">
      <c r="B3286" s="206"/>
      <c r="C3286" s="207"/>
      <c r="D3286" s="208" t="s">
        <v>194</v>
      </c>
      <c r="E3286" s="209" t="s">
        <v>1</v>
      </c>
      <c r="F3286" s="210" t="s">
        <v>1031</v>
      </c>
      <c r="G3286" s="207"/>
      <c r="H3286" s="209" t="s">
        <v>1</v>
      </c>
      <c r="I3286" s="211"/>
      <c r="J3286" s="207"/>
      <c r="K3286" s="207"/>
      <c r="L3286" s="212"/>
      <c r="M3286" s="213"/>
      <c r="N3286" s="214"/>
      <c r="O3286" s="214"/>
      <c r="P3286" s="214"/>
      <c r="Q3286" s="214"/>
      <c r="R3286" s="214"/>
      <c r="S3286" s="214"/>
      <c r="T3286" s="215"/>
      <c r="AT3286" s="216" t="s">
        <v>194</v>
      </c>
      <c r="AU3286" s="216" t="s">
        <v>82</v>
      </c>
      <c r="AV3286" s="13" t="s">
        <v>80</v>
      </c>
      <c r="AW3286" s="13" t="s">
        <v>29</v>
      </c>
      <c r="AX3286" s="13" t="s">
        <v>72</v>
      </c>
      <c r="AY3286" s="216" t="s">
        <v>182</v>
      </c>
    </row>
    <row r="3287" spans="1:65" s="14" customFormat="1" ht="11.25">
      <c r="B3287" s="217"/>
      <c r="C3287" s="218"/>
      <c r="D3287" s="208" t="s">
        <v>194</v>
      </c>
      <c r="E3287" s="219" t="s">
        <v>1</v>
      </c>
      <c r="F3287" s="220" t="s">
        <v>3756</v>
      </c>
      <c r="G3287" s="218"/>
      <c r="H3287" s="221">
        <v>53.8</v>
      </c>
      <c r="I3287" s="222"/>
      <c r="J3287" s="218"/>
      <c r="K3287" s="218"/>
      <c r="L3287" s="223"/>
      <c r="M3287" s="224"/>
      <c r="N3287" s="225"/>
      <c r="O3287" s="225"/>
      <c r="P3287" s="225"/>
      <c r="Q3287" s="225"/>
      <c r="R3287" s="225"/>
      <c r="S3287" s="225"/>
      <c r="T3287" s="226"/>
      <c r="AT3287" s="227" t="s">
        <v>194</v>
      </c>
      <c r="AU3287" s="227" t="s">
        <v>82</v>
      </c>
      <c r="AV3287" s="14" t="s">
        <v>82</v>
      </c>
      <c r="AW3287" s="14" t="s">
        <v>29</v>
      </c>
      <c r="AX3287" s="14" t="s">
        <v>72</v>
      </c>
      <c r="AY3287" s="227" t="s">
        <v>182</v>
      </c>
    </row>
    <row r="3288" spans="1:65" s="15" customFormat="1" ht="11.25">
      <c r="B3288" s="228"/>
      <c r="C3288" s="229"/>
      <c r="D3288" s="208" t="s">
        <v>194</v>
      </c>
      <c r="E3288" s="230" t="s">
        <v>1</v>
      </c>
      <c r="F3288" s="231" t="s">
        <v>218</v>
      </c>
      <c r="G3288" s="229"/>
      <c r="H3288" s="232">
        <v>77.599999999999994</v>
      </c>
      <c r="I3288" s="233"/>
      <c r="J3288" s="229"/>
      <c r="K3288" s="229"/>
      <c r="L3288" s="234"/>
      <c r="M3288" s="235"/>
      <c r="N3288" s="236"/>
      <c r="O3288" s="236"/>
      <c r="P3288" s="236"/>
      <c r="Q3288" s="236"/>
      <c r="R3288" s="236"/>
      <c r="S3288" s="236"/>
      <c r="T3288" s="237"/>
      <c r="AT3288" s="238" t="s">
        <v>194</v>
      </c>
      <c r="AU3288" s="238" t="s">
        <v>82</v>
      </c>
      <c r="AV3288" s="15" t="s">
        <v>187</v>
      </c>
      <c r="AW3288" s="15" t="s">
        <v>29</v>
      </c>
      <c r="AX3288" s="15" t="s">
        <v>80</v>
      </c>
      <c r="AY3288" s="238" t="s">
        <v>182</v>
      </c>
    </row>
    <row r="3289" spans="1:65" s="2" customFormat="1" ht="24.2" customHeight="1">
      <c r="A3289" s="34"/>
      <c r="B3289" s="35"/>
      <c r="C3289" s="192" t="s">
        <v>3762</v>
      </c>
      <c r="D3289" s="192" t="s">
        <v>184</v>
      </c>
      <c r="E3289" s="193" t="s">
        <v>3763</v>
      </c>
      <c r="F3289" s="194" t="s">
        <v>3764</v>
      </c>
      <c r="G3289" s="195" t="s">
        <v>201</v>
      </c>
      <c r="H3289" s="196">
        <v>77.599999999999994</v>
      </c>
      <c r="I3289" s="197"/>
      <c r="J3289" s="198">
        <f>ROUND(I3289*H3289,2)</f>
        <v>0</v>
      </c>
      <c r="K3289" s="199"/>
      <c r="L3289" s="39"/>
      <c r="M3289" s="200" t="s">
        <v>1</v>
      </c>
      <c r="N3289" s="201" t="s">
        <v>37</v>
      </c>
      <c r="O3289" s="71"/>
      <c r="P3289" s="202">
        <f>O3289*H3289</f>
        <v>0</v>
      </c>
      <c r="Q3289" s="202">
        <v>0</v>
      </c>
      <c r="R3289" s="202">
        <f>Q3289*H3289</f>
        <v>0</v>
      </c>
      <c r="S3289" s="202">
        <v>0</v>
      </c>
      <c r="T3289" s="203">
        <f>S3289*H3289</f>
        <v>0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4" t="s">
        <v>326</v>
      </c>
      <c r="AT3289" s="204" t="s">
        <v>184</v>
      </c>
      <c r="AU3289" s="204" t="s">
        <v>82</v>
      </c>
      <c r="AY3289" s="17" t="s">
        <v>182</v>
      </c>
      <c r="BE3289" s="205">
        <f>IF(N3289="základní",J3289,0)</f>
        <v>0</v>
      </c>
      <c r="BF3289" s="205">
        <f>IF(N3289="snížená",J3289,0)</f>
        <v>0</v>
      </c>
      <c r="BG3289" s="205">
        <f>IF(N3289="zákl. přenesená",J3289,0)</f>
        <v>0</v>
      </c>
      <c r="BH3289" s="205">
        <f>IF(N3289="sníž. přenesená",J3289,0)</f>
        <v>0</v>
      </c>
      <c r="BI3289" s="205">
        <f>IF(N3289="nulová",J3289,0)</f>
        <v>0</v>
      </c>
      <c r="BJ3289" s="17" t="s">
        <v>80</v>
      </c>
      <c r="BK3289" s="205">
        <f>ROUND(I3289*H3289,2)</f>
        <v>0</v>
      </c>
      <c r="BL3289" s="17" t="s">
        <v>326</v>
      </c>
      <c r="BM3289" s="204" t="s">
        <v>3765</v>
      </c>
    </row>
    <row r="3290" spans="1:65" s="13" customFormat="1" ht="11.25">
      <c r="B3290" s="206"/>
      <c r="C3290" s="207"/>
      <c r="D3290" s="208" t="s">
        <v>194</v>
      </c>
      <c r="E3290" s="209" t="s">
        <v>1</v>
      </c>
      <c r="F3290" s="210" t="s">
        <v>195</v>
      </c>
      <c r="G3290" s="207"/>
      <c r="H3290" s="209" t="s">
        <v>1</v>
      </c>
      <c r="I3290" s="211"/>
      <c r="J3290" s="207"/>
      <c r="K3290" s="207"/>
      <c r="L3290" s="212"/>
      <c r="M3290" s="213"/>
      <c r="N3290" s="214"/>
      <c r="O3290" s="214"/>
      <c r="P3290" s="214"/>
      <c r="Q3290" s="214"/>
      <c r="R3290" s="214"/>
      <c r="S3290" s="214"/>
      <c r="T3290" s="215"/>
      <c r="AT3290" s="216" t="s">
        <v>194</v>
      </c>
      <c r="AU3290" s="216" t="s">
        <v>82</v>
      </c>
      <c r="AV3290" s="13" t="s">
        <v>80</v>
      </c>
      <c r="AW3290" s="13" t="s">
        <v>29</v>
      </c>
      <c r="AX3290" s="13" t="s">
        <v>72</v>
      </c>
      <c r="AY3290" s="216" t="s">
        <v>182</v>
      </c>
    </row>
    <row r="3291" spans="1:65" s="13" customFormat="1" ht="11.25">
      <c r="B3291" s="206"/>
      <c r="C3291" s="207"/>
      <c r="D3291" s="208" t="s">
        <v>194</v>
      </c>
      <c r="E3291" s="209" t="s">
        <v>1</v>
      </c>
      <c r="F3291" s="210" t="s">
        <v>3746</v>
      </c>
      <c r="G3291" s="207"/>
      <c r="H3291" s="209" t="s">
        <v>1</v>
      </c>
      <c r="I3291" s="211"/>
      <c r="J3291" s="207"/>
      <c r="K3291" s="207"/>
      <c r="L3291" s="212"/>
      <c r="M3291" s="213"/>
      <c r="N3291" s="214"/>
      <c r="O3291" s="214"/>
      <c r="P3291" s="214"/>
      <c r="Q3291" s="214"/>
      <c r="R3291" s="214"/>
      <c r="S3291" s="214"/>
      <c r="T3291" s="215"/>
      <c r="AT3291" s="216" t="s">
        <v>194</v>
      </c>
      <c r="AU3291" s="216" t="s">
        <v>82</v>
      </c>
      <c r="AV3291" s="13" t="s">
        <v>80</v>
      </c>
      <c r="AW3291" s="13" t="s">
        <v>29</v>
      </c>
      <c r="AX3291" s="13" t="s">
        <v>72</v>
      </c>
      <c r="AY3291" s="216" t="s">
        <v>182</v>
      </c>
    </row>
    <row r="3292" spans="1:65" s="13" customFormat="1" ht="11.25">
      <c r="B3292" s="206"/>
      <c r="C3292" s="207"/>
      <c r="D3292" s="208" t="s">
        <v>194</v>
      </c>
      <c r="E3292" s="209" t="s">
        <v>1</v>
      </c>
      <c r="F3292" s="210" t="s">
        <v>3747</v>
      </c>
      <c r="G3292" s="207"/>
      <c r="H3292" s="209" t="s">
        <v>1</v>
      </c>
      <c r="I3292" s="211"/>
      <c r="J3292" s="207"/>
      <c r="K3292" s="207"/>
      <c r="L3292" s="212"/>
      <c r="M3292" s="213"/>
      <c r="N3292" s="214"/>
      <c r="O3292" s="214"/>
      <c r="P3292" s="214"/>
      <c r="Q3292" s="214"/>
      <c r="R3292" s="214"/>
      <c r="S3292" s="214"/>
      <c r="T3292" s="215"/>
      <c r="AT3292" s="216" t="s">
        <v>194</v>
      </c>
      <c r="AU3292" s="216" t="s">
        <v>82</v>
      </c>
      <c r="AV3292" s="13" t="s">
        <v>80</v>
      </c>
      <c r="AW3292" s="13" t="s">
        <v>29</v>
      </c>
      <c r="AX3292" s="13" t="s">
        <v>72</v>
      </c>
      <c r="AY3292" s="216" t="s">
        <v>182</v>
      </c>
    </row>
    <row r="3293" spans="1:65" s="14" customFormat="1" ht="11.25">
      <c r="B3293" s="217"/>
      <c r="C3293" s="218"/>
      <c r="D3293" s="208" t="s">
        <v>194</v>
      </c>
      <c r="E3293" s="219" t="s">
        <v>1</v>
      </c>
      <c r="F3293" s="220" t="s">
        <v>3748</v>
      </c>
      <c r="G3293" s="218"/>
      <c r="H3293" s="221">
        <v>4.0999999999999996</v>
      </c>
      <c r="I3293" s="222"/>
      <c r="J3293" s="218"/>
      <c r="K3293" s="218"/>
      <c r="L3293" s="223"/>
      <c r="M3293" s="224"/>
      <c r="N3293" s="225"/>
      <c r="O3293" s="225"/>
      <c r="P3293" s="225"/>
      <c r="Q3293" s="225"/>
      <c r="R3293" s="225"/>
      <c r="S3293" s="225"/>
      <c r="T3293" s="226"/>
      <c r="AT3293" s="227" t="s">
        <v>194</v>
      </c>
      <c r="AU3293" s="227" t="s">
        <v>82</v>
      </c>
      <c r="AV3293" s="14" t="s">
        <v>82</v>
      </c>
      <c r="AW3293" s="14" t="s">
        <v>29</v>
      </c>
      <c r="AX3293" s="14" t="s">
        <v>72</v>
      </c>
      <c r="AY3293" s="227" t="s">
        <v>182</v>
      </c>
    </row>
    <row r="3294" spans="1:65" s="13" customFormat="1" ht="11.25">
      <c r="B3294" s="206"/>
      <c r="C3294" s="207"/>
      <c r="D3294" s="208" t="s">
        <v>194</v>
      </c>
      <c r="E3294" s="209" t="s">
        <v>1</v>
      </c>
      <c r="F3294" s="210" t="s">
        <v>3749</v>
      </c>
      <c r="G3294" s="207"/>
      <c r="H3294" s="209" t="s">
        <v>1</v>
      </c>
      <c r="I3294" s="211"/>
      <c r="J3294" s="207"/>
      <c r="K3294" s="207"/>
      <c r="L3294" s="212"/>
      <c r="M3294" s="213"/>
      <c r="N3294" s="214"/>
      <c r="O3294" s="214"/>
      <c r="P3294" s="214"/>
      <c r="Q3294" s="214"/>
      <c r="R3294" s="214"/>
      <c r="S3294" s="214"/>
      <c r="T3294" s="215"/>
      <c r="AT3294" s="216" t="s">
        <v>194</v>
      </c>
      <c r="AU3294" s="216" t="s">
        <v>82</v>
      </c>
      <c r="AV3294" s="13" t="s">
        <v>80</v>
      </c>
      <c r="AW3294" s="13" t="s">
        <v>29</v>
      </c>
      <c r="AX3294" s="13" t="s">
        <v>72</v>
      </c>
      <c r="AY3294" s="216" t="s">
        <v>182</v>
      </c>
    </row>
    <row r="3295" spans="1:65" s="14" customFormat="1" ht="11.25">
      <c r="B3295" s="217"/>
      <c r="C3295" s="218"/>
      <c r="D3295" s="208" t="s">
        <v>194</v>
      </c>
      <c r="E3295" s="219" t="s">
        <v>1</v>
      </c>
      <c r="F3295" s="220" t="s">
        <v>3750</v>
      </c>
      <c r="G3295" s="218"/>
      <c r="H3295" s="221">
        <v>5.8</v>
      </c>
      <c r="I3295" s="222"/>
      <c r="J3295" s="218"/>
      <c r="K3295" s="218"/>
      <c r="L3295" s="223"/>
      <c r="M3295" s="224"/>
      <c r="N3295" s="225"/>
      <c r="O3295" s="225"/>
      <c r="P3295" s="225"/>
      <c r="Q3295" s="225"/>
      <c r="R3295" s="225"/>
      <c r="S3295" s="225"/>
      <c r="T3295" s="226"/>
      <c r="AT3295" s="227" t="s">
        <v>194</v>
      </c>
      <c r="AU3295" s="227" t="s">
        <v>82</v>
      </c>
      <c r="AV3295" s="14" t="s">
        <v>82</v>
      </c>
      <c r="AW3295" s="14" t="s">
        <v>29</v>
      </c>
      <c r="AX3295" s="14" t="s">
        <v>72</v>
      </c>
      <c r="AY3295" s="227" t="s">
        <v>182</v>
      </c>
    </row>
    <row r="3296" spans="1:65" s="13" customFormat="1" ht="11.25">
      <c r="B3296" s="206"/>
      <c r="C3296" s="207"/>
      <c r="D3296" s="208" t="s">
        <v>194</v>
      </c>
      <c r="E3296" s="209" t="s">
        <v>1</v>
      </c>
      <c r="F3296" s="210" t="s">
        <v>207</v>
      </c>
      <c r="G3296" s="207"/>
      <c r="H3296" s="209" t="s">
        <v>1</v>
      </c>
      <c r="I3296" s="211"/>
      <c r="J3296" s="207"/>
      <c r="K3296" s="207"/>
      <c r="L3296" s="212"/>
      <c r="M3296" s="213"/>
      <c r="N3296" s="214"/>
      <c r="O3296" s="214"/>
      <c r="P3296" s="214"/>
      <c r="Q3296" s="214"/>
      <c r="R3296" s="214"/>
      <c r="S3296" s="214"/>
      <c r="T3296" s="215"/>
      <c r="AT3296" s="216" t="s">
        <v>194</v>
      </c>
      <c r="AU3296" s="216" t="s">
        <v>82</v>
      </c>
      <c r="AV3296" s="13" t="s">
        <v>80</v>
      </c>
      <c r="AW3296" s="13" t="s">
        <v>29</v>
      </c>
      <c r="AX3296" s="13" t="s">
        <v>72</v>
      </c>
      <c r="AY3296" s="216" t="s">
        <v>182</v>
      </c>
    </row>
    <row r="3297" spans="1:65" s="13" customFormat="1" ht="11.25">
      <c r="B3297" s="206"/>
      <c r="C3297" s="207"/>
      <c r="D3297" s="208" t="s">
        <v>194</v>
      </c>
      <c r="E3297" s="209" t="s">
        <v>1</v>
      </c>
      <c r="F3297" s="210" t="s">
        <v>3751</v>
      </c>
      <c r="G3297" s="207"/>
      <c r="H3297" s="209" t="s">
        <v>1</v>
      </c>
      <c r="I3297" s="211"/>
      <c r="J3297" s="207"/>
      <c r="K3297" s="207"/>
      <c r="L3297" s="212"/>
      <c r="M3297" s="213"/>
      <c r="N3297" s="214"/>
      <c r="O3297" s="214"/>
      <c r="P3297" s="214"/>
      <c r="Q3297" s="214"/>
      <c r="R3297" s="214"/>
      <c r="S3297" s="214"/>
      <c r="T3297" s="215"/>
      <c r="AT3297" s="216" t="s">
        <v>194</v>
      </c>
      <c r="AU3297" s="216" t="s">
        <v>82</v>
      </c>
      <c r="AV3297" s="13" t="s">
        <v>80</v>
      </c>
      <c r="AW3297" s="13" t="s">
        <v>29</v>
      </c>
      <c r="AX3297" s="13" t="s">
        <v>72</v>
      </c>
      <c r="AY3297" s="216" t="s">
        <v>182</v>
      </c>
    </row>
    <row r="3298" spans="1:65" s="13" customFormat="1" ht="11.25">
      <c r="B3298" s="206"/>
      <c r="C3298" s="207"/>
      <c r="D3298" s="208" t="s">
        <v>194</v>
      </c>
      <c r="E3298" s="209" t="s">
        <v>1</v>
      </c>
      <c r="F3298" s="210" t="s">
        <v>3752</v>
      </c>
      <c r="G3298" s="207"/>
      <c r="H3298" s="209" t="s">
        <v>1</v>
      </c>
      <c r="I3298" s="211"/>
      <c r="J3298" s="207"/>
      <c r="K3298" s="207"/>
      <c r="L3298" s="212"/>
      <c r="M3298" s="213"/>
      <c r="N3298" s="214"/>
      <c r="O3298" s="214"/>
      <c r="P3298" s="214"/>
      <c r="Q3298" s="214"/>
      <c r="R3298" s="214"/>
      <c r="S3298" s="214"/>
      <c r="T3298" s="215"/>
      <c r="AT3298" s="216" t="s">
        <v>194</v>
      </c>
      <c r="AU3298" s="216" t="s">
        <v>82</v>
      </c>
      <c r="AV3298" s="13" t="s">
        <v>80</v>
      </c>
      <c r="AW3298" s="13" t="s">
        <v>29</v>
      </c>
      <c r="AX3298" s="13" t="s">
        <v>72</v>
      </c>
      <c r="AY3298" s="216" t="s">
        <v>182</v>
      </c>
    </row>
    <row r="3299" spans="1:65" s="14" customFormat="1" ht="11.25">
      <c r="B3299" s="217"/>
      <c r="C3299" s="218"/>
      <c r="D3299" s="208" t="s">
        <v>194</v>
      </c>
      <c r="E3299" s="219" t="s">
        <v>1</v>
      </c>
      <c r="F3299" s="220" t="s">
        <v>3753</v>
      </c>
      <c r="G3299" s="218"/>
      <c r="H3299" s="221">
        <v>11.6</v>
      </c>
      <c r="I3299" s="222"/>
      <c r="J3299" s="218"/>
      <c r="K3299" s="218"/>
      <c r="L3299" s="223"/>
      <c r="M3299" s="224"/>
      <c r="N3299" s="225"/>
      <c r="O3299" s="225"/>
      <c r="P3299" s="225"/>
      <c r="Q3299" s="225"/>
      <c r="R3299" s="225"/>
      <c r="S3299" s="225"/>
      <c r="T3299" s="226"/>
      <c r="AT3299" s="227" t="s">
        <v>194</v>
      </c>
      <c r="AU3299" s="227" t="s">
        <v>82</v>
      </c>
      <c r="AV3299" s="14" t="s">
        <v>82</v>
      </c>
      <c r="AW3299" s="14" t="s">
        <v>29</v>
      </c>
      <c r="AX3299" s="14" t="s">
        <v>72</v>
      </c>
      <c r="AY3299" s="227" t="s">
        <v>182</v>
      </c>
    </row>
    <row r="3300" spans="1:65" s="13" customFormat="1" ht="11.25">
      <c r="B3300" s="206"/>
      <c r="C3300" s="207"/>
      <c r="D3300" s="208" t="s">
        <v>194</v>
      </c>
      <c r="E3300" s="209" t="s">
        <v>1</v>
      </c>
      <c r="F3300" s="210" t="s">
        <v>3754</v>
      </c>
      <c r="G3300" s="207"/>
      <c r="H3300" s="209" t="s">
        <v>1</v>
      </c>
      <c r="I3300" s="211"/>
      <c r="J3300" s="207"/>
      <c r="K3300" s="207"/>
      <c r="L3300" s="212"/>
      <c r="M3300" s="213"/>
      <c r="N3300" s="214"/>
      <c r="O3300" s="214"/>
      <c r="P3300" s="214"/>
      <c r="Q3300" s="214"/>
      <c r="R3300" s="214"/>
      <c r="S3300" s="214"/>
      <c r="T3300" s="215"/>
      <c r="AT3300" s="216" t="s">
        <v>194</v>
      </c>
      <c r="AU3300" s="216" t="s">
        <v>82</v>
      </c>
      <c r="AV3300" s="13" t="s">
        <v>80</v>
      </c>
      <c r="AW3300" s="13" t="s">
        <v>29</v>
      </c>
      <c r="AX3300" s="13" t="s">
        <v>72</v>
      </c>
      <c r="AY3300" s="216" t="s">
        <v>182</v>
      </c>
    </row>
    <row r="3301" spans="1:65" s="13" customFormat="1" ht="11.25">
      <c r="B3301" s="206"/>
      <c r="C3301" s="207"/>
      <c r="D3301" s="208" t="s">
        <v>194</v>
      </c>
      <c r="E3301" s="209" t="s">
        <v>1</v>
      </c>
      <c r="F3301" s="210" t="s">
        <v>1626</v>
      </c>
      <c r="G3301" s="207"/>
      <c r="H3301" s="209" t="s">
        <v>1</v>
      </c>
      <c r="I3301" s="211"/>
      <c r="J3301" s="207"/>
      <c r="K3301" s="207"/>
      <c r="L3301" s="212"/>
      <c r="M3301" s="213"/>
      <c r="N3301" s="214"/>
      <c r="O3301" s="214"/>
      <c r="P3301" s="214"/>
      <c r="Q3301" s="214"/>
      <c r="R3301" s="214"/>
      <c r="S3301" s="214"/>
      <c r="T3301" s="215"/>
      <c r="AT3301" s="216" t="s">
        <v>194</v>
      </c>
      <c r="AU3301" s="216" t="s">
        <v>82</v>
      </c>
      <c r="AV3301" s="13" t="s">
        <v>80</v>
      </c>
      <c r="AW3301" s="13" t="s">
        <v>29</v>
      </c>
      <c r="AX3301" s="13" t="s">
        <v>72</v>
      </c>
      <c r="AY3301" s="216" t="s">
        <v>182</v>
      </c>
    </row>
    <row r="3302" spans="1:65" s="14" customFormat="1" ht="11.25">
      <c r="B3302" s="217"/>
      <c r="C3302" s="218"/>
      <c r="D3302" s="208" t="s">
        <v>194</v>
      </c>
      <c r="E3302" s="219" t="s">
        <v>1</v>
      </c>
      <c r="F3302" s="220" t="s">
        <v>3417</v>
      </c>
      <c r="G3302" s="218"/>
      <c r="H3302" s="221">
        <v>2.2999999999999998</v>
      </c>
      <c r="I3302" s="222"/>
      <c r="J3302" s="218"/>
      <c r="K3302" s="218"/>
      <c r="L3302" s="223"/>
      <c r="M3302" s="224"/>
      <c r="N3302" s="225"/>
      <c r="O3302" s="225"/>
      <c r="P3302" s="225"/>
      <c r="Q3302" s="225"/>
      <c r="R3302" s="225"/>
      <c r="S3302" s="225"/>
      <c r="T3302" s="226"/>
      <c r="AT3302" s="227" t="s">
        <v>194</v>
      </c>
      <c r="AU3302" s="227" t="s">
        <v>82</v>
      </c>
      <c r="AV3302" s="14" t="s">
        <v>82</v>
      </c>
      <c r="AW3302" s="14" t="s">
        <v>29</v>
      </c>
      <c r="AX3302" s="14" t="s">
        <v>72</v>
      </c>
      <c r="AY3302" s="227" t="s">
        <v>182</v>
      </c>
    </row>
    <row r="3303" spans="1:65" s="13" customFormat="1" ht="11.25">
      <c r="B3303" s="206"/>
      <c r="C3303" s="207"/>
      <c r="D3303" s="208" t="s">
        <v>194</v>
      </c>
      <c r="E3303" s="209" t="s">
        <v>1</v>
      </c>
      <c r="F3303" s="210" t="s">
        <v>3755</v>
      </c>
      <c r="G3303" s="207"/>
      <c r="H3303" s="209" t="s">
        <v>1</v>
      </c>
      <c r="I3303" s="211"/>
      <c r="J3303" s="207"/>
      <c r="K3303" s="207"/>
      <c r="L3303" s="212"/>
      <c r="M3303" s="213"/>
      <c r="N3303" s="214"/>
      <c r="O3303" s="214"/>
      <c r="P3303" s="214"/>
      <c r="Q3303" s="214"/>
      <c r="R3303" s="214"/>
      <c r="S3303" s="214"/>
      <c r="T3303" s="215"/>
      <c r="AT3303" s="216" t="s">
        <v>194</v>
      </c>
      <c r="AU3303" s="216" t="s">
        <v>82</v>
      </c>
      <c r="AV3303" s="13" t="s">
        <v>80</v>
      </c>
      <c r="AW3303" s="13" t="s">
        <v>29</v>
      </c>
      <c r="AX3303" s="13" t="s">
        <v>72</v>
      </c>
      <c r="AY3303" s="216" t="s">
        <v>182</v>
      </c>
    </row>
    <row r="3304" spans="1:65" s="13" customFormat="1" ht="11.25">
      <c r="B3304" s="206"/>
      <c r="C3304" s="207"/>
      <c r="D3304" s="208" t="s">
        <v>194</v>
      </c>
      <c r="E3304" s="209" t="s">
        <v>1</v>
      </c>
      <c r="F3304" s="210" t="s">
        <v>1031</v>
      </c>
      <c r="G3304" s="207"/>
      <c r="H3304" s="209" t="s">
        <v>1</v>
      </c>
      <c r="I3304" s="211"/>
      <c r="J3304" s="207"/>
      <c r="K3304" s="207"/>
      <c r="L3304" s="212"/>
      <c r="M3304" s="213"/>
      <c r="N3304" s="214"/>
      <c r="O3304" s="214"/>
      <c r="P3304" s="214"/>
      <c r="Q3304" s="214"/>
      <c r="R3304" s="214"/>
      <c r="S3304" s="214"/>
      <c r="T3304" s="215"/>
      <c r="AT3304" s="216" t="s">
        <v>194</v>
      </c>
      <c r="AU3304" s="216" t="s">
        <v>82</v>
      </c>
      <c r="AV3304" s="13" t="s">
        <v>80</v>
      </c>
      <c r="AW3304" s="13" t="s">
        <v>29</v>
      </c>
      <c r="AX3304" s="13" t="s">
        <v>72</v>
      </c>
      <c r="AY3304" s="216" t="s">
        <v>182</v>
      </c>
    </row>
    <row r="3305" spans="1:65" s="14" customFormat="1" ht="11.25">
      <c r="B3305" s="217"/>
      <c r="C3305" s="218"/>
      <c r="D3305" s="208" t="s">
        <v>194</v>
      </c>
      <c r="E3305" s="219" t="s">
        <v>1</v>
      </c>
      <c r="F3305" s="220" t="s">
        <v>3756</v>
      </c>
      <c r="G3305" s="218"/>
      <c r="H3305" s="221">
        <v>53.8</v>
      </c>
      <c r="I3305" s="222"/>
      <c r="J3305" s="218"/>
      <c r="K3305" s="218"/>
      <c r="L3305" s="223"/>
      <c r="M3305" s="224"/>
      <c r="N3305" s="225"/>
      <c r="O3305" s="225"/>
      <c r="P3305" s="225"/>
      <c r="Q3305" s="225"/>
      <c r="R3305" s="225"/>
      <c r="S3305" s="225"/>
      <c r="T3305" s="226"/>
      <c r="AT3305" s="227" t="s">
        <v>194</v>
      </c>
      <c r="AU3305" s="227" t="s">
        <v>82</v>
      </c>
      <c r="AV3305" s="14" t="s">
        <v>82</v>
      </c>
      <c r="AW3305" s="14" t="s">
        <v>29</v>
      </c>
      <c r="AX3305" s="14" t="s">
        <v>72</v>
      </c>
      <c r="AY3305" s="227" t="s">
        <v>182</v>
      </c>
    </row>
    <row r="3306" spans="1:65" s="15" customFormat="1" ht="11.25">
      <c r="B3306" s="228"/>
      <c r="C3306" s="229"/>
      <c r="D3306" s="208" t="s">
        <v>194</v>
      </c>
      <c r="E3306" s="230" t="s">
        <v>1</v>
      </c>
      <c r="F3306" s="231" t="s">
        <v>218</v>
      </c>
      <c r="G3306" s="229"/>
      <c r="H3306" s="232">
        <v>77.599999999999994</v>
      </c>
      <c r="I3306" s="233"/>
      <c r="J3306" s="229"/>
      <c r="K3306" s="229"/>
      <c r="L3306" s="234"/>
      <c r="M3306" s="235"/>
      <c r="N3306" s="236"/>
      <c r="O3306" s="236"/>
      <c r="P3306" s="236"/>
      <c r="Q3306" s="236"/>
      <c r="R3306" s="236"/>
      <c r="S3306" s="236"/>
      <c r="T3306" s="237"/>
      <c r="AT3306" s="238" t="s">
        <v>194</v>
      </c>
      <c r="AU3306" s="238" t="s">
        <v>82</v>
      </c>
      <c r="AV3306" s="15" t="s">
        <v>187</v>
      </c>
      <c r="AW3306" s="15" t="s">
        <v>29</v>
      </c>
      <c r="AX3306" s="15" t="s">
        <v>80</v>
      </c>
      <c r="AY3306" s="238" t="s">
        <v>182</v>
      </c>
    </row>
    <row r="3307" spans="1:65" s="2" customFormat="1" ht="21.75" customHeight="1">
      <c r="A3307" s="34"/>
      <c r="B3307" s="35"/>
      <c r="C3307" s="192" t="s">
        <v>3766</v>
      </c>
      <c r="D3307" s="192" t="s">
        <v>184</v>
      </c>
      <c r="E3307" s="193" t="s">
        <v>3767</v>
      </c>
      <c r="F3307" s="194" t="s">
        <v>3768</v>
      </c>
      <c r="G3307" s="195" t="s">
        <v>201</v>
      </c>
      <c r="H3307" s="196">
        <v>77.599999999999994</v>
      </c>
      <c r="I3307" s="197"/>
      <c r="J3307" s="198">
        <f>ROUND(I3307*H3307,2)</f>
        <v>0</v>
      </c>
      <c r="K3307" s="199"/>
      <c r="L3307" s="39"/>
      <c r="M3307" s="200" t="s">
        <v>1</v>
      </c>
      <c r="N3307" s="201" t="s">
        <v>37</v>
      </c>
      <c r="O3307" s="71"/>
      <c r="P3307" s="202">
        <f>O3307*H3307</f>
        <v>0</v>
      </c>
      <c r="Q3307" s="202">
        <v>4.4999999999999997E-3</v>
      </c>
      <c r="R3307" s="202">
        <f>Q3307*H3307</f>
        <v>0.34919999999999995</v>
      </c>
      <c r="S3307" s="202">
        <v>0</v>
      </c>
      <c r="T3307" s="203">
        <f>S3307*H3307</f>
        <v>0</v>
      </c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R3307" s="204" t="s">
        <v>326</v>
      </c>
      <c r="AT3307" s="204" t="s">
        <v>184</v>
      </c>
      <c r="AU3307" s="204" t="s">
        <v>82</v>
      </c>
      <c r="AY3307" s="17" t="s">
        <v>182</v>
      </c>
      <c r="BE3307" s="205">
        <f>IF(N3307="základní",J3307,0)</f>
        <v>0</v>
      </c>
      <c r="BF3307" s="205">
        <f>IF(N3307="snížená",J3307,0)</f>
        <v>0</v>
      </c>
      <c r="BG3307" s="205">
        <f>IF(N3307="zákl. přenesená",J3307,0)</f>
        <v>0</v>
      </c>
      <c r="BH3307" s="205">
        <f>IF(N3307="sníž. přenesená",J3307,0)</f>
        <v>0</v>
      </c>
      <c r="BI3307" s="205">
        <f>IF(N3307="nulová",J3307,0)</f>
        <v>0</v>
      </c>
      <c r="BJ3307" s="17" t="s">
        <v>80</v>
      </c>
      <c r="BK3307" s="205">
        <f>ROUND(I3307*H3307,2)</f>
        <v>0</v>
      </c>
      <c r="BL3307" s="17" t="s">
        <v>326</v>
      </c>
      <c r="BM3307" s="204" t="s">
        <v>3769</v>
      </c>
    </row>
    <row r="3308" spans="1:65" s="13" customFormat="1" ht="11.25">
      <c r="B3308" s="206"/>
      <c r="C3308" s="207"/>
      <c r="D3308" s="208" t="s">
        <v>194</v>
      </c>
      <c r="E3308" s="209" t="s">
        <v>1</v>
      </c>
      <c r="F3308" s="210" t="s">
        <v>195</v>
      </c>
      <c r="G3308" s="207"/>
      <c r="H3308" s="209" t="s">
        <v>1</v>
      </c>
      <c r="I3308" s="211"/>
      <c r="J3308" s="207"/>
      <c r="K3308" s="207"/>
      <c r="L3308" s="212"/>
      <c r="M3308" s="213"/>
      <c r="N3308" s="214"/>
      <c r="O3308" s="214"/>
      <c r="P3308" s="214"/>
      <c r="Q3308" s="214"/>
      <c r="R3308" s="214"/>
      <c r="S3308" s="214"/>
      <c r="T3308" s="215"/>
      <c r="AT3308" s="216" t="s">
        <v>194</v>
      </c>
      <c r="AU3308" s="216" t="s">
        <v>82</v>
      </c>
      <c r="AV3308" s="13" t="s">
        <v>80</v>
      </c>
      <c r="AW3308" s="13" t="s">
        <v>29</v>
      </c>
      <c r="AX3308" s="13" t="s">
        <v>72</v>
      </c>
      <c r="AY3308" s="216" t="s">
        <v>182</v>
      </c>
    </row>
    <row r="3309" spans="1:65" s="13" customFormat="1" ht="11.25">
      <c r="B3309" s="206"/>
      <c r="C3309" s="207"/>
      <c r="D3309" s="208" t="s">
        <v>194</v>
      </c>
      <c r="E3309" s="209" t="s">
        <v>1</v>
      </c>
      <c r="F3309" s="210" t="s">
        <v>3746</v>
      </c>
      <c r="G3309" s="207"/>
      <c r="H3309" s="209" t="s">
        <v>1</v>
      </c>
      <c r="I3309" s="211"/>
      <c r="J3309" s="207"/>
      <c r="K3309" s="207"/>
      <c r="L3309" s="212"/>
      <c r="M3309" s="213"/>
      <c r="N3309" s="214"/>
      <c r="O3309" s="214"/>
      <c r="P3309" s="214"/>
      <c r="Q3309" s="214"/>
      <c r="R3309" s="214"/>
      <c r="S3309" s="214"/>
      <c r="T3309" s="215"/>
      <c r="AT3309" s="216" t="s">
        <v>194</v>
      </c>
      <c r="AU3309" s="216" t="s">
        <v>82</v>
      </c>
      <c r="AV3309" s="13" t="s">
        <v>80</v>
      </c>
      <c r="AW3309" s="13" t="s">
        <v>29</v>
      </c>
      <c r="AX3309" s="13" t="s">
        <v>72</v>
      </c>
      <c r="AY3309" s="216" t="s">
        <v>182</v>
      </c>
    </row>
    <row r="3310" spans="1:65" s="13" customFormat="1" ht="11.25">
      <c r="B3310" s="206"/>
      <c r="C3310" s="207"/>
      <c r="D3310" s="208" t="s">
        <v>194</v>
      </c>
      <c r="E3310" s="209" t="s">
        <v>1</v>
      </c>
      <c r="F3310" s="210" t="s">
        <v>3747</v>
      </c>
      <c r="G3310" s="207"/>
      <c r="H3310" s="209" t="s">
        <v>1</v>
      </c>
      <c r="I3310" s="211"/>
      <c r="J3310" s="207"/>
      <c r="K3310" s="207"/>
      <c r="L3310" s="212"/>
      <c r="M3310" s="213"/>
      <c r="N3310" s="214"/>
      <c r="O3310" s="214"/>
      <c r="P3310" s="214"/>
      <c r="Q3310" s="214"/>
      <c r="R3310" s="214"/>
      <c r="S3310" s="214"/>
      <c r="T3310" s="215"/>
      <c r="AT3310" s="216" t="s">
        <v>194</v>
      </c>
      <c r="AU3310" s="216" t="s">
        <v>82</v>
      </c>
      <c r="AV3310" s="13" t="s">
        <v>80</v>
      </c>
      <c r="AW3310" s="13" t="s">
        <v>29</v>
      </c>
      <c r="AX3310" s="13" t="s">
        <v>72</v>
      </c>
      <c r="AY3310" s="216" t="s">
        <v>182</v>
      </c>
    </row>
    <row r="3311" spans="1:65" s="14" customFormat="1" ht="11.25">
      <c r="B3311" s="217"/>
      <c r="C3311" s="218"/>
      <c r="D3311" s="208" t="s">
        <v>194</v>
      </c>
      <c r="E3311" s="219" t="s">
        <v>1</v>
      </c>
      <c r="F3311" s="220" t="s">
        <v>3748</v>
      </c>
      <c r="G3311" s="218"/>
      <c r="H3311" s="221">
        <v>4.0999999999999996</v>
      </c>
      <c r="I3311" s="222"/>
      <c r="J3311" s="218"/>
      <c r="K3311" s="218"/>
      <c r="L3311" s="223"/>
      <c r="M3311" s="224"/>
      <c r="N3311" s="225"/>
      <c r="O3311" s="225"/>
      <c r="P3311" s="225"/>
      <c r="Q3311" s="225"/>
      <c r="R3311" s="225"/>
      <c r="S3311" s="225"/>
      <c r="T3311" s="226"/>
      <c r="AT3311" s="227" t="s">
        <v>194</v>
      </c>
      <c r="AU3311" s="227" t="s">
        <v>82</v>
      </c>
      <c r="AV3311" s="14" t="s">
        <v>82</v>
      </c>
      <c r="AW3311" s="14" t="s">
        <v>29</v>
      </c>
      <c r="AX3311" s="14" t="s">
        <v>72</v>
      </c>
      <c r="AY3311" s="227" t="s">
        <v>182</v>
      </c>
    </row>
    <row r="3312" spans="1:65" s="13" customFormat="1" ht="11.25">
      <c r="B3312" s="206"/>
      <c r="C3312" s="207"/>
      <c r="D3312" s="208" t="s">
        <v>194</v>
      </c>
      <c r="E3312" s="209" t="s">
        <v>1</v>
      </c>
      <c r="F3312" s="210" t="s">
        <v>3749</v>
      </c>
      <c r="G3312" s="207"/>
      <c r="H3312" s="209" t="s">
        <v>1</v>
      </c>
      <c r="I3312" s="211"/>
      <c r="J3312" s="207"/>
      <c r="K3312" s="207"/>
      <c r="L3312" s="212"/>
      <c r="M3312" s="213"/>
      <c r="N3312" s="214"/>
      <c r="O3312" s="214"/>
      <c r="P3312" s="214"/>
      <c r="Q3312" s="214"/>
      <c r="R3312" s="214"/>
      <c r="S3312" s="214"/>
      <c r="T3312" s="215"/>
      <c r="AT3312" s="216" t="s">
        <v>194</v>
      </c>
      <c r="AU3312" s="216" t="s">
        <v>82</v>
      </c>
      <c r="AV3312" s="13" t="s">
        <v>80</v>
      </c>
      <c r="AW3312" s="13" t="s">
        <v>29</v>
      </c>
      <c r="AX3312" s="13" t="s">
        <v>72</v>
      </c>
      <c r="AY3312" s="216" t="s">
        <v>182</v>
      </c>
    </row>
    <row r="3313" spans="1:65" s="14" customFormat="1" ht="11.25">
      <c r="B3313" s="217"/>
      <c r="C3313" s="218"/>
      <c r="D3313" s="208" t="s">
        <v>194</v>
      </c>
      <c r="E3313" s="219" t="s">
        <v>1</v>
      </c>
      <c r="F3313" s="220" t="s">
        <v>3750</v>
      </c>
      <c r="G3313" s="218"/>
      <c r="H3313" s="221">
        <v>5.8</v>
      </c>
      <c r="I3313" s="222"/>
      <c r="J3313" s="218"/>
      <c r="K3313" s="218"/>
      <c r="L3313" s="223"/>
      <c r="M3313" s="224"/>
      <c r="N3313" s="225"/>
      <c r="O3313" s="225"/>
      <c r="P3313" s="225"/>
      <c r="Q3313" s="225"/>
      <c r="R3313" s="225"/>
      <c r="S3313" s="225"/>
      <c r="T3313" s="226"/>
      <c r="AT3313" s="227" t="s">
        <v>194</v>
      </c>
      <c r="AU3313" s="227" t="s">
        <v>82</v>
      </c>
      <c r="AV3313" s="14" t="s">
        <v>82</v>
      </c>
      <c r="AW3313" s="14" t="s">
        <v>29</v>
      </c>
      <c r="AX3313" s="14" t="s">
        <v>72</v>
      </c>
      <c r="AY3313" s="227" t="s">
        <v>182</v>
      </c>
    </row>
    <row r="3314" spans="1:65" s="13" customFormat="1" ht="11.25">
      <c r="B3314" s="206"/>
      <c r="C3314" s="207"/>
      <c r="D3314" s="208" t="s">
        <v>194</v>
      </c>
      <c r="E3314" s="209" t="s">
        <v>1</v>
      </c>
      <c r="F3314" s="210" t="s">
        <v>207</v>
      </c>
      <c r="G3314" s="207"/>
      <c r="H3314" s="209" t="s">
        <v>1</v>
      </c>
      <c r="I3314" s="211"/>
      <c r="J3314" s="207"/>
      <c r="K3314" s="207"/>
      <c r="L3314" s="212"/>
      <c r="M3314" s="213"/>
      <c r="N3314" s="214"/>
      <c r="O3314" s="214"/>
      <c r="P3314" s="214"/>
      <c r="Q3314" s="214"/>
      <c r="R3314" s="214"/>
      <c r="S3314" s="214"/>
      <c r="T3314" s="215"/>
      <c r="AT3314" s="216" t="s">
        <v>194</v>
      </c>
      <c r="AU3314" s="216" t="s">
        <v>82</v>
      </c>
      <c r="AV3314" s="13" t="s">
        <v>80</v>
      </c>
      <c r="AW3314" s="13" t="s">
        <v>29</v>
      </c>
      <c r="AX3314" s="13" t="s">
        <v>72</v>
      </c>
      <c r="AY3314" s="216" t="s">
        <v>182</v>
      </c>
    </row>
    <row r="3315" spans="1:65" s="13" customFormat="1" ht="11.25">
      <c r="B3315" s="206"/>
      <c r="C3315" s="207"/>
      <c r="D3315" s="208" t="s">
        <v>194</v>
      </c>
      <c r="E3315" s="209" t="s">
        <v>1</v>
      </c>
      <c r="F3315" s="210" t="s">
        <v>3751</v>
      </c>
      <c r="G3315" s="207"/>
      <c r="H3315" s="209" t="s">
        <v>1</v>
      </c>
      <c r="I3315" s="211"/>
      <c r="J3315" s="207"/>
      <c r="K3315" s="207"/>
      <c r="L3315" s="212"/>
      <c r="M3315" s="213"/>
      <c r="N3315" s="214"/>
      <c r="O3315" s="214"/>
      <c r="P3315" s="214"/>
      <c r="Q3315" s="214"/>
      <c r="R3315" s="214"/>
      <c r="S3315" s="214"/>
      <c r="T3315" s="215"/>
      <c r="AT3315" s="216" t="s">
        <v>194</v>
      </c>
      <c r="AU3315" s="216" t="s">
        <v>82</v>
      </c>
      <c r="AV3315" s="13" t="s">
        <v>80</v>
      </c>
      <c r="AW3315" s="13" t="s">
        <v>29</v>
      </c>
      <c r="AX3315" s="13" t="s">
        <v>72</v>
      </c>
      <c r="AY3315" s="216" t="s">
        <v>182</v>
      </c>
    </row>
    <row r="3316" spans="1:65" s="13" customFormat="1" ht="11.25">
      <c r="B3316" s="206"/>
      <c r="C3316" s="207"/>
      <c r="D3316" s="208" t="s">
        <v>194</v>
      </c>
      <c r="E3316" s="209" t="s">
        <v>1</v>
      </c>
      <c r="F3316" s="210" t="s">
        <v>3752</v>
      </c>
      <c r="G3316" s="207"/>
      <c r="H3316" s="209" t="s">
        <v>1</v>
      </c>
      <c r="I3316" s="211"/>
      <c r="J3316" s="207"/>
      <c r="K3316" s="207"/>
      <c r="L3316" s="212"/>
      <c r="M3316" s="213"/>
      <c r="N3316" s="214"/>
      <c r="O3316" s="214"/>
      <c r="P3316" s="214"/>
      <c r="Q3316" s="214"/>
      <c r="R3316" s="214"/>
      <c r="S3316" s="214"/>
      <c r="T3316" s="215"/>
      <c r="AT3316" s="216" t="s">
        <v>194</v>
      </c>
      <c r="AU3316" s="216" t="s">
        <v>82</v>
      </c>
      <c r="AV3316" s="13" t="s">
        <v>80</v>
      </c>
      <c r="AW3316" s="13" t="s">
        <v>29</v>
      </c>
      <c r="AX3316" s="13" t="s">
        <v>72</v>
      </c>
      <c r="AY3316" s="216" t="s">
        <v>182</v>
      </c>
    </row>
    <row r="3317" spans="1:65" s="14" customFormat="1" ht="11.25">
      <c r="B3317" s="217"/>
      <c r="C3317" s="218"/>
      <c r="D3317" s="208" t="s">
        <v>194</v>
      </c>
      <c r="E3317" s="219" t="s">
        <v>1</v>
      </c>
      <c r="F3317" s="220" t="s">
        <v>3753</v>
      </c>
      <c r="G3317" s="218"/>
      <c r="H3317" s="221">
        <v>11.6</v>
      </c>
      <c r="I3317" s="222"/>
      <c r="J3317" s="218"/>
      <c r="K3317" s="218"/>
      <c r="L3317" s="223"/>
      <c r="M3317" s="224"/>
      <c r="N3317" s="225"/>
      <c r="O3317" s="225"/>
      <c r="P3317" s="225"/>
      <c r="Q3317" s="225"/>
      <c r="R3317" s="225"/>
      <c r="S3317" s="225"/>
      <c r="T3317" s="226"/>
      <c r="AT3317" s="227" t="s">
        <v>194</v>
      </c>
      <c r="AU3317" s="227" t="s">
        <v>82</v>
      </c>
      <c r="AV3317" s="14" t="s">
        <v>82</v>
      </c>
      <c r="AW3317" s="14" t="s">
        <v>29</v>
      </c>
      <c r="AX3317" s="14" t="s">
        <v>72</v>
      </c>
      <c r="AY3317" s="227" t="s">
        <v>182</v>
      </c>
    </row>
    <row r="3318" spans="1:65" s="13" customFormat="1" ht="11.25">
      <c r="B3318" s="206"/>
      <c r="C3318" s="207"/>
      <c r="D3318" s="208" t="s">
        <v>194</v>
      </c>
      <c r="E3318" s="209" t="s">
        <v>1</v>
      </c>
      <c r="F3318" s="210" t="s">
        <v>3754</v>
      </c>
      <c r="G3318" s="207"/>
      <c r="H3318" s="209" t="s">
        <v>1</v>
      </c>
      <c r="I3318" s="211"/>
      <c r="J3318" s="207"/>
      <c r="K3318" s="207"/>
      <c r="L3318" s="212"/>
      <c r="M3318" s="213"/>
      <c r="N3318" s="214"/>
      <c r="O3318" s="214"/>
      <c r="P3318" s="214"/>
      <c r="Q3318" s="214"/>
      <c r="R3318" s="214"/>
      <c r="S3318" s="214"/>
      <c r="T3318" s="215"/>
      <c r="AT3318" s="216" t="s">
        <v>194</v>
      </c>
      <c r="AU3318" s="216" t="s">
        <v>82</v>
      </c>
      <c r="AV3318" s="13" t="s">
        <v>80</v>
      </c>
      <c r="AW3318" s="13" t="s">
        <v>29</v>
      </c>
      <c r="AX3318" s="13" t="s">
        <v>72</v>
      </c>
      <c r="AY3318" s="216" t="s">
        <v>182</v>
      </c>
    </row>
    <row r="3319" spans="1:65" s="13" customFormat="1" ht="11.25">
      <c r="B3319" s="206"/>
      <c r="C3319" s="207"/>
      <c r="D3319" s="208" t="s">
        <v>194</v>
      </c>
      <c r="E3319" s="209" t="s">
        <v>1</v>
      </c>
      <c r="F3319" s="210" t="s">
        <v>1626</v>
      </c>
      <c r="G3319" s="207"/>
      <c r="H3319" s="209" t="s">
        <v>1</v>
      </c>
      <c r="I3319" s="211"/>
      <c r="J3319" s="207"/>
      <c r="K3319" s="207"/>
      <c r="L3319" s="212"/>
      <c r="M3319" s="213"/>
      <c r="N3319" s="214"/>
      <c r="O3319" s="214"/>
      <c r="P3319" s="214"/>
      <c r="Q3319" s="214"/>
      <c r="R3319" s="214"/>
      <c r="S3319" s="214"/>
      <c r="T3319" s="215"/>
      <c r="AT3319" s="216" t="s">
        <v>194</v>
      </c>
      <c r="AU3319" s="216" t="s">
        <v>82</v>
      </c>
      <c r="AV3319" s="13" t="s">
        <v>80</v>
      </c>
      <c r="AW3319" s="13" t="s">
        <v>29</v>
      </c>
      <c r="AX3319" s="13" t="s">
        <v>72</v>
      </c>
      <c r="AY3319" s="216" t="s">
        <v>182</v>
      </c>
    </row>
    <row r="3320" spans="1:65" s="14" customFormat="1" ht="11.25">
      <c r="B3320" s="217"/>
      <c r="C3320" s="218"/>
      <c r="D3320" s="208" t="s">
        <v>194</v>
      </c>
      <c r="E3320" s="219" t="s">
        <v>1</v>
      </c>
      <c r="F3320" s="220" t="s">
        <v>3417</v>
      </c>
      <c r="G3320" s="218"/>
      <c r="H3320" s="221">
        <v>2.2999999999999998</v>
      </c>
      <c r="I3320" s="222"/>
      <c r="J3320" s="218"/>
      <c r="K3320" s="218"/>
      <c r="L3320" s="223"/>
      <c r="M3320" s="224"/>
      <c r="N3320" s="225"/>
      <c r="O3320" s="225"/>
      <c r="P3320" s="225"/>
      <c r="Q3320" s="225"/>
      <c r="R3320" s="225"/>
      <c r="S3320" s="225"/>
      <c r="T3320" s="226"/>
      <c r="AT3320" s="227" t="s">
        <v>194</v>
      </c>
      <c r="AU3320" s="227" t="s">
        <v>82</v>
      </c>
      <c r="AV3320" s="14" t="s">
        <v>82</v>
      </c>
      <c r="AW3320" s="14" t="s">
        <v>29</v>
      </c>
      <c r="AX3320" s="14" t="s">
        <v>72</v>
      </c>
      <c r="AY3320" s="227" t="s">
        <v>182</v>
      </c>
    </row>
    <row r="3321" spans="1:65" s="13" customFormat="1" ht="11.25">
      <c r="B3321" s="206"/>
      <c r="C3321" s="207"/>
      <c r="D3321" s="208" t="s">
        <v>194</v>
      </c>
      <c r="E3321" s="209" t="s">
        <v>1</v>
      </c>
      <c r="F3321" s="210" t="s">
        <v>3755</v>
      </c>
      <c r="G3321" s="207"/>
      <c r="H3321" s="209" t="s">
        <v>1</v>
      </c>
      <c r="I3321" s="211"/>
      <c r="J3321" s="207"/>
      <c r="K3321" s="207"/>
      <c r="L3321" s="212"/>
      <c r="M3321" s="213"/>
      <c r="N3321" s="214"/>
      <c r="O3321" s="214"/>
      <c r="P3321" s="214"/>
      <c r="Q3321" s="214"/>
      <c r="R3321" s="214"/>
      <c r="S3321" s="214"/>
      <c r="T3321" s="215"/>
      <c r="AT3321" s="216" t="s">
        <v>194</v>
      </c>
      <c r="AU3321" s="216" t="s">
        <v>82</v>
      </c>
      <c r="AV3321" s="13" t="s">
        <v>80</v>
      </c>
      <c r="AW3321" s="13" t="s">
        <v>29</v>
      </c>
      <c r="AX3321" s="13" t="s">
        <v>72</v>
      </c>
      <c r="AY3321" s="216" t="s">
        <v>182</v>
      </c>
    </row>
    <row r="3322" spans="1:65" s="13" customFormat="1" ht="11.25">
      <c r="B3322" s="206"/>
      <c r="C3322" s="207"/>
      <c r="D3322" s="208" t="s">
        <v>194</v>
      </c>
      <c r="E3322" s="209" t="s">
        <v>1</v>
      </c>
      <c r="F3322" s="210" t="s">
        <v>1031</v>
      </c>
      <c r="G3322" s="207"/>
      <c r="H3322" s="209" t="s">
        <v>1</v>
      </c>
      <c r="I3322" s="211"/>
      <c r="J3322" s="207"/>
      <c r="K3322" s="207"/>
      <c r="L3322" s="212"/>
      <c r="M3322" s="213"/>
      <c r="N3322" s="214"/>
      <c r="O3322" s="214"/>
      <c r="P3322" s="214"/>
      <c r="Q3322" s="214"/>
      <c r="R3322" s="214"/>
      <c r="S3322" s="214"/>
      <c r="T3322" s="215"/>
      <c r="AT3322" s="216" t="s">
        <v>194</v>
      </c>
      <c r="AU3322" s="216" t="s">
        <v>82</v>
      </c>
      <c r="AV3322" s="13" t="s">
        <v>80</v>
      </c>
      <c r="AW3322" s="13" t="s">
        <v>29</v>
      </c>
      <c r="AX3322" s="13" t="s">
        <v>72</v>
      </c>
      <c r="AY3322" s="216" t="s">
        <v>182</v>
      </c>
    </row>
    <row r="3323" spans="1:65" s="14" customFormat="1" ht="11.25">
      <c r="B3323" s="217"/>
      <c r="C3323" s="218"/>
      <c r="D3323" s="208" t="s">
        <v>194</v>
      </c>
      <c r="E3323" s="219" t="s">
        <v>1</v>
      </c>
      <c r="F3323" s="220" t="s">
        <v>3756</v>
      </c>
      <c r="G3323" s="218"/>
      <c r="H3323" s="221">
        <v>53.8</v>
      </c>
      <c r="I3323" s="222"/>
      <c r="J3323" s="218"/>
      <c r="K3323" s="218"/>
      <c r="L3323" s="223"/>
      <c r="M3323" s="224"/>
      <c r="N3323" s="225"/>
      <c r="O3323" s="225"/>
      <c r="P3323" s="225"/>
      <c r="Q3323" s="225"/>
      <c r="R3323" s="225"/>
      <c r="S3323" s="225"/>
      <c r="T3323" s="226"/>
      <c r="AT3323" s="227" t="s">
        <v>194</v>
      </c>
      <c r="AU3323" s="227" t="s">
        <v>82</v>
      </c>
      <c r="AV3323" s="14" t="s">
        <v>82</v>
      </c>
      <c r="AW3323" s="14" t="s">
        <v>29</v>
      </c>
      <c r="AX3323" s="14" t="s">
        <v>72</v>
      </c>
      <c r="AY3323" s="227" t="s">
        <v>182</v>
      </c>
    </row>
    <row r="3324" spans="1:65" s="15" customFormat="1" ht="11.25">
      <c r="B3324" s="228"/>
      <c r="C3324" s="229"/>
      <c r="D3324" s="208" t="s">
        <v>194</v>
      </c>
      <c r="E3324" s="230" t="s">
        <v>1</v>
      </c>
      <c r="F3324" s="231" t="s">
        <v>218</v>
      </c>
      <c r="G3324" s="229"/>
      <c r="H3324" s="232">
        <v>77.599999999999994</v>
      </c>
      <c r="I3324" s="233"/>
      <c r="J3324" s="229"/>
      <c r="K3324" s="229"/>
      <c r="L3324" s="234"/>
      <c r="M3324" s="235"/>
      <c r="N3324" s="236"/>
      <c r="O3324" s="236"/>
      <c r="P3324" s="236"/>
      <c r="Q3324" s="236"/>
      <c r="R3324" s="236"/>
      <c r="S3324" s="236"/>
      <c r="T3324" s="237"/>
      <c r="AT3324" s="238" t="s">
        <v>194</v>
      </c>
      <c r="AU3324" s="238" t="s">
        <v>82</v>
      </c>
      <c r="AV3324" s="15" t="s">
        <v>187</v>
      </c>
      <c r="AW3324" s="15" t="s">
        <v>29</v>
      </c>
      <c r="AX3324" s="15" t="s">
        <v>80</v>
      </c>
      <c r="AY3324" s="238" t="s">
        <v>182</v>
      </c>
    </row>
    <row r="3325" spans="1:65" s="2" customFormat="1" ht="33" customHeight="1">
      <c r="A3325" s="34"/>
      <c r="B3325" s="35"/>
      <c r="C3325" s="192" t="s">
        <v>3770</v>
      </c>
      <c r="D3325" s="192" t="s">
        <v>184</v>
      </c>
      <c r="E3325" s="193" t="s">
        <v>3771</v>
      </c>
      <c r="F3325" s="194" t="s">
        <v>3772</v>
      </c>
      <c r="G3325" s="195" t="s">
        <v>201</v>
      </c>
      <c r="H3325" s="196">
        <v>77.599999999999994</v>
      </c>
      <c r="I3325" s="197"/>
      <c r="J3325" s="198">
        <f>ROUND(I3325*H3325,2)</f>
        <v>0</v>
      </c>
      <c r="K3325" s="199"/>
      <c r="L3325" s="39"/>
      <c r="M3325" s="200" t="s">
        <v>1</v>
      </c>
      <c r="N3325" s="201" t="s">
        <v>37</v>
      </c>
      <c r="O3325" s="71"/>
      <c r="P3325" s="202">
        <f>O3325*H3325</f>
        <v>0</v>
      </c>
      <c r="Q3325" s="202">
        <v>9.0299999999999998E-3</v>
      </c>
      <c r="R3325" s="202">
        <f>Q3325*H3325</f>
        <v>0.70072799999999991</v>
      </c>
      <c r="S3325" s="202">
        <v>0</v>
      </c>
      <c r="T3325" s="203">
        <f>S3325*H3325</f>
        <v>0</v>
      </c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R3325" s="204" t="s">
        <v>326</v>
      </c>
      <c r="AT3325" s="204" t="s">
        <v>184</v>
      </c>
      <c r="AU3325" s="204" t="s">
        <v>82</v>
      </c>
      <c r="AY3325" s="17" t="s">
        <v>182</v>
      </c>
      <c r="BE3325" s="205">
        <f>IF(N3325="základní",J3325,0)</f>
        <v>0</v>
      </c>
      <c r="BF3325" s="205">
        <f>IF(N3325="snížená",J3325,0)</f>
        <v>0</v>
      </c>
      <c r="BG3325" s="205">
        <f>IF(N3325="zákl. přenesená",J3325,0)</f>
        <v>0</v>
      </c>
      <c r="BH3325" s="205">
        <f>IF(N3325="sníž. přenesená",J3325,0)</f>
        <v>0</v>
      </c>
      <c r="BI3325" s="205">
        <f>IF(N3325="nulová",J3325,0)</f>
        <v>0</v>
      </c>
      <c r="BJ3325" s="17" t="s">
        <v>80</v>
      </c>
      <c r="BK3325" s="205">
        <f>ROUND(I3325*H3325,2)</f>
        <v>0</v>
      </c>
      <c r="BL3325" s="17" t="s">
        <v>326</v>
      </c>
      <c r="BM3325" s="204" t="s">
        <v>3773</v>
      </c>
    </row>
    <row r="3326" spans="1:65" s="13" customFormat="1" ht="11.25">
      <c r="B3326" s="206"/>
      <c r="C3326" s="207"/>
      <c r="D3326" s="208" t="s">
        <v>194</v>
      </c>
      <c r="E3326" s="209" t="s">
        <v>1</v>
      </c>
      <c r="F3326" s="210" t="s">
        <v>195</v>
      </c>
      <c r="G3326" s="207"/>
      <c r="H3326" s="209" t="s">
        <v>1</v>
      </c>
      <c r="I3326" s="211"/>
      <c r="J3326" s="207"/>
      <c r="K3326" s="207"/>
      <c r="L3326" s="212"/>
      <c r="M3326" s="213"/>
      <c r="N3326" s="214"/>
      <c r="O3326" s="214"/>
      <c r="P3326" s="214"/>
      <c r="Q3326" s="214"/>
      <c r="R3326" s="214"/>
      <c r="S3326" s="214"/>
      <c r="T3326" s="215"/>
      <c r="AT3326" s="216" t="s">
        <v>194</v>
      </c>
      <c r="AU3326" s="216" t="s">
        <v>82</v>
      </c>
      <c r="AV3326" s="13" t="s">
        <v>80</v>
      </c>
      <c r="AW3326" s="13" t="s">
        <v>29</v>
      </c>
      <c r="AX3326" s="13" t="s">
        <v>72</v>
      </c>
      <c r="AY3326" s="216" t="s">
        <v>182</v>
      </c>
    </row>
    <row r="3327" spans="1:65" s="13" customFormat="1" ht="11.25">
      <c r="B3327" s="206"/>
      <c r="C3327" s="207"/>
      <c r="D3327" s="208" t="s">
        <v>194</v>
      </c>
      <c r="E3327" s="209" t="s">
        <v>1</v>
      </c>
      <c r="F3327" s="210" t="s">
        <v>3746</v>
      </c>
      <c r="G3327" s="207"/>
      <c r="H3327" s="209" t="s">
        <v>1</v>
      </c>
      <c r="I3327" s="211"/>
      <c r="J3327" s="207"/>
      <c r="K3327" s="207"/>
      <c r="L3327" s="212"/>
      <c r="M3327" s="213"/>
      <c r="N3327" s="214"/>
      <c r="O3327" s="214"/>
      <c r="P3327" s="214"/>
      <c r="Q3327" s="214"/>
      <c r="R3327" s="214"/>
      <c r="S3327" s="214"/>
      <c r="T3327" s="215"/>
      <c r="AT3327" s="216" t="s">
        <v>194</v>
      </c>
      <c r="AU3327" s="216" t="s">
        <v>82</v>
      </c>
      <c r="AV3327" s="13" t="s">
        <v>80</v>
      </c>
      <c r="AW3327" s="13" t="s">
        <v>29</v>
      </c>
      <c r="AX3327" s="13" t="s">
        <v>72</v>
      </c>
      <c r="AY3327" s="216" t="s">
        <v>182</v>
      </c>
    </row>
    <row r="3328" spans="1:65" s="13" customFormat="1" ht="11.25">
      <c r="B3328" s="206"/>
      <c r="C3328" s="207"/>
      <c r="D3328" s="208" t="s">
        <v>194</v>
      </c>
      <c r="E3328" s="209" t="s">
        <v>1</v>
      </c>
      <c r="F3328" s="210" t="s">
        <v>3747</v>
      </c>
      <c r="G3328" s="207"/>
      <c r="H3328" s="209" t="s">
        <v>1</v>
      </c>
      <c r="I3328" s="211"/>
      <c r="J3328" s="207"/>
      <c r="K3328" s="207"/>
      <c r="L3328" s="212"/>
      <c r="M3328" s="213"/>
      <c r="N3328" s="214"/>
      <c r="O3328" s="214"/>
      <c r="P3328" s="214"/>
      <c r="Q3328" s="214"/>
      <c r="R3328" s="214"/>
      <c r="S3328" s="214"/>
      <c r="T3328" s="215"/>
      <c r="AT3328" s="216" t="s">
        <v>194</v>
      </c>
      <c r="AU3328" s="216" t="s">
        <v>82</v>
      </c>
      <c r="AV3328" s="13" t="s">
        <v>80</v>
      </c>
      <c r="AW3328" s="13" t="s">
        <v>29</v>
      </c>
      <c r="AX3328" s="13" t="s">
        <v>72</v>
      </c>
      <c r="AY3328" s="216" t="s">
        <v>182</v>
      </c>
    </row>
    <row r="3329" spans="1:65" s="14" customFormat="1" ht="11.25">
      <c r="B3329" s="217"/>
      <c r="C3329" s="218"/>
      <c r="D3329" s="208" t="s">
        <v>194</v>
      </c>
      <c r="E3329" s="219" t="s">
        <v>1</v>
      </c>
      <c r="F3329" s="220" t="s">
        <v>3748</v>
      </c>
      <c r="G3329" s="218"/>
      <c r="H3329" s="221">
        <v>4.0999999999999996</v>
      </c>
      <c r="I3329" s="222"/>
      <c r="J3329" s="218"/>
      <c r="K3329" s="218"/>
      <c r="L3329" s="223"/>
      <c r="M3329" s="224"/>
      <c r="N3329" s="225"/>
      <c r="O3329" s="225"/>
      <c r="P3329" s="225"/>
      <c r="Q3329" s="225"/>
      <c r="R3329" s="225"/>
      <c r="S3329" s="225"/>
      <c r="T3329" s="226"/>
      <c r="AT3329" s="227" t="s">
        <v>194</v>
      </c>
      <c r="AU3329" s="227" t="s">
        <v>82</v>
      </c>
      <c r="AV3329" s="14" t="s">
        <v>82</v>
      </c>
      <c r="AW3329" s="14" t="s">
        <v>29</v>
      </c>
      <c r="AX3329" s="14" t="s">
        <v>72</v>
      </c>
      <c r="AY3329" s="227" t="s">
        <v>182</v>
      </c>
    </row>
    <row r="3330" spans="1:65" s="13" customFormat="1" ht="11.25">
      <c r="B3330" s="206"/>
      <c r="C3330" s="207"/>
      <c r="D3330" s="208" t="s">
        <v>194</v>
      </c>
      <c r="E3330" s="209" t="s">
        <v>1</v>
      </c>
      <c r="F3330" s="210" t="s">
        <v>3749</v>
      </c>
      <c r="G3330" s="207"/>
      <c r="H3330" s="209" t="s">
        <v>1</v>
      </c>
      <c r="I3330" s="211"/>
      <c r="J3330" s="207"/>
      <c r="K3330" s="207"/>
      <c r="L3330" s="212"/>
      <c r="M3330" s="213"/>
      <c r="N3330" s="214"/>
      <c r="O3330" s="214"/>
      <c r="P3330" s="214"/>
      <c r="Q3330" s="214"/>
      <c r="R3330" s="214"/>
      <c r="S3330" s="214"/>
      <c r="T3330" s="215"/>
      <c r="AT3330" s="216" t="s">
        <v>194</v>
      </c>
      <c r="AU3330" s="216" t="s">
        <v>82</v>
      </c>
      <c r="AV3330" s="13" t="s">
        <v>80</v>
      </c>
      <c r="AW3330" s="13" t="s">
        <v>29</v>
      </c>
      <c r="AX3330" s="13" t="s">
        <v>72</v>
      </c>
      <c r="AY3330" s="216" t="s">
        <v>182</v>
      </c>
    </row>
    <row r="3331" spans="1:65" s="14" customFormat="1" ht="11.25">
      <c r="B3331" s="217"/>
      <c r="C3331" s="218"/>
      <c r="D3331" s="208" t="s">
        <v>194</v>
      </c>
      <c r="E3331" s="219" t="s">
        <v>1</v>
      </c>
      <c r="F3331" s="220" t="s">
        <v>3750</v>
      </c>
      <c r="G3331" s="218"/>
      <c r="H3331" s="221">
        <v>5.8</v>
      </c>
      <c r="I3331" s="222"/>
      <c r="J3331" s="218"/>
      <c r="K3331" s="218"/>
      <c r="L3331" s="223"/>
      <c r="M3331" s="224"/>
      <c r="N3331" s="225"/>
      <c r="O3331" s="225"/>
      <c r="P3331" s="225"/>
      <c r="Q3331" s="225"/>
      <c r="R3331" s="225"/>
      <c r="S3331" s="225"/>
      <c r="T3331" s="226"/>
      <c r="AT3331" s="227" t="s">
        <v>194</v>
      </c>
      <c r="AU3331" s="227" t="s">
        <v>82</v>
      </c>
      <c r="AV3331" s="14" t="s">
        <v>82</v>
      </c>
      <c r="AW3331" s="14" t="s">
        <v>29</v>
      </c>
      <c r="AX3331" s="14" t="s">
        <v>72</v>
      </c>
      <c r="AY3331" s="227" t="s">
        <v>182</v>
      </c>
    </row>
    <row r="3332" spans="1:65" s="13" customFormat="1" ht="11.25">
      <c r="B3332" s="206"/>
      <c r="C3332" s="207"/>
      <c r="D3332" s="208" t="s">
        <v>194</v>
      </c>
      <c r="E3332" s="209" t="s">
        <v>1</v>
      </c>
      <c r="F3332" s="210" t="s">
        <v>207</v>
      </c>
      <c r="G3332" s="207"/>
      <c r="H3332" s="209" t="s">
        <v>1</v>
      </c>
      <c r="I3332" s="211"/>
      <c r="J3332" s="207"/>
      <c r="K3332" s="207"/>
      <c r="L3332" s="212"/>
      <c r="M3332" s="213"/>
      <c r="N3332" s="214"/>
      <c r="O3332" s="214"/>
      <c r="P3332" s="214"/>
      <c r="Q3332" s="214"/>
      <c r="R3332" s="214"/>
      <c r="S3332" s="214"/>
      <c r="T3332" s="215"/>
      <c r="AT3332" s="216" t="s">
        <v>194</v>
      </c>
      <c r="AU3332" s="216" t="s">
        <v>82</v>
      </c>
      <c r="AV3332" s="13" t="s">
        <v>80</v>
      </c>
      <c r="AW3332" s="13" t="s">
        <v>29</v>
      </c>
      <c r="AX3332" s="13" t="s">
        <v>72</v>
      </c>
      <c r="AY3332" s="216" t="s">
        <v>182</v>
      </c>
    </row>
    <row r="3333" spans="1:65" s="13" customFormat="1" ht="11.25">
      <c r="B3333" s="206"/>
      <c r="C3333" s="207"/>
      <c r="D3333" s="208" t="s">
        <v>194</v>
      </c>
      <c r="E3333" s="209" t="s">
        <v>1</v>
      </c>
      <c r="F3333" s="210" t="s">
        <v>3751</v>
      </c>
      <c r="G3333" s="207"/>
      <c r="H3333" s="209" t="s">
        <v>1</v>
      </c>
      <c r="I3333" s="211"/>
      <c r="J3333" s="207"/>
      <c r="K3333" s="207"/>
      <c r="L3333" s="212"/>
      <c r="M3333" s="213"/>
      <c r="N3333" s="214"/>
      <c r="O3333" s="214"/>
      <c r="P3333" s="214"/>
      <c r="Q3333" s="214"/>
      <c r="R3333" s="214"/>
      <c r="S3333" s="214"/>
      <c r="T3333" s="215"/>
      <c r="AT3333" s="216" t="s">
        <v>194</v>
      </c>
      <c r="AU3333" s="216" t="s">
        <v>82</v>
      </c>
      <c r="AV3333" s="13" t="s">
        <v>80</v>
      </c>
      <c r="AW3333" s="13" t="s">
        <v>29</v>
      </c>
      <c r="AX3333" s="13" t="s">
        <v>72</v>
      </c>
      <c r="AY3333" s="216" t="s">
        <v>182</v>
      </c>
    </row>
    <row r="3334" spans="1:65" s="13" customFormat="1" ht="11.25">
      <c r="B3334" s="206"/>
      <c r="C3334" s="207"/>
      <c r="D3334" s="208" t="s">
        <v>194</v>
      </c>
      <c r="E3334" s="209" t="s">
        <v>1</v>
      </c>
      <c r="F3334" s="210" t="s">
        <v>3752</v>
      </c>
      <c r="G3334" s="207"/>
      <c r="H3334" s="209" t="s">
        <v>1</v>
      </c>
      <c r="I3334" s="211"/>
      <c r="J3334" s="207"/>
      <c r="K3334" s="207"/>
      <c r="L3334" s="212"/>
      <c r="M3334" s="213"/>
      <c r="N3334" s="214"/>
      <c r="O3334" s="214"/>
      <c r="P3334" s="214"/>
      <c r="Q3334" s="214"/>
      <c r="R3334" s="214"/>
      <c r="S3334" s="214"/>
      <c r="T3334" s="215"/>
      <c r="AT3334" s="216" t="s">
        <v>194</v>
      </c>
      <c r="AU3334" s="216" t="s">
        <v>82</v>
      </c>
      <c r="AV3334" s="13" t="s">
        <v>80</v>
      </c>
      <c r="AW3334" s="13" t="s">
        <v>29</v>
      </c>
      <c r="AX3334" s="13" t="s">
        <v>72</v>
      </c>
      <c r="AY3334" s="216" t="s">
        <v>182</v>
      </c>
    </row>
    <row r="3335" spans="1:65" s="14" customFormat="1" ht="11.25">
      <c r="B3335" s="217"/>
      <c r="C3335" s="218"/>
      <c r="D3335" s="208" t="s">
        <v>194</v>
      </c>
      <c r="E3335" s="219" t="s">
        <v>1</v>
      </c>
      <c r="F3335" s="220" t="s">
        <v>3753</v>
      </c>
      <c r="G3335" s="218"/>
      <c r="H3335" s="221">
        <v>11.6</v>
      </c>
      <c r="I3335" s="222"/>
      <c r="J3335" s="218"/>
      <c r="K3335" s="218"/>
      <c r="L3335" s="223"/>
      <c r="M3335" s="224"/>
      <c r="N3335" s="225"/>
      <c r="O3335" s="225"/>
      <c r="P3335" s="225"/>
      <c r="Q3335" s="225"/>
      <c r="R3335" s="225"/>
      <c r="S3335" s="225"/>
      <c r="T3335" s="226"/>
      <c r="AT3335" s="227" t="s">
        <v>194</v>
      </c>
      <c r="AU3335" s="227" t="s">
        <v>82</v>
      </c>
      <c r="AV3335" s="14" t="s">
        <v>82</v>
      </c>
      <c r="AW3335" s="14" t="s">
        <v>29</v>
      </c>
      <c r="AX3335" s="14" t="s">
        <v>72</v>
      </c>
      <c r="AY3335" s="227" t="s">
        <v>182</v>
      </c>
    </row>
    <row r="3336" spans="1:65" s="13" customFormat="1" ht="11.25">
      <c r="B3336" s="206"/>
      <c r="C3336" s="207"/>
      <c r="D3336" s="208" t="s">
        <v>194</v>
      </c>
      <c r="E3336" s="209" t="s">
        <v>1</v>
      </c>
      <c r="F3336" s="210" t="s">
        <v>3754</v>
      </c>
      <c r="G3336" s="207"/>
      <c r="H3336" s="209" t="s">
        <v>1</v>
      </c>
      <c r="I3336" s="211"/>
      <c r="J3336" s="207"/>
      <c r="K3336" s="207"/>
      <c r="L3336" s="212"/>
      <c r="M3336" s="213"/>
      <c r="N3336" s="214"/>
      <c r="O3336" s="214"/>
      <c r="P3336" s="214"/>
      <c r="Q3336" s="214"/>
      <c r="R3336" s="214"/>
      <c r="S3336" s="214"/>
      <c r="T3336" s="215"/>
      <c r="AT3336" s="216" t="s">
        <v>194</v>
      </c>
      <c r="AU3336" s="216" t="s">
        <v>82</v>
      </c>
      <c r="AV3336" s="13" t="s">
        <v>80</v>
      </c>
      <c r="AW3336" s="13" t="s">
        <v>29</v>
      </c>
      <c r="AX3336" s="13" t="s">
        <v>72</v>
      </c>
      <c r="AY3336" s="216" t="s">
        <v>182</v>
      </c>
    </row>
    <row r="3337" spans="1:65" s="13" customFormat="1" ht="11.25">
      <c r="B3337" s="206"/>
      <c r="C3337" s="207"/>
      <c r="D3337" s="208" t="s">
        <v>194</v>
      </c>
      <c r="E3337" s="209" t="s">
        <v>1</v>
      </c>
      <c r="F3337" s="210" t="s">
        <v>1626</v>
      </c>
      <c r="G3337" s="207"/>
      <c r="H3337" s="209" t="s">
        <v>1</v>
      </c>
      <c r="I3337" s="211"/>
      <c r="J3337" s="207"/>
      <c r="K3337" s="207"/>
      <c r="L3337" s="212"/>
      <c r="M3337" s="213"/>
      <c r="N3337" s="214"/>
      <c r="O3337" s="214"/>
      <c r="P3337" s="214"/>
      <c r="Q3337" s="214"/>
      <c r="R3337" s="214"/>
      <c r="S3337" s="214"/>
      <c r="T3337" s="215"/>
      <c r="AT3337" s="216" t="s">
        <v>194</v>
      </c>
      <c r="AU3337" s="216" t="s">
        <v>82</v>
      </c>
      <c r="AV3337" s="13" t="s">
        <v>80</v>
      </c>
      <c r="AW3337" s="13" t="s">
        <v>29</v>
      </c>
      <c r="AX3337" s="13" t="s">
        <v>72</v>
      </c>
      <c r="AY3337" s="216" t="s">
        <v>182</v>
      </c>
    </row>
    <row r="3338" spans="1:65" s="14" customFormat="1" ht="11.25">
      <c r="B3338" s="217"/>
      <c r="C3338" s="218"/>
      <c r="D3338" s="208" t="s">
        <v>194</v>
      </c>
      <c r="E3338" s="219" t="s">
        <v>1</v>
      </c>
      <c r="F3338" s="220" t="s">
        <v>3417</v>
      </c>
      <c r="G3338" s="218"/>
      <c r="H3338" s="221">
        <v>2.2999999999999998</v>
      </c>
      <c r="I3338" s="222"/>
      <c r="J3338" s="218"/>
      <c r="K3338" s="218"/>
      <c r="L3338" s="223"/>
      <c r="M3338" s="224"/>
      <c r="N3338" s="225"/>
      <c r="O3338" s="225"/>
      <c r="P3338" s="225"/>
      <c r="Q3338" s="225"/>
      <c r="R3338" s="225"/>
      <c r="S3338" s="225"/>
      <c r="T3338" s="226"/>
      <c r="AT3338" s="227" t="s">
        <v>194</v>
      </c>
      <c r="AU3338" s="227" t="s">
        <v>82</v>
      </c>
      <c r="AV3338" s="14" t="s">
        <v>82</v>
      </c>
      <c r="AW3338" s="14" t="s">
        <v>29</v>
      </c>
      <c r="AX3338" s="14" t="s">
        <v>72</v>
      </c>
      <c r="AY3338" s="227" t="s">
        <v>182</v>
      </c>
    </row>
    <row r="3339" spans="1:65" s="13" customFormat="1" ht="11.25">
      <c r="B3339" s="206"/>
      <c r="C3339" s="207"/>
      <c r="D3339" s="208" t="s">
        <v>194</v>
      </c>
      <c r="E3339" s="209" t="s">
        <v>1</v>
      </c>
      <c r="F3339" s="210" t="s">
        <v>3755</v>
      </c>
      <c r="G3339" s="207"/>
      <c r="H3339" s="209" t="s">
        <v>1</v>
      </c>
      <c r="I3339" s="211"/>
      <c r="J3339" s="207"/>
      <c r="K3339" s="207"/>
      <c r="L3339" s="212"/>
      <c r="M3339" s="213"/>
      <c r="N3339" s="214"/>
      <c r="O3339" s="214"/>
      <c r="P3339" s="214"/>
      <c r="Q3339" s="214"/>
      <c r="R3339" s="214"/>
      <c r="S3339" s="214"/>
      <c r="T3339" s="215"/>
      <c r="AT3339" s="216" t="s">
        <v>194</v>
      </c>
      <c r="AU3339" s="216" t="s">
        <v>82</v>
      </c>
      <c r="AV3339" s="13" t="s">
        <v>80</v>
      </c>
      <c r="AW3339" s="13" t="s">
        <v>29</v>
      </c>
      <c r="AX3339" s="13" t="s">
        <v>72</v>
      </c>
      <c r="AY3339" s="216" t="s">
        <v>182</v>
      </c>
    </row>
    <row r="3340" spans="1:65" s="13" customFormat="1" ht="11.25">
      <c r="B3340" s="206"/>
      <c r="C3340" s="207"/>
      <c r="D3340" s="208" t="s">
        <v>194</v>
      </c>
      <c r="E3340" s="209" t="s">
        <v>1</v>
      </c>
      <c r="F3340" s="210" t="s">
        <v>1031</v>
      </c>
      <c r="G3340" s="207"/>
      <c r="H3340" s="209" t="s">
        <v>1</v>
      </c>
      <c r="I3340" s="211"/>
      <c r="J3340" s="207"/>
      <c r="K3340" s="207"/>
      <c r="L3340" s="212"/>
      <c r="M3340" s="213"/>
      <c r="N3340" s="214"/>
      <c r="O3340" s="214"/>
      <c r="P3340" s="214"/>
      <c r="Q3340" s="214"/>
      <c r="R3340" s="214"/>
      <c r="S3340" s="214"/>
      <c r="T3340" s="215"/>
      <c r="AT3340" s="216" t="s">
        <v>194</v>
      </c>
      <c r="AU3340" s="216" t="s">
        <v>82</v>
      </c>
      <c r="AV3340" s="13" t="s">
        <v>80</v>
      </c>
      <c r="AW3340" s="13" t="s">
        <v>29</v>
      </c>
      <c r="AX3340" s="13" t="s">
        <v>72</v>
      </c>
      <c r="AY3340" s="216" t="s">
        <v>182</v>
      </c>
    </row>
    <row r="3341" spans="1:65" s="14" customFormat="1" ht="11.25">
      <c r="B3341" s="217"/>
      <c r="C3341" s="218"/>
      <c r="D3341" s="208" t="s">
        <v>194</v>
      </c>
      <c r="E3341" s="219" t="s">
        <v>1</v>
      </c>
      <c r="F3341" s="220" t="s">
        <v>3756</v>
      </c>
      <c r="G3341" s="218"/>
      <c r="H3341" s="221">
        <v>53.8</v>
      </c>
      <c r="I3341" s="222"/>
      <c r="J3341" s="218"/>
      <c r="K3341" s="218"/>
      <c r="L3341" s="223"/>
      <c r="M3341" s="224"/>
      <c r="N3341" s="225"/>
      <c r="O3341" s="225"/>
      <c r="P3341" s="225"/>
      <c r="Q3341" s="225"/>
      <c r="R3341" s="225"/>
      <c r="S3341" s="225"/>
      <c r="T3341" s="226"/>
      <c r="AT3341" s="227" t="s">
        <v>194</v>
      </c>
      <c r="AU3341" s="227" t="s">
        <v>82</v>
      </c>
      <c r="AV3341" s="14" t="s">
        <v>82</v>
      </c>
      <c r="AW3341" s="14" t="s">
        <v>29</v>
      </c>
      <c r="AX3341" s="14" t="s">
        <v>72</v>
      </c>
      <c r="AY3341" s="227" t="s">
        <v>182</v>
      </c>
    </row>
    <row r="3342" spans="1:65" s="15" customFormat="1" ht="11.25">
      <c r="B3342" s="228"/>
      <c r="C3342" s="229"/>
      <c r="D3342" s="208" t="s">
        <v>194</v>
      </c>
      <c r="E3342" s="230" t="s">
        <v>1</v>
      </c>
      <c r="F3342" s="231" t="s">
        <v>218</v>
      </c>
      <c r="G3342" s="229"/>
      <c r="H3342" s="232">
        <v>77.599999999999994</v>
      </c>
      <c r="I3342" s="233"/>
      <c r="J3342" s="229"/>
      <c r="K3342" s="229"/>
      <c r="L3342" s="234"/>
      <c r="M3342" s="235"/>
      <c r="N3342" s="236"/>
      <c r="O3342" s="236"/>
      <c r="P3342" s="236"/>
      <c r="Q3342" s="236"/>
      <c r="R3342" s="236"/>
      <c r="S3342" s="236"/>
      <c r="T3342" s="237"/>
      <c r="AT3342" s="238" t="s">
        <v>194</v>
      </c>
      <c r="AU3342" s="238" t="s">
        <v>82</v>
      </c>
      <c r="AV3342" s="15" t="s">
        <v>187</v>
      </c>
      <c r="AW3342" s="15" t="s">
        <v>29</v>
      </c>
      <c r="AX3342" s="15" t="s">
        <v>80</v>
      </c>
      <c r="AY3342" s="238" t="s">
        <v>182</v>
      </c>
    </row>
    <row r="3343" spans="1:65" s="2" customFormat="1" ht="24.2" customHeight="1">
      <c r="A3343" s="34"/>
      <c r="B3343" s="35"/>
      <c r="C3343" s="242" t="s">
        <v>3774</v>
      </c>
      <c r="D3343" s="242" t="s">
        <v>648</v>
      </c>
      <c r="E3343" s="243" t="s">
        <v>3775</v>
      </c>
      <c r="F3343" s="244" t="s">
        <v>3776</v>
      </c>
      <c r="G3343" s="245" t="s">
        <v>201</v>
      </c>
      <c r="H3343" s="246">
        <v>89.24</v>
      </c>
      <c r="I3343" s="247"/>
      <c r="J3343" s="248">
        <f>ROUND(I3343*H3343,2)</f>
        <v>0</v>
      </c>
      <c r="K3343" s="249"/>
      <c r="L3343" s="250"/>
      <c r="M3343" s="251" t="s">
        <v>1</v>
      </c>
      <c r="N3343" s="252" t="s">
        <v>37</v>
      </c>
      <c r="O3343" s="71"/>
      <c r="P3343" s="202">
        <f>O3343*H3343</f>
        <v>0</v>
      </c>
      <c r="Q3343" s="202">
        <v>2.1999999999999999E-2</v>
      </c>
      <c r="R3343" s="202">
        <f>Q3343*H3343</f>
        <v>1.9632799999999997</v>
      </c>
      <c r="S3343" s="202">
        <v>0</v>
      </c>
      <c r="T3343" s="203">
        <f>S3343*H3343</f>
        <v>0</v>
      </c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R3343" s="204" t="s">
        <v>434</v>
      </c>
      <c r="AT3343" s="204" t="s">
        <v>648</v>
      </c>
      <c r="AU3343" s="204" t="s">
        <v>82</v>
      </c>
      <c r="AY3343" s="17" t="s">
        <v>182</v>
      </c>
      <c r="BE3343" s="205">
        <f>IF(N3343="základní",J3343,0)</f>
        <v>0</v>
      </c>
      <c r="BF3343" s="205">
        <f>IF(N3343="snížená",J3343,0)</f>
        <v>0</v>
      </c>
      <c r="BG3343" s="205">
        <f>IF(N3343="zákl. přenesená",J3343,0)</f>
        <v>0</v>
      </c>
      <c r="BH3343" s="205">
        <f>IF(N3343="sníž. přenesená",J3343,0)</f>
        <v>0</v>
      </c>
      <c r="BI3343" s="205">
        <f>IF(N3343="nulová",J3343,0)</f>
        <v>0</v>
      </c>
      <c r="BJ3343" s="17" t="s">
        <v>80</v>
      </c>
      <c r="BK3343" s="205">
        <f>ROUND(I3343*H3343,2)</f>
        <v>0</v>
      </c>
      <c r="BL3343" s="17" t="s">
        <v>326</v>
      </c>
      <c r="BM3343" s="204" t="s">
        <v>3777</v>
      </c>
    </row>
    <row r="3344" spans="1:65" s="13" customFormat="1" ht="11.25">
      <c r="B3344" s="206"/>
      <c r="C3344" s="207"/>
      <c r="D3344" s="208" t="s">
        <v>194</v>
      </c>
      <c r="E3344" s="209" t="s">
        <v>1</v>
      </c>
      <c r="F3344" s="210" t="s">
        <v>195</v>
      </c>
      <c r="G3344" s="207"/>
      <c r="H3344" s="209" t="s">
        <v>1</v>
      </c>
      <c r="I3344" s="211"/>
      <c r="J3344" s="207"/>
      <c r="K3344" s="207"/>
      <c r="L3344" s="212"/>
      <c r="M3344" s="213"/>
      <c r="N3344" s="214"/>
      <c r="O3344" s="214"/>
      <c r="P3344" s="214"/>
      <c r="Q3344" s="214"/>
      <c r="R3344" s="214"/>
      <c r="S3344" s="214"/>
      <c r="T3344" s="215"/>
      <c r="AT3344" s="216" t="s">
        <v>194</v>
      </c>
      <c r="AU3344" s="216" t="s">
        <v>82</v>
      </c>
      <c r="AV3344" s="13" t="s">
        <v>80</v>
      </c>
      <c r="AW3344" s="13" t="s">
        <v>29</v>
      </c>
      <c r="AX3344" s="13" t="s">
        <v>72</v>
      </c>
      <c r="AY3344" s="216" t="s">
        <v>182</v>
      </c>
    </row>
    <row r="3345" spans="1:65" s="13" customFormat="1" ht="11.25">
      <c r="B3345" s="206"/>
      <c r="C3345" s="207"/>
      <c r="D3345" s="208" t="s">
        <v>194</v>
      </c>
      <c r="E3345" s="209" t="s">
        <v>1</v>
      </c>
      <c r="F3345" s="210" t="s">
        <v>3746</v>
      </c>
      <c r="G3345" s="207"/>
      <c r="H3345" s="209" t="s">
        <v>1</v>
      </c>
      <c r="I3345" s="211"/>
      <c r="J3345" s="207"/>
      <c r="K3345" s="207"/>
      <c r="L3345" s="212"/>
      <c r="M3345" s="213"/>
      <c r="N3345" s="214"/>
      <c r="O3345" s="214"/>
      <c r="P3345" s="214"/>
      <c r="Q3345" s="214"/>
      <c r="R3345" s="214"/>
      <c r="S3345" s="214"/>
      <c r="T3345" s="215"/>
      <c r="AT3345" s="216" t="s">
        <v>194</v>
      </c>
      <c r="AU3345" s="216" t="s">
        <v>82</v>
      </c>
      <c r="AV3345" s="13" t="s">
        <v>80</v>
      </c>
      <c r="AW3345" s="13" t="s">
        <v>29</v>
      </c>
      <c r="AX3345" s="13" t="s">
        <v>72</v>
      </c>
      <c r="AY3345" s="216" t="s">
        <v>182</v>
      </c>
    </row>
    <row r="3346" spans="1:65" s="13" customFormat="1" ht="11.25">
      <c r="B3346" s="206"/>
      <c r="C3346" s="207"/>
      <c r="D3346" s="208" t="s">
        <v>194</v>
      </c>
      <c r="E3346" s="209" t="s">
        <v>1</v>
      </c>
      <c r="F3346" s="210" t="s">
        <v>3778</v>
      </c>
      <c r="G3346" s="207"/>
      <c r="H3346" s="209" t="s">
        <v>1</v>
      </c>
      <c r="I3346" s="211"/>
      <c r="J3346" s="207"/>
      <c r="K3346" s="207"/>
      <c r="L3346" s="212"/>
      <c r="M3346" s="213"/>
      <c r="N3346" s="214"/>
      <c r="O3346" s="214"/>
      <c r="P3346" s="214"/>
      <c r="Q3346" s="214"/>
      <c r="R3346" s="214"/>
      <c r="S3346" s="214"/>
      <c r="T3346" s="215"/>
      <c r="AT3346" s="216" t="s">
        <v>194</v>
      </c>
      <c r="AU3346" s="216" t="s">
        <v>82</v>
      </c>
      <c r="AV3346" s="13" t="s">
        <v>80</v>
      </c>
      <c r="AW3346" s="13" t="s">
        <v>29</v>
      </c>
      <c r="AX3346" s="13" t="s">
        <v>72</v>
      </c>
      <c r="AY3346" s="216" t="s">
        <v>182</v>
      </c>
    </row>
    <row r="3347" spans="1:65" s="14" customFormat="1" ht="11.25">
      <c r="B3347" s="217"/>
      <c r="C3347" s="218"/>
      <c r="D3347" s="208" t="s">
        <v>194</v>
      </c>
      <c r="E3347" s="219" t="s">
        <v>1</v>
      </c>
      <c r="F3347" s="220" t="s">
        <v>3779</v>
      </c>
      <c r="G3347" s="218"/>
      <c r="H3347" s="221">
        <v>9.9</v>
      </c>
      <c r="I3347" s="222"/>
      <c r="J3347" s="218"/>
      <c r="K3347" s="218"/>
      <c r="L3347" s="223"/>
      <c r="M3347" s="224"/>
      <c r="N3347" s="225"/>
      <c r="O3347" s="225"/>
      <c r="P3347" s="225"/>
      <c r="Q3347" s="225"/>
      <c r="R3347" s="225"/>
      <c r="S3347" s="225"/>
      <c r="T3347" s="226"/>
      <c r="AT3347" s="227" t="s">
        <v>194</v>
      </c>
      <c r="AU3347" s="227" t="s">
        <v>82</v>
      </c>
      <c r="AV3347" s="14" t="s">
        <v>82</v>
      </c>
      <c r="AW3347" s="14" t="s">
        <v>29</v>
      </c>
      <c r="AX3347" s="14" t="s">
        <v>72</v>
      </c>
      <c r="AY3347" s="227" t="s">
        <v>182</v>
      </c>
    </row>
    <row r="3348" spans="1:65" s="13" customFormat="1" ht="11.25">
      <c r="B3348" s="206"/>
      <c r="C3348" s="207"/>
      <c r="D3348" s="208" t="s">
        <v>194</v>
      </c>
      <c r="E3348" s="209" t="s">
        <v>1</v>
      </c>
      <c r="F3348" s="210" t="s">
        <v>207</v>
      </c>
      <c r="G3348" s="207"/>
      <c r="H3348" s="209" t="s">
        <v>1</v>
      </c>
      <c r="I3348" s="211"/>
      <c r="J3348" s="207"/>
      <c r="K3348" s="207"/>
      <c r="L3348" s="212"/>
      <c r="M3348" s="213"/>
      <c r="N3348" s="214"/>
      <c r="O3348" s="214"/>
      <c r="P3348" s="214"/>
      <c r="Q3348" s="214"/>
      <c r="R3348" s="214"/>
      <c r="S3348" s="214"/>
      <c r="T3348" s="215"/>
      <c r="AT3348" s="216" t="s">
        <v>194</v>
      </c>
      <c r="AU3348" s="216" t="s">
        <v>82</v>
      </c>
      <c r="AV3348" s="13" t="s">
        <v>80</v>
      </c>
      <c r="AW3348" s="13" t="s">
        <v>29</v>
      </c>
      <c r="AX3348" s="13" t="s">
        <v>72</v>
      </c>
      <c r="AY3348" s="216" t="s">
        <v>182</v>
      </c>
    </row>
    <row r="3349" spans="1:65" s="13" customFormat="1" ht="11.25">
      <c r="B3349" s="206"/>
      <c r="C3349" s="207"/>
      <c r="D3349" s="208" t="s">
        <v>194</v>
      </c>
      <c r="E3349" s="209" t="s">
        <v>1</v>
      </c>
      <c r="F3349" s="210" t="s">
        <v>3751</v>
      </c>
      <c r="G3349" s="207"/>
      <c r="H3349" s="209" t="s">
        <v>1</v>
      </c>
      <c r="I3349" s="211"/>
      <c r="J3349" s="207"/>
      <c r="K3349" s="207"/>
      <c r="L3349" s="212"/>
      <c r="M3349" s="213"/>
      <c r="N3349" s="214"/>
      <c r="O3349" s="214"/>
      <c r="P3349" s="214"/>
      <c r="Q3349" s="214"/>
      <c r="R3349" s="214"/>
      <c r="S3349" s="214"/>
      <c r="T3349" s="215"/>
      <c r="AT3349" s="216" t="s">
        <v>194</v>
      </c>
      <c r="AU3349" s="216" t="s">
        <v>82</v>
      </c>
      <c r="AV3349" s="13" t="s">
        <v>80</v>
      </c>
      <c r="AW3349" s="13" t="s">
        <v>29</v>
      </c>
      <c r="AX3349" s="13" t="s">
        <v>72</v>
      </c>
      <c r="AY3349" s="216" t="s">
        <v>182</v>
      </c>
    </row>
    <row r="3350" spans="1:65" s="13" customFormat="1" ht="11.25">
      <c r="B3350" s="206"/>
      <c r="C3350" s="207"/>
      <c r="D3350" s="208" t="s">
        <v>194</v>
      </c>
      <c r="E3350" s="209" t="s">
        <v>1</v>
      </c>
      <c r="F3350" s="210" t="s">
        <v>3752</v>
      </c>
      <c r="G3350" s="207"/>
      <c r="H3350" s="209" t="s">
        <v>1</v>
      </c>
      <c r="I3350" s="211"/>
      <c r="J3350" s="207"/>
      <c r="K3350" s="207"/>
      <c r="L3350" s="212"/>
      <c r="M3350" s="213"/>
      <c r="N3350" s="214"/>
      <c r="O3350" s="214"/>
      <c r="P3350" s="214"/>
      <c r="Q3350" s="214"/>
      <c r="R3350" s="214"/>
      <c r="S3350" s="214"/>
      <c r="T3350" s="215"/>
      <c r="AT3350" s="216" t="s">
        <v>194</v>
      </c>
      <c r="AU3350" s="216" t="s">
        <v>82</v>
      </c>
      <c r="AV3350" s="13" t="s">
        <v>80</v>
      </c>
      <c r="AW3350" s="13" t="s">
        <v>29</v>
      </c>
      <c r="AX3350" s="13" t="s">
        <v>72</v>
      </c>
      <c r="AY3350" s="216" t="s">
        <v>182</v>
      </c>
    </row>
    <row r="3351" spans="1:65" s="14" customFormat="1" ht="11.25">
      <c r="B3351" s="217"/>
      <c r="C3351" s="218"/>
      <c r="D3351" s="208" t="s">
        <v>194</v>
      </c>
      <c r="E3351" s="219" t="s">
        <v>1</v>
      </c>
      <c r="F3351" s="220" t="s">
        <v>3753</v>
      </c>
      <c r="G3351" s="218"/>
      <c r="H3351" s="221">
        <v>11.6</v>
      </c>
      <c r="I3351" s="222"/>
      <c r="J3351" s="218"/>
      <c r="K3351" s="218"/>
      <c r="L3351" s="223"/>
      <c r="M3351" s="224"/>
      <c r="N3351" s="225"/>
      <c r="O3351" s="225"/>
      <c r="P3351" s="225"/>
      <c r="Q3351" s="225"/>
      <c r="R3351" s="225"/>
      <c r="S3351" s="225"/>
      <c r="T3351" s="226"/>
      <c r="AT3351" s="227" t="s">
        <v>194</v>
      </c>
      <c r="AU3351" s="227" t="s">
        <v>82</v>
      </c>
      <c r="AV3351" s="14" t="s">
        <v>82</v>
      </c>
      <c r="AW3351" s="14" t="s">
        <v>29</v>
      </c>
      <c r="AX3351" s="14" t="s">
        <v>72</v>
      </c>
      <c r="AY3351" s="227" t="s">
        <v>182</v>
      </c>
    </row>
    <row r="3352" spans="1:65" s="13" customFormat="1" ht="11.25">
      <c r="B3352" s="206"/>
      <c r="C3352" s="207"/>
      <c r="D3352" s="208" t="s">
        <v>194</v>
      </c>
      <c r="E3352" s="209" t="s">
        <v>1</v>
      </c>
      <c r="F3352" s="210" t="s">
        <v>3754</v>
      </c>
      <c r="G3352" s="207"/>
      <c r="H3352" s="209" t="s">
        <v>1</v>
      </c>
      <c r="I3352" s="211"/>
      <c r="J3352" s="207"/>
      <c r="K3352" s="207"/>
      <c r="L3352" s="212"/>
      <c r="M3352" s="213"/>
      <c r="N3352" s="214"/>
      <c r="O3352" s="214"/>
      <c r="P3352" s="214"/>
      <c r="Q3352" s="214"/>
      <c r="R3352" s="214"/>
      <c r="S3352" s="214"/>
      <c r="T3352" s="215"/>
      <c r="AT3352" s="216" t="s">
        <v>194</v>
      </c>
      <c r="AU3352" s="216" t="s">
        <v>82</v>
      </c>
      <c r="AV3352" s="13" t="s">
        <v>80</v>
      </c>
      <c r="AW3352" s="13" t="s">
        <v>29</v>
      </c>
      <c r="AX3352" s="13" t="s">
        <v>72</v>
      </c>
      <c r="AY3352" s="216" t="s">
        <v>182</v>
      </c>
    </row>
    <row r="3353" spans="1:65" s="13" customFormat="1" ht="11.25">
      <c r="B3353" s="206"/>
      <c r="C3353" s="207"/>
      <c r="D3353" s="208" t="s">
        <v>194</v>
      </c>
      <c r="E3353" s="209" t="s">
        <v>1</v>
      </c>
      <c r="F3353" s="210" t="s">
        <v>1626</v>
      </c>
      <c r="G3353" s="207"/>
      <c r="H3353" s="209" t="s">
        <v>1</v>
      </c>
      <c r="I3353" s="211"/>
      <c r="J3353" s="207"/>
      <c r="K3353" s="207"/>
      <c r="L3353" s="212"/>
      <c r="M3353" s="213"/>
      <c r="N3353" s="214"/>
      <c r="O3353" s="214"/>
      <c r="P3353" s="214"/>
      <c r="Q3353" s="214"/>
      <c r="R3353" s="214"/>
      <c r="S3353" s="214"/>
      <c r="T3353" s="215"/>
      <c r="AT3353" s="216" t="s">
        <v>194</v>
      </c>
      <c r="AU3353" s="216" t="s">
        <v>82</v>
      </c>
      <c r="AV3353" s="13" t="s">
        <v>80</v>
      </c>
      <c r="AW3353" s="13" t="s">
        <v>29</v>
      </c>
      <c r="AX3353" s="13" t="s">
        <v>72</v>
      </c>
      <c r="AY3353" s="216" t="s">
        <v>182</v>
      </c>
    </row>
    <row r="3354" spans="1:65" s="14" customFormat="1" ht="11.25">
      <c r="B3354" s="217"/>
      <c r="C3354" s="218"/>
      <c r="D3354" s="208" t="s">
        <v>194</v>
      </c>
      <c r="E3354" s="219" t="s">
        <v>1</v>
      </c>
      <c r="F3354" s="220" t="s">
        <v>3417</v>
      </c>
      <c r="G3354" s="218"/>
      <c r="H3354" s="221">
        <v>2.2999999999999998</v>
      </c>
      <c r="I3354" s="222"/>
      <c r="J3354" s="218"/>
      <c r="K3354" s="218"/>
      <c r="L3354" s="223"/>
      <c r="M3354" s="224"/>
      <c r="N3354" s="225"/>
      <c r="O3354" s="225"/>
      <c r="P3354" s="225"/>
      <c r="Q3354" s="225"/>
      <c r="R3354" s="225"/>
      <c r="S3354" s="225"/>
      <c r="T3354" s="226"/>
      <c r="AT3354" s="227" t="s">
        <v>194</v>
      </c>
      <c r="AU3354" s="227" t="s">
        <v>82</v>
      </c>
      <c r="AV3354" s="14" t="s">
        <v>82</v>
      </c>
      <c r="AW3354" s="14" t="s">
        <v>29</v>
      </c>
      <c r="AX3354" s="14" t="s">
        <v>72</v>
      </c>
      <c r="AY3354" s="227" t="s">
        <v>182</v>
      </c>
    </row>
    <row r="3355" spans="1:65" s="13" customFormat="1" ht="11.25">
      <c r="B3355" s="206"/>
      <c r="C3355" s="207"/>
      <c r="D3355" s="208" t="s">
        <v>194</v>
      </c>
      <c r="E3355" s="209" t="s">
        <v>1</v>
      </c>
      <c r="F3355" s="210" t="s">
        <v>3755</v>
      </c>
      <c r="G3355" s="207"/>
      <c r="H3355" s="209" t="s">
        <v>1</v>
      </c>
      <c r="I3355" s="211"/>
      <c r="J3355" s="207"/>
      <c r="K3355" s="207"/>
      <c r="L3355" s="212"/>
      <c r="M3355" s="213"/>
      <c r="N3355" s="214"/>
      <c r="O3355" s="214"/>
      <c r="P3355" s="214"/>
      <c r="Q3355" s="214"/>
      <c r="R3355" s="214"/>
      <c r="S3355" s="214"/>
      <c r="T3355" s="215"/>
      <c r="AT3355" s="216" t="s">
        <v>194</v>
      </c>
      <c r="AU3355" s="216" t="s">
        <v>82</v>
      </c>
      <c r="AV3355" s="13" t="s">
        <v>80</v>
      </c>
      <c r="AW3355" s="13" t="s">
        <v>29</v>
      </c>
      <c r="AX3355" s="13" t="s">
        <v>72</v>
      </c>
      <c r="AY3355" s="216" t="s">
        <v>182</v>
      </c>
    </row>
    <row r="3356" spans="1:65" s="13" customFormat="1" ht="11.25">
      <c r="B3356" s="206"/>
      <c r="C3356" s="207"/>
      <c r="D3356" s="208" t="s">
        <v>194</v>
      </c>
      <c r="E3356" s="209" t="s">
        <v>1</v>
      </c>
      <c r="F3356" s="210" t="s">
        <v>1031</v>
      </c>
      <c r="G3356" s="207"/>
      <c r="H3356" s="209" t="s">
        <v>1</v>
      </c>
      <c r="I3356" s="211"/>
      <c r="J3356" s="207"/>
      <c r="K3356" s="207"/>
      <c r="L3356" s="212"/>
      <c r="M3356" s="213"/>
      <c r="N3356" s="214"/>
      <c r="O3356" s="214"/>
      <c r="P3356" s="214"/>
      <c r="Q3356" s="214"/>
      <c r="R3356" s="214"/>
      <c r="S3356" s="214"/>
      <c r="T3356" s="215"/>
      <c r="AT3356" s="216" t="s">
        <v>194</v>
      </c>
      <c r="AU3356" s="216" t="s">
        <v>82</v>
      </c>
      <c r="AV3356" s="13" t="s">
        <v>80</v>
      </c>
      <c r="AW3356" s="13" t="s">
        <v>29</v>
      </c>
      <c r="AX3356" s="13" t="s">
        <v>72</v>
      </c>
      <c r="AY3356" s="216" t="s">
        <v>182</v>
      </c>
    </row>
    <row r="3357" spans="1:65" s="14" customFormat="1" ht="11.25">
      <c r="B3357" s="217"/>
      <c r="C3357" s="218"/>
      <c r="D3357" s="208" t="s">
        <v>194</v>
      </c>
      <c r="E3357" s="219" t="s">
        <v>1</v>
      </c>
      <c r="F3357" s="220" t="s">
        <v>3756</v>
      </c>
      <c r="G3357" s="218"/>
      <c r="H3357" s="221">
        <v>53.8</v>
      </c>
      <c r="I3357" s="222"/>
      <c r="J3357" s="218"/>
      <c r="K3357" s="218"/>
      <c r="L3357" s="223"/>
      <c r="M3357" s="224"/>
      <c r="N3357" s="225"/>
      <c r="O3357" s="225"/>
      <c r="P3357" s="225"/>
      <c r="Q3357" s="225"/>
      <c r="R3357" s="225"/>
      <c r="S3357" s="225"/>
      <c r="T3357" s="226"/>
      <c r="AT3357" s="227" t="s">
        <v>194</v>
      </c>
      <c r="AU3357" s="227" t="s">
        <v>82</v>
      </c>
      <c r="AV3357" s="14" t="s">
        <v>82</v>
      </c>
      <c r="AW3357" s="14" t="s">
        <v>29</v>
      </c>
      <c r="AX3357" s="14" t="s">
        <v>72</v>
      </c>
      <c r="AY3357" s="227" t="s">
        <v>182</v>
      </c>
    </row>
    <row r="3358" spans="1:65" s="15" customFormat="1" ht="11.25">
      <c r="B3358" s="228"/>
      <c r="C3358" s="229"/>
      <c r="D3358" s="208" t="s">
        <v>194</v>
      </c>
      <c r="E3358" s="230" t="s">
        <v>1</v>
      </c>
      <c r="F3358" s="231" t="s">
        <v>218</v>
      </c>
      <c r="G3358" s="229"/>
      <c r="H3358" s="232">
        <v>77.599999999999994</v>
      </c>
      <c r="I3358" s="233"/>
      <c r="J3358" s="229"/>
      <c r="K3358" s="229"/>
      <c r="L3358" s="234"/>
      <c r="M3358" s="235"/>
      <c r="N3358" s="236"/>
      <c r="O3358" s="236"/>
      <c r="P3358" s="236"/>
      <c r="Q3358" s="236"/>
      <c r="R3358" s="236"/>
      <c r="S3358" s="236"/>
      <c r="T3358" s="237"/>
      <c r="AT3358" s="238" t="s">
        <v>194</v>
      </c>
      <c r="AU3358" s="238" t="s">
        <v>82</v>
      </c>
      <c r="AV3358" s="15" t="s">
        <v>187</v>
      </c>
      <c r="AW3358" s="15" t="s">
        <v>29</v>
      </c>
      <c r="AX3358" s="15" t="s">
        <v>80</v>
      </c>
      <c r="AY3358" s="238" t="s">
        <v>182</v>
      </c>
    </row>
    <row r="3359" spans="1:65" s="14" customFormat="1" ht="11.25">
      <c r="B3359" s="217"/>
      <c r="C3359" s="218"/>
      <c r="D3359" s="208" t="s">
        <v>194</v>
      </c>
      <c r="E3359" s="218"/>
      <c r="F3359" s="220" t="s">
        <v>3780</v>
      </c>
      <c r="G3359" s="218"/>
      <c r="H3359" s="221">
        <v>89.24</v>
      </c>
      <c r="I3359" s="222"/>
      <c r="J3359" s="218"/>
      <c r="K3359" s="218"/>
      <c r="L3359" s="223"/>
      <c r="M3359" s="224"/>
      <c r="N3359" s="225"/>
      <c r="O3359" s="225"/>
      <c r="P3359" s="225"/>
      <c r="Q3359" s="225"/>
      <c r="R3359" s="225"/>
      <c r="S3359" s="225"/>
      <c r="T3359" s="226"/>
      <c r="AT3359" s="227" t="s">
        <v>194</v>
      </c>
      <c r="AU3359" s="227" t="s">
        <v>82</v>
      </c>
      <c r="AV3359" s="14" t="s">
        <v>82</v>
      </c>
      <c r="AW3359" s="14" t="s">
        <v>4</v>
      </c>
      <c r="AX3359" s="14" t="s">
        <v>80</v>
      </c>
      <c r="AY3359" s="227" t="s">
        <v>182</v>
      </c>
    </row>
    <row r="3360" spans="1:65" s="2" customFormat="1" ht="24.2" customHeight="1">
      <c r="A3360" s="34"/>
      <c r="B3360" s="35"/>
      <c r="C3360" s="192" t="s">
        <v>3781</v>
      </c>
      <c r="D3360" s="192" t="s">
        <v>184</v>
      </c>
      <c r="E3360" s="193" t="s">
        <v>3782</v>
      </c>
      <c r="F3360" s="194" t="s">
        <v>3783</v>
      </c>
      <c r="G3360" s="195" t="s">
        <v>201</v>
      </c>
      <c r="H3360" s="196">
        <v>35.04</v>
      </c>
      <c r="I3360" s="197"/>
      <c r="J3360" s="198">
        <f>ROUND(I3360*H3360,2)</f>
        <v>0</v>
      </c>
      <c r="K3360" s="199"/>
      <c r="L3360" s="39"/>
      <c r="M3360" s="200" t="s">
        <v>1</v>
      </c>
      <c r="N3360" s="201" t="s">
        <v>37</v>
      </c>
      <c r="O3360" s="71"/>
      <c r="P3360" s="202">
        <f>O3360*H3360</f>
        <v>0</v>
      </c>
      <c r="Q3360" s="202">
        <v>1.5E-3</v>
      </c>
      <c r="R3360" s="202">
        <f>Q3360*H3360</f>
        <v>5.2560000000000003E-2</v>
      </c>
      <c r="S3360" s="202">
        <v>0</v>
      </c>
      <c r="T3360" s="203">
        <f>S3360*H3360</f>
        <v>0</v>
      </c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R3360" s="204" t="s">
        <v>326</v>
      </c>
      <c r="AT3360" s="204" t="s">
        <v>184</v>
      </c>
      <c r="AU3360" s="204" t="s">
        <v>82</v>
      </c>
      <c r="AY3360" s="17" t="s">
        <v>182</v>
      </c>
      <c r="BE3360" s="205">
        <f>IF(N3360="základní",J3360,0)</f>
        <v>0</v>
      </c>
      <c r="BF3360" s="205">
        <f>IF(N3360="snížená",J3360,0)</f>
        <v>0</v>
      </c>
      <c r="BG3360" s="205">
        <f>IF(N3360="zákl. přenesená",J3360,0)</f>
        <v>0</v>
      </c>
      <c r="BH3360" s="205">
        <f>IF(N3360="sníž. přenesená",J3360,0)</f>
        <v>0</v>
      </c>
      <c r="BI3360" s="205">
        <f>IF(N3360="nulová",J3360,0)</f>
        <v>0</v>
      </c>
      <c r="BJ3360" s="17" t="s">
        <v>80</v>
      </c>
      <c r="BK3360" s="205">
        <f>ROUND(I3360*H3360,2)</f>
        <v>0</v>
      </c>
      <c r="BL3360" s="17" t="s">
        <v>326</v>
      </c>
      <c r="BM3360" s="204" t="s">
        <v>3784</v>
      </c>
    </row>
    <row r="3361" spans="1:65" s="13" customFormat="1" ht="11.25">
      <c r="B3361" s="206"/>
      <c r="C3361" s="207"/>
      <c r="D3361" s="208" t="s">
        <v>194</v>
      </c>
      <c r="E3361" s="209" t="s">
        <v>1</v>
      </c>
      <c r="F3361" s="210" t="s">
        <v>195</v>
      </c>
      <c r="G3361" s="207"/>
      <c r="H3361" s="209" t="s">
        <v>1</v>
      </c>
      <c r="I3361" s="211"/>
      <c r="J3361" s="207"/>
      <c r="K3361" s="207"/>
      <c r="L3361" s="212"/>
      <c r="M3361" s="213"/>
      <c r="N3361" s="214"/>
      <c r="O3361" s="214"/>
      <c r="P3361" s="214"/>
      <c r="Q3361" s="214"/>
      <c r="R3361" s="214"/>
      <c r="S3361" s="214"/>
      <c r="T3361" s="215"/>
      <c r="AT3361" s="216" t="s">
        <v>194</v>
      </c>
      <c r="AU3361" s="216" t="s">
        <v>82</v>
      </c>
      <c r="AV3361" s="13" t="s">
        <v>80</v>
      </c>
      <c r="AW3361" s="13" t="s">
        <v>29</v>
      </c>
      <c r="AX3361" s="13" t="s">
        <v>72</v>
      </c>
      <c r="AY3361" s="216" t="s">
        <v>182</v>
      </c>
    </row>
    <row r="3362" spans="1:65" s="13" customFormat="1" ht="11.25">
      <c r="B3362" s="206"/>
      <c r="C3362" s="207"/>
      <c r="D3362" s="208" t="s">
        <v>194</v>
      </c>
      <c r="E3362" s="209" t="s">
        <v>1</v>
      </c>
      <c r="F3362" s="210" t="s">
        <v>3746</v>
      </c>
      <c r="G3362" s="207"/>
      <c r="H3362" s="209" t="s">
        <v>1</v>
      </c>
      <c r="I3362" s="211"/>
      <c r="J3362" s="207"/>
      <c r="K3362" s="207"/>
      <c r="L3362" s="212"/>
      <c r="M3362" s="213"/>
      <c r="N3362" s="214"/>
      <c r="O3362" s="214"/>
      <c r="P3362" s="214"/>
      <c r="Q3362" s="214"/>
      <c r="R3362" s="214"/>
      <c r="S3362" s="214"/>
      <c r="T3362" s="215"/>
      <c r="AT3362" s="216" t="s">
        <v>194</v>
      </c>
      <c r="AU3362" s="216" t="s">
        <v>82</v>
      </c>
      <c r="AV3362" s="13" t="s">
        <v>80</v>
      </c>
      <c r="AW3362" s="13" t="s">
        <v>29</v>
      </c>
      <c r="AX3362" s="13" t="s">
        <v>72</v>
      </c>
      <c r="AY3362" s="216" t="s">
        <v>182</v>
      </c>
    </row>
    <row r="3363" spans="1:65" s="13" customFormat="1" ht="11.25">
      <c r="B3363" s="206"/>
      <c r="C3363" s="207"/>
      <c r="D3363" s="208" t="s">
        <v>194</v>
      </c>
      <c r="E3363" s="209" t="s">
        <v>1</v>
      </c>
      <c r="F3363" s="210" t="s">
        <v>3785</v>
      </c>
      <c r="G3363" s="207"/>
      <c r="H3363" s="209" t="s">
        <v>1</v>
      </c>
      <c r="I3363" s="211"/>
      <c r="J3363" s="207"/>
      <c r="K3363" s="207"/>
      <c r="L3363" s="212"/>
      <c r="M3363" s="213"/>
      <c r="N3363" s="214"/>
      <c r="O3363" s="214"/>
      <c r="P3363" s="214"/>
      <c r="Q3363" s="214"/>
      <c r="R3363" s="214"/>
      <c r="S3363" s="214"/>
      <c r="T3363" s="215"/>
      <c r="AT3363" s="216" t="s">
        <v>194</v>
      </c>
      <c r="AU3363" s="216" t="s">
        <v>82</v>
      </c>
      <c r="AV3363" s="13" t="s">
        <v>80</v>
      </c>
      <c r="AW3363" s="13" t="s">
        <v>29</v>
      </c>
      <c r="AX3363" s="13" t="s">
        <v>72</v>
      </c>
      <c r="AY3363" s="216" t="s">
        <v>182</v>
      </c>
    </row>
    <row r="3364" spans="1:65" s="14" customFormat="1" ht="11.25">
      <c r="B3364" s="217"/>
      <c r="C3364" s="218"/>
      <c r="D3364" s="208" t="s">
        <v>194</v>
      </c>
      <c r="E3364" s="219" t="s">
        <v>1</v>
      </c>
      <c r="F3364" s="220" t="s">
        <v>3786</v>
      </c>
      <c r="G3364" s="218"/>
      <c r="H3364" s="221">
        <v>16</v>
      </c>
      <c r="I3364" s="222"/>
      <c r="J3364" s="218"/>
      <c r="K3364" s="218"/>
      <c r="L3364" s="223"/>
      <c r="M3364" s="224"/>
      <c r="N3364" s="225"/>
      <c r="O3364" s="225"/>
      <c r="P3364" s="225"/>
      <c r="Q3364" s="225"/>
      <c r="R3364" s="225"/>
      <c r="S3364" s="225"/>
      <c r="T3364" s="226"/>
      <c r="AT3364" s="227" t="s">
        <v>194</v>
      </c>
      <c r="AU3364" s="227" t="s">
        <v>82</v>
      </c>
      <c r="AV3364" s="14" t="s">
        <v>82</v>
      </c>
      <c r="AW3364" s="14" t="s">
        <v>29</v>
      </c>
      <c r="AX3364" s="14" t="s">
        <v>72</v>
      </c>
      <c r="AY3364" s="227" t="s">
        <v>182</v>
      </c>
    </row>
    <row r="3365" spans="1:65" s="13" customFormat="1" ht="11.25">
      <c r="B3365" s="206"/>
      <c r="C3365" s="207"/>
      <c r="D3365" s="208" t="s">
        <v>194</v>
      </c>
      <c r="E3365" s="209" t="s">
        <v>1</v>
      </c>
      <c r="F3365" s="210" t="s">
        <v>207</v>
      </c>
      <c r="G3365" s="207"/>
      <c r="H3365" s="209" t="s">
        <v>1</v>
      </c>
      <c r="I3365" s="211"/>
      <c r="J3365" s="207"/>
      <c r="K3365" s="207"/>
      <c r="L3365" s="212"/>
      <c r="M3365" s="213"/>
      <c r="N3365" s="214"/>
      <c r="O3365" s="214"/>
      <c r="P3365" s="214"/>
      <c r="Q3365" s="214"/>
      <c r="R3365" s="214"/>
      <c r="S3365" s="214"/>
      <c r="T3365" s="215"/>
      <c r="AT3365" s="216" t="s">
        <v>194</v>
      </c>
      <c r="AU3365" s="216" t="s">
        <v>82</v>
      </c>
      <c r="AV3365" s="13" t="s">
        <v>80</v>
      </c>
      <c r="AW3365" s="13" t="s">
        <v>29</v>
      </c>
      <c r="AX3365" s="13" t="s">
        <v>72</v>
      </c>
      <c r="AY3365" s="216" t="s">
        <v>182</v>
      </c>
    </row>
    <row r="3366" spans="1:65" s="13" customFormat="1" ht="11.25">
      <c r="B3366" s="206"/>
      <c r="C3366" s="207"/>
      <c r="D3366" s="208" t="s">
        <v>194</v>
      </c>
      <c r="E3366" s="209" t="s">
        <v>1</v>
      </c>
      <c r="F3366" s="210" t="s">
        <v>3751</v>
      </c>
      <c r="G3366" s="207"/>
      <c r="H3366" s="209" t="s">
        <v>1</v>
      </c>
      <c r="I3366" s="211"/>
      <c r="J3366" s="207"/>
      <c r="K3366" s="207"/>
      <c r="L3366" s="212"/>
      <c r="M3366" s="213"/>
      <c r="N3366" s="214"/>
      <c r="O3366" s="214"/>
      <c r="P3366" s="214"/>
      <c r="Q3366" s="214"/>
      <c r="R3366" s="214"/>
      <c r="S3366" s="214"/>
      <c r="T3366" s="215"/>
      <c r="AT3366" s="216" t="s">
        <v>194</v>
      </c>
      <c r="AU3366" s="216" t="s">
        <v>82</v>
      </c>
      <c r="AV3366" s="13" t="s">
        <v>80</v>
      </c>
      <c r="AW3366" s="13" t="s">
        <v>29</v>
      </c>
      <c r="AX3366" s="13" t="s">
        <v>72</v>
      </c>
      <c r="AY3366" s="216" t="s">
        <v>182</v>
      </c>
    </row>
    <row r="3367" spans="1:65" s="13" customFormat="1" ht="11.25">
      <c r="B3367" s="206"/>
      <c r="C3367" s="207"/>
      <c r="D3367" s="208" t="s">
        <v>194</v>
      </c>
      <c r="E3367" s="209" t="s">
        <v>1</v>
      </c>
      <c r="F3367" s="210" t="s">
        <v>3787</v>
      </c>
      <c r="G3367" s="207"/>
      <c r="H3367" s="209" t="s">
        <v>1</v>
      </c>
      <c r="I3367" s="211"/>
      <c r="J3367" s="207"/>
      <c r="K3367" s="207"/>
      <c r="L3367" s="212"/>
      <c r="M3367" s="213"/>
      <c r="N3367" s="214"/>
      <c r="O3367" s="214"/>
      <c r="P3367" s="214"/>
      <c r="Q3367" s="214"/>
      <c r="R3367" s="214"/>
      <c r="S3367" s="214"/>
      <c r="T3367" s="215"/>
      <c r="AT3367" s="216" t="s">
        <v>194</v>
      </c>
      <c r="AU3367" s="216" t="s">
        <v>82</v>
      </c>
      <c r="AV3367" s="13" t="s">
        <v>80</v>
      </c>
      <c r="AW3367" s="13" t="s">
        <v>29</v>
      </c>
      <c r="AX3367" s="13" t="s">
        <v>72</v>
      </c>
      <c r="AY3367" s="216" t="s">
        <v>182</v>
      </c>
    </row>
    <row r="3368" spans="1:65" s="14" customFormat="1" ht="11.25">
      <c r="B3368" s="217"/>
      <c r="C3368" s="218"/>
      <c r="D3368" s="208" t="s">
        <v>194</v>
      </c>
      <c r="E3368" s="219" t="s">
        <v>1</v>
      </c>
      <c r="F3368" s="220" t="s">
        <v>3788</v>
      </c>
      <c r="G3368" s="218"/>
      <c r="H3368" s="221">
        <v>15.3</v>
      </c>
      <c r="I3368" s="222"/>
      <c r="J3368" s="218"/>
      <c r="K3368" s="218"/>
      <c r="L3368" s="223"/>
      <c r="M3368" s="224"/>
      <c r="N3368" s="225"/>
      <c r="O3368" s="225"/>
      <c r="P3368" s="225"/>
      <c r="Q3368" s="225"/>
      <c r="R3368" s="225"/>
      <c r="S3368" s="225"/>
      <c r="T3368" s="226"/>
      <c r="AT3368" s="227" t="s">
        <v>194</v>
      </c>
      <c r="AU3368" s="227" t="s">
        <v>82</v>
      </c>
      <c r="AV3368" s="14" t="s">
        <v>82</v>
      </c>
      <c r="AW3368" s="14" t="s">
        <v>29</v>
      </c>
      <c r="AX3368" s="14" t="s">
        <v>72</v>
      </c>
      <c r="AY3368" s="227" t="s">
        <v>182</v>
      </c>
    </row>
    <row r="3369" spans="1:65" s="13" customFormat="1" ht="11.25">
      <c r="B3369" s="206"/>
      <c r="C3369" s="207"/>
      <c r="D3369" s="208" t="s">
        <v>194</v>
      </c>
      <c r="E3369" s="209" t="s">
        <v>1</v>
      </c>
      <c r="F3369" s="210" t="s">
        <v>3754</v>
      </c>
      <c r="G3369" s="207"/>
      <c r="H3369" s="209" t="s">
        <v>1</v>
      </c>
      <c r="I3369" s="211"/>
      <c r="J3369" s="207"/>
      <c r="K3369" s="207"/>
      <c r="L3369" s="212"/>
      <c r="M3369" s="213"/>
      <c r="N3369" s="214"/>
      <c r="O3369" s="214"/>
      <c r="P3369" s="214"/>
      <c r="Q3369" s="214"/>
      <c r="R3369" s="214"/>
      <c r="S3369" s="214"/>
      <c r="T3369" s="215"/>
      <c r="AT3369" s="216" t="s">
        <v>194</v>
      </c>
      <c r="AU3369" s="216" t="s">
        <v>82</v>
      </c>
      <c r="AV3369" s="13" t="s">
        <v>80</v>
      </c>
      <c r="AW3369" s="13" t="s">
        <v>29</v>
      </c>
      <c r="AX3369" s="13" t="s">
        <v>72</v>
      </c>
      <c r="AY3369" s="216" t="s">
        <v>182</v>
      </c>
    </row>
    <row r="3370" spans="1:65" s="13" customFormat="1" ht="11.25">
      <c r="B3370" s="206"/>
      <c r="C3370" s="207"/>
      <c r="D3370" s="208" t="s">
        <v>194</v>
      </c>
      <c r="E3370" s="209" t="s">
        <v>1</v>
      </c>
      <c r="F3370" s="210" t="s">
        <v>3789</v>
      </c>
      <c r="G3370" s="207"/>
      <c r="H3370" s="209" t="s">
        <v>1</v>
      </c>
      <c r="I3370" s="211"/>
      <c r="J3370" s="207"/>
      <c r="K3370" s="207"/>
      <c r="L3370" s="212"/>
      <c r="M3370" s="213"/>
      <c r="N3370" s="214"/>
      <c r="O3370" s="214"/>
      <c r="P3370" s="214"/>
      <c r="Q3370" s="214"/>
      <c r="R3370" s="214"/>
      <c r="S3370" s="214"/>
      <c r="T3370" s="215"/>
      <c r="AT3370" s="216" t="s">
        <v>194</v>
      </c>
      <c r="AU3370" s="216" t="s">
        <v>82</v>
      </c>
      <c r="AV3370" s="13" t="s">
        <v>80</v>
      </c>
      <c r="AW3370" s="13" t="s">
        <v>29</v>
      </c>
      <c r="AX3370" s="13" t="s">
        <v>72</v>
      </c>
      <c r="AY3370" s="216" t="s">
        <v>182</v>
      </c>
    </row>
    <row r="3371" spans="1:65" s="14" customFormat="1" ht="11.25">
      <c r="B3371" s="217"/>
      <c r="C3371" s="218"/>
      <c r="D3371" s="208" t="s">
        <v>194</v>
      </c>
      <c r="E3371" s="219" t="s">
        <v>1</v>
      </c>
      <c r="F3371" s="220" t="s">
        <v>3790</v>
      </c>
      <c r="G3371" s="218"/>
      <c r="H3371" s="221">
        <v>3.74</v>
      </c>
      <c r="I3371" s="222"/>
      <c r="J3371" s="218"/>
      <c r="K3371" s="218"/>
      <c r="L3371" s="223"/>
      <c r="M3371" s="224"/>
      <c r="N3371" s="225"/>
      <c r="O3371" s="225"/>
      <c r="P3371" s="225"/>
      <c r="Q3371" s="225"/>
      <c r="R3371" s="225"/>
      <c r="S3371" s="225"/>
      <c r="T3371" s="226"/>
      <c r="AT3371" s="227" t="s">
        <v>194</v>
      </c>
      <c r="AU3371" s="227" t="s">
        <v>82</v>
      </c>
      <c r="AV3371" s="14" t="s">
        <v>82</v>
      </c>
      <c r="AW3371" s="14" t="s">
        <v>29</v>
      </c>
      <c r="AX3371" s="14" t="s">
        <v>72</v>
      </c>
      <c r="AY3371" s="227" t="s">
        <v>182</v>
      </c>
    </row>
    <row r="3372" spans="1:65" s="15" customFormat="1" ht="11.25">
      <c r="B3372" s="228"/>
      <c r="C3372" s="229"/>
      <c r="D3372" s="208" t="s">
        <v>194</v>
      </c>
      <c r="E3372" s="230" t="s">
        <v>1</v>
      </c>
      <c r="F3372" s="231" t="s">
        <v>218</v>
      </c>
      <c r="G3372" s="229"/>
      <c r="H3372" s="232">
        <v>35.04</v>
      </c>
      <c r="I3372" s="233"/>
      <c r="J3372" s="229"/>
      <c r="K3372" s="229"/>
      <c r="L3372" s="234"/>
      <c r="M3372" s="235"/>
      <c r="N3372" s="236"/>
      <c r="O3372" s="236"/>
      <c r="P3372" s="236"/>
      <c r="Q3372" s="236"/>
      <c r="R3372" s="236"/>
      <c r="S3372" s="236"/>
      <c r="T3372" s="237"/>
      <c r="AT3372" s="238" t="s">
        <v>194</v>
      </c>
      <c r="AU3372" s="238" t="s">
        <v>82</v>
      </c>
      <c r="AV3372" s="15" t="s">
        <v>187</v>
      </c>
      <c r="AW3372" s="15" t="s">
        <v>29</v>
      </c>
      <c r="AX3372" s="15" t="s">
        <v>80</v>
      </c>
      <c r="AY3372" s="238" t="s">
        <v>182</v>
      </c>
    </row>
    <row r="3373" spans="1:65" s="2" customFormat="1" ht="24.2" customHeight="1">
      <c r="A3373" s="34"/>
      <c r="B3373" s="35"/>
      <c r="C3373" s="192" t="s">
        <v>3791</v>
      </c>
      <c r="D3373" s="192" t="s">
        <v>184</v>
      </c>
      <c r="E3373" s="193" t="s">
        <v>3792</v>
      </c>
      <c r="F3373" s="194" t="s">
        <v>3793</v>
      </c>
      <c r="G3373" s="195" t="s">
        <v>292</v>
      </c>
      <c r="H3373" s="196">
        <v>3.089</v>
      </c>
      <c r="I3373" s="197"/>
      <c r="J3373" s="198">
        <f>ROUND(I3373*H3373,2)</f>
        <v>0</v>
      </c>
      <c r="K3373" s="199"/>
      <c r="L3373" s="39"/>
      <c r="M3373" s="200" t="s">
        <v>1</v>
      </c>
      <c r="N3373" s="201" t="s">
        <v>37</v>
      </c>
      <c r="O3373" s="71"/>
      <c r="P3373" s="202">
        <f>O3373*H3373</f>
        <v>0</v>
      </c>
      <c r="Q3373" s="202">
        <v>0</v>
      </c>
      <c r="R3373" s="202">
        <f>Q3373*H3373</f>
        <v>0</v>
      </c>
      <c r="S3373" s="202">
        <v>0</v>
      </c>
      <c r="T3373" s="203">
        <f>S3373*H3373</f>
        <v>0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4" t="s">
        <v>326</v>
      </c>
      <c r="AT3373" s="204" t="s">
        <v>184</v>
      </c>
      <c r="AU3373" s="204" t="s">
        <v>82</v>
      </c>
      <c r="AY3373" s="17" t="s">
        <v>182</v>
      </c>
      <c r="BE3373" s="205">
        <f>IF(N3373="základní",J3373,0)</f>
        <v>0</v>
      </c>
      <c r="BF3373" s="205">
        <f>IF(N3373="snížená",J3373,0)</f>
        <v>0</v>
      </c>
      <c r="BG3373" s="205">
        <f>IF(N3373="zákl. přenesená",J3373,0)</f>
        <v>0</v>
      </c>
      <c r="BH3373" s="205">
        <f>IF(N3373="sníž. přenesená",J3373,0)</f>
        <v>0</v>
      </c>
      <c r="BI3373" s="205">
        <f>IF(N3373="nulová",J3373,0)</f>
        <v>0</v>
      </c>
      <c r="BJ3373" s="17" t="s">
        <v>80</v>
      </c>
      <c r="BK3373" s="205">
        <f>ROUND(I3373*H3373,2)</f>
        <v>0</v>
      </c>
      <c r="BL3373" s="17" t="s">
        <v>326</v>
      </c>
      <c r="BM3373" s="204" t="s">
        <v>3794</v>
      </c>
    </row>
    <row r="3374" spans="1:65" s="2" customFormat="1" ht="33" customHeight="1">
      <c r="A3374" s="34"/>
      <c r="B3374" s="35"/>
      <c r="C3374" s="192" t="s">
        <v>3795</v>
      </c>
      <c r="D3374" s="192" t="s">
        <v>184</v>
      </c>
      <c r="E3374" s="193" t="s">
        <v>3796</v>
      </c>
      <c r="F3374" s="194" t="s">
        <v>3797</v>
      </c>
      <c r="G3374" s="195" t="s">
        <v>292</v>
      </c>
      <c r="H3374" s="196">
        <v>9.2669999999999995</v>
      </c>
      <c r="I3374" s="197"/>
      <c r="J3374" s="198">
        <f>ROUND(I3374*H3374,2)</f>
        <v>0</v>
      </c>
      <c r="K3374" s="199"/>
      <c r="L3374" s="39"/>
      <c r="M3374" s="200" t="s">
        <v>1</v>
      </c>
      <c r="N3374" s="201" t="s">
        <v>37</v>
      </c>
      <c r="O3374" s="71"/>
      <c r="P3374" s="202">
        <f>O3374*H3374</f>
        <v>0</v>
      </c>
      <c r="Q3374" s="202">
        <v>0</v>
      </c>
      <c r="R3374" s="202">
        <f>Q3374*H3374</f>
        <v>0</v>
      </c>
      <c r="S3374" s="202">
        <v>0</v>
      </c>
      <c r="T3374" s="203">
        <f>S3374*H3374</f>
        <v>0</v>
      </c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R3374" s="204" t="s">
        <v>326</v>
      </c>
      <c r="AT3374" s="204" t="s">
        <v>184</v>
      </c>
      <c r="AU3374" s="204" t="s">
        <v>82</v>
      </c>
      <c r="AY3374" s="17" t="s">
        <v>182</v>
      </c>
      <c r="BE3374" s="205">
        <f>IF(N3374="základní",J3374,0)</f>
        <v>0</v>
      </c>
      <c r="BF3374" s="205">
        <f>IF(N3374="snížená",J3374,0)</f>
        <v>0</v>
      </c>
      <c r="BG3374" s="205">
        <f>IF(N3374="zákl. přenesená",J3374,0)</f>
        <v>0</v>
      </c>
      <c r="BH3374" s="205">
        <f>IF(N3374="sníž. přenesená",J3374,0)</f>
        <v>0</v>
      </c>
      <c r="BI3374" s="205">
        <f>IF(N3374="nulová",J3374,0)</f>
        <v>0</v>
      </c>
      <c r="BJ3374" s="17" t="s">
        <v>80</v>
      </c>
      <c r="BK3374" s="205">
        <f>ROUND(I3374*H3374,2)</f>
        <v>0</v>
      </c>
      <c r="BL3374" s="17" t="s">
        <v>326</v>
      </c>
      <c r="BM3374" s="204" t="s">
        <v>3798</v>
      </c>
    </row>
    <row r="3375" spans="1:65" s="14" customFormat="1" ht="11.25">
      <c r="B3375" s="217"/>
      <c r="C3375" s="218"/>
      <c r="D3375" s="208" t="s">
        <v>194</v>
      </c>
      <c r="E3375" s="218"/>
      <c r="F3375" s="220" t="s">
        <v>3799</v>
      </c>
      <c r="G3375" s="218"/>
      <c r="H3375" s="221">
        <v>9.2669999999999995</v>
      </c>
      <c r="I3375" s="222"/>
      <c r="J3375" s="218"/>
      <c r="K3375" s="218"/>
      <c r="L3375" s="223"/>
      <c r="M3375" s="224"/>
      <c r="N3375" s="225"/>
      <c r="O3375" s="225"/>
      <c r="P3375" s="225"/>
      <c r="Q3375" s="225"/>
      <c r="R3375" s="225"/>
      <c r="S3375" s="225"/>
      <c r="T3375" s="226"/>
      <c r="AT3375" s="227" t="s">
        <v>194</v>
      </c>
      <c r="AU3375" s="227" t="s">
        <v>82</v>
      </c>
      <c r="AV3375" s="14" t="s">
        <v>82</v>
      </c>
      <c r="AW3375" s="14" t="s">
        <v>4</v>
      </c>
      <c r="AX3375" s="14" t="s">
        <v>80</v>
      </c>
      <c r="AY3375" s="227" t="s">
        <v>182</v>
      </c>
    </row>
    <row r="3376" spans="1:65" s="12" customFormat="1" ht="22.9" customHeight="1">
      <c r="B3376" s="176"/>
      <c r="C3376" s="177"/>
      <c r="D3376" s="178" t="s">
        <v>71</v>
      </c>
      <c r="E3376" s="190" t="s">
        <v>3800</v>
      </c>
      <c r="F3376" s="190" t="s">
        <v>3801</v>
      </c>
      <c r="G3376" s="177"/>
      <c r="H3376" s="177"/>
      <c r="I3376" s="180"/>
      <c r="J3376" s="191">
        <f>BK3376</f>
        <v>0</v>
      </c>
      <c r="K3376" s="177"/>
      <c r="L3376" s="182"/>
      <c r="M3376" s="183"/>
      <c r="N3376" s="184"/>
      <c r="O3376" s="184"/>
      <c r="P3376" s="185">
        <f>SUM(P3377:P3455)</f>
        <v>0</v>
      </c>
      <c r="Q3376" s="184"/>
      <c r="R3376" s="185">
        <f>SUM(R3377:R3455)</f>
        <v>0.9657119999999999</v>
      </c>
      <c r="S3376" s="184"/>
      <c r="T3376" s="186">
        <f>SUM(T3377:T3455)</f>
        <v>0</v>
      </c>
      <c r="AR3376" s="187" t="s">
        <v>82</v>
      </c>
      <c r="AT3376" s="188" t="s">
        <v>71</v>
      </c>
      <c r="AU3376" s="188" t="s">
        <v>80</v>
      </c>
      <c r="AY3376" s="187" t="s">
        <v>182</v>
      </c>
      <c r="BK3376" s="189">
        <f>SUM(BK3377:BK3455)</f>
        <v>0</v>
      </c>
    </row>
    <row r="3377" spans="1:65" s="2" customFormat="1" ht="21.75" customHeight="1">
      <c r="A3377" s="34"/>
      <c r="B3377" s="35"/>
      <c r="C3377" s="192" t="s">
        <v>3802</v>
      </c>
      <c r="D3377" s="192" t="s">
        <v>184</v>
      </c>
      <c r="E3377" s="193" t="s">
        <v>3803</v>
      </c>
      <c r="F3377" s="194" t="s">
        <v>3804</v>
      </c>
      <c r="G3377" s="195" t="s">
        <v>201</v>
      </c>
      <c r="H3377" s="196">
        <v>39.299999999999997</v>
      </c>
      <c r="I3377" s="197"/>
      <c r="J3377" s="198">
        <f>ROUND(I3377*H3377,2)</f>
        <v>0</v>
      </c>
      <c r="K3377" s="199"/>
      <c r="L3377" s="39"/>
      <c r="M3377" s="200" t="s">
        <v>1</v>
      </c>
      <c r="N3377" s="201" t="s">
        <v>37</v>
      </c>
      <c r="O3377" s="71"/>
      <c r="P3377" s="202">
        <f>O3377*H3377</f>
        <v>0</v>
      </c>
      <c r="Q3377" s="202">
        <v>0</v>
      </c>
      <c r="R3377" s="202">
        <f>Q3377*H3377</f>
        <v>0</v>
      </c>
      <c r="S3377" s="202">
        <v>0</v>
      </c>
      <c r="T3377" s="203">
        <f>S3377*H3377</f>
        <v>0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4" t="s">
        <v>326</v>
      </c>
      <c r="AT3377" s="204" t="s">
        <v>184</v>
      </c>
      <c r="AU3377" s="204" t="s">
        <v>82</v>
      </c>
      <c r="AY3377" s="17" t="s">
        <v>182</v>
      </c>
      <c r="BE3377" s="205">
        <f>IF(N3377="základní",J3377,0)</f>
        <v>0</v>
      </c>
      <c r="BF3377" s="205">
        <f>IF(N3377="snížená",J3377,0)</f>
        <v>0</v>
      </c>
      <c r="BG3377" s="205">
        <f>IF(N3377="zákl. přenesená",J3377,0)</f>
        <v>0</v>
      </c>
      <c r="BH3377" s="205">
        <f>IF(N3377="sníž. přenesená",J3377,0)</f>
        <v>0</v>
      </c>
      <c r="BI3377" s="205">
        <f>IF(N3377="nulová",J3377,0)</f>
        <v>0</v>
      </c>
      <c r="BJ3377" s="17" t="s">
        <v>80</v>
      </c>
      <c r="BK3377" s="205">
        <f>ROUND(I3377*H3377,2)</f>
        <v>0</v>
      </c>
      <c r="BL3377" s="17" t="s">
        <v>326</v>
      </c>
      <c r="BM3377" s="204" t="s">
        <v>3805</v>
      </c>
    </row>
    <row r="3378" spans="1:65" s="13" customFormat="1" ht="11.25">
      <c r="B3378" s="206"/>
      <c r="C3378" s="207"/>
      <c r="D3378" s="208" t="s">
        <v>194</v>
      </c>
      <c r="E3378" s="209" t="s">
        <v>1</v>
      </c>
      <c r="F3378" s="210" t="s">
        <v>207</v>
      </c>
      <c r="G3378" s="207"/>
      <c r="H3378" s="209" t="s">
        <v>1</v>
      </c>
      <c r="I3378" s="211"/>
      <c r="J3378" s="207"/>
      <c r="K3378" s="207"/>
      <c r="L3378" s="212"/>
      <c r="M3378" s="213"/>
      <c r="N3378" s="214"/>
      <c r="O3378" s="214"/>
      <c r="P3378" s="214"/>
      <c r="Q3378" s="214"/>
      <c r="R3378" s="214"/>
      <c r="S3378" s="214"/>
      <c r="T3378" s="215"/>
      <c r="AT3378" s="216" t="s">
        <v>194</v>
      </c>
      <c r="AU3378" s="216" t="s">
        <v>82</v>
      </c>
      <c r="AV3378" s="13" t="s">
        <v>80</v>
      </c>
      <c r="AW3378" s="13" t="s">
        <v>29</v>
      </c>
      <c r="AX3378" s="13" t="s">
        <v>72</v>
      </c>
      <c r="AY3378" s="216" t="s">
        <v>182</v>
      </c>
    </row>
    <row r="3379" spans="1:65" s="13" customFormat="1" ht="11.25">
      <c r="B3379" s="206"/>
      <c r="C3379" s="207"/>
      <c r="D3379" s="208" t="s">
        <v>194</v>
      </c>
      <c r="E3379" s="209" t="s">
        <v>1</v>
      </c>
      <c r="F3379" s="210" t="s">
        <v>3806</v>
      </c>
      <c r="G3379" s="207"/>
      <c r="H3379" s="209" t="s">
        <v>1</v>
      </c>
      <c r="I3379" s="211"/>
      <c r="J3379" s="207"/>
      <c r="K3379" s="207"/>
      <c r="L3379" s="212"/>
      <c r="M3379" s="213"/>
      <c r="N3379" s="214"/>
      <c r="O3379" s="214"/>
      <c r="P3379" s="214"/>
      <c r="Q3379" s="214"/>
      <c r="R3379" s="214"/>
      <c r="S3379" s="214"/>
      <c r="T3379" s="215"/>
      <c r="AT3379" s="216" t="s">
        <v>194</v>
      </c>
      <c r="AU3379" s="216" t="s">
        <v>82</v>
      </c>
      <c r="AV3379" s="13" t="s">
        <v>80</v>
      </c>
      <c r="AW3379" s="13" t="s">
        <v>29</v>
      </c>
      <c r="AX3379" s="13" t="s">
        <v>72</v>
      </c>
      <c r="AY3379" s="216" t="s">
        <v>182</v>
      </c>
    </row>
    <row r="3380" spans="1:65" s="13" customFormat="1" ht="11.25">
      <c r="B3380" s="206"/>
      <c r="C3380" s="207"/>
      <c r="D3380" s="208" t="s">
        <v>194</v>
      </c>
      <c r="E3380" s="209" t="s">
        <v>1</v>
      </c>
      <c r="F3380" s="210" t="s">
        <v>1606</v>
      </c>
      <c r="G3380" s="207"/>
      <c r="H3380" s="209" t="s">
        <v>1</v>
      </c>
      <c r="I3380" s="211"/>
      <c r="J3380" s="207"/>
      <c r="K3380" s="207"/>
      <c r="L3380" s="212"/>
      <c r="M3380" s="213"/>
      <c r="N3380" s="214"/>
      <c r="O3380" s="214"/>
      <c r="P3380" s="214"/>
      <c r="Q3380" s="214"/>
      <c r="R3380" s="214"/>
      <c r="S3380" s="214"/>
      <c r="T3380" s="215"/>
      <c r="AT3380" s="216" t="s">
        <v>194</v>
      </c>
      <c r="AU3380" s="216" t="s">
        <v>82</v>
      </c>
      <c r="AV3380" s="13" t="s">
        <v>80</v>
      </c>
      <c r="AW3380" s="13" t="s">
        <v>29</v>
      </c>
      <c r="AX3380" s="13" t="s">
        <v>72</v>
      </c>
      <c r="AY3380" s="216" t="s">
        <v>182</v>
      </c>
    </row>
    <row r="3381" spans="1:65" s="14" customFormat="1" ht="11.25">
      <c r="B3381" s="217"/>
      <c r="C3381" s="218"/>
      <c r="D3381" s="208" t="s">
        <v>194</v>
      </c>
      <c r="E3381" s="219" t="s">
        <v>1</v>
      </c>
      <c r="F3381" s="220" t="s">
        <v>2895</v>
      </c>
      <c r="G3381" s="218"/>
      <c r="H3381" s="221">
        <v>27.3</v>
      </c>
      <c r="I3381" s="222"/>
      <c r="J3381" s="218"/>
      <c r="K3381" s="218"/>
      <c r="L3381" s="223"/>
      <c r="M3381" s="224"/>
      <c r="N3381" s="225"/>
      <c r="O3381" s="225"/>
      <c r="P3381" s="225"/>
      <c r="Q3381" s="225"/>
      <c r="R3381" s="225"/>
      <c r="S3381" s="225"/>
      <c r="T3381" s="226"/>
      <c r="AT3381" s="227" t="s">
        <v>194</v>
      </c>
      <c r="AU3381" s="227" t="s">
        <v>82</v>
      </c>
      <c r="AV3381" s="14" t="s">
        <v>82</v>
      </c>
      <c r="AW3381" s="14" t="s">
        <v>29</v>
      </c>
      <c r="AX3381" s="14" t="s">
        <v>72</v>
      </c>
      <c r="AY3381" s="227" t="s">
        <v>182</v>
      </c>
    </row>
    <row r="3382" spans="1:65" s="13" customFormat="1" ht="11.25">
      <c r="B3382" s="206"/>
      <c r="C3382" s="207"/>
      <c r="D3382" s="208" t="s">
        <v>194</v>
      </c>
      <c r="E3382" s="209" t="s">
        <v>1</v>
      </c>
      <c r="F3382" s="210" t="s">
        <v>1783</v>
      </c>
      <c r="G3382" s="207"/>
      <c r="H3382" s="209" t="s">
        <v>1</v>
      </c>
      <c r="I3382" s="211"/>
      <c r="J3382" s="207"/>
      <c r="K3382" s="207"/>
      <c r="L3382" s="212"/>
      <c r="M3382" s="213"/>
      <c r="N3382" s="214"/>
      <c r="O3382" s="214"/>
      <c r="P3382" s="214"/>
      <c r="Q3382" s="214"/>
      <c r="R3382" s="214"/>
      <c r="S3382" s="214"/>
      <c r="T3382" s="215"/>
      <c r="AT3382" s="216" t="s">
        <v>194</v>
      </c>
      <c r="AU3382" s="216" t="s">
        <v>82</v>
      </c>
      <c r="AV3382" s="13" t="s">
        <v>80</v>
      </c>
      <c r="AW3382" s="13" t="s">
        <v>29</v>
      </c>
      <c r="AX3382" s="13" t="s">
        <v>72</v>
      </c>
      <c r="AY3382" s="216" t="s">
        <v>182</v>
      </c>
    </row>
    <row r="3383" spans="1:65" s="13" customFormat="1" ht="11.25">
      <c r="B3383" s="206"/>
      <c r="C3383" s="207"/>
      <c r="D3383" s="208" t="s">
        <v>194</v>
      </c>
      <c r="E3383" s="209" t="s">
        <v>1</v>
      </c>
      <c r="F3383" s="210" t="s">
        <v>1604</v>
      </c>
      <c r="G3383" s="207"/>
      <c r="H3383" s="209" t="s">
        <v>1</v>
      </c>
      <c r="I3383" s="211"/>
      <c r="J3383" s="207"/>
      <c r="K3383" s="207"/>
      <c r="L3383" s="212"/>
      <c r="M3383" s="213"/>
      <c r="N3383" s="214"/>
      <c r="O3383" s="214"/>
      <c r="P3383" s="214"/>
      <c r="Q3383" s="214"/>
      <c r="R3383" s="214"/>
      <c r="S3383" s="214"/>
      <c r="T3383" s="215"/>
      <c r="AT3383" s="216" t="s">
        <v>194</v>
      </c>
      <c r="AU3383" s="216" t="s">
        <v>82</v>
      </c>
      <c r="AV3383" s="13" t="s">
        <v>80</v>
      </c>
      <c r="AW3383" s="13" t="s">
        <v>29</v>
      </c>
      <c r="AX3383" s="13" t="s">
        <v>72</v>
      </c>
      <c r="AY3383" s="216" t="s">
        <v>182</v>
      </c>
    </row>
    <row r="3384" spans="1:65" s="14" customFormat="1" ht="11.25">
      <c r="B3384" s="217"/>
      <c r="C3384" s="218"/>
      <c r="D3384" s="208" t="s">
        <v>194</v>
      </c>
      <c r="E3384" s="219" t="s">
        <v>1</v>
      </c>
      <c r="F3384" s="220" t="s">
        <v>8</v>
      </c>
      <c r="G3384" s="218"/>
      <c r="H3384" s="221">
        <v>12</v>
      </c>
      <c r="I3384" s="222"/>
      <c r="J3384" s="218"/>
      <c r="K3384" s="218"/>
      <c r="L3384" s="223"/>
      <c r="M3384" s="224"/>
      <c r="N3384" s="225"/>
      <c r="O3384" s="225"/>
      <c r="P3384" s="225"/>
      <c r="Q3384" s="225"/>
      <c r="R3384" s="225"/>
      <c r="S3384" s="225"/>
      <c r="T3384" s="226"/>
      <c r="AT3384" s="227" t="s">
        <v>194</v>
      </c>
      <c r="AU3384" s="227" t="s">
        <v>82</v>
      </c>
      <c r="AV3384" s="14" t="s">
        <v>82</v>
      </c>
      <c r="AW3384" s="14" t="s">
        <v>29</v>
      </c>
      <c r="AX3384" s="14" t="s">
        <v>72</v>
      </c>
      <c r="AY3384" s="227" t="s">
        <v>182</v>
      </c>
    </row>
    <row r="3385" spans="1:65" s="15" customFormat="1" ht="11.25">
      <c r="B3385" s="228"/>
      <c r="C3385" s="229"/>
      <c r="D3385" s="208" t="s">
        <v>194</v>
      </c>
      <c r="E3385" s="230" t="s">
        <v>1</v>
      </c>
      <c r="F3385" s="231" t="s">
        <v>218</v>
      </c>
      <c r="G3385" s="229"/>
      <c r="H3385" s="232">
        <v>39.299999999999997</v>
      </c>
      <c r="I3385" s="233"/>
      <c r="J3385" s="229"/>
      <c r="K3385" s="229"/>
      <c r="L3385" s="234"/>
      <c r="M3385" s="235"/>
      <c r="N3385" s="236"/>
      <c r="O3385" s="236"/>
      <c r="P3385" s="236"/>
      <c r="Q3385" s="236"/>
      <c r="R3385" s="236"/>
      <c r="S3385" s="236"/>
      <c r="T3385" s="237"/>
      <c r="AT3385" s="238" t="s">
        <v>194</v>
      </c>
      <c r="AU3385" s="238" t="s">
        <v>82</v>
      </c>
      <c r="AV3385" s="15" t="s">
        <v>187</v>
      </c>
      <c r="AW3385" s="15" t="s">
        <v>29</v>
      </c>
      <c r="AX3385" s="15" t="s">
        <v>80</v>
      </c>
      <c r="AY3385" s="238" t="s">
        <v>182</v>
      </c>
    </row>
    <row r="3386" spans="1:65" s="2" customFormat="1" ht="16.5" customHeight="1">
      <c r="A3386" s="34"/>
      <c r="B3386" s="35"/>
      <c r="C3386" s="192" t="s">
        <v>3807</v>
      </c>
      <c r="D3386" s="192" t="s">
        <v>184</v>
      </c>
      <c r="E3386" s="193" t="s">
        <v>3808</v>
      </c>
      <c r="F3386" s="194" t="s">
        <v>3809</v>
      </c>
      <c r="G3386" s="195" t="s">
        <v>201</v>
      </c>
      <c r="H3386" s="196">
        <v>39.299999999999997</v>
      </c>
      <c r="I3386" s="197"/>
      <c r="J3386" s="198">
        <f>ROUND(I3386*H3386,2)</f>
        <v>0</v>
      </c>
      <c r="K3386" s="199"/>
      <c r="L3386" s="39"/>
      <c r="M3386" s="200" t="s">
        <v>1</v>
      </c>
      <c r="N3386" s="201" t="s">
        <v>37</v>
      </c>
      <c r="O3386" s="71"/>
      <c r="P3386" s="202">
        <f>O3386*H3386</f>
        <v>0</v>
      </c>
      <c r="Q3386" s="202">
        <v>0</v>
      </c>
      <c r="R3386" s="202">
        <f>Q3386*H3386</f>
        <v>0</v>
      </c>
      <c r="S3386" s="202">
        <v>0</v>
      </c>
      <c r="T3386" s="203">
        <f>S3386*H3386</f>
        <v>0</v>
      </c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R3386" s="204" t="s">
        <v>326</v>
      </c>
      <c r="AT3386" s="204" t="s">
        <v>184</v>
      </c>
      <c r="AU3386" s="204" t="s">
        <v>82</v>
      </c>
      <c r="AY3386" s="17" t="s">
        <v>182</v>
      </c>
      <c r="BE3386" s="205">
        <f>IF(N3386="základní",J3386,0)</f>
        <v>0</v>
      </c>
      <c r="BF3386" s="205">
        <f>IF(N3386="snížená",J3386,0)</f>
        <v>0</v>
      </c>
      <c r="BG3386" s="205">
        <f>IF(N3386="zákl. přenesená",J3386,0)</f>
        <v>0</v>
      </c>
      <c r="BH3386" s="205">
        <f>IF(N3386="sníž. přenesená",J3386,0)</f>
        <v>0</v>
      </c>
      <c r="BI3386" s="205">
        <f>IF(N3386="nulová",J3386,0)</f>
        <v>0</v>
      </c>
      <c r="BJ3386" s="17" t="s">
        <v>80</v>
      </c>
      <c r="BK3386" s="205">
        <f>ROUND(I3386*H3386,2)</f>
        <v>0</v>
      </c>
      <c r="BL3386" s="17" t="s">
        <v>326</v>
      </c>
      <c r="BM3386" s="204" t="s">
        <v>3810</v>
      </c>
    </row>
    <row r="3387" spans="1:65" s="13" customFormat="1" ht="11.25">
      <c r="B3387" s="206"/>
      <c r="C3387" s="207"/>
      <c r="D3387" s="208" t="s">
        <v>194</v>
      </c>
      <c r="E3387" s="209" t="s">
        <v>1</v>
      </c>
      <c r="F3387" s="210" t="s">
        <v>207</v>
      </c>
      <c r="G3387" s="207"/>
      <c r="H3387" s="209" t="s">
        <v>1</v>
      </c>
      <c r="I3387" s="211"/>
      <c r="J3387" s="207"/>
      <c r="K3387" s="207"/>
      <c r="L3387" s="212"/>
      <c r="M3387" s="213"/>
      <c r="N3387" s="214"/>
      <c r="O3387" s="214"/>
      <c r="P3387" s="214"/>
      <c r="Q3387" s="214"/>
      <c r="R3387" s="214"/>
      <c r="S3387" s="214"/>
      <c r="T3387" s="215"/>
      <c r="AT3387" s="216" t="s">
        <v>194</v>
      </c>
      <c r="AU3387" s="216" t="s">
        <v>82</v>
      </c>
      <c r="AV3387" s="13" t="s">
        <v>80</v>
      </c>
      <c r="AW3387" s="13" t="s">
        <v>29</v>
      </c>
      <c r="AX3387" s="13" t="s">
        <v>72</v>
      </c>
      <c r="AY3387" s="216" t="s">
        <v>182</v>
      </c>
    </row>
    <row r="3388" spans="1:65" s="13" customFormat="1" ht="11.25">
      <c r="B3388" s="206"/>
      <c r="C3388" s="207"/>
      <c r="D3388" s="208" t="s">
        <v>194</v>
      </c>
      <c r="E3388" s="209" t="s">
        <v>1</v>
      </c>
      <c r="F3388" s="210" t="s">
        <v>3806</v>
      </c>
      <c r="G3388" s="207"/>
      <c r="H3388" s="209" t="s">
        <v>1</v>
      </c>
      <c r="I3388" s="211"/>
      <c r="J3388" s="207"/>
      <c r="K3388" s="207"/>
      <c r="L3388" s="212"/>
      <c r="M3388" s="213"/>
      <c r="N3388" s="214"/>
      <c r="O3388" s="214"/>
      <c r="P3388" s="214"/>
      <c r="Q3388" s="214"/>
      <c r="R3388" s="214"/>
      <c r="S3388" s="214"/>
      <c r="T3388" s="215"/>
      <c r="AT3388" s="216" t="s">
        <v>194</v>
      </c>
      <c r="AU3388" s="216" t="s">
        <v>82</v>
      </c>
      <c r="AV3388" s="13" t="s">
        <v>80</v>
      </c>
      <c r="AW3388" s="13" t="s">
        <v>29</v>
      </c>
      <c r="AX3388" s="13" t="s">
        <v>72</v>
      </c>
      <c r="AY3388" s="216" t="s">
        <v>182</v>
      </c>
    </row>
    <row r="3389" spans="1:65" s="13" customFormat="1" ht="11.25">
      <c r="B3389" s="206"/>
      <c r="C3389" s="207"/>
      <c r="D3389" s="208" t="s">
        <v>194</v>
      </c>
      <c r="E3389" s="209" t="s">
        <v>1</v>
      </c>
      <c r="F3389" s="210" t="s">
        <v>1606</v>
      </c>
      <c r="G3389" s="207"/>
      <c r="H3389" s="209" t="s">
        <v>1</v>
      </c>
      <c r="I3389" s="211"/>
      <c r="J3389" s="207"/>
      <c r="K3389" s="207"/>
      <c r="L3389" s="212"/>
      <c r="M3389" s="213"/>
      <c r="N3389" s="214"/>
      <c r="O3389" s="214"/>
      <c r="P3389" s="214"/>
      <c r="Q3389" s="214"/>
      <c r="R3389" s="214"/>
      <c r="S3389" s="214"/>
      <c r="T3389" s="215"/>
      <c r="AT3389" s="216" t="s">
        <v>194</v>
      </c>
      <c r="AU3389" s="216" t="s">
        <v>82</v>
      </c>
      <c r="AV3389" s="13" t="s">
        <v>80</v>
      </c>
      <c r="AW3389" s="13" t="s">
        <v>29</v>
      </c>
      <c r="AX3389" s="13" t="s">
        <v>72</v>
      </c>
      <c r="AY3389" s="216" t="s">
        <v>182</v>
      </c>
    </row>
    <row r="3390" spans="1:65" s="14" customFormat="1" ht="11.25">
      <c r="B3390" s="217"/>
      <c r="C3390" s="218"/>
      <c r="D3390" s="208" t="s">
        <v>194</v>
      </c>
      <c r="E3390" s="219" t="s">
        <v>1</v>
      </c>
      <c r="F3390" s="220" t="s">
        <v>2895</v>
      </c>
      <c r="G3390" s="218"/>
      <c r="H3390" s="221">
        <v>27.3</v>
      </c>
      <c r="I3390" s="222"/>
      <c r="J3390" s="218"/>
      <c r="K3390" s="218"/>
      <c r="L3390" s="223"/>
      <c r="M3390" s="224"/>
      <c r="N3390" s="225"/>
      <c r="O3390" s="225"/>
      <c r="P3390" s="225"/>
      <c r="Q3390" s="225"/>
      <c r="R3390" s="225"/>
      <c r="S3390" s="225"/>
      <c r="T3390" s="226"/>
      <c r="AT3390" s="227" t="s">
        <v>194</v>
      </c>
      <c r="AU3390" s="227" t="s">
        <v>82</v>
      </c>
      <c r="AV3390" s="14" t="s">
        <v>82</v>
      </c>
      <c r="AW3390" s="14" t="s">
        <v>29</v>
      </c>
      <c r="AX3390" s="14" t="s">
        <v>72</v>
      </c>
      <c r="AY3390" s="227" t="s">
        <v>182</v>
      </c>
    </row>
    <row r="3391" spans="1:65" s="13" customFormat="1" ht="11.25">
      <c r="B3391" s="206"/>
      <c r="C3391" s="207"/>
      <c r="D3391" s="208" t="s">
        <v>194</v>
      </c>
      <c r="E3391" s="209" t="s">
        <v>1</v>
      </c>
      <c r="F3391" s="210" t="s">
        <v>1783</v>
      </c>
      <c r="G3391" s="207"/>
      <c r="H3391" s="209" t="s">
        <v>1</v>
      </c>
      <c r="I3391" s="211"/>
      <c r="J3391" s="207"/>
      <c r="K3391" s="207"/>
      <c r="L3391" s="212"/>
      <c r="M3391" s="213"/>
      <c r="N3391" s="214"/>
      <c r="O3391" s="214"/>
      <c r="P3391" s="214"/>
      <c r="Q3391" s="214"/>
      <c r="R3391" s="214"/>
      <c r="S3391" s="214"/>
      <c r="T3391" s="215"/>
      <c r="AT3391" s="216" t="s">
        <v>194</v>
      </c>
      <c r="AU3391" s="216" t="s">
        <v>82</v>
      </c>
      <c r="AV3391" s="13" t="s">
        <v>80</v>
      </c>
      <c r="AW3391" s="13" t="s">
        <v>29</v>
      </c>
      <c r="AX3391" s="13" t="s">
        <v>72</v>
      </c>
      <c r="AY3391" s="216" t="s">
        <v>182</v>
      </c>
    </row>
    <row r="3392" spans="1:65" s="13" customFormat="1" ht="11.25">
      <c r="B3392" s="206"/>
      <c r="C3392" s="207"/>
      <c r="D3392" s="208" t="s">
        <v>194</v>
      </c>
      <c r="E3392" s="209" t="s">
        <v>1</v>
      </c>
      <c r="F3392" s="210" t="s">
        <v>1604</v>
      </c>
      <c r="G3392" s="207"/>
      <c r="H3392" s="209" t="s">
        <v>1</v>
      </c>
      <c r="I3392" s="211"/>
      <c r="J3392" s="207"/>
      <c r="K3392" s="207"/>
      <c r="L3392" s="212"/>
      <c r="M3392" s="213"/>
      <c r="N3392" s="214"/>
      <c r="O3392" s="214"/>
      <c r="P3392" s="214"/>
      <c r="Q3392" s="214"/>
      <c r="R3392" s="214"/>
      <c r="S3392" s="214"/>
      <c r="T3392" s="215"/>
      <c r="AT3392" s="216" t="s">
        <v>194</v>
      </c>
      <c r="AU3392" s="216" t="s">
        <v>82</v>
      </c>
      <c r="AV3392" s="13" t="s">
        <v>80</v>
      </c>
      <c r="AW3392" s="13" t="s">
        <v>29</v>
      </c>
      <c r="AX3392" s="13" t="s">
        <v>72</v>
      </c>
      <c r="AY3392" s="216" t="s">
        <v>182</v>
      </c>
    </row>
    <row r="3393" spans="1:65" s="14" customFormat="1" ht="11.25">
      <c r="B3393" s="217"/>
      <c r="C3393" s="218"/>
      <c r="D3393" s="208" t="s">
        <v>194</v>
      </c>
      <c r="E3393" s="219" t="s">
        <v>1</v>
      </c>
      <c r="F3393" s="220" t="s">
        <v>8</v>
      </c>
      <c r="G3393" s="218"/>
      <c r="H3393" s="221">
        <v>12</v>
      </c>
      <c r="I3393" s="222"/>
      <c r="J3393" s="218"/>
      <c r="K3393" s="218"/>
      <c r="L3393" s="223"/>
      <c r="M3393" s="224"/>
      <c r="N3393" s="225"/>
      <c r="O3393" s="225"/>
      <c r="P3393" s="225"/>
      <c r="Q3393" s="225"/>
      <c r="R3393" s="225"/>
      <c r="S3393" s="225"/>
      <c r="T3393" s="226"/>
      <c r="AT3393" s="227" t="s">
        <v>194</v>
      </c>
      <c r="AU3393" s="227" t="s">
        <v>82</v>
      </c>
      <c r="AV3393" s="14" t="s">
        <v>82</v>
      </c>
      <c r="AW3393" s="14" t="s">
        <v>29</v>
      </c>
      <c r="AX3393" s="14" t="s">
        <v>72</v>
      </c>
      <c r="AY3393" s="227" t="s">
        <v>182</v>
      </c>
    </row>
    <row r="3394" spans="1:65" s="15" customFormat="1" ht="11.25">
      <c r="B3394" s="228"/>
      <c r="C3394" s="229"/>
      <c r="D3394" s="208" t="s">
        <v>194</v>
      </c>
      <c r="E3394" s="230" t="s">
        <v>1</v>
      </c>
      <c r="F3394" s="231" t="s">
        <v>218</v>
      </c>
      <c r="G3394" s="229"/>
      <c r="H3394" s="232">
        <v>39.299999999999997</v>
      </c>
      <c r="I3394" s="233"/>
      <c r="J3394" s="229"/>
      <c r="K3394" s="229"/>
      <c r="L3394" s="234"/>
      <c r="M3394" s="235"/>
      <c r="N3394" s="236"/>
      <c r="O3394" s="236"/>
      <c r="P3394" s="236"/>
      <c r="Q3394" s="236"/>
      <c r="R3394" s="236"/>
      <c r="S3394" s="236"/>
      <c r="T3394" s="237"/>
      <c r="AT3394" s="238" t="s">
        <v>194</v>
      </c>
      <c r="AU3394" s="238" t="s">
        <v>82</v>
      </c>
      <c r="AV3394" s="15" t="s">
        <v>187</v>
      </c>
      <c r="AW3394" s="15" t="s">
        <v>29</v>
      </c>
      <c r="AX3394" s="15" t="s">
        <v>80</v>
      </c>
      <c r="AY3394" s="238" t="s">
        <v>182</v>
      </c>
    </row>
    <row r="3395" spans="1:65" s="2" customFormat="1" ht="24.2" customHeight="1">
      <c r="A3395" s="34"/>
      <c r="B3395" s="35"/>
      <c r="C3395" s="192" t="s">
        <v>3811</v>
      </c>
      <c r="D3395" s="192" t="s">
        <v>184</v>
      </c>
      <c r="E3395" s="193" t="s">
        <v>3812</v>
      </c>
      <c r="F3395" s="194" t="s">
        <v>3813</v>
      </c>
      <c r="G3395" s="195" t="s">
        <v>201</v>
      </c>
      <c r="H3395" s="196">
        <v>39.299999999999997</v>
      </c>
      <c r="I3395" s="197"/>
      <c r="J3395" s="198">
        <f>ROUND(I3395*H3395,2)</f>
        <v>0</v>
      </c>
      <c r="K3395" s="199"/>
      <c r="L3395" s="39"/>
      <c r="M3395" s="200" t="s">
        <v>1</v>
      </c>
      <c r="N3395" s="201" t="s">
        <v>37</v>
      </c>
      <c r="O3395" s="71"/>
      <c r="P3395" s="202">
        <f>O3395*H3395</f>
        <v>0</v>
      </c>
      <c r="Q3395" s="202">
        <v>2.0000000000000001E-4</v>
      </c>
      <c r="R3395" s="202">
        <f>Q3395*H3395</f>
        <v>7.8600000000000007E-3</v>
      </c>
      <c r="S3395" s="202">
        <v>0</v>
      </c>
      <c r="T3395" s="203">
        <f>S3395*H3395</f>
        <v>0</v>
      </c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R3395" s="204" t="s">
        <v>326</v>
      </c>
      <c r="AT3395" s="204" t="s">
        <v>184</v>
      </c>
      <c r="AU3395" s="204" t="s">
        <v>82</v>
      </c>
      <c r="AY3395" s="17" t="s">
        <v>182</v>
      </c>
      <c r="BE3395" s="205">
        <f>IF(N3395="základní",J3395,0)</f>
        <v>0</v>
      </c>
      <c r="BF3395" s="205">
        <f>IF(N3395="snížená",J3395,0)</f>
        <v>0</v>
      </c>
      <c r="BG3395" s="205">
        <f>IF(N3395="zákl. přenesená",J3395,0)</f>
        <v>0</v>
      </c>
      <c r="BH3395" s="205">
        <f>IF(N3395="sníž. přenesená",J3395,0)</f>
        <v>0</v>
      </c>
      <c r="BI3395" s="205">
        <f>IF(N3395="nulová",J3395,0)</f>
        <v>0</v>
      </c>
      <c r="BJ3395" s="17" t="s">
        <v>80</v>
      </c>
      <c r="BK3395" s="205">
        <f>ROUND(I3395*H3395,2)</f>
        <v>0</v>
      </c>
      <c r="BL3395" s="17" t="s">
        <v>326</v>
      </c>
      <c r="BM3395" s="204" t="s">
        <v>3814</v>
      </c>
    </row>
    <row r="3396" spans="1:65" s="13" customFormat="1" ht="11.25">
      <c r="B3396" s="206"/>
      <c r="C3396" s="207"/>
      <c r="D3396" s="208" t="s">
        <v>194</v>
      </c>
      <c r="E3396" s="209" t="s">
        <v>1</v>
      </c>
      <c r="F3396" s="210" t="s">
        <v>207</v>
      </c>
      <c r="G3396" s="207"/>
      <c r="H3396" s="209" t="s">
        <v>1</v>
      </c>
      <c r="I3396" s="211"/>
      <c r="J3396" s="207"/>
      <c r="K3396" s="207"/>
      <c r="L3396" s="212"/>
      <c r="M3396" s="213"/>
      <c r="N3396" s="214"/>
      <c r="O3396" s="214"/>
      <c r="P3396" s="214"/>
      <c r="Q3396" s="214"/>
      <c r="R3396" s="214"/>
      <c r="S3396" s="214"/>
      <c r="T3396" s="215"/>
      <c r="AT3396" s="216" t="s">
        <v>194</v>
      </c>
      <c r="AU3396" s="216" t="s">
        <v>82</v>
      </c>
      <c r="AV3396" s="13" t="s">
        <v>80</v>
      </c>
      <c r="AW3396" s="13" t="s">
        <v>29</v>
      </c>
      <c r="AX3396" s="13" t="s">
        <v>72</v>
      </c>
      <c r="AY3396" s="216" t="s">
        <v>182</v>
      </c>
    </row>
    <row r="3397" spans="1:65" s="13" customFormat="1" ht="11.25">
      <c r="B3397" s="206"/>
      <c r="C3397" s="207"/>
      <c r="D3397" s="208" t="s">
        <v>194</v>
      </c>
      <c r="E3397" s="209" t="s">
        <v>1</v>
      </c>
      <c r="F3397" s="210" t="s">
        <v>3806</v>
      </c>
      <c r="G3397" s="207"/>
      <c r="H3397" s="209" t="s">
        <v>1</v>
      </c>
      <c r="I3397" s="211"/>
      <c r="J3397" s="207"/>
      <c r="K3397" s="207"/>
      <c r="L3397" s="212"/>
      <c r="M3397" s="213"/>
      <c r="N3397" s="214"/>
      <c r="O3397" s="214"/>
      <c r="P3397" s="214"/>
      <c r="Q3397" s="214"/>
      <c r="R3397" s="214"/>
      <c r="S3397" s="214"/>
      <c r="T3397" s="215"/>
      <c r="AT3397" s="216" t="s">
        <v>194</v>
      </c>
      <c r="AU3397" s="216" t="s">
        <v>82</v>
      </c>
      <c r="AV3397" s="13" t="s">
        <v>80</v>
      </c>
      <c r="AW3397" s="13" t="s">
        <v>29</v>
      </c>
      <c r="AX3397" s="13" t="s">
        <v>72</v>
      </c>
      <c r="AY3397" s="216" t="s">
        <v>182</v>
      </c>
    </row>
    <row r="3398" spans="1:65" s="13" customFormat="1" ht="11.25">
      <c r="B3398" s="206"/>
      <c r="C3398" s="207"/>
      <c r="D3398" s="208" t="s">
        <v>194</v>
      </c>
      <c r="E3398" s="209" t="s">
        <v>1</v>
      </c>
      <c r="F3398" s="210" t="s">
        <v>1606</v>
      </c>
      <c r="G3398" s="207"/>
      <c r="H3398" s="209" t="s">
        <v>1</v>
      </c>
      <c r="I3398" s="211"/>
      <c r="J3398" s="207"/>
      <c r="K3398" s="207"/>
      <c r="L3398" s="212"/>
      <c r="M3398" s="213"/>
      <c r="N3398" s="214"/>
      <c r="O3398" s="214"/>
      <c r="P3398" s="214"/>
      <c r="Q3398" s="214"/>
      <c r="R3398" s="214"/>
      <c r="S3398" s="214"/>
      <c r="T3398" s="215"/>
      <c r="AT3398" s="216" t="s">
        <v>194</v>
      </c>
      <c r="AU3398" s="216" t="s">
        <v>82</v>
      </c>
      <c r="AV3398" s="13" t="s">
        <v>80</v>
      </c>
      <c r="AW3398" s="13" t="s">
        <v>29</v>
      </c>
      <c r="AX3398" s="13" t="s">
        <v>72</v>
      </c>
      <c r="AY3398" s="216" t="s">
        <v>182</v>
      </c>
    </row>
    <row r="3399" spans="1:65" s="14" customFormat="1" ht="11.25">
      <c r="B3399" s="217"/>
      <c r="C3399" s="218"/>
      <c r="D3399" s="208" t="s">
        <v>194</v>
      </c>
      <c r="E3399" s="219" t="s">
        <v>1</v>
      </c>
      <c r="F3399" s="220" t="s">
        <v>2895</v>
      </c>
      <c r="G3399" s="218"/>
      <c r="H3399" s="221">
        <v>27.3</v>
      </c>
      <c r="I3399" s="222"/>
      <c r="J3399" s="218"/>
      <c r="K3399" s="218"/>
      <c r="L3399" s="223"/>
      <c r="M3399" s="224"/>
      <c r="N3399" s="225"/>
      <c r="O3399" s="225"/>
      <c r="P3399" s="225"/>
      <c r="Q3399" s="225"/>
      <c r="R3399" s="225"/>
      <c r="S3399" s="225"/>
      <c r="T3399" s="226"/>
      <c r="AT3399" s="227" t="s">
        <v>194</v>
      </c>
      <c r="AU3399" s="227" t="s">
        <v>82</v>
      </c>
      <c r="AV3399" s="14" t="s">
        <v>82</v>
      </c>
      <c r="AW3399" s="14" t="s">
        <v>29</v>
      </c>
      <c r="AX3399" s="14" t="s">
        <v>72</v>
      </c>
      <c r="AY3399" s="227" t="s">
        <v>182</v>
      </c>
    </row>
    <row r="3400" spans="1:65" s="13" customFormat="1" ht="11.25">
      <c r="B3400" s="206"/>
      <c r="C3400" s="207"/>
      <c r="D3400" s="208" t="s">
        <v>194</v>
      </c>
      <c r="E3400" s="209" t="s">
        <v>1</v>
      </c>
      <c r="F3400" s="210" t="s">
        <v>1783</v>
      </c>
      <c r="G3400" s="207"/>
      <c r="H3400" s="209" t="s">
        <v>1</v>
      </c>
      <c r="I3400" s="211"/>
      <c r="J3400" s="207"/>
      <c r="K3400" s="207"/>
      <c r="L3400" s="212"/>
      <c r="M3400" s="213"/>
      <c r="N3400" s="214"/>
      <c r="O3400" s="214"/>
      <c r="P3400" s="214"/>
      <c r="Q3400" s="214"/>
      <c r="R3400" s="214"/>
      <c r="S3400" s="214"/>
      <c r="T3400" s="215"/>
      <c r="AT3400" s="216" t="s">
        <v>194</v>
      </c>
      <c r="AU3400" s="216" t="s">
        <v>82</v>
      </c>
      <c r="AV3400" s="13" t="s">
        <v>80</v>
      </c>
      <c r="AW3400" s="13" t="s">
        <v>29</v>
      </c>
      <c r="AX3400" s="13" t="s">
        <v>72</v>
      </c>
      <c r="AY3400" s="216" t="s">
        <v>182</v>
      </c>
    </row>
    <row r="3401" spans="1:65" s="13" customFormat="1" ht="11.25">
      <c r="B3401" s="206"/>
      <c r="C3401" s="207"/>
      <c r="D3401" s="208" t="s">
        <v>194</v>
      </c>
      <c r="E3401" s="209" t="s">
        <v>1</v>
      </c>
      <c r="F3401" s="210" t="s">
        <v>1604</v>
      </c>
      <c r="G3401" s="207"/>
      <c r="H3401" s="209" t="s">
        <v>1</v>
      </c>
      <c r="I3401" s="211"/>
      <c r="J3401" s="207"/>
      <c r="K3401" s="207"/>
      <c r="L3401" s="212"/>
      <c r="M3401" s="213"/>
      <c r="N3401" s="214"/>
      <c r="O3401" s="214"/>
      <c r="P3401" s="214"/>
      <c r="Q3401" s="214"/>
      <c r="R3401" s="214"/>
      <c r="S3401" s="214"/>
      <c r="T3401" s="215"/>
      <c r="AT3401" s="216" t="s">
        <v>194</v>
      </c>
      <c r="AU3401" s="216" t="s">
        <v>82</v>
      </c>
      <c r="AV3401" s="13" t="s">
        <v>80</v>
      </c>
      <c r="AW3401" s="13" t="s">
        <v>29</v>
      </c>
      <c r="AX3401" s="13" t="s">
        <v>72</v>
      </c>
      <c r="AY3401" s="216" t="s">
        <v>182</v>
      </c>
    </row>
    <row r="3402" spans="1:65" s="14" customFormat="1" ht="11.25">
      <c r="B3402" s="217"/>
      <c r="C3402" s="218"/>
      <c r="D3402" s="208" t="s">
        <v>194</v>
      </c>
      <c r="E3402" s="219" t="s">
        <v>1</v>
      </c>
      <c r="F3402" s="220" t="s">
        <v>8</v>
      </c>
      <c r="G3402" s="218"/>
      <c r="H3402" s="221">
        <v>12</v>
      </c>
      <c r="I3402" s="222"/>
      <c r="J3402" s="218"/>
      <c r="K3402" s="218"/>
      <c r="L3402" s="223"/>
      <c r="M3402" s="224"/>
      <c r="N3402" s="225"/>
      <c r="O3402" s="225"/>
      <c r="P3402" s="225"/>
      <c r="Q3402" s="225"/>
      <c r="R3402" s="225"/>
      <c r="S3402" s="225"/>
      <c r="T3402" s="226"/>
      <c r="AT3402" s="227" t="s">
        <v>194</v>
      </c>
      <c r="AU3402" s="227" t="s">
        <v>82</v>
      </c>
      <c r="AV3402" s="14" t="s">
        <v>82</v>
      </c>
      <c r="AW3402" s="14" t="s">
        <v>29</v>
      </c>
      <c r="AX3402" s="14" t="s">
        <v>72</v>
      </c>
      <c r="AY3402" s="227" t="s">
        <v>182</v>
      </c>
    </row>
    <row r="3403" spans="1:65" s="15" customFormat="1" ht="11.25">
      <c r="B3403" s="228"/>
      <c r="C3403" s="229"/>
      <c r="D3403" s="208" t="s">
        <v>194</v>
      </c>
      <c r="E3403" s="230" t="s">
        <v>1</v>
      </c>
      <c r="F3403" s="231" t="s">
        <v>218</v>
      </c>
      <c r="G3403" s="229"/>
      <c r="H3403" s="232">
        <v>39.299999999999997</v>
      </c>
      <c r="I3403" s="233"/>
      <c r="J3403" s="229"/>
      <c r="K3403" s="229"/>
      <c r="L3403" s="234"/>
      <c r="M3403" s="235"/>
      <c r="N3403" s="236"/>
      <c r="O3403" s="236"/>
      <c r="P3403" s="236"/>
      <c r="Q3403" s="236"/>
      <c r="R3403" s="236"/>
      <c r="S3403" s="236"/>
      <c r="T3403" s="237"/>
      <c r="AT3403" s="238" t="s">
        <v>194</v>
      </c>
      <c r="AU3403" s="238" t="s">
        <v>82</v>
      </c>
      <c r="AV3403" s="15" t="s">
        <v>187</v>
      </c>
      <c r="AW3403" s="15" t="s">
        <v>29</v>
      </c>
      <c r="AX3403" s="15" t="s">
        <v>80</v>
      </c>
      <c r="AY3403" s="238" t="s">
        <v>182</v>
      </c>
    </row>
    <row r="3404" spans="1:65" s="2" customFormat="1" ht="33" customHeight="1">
      <c r="A3404" s="34"/>
      <c r="B3404" s="35"/>
      <c r="C3404" s="192" t="s">
        <v>3815</v>
      </c>
      <c r="D3404" s="192" t="s">
        <v>184</v>
      </c>
      <c r="E3404" s="193" t="s">
        <v>3816</v>
      </c>
      <c r="F3404" s="194" t="s">
        <v>3817</v>
      </c>
      <c r="G3404" s="195" t="s">
        <v>201</v>
      </c>
      <c r="H3404" s="196">
        <v>39.299999999999997</v>
      </c>
      <c r="I3404" s="197"/>
      <c r="J3404" s="198">
        <f>ROUND(I3404*H3404,2)</f>
        <v>0</v>
      </c>
      <c r="K3404" s="199"/>
      <c r="L3404" s="39"/>
      <c r="M3404" s="200" t="s">
        <v>1</v>
      </c>
      <c r="N3404" s="201" t="s">
        <v>37</v>
      </c>
      <c r="O3404" s="71"/>
      <c r="P3404" s="202">
        <f>O3404*H3404</f>
        <v>0</v>
      </c>
      <c r="Q3404" s="202">
        <v>4.4999999999999997E-3</v>
      </c>
      <c r="R3404" s="202">
        <f>Q3404*H3404</f>
        <v>0.17684999999999998</v>
      </c>
      <c r="S3404" s="202">
        <v>0</v>
      </c>
      <c r="T3404" s="203">
        <f>S3404*H3404</f>
        <v>0</v>
      </c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R3404" s="204" t="s">
        <v>326</v>
      </c>
      <c r="AT3404" s="204" t="s">
        <v>184</v>
      </c>
      <c r="AU3404" s="204" t="s">
        <v>82</v>
      </c>
      <c r="AY3404" s="17" t="s">
        <v>182</v>
      </c>
      <c r="BE3404" s="205">
        <f>IF(N3404="základní",J3404,0)</f>
        <v>0</v>
      </c>
      <c r="BF3404" s="205">
        <f>IF(N3404="snížená",J3404,0)</f>
        <v>0</v>
      </c>
      <c r="BG3404" s="205">
        <f>IF(N3404="zákl. přenesená",J3404,0)</f>
        <v>0</v>
      </c>
      <c r="BH3404" s="205">
        <f>IF(N3404="sníž. přenesená",J3404,0)</f>
        <v>0</v>
      </c>
      <c r="BI3404" s="205">
        <f>IF(N3404="nulová",J3404,0)</f>
        <v>0</v>
      </c>
      <c r="BJ3404" s="17" t="s">
        <v>80</v>
      </c>
      <c r="BK3404" s="205">
        <f>ROUND(I3404*H3404,2)</f>
        <v>0</v>
      </c>
      <c r="BL3404" s="17" t="s">
        <v>326</v>
      </c>
      <c r="BM3404" s="204" t="s">
        <v>3818</v>
      </c>
    </row>
    <row r="3405" spans="1:65" s="13" customFormat="1" ht="11.25">
      <c r="B3405" s="206"/>
      <c r="C3405" s="207"/>
      <c r="D3405" s="208" t="s">
        <v>194</v>
      </c>
      <c r="E3405" s="209" t="s">
        <v>1</v>
      </c>
      <c r="F3405" s="210" t="s">
        <v>207</v>
      </c>
      <c r="G3405" s="207"/>
      <c r="H3405" s="209" t="s">
        <v>1</v>
      </c>
      <c r="I3405" s="211"/>
      <c r="J3405" s="207"/>
      <c r="K3405" s="207"/>
      <c r="L3405" s="212"/>
      <c r="M3405" s="213"/>
      <c r="N3405" s="214"/>
      <c r="O3405" s="214"/>
      <c r="P3405" s="214"/>
      <c r="Q3405" s="214"/>
      <c r="R3405" s="214"/>
      <c r="S3405" s="214"/>
      <c r="T3405" s="215"/>
      <c r="AT3405" s="216" t="s">
        <v>194</v>
      </c>
      <c r="AU3405" s="216" t="s">
        <v>82</v>
      </c>
      <c r="AV3405" s="13" t="s">
        <v>80</v>
      </c>
      <c r="AW3405" s="13" t="s">
        <v>29</v>
      </c>
      <c r="AX3405" s="13" t="s">
        <v>72</v>
      </c>
      <c r="AY3405" s="216" t="s">
        <v>182</v>
      </c>
    </row>
    <row r="3406" spans="1:65" s="13" customFormat="1" ht="11.25">
      <c r="B3406" s="206"/>
      <c r="C3406" s="207"/>
      <c r="D3406" s="208" t="s">
        <v>194</v>
      </c>
      <c r="E3406" s="209" t="s">
        <v>1</v>
      </c>
      <c r="F3406" s="210" t="s">
        <v>3806</v>
      </c>
      <c r="G3406" s="207"/>
      <c r="H3406" s="209" t="s">
        <v>1</v>
      </c>
      <c r="I3406" s="211"/>
      <c r="J3406" s="207"/>
      <c r="K3406" s="207"/>
      <c r="L3406" s="212"/>
      <c r="M3406" s="213"/>
      <c r="N3406" s="214"/>
      <c r="O3406" s="214"/>
      <c r="P3406" s="214"/>
      <c r="Q3406" s="214"/>
      <c r="R3406" s="214"/>
      <c r="S3406" s="214"/>
      <c r="T3406" s="215"/>
      <c r="AT3406" s="216" t="s">
        <v>194</v>
      </c>
      <c r="AU3406" s="216" t="s">
        <v>82</v>
      </c>
      <c r="AV3406" s="13" t="s">
        <v>80</v>
      </c>
      <c r="AW3406" s="13" t="s">
        <v>29</v>
      </c>
      <c r="AX3406" s="13" t="s">
        <v>72</v>
      </c>
      <c r="AY3406" s="216" t="s">
        <v>182</v>
      </c>
    </row>
    <row r="3407" spans="1:65" s="13" customFormat="1" ht="11.25">
      <c r="B3407" s="206"/>
      <c r="C3407" s="207"/>
      <c r="D3407" s="208" t="s">
        <v>194</v>
      </c>
      <c r="E3407" s="209" t="s">
        <v>1</v>
      </c>
      <c r="F3407" s="210" t="s">
        <v>1606</v>
      </c>
      <c r="G3407" s="207"/>
      <c r="H3407" s="209" t="s">
        <v>1</v>
      </c>
      <c r="I3407" s="211"/>
      <c r="J3407" s="207"/>
      <c r="K3407" s="207"/>
      <c r="L3407" s="212"/>
      <c r="M3407" s="213"/>
      <c r="N3407" s="214"/>
      <c r="O3407" s="214"/>
      <c r="P3407" s="214"/>
      <c r="Q3407" s="214"/>
      <c r="R3407" s="214"/>
      <c r="S3407" s="214"/>
      <c r="T3407" s="215"/>
      <c r="AT3407" s="216" t="s">
        <v>194</v>
      </c>
      <c r="AU3407" s="216" t="s">
        <v>82</v>
      </c>
      <c r="AV3407" s="13" t="s">
        <v>80</v>
      </c>
      <c r="AW3407" s="13" t="s">
        <v>29</v>
      </c>
      <c r="AX3407" s="13" t="s">
        <v>72</v>
      </c>
      <c r="AY3407" s="216" t="s">
        <v>182</v>
      </c>
    </row>
    <row r="3408" spans="1:65" s="14" customFormat="1" ht="11.25">
      <c r="B3408" s="217"/>
      <c r="C3408" s="218"/>
      <c r="D3408" s="208" t="s">
        <v>194</v>
      </c>
      <c r="E3408" s="219" t="s">
        <v>1</v>
      </c>
      <c r="F3408" s="220" t="s">
        <v>2895</v>
      </c>
      <c r="G3408" s="218"/>
      <c r="H3408" s="221">
        <v>27.3</v>
      </c>
      <c r="I3408" s="222"/>
      <c r="J3408" s="218"/>
      <c r="K3408" s="218"/>
      <c r="L3408" s="223"/>
      <c r="M3408" s="224"/>
      <c r="N3408" s="225"/>
      <c r="O3408" s="225"/>
      <c r="P3408" s="225"/>
      <c r="Q3408" s="225"/>
      <c r="R3408" s="225"/>
      <c r="S3408" s="225"/>
      <c r="T3408" s="226"/>
      <c r="AT3408" s="227" t="s">
        <v>194</v>
      </c>
      <c r="AU3408" s="227" t="s">
        <v>82</v>
      </c>
      <c r="AV3408" s="14" t="s">
        <v>82</v>
      </c>
      <c r="AW3408" s="14" t="s">
        <v>29</v>
      </c>
      <c r="AX3408" s="14" t="s">
        <v>72</v>
      </c>
      <c r="AY3408" s="227" t="s">
        <v>182</v>
      </c>
    </row>
    <row r="3409" spans="1:65" s="13" customFormat="1" ht="11.25">
      <c r="B3409" s="206"/>
      <c r="C3409" s="207"/>
      <c r="D3409" s="208" t="s">
        <v>194</v>
      </c>
      <c r="E3409" s="209" t="s">
        <v>1</v>
      </c>
      <c r="F3409" s="210" t="s">
        <v>1783</v>
      </c>
      <c r="G3409" s="207"/>
      <c r="H3409" s="209" t="s">
        <v>1</v>
      </c>
      <c r="I3409" s="211"/>
      <c r="J3409" s="207"/>
      <c r="K3409" s="207"/>
      <c r="L3409" s="212"/>
      <c r="M3409" s="213"/>
      <c r="N3409" s="214"/>
      <c r="O3409" s="214"/>
      <c r="P3409" s="214"/>
      <c r="Q3409" s="214"/>
      <c r="R3409" s="214"/>
      <c r="S3409" s="214"/>
      <c r="T3409" s="215"/>
      <c r="AT3409" s="216" t="s">
        <v>194</v>
      </c>
      <c r="AU3409" s="216" t="s">
        <v>82</v>
      </c>
      <c r="AV3409" s="13" t="s">
        <v>80</v>
      </c>
      <c r="AW3409" s="13" t="s">
        <v>29</v>
      </c>
      <c r="AX3409" s="13" t="s">
        <v>72</v>
      </c>
      <c r="AY3409" s="216" t="s">
        <v>182</v>
      </c>
    </row>
    <row r="3410" spans="1:65" s="13" customFormat="1" ht="11.25">
      <c r="B3410" s="206"/>
      <c r="C3410" s="207"/>
      <c r="D3410" s="208" t="s">
        <v>194</v>
      </c>
      <c r="E3410" s="209" t="s">
        <v>1</v>
      </c>
      <c r="F3410" s="210" t="s">
        <v>1604</v>
      </c>
      <c r="G3410" s="207"/>
      <c r="H3410" s="209" t="s">
        <v>1</v>
      </c>
      <c r="I3410" s="211"/>
      <c r="J3410" s="207"/>
      <c r="K3410" s="207"/>
      <c r="L3410" s="212"/>
      <c r="M3410" s="213"/>
      <c r="N3410" s="214"/>
      <c r="O3410" s="214"/>
      <c r="P3410" s="214"/>
      <c r="Q3410" s="214"/>
      <c r="R3410" s="214"/>
      <c r="S3410" s="214"/>
      <c r="T3410" s="215"/>
      <c r="AT3410" s="216" t="s">
        <v>194</v>
      </c>
      <c r="AU3410" s="216" t="s">
        <v>82</v>
      </c>
      <c r="AV3410" s="13" t="s">
        <v>80</v>
      </c>
      <c r="AW3410" s="13" t="s">
        <v>29</v>
      </c>
      <c r="AX3410" s="13" t="s">
        <v>72</v>
      </c>
      <c r="AY3410" s="216" t="s">
        <v>182</v>
      </c>
    </row>
    <row r="3411" spans="1:65" s="14" customFormat="1" ht="11.25">
      <c r="B3411" s="217"/>
      <c r="C3411" s="218"/>
      <c r="D3411" s="208" t="s">
        <v>194</v>
      </c>
      <c r="E3411" s="219" t="s">
        <v>1</v>
      </c>
      <c r="F3411" s="220" t="s">
        <v>8</v>
      </c>
      <c r="G3411" s="218"/>
      <c r="H3411" s="221">
        <v>12</v>
      </c>
      <c r="I3411" s="222"/>
      <c r="J3411" s="218"/>
      <c r="K3411" s="218"/>
      <c r="L3411" s="223"/>
      <c r="M3411" s="224"/>
      <c r="N3411" s="225"/>
      <c r="O3411" s="225"/>
      <c r="P3411" s="225"/>
      <c r="Q3411" s="225"/>
      <c r="R3411" s="225"/>
      <c r="S3411" s="225"/>
      <c r="T3411" s="226"/>
      <c r="AT3411" s="227" t="s">
        <v>194</v>
      </c>
      <c r="AU3411" s="227" t="s">
        <v>82</v>
      </c>
      <c r="AV3411" s="14" t="s">
        <v>82</v>
      </c>
      <c r="AW3411" s="14" t="s">
        <v>29</v>
      </c>
      <c r="AX3411" s="14" t="s">
        <v>72</v>
      </c>
      <c r="AY3411" s="227" t="s">
        <v>182</v>
      </c>
    </row>
    <row r="3412" spans="1:65" s="15" customFormat="1" ht="11.25">
      <c r="B3412" s="228"/>
      <c r="C3412" s="229"/>
      <c r="D3412" s="208" t="s">
        <v>194</v>
      </c>
      <c r="E3412" s="230" t="s">
        <v>1</v>
      </c>
      <c r="F3412" s="231" t="s">
        <v>218</v>
      </c>
      <c r="G3412" s="229"/>
      <c r="H3412" s="232">
        <v>39.299999999999997</v>
      </c>
      <c r="I3412" s="233"/>
      <c r="J3412" s="229"/>
      <c r="K3412" s="229"/>
      <c r="L3412" s="234"/>
      <c r="M3412" s="235"/>
      <c r="N3412" s="236"/>
      <c r="O3412" s="236"/>
      <c r="P3412" s="236"/>
      <c r="Q3412" s="236"/>
      <c r="R3412" s="236"/>
      <c r="S3412" s="236"/>
      <c r="T3412" s="237"/>
      <c r="AT3412" s="238" t="s">
        <v>194</v>
      </c>
      <c r="AU3412" s="238" t="s">
        <v>82</v>
      </c>
      <c r="AV3412" s="15" t="s">
        <v>187</v>
      </c>
      <c r="AW3412" s="15" t="s">
        <v>29</v>
      </c>
      <c r="AX3412" s="15" t="s">
        <v>80</v>
      </c>
      <c r="AY3412" s="238" t="s">
        <v>182</v>
      </c>
    </row>
    <row r="3413" spans="1:65" s="2" customFormat="1" ht="33" customHeight="1">
      <c r="A3413" s="34"/>
      <c r="B3413" s="35"/>
      <c r="C3413" s="192" t="s">
        <v>3819</v>
      </c>
      <c r="D3413" s="192" t="s">
        <v>184</v>
      </c>
      <c r="E3413" s="193" t="s">
        <v>3820</v>
      </c>
      <c r="F3413" s="194" t="s">
        <v>3821</v>
      </c>
      <c r="G3413" s="195" t="s">
        <v>201</v>
      </c>
      <c r="H3413" s="196">
        <v>39.299999999999997</v>
      </c>
      <c r="I3413" s="197"/>
      <c r="J3413" s="198">
        <f>ROUND(I3413*H3413,2)</f>
        <v>0</v>
      </c>
      <c r="K3413" s="199"/>
      <c r="L3413" s="39"/>
      <c r="M3413" s="200" t="s">
        <v>1</v>
      </c>
      <c r="N3413" s="201" t="s">
        <v>37</v>
      </c>
      <c r="O3413" s="71"/>
      <c r="P3413" s="202">
        <f>O3413*H3413</f>
        <v>0</v>
      </c>
      <c r="Q3413" s="202">
        <v>1.47E-3</v>
      </c>
      <c r="R3413" s="202">
        <f>Q3413*H3413</f>
        <v>5.7770999999999996E-2</v>
      </c>
      <c r="S3413" s="202">
        <v>0</v>
      </c>
      <c r="T3413" s="203">
        <f>S3413*H3413</f>
        <v>0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4" t="s">
        <v>326</v>
      </c>
      <c r="AT3413" s="204" t="s">
        <v>184</v>
      </c>
      <c r="AU3413" s="204" t="s">
        <v>82</v>
      </c>
      <c r="AY3413" s="17" t="s">
        <v>182</v>
      </c>
      <c r="BE3413" s="205">
        <f>IF(N3413="základní",J3413,0)</f>
        <v>0</v>
      </c>
      <c r="BF3413" s="205">
        <f>IF(N3413="snížená",J3413,0)</f>
        <v>0</v>
      </c>
      <c r="BG3413" s="205">
        <f>IF(N3413="zákl. přenesená",J3413,0)</f>
        <v>0</v>
      </c>
      <c r="BH3413" s="205">
        <f>IF(N3413="sníž. přenesená",J3413,0)</f>
        <v>0</v>
      </c>
      <c r="BI3413" s="205">
        <f>IF(N3413="nulová",J3413,0)</f>
        <v>0</v>
      </c>
      <c r="BJ3413" s="17" t="s">
        <v>80</v>
      </c>
      <c r="BK3413" s="205">
        <f>ROUND(I3413*H3413,2)</f>
        <v>0</v>
      </c>
      <c r="BL3413" s="17" t="s">
        <v>326</v>
      </c>
      <c r="BM3413" s="204" t="s">
        <v>3822</v>
      </c>
    </row>
    <row r="3414" spans="1:65" s="13" customFormat="1" ht="11.25">
      <c r="B3414" s="206"/>
      <c r="C3414" s="207"/>
      <c r="D3414" s="208" t="s">
        <v>194</v>
      </c>
      <c r="E3414" s="209" t="s">
        <v>1</v>
      </c>
      <c r="F3414" s="210" t="s">
        <v>207</v>
      </c>
      <c r="G3414" s="207"/>
      <c r="H3414" s="209" t="s">
        <v>1</v>
      </c>
      <c r="I3414" s="211"/>
      <c r="J3414" s="207"/>
      <c r="K3414" s="207"/>
      <c r="L3414" s="212"/>
      <c r="M3414" s="213"/>
      <c r="N3414" s="214"/>
      <c r="O3414" s="214"/>
      <c r="P3414" s="214"/>
      <c r="Q3414" s="214"/>
      <c r="R3414" s="214"/>
      <c r="S3414" s="214"/>
      <c r="T3414" s="215"/>
      <c r="AT3414" s="216" t="s">
        <v>194</v>
      </c>
      <c r="AU3414" s="216" t="s">
        <v>82</v>
      </c>
      <c r="AV3414" s="13" t="s">
        <v>80</v>
      </c>
      <c r="AW3414" s="13" t="s">
        <v>29</v>
      </c>
      <c r="AX3414" s="13" t="s">
        <v>72</v>
      </c>
      <c r="AY3414" s="216" t="s">
        <v>182</v>
      </c>
    </row>
    <row r="3415" spans="1:65" s="13" customFormat="1" ht="11.25">
      <c r="B3415" s="206"/>
      <c r="C3415" s="207"/>
      <c r="D3415" s="208" t="s">
        <v>194</v>
      </c>
      <c r="E3415" s="209" t="s">
        <v>1</v>
      </c>
      <c r="F3415" s="210" t="s">
        <v>3806</v>
      </c>
      <c r="G3415" s="207"/>
      <c r="H3415" s="209" t="s">
        <v>1</v>
      </c>
      <c r="I3415" s="211"/>
      <c r="J3415" s="207"/>
      <c r="K3415" s="207"/>
      <c r="L3415" s="212"/>
      <c r="M3415" s="213"/>
      <c r="N3415" s="214"/>
      <c r="O3415" s="214"/>
      <c r="P3415" s="214"/>
      <c r="Q3415" s="214"/>
      <c r="R3415" s="214"/>
      <c r="S3415" s="214"/>
      <c r="T3415" s="215"/>
      <c r="AT3415" s="216" t="s">
        <v>194</v>
      </c>
      <c r="AU3415" s="216" t="s">
        <v>82</v>
      </c>
      <c r="AV3415" s="13" t="s">
        <v>80</v>
      </c>
      <c r="AW3415" s="13" t="s">
        <v>29</v>
      </c>
      <c r="AX3415" s="13" t="s">
        <v>72</v>
      </c>
      <c r="AY3415" s="216" t="s">
        <v>182</v>
      </c>
    </row>
    <row r="3416" spans="1:65" s="13" customFormat="1" ht="11.25">
      <c r="B3416" s="206"/>
      <c r="C3416" s="207"/>
      <c r="D3416" s="208" t="s">
        <v>194</v>
      </c>
      <c r="E3416" s="209" t="s">
        <v>1</v>
      </c>
      <c r="F3416" s="210" t="s">
        <v>1606</v>
      </c>
      <c r="G3416" s="207"/>
      <c r="H3416" s="209" t="s">
        <v>1</v>
      </c>
      <c r="I3416" s="211"/>
      <c r="J3416" s="207"/>
      <c r="K3416" s="207"/>
      <c r="L3416" s="212"/>
      <c r="M3416" s="213"/>
      <c r="N3416" s="214"/>
      <c r="O3416" s="214"/>
      <c r="P3416" s="214"/>
      <c r="Q3416" s="214"/>
      <c r="R3416" s="214"/>
      <c r="S3416" s="214"/>
      <c r="T3416" s="215"/>
      <c r="AT3416" s="216" t="s">
        <v>194</v>
      </c>
      <c r="AU3416" s="216" t="s">
        <v>82</v>
      </c>
      <c r="AV3416" s="13" t="s">
        <v>80</v>
      </c>
      <c r="AW3416" s="13" t="s">
        <v>29</v>
      </c>
      <c r="AX3416" s="13" t="s">
        <v>72</v>
      </c>
      <c r="AY3416" s="216" t="s">
        <v>182</v>
      </c>
    </row>
    <row r="3417" spans="1:65" s="14" customFormat="1" ht="11.25">
      <c r="B3417" s="217"/>
      <c r="C3417" s="218"/>
      <c r="D3417" s="208" t="s">
        <v>194</v>
      </c>
      <c r="E3417" s="219" t="s">
        <v>1</v>
      </c>
      <c r="F3417" s="220" t="s">
        <v>2895</v>
      </c>
      <c r="G3417" s="218"/>
      <c r="H3417" s="221">
        <v>27.3</v>
      </c>
      <c r="I3417" s="222"/>
      <c r="J3417" s="218"/>
      <c r="K3417" s="218"/>
      <c r="L3417" s="223"/>
      <c r="M3417" s="224"/>
      <c r="N3417" s="225"/>
      <c r="O3417" s="225"/>
      <c r="P3417" s="225"/>
      <c r="Q3417" s="225"/>
      <c r="R3417" s="225"/>
      <c r="S3417" s="225"/>
      <c r="T3417" s="226"/>
      <c r="AT3417" s="227" t="s">
        <v>194</v>
      </c>
      <c r="AU3417" s="227" t="s">
        <v>82</v>
      </c>
      <c r="AV3417" s="14" t="s">
        <v>82</v>
      </c>
      <c r="AW3417" s="14" t="s">
        <v>29</v>
      </c>
      <c r="AX3417" s="14" t="s">
        <v>72</v>
      </c>
      <c r="AY3417" s="227" t="s">
        <v>182</v>
      </c>
    </row>
    <row r="3418" spans="1:65" s="13" customFormat="1" ht="11.25">
      <c r="B3418" s="206"/>
      <c r="C3418" s="207"/>
      <c r="D3418" s="208" t="s">
        <v>194</v>
      </c>
      <c r="E3418" s="209" t="s">
        <v>1</v>
      </c>
      <c r="F3418" s="210" t="s">
        <v>1783</v>
      </c>
      <c r="G3418" s="207"/>
      <c r="H3418" s="209" t="s">
        <v>1</v>
      </c>
      <c r="I3418" s="211"/>
      <c r="J3418" s="207"/>
      <c r="K3418" s="207"/>
      <c r="L3418" s="212"/>
      <c r="M3418" s="213"/>
      <c r="N3418" s="214"/>
      <c r="O3418" s="214"/>
      <c r="P3418" s="214"/>
      <c r="Q3418" s="214"/>
      <c r="R3418" s="214"/>
      <c r="S3418" s="214"/>
      <c r="T3418" s="215"/>
      <c r="AT3418" s="216" t="s">
        <v>194</v>
      </c>
      <c r="AU3418" s="216" t="s">
        <v>82</v>
      </c>
      <c r="AV3418" s="13" t="s">
        <v>80</v>
      </c>
      <c r="AW3418" s="13" t="s">
        <v>29</v>
      </c>
      <c r="AX3418" s="13" t="s">
        <v>72</v>
      </c>
      <c r="AY3418" s="216" t="s">
        <v>182</v>
      </c>
    </row>
    <row r="3419" spans="1:65" s="13" customFormat="1" ht="11.25">
      <c r="B3419" s="206"/>
      <c r="C3419" s="207"/>
      <c r="D3419" s="208" t="s">
        <v>194</v>
      </c>
      <c r="E3419" s="209" t="s">
        <v>1</v>
      </c>
      <c r="F3419" s="210" t="s">
        <v>1604</v>
      </c>
      <c r="G3419" s="207"/>
      <c r="H3419" s="209" t="s">
        <v>1</v>
      </c>
      <c r="I3419" s="211"/>
      <c r="J3419" s="207"/>
      <c r="K3419" s="207"/>
      <c r="L3419" s="212"/>
      <c r="M3419" s="213"/>
      <c r="N3419" s="214"/>
      <c r="O3419" s="214"/>
      <c r="P3419" s="214"/>
      <c r="Q3419" s="214"/>
      <c r="R3419" s="214"/>
      <c r="S3419" s="214"/>
      <c r="T3419" s="215"/>
      <c r="AT3419" s="216" t="s">
        <v>194</v>
      </c>
      <c r="AU3419" s="216" t="s">
        <v>82</v>
      </c>
      <c r="AV3419" s="13" t="s">
        <v>80</v>
      </c>
      <c r="AW3419" s="13" t="s">
        <v>29</v>
      </c>
      <c r="AX3419" s="13" t="s">
        <v>72</v>
      </c>
      <c r="AY3419" s="216" t="s">
        <v>182</v>
      </c>
    </row>
    <row r="3420" spans="1:65" s="14" customFormat="1" ht="11.25">
      <c r="B3420" s="217"/>
      <c r="C3420" s="218"/>
      <c r="D3420" s="208" t="s">
        <v>194</v>
      </c>
      <c r="E3420" s="219" t="s">
        <v>1</v>
      </c>
      <c r="F3420" s="220" t="s">
        <v>8</v>
      </c>
      <c r="G3420" s="218"/>
      <c r="H3420" s="221">
        <v>12</v>
      </c>
      <c r="I3420" s="222"/>
      <c r="J3420" s="218"/>
      <c r="K3420" s="218"/>
      <c r="L3420" s="223"/>
      <c r="M3420" s="224"/>
      <c r="N3420" s="225"/>
      <c r="O3420" s="225"/>
      <c r="P3420" s="225"/>
      <c r="Q3420" s="225"/>
      <c r="R3420" s="225"/>
      <c r="S3420" s="225"/>
      <c r="T3420" s="226"/>
      <c r="AT3420" s="227" t="s">
        <v>194</v>
      </c>
      <c r="AU3420" s="227" t="s">
        <v>82</v>
      </c>
      <c r="AV3420" s="14" t="s">
        <v>82</v>
      </c>
      <c r="AW3420" s="14" t="s">
        <v>29</v>
      </c>
      <c r="AX3420" s="14" t="s">
        <v>72</v>
      </c>
      <c r="AY3420" s="227" t="s">
        <v>182</v>
      </c>
    </row>
    <row r="3421" spans="1:65" s="15" customFormat="1" ht="11.25">
      <c r="B3421" s="228"/>
      <c r="C3421" s="229"/>
      <c r="D3421" s="208" t="s">
        <v>194</v>
      </c>
      <c r="E3421" s="230" t="s">
        <v>1</v>
      </c>
      <c r="F3421" s="231" t="s">
        <v>218</v>
      </c>
      <c r="G3421" s="229"/>
      <c r="H3421" s="232">
        <v>39.299999999999997</v>
      </c>
      <c r="I3421" s="233"/>
      <c r="J3421" s="229"/>
      <c r="K3421" s="229"/>
      <c r="L3421" s="234"/>
      <c r="M3421" s="235"/>
      <c r="N3421" s="236"/>
      <c r="O3421" s="236"/>
      <c r="P3421" s="236"/>
      <c r="Q3421" s="236"/>
      <c r="R3421" s="236"/>
      <c r="S3421" s="236"/>
      <c r="T3421" s="237"/>
      <c r="AT3421" s="238" t="s">
        <v>194</v>
      </c>
      <c r="AU3421" s="238" t="s">
        <v>82</v>
      </c>
      <c r="AV3421" s="15" t="s">
        <v>187</v>
      </c>
      <c r="AW3421" s="15" t="s">
        <v>29</v>
      </c>
      <c r="AX3421" s="15" t="s">
        <v>80</v>
      </c>
      <c r="AY3421" s="238" t="s">
        <v>182</v>
      </c>
    </row>
    <row r="3422" spans="1:65" s="2" customFormat="1" ht="16.5" customHeight="1">
      <c r="A3422" s="34"/>
      <c r="B3422" s="35"/>
      <c r="C3422" s="242" t="s">
        <v>3823</v>
      </c>
      <c r="D3422" s="242" t="s">
        <v>648</v>
      </c>
      <c r="E3422" s="243" t="s">
        <v>3824</v>
      </c>
      <c r="F3422" s="244" t="s">
        <v>3825</v>
      </c>
      <c r="G3422" s="245" t="s">
        <v>201</v>
      </c>
      <c r="H3422" s="246">
        <v>47.16</v>
      </c>
      <c r="I3422" s="247"/>
      <c r="J3422" s="248">
        <f>ROUND(I3422*H3422,2)</f>
        <v>0</v>
      </c>
      <c r="K3422" s="249"/>
      <c r="L3422" s="250"/>
      <c r="M3422" s="251" t="s">
        <v>1</v>
      </c>
      <c r="N3422" s="252" t="s">
        <v>37</v>
      </c>
      <c r="O3422" s="71"/>
      <c r="P3422" s="202">
        <f>O3422*H3422</f>
        <v>0</v>
      </c>
      <c r="Q3422" s="202">
        <v>7.8200000000000006E-3</v>
      </c>
      <c r="R3422" s="202">
        <f>Q3422*H3422</f>
        <v>0.36879119999999999</v>
      </c>
      <c r="S3422" s="202">
        <v>0</v>
      </c>
      <c r="T3422" s="203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4" t="s">
        <v>434</v>
      </c>
      <c r="AT3422" s="204" t="s">
        <v>648</v>
      </c>
      <c r="AU3422" s="204" t="s">
        <v>82</v>
      </c>
      <c r="AY3422" s="17" t="s">
        <v>182</v>
      </c>
      <c r="BE3422" s="205">
        <f>IF(N3422="základní",J3422,0)</f>
        <v>0</v>
      </c>
      <c r="BF3422" s="205">
        <f>IF(N3422="snížená",J3422,0)</f>
        <v>0</v>
      </c>
      <c r="BG3422" s="205">
        <f>IF(N3422="zákl. přenesená",J3422,0)</f>
        <v>0</v>
      </c>
      <c r="BH3422" s="205">
        <f>IF(N3422="sníž. přenesená",J3422,0)</f>
        <v>0</v>
      </c>
      <c r="BI3422" s="205">
        <f>IF(N3422="nulová",J3422,0)</f>
        <v>0</v>
      </c>
      <c r="BJ3422" s="17" t="s">
        <v>80</v>
      </c>
      <c r="BK3422" s="205">
        <f>ROUND(I3422*H3422,2)</f>
        <v>0</v>
      </c>
      <c r="BL3422" s="17" t="s">
        <v>326</v>
      </c>
      <c r="BM3422" s="204" t="s">
        <v>3826</v>
      </c>
    </row>
    <row r="3423" spans="1:65" s="13" customFormat="1" ht="11.25">
      <c r="B3423" s="206"/>
      <c r="C3423" s="207"/>
      <c r="D3423" s="208" t="s">
        <v>194</v>
      </c>
      <c r="E3423" s="209" t="s">
        <v>1</v>
      </c>
      <c r="F3423" s="210" t="s">
        <v>207</v>
      </c>
      <c r="G3423" s="207"/>
      <c r="H3423" s="209" t="s">
        <v>1</v>
      </c>
      <c r="I3423" s="211"/>
      <c r="J3423" s="207"/>
      <c r="K3423" s="207"/>
      <c r="L3423" s="212"/>
      <c r="M3423" s="213"/>
      <c r="N3423" s="214"/>
      <c r="O3423" s="214"/>
      <c r="P3423" s="214"/>
      <c r="Q3423" s="214"/>
      <c r="R3423" s="214"/>
      <c r="S3423" s="214"/>
      <c r="T3423" s="215"/>
      <c r="AT3423" s="216" t="s">
        <v>194</v>
      </c>
      <c r="AU3423" s="216" t="s">
        <v>82</v>
      </c>
      <c r="AV3423" s="13" t="s">
        <v>80</v>
      </c>
      <c r="AW3423" s="13" t="s">
        <v>29</v>
      </c>
      <c r="AX3423" s="13" t="s">
        <v>72</v>
      </c>
      <c r="AY3423" s="216" t="s">
        <v>182</v>
      </c>
    </row>
    <row r="3424" spans="1:65" s="13" customFormat="1" ht="11.25">
      <c r="B3424" s="206"/>
      <c r="C3424" s="207"/>
      <c r="D3424" s="208" t="s">
        <v>194</v>
      </c>
      <c r="E3424" s="209" t="s">
        <v>1</v>
      </c>
      <c r="F3424" s="210" t="s">
        <v>3806</v>
      </c>
      <c r="G3424" s="207"/>
      <c r="H3424" s="209" t="s">
        <v>1</v>
      </c>
      <c r="I3424" s="211"/>
      <c r="J3424" s="207"/>
      <c r="K3424" s="207"/>
      <c r="L3424" s="212"/>
      <c r="M3424" s="213"/>
      <c r="N3424" s="214"/>
      <c r="O3424" s="214"/>
      <c r="P3424" s="214"/>
      <c r="Q3424" s="214"/>
      <c r="R3424" s="214"/>
      <c r="S3424" s="214"/>
      <c r="T3424" s="215"/>
      <c r="AT3424" s="216" t="s">
        <v>194</v>
      </c>
      <c r="AU3424" s="216" t="s">
        <v>82</v>
      </c>
      <c r="AV3424" s="13" t="s">
        <v>80</v>
      </c>
      <c r="AW3424" s="13" t="s">
        <v>29</v>
      </c>
      <c r="AX3424" s="13" t="s">
        <v>72</v>
      </c>
      <c r="AY3424" s="216" t="s">
        <v>182</v>
      </c>
    </row>
    <row r="3425" spans="1:65" s="13" customFormat="1" ht="11.25">
      <c r="B3425" s="206"/>
      <c r="C3425" s="207"/>
      <c r="D3425" s="208" t="s">
        <v>194</v>
      </c>
      <c r="E3425" s="209" t="s">
        <v>1</v>
      </c>
      <c r="F3425" s="210" t="s">
        <v>1606</v>
      </c>
      <c r="G3425" s="207"/>
      <c r="H3425" s="209" t="s">
        <v>1</v>
      </c>
      <c r="I3425" s="211"/>
      <c r="J3425" s="207"/>
      <c r="K3425" s="207"/>
      <c r="L3425" s="212"/>
      <c r="M3425" s="213"/>
      <c r="N3425" s="214"/>
      <c r="O3425" s="214"/>
      <c r="P3425" s="214"/>
      <c r="Q3425" s="214"/>
      <c r="R3425" s="214"/>
      <c r="S3425" s="214"/>
      <c r="T3425" s="215"/>
      <c r="AT3425" s="216" t="s">
        <v>194</v>
      </c>
      <c r="AU3425" s="216" t="s">
        <v>82</v>
      </c>
      <c r="AV3425" s="13" t="s">
        <v>80</v>
      </c>
      <c r="AW3425" s="13" t="s">
        <v>29</v>
      </c>
      <c r="AX3425" s="13" t="s">
        <v>72</v>
      </c>
      <c r="AY3425" s="216" t="s">
        <v>182</v>
      </c>
    </row>
    <row r="3426" spans="1:65" s="14" customFormat="1" ht="11.25">
      <c r="B3426" s="217"/>
      <c r="C3426" s="218"/>
      <c r="D3426" s="208" t="s">
        <v>194</v>
      </c>
      <c r="E3426" s="219" t="s">
        <v>1</v>
      </c>
      <c r="F3426" s="220" t="s">
        <v>2895</v>
      </c>
      <c r="G3426" s="218"/>
      <c r="H3426" s="221">
        <v>27.3</v>
      </c>
      <c r="I3426" s="222"/>
      <c r="J3426" s="218"/>
      <c r="K3426" s="218"/>
      <c r="L3426" s="223"/>
      <c r="M3426" s="224"/>
      <c r="N3426" s="225"/>
      <c r="O3426" s="225"/>
      <c r="P3426" s="225"/>
      <c r="Q3426" s="225"/>
      <c r="R3426" s="225"/>
      <c r="S3426" s="225"/>
      <c r="T3426" s="226"/>
      <c r="AT3426" s="227" t="s">
        <v>194</v>
      </c>
      <c r="AU3426" s="227" t="s">
        <v>82</v>
      </c>
      <c r="AV3426" s="14" t="s">
        <v>82</v>
      </c>
      <c r="AW3426" s="14" t="s">
        <v>29</v>
      </c>
      <c r="AX3426" s="14" t="s">
        <v>72</v>
      </c>
      <c r="AY3426" s="227" t="s">
        <v>182</v>
      </c>
    </row>
    <row r="3427" spans="1:65" s="13" customFormat="1" ht="11.25">
      <c r="B3427" s="206"/>
      <c r="C3427" s="207"/>
      <c r="D3427" s="208" t="s">
        <v>194</v>
      </c>
      <c r="E3427" s="209" t="s">
        <v>1</v>
      </c>
      <c r="F3427" s="210" t="s">
        <v>1783</v>
      </c>
      <c r="G3427" s="207"/>
      <c r="H3427" s="209" t="s">
        <v>1</v>
      </c>
      <c r="I3427" s="211"/>
      <c r="J3427" s="207"/>
      <c r="K3427" s="207"/>
      <c r="L3427" s="212"/>
      <c r="M3427" s="213"/>
      <c r="N3427" s="214"/>
      <c r="O3427" s="214"/>
      <c r="P3427" s="214"/>
      <c r="Q3427" s="214"/>
      <c r="R3427" s="214"/>
      <c r="S3427" s="214"/>
      <c r="T3427" s="215"/>
      <c r="AT3427" s="216" t="s">
        <v>194</v>
      </c>
      <c r="AU3427" s="216" t="s">
        <v>82</v>
      </c>
      <c r="AV3427" s="13" t="s">
        <v>80</v>
      </c>
      <c r="AW3427" s="13" t="s">
        <v>29</v>
      </c>
      <c r="AX3427" s="13" t="s">
        <v>72</v>
      </c>
      <c r="AY3427" s="216" t="s">
        <v>182</v>
      </c>
    </row>
    <row r="3428" spans="1:65" s="13" customFormat="1" ht="11.25">
      <c r="B3428" s="206"/>
      <c r="C3428" s="207"/>
      <c r="D3428" s="208" t="s">
        <v>194</v>
      </c>
      <c r="E3428" s="209" t="s">
        <v>1</v>
      </c>
      <c r="F3428" s="210" t="s">
        <v>1604</v>
      </c>
      <c r="G3428" s="207"/>
      <c r="H3428" s="209" t="s">
        <v>1</v>
      </c>
      <c r="I3428" s="211"/>
      <c r="J3428" s="207"/>
      <c r="K3428" s="207"/>
      <c r="L3428" s="212"/>
      <c r="M3428" s="213"/>
      <c r="N3428" s="214"/>
      <c r="O3428" s="214"/>
      <c r="P3428" s="214"/>
      <c r="Q3428" s="214"/>
      <c r="R3428" s="214"/>
      <c r="S3428" s="214"/>
      <c r="T3428" s="215"/>
      <c r="AT3428" s="216" t="s">
        <v>194</v>
      </c>
      <c r="AU3428" s="216" t="s">
        <v>82</v>
      </c>
      <c r="AV3428" s="13" t="s">
        <v>80</v>
      </c>
      <c r="AW3428" s="13" t="s">
        <v>29</v>
      </c>
      <c r="AX3428" s="13" t="s">
        <v>72</v>
      </c>
      <c r="AY3428" s="216" t="s">
        <v>182</v>
      </c>
    </row>
    <row r="3429" spans="1:65" s="14" customFormat="1" ht="11.25">
      <c r="B3429" s="217"/>
      <c r="C3429" s="218"/>
      <c r="D3429" s="208" t="s">
        <v>194</v>
      </c>
      <c r="E3429" s="219" t="s">
        <v>1</v>
      </c>
      <c r="F3429" s="220" t="s">
        <v>8</v>
      </c>
      <c r="G3429" s="218"/>
      <c r="H3429" s="221">
        <v>12</v>
      </c>
      <c r="I3429" s="222"/>
      <c r="J3429" s="218"/>
      <c r="K3429" s="218"/>
      <c r="L3429" s="223"/>
      <c r="M3429" s="224"/>
      <c r="N3429" s="225"/>
      <c r="O3429" s="225"/>
      <c r="P3429" s="225"/>
      <c r="Q3429" s="225"/>
      <c r="R3429" s="225"/>
      <c r="S3429" s="225"/>
      <c r="T3429" s="226"/>
      <c r="AT3429" s="227" t="s">
        <v>194</v>
      </c>
      <c r="AU3429" s="227" t="s">
        <v>82</v>
      </c>
      <c r="AV3429" s="14" t="s">
        <v>82</v>
      </c>
      <c r="AW3429" s="14" t="s">
        <v>29</v>
      </c>
      <c r="AX3429" s="14" t="s">
        <v>72</v>
      </c>
      <c r="AY3429" s="227" t="s">
        <v>182</v>
      </c>
    </row>
    <row r="3430" spans="1:65" s="15" customFormat="1" ht="11.25">
      <c r="B3430" s="228"/>
      <c r="C3430" s="229"/>
      <c r="D3430" s="208" t="s">
        <v>194</v>
      </c>
      <c r="E3430" s="230" t="s">
        <v>1</v>
      </c>
      <c r="F3430" s="231" t="s">
        <v>218</v>
      </c>
      <c r="G3430" s="229"/>
      <c r="H3430" s="232">
        <v>39.299999999999997</v>
      </c>
      <c r="I3430" s="233"/>
      <c r="J3430" s="229"/>
      <c r="K3430" s="229"/>
      <c r="L3430" s="234"/>
      <c r="M3430" s="235"/>
      <c r="N3430" s="236"/>
      <c r="O3430" s="236"/>
      <c r="P3430" s="236"/>
      <c r="Q3430" s="236"/>
      <c r="R3430" s="236"/>
      <c r="S3430" s="236"/>
      <c r="T3430" s="237"/>
      <c r="AT3430" s="238" t="s">
        <v>194</v>
      </c>
      <c r="AU3430" s="238" t="s">
        <v>82</v>
      </c>
      <c r="AV3430" s="15" t="s">
        <v>187</v>
      </c>
      <c r="AW3430" s="15" t="s">
        <v>29</v>
      </c>
      <c r="AX3430" s="15" t="s">
        <v>80</v>
      </c>
      <c r="AY3430" s="238" t="s">
        <v>182</v>
      </c>
    </row>
    <row r="3431" spans="1:65" s="14" customFormat="1" ht="11.25">
      <c r="B3431" s="217"/>
      <c r="C3431" s="218"/>
      <c r="D3431" s="208" t="s">
        <v>194</v>
      </c>
      <c r="E3431" s="218"/>
      <c r="F3431" s="220" t="s">
        <v>3827</v>
      </c>
      <c r="G3431" s="218"/>
      <c r="H3431" s="221">
        <v>47.16</v>
      </c>
      <c r="I3431" s="222"/>
      <c r="J3431" s="218"/>
      <c r="K3431" s="218"/>
      <c r="L3431" s="223"/>
      <c r="M3431" s="224"/>
      <c r="N3431" s="225"/>
      <c r="O3431" s="225"/>
      <c r="P3431" s="225"/>
      <c r="Q3431" s="225"/>
      <c r="R3431" s="225"/>
      <c r="S3431" s="225"/>
      <c r="T3431" s="226"/>
      <c r="AT3431" s="227" t="s">
        <v>194</v>
      </c>
      <c r="AU3431" s="227" t="s">
        <v>82</v>
      </c>
      <c r="AV3431" s="14" t="s">
        <v>82</v>
      </c>
      <c r="AW3431" s="14" t="s">
        <v>4</v>
      </c>
      <c r="AX3431" s="14" t="s">
        <v>80</v>
      </c>
      <c r="AY3431" s="227" t="s">
        <v>182</v>
      </c>
    </row>
    <row r="3432" spans="1:65" s="2" customFormat="1" ht="24.2" customHeight="1">
      <c r="A3432" s="34"/>
      <c r="B3432" s="35"/>
      <c r="C3432" s="192" t="s">
        <v>3828</v>
      </c>
      <c r="D3432" s="192" t="s">
        <v>184</v>
      </c>
      <c r="E3432" s="193" t="s">
        <v>3829</v>
      </c>
      <c r="F3432" s="194" t="s">
        <v>3830</v>
      </c>
      <c r="G3432" s="195" t="s">
        <v>201</v>
      </c>
      <c r="H3432" s="196">
        <v>145.80000000000001</v>
      </c>
      <c r="I3432" s="197"/>
      <c r="J3432" s="198">
        <f>ROUND(I3432*H3432,2)</f>
        <v>0</v>
      </c>
      <c r="K3432" s="199"/>
      <c r="L3432" s="39"/>
      <c r="M3432" s="200" t="s">
        <v>1</v>
      </c>
      <c r="N3432" s="201" t="s">
        <v>37</v>
      </c>
      <c r="O3432" s="71"/>
      <c r="P3432" s="202">
        <f>O3432*H3432</f>
        <v>0</v>
      </c>
      <c r="Q3432" s="202">
        <v>0</v>
      </c>
      <c r="R3432" s="202">
        <f>Q3432*H3432</f>
        <v>0</v>
      </c>
      <c r="S3432" s="202">
        <v>0</v>
      </c>
      <c r="T3432" s="203">
        <f>S3432*H3432</f>
        <v>0</v>
      </c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R3432" s="204" t="s">
        <v>326</v>
      </c>
      <c r="AT3432" s="204" t="s">
        <v>184</v>
      </c>
      <c r="AU3432" s="204" t="s">
        <v>82</v>
      </c>
      <c r="AY3432" s="17" t="s">
        <v>182</v>
      </c>
      <c r="BE3432" s="205">
        <f>IF(N3432="základní",J3432,0)</f>
        <v>0</v>
      </c>
      <c r="BF3432" s="205">
        <f>IF(N3432="snížená",J3432,0)</f>
        <v>0</v>
      </c>
      <c r="BG3432" s="205">
        <f>IF(N3432="zákl. přenesená",J3432,0)</f>
        <v>0</v>
      </c>
      <c r="BH3432" s="205">
        <f>IF(N3432="sníž. přenesená",J3432,0)</f>
        <v>0</v>
      </c>
      <c r="BI3432" s="205">
        <f>IF(N3432="nulová",J3432,0)</f>
        <v>0</v>
      </c>
      <c r="BJ3432" s="17" t="s">
        <v>80</v>
      </c>
      <c r="BK3432" s="205">
        <f>ROUND(I3432*H3432,2)</f>
        <v>0</v>
      </c>
      <c r="BL3432" s="17" t="s">
        <v>326</v>
      </c>
      <c r="BM3432" s="204" t="s">
        <v>3831</v>
      </c>
    </row>
    <row r="3433" spans="1:65" s="13" customFormat="1" ht="11.25">
      <c r="B3433" s="206"/>
      <c r="C3433" s="207"/>
      <c r="D3433" s="208" t="s">
        <v>194</v>
      </c>
      <c r="E3433" s="209" t="s">
        <v>1</v>
      </c>
      <c r="F3433" s="210" t="s">
        <v>207</v>
      </c>
      <c r="G3433" s="207"/>
      <c r="H3433" s="209" t="s">
        <v>1</v>
      </c>
      <c r="I3433" s="211"/>
      <c r="J3433" s="207"/>
      <c r="K3433" s="207"/>
      <c r="L3433" s="212"/>
      <c r="M3433" s="213"/>
      <c r="N3433" s="214"/>
      <c r="O3433" s="214"/>
      <c r="P3433" s="214"/>
      <c r="Q3433" s="214"/>
      <c r="R3433" s="214"/>
      <c r="S3433" s="214"/>
      <c r="T3433" s="215"/>
      <c r="AT3433" s="216" t="s">
        <v>194</v>
      </c>
      <c r="AU3433" s="216" t="s">
        <v>82</v>
      </c>
      <c r="AV3433" s="13" t="s">
        <v>80</v>
      </c>
      <c r="AW3433" s="13" t="s">
        <v>29</v>
      </c>
      <c r="AX3433" s="13" t="s">
        <v>72</v>
      </c>
      <c r="AY3433" s="216" t="s">
        <v>182</v>
      </c>
    </row>
    <row r="3434" spans="1:65" s="13" customFormat="1" ht="11.25">
      <c r="B3434" s="206"/>
      <c r="C3434" s="207"/>
      <c r="D3434" s="208" t="s">
        <v>194</v>
      </c>
      <c r="E3434" s="209" t="s">
        <v>1</v>
      </c>
      <c r="F3434" s="210" t="s">
        <v>2773</v>
      </c>
      <c r="G3434" s="207"/>
      <c r="H3434" s="209" t="s">
        <v>1</v>
      </c>
      <c r="I3434" s="211"/>
      <c r="J3434" s="207"/>
      <c r="K3434" s="207"/>
      <c r="L3434" s="212"/>
      <c r="M3434" s="213"/>
      <c r="N3434" s="214"/>
      <c r="O3434" s="214"/>
      <c r="P3434" s="214"/>
      <c r="Q3434" s="214"/>
      <c r="R3434" s="214"/>
      <c r="S3434" s="214"/>
      <c r="T3434" s="215"/>
      <c r="AT3434" s="216" t="s">
        <v>194</v>
      </c>
      <c r="AU3434" s="216" t="s">
        <v>82</v>
      </c>
      <c r="AV3434" s="13" t="s">
        <v>80</v>
      </c>
      <c r="AW3434" s="13" t="s">
        <v>29</v>
      </c>
      <c r="AX3434" s="13" t="s">
        <v>72</v>
      </c>
      <c r="AY3434" s="216" t="s">
        <v>182</v>
      </c>
    </row>
    <row r="3435" spans="1:65" s="13" customFormat="1" ht="11.25">
      <c r="B3435" s="206"/>
      <c r="C3435" s="207"/>
      <c r="D3435" s="208" t="s">
        <v>194</v>
      </c>
      <c r="E3435" s="209" t="s">
        <v>1</v>
      </c>
      <c r="F3435" s="210" t="s">
        <v>2774</v>
      </c>
      <c r="G3435" s="207"/>
      <c r="H3435" s="209" t="s">
        <v>1</v>
      </c>
      <c r="I3435" s="211"/>
      <c r="J3435" s="207"/>
      <c r="K3435" s="207"/>
      <c r="L3435" s="212"/>
      <c r="M3435" s="213"/>
      <c r="N3435" s="214"/>
      <c r="O3435" s="214"/>
      <c r="P3435" s="214"/>
      <c r="Q3435" s="214"/>
      <c r="R3435" s="214"/>
      <c r="S3435" s="214"/>
      <c r="T3435" s="215"/>
      <c r="AT3435" s="216" t="s">
        <v>194</v>
      </c>
      <c r="AU3435" s="216" t="s">
        <v>82</v>
      </c>
      <c r="AV3435" s="13" t="s">
        <v>80</v>
      </c>
      <c r="AW3435" s="13" t="s">
        <v>29</v>
      </c>
      <c r="AX3435" s="13" t="s">
        <v>72</v>
      </c>
      <c r="AY3435" s="216" t="s">
        <v>182</v>
      </c>
    </row>
    <row r="3436" spans="1:65" s="14" customFormat="1" ht="11.25">
      <c r="B3436" s="217"/>
      <c r="C3436" s="218"/>
      <c r="D3436" s="208" t="s">
        <v>194</v>
      </c>
      <c r="E3436" s="219" t="s">
        <v>1</v>
      </c>
      <c r="F3436" s="220" t="s">
        <v>3832</v>
      </c>
      <c r="G3436" s="218"/>
      <c r="H3436" s="221">
        <v>125.3</v>
      </c>
      <c r="I3436" s="222"/>
      <c r="J3436" s="218"/>
      <c r="K3436" s="218"/>
      <c r="L3436" s="223"/>
      <c r="M3436" s="224"/>
      <c r="N3436" s="225"/>
      <c r="O3436" s="225"/>
      <c r="P3436" s="225"/>
      <c r="Q3436" s="225"/>
      <c r="R3436" s="225"/>
      <c r="S3436" s="225"/>
      <c r="T3436" s="226"/>
      <c r="AT3436" s="227" t="s">
        <v>194</v>
      </c>
      <c r="AU3436" s="227" t="s">
        <v>82</v>
      </c>
      <c r="AV3436" s="14" t="s">
        <v>82</v>
      </c>
      <c r="AW3436" s="14" t="s">
        <v>29</v>
      </c>
      <c r="AX3436" s="14" t="s">
        <v>72</v>
      </c>
      <c r="AY3436" s="227" t="s">
        <v>182</v>
      </c>
    </row>
    <row r="3437" spans="1:65" s="13" customFormat="1" ht="11.25">
      <c r="B3437" s="206"/>
      <c r="C3437" s="207"/>
      <c r="D3437" s="208" t="s">
        <v>194</v>
      </c>
      <c r="E3437" s="209" t="s">
        <v>1</v>
      </c>
      <c r="F3437" s="210" t="s">
        <v>253</v>
      </c>
      <c r="G3437" s="207"/>
      <c r="H3437" s="209" t="s">
        <v>1</v>
      </c>
      <c r="I3437" s="211"/>
      <c r="J3437" s="207"/>
      <c r="K3437" s="207"/>
      <c r="L3437" s="212"/>
      <c r="M3437" s="213"/>
      <c r="N3437" s="214"/>
      <c r="O3437" s="214"/>
      <c r="P3437" s="214"/>
      <c r="Q3437" s="214"/>
      <c r="R3437" s="214"/>
      <c r="S3437" s="214"/>
      <c r="T3437" s="215"/>
      <c r="AT3437" s="216" t="s">
        <v>194</v>
      </c>
      <c r="AU3437" s="216" t="s">
        <v>82</v>
      </c>
      <c r="AV3437" s="13" t="s">
        <v>80</v>
      </c>
      <c r="AW3437" s="13" t="s">
        <v>29</v>
      </c>
      <c r="AX3437" s="13" t="s">
        <v>72</v>
      </c>
      <c r="AY3437" s="216" t="s">
        <v>182</v>
      </c>
    </row>
    <row r="3438" spans="1:65" s="13" customFormat="1" ht="11.25">
      <c r="B3438" s="206"/>
      <c r="C3438" s="207"/>
      <c r="D3438" s="208" t="s">
        <v>194</v>
      </c>
      <c r="E3438" s="209" t="s">
        <v>1</v>
      </c>
      <c r="F3438" s="210" t="s">
        <v>2776</v>
      </c>
      <c r="G3438" s="207"/>
      <c r="H3438" s="209" t="s">
        <v>1</v>
      </c>
      <c r="I3438" s="211"/>
      <c r="J3438" s="207"/>
      <c r="K3438" s="207"/>
      <c r="L3438" s="212"/>
      <c r="M3438" s="213"/>
      <c r="N3438" s="214"/>
      <c r="O3438" s="214"/>
      <c r="P3438" s="214"/>
      <c r="Q3438" s="214"/>
      <c r="R3438" s="214"/>
      <c r="S3438" s="214"/>
      <c r="T3438" s="215"/>
      <c r="AT3438" s="216" t="s">
        <v>194</v>
      </c>
      <c r="AU3438" s="216" t="s">
        <v>82</v>
      </c>
      <c r="AV3438" s="13" t="s">
        <v>80</v>
      </c>
      <c r="AW3438" s="13" t="s">
        <v>29</v>
      </c>
      <c r="AX3438" s="13" t="s">
        <v>72</v>
      </c>
      <c r="AY3438" s="216" t="s">
        <v>182</v>
      </c>
    </row>
    <row r="3439" spans="1:65" s="13" customFormat="1" ht="11.25">
      <c r="B3439" s="206"/>
      <c r="C3439" s="207"/>
      <c r="D3439" s="208" t="s">
        <v>194</v>
      </c>
      <c r="E3439" s="209" t="s">
        <v>1</v>
      </c>
      <c r="F3439" s="210" t="s">
        <v>2777</v>
      </c>
      <c r="G3439" s="207"/>
      <c r="H3439" s="209" t="s">
        <v>1</v>
      </c>
      <c r="I3439" s="211"/>
      <c r="J3439" s="207"/>
      <c r="K3439" s="207"/>
      <c r="L3439" s="212"/>
      <c r="M3439" s="213"/>
      <c r="N3439" s="214"/>
      <c r="O3439" s="214"/>
      <c r="P3439" s="214"/>
      <c r="Q3439" s="214"/>
      <c r="R3439" s="214"/>
      <c r="S3439" s="214"/>
      <c r="T3439" s="215"/>
      <c r="AT3439" s="216" t="s">
        <v>194</v>
      </c>
      <c r="AU3439" s="216" t="s">
        <v>82</v>
      </c>
      <c r="AV3439" s="13" t="s">
        <v>80</v>
      </c>
      <c r="AW3439" s="13" t="s">
        <v>29</v>
      </c>
      <c r="AX3439" s="13" t="s">
        <v>72</v>
      </c>
      <c r="AY3439" s="216" t="s">
        <v>182</v>
      </c>
    </row>
    <row r="3440" spans="1:65" s="14" customFormat="1" ht="11.25">
      <c r="B3440" s="217"/>
      <c r="C3440" s="218"/>
      <c r="D3440" s="208" t="s">
        <v>194</v>
      </c>
      <c r="E3440" s="219" t="s">
        <v>1</v>
      </c>
      <c r="F3440" s="220" t="s">
        <v>3833</v>
      </c>
      <c r="G3440" s="218"/>
      <c r="H3440" s="221">
        <v>20.5</v>
      </c>
      <c r="I3440" s="222"/>
      <c r="J3440" s="218"/>
      <c r="K3440" s="218"/>
      <c r="L3440" s="223"/>
      <c r="M3440" s="224"/>
      <c r="N3440" s="225"/>
      <c r="O3440" s="225"/>
      <c r="P3440" s="225"/>
      <c r="Q3440" s="225"/>
      <c r="R3440" s="225"/>
      <c r="S3440" s="225"/>
      <c r="T3440" s="226"/>
      <c r="AT3440" s="227" t="s">
        <v>194</v>
      </c>
      <c r="AU3440" s="227" t="s">
        <v>82</v>
      </c>
      <c r="AV3440" s="14" t="s">
        <v>82</v>
      </c>
      <c r="AW3440" s="14" t="s">
        <v>29</v>
      </c>
      <c r="AX3440" s="14" t="s">
        <v>72</v>
      </c>
      <c r="AY3440" s="227" t="s">
        <v>182</v>
      </c>
    </row>
    <row r="3441" spans="1:65" s="15" customFormat="1" ht="11.25">
      <c r="B3441" s="228"/>
      <c r="C3441" s="229"/>
      <c r="D3441" s="208" t="s">
        <v>194</v>
      </c>
      <c r="E3441" s="230" t="s">
        <v>1</v>
      </c>
      <c r="F3441" s="231" t="s">
        <v>218</v>
      </c>
      <c r="G3441" s="229"/>
      <c r="H3441" s="232">
        <v>145.80000000000001</v>
      </c>
      <c r="I3441" s="233"/>
      <c r="J3441" s="229"/>
      <c r="K3441" s="229"/>
      <c r="L3441" s="234"/>
      <c r="M3441" s="235"/>
      <c r="N3441" s="236"/>
      <c r="O3441" s="236"/>
      <c r="P3441" s="236"/>
      <c r="Q3441" s="236"/>
      <c r="R3441" s="236"/>
      <c r="S3441" s="236"/>
      <c r="T3441" s="237"/>
      <c r="AT3441" s="238" t="s">
        <v>194</v>
      </c>
      <c r="AU3441" s="238" t="s">
        <v>82</v>
      </c>
      <c r="AV3441" s="15" t="s">
        <v>187</v>
      </c>
      <c r="AW3441" s="15" t="s">
        <v>29</v>
      </c>
      <c r="AX3441" s="15" t="s">
        <v>80</v>
      </c>
      <c r="AY3441" s="238" t="s">
        <v>182</v>
      </c>
    </row>
    <row r="3442" spans="1:65" s="2" customFormat="1" ht="24.2" customHeight="1">
      <c r="A3442" s="34"/>
      <c r="B3442" s="35"/>
      <c r="C3442" s="242" t="s">
        <v>3834</v>
      </c>
      <c r="D3442" s="242" t="s">
        <v>648</v>
      </c>
      <c r="E3442" s="243" t="s">
        <v>3835</v>
      </c>
      <c r="F3442" s="244" t="s">
        <v>3836</v>
      </c>
      <c r="G3442" s="245" t="s">
        <v>201</v>
      </c>
      <c r="H3442" s="246">
        <v>160.38</v>
      </c>
      <c r="I3442" s="247"/>
      <c r="J3442" s="248">
        <f>ROUND(I3442*H3442,2)</f>
        <v>0</v>
      </c>
      <c r="K3442" s="249"/>
      <c r="L3442" s="250"/>
      <c r="M3442" s="251" t="s">
        <v>1</v>
      </c>
      <c r="N3442" s="252" t="s">
        <v>37</v>
      </c>
      <c r="O3442" s="71"/>
      <c r="P3442" s="202">
        <f>O3442*H3442</f>
        <v>0</v>
      </c>
      <c r="Q3442" s="202">
        <v>2.2100000000000002E-3</v>
      </c>
      <c r="R3442" s="202">
        <f>Q3442*H3442</f>
        <v>0.35443980000000003</v>
      </c>
      <c r="S3442" s="202">
        <v>0</v>
      </c>
      <c r="T3442" s="203">
        <f>S3442*H3442</f>
        <v>0</v>
      </c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R3442" s="204" t="s">
        <v>434</v>
      </c>
      <c r="AT3442" s="204" t="s">
        <v>648</v>
      </c>
      <c r="AU3442" s="204" t="s">
        <v>82</v>
      </c>
      <c r="AY3442" s="17" t="s">
        <v>182</v>
      </c>
      <c r="BE3442" s="205">
        <f>IF(N3442="základní",J3442,0)</f>
        <v>0</v>
      </c>
      <c r="BF3442" s="205">
        <f>IF(N3442="snížená",J3442,0)</f>
        <v>0</v>
      </c>
      <c r="BG3442" s="205">
        <f>IF(N3442="zákl. přenesená",J3442,0)</f>
        <v>0</v>
      </c>
      <c r="BH3442" s="205">
        <f>IF(N3442="sníž. přenesená",J3442,0)</f>
        <v>0</v>
      </c>
      <c r="BI3442" s="205">
        <f>IF(N3442="nulová",J3442,0)</f>
        <v>0</v>
      </c>
      <c r="BJ3442" s="17" t="s">
        <v>80</v>
      </c>
      <c r="BK3442" s="205">
        <f>ROUND(I3442*H3442,2)</f>
        <v>0</v>
      </c>
      <c r="BL3442" s="17" t="s">
        <v>326</v>
      </c>
      <c r="BM3442" s="204" t="s">
        <v>3837</v>
      </c>
    </row>
    <row r="3443" spans="1:65" s="13" customFormat="1" ht="11.25">
      <c r="B3443" s="206"/>
      <c r="C3443" s="207"/>
      <c r="D3443" s="208" t="s">
        <v>194</v>
      </c>
      <c r="E3443" s="209" t="s">
        <v>1</v>
      </c>
      <c r="F3443" s="210" t="s">
        <v>207</v>
      </c>
      <c r="G3443" s="207"/>
      <c r="H3443" s="209" t="s">
        <v>1</v>
      </c>
      <c r="I3443" s="211"/>
      <c r="J3443" s="207"/>
      <c r="K3443" s="207"/>
      <c r="L3443" s="212"/>
      <c r="M3443" s="213"/>
      <c r="N3443" s="214"/>
      <c r="O3443" s="214"/>
      <c r="P3443" s="214"/>
      <c r="Q3443" s="214"/>
      <c r="R3443" s="214"/>
      <c r="S3443" s="214"/>
      <c r="T3443" s="215"/>
      <c r="AT3443" s="216" t="s">
        <v>194</v>
      </c>
      <c r="AU3443" s="216" t="s">
        <v>82</v>
      </c>
      <c r="AV3443" s="13" t="s">
        <v>80</v>
      </c>
      <c r="AW3443" s="13" t="s">
        <v>29</v>
      </c>
      <c r="AX3443" s="13" t="s">
        <v>72</v>
      </c>
      <c r="AY3443" s="216" t="s">
        <v>182</v>
      </c>
    </row>
    <row r="3444" spans="1:65" s="13" customFormat="1" ht="11.25">
      <c r="B3444" s="206"/>
      <c r="C3444" s="207"/>
      <c r="D3444" s="208" t="s">
        <v>194</v>
      </c>
      <c r="E3444" s="209" t="s">
        <v>1</v>
      </c>
      <c r="F3444" s="210" t="s">
        <v>2773</v>
      </c>
      <c r="G3444" s="207"/>
      <c r="H3444" s="209" t="s">
        <v>1</v>
      </c>
      <c r="I3444" s="211"/>
      <c r="J3444" s="207"/>
      <c r="K3444" s="207"/>
      <c r="L3444" s="212"/>
      <c r="M3444" s="213"/>
      <c r="N3444" s="214"/>
      <c r="O3444" s="214"/>
      <c r="P3444" s="214"/>
      <c r="Q3444" s="214"/>
      <c r="R3444" s="214"/>
      <c r="S3444" s="214"/>
      <c r="T3444" s="215"/>
      <c r="AT3444" s="216" t="s">
        <v>194</v>
      </c>
      <c r="AU3444" s="216" t="s">
        <v>82</v>
      </c>
      <c r="AV3444" s="13" t="s">
        <v>80</v>
      </c>
      <c r="AW3444" s="13" t="s">
        <v>29</v>
      </c>
      <c r="AX3444" s="13" t="s">
        <v>72</v>
      </c>
      <c r="AY3444" s="216" t="s">
        <v>182</v>
      </c>
    </row>
    <row r="3445" spans="1:65" s="13" customFormat="1" ht="11.25">
      <c r="B3445" s="206"/>
      <c r="C3445" s="207"/>
      <c r="D3445" s="208" t="s">
        <v>194</v>
      </c>
      <c r="E3445" s="209" t="s">
        <v>1</v>
      </c>
      <c r="F3445" s="210" t="s">
        <v>2774</v>
      </c>
      <c r="G3445" s="207"/>
      <c r="H3445" s="209" t="s">
        <v>1</v>
      </c>
      <c r="I3445" s="211"/>
      <c r="J3445" s="207"/>
      <c r="K3445" s="207"/>
      <c r="L3445" s="212"/>
      <c r="M3445" s="213"/>
      <c r="N3445" s="214"/>
      <c r="O3445" s="214"/>
      <c r="P3445" s="214"/>
      <c r="Q3445" s="214"/>
      <c r="R3445" s="214"/>
      <c r="S3445" s="214"/>
      <c r="T3445" s="215"/>
      <c r="AT3445" s="216" t="s">
        <v>194</v>
      </c>
      <c r="AU3445" s="216" t="s">
        <v>82</v>
      </c>
      <c r="AV3445" s="13" t="s">
        <v>80</v>
      </c>
      <c r="AW3445" s="13" t="s">
        <v>29</v>
      </c>
      <c r="AX3445" s="13" t="s">
        <v>72</v>
      </c>
      <c r="AY3445" s="216" t="s">
        <v>182</v>
      </c>
    </row>
    <row r="3446" spans="1:65" s="14" customFormat="1" ht="11.25">
      <c r="B3446" s="217"/>
      <c r="C3446" s="218"/>
      <c r="D3446" s="208" t="s">
        <v>194</v>
      </c>
      <c r="E3446" s="219" t="s">
        <v>1</v>
      </c>
      <c r="F3446" s="220" t="s">
        <v>3832</v>
      </c>
      <c r="G3446" s="218"/>
      <c r="H3446" s="221">
        <v>125.3</v>
      </c>
      <c r="I3446" s="222"/>
      <c r="J3446" s="218"/>
      <c r="K3446" s="218"/>
      <c r="L3446" s="223"/>
      <c r="M3446" s="224"/>
      <c r="N3446" s="225"/>
      <c r="O3446" s="225"/>
      <c r="P3446" s="225"/>
      <c r="Q3446" s="225"/>
      <c r="R3446" s="225"/>
      <c r="S3446" s="225"/>
      <c r="T3446" s="226"/>
      <c r="AT3446" s="227" t="s">
        <v>194</v>
      </c>
      <c r="AU3446" s="227" t="s">
        <v>82</v>
      </c>
      <c r="AV3446" s="14" t="s">
        <v>82</v>
      </c>
      <c r="AW3446" s="14" t="s">
        <v>29</v>
      </c>
      <c r="AX3446" s="14" t="s">
        <v>72</v>
      </c>
      <c r="AY3446" s="227" t="s">
        <v>182</v>
      </c>
    </row>
    <row r="3447" spans="1:65" s="13" customFormat="1" ht="11.25">
      <c r="B3447" s="206"/>
      <c r="C3447" s="207"/>
      <c r="D3447" s="208" t="s">
        <v>194</v>
      </c>
      <c r="E3447" s="209" t="s">
        <v>1</v>
      </c>
      <c r="F3447" s="210" t="s">
        <v>253</v>
      </c>
      <c r="G3447" s="207"/>
      <c r="H3447" s="209" t="s">
        <v>1</v>
      </c>
      <c r="I3447" s="211"/>
      <c r="J3447" s="207"/>
      <c r="K3447" s="207"/>
      <c r="L3447" s="212"/>
      <c r="M3447" s="213"/>
      <c r="N3447" s="214"/>
      <c r="O3447" s="214"/>
      <c r="P3447" s="214"/>
      <c r="Q3447" s="214"/>
      <c r="R3447" s="214"/>
      <c r="S3447" s="214"/>
      <c r="T3447" s="215"/>
      <c r="AT3447" s="216" t="s">
        <v>194</v>
      </c>
      <c r="AU3447" s="216" t="s">
        <v>82</v>
      </c>
      <c r="AV3447" s="13" t="s">
        <v>80</v>
      </c>
      <c r="AW3447" s="13" t="s">
        <v>29</v>
      </c>
      <c r="AX3447" s="13" t="s">
        <v>72</v>
      </c>
      <c r="AY3447" s="216" t="s">
        <v>182</v>
      </c>
    </row>
    <row r="3448" spans="1:65" s="13" customFormat="1" ht="11.25">
      <c r="B3448" s="206"/>
      <c r="C3448" s="207"/>
      <c r="D3448" s="208" t="s">
        <v>194</v>
      </c>
      <c r="E3448" s="209" t="s">
        <v>1</v>
      </c>
      <c r="F3448" s="210" t="s">
        <v>2776</v>
      </c>
      <c r="G3448" s="207"/>
      <c r="H3448" s="209" t="s">
        <v>1</v>
      </c>
      <c r="I3448" s="211"/>
      <c r="J3448" s="207"/>
      <c r="K3448" s="207"/>
      <c r="L3448" s="212"/>
      <c r="M3448" s="213"/>
      <c r="N3448" s="214"/>
      <c r="O3448" s="214"/>
      <c r="P3448" s="214"/>
      <c r="Q3448" s="214"/>
      <c r="R3448" s="214"/>
      <c r="S3448" s="214"/>
      <c r="T3448" s="215"/>
      <c r="AT3448" s="216" t="s">
        <v>194</v>
      </c>
      <c r="AU3448" s="216" t="s">
        <v>82</v>
      </c>
      <c r="AV3448" s="13" t="s">
        <v>80</v>
      </c>
      <c r="AW3448" s="13" t="s">
        <v>29</v>
      </c>
      <c r="AX3448" s="13" t="s">
        <v>72</v>
      </c>
      <c r="AY3448" s="216" t="s">
        <v>182</v>
      </c>
    </row>
    <row r="3449" spans="1:65" s="13" customFormat="1" ht="11.25">
      <c r="B3449" s="206"/>
      <c r="C3449" s="207"/>
      <c r="D3449" s="208" t="s">
        <v>194</v>
      </c>
      <c r="E3449" s="209" t="s">
        <v>1</v>
      </c>
      <c r="F3449" s="210" t="s">
        <v>2777</v>
      </c>
      <c r="G3449" s="207"/>
      <c r="H3449" s="209" t="s">
        <v>1</v>
      </c>
      <c r="I3449" s="211"/>
      <c r="J3449" s="207"/>
      <c r="K3449" s="207"/>
      <c r="L3449" s="212"/>
      <c r="M3449" s="213"/>
      <c r="N3449" s="214"/>
      <c r="O3449" s="214"/>
      <c r="P3449" s="214"/>
      <c r="Q3449" s="214"/>
      <c r="R3449" s="214"/>
      <c r="S3449" s="214"/>
      <c r="T3449" s="215"/>
      <c r="AT3449" s="216" t="s">
        <v>194</v>
      </c>
      <c r="AU3449" s="216" t="s">
        <v>82</v>
      </c>
      <c r="AV3449" s="13" t="s">
        <v>80</v>
      </c>
      <c r="AW3449" s="13" t="s">
        <v>29</v>
      </c>
      <c r="AX3449" s="13" t="s">
        <v>72</v>
      </c>
      <c r="AY3449" s="216" t="s">
        <v>182</v>
      </c>
    </row>
    <row r="3450" spans="1:65" s="14" customFormat="1" ht="11.25">
      <c r="B3450" s="217"/>
      <c r="C3450" s="218"/>
      <c r="D3450" s="208" t="s">
        <v>194</v>
      </c>
      <c r="E3450" s="219" t="s">
        <v>1</v>
      </c>
      <c r="F3450" s="220" t="s">
        <v>3833</v>
      </c>
      <c r="G3450" s="218"/>
      <c r="H3450" s="221">
        <v>20.5</v>
      </c>
      <c r="I3450" s="222"/>
      <c r="J3450" s="218"/>
      <c r="K3450" s="218"/>
      <c r="L3450" s="223"/>
      <c r="M3450" s="224"/>
      <c r="N3450" s="225"/>
      <c r="O3450" s="225"/>
      <c r="P3450" s="225"/>
      <c r="Q3450" s="225"/>
      <c r="R3450" s="225"/>
      <c r="S3450" s="225"/>
      <c r="T3450" s="226"/>
      <c r="AT3450" s="227" t="s">
        <v>194</v>
      </c>
      <c r="AU3450" s="227" t="s">
        <v>82</v>
      </c>
      <c r="AV3450" s="14" t="s">
        <v>82</v>
      </c>
      <c r="AW3450" s="14" t="s">
        <v>29</v>
      </c>
      <c r="AX3450" s="14" t="s">
        <v>72</v>
      </c>
      <c r="AY3450" s="227" t="s">
        <v>182</v>
      </c>
    </row>
    <row r="3451" spans="1:65" s="15" customFormat="1" ht="11.25">
      <c r="B3451" s="228"/>
      <c r="C3451" s="229"/>
      <c r="D3451" s="208" t="s">
        <v>194</v>
      </c>
      <c r="E3451" s="230" t="s">
        <v>1</v>
      </c>
      <c r="F3451" s="231" t="s">
        <v>218</v>
      </c>
      <c r="G3451" s="229"/>
      <c r="H3451" s="232">
        <v>145.80000000000001</v>
      </c>
      <c r="I3451" s="233"/>
      <c r="J3451" s="229"/>
      <c r="K3451" s="229"/>
      <c r="L3451" s="234"/>
      <c r="M3451" s="235"/>
      <c r="N3451" s="236"/>
      <c r="O3451" s="236"/>
      <c r="P3451" s="236"/>
      <c r="Q3451" s="236"/>
      <c r="R3451" s="236"/>
      <c r="S3451" s="236"/>
      <c r="T3451" s="237"/>
      <c r="AT3451" s="238" t="s">
        <v>194</v>
      </c>
      <c r="AU3451" s="238" t="s">
        <v>82</v>
      </c>
      <c r="AV3451" s="15" t="s">
        <v>187</v>
      </c>
      <c r="AW3451" s="15" t="s">
        <v>29</v>
      </c>
      <c r="AX3451" s="15" t="s">
        <v>80</v>
      </c>
      <c r="AY3451" s="238" t="s">
        <v>182</v>
      </c>
    </row>
    <row r="3452" spans="1:65" s="14" customFormat="1" ht="11.25">
      <c r="B3452" s="217"/>
      <c r="C3452" s="218"/>
      <c r="D3452" s="208" t="s">
        <v>194</v>
      </c>
      <c r="E3452" s="218"/>
      <c r="F3452" s="220" t="s">
        <v>3838</v>
      </c>
      <c r="G3452" s="218"/>
      <c r="H3452" s="221">
        <v>160.38</v>
      </c>
      <c r="I3452" s="222"/>
      <c r="J3452" s="218"/>
      <c r="K3452" s="218"/>
      <c r="L3452" s="223"/>
      <c r="M3452" s="224"/>
      <c r="N3452" s="225"/>
      <c r="O3452" s="225"/>
      <c r="P3452" s="225"/>
      <c r="Q3452" s="225"/>
      <c r="R3452" s="225"/>
      <c r="S3452" s="225"/>
      <c r="T3452" s="226"/>
      <c r="AT3452" s="227" t="s">
        <v>194</v>
      </c>
      <c r="AU3452" s="227" t="s">
        <v>82</v>
      </c>
      <c r="AV3452" s="14" t="s">
        <v>82</v>
      </c>
      <c r="AW3452" s="14" t="s">
        <v>4</v>
      </c>
      <c r="AX3452" s="14" t="s">
        <v>80</v>
      </c>
      <c r="AY3452" s="227" t="s">
        <v>182</v>
      </c>
    </row>
    <row r="3453" spans="1:65" s="2" customFormat="1" ht="24.2" customHeight="1">
      <c r="A3453" s="34"/>
      <c r="B3453" s="35"/>
      <c r="C3453" s="192" t="s">
        <v>3839</v>
      </c>
      <c r="D3453" s="192" t="s">
        <v>184</v>
      </c>
      <c r="E3453" s="193" t="s">
        <v>3840</v>
      </c>
      <c r="F3453" s="194" t="s">
        <v>3841</v>
      </c>
      <c r="G3453" s="195" t="s">
        <v>292</v>
      </c>
      <c r="H3453" s="196">
        <v>0.96599999999999997</v>
      </c>
      <c r="I3453" s="197"/>
      <c r="J3453" s="198">
        <f>ROUND(I3453*H3453,2)</f>
        <v>0</v>
      </c>
      <c r="K3453" s="199"/>
      <c r="L3453" s="39"/>
      <c r="M3453" s="200" t="s">
        <v>1</v>
      </c>
      <c r="N3453" s="201" t="s">
        <v>37</v>
      </c>
      <c r="O3453" s="71"/>
      <c r="P3453" s="202">
        <f>O3453*H3453</f>
        <v>0</v>
      </c>
      <c r="Q3453" s="202">
        <v>0</v>
      </c>
      <c r="R3453" s="202">
        <f>Q3453*H3453</f>
        <v>0</v>
      </c>
      <c r="S3453" s="202">
        <v>0</v>
      </c>
      <c r="T3453" s="203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4" t="s">
        <v>326</v>
      </c>
      <c r="AT3453" s="204" t="s">
        <v>184</v>
      </c>
      <c r="AU3453" s="204" t="s">
        <v>82</v>
      </c>
      <c r="AY3453" s="17" t="s">
        <v>182</v>
      </c>
      <c r="BE3453" s="205">
        <f>IF(N3453="základní",J3453,0)</f>
        <v>0</v>
      </c>
      <c r="BF3453" s="205">
        <f>IF(N3453="snížená",J3453,0)</f>
        <v>0</v>
      </c>
      <c r="BG3453" s="205">
        <f>IF(N3453="zákl. přenesená",J3453,0)</f>
        <v>0</v>
      </c>
      <c r="BH3453" s="205">
        <f>IF(N3453="sníž. přenesená",J3453,0)</f>
        <v>0</v>
      </c>
      <c r="BI3453" s="205">
        <f>IF(N3453="nulová",J3453,0)</f>
        <v>0</v>
      </c>
      <c r="BJ3453" s="17" t="s">
        <v>80</v>
      </c>
      <c r="BK3453" s="205">
        <f>ROUND(I3453*H3453,2)</f>
        <v>0</v>
      </c>
      <c r="BL3453" s="17" t="s">
        <v>326</v>
      </c>
      <c r="BM3453" s="204" t="s">
        <v>3842</v>
      </c>
    </row>
    <row r="3454" spans="1:65" s="2" customFormat="1" ht="33" customHeight="1">
      <c r="A3454" s="34"/>
      <c r="B3454" s="35"/>
      <c r="C3454" s="192" t="s">
        <v>3843</v>
      </c>
      <c r="D3454" s="192" t="s">
        <v>184</v>
      </c>
      <c r="E3454" s="193" t="s">
        <v>3844</v>
      </c>
      <c r="F3454" s="194" t="s">
        <v>3845</v>
      </c>
      <c r="G3454" s="195" t="s">
        <v>292</v>
      </c>
      <c r="H3454" s="196">
        <v>2.8980000000000001</v>
      </c>
      <c r="I3454" s="197"/>
      <c r="J3454" s="198">
        <f>ROUND(I3454*H3454,2)</f>
        <v>0</v>
      </c>
      <c r="K3454" s="199"/>
      <c r="L3454" s="39"/>
      <c r="M3454" s="200" t="s">
        <v>1</v>
      </c>
      <c r="N3454" s="201" t="s">
        <v>37</v>
      </c>
      <c r="O3454" s="71"/>
      <c r="P3454" s="202">
        <f>O3454*H3454</f>
        <v>0</v>
      </c>
      <c r="Q3454" s="202">
        <v>0</v>
      </c>
      <c r="R3454" s="202">
        <f>Q3454*H3454</f>
        <v>0</v>
      </c>
      <c r="S3454" s="202">
        <v>0</v>
      </c>
      <c r="T3454" s="203">
        <f>S3454*H3454</f>
        <v>0</v>
      </c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R3454" s="204" t="s">
        <v>326</v>
      </c>
      <c r="AT3454" s="204" t="s">
        <v>184</v>
      </c>
      <c r="AU3454" s="204" t="s">
        <v>82</v>
      </c>
      <c r="AY3454" s="17" t="s">
        <v>182</v>
      </c>
      <c r="BE3454" s="205">
        <f>IF(N3454="základní",J3454,0)</f>
        <v>0</v>
      </c>
      <c r="BF3454" s="205">
        <f>IF(N3454="snížená",J3454,0)</f>
        <v>0</v>
      </c>
      <c r="BG3454" s="205">
        <f>IF(N3454="zákl. přenesená",J3454,0)</f>
        <v>0</v>
      </c>
      <c r="BH3454" s="205">
        <f>IF(N3454="sníž. přenesená",J3454,0)</f>
        <v>0</v>
      </c>
      <c r="BI3454" s="205">
        <f>IF(N3454="nulová",J3454,0)</f>
        <v>0</v>
      </c>
      <c r="BJ3454" s="17" t="s">
        <v>80</v>
      </c>
      <c r="BK3454" s="205">
        <f>ROUND(I3454*H3454,2)</f>
        <v>0</v>
      </c>
      <c r="BL3454" s="17" t="s">
        <v>326</v>
      </c>
      <c r="BM3454" s="204" t="s">
        <v>3846</v>
      </c>
    </row>
    <row r="3455" spans="1:65" s="14" customFormat="1" ht="11.25">
      <c r="B3455" s="217"/>
      <c r="C3455" s="218"/>
      <c r="D3455" s="208" t="s">
        <v>194</v>
      </c>
      <c r="E3455" s="218"/>
      <c r="F3455" s="220" t="s">
        <v>3847</v>
      </c>
      <c r="G3455" s="218"/>
      <c r="H3455" s="221">
        <v>2.8980000000000001</v>
      </c>
      <c r="I3455" s="222"/>
      <c r="J3455" s="218"/>
      <c r="K3455" s="218"/>
      <c r="L3455" s="223"/>
      <c r="M3455" s="224"/>
      <c r="N3455" s="225"/>
      <c r="O3455" s="225"/>
      <c r="P3455" s="225"/>
      <c r="Q3455" s="225"/>
      <c r="R3455" s="225"/>
      <c r="S3455" s="225"/>
      <c r="T3455" s="226"/>
      <c r="AT3455" s="227" t="s">
        <v>194</v>
      </c>
      <c r="AU3455" s="227" t="s">
        <v>82</v>
      </c>
      <c r="AV3455" s="14" t="s">
        <v>82</v>
      </c>
      <c r="AW3455" s="14" t="s">
        <v>4</v>
      </c>
      <c r="AX3455" s="14" t="s">
        <v>80</v>
      </c>
      <c r="AY3455" s="227" t="s">
        <v>182</v>
      </c>
    </row>
    <row r="3456" spans="1:65" s="12" customFormat="1" ht="22.9" customHeight="1">
      <c r="B3456" s="176"/>
      <c r="C3456" s="177"/>
      <c r="D3456" s="178" t="s">
        <v>71</v>
      </c>
      <c r="E3456" s="190" t="s">
        <v>3848</v>
      </c>
      <c r="F3456" s="190" t="s">
        <v>3849</v>
      </c>
      <c r="G3456" s="177"/>
      <c r="H3456" s="177"/>
      <c r="I3456" s="180"/>
      <c r="J3456" s="191">
        <f>BK3456</f>
        <v>0</v>
      </c>
      <c r="K3456" s="177"/>
      <c r="L3456" s="182"/>
      <c r="M3456" s="183"/>
      <c r="N3456" s="184"/>
      <c r="O3456" s="184"/>
      <c r="P3456" s="185">
        <f>SUM(P3457:P3673)</f>
        <v>0</v>
      </c>
      <c r="Q3456" s="184"/>
      <c r="R3456" s="185">
        <f>SUM(R3457:R3673)</f>
        <v>2.5134986000000001</v>
      </c>
      <c r="S3456" s="184"/>
      <c r="T3456" s="186">
        <f>SUM(T3457:T3673)</f>
        <v>0.34206000000000003</v>
      </c>
      <c r="AR3456" s="187" t="s">
        <v>82</v>
      </c>
      <c r="AT3456" s="188" t="s">
        <v>71</v>
      </c>
      <c r="AU3456" s="188" t="s">
        <v>80</v>
      </c>
      <c r="AY3456" s="187" t="s">
        <v>182</v>
      </c>
      <c r="BK3456" s="189">
        <f>SUM(BK3457:BK3673)</f>
        <v>0</v>
      </c>
    </row>
    <row r="3457" spans="1:65" s="2" customFormat="1" ht="24.2" customHeight="1">
      <c r="A3457" s="34"/>
      <c r="B3457" s="35"/>
      <c r="C3457" s="192" t="s">
        <v>3850</v>
      </c>
      <c r="D3457" s="192" t="s">
        <v>184</v>
      </c>
      <c r="E3457" s="193" t="s">
        <v>3851</v>
      </c>
      <c r="F3457" s="194" t="s">
        <v>3852</v>
      </c>
      <c r="G3457" s="195" t="s">
        <v>201</v>
      </c>
      <c r="H3457" s="196">
        <v>164.4</v>
      </c>
      <c r="I3457" s="197"/>
      <c r="J3457" s="198">
        <f>ROUND(I3457*H3457,2)</f>
        <v>0</v>
      </c>
      <c r="K3457" s="199"/>
      <c r="L3457" s="39"/>
      <c r="M3457" s="200" t="s">
        <v>1</v>
      </c>
      <c r="N3457" s="201" t="s">
        <v>37</v>
      </c>
      <c r="O3457" s="71"/>
      <c r="P3457" s="202">
        <f>O3457*H3457</f>
        <v>0</v>
      </c>
      <c r="Q3457" s="202">
        <v>0</v>
      </c>
      <c r="R3457" s="202">
        <f>Q3457*H3457</f>
        <v>0</v>
      </c>
      <c r="S3457" s="202">
        <v>0</v>
      </c>
      <c r="T3457" s="203">
        <f>S3457*H3457</f>
        <v>0</v>
      </c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R3457" s="204" t="s">
        <v>326</v>
      </c>
      <c r="AT3457" s="204" t="s">
        <v>184</v>
      </c>
      <c r="AU3457" s="204" t="s">
        <v>82</v>
      </c>
      <c r="AY3457" s="17" t="s">
        <v>182</v>
      </c>
      <c r="BE3457" s="205">
        <f>IF(N3457="základní",J3457,0)</f>
        <v>0</v>
      </c>
      <c r="BF3457" s="205">
        <f>IF(N3457="snížená",J3457,0)</f>
        <v>0</v>
      </c>
      <c r="BG3457" s="205">
        <f>IF(N3457="zákl. přenesená",J3457,0)</f>
        <v>0</v>
      </c>
      <c r="BH3457" s="205">
        <f>IF(N3457="sníž. přenesená",J3457,0)</f>
        <v>0</v>
      </c>
      <c r="BI3457" s="205">
        <f>IF(N3457="nulová",J3457,0)</f>
        <v>0</v>
      </c>
      <c r="BJ3457" s="17" t="s">
        <v>80</v>
      </c>
      <c r="BK3457" s="205">
        <f>ROUND(I3457*H3457,2)</f>
        <v>0</v>
      </c>
      <c r="BL3457" s="17" t="s">
        <v>326</v>
      </c>
      <c r="BM3457" s="204" t="s">
        <v>3853</v>
      </c>
    </row>
    <row r="3458" spans="1:65" s="13" customFormat="1" ht="11.25">
      <c r="B3458" s="206"/>
      <c r="C3458" s="207"/>
      <c r="D3458" s="208" t="s">
        <v>194</v>
      </c>
      <c r="E3458" s="209" t="s">
        <v>1</v>
      </c>
      <c r="F3458" s="210" t="s">
        <v>195</v>
      </c>
      <c r="G3458" s="207"/>
      <c r="H3458" s="209" t="s">
        <v>1</v>
      </c>
      <c r="I3458" s="211"/>
      <c r="J3458" s="207"/>
      <c r="K3458" s="207"/>
      <c r="L3458" s="212"/>
      <c r="M3458" s="213"/>
      <c r="N3458" s="214"/>
      <c r="O3458" s="214"/>
      <c r="P3458" s="214"/>
      <c r="Q3458" s="214"/>
      <c r="R3458" s="214"/>
      <c r="S3458" s="214"/>
      <c r="T3458" s="215"/>
      <c r="AT3458" s="216" t="s">
        <v>194</v>
      </c>
      <c r="AU3458" s="216" t="s">
        <v>82</v>
      </c>
      <c r="AV3458" s="13" t="s">
        <v>80</v>
      </c>
      <c r="AW3458" s="13" t="s">
        <v>29</v>
      </c>
      <c r="AX3458" s="13" t="s">
        <v>72</v>
      </c>
      <c r="AY3458" s="216" t="s">
        <v>182</v>
      </c>
    </row>
    <row r="3459" spans="1:65" s="13" customFormat="1" ht="11.25">
      <c r="B3459" s="206"/>
      <c r="C3459" s="207"/>
      <c r="D3459" s="208" t="s">
        <v>194</v>
      </c>
      <c r="E3459" s="209" t="s">
        <v>1</v>
      </c>
      <c r="F3459" s="210" t="s">
        <v>3854</v>
      </c>
      <c r="G3459" s="207"/>
      <c r="H3459" s="209" t="s">
        <v>1</v>
      </c>
      <c r="I3459" s="211"/>
      <c r="J3459" s="207"/>
      <c r="K3459" s="207"/>
      <c r="L3459" s="212"/>
      <c r="M3459" s="213"/>
      <c r="N3459" s="214"/>
      <c r="O3459" s="214"/>
      <c r="P3459" s="214"/>
      <c r="Q3459" s="214"/>
      <c r="R3459" s="214"/>
      <c r="S3459" s="214"/>
      <c r="T3459" s="215"/>
      <c r="AT3459" s="216" t="s">
        <v>194</v>
      </c>
      <c r="AU3459" s="216" t="s">
        <v>82</v>
      </c>
      <c r="AV3459" s="13" t="s">
        <v>80</v>
      </c>
      <c r="AW3459" s="13" t="s">
        <v>29</v>
      </c>
      <c r="AX3459" s="13" t="s">
        <v>72</v>
      </c>
      <c r="AY3459" s="216" t="s">
        <v>182</v>
      </c>
    </row>
    <row r="3460" spans="1:65" s="13" customFormat="1" ht="22.5">
      <c r="B3460" s="206"/>
      <c r="C3460" s="207"/>
      <c r="D3460" s="208" t="s">
        <v>194</v>
      </c>
      <c r="E3460" s="209" t="s">
        <v>1</v>
      </c>
      <c r="F3460" s="210" t="s">
        <v>3855</v>
      </c>
      <c r="G3460" s="207"/>
      <c r="H3460" s="209" t="s">
        <v>1</v>
      </c>
      <c r="I3460" s="211"/>
      <c r="J3460" s="207"/>
      <c r="K3460" s="207"/>
      <c r="L3460" s="212"/>
      <c r="M3460" s="213"/>
      <c r="N3460" s="214"/>
      <c r="O3460" s="214"/>
      <c r="P3460" s="214"/>
      <c r="Q3460" s="214"/>
      <c r="R3460" s="214"/>
      <c r="S3460" s="214"/>
      <c r="T3460" s="215"/>
      <c r="AT3460" s="216" t="s">
        <v>194</v>
      </c>
      <c r="AU3460" s="216" t="s">
        <v>82</v>
      </c>
      <c r="AV3460" s="13" t="s">
        <v>80</v>
      </c>
      <c r="AW3460" s="13" t="s">
        <v>29</v>
      </c>
      <c r="AX3460" s="13" t="s">
        <v>72</v>
      </c>
      <c r="AY3460" s="216" t="s">
        <v>182</v>
      </c>
    </row>
    <row r="3461" spans="1:65" s="14" customFormat="1" ht="11.25">
      <c r="B3461" s="217"/>
      <c r="C3461" s="218"/>
      <c r="D3461" s="208" t="s">
        <v>194</v>
      </c>
      <c r="E3461" s="219" t="s">
        <v>1</v>
      </c>
      <c r="F3461" s="220" t="s">
        <v>3856</v>
      </c>
      <c r="G3461" s="218"/>
      <c r="H3461" s="221">
        <v>115.3</v>
      </c>
      <c r="I3461" s="222"/>
      <c r="J3461" s="218"/>
      <c r="K3461" s="218"/>
      <c r="L3461" s="223"/>
      <c r="M3461" s="224"/>
      <c r="N3461" s="225"/>
      <c r="O3461" s="225"/>
      <c r="P3461" s="225"/>
      <c r="Q3461" s="225"/>
      <c r="R3461" s="225"/>
      <c r="S3461" s="225"/>
      <c r="T3461" s="226"/>
      <c r="AT3461" s="227" t="s">
        <v>194</v>
      </c>
      <c r="AU3461" s="227" t="s">
        <v>82</v>
      </c>
      <c r="AV3461" s="14" t="s">
        <v>82</v>
      </c>
      <c r="AW3461" s="14" t="s">
        <v>29</v>
      </c>
      <c r="AX3461" s="14" t="s">
        <v>72</v>
      </c>
      <c r="AY3461" s="227" t="s">
        <v>182</v>
      </c>
    </row>
    <row r="3462" spans="1:65" s="13" customFormat="1" ht="11.25">
      <c r="B3462" s="206"/>
      <c r="C3462" s="207"/>
      <c r="D3462" s="208" t="s">
        <v>194</v>
      </c>
      <c r="E3462" s="209" t="s">
        <v>1</v>
      </c>
      <c r="F3462" s="210" t="s">
        <v>1780</v>
      </c>
      <c r="G3462" s="207"/>
      <c r="H3462" s="209" t="s">
        <v>1</v>
      </c>
      <c r="I3462" s="211"/>
      <c r="J3462" s="207"/>
      <c r="K3462" s="207"/>
      <c r="L3462" s="212"/>
      <c r="M3462" s="213"/>
      <c r="N3462" s="214"/>
      <c r="O3462" s="214"/>
      <c r="P3462" s="214"/>
      <c r="Q3462" s="214"/>
      <c r="R3462" s="214"/>
      <c r="S3462" s="214"/>
      <c r="T3462" s="215"/>
      <c r="AT3462" s="216" t="s">
        <v>194</v>
      </c>
      <c r="AU3462" s="216" t="s">
        <v>82</v>
      </c>
      <c r="AV3462" s="13" t="s">
        <v>80</v>
      </c>
      <c r="AW3462" s="13" t="s">
        <v>29</v>
      </c>
      <c r="AX3462" s="13" t="s">
        <v>72</v>
      </c>
      <c r="AY3462" s="216" t="s">
        <v>182</v>
      </c>
    </row>
    <row r="3463" spans="1:65" s="13" customFormat="1" ht="11.25">
      <c r="B3463" s="206"/>
      <c r="C3463" s="207"/>
      <c r="D3463" s="208" t="s">
        <v>194</v>
      </c>
      <c r="E3463" s="209" t="s">
        <v>1</v>
      </c>
      <c r="F3463" s="210" t="s">
        <v>1781</v>
      </c>
      <c r="G3463" s="207"/>
      <c r="H3463" s="209" t="s">
        <v>1</v>
      </c>
      <c r="I3463" s="211"/>
      <c r="J3463" s="207"/>
      <c r="K3463" s="207"/>
      <c r="L3463" s="212"/>
      <c r="M3463" s="213"/>
      <c r="N3463" s="214"/>
      <c r="O3463" s="214"/>
      <c r="P3463" s="214"/>
      <c r="Q3463" s="214"/>
      <c r="R3463" s="214"/>
      <c r="S3463" s="214"/>
      <c r="T3463" s="215"/>
      <c r="AT3463" s="216" t="s">
        <v>194</v>
      </c>
      <c r="AU3463" s="216" t="s">
        <v>82</v>
      </c>
      <c r="AV3463" s="13" t="s">
        <v>80</v>
      </c>
      <c r="AW3463" s="13" t="s">
        <v>29</v>
      </c>
      <c r="AX3463" s="13" t="s">
        <v>72</v>
      </c>
      <c r="AY3463" s="216" t="s">
        <v>182</v>
      </c>
    </row>
    <row r="3464" spans="1:65" s="14" customFormat="1" ht="11.25">
      <c r="B3464" s="217"/>
      <c r="C3464" s="218"/>
      <c r="D3464" s="208" t="s">
        <v>194</v>
      </c>
      <c r="E3464" s="219" t="s">
        <v>1</v>
      </c>
      <c r="F3464" s="220" t="s">
        <v>3857</v>
      </c>
      <c r="G3464" s="218"/>
      <c r="H3464" s="221">
        <v>25.7</v>
      </c>
      <c r="I3464" s="222"/>
      <c r="J3464" s="218"/>
      <c r="K3464" s="218"/>
      <c r="L3464" s="223"/>
      <c r="M3464" s="224"/>
      <c r="N3464" s="225"/>
      <c r="O3464" s="225"/>
      <c r="P3464" s="225"/>
      <c r="Q3464" s="225"/>
      <c r="R3464" s="225"/>
      <c r="S3464" s="225"/>
      <c r="T3464" s="226"/>
      <c r="AT3464" s="227" t="s">
        <v>194</v>
      </c>
      <c r="AU3464" s="227" t="s">
        <v>82</v>
      </c>
      <c r="AV3464" s="14" t="s">
        <v>82</v>
      </c>
      <c r="AW3464" s="14" t="s">
        <v>29</v>
      </c>
      <c r="AX3464" s="14" t="s">
        <v>72</v>
      </c>
      <c r="AY3464" s="227" t="s">
        <v>182</v>
      </c>
    </row>
    <row r="3465" spans="1:65" s="13" customFormat="1" ht="11.25">
      <c r="B3465" s="206"/>
      <c r="C3465" s="207"/>
      <c r="D3465" s="208" t="s">
        <v>194</v>
      </c>
      <c r="E3465" s="209" t="s">
        <v>1</v>
      </c>
      <c r="F3465" s="210" t="s">
        <v>207</v>
      </c>
      <c r="G3465" s="207"/>
      <c r="H3465" s="209" t="s">
        <v>1</v>
      </c>
      <c r="I3465" s="211"/>
      <c r="J3465" s="207"/>
      <c r="K3465" s="207"/>
      <c r="L3465" s="212"/>
      <c r="M3465" s="213"/>
      <c r="N3465" s="214"/>
      <c r="O3465" s="214"/>
      <c r="P3465" s="214"/>
      <c r="Q3465" s="214"/>
      <c r="R3465" s="214"/>
      <c r="S3465" s="214"/>
      <c r="T3465" s="215"/>
      <c r="AT3465" s="216" t="s">
        <v>194</v>
      </c>
      <c r="AU3465" s="216" t="s">
        <v>82</v>
      </c>
      <c r="AV3465" s="13" t="s">
        <v>80</v>
      </c>
      <c r="AW3465" s="13" t="s">
        <v>29</v>
      </c>
      <c r="AX3465" s="13" t="s">
        <v>72</v>
      </c>
      <c r="AY3465" s="216" t="s">
        <v>182</v>
      </c>
    </row>
    <row r="3466" spans="1:65" s="13" customFormat="1" ht="11.25">
      <c r="B3466" s="206"/>
      <c r="C3466" s="207"/>
      <c r="D3466" s="208" t="s">
        <v>194</v>
      </c>
      <c r="E3466" s="209" t="s">
        <v>1</v>
      </c>
      <c r="F3466" s="210" t="s">
        <v>3858</v>
      </c>
      <c r="G3466" s="207"/>
      <c r="H3466" s="209" t="s">
        <v>1</v>
      </c>
      <c r="I3466" s="211"/>
      <c r="J3466" s="207"/>
      <c r="K3466" s="207"/>
      <c r="L3466" s="212"/>
      <c r="M3466" s="213"/>
      <c r="N3466" s="214"/>
      <c r="O3466" s="214"/>
      <c r="P3466" s="214"/>
      <c r="Q3466" s="214"/>
      <c r="R3466" s="214"/>
      <c r="S3466" s="214"/>
      <c r="T3466" s="215"/>
      <c r="AT3466" s="216" t="s">
        <v>194</v>
      </c>
      <c r="AU3466" s="216" t="s">
        <v>82</v>
      </c>
      <c r="AV3466" s="13" t="s">
        <v>80</v>
      </c>
      <c r="AW3466" s="13" t="s">
        <v>29</v>
      </c>
      <c r="AX3466" s="13" t="s">
        <v>72</v>
      </c>
      <c r="AY3466" s="216" t="s">
        <v>182</v>
      </c>
    </row>
    <row r="3467" spans="1:65" s="13" customFormat="1" ht="11.25">
      <c r="B3467" s="206"/>
      <c r="C3467" s="207"/>
      <c r="D3467" s="208" t="s">
        <v>194</v>
      </c>
      <c r="E3467" s="209" t="s">
        <v>1</v>
      </c>
      <c r="F3467" s="210" t="s">
        <v>2774</v>
      </c>
      <c r="G3467" s="207"/>
      <c r="H3467" s="209" t="s">
        <v>1</v>
      </c>
      <c r="I3467" s="211"/>
      <c r="J3467" s="207"/>
      <c r="K3467" s="207"/>
      <c r="L3467" s="212"/>
      <c r="M3467" s="213"/>
      <c r="N3467" s="214"/>
      <c r="O3467" s="214"/>
      <c r="P3467" s="214"/>
      <c r="Q3467" s="214"/>
      <c r="R3467" s="214"/>
      <c r="S3467" s="214"/>
      <c r="T3467" s="215"/>
      <c r="AT3467" s="216" t="s">
        <v>194</v>
      </c>
      <c r="AU3467" s="216" t="s">
        <v>82</v>
      </c>
      <c r="AV3467" s="13" t="s">
        <v>80</v>
      </c>
      <c r="AW3467" s="13" t="s">
        <v>29</v>
      </c>
      <c r="AX3467" s="13" t="s">
        <v>72</v>
      </c>
      <c r="AY3467" s="216" t="s">
        <v>182</v>
      </c>
    </row>
    <row r="3468" spans="1:65" s="14" customFormat="1" ht="11.25">
      <c r="B3468" s="217"/>
      <c r="C3468" s="218"/>
      <c r="D3468" s="208" t="s">
        <v>194</v>
      </c>
      <c r="E3468" s="219" t="s">
        <v>1</v>
      </c>
      <c r="F3468" s="220" t="s">
        <v>187</v>
      </c>
      <c r="G3468" s="218"/>
      <c r="H3468" s="221">
        <v>4</v>
      </c>
      <c r="I3468" s="222"/>
      <c r="J3468" s="218"/>
      <c r="K3468" s="218"/>
      <c r="L3468" s="223"/>
      <c r="M3468" s="224"/>
      <c r="N3468" s="225"/>
      <c r="O3468" s="225"/>
      <c r="P3468" s="225"/>
      <c r="Q3468" s="225"/>
      <c r="R3468" s="225"/>
      <c r="S3468" s="225"/>
      <c r="T3468" s="226"/>
      <c r="AT3468" s="227" t="s">
        <v>194</v>
      </c>
      <c r="AU3468" s="227" t="s">
        <v>82</v>
      </c>
      <c r="AV3468" s="14" t="s">
        <v>82</v>
      </c>
      <c r="AW3468" s="14" t="s">
        <v>29</v>
      </c>
      <c r="AX3468" s="14" t="s">
        <v>72</v>
      </c>
      <c r="AY3468" s="227" t="s">
        <v>182</v>
      </c>
    </row>
    <row r="3469" spans="1:65" s="13" customFormat="1" ht="11.25">
      <c r="B3469" s="206"/>
      <c r="C3469" s="207"/>
      <c r="D3469" s="208" t="s">
        <v>194</v>
      </c>
      <c r="E3469" s="209" t="s">
        <v>1</v>
      </c>
      <c r="F3469" s="210" t="s">
        <v>1785</v>
      </c>
      <c r="G3469" s="207"/>
      <c r="H3469" s="209" t="s">
        <v>1</v>
      </c>
      <c r="I3469" s="211"/>
      <c r="J3469" s="207"/>
      <c r="K3469" s="207"/>
      <c r="L3469" s="212"/>
      <c r="M3469" s="213"/>
      <c r="N3469" s="214"/>
      <c r="O3469" s="214"/>
      <c r="P3469" s="214"/>
      <c r="Q3469" s="214"/>
      <c r="R3469" s="214"/>
      <c r="S3469" s="214"/>
      <c r="T3469" s="215"/>
      <c r="AT3469" s="216" t="s">
        <v>194</v>
      </c>
      <c r="AU3469" s="216" t="s">
        <v>82</v>
      </c>
      <c r="AV3469" s="13" t="s">
        <v>80</v>
      </c>
      <c r="AW3469" s="13" t="s">
        <v>29</v>
      </c>
      <c r="AX3469" s="13" t="s">
        <v>72</v>
      </c>
      <c r="AY3469" s="216" t="s">
        <v>182</v>
      </c>
    </row>
    <row r="3470" spans="1:65" s="13" customFormat="1" ht="11.25">
      <c r="B3470" s="206"/>
      <c r="C3470" s="207"/>
      <c r="D3470" s="208" t="s">
        <v>194</v>
      </c>
      <c r="E3470" s="209" t="s">
        <v>1</v>
      </c>
      <c r="F3470" s="210" t="s">
        <v>365</v>
      </c>
      <c r="G3470" s="207"/>
      <c r="H3470" s="209" t="s">
        <v>1</v>
      </c>
      <c r="I3470" s="211"/>
      <c r="J3470" s="207"/>
      <c r="K3470" s="207"/>
      <c r="L3470" s="212"/>
      <c r="M3470" s="213"/>
      <c r="N3470" s="214"/>
      <c r="O3470" s="214"/>
      <c r="P3470" s="214"/>
      <c r="Q3470" s="214"/>
      <c r="R3470" s="214"/>
      <c r="S3470" s="214"/>
      <c r="T3470" s="215"/>
      <c r="AT3470" s="216" t="s">
        <v>194</v>
      </c>
      <c r="AU3470" s="216" t="s">
        <v>82</v>
      </c>
      <c r="AV3470" s="13" t="s">
        <v>80</v>
      </c>
      <c r="AW3470" s="13" t="s">
        <v>29</v>
      </c>
      <c r="AX3470" s="13" t="s">
        <v>72</v>
      </c>
      <c r="AY3470" s="216" t="s">
        <v>182</v>
      </c>
    </row>
    <row r="3471" spans="1:65" s="14" customFormat="1" ht="11.25">
      <c r="B3471" s="217"/>
      <c r="C3471" s="218"/>
      <c r="D3471" s="208" t="s">
        <v>194</v>
      </c>
      <c r="E3471" s="219" t="s">
        <v>1</v>
      </c>
      <c r="F3471" s="220" t="s">
        <v>2417</v>
      </c>
      <c r="G3471" s="218"/>
      <c r="H3471" s="221">
        <v>19.399999999999999</v>
      </c>
      <c r="I3471" s="222"/>
      <c r="J3471" s="218"/>
      <c r="K3471" s="218"/>
      <c r="L3471" s="223"/>
      <c r="M3471" s="224"/>
      <c r="N3471" s="225"/>
      <c r="O3471" s="225"/>
      <c r="P3471" s="225"/>
      <c r="Q3471" s="225"/>
      <c r="R3471" s="225"/>
      <c r="S3471" s="225"/>
      <c r="T3471" s="226"/>
      <c r="AT3471" s="227" t="s">
        <v>194</v>
      </c>
      <c r="AU3471" s="227" t="s">
        <v>82</v>
      </c>
      <c r="AV3471" s="14" t="s">
        <v>82</v>
      </c>
      <c r="AW3471" s="14" t="s">
        <v>29</v>
      </c>
      <c r="AX3471" s="14" t="s">
        <v>72</v>
      </c>
      <c r="AY3471" s="227" t="s">
        <v>182</v>
      </c>
    </row>
    <row r="3472" spans="1:65" s="15" customFormat="1" ht="11.25">
      <c r="B3472" s="228"/>
      <c r="C3472" s="229"/>
      <c r="D3472" s="208" t="s">
        <v>194</v>
      </c>
      <c r="E3472" s="230" t="s">
        <v>1</v>
      </c>
      <c r="F3472" s="231" t="s">
        <v>218</v>
      </c>
      <c r="G3472" s="229"/>
      <c r="H3472" s="232">
        <v>164.4</v>
      </c>
      <c r="I3472" s="233"/>
      <c r="J3472" s="229"/>
      <c r="K3472" s="229"/>
      <c r="L3472" s="234"/>
      <c r="M3472" s="235"/>
      <c r="N3472" s="236"/>
      <c r="O3472" s="236"/>
      <c r="P3472" s="236"/>
      <c r="Q3472" s="236"/>
      <c r="R3472" s="236"/>
      <c r="S3472" s="236"/>
      <c r="T3472" s="237"/>
      <c r="AT3472" s="238" t="s">
        <v>194</v>
      </c>
      <c r="AU3472" s="238" t="s">
        <v>82</v>
      </c>
      <c r="AV3472" s="15" t="s">
        <v>187</v>
      </c>
      <c r="AW3472" s="15" t="s">
        <v>29</v>
      </c>
      <c r="AX3472" s="15" t="s">
        <v>80</v>
      </c>
      <c r="AY3472" s="238" t="s">
        <v>182</v>
      </c>
    </row>
    <row r="3473" spans="1:65" s="2" customFormat="1" ht="24.2" customHeight="1">
      <c r="A3473" s="34"/>
      <c r="B3473" s="35"/>
      <c r="C3473" s="192" t="s">
        <v>3859</v>
      </c>
      <c r="D3473" s="192" t="s">
        <v>184</v>
      </c>
      <c r="E3473" s="193" t="s">
        <v>3860</v>
      </c>
      <c r="F3473" s="194" t="s">
        <v>3861</v>
      </c>
      <c r="G3473" s="195" t="s">
        <v>201</v>
      </c>
      <c r="H3473" s="196">
        <v>15.4</v>
      </c>
      <c r="I3473" s="197"/>
      <c r="J3473" s="198">
        <f>ROUND(I3473*H3473,2)</f>
        <v>0</v>
      </c>
      <c r="K3473" s="199"/>
      <c r="L3473" s="39"/>
      <c r="M3473" s="200" t="s">
        <v>1</v>
      </c>
      <c r="N3473" s="201" t="s">
        <v>37</v>
      </c>
      <c r="O3473" s="71"/>
      <c r="P3473" s="202">
        <f>O3473*H3473</f>
        <v>0</v>
      </c>
      <c r="Q3473" s="202">
        <v>0</v>
      </c>
      <c r="R3473" s="202">
        <f>Q3473*H3473</f>
        <v>0</v>
      </c>
      <c r="S3473" s="202">
        <v>0</v>
      </c>
      <c r="T3473" s="203">
        <f>S3473*H3473</f>
        <v>0</v>
      </c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R3473" s="204" t="s">
        <v>326</v>
      </c>
      <c r="AT3473" s="204" t="s">
        <v>184</v>
      </c>
      <c r="AU3473" s="204" t="s">
        <v>82</v>
      </c>
      <c r="AY3473" s="17" t="s">
        <v>182</v>
      </c>
      <c r="BE3473" s="205">
        <f>IF(N3473="základní",J3473,0)</f>
        <v>0</v>
      </c>
      <c r="BF3473" s="205">
        <f>IF(N3473="snížená",J3473,0)</f>
        <v>0</v>
      </c>
      <c r="BG3473" s="205">
        <f>IF(N3473="zákl. přenesená",J3473,0)</f>
        <v>0</v>
      </c>
      <c r="BH3473" s="205">
        <f>IF(N3473="sníž. přenesená",J3473,0)</f>
        <v>0</v>
      </c>
      <c r="BI3473" s="205">
        <f>IF(N3473="nulová",J3473,0)</f>
        <v>0</v>
      </c>
      <c r="BJ3473" s="17" t="s">
        <v>80</v>
      </c>
      <c r="BK3473" s="205">
        <f>ROUND(I3473*H3473,2)</f>
        <v>0</v>
      </c>
      <c r="BL3473" s="17" t="s">
        <v>326</v>
      </c>
      <c r="BM3473" s="204" t="s">
        <v>3862</v>
      </c>
    </row>
    <row r="3474" spans="1:65" s="13" customFormat="1" ht="11.25">
      <c r="B3474" s="206"/>
      <c r="C3474" s="207"/>
      <c r="D3474" s="208" t="s">
        <v>194</v>
      </c>
      <c r="E3474" s="209" t="s">
        <v>1</v>
      </c>
      <c r="F3474" s="210" t="s">
        <v>195</v>
      </c>
      <c r="G3474" s="207"/>
      <c r="H3474" s="209" t="s">
        <v>1</v>
      </c>
      <c r="I3474" s="211"/>
      <c r="J3474" s="207"/>
      <c r="K3474" s="207"/>
      <c r="L3474" s="212"/>
      <c r="M3474" s="213"/>
      <c r="N3474" s="214"/>
      <c r="O3474" s="214"/>
      <c r="P3474" s="214"/>
      <c r="Q3474" s="214"/>
      <c r="R3474" s="214"/>
      <c r="S3474" s="214"/>
      <c r="T3474" s="215"/>
      <c r="AT3474" s="216" t="s">
        <v>194</v>
      </c>
      <c r="AU3474" s="216" t="s">
        <v>82</v>
      </c>
      <c r="AV3474" s="13" t="s">
        <v>80</v>
      </c>
      <c r="AW3474" s="13" t="s">
        <v>29</v>
      </c>
      <c r="AX3474" s="13" t="s">
        <v>72</v>
      </c>
      <c r="AY3474" s="216" t="s">
        <v>182</v>
      </c>
    </row>
    <row r="3475" spans="1:65" s="13" customFormat="1" ht="11.25">
      <c r="B3475" s="206"/>
      <c r="C3475" s="207"/>
      <c r="D3475" s="208" t="s">
        <v>194</v>
      </c>
      <c r="E3475" s="209" t="s">
        <v>1</v>
      </c>
      <c r="F3475" s="210" t="s">
        <v>3863</v>
      </c>
      <c r="G3475" s="207"/>
      <c r="H3475" s="209" t="s">
        <v>1</v>
      </c>
      <c r="I3475" s="211"/>
      <c r="J3475" s="207"/>
      <c r="K3475" s="207"/>
      <c r="L3475" s="212"/>
      <c r="M3475" s="213"/>
      <c r="N3475" s="214"/>
      <c r="O3475" s="214"/>
      <c r="P3475" s="214"/>
      <c r="Q3475" s="214"/>
      <c r="R3475" s="214"/>
      <c r="S3475" s="214"/>
      <c r="T3475" s="215"/>
      <c r="AT3475" s="216" t="s">
        <v>194</v>
      </c>
      <c r="AU3475" s="216" t="s">
        <v>82</v>
      </c>
      <c r="AV3475" s="13" t="s">
        <v>80</v>
      </c>
      <c r="AW3475" s="13" t="s">
        <v>29</v>
      </c>
      <c r="AX3475" s="13" t="s">
        <v>72</v>
      </c>
      <c r="AY3475" s="216" t="s">
        <v>182</v>
      </c>
    </row>
    <row r="3476" spans="1:65" s="14" customFormat="1" ht="11.25">
      <c r="B3476" s="217"/>
      <c r="C3476" s="218"/>
      <c r="D3476" s="208" t="s">
        <v>194</v>
      </c>
      <c r="E3476" s="219" t="s">
        <v>1</v>
      </c>
      <c r="F3476" s="220" t="s">
        <v>3864</v>
      </c>
      <c r="G3476" s="218"/>
      <c r="H3476" s="221">
        <v>15.4</v>
      </c>
      <c r="I3476" s="222"/>
      <c r="J3476" s="218"/>
      <c r="K3476" s="218"/>
      <c r="L3476" s="223"/>
      <c r="M3476" s="224"/>
      <c r="N3476" s="225"/>
      <c r="O3476" s="225"/>
      <c r="P3476" s="225"/>
      <c r="Q3476" s="225"/>
      <c r="R3476" s="225"/>
      <c r="S3476" s="225"/>
      <c r="T3476" s="226"/>
      <c r="AT3476" s="227" t="s">
        <v>194</v>
      </c>
      <c r="AU3476" s="227" t="s">
        <v>82</v>
      </c>
      <c r="AV3476" s="14" t="s">
        <v>82</v>
      </c>
      <c r="AW3476" s="14" t="s">
        <v>29</v>
      </c>
      <c r="AX3476" s="14" t="s">
        <v>72</v>
      </c>
      <c r="AY3476" s="227" t="s">
        <v>182</v>
      </c>
    </row>
    <row r="3477" spans="1:65" s="15" customFormat="1" ht="11.25">
      <c r="B3477" s="228"/>
      <c r="C3477" s="229"/>
      <c r="D3477" s="208" t="s">
        <v>194</v>
      </c>
      <c r="E3477" s="230" t="s">
        <v>1</v>
      </c>
      <c r="F3477" s="231" t="s">
        <v>218</v>
      </c>
      <c r="G3477" s="229"/>
      <c r="H3477" s="232">
        <v>15.4</v>
      </c>
      <c r="I3477" s="233"/>
      <c r="J3477" s="229"/>
      <c r="K3477" s="229"/>
      <c r="L3477" s="234"/>
      <c r="M3477" s="235"/>
      <c r="N3477" s="236"/>
      <c r="O3477" s="236"/>
      <c r="P3477" s="236"/>
      <c r="Q3477" s="236"/>
      <c r="R3477" s="236"/>
      <c r="S3477" s="236"/>
      <c r="T3477" s="237"/>
      <c r="AT3477" s="238" t="s">
        <v>194</v>
      </c>
      <c r="AU3477" s="238" t="s">
        <v>82</v>
      </c>
      <c r="AV3477" s="15" t="s">
        <v>187</v>
      </c>
      <c r="AW3477" s="15" t="s">
        <v>29</v>
      </c>
      <c r="AX3477" s="15" t="s">
        <v>80</v>
      </c>
      <c r="AY3477" s="238" t="s">
        <v>182</v>
      </c>
    </row>
    <row r="3478" spans="1:65" s="2" customFormat="1" ht="16.5" customHeight="1">
      <c r="A3478" s="34"/>
      <c r="B3478" s="35"/>
      <c r="C3478" s="192" t="s">
        <v>3865</v>
      </c>
      <c r="D3478" s="192" t="s">
        <v>184</v>
      </c>
      <c r="E3478" s="193" t="s">
        <v>3866</v>
      </c>
      <c r="F3478" s="194" t="s">
        <v>3867</v>
      </c>
      <c r="G3478" s="195" t="s">
        <v>201</v>
      </c>
      <c r="H3478" s="196">
        <v>164.4</v>
      </c>
      <c r="I3478" s="197"/>
      <c r="J3478" s="198">
        <f>ROUND(I3478*H3478,2)</f>
        <v>0</v>
      </c>
      <c r="K3478" s="199"/>
      <c r="L3478" s="39"/>
      <c r="M3478" s="200" t="s">
        <v>1</v>
      </c>
      <c r="N3478" s="201" t="s">
        <v>37</v>
      </c>
      <c r="O3478" s="71"/>
      <c r="P3478" s="202">
        <f>O3478*H3478</f>
        <v>0</v>
      </c>
      <c r="Q3478" s="202">
        <v>0</v>
      </c>
      <c r="R3478" s="202">
        <f>Q3478*H3478</f>
        <v>0</v>
      </c>
      <c r="S3478" s="202">
        <v>0</v>
      </c>
      <c r="T3478" s="203">
        <f>S3478*H3478</f>
        <v>0</v>
      </c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R3478" s="204" t="s">
        <v>326</v>
      </c>
      <c r="AT3478" s="204" t="s">
        <v>184</v>
      </c>
      <c r="AU3478" s="204" t="s">
        <v>82</v>
      </c>
      <c r="AY3478" s="17" t="s">
        <v>182</v>
      </c>
      <c r="BE3478" s="205">
        <f>IF(N3478="základní",J3478,0)</f>
        <v>0</v>
      </c>
      <c r="BF3478" s="205">
        <f>IF(N3478="snížená",J3478,0)</f>
        <v>0</v>
      </c>
      <c r="BG3478" s="205">
        <f>IF(N3478="zákl. přenesená",J3478,0)</f>
        <v>0</v>
      </c>
      <c r="BH3478" s="205">
        <f>IF(N3478="sníž. přenesená",J3478,0)</f>
        <v>0</v>
      </c>
      <c r="BI3478" s="205">
        <f>IF(N3478="nulová",J3478,0)</f>
        <v>0</v>
      </c>
      <c r="BJ3478" s="17" t="s">
        <v>80</v>
      </c>
      <c r="BK3478" s="205">
        <f>ROUND(I3478*H3478,2)</f>
        <v>0</v>
      </c>
      <c r="BL3478" s="17" t="s">
        <v>326</v>
      </c>
      <c r="BM3478" s="204" t="s">
        <v>3868</v>
      </c>
    </row>
    <row r="3479" spans="1:65" s="13" customFormat="1" ht="11.25">
      <c r="B3479" s="206"/>
      <c r="C3479" s="207"/>
      <c r="D3479" s="208" t="s">
        <v>194</v>
      </c>
      <c r="E3479" s="209" t="s">
        <v>1</v>
      </c>
      <c r="F3479" s="210" t="s">
        <v>195</v>
      </c>
      <c r="G3479" s="207"/>
      <c r="H3479" s="209" t="s">
        <v>1</v>
      </c>
      <c r="I3479" s="211"/>
      <c r="J3479" s="207"/>
      <c r="K3479" s="207"/>
      <c r="L3479" s="212"/>
      <c r="M3479" s="213"/>
      <c r="N3479" s="214"/>
      <c r="O3479" s="214"/>
      <c r="P3479" s="214"/>
      <c r="Q3479" s="214"/>
      <c r="R3479" s="214"/>
      <c r="S3479" s="214"/>
      <c r="T3479" s="215"/>
      <c r="AT3479" s="216" t="s">
        <v>194</v>
      </c>
      <c r="AU3479" s="216" t="s">
        <v>82</v>
      </c>
      <c r="AV3479" s="13" t="s">
        <v>80</v>
      </c>
      <c r="AW3479" s="13" t="s">
        <v>29</v>
      </c>
      <c r="AX3479" s="13" t="s">
        <v>72</v>
      </c>
      <c r="AY3479" s="216" t="s">
        <v>182</v>
      </c>
    </row>
    <row r="3480" spans="1:65" s="13" customFormat="1" ht="11.25">
      <c r="B3480" s="206"/>
      <c r="C3480" s="207"/>
      <c r="D3480" s="208" t="s">
        <v>194</v>
      </c>
      <c r="E3480" s="209" t="s">
        <v>1</v>
      </c>
      <c r="F3480" s="210" t="s">
        <v>3869</v>
      </c>
      <c r="G3480" s="207"/>
      <c r="H3480" s="209" t="s">
        <v>1</v>
      </c>
      <c r="I3480" s="211"/>
      <c r="J3480" s="207"/>
      <c r="K3480" s="207"/>
      <c r="L3480" s="212"/>
      <c r="M3480" s="213"/>
      <c r="N3480" s="214"/>
      <c r="O3480" s="214"/>
      <c r="P3480" s="214"/>
      <c r="Q3480" s="214"/>
      <c r="R3480" s="214"/>
      <c r="S3480" s="214"/>
      <c r="T3480" s="215"/>
      <c r="AT3480" s="216" t="s">
        <v>194</v>
      </c>
      <c r="AU3480" s="216" t="s">
        <v>82</v>
      </c>
      <c r="AV3480" s="13" t="s">
        <v>80</v>
      </c>
      <c r="AW3480" s="13" t="s">
        <v>29</v>
      </c>
      <c r="AX3480" s="13" t="s">
        <v>72</v>
      </c>
      <c r="AY3480" s="216" t="s">
        <v>182</v>
      </c>
    </row>
    <row r="3481" spans="1:65" s="13" customFormat="1" ht="22.5">
      <c r="B3481" s="206"/>
      <c r="C3481" s="207"/>
      <c r="D3481" s="208" t="s">
        <v>194</v>
      </c>
      <c r="E3481" s="209" t="s">
        <v>1</v>
      </c>
      <c r="F3481" s="210" t="s">
        <v>3855</v>
      </c>
      <c r="G3481" s="207"/>
      <c r="H3481" s="209" t="s">
        <v>1</v>
      </c>
      <c r="I3481" s="211"/>
      <c r="J3481" s="207"/>
      <c r="K3481" s="207"/>
      <c r="L3481" s="212"/>
      <c r="M3481" s="213"/>
      <c r="N3481" s="214"/>
      <c r="O3481" s="214"/>
      <c r="P3481" s="214"/>
      <c r="Q3481" s="214"/>
      <c r="R3481" s="214"/>
      <c r="S3481" s="214"/>
      <c r="T3481" s="215"/>
      <c r="AT3481" s="216" t="s">
        <v>194</v>
      </c>
      <c r="AU3481" s="216" t="s">
        <v>82</v>
      </c>
      <c r="AV3481" s="13" t="s">
        <v>80</v>
      </c>
      <c r="AW3481" s="13" t="s">
        <v>29</v>
      </c>
      <c r="AX3481" s="13" t="s">
        <v>72</v>
      </c>
      <c r="AY3481" s="216" t="s">
        <v>182</v>
      </c>
    </row>
    <row r="3482" spans="1:65" s="14" customFormat="1" ht="11.25">
      <c r="B3482" s="217"/>
      <c r="C3482" s="218"/>
      <c r="D3482" s="208" t="s">
        <v>194</v>
      </c>
      <c r="E3482" s="219" t="s">
        <v>1</v>
      </c>
      <c r="F3482" s="220" t="s">
        <v>3856</v>
      </c>
      <c r="G3482" s="218"/>
      <c r="H3482" s="221">
        <v>115.3</v>
      </c>
      <c r="I3482" s="222"/>
      <c r="J3482" s="218"/>
      <c r="K3482" s="218"/>
      <c r="L3482" s="223"/>
      <c r="M3482" s="224"/>
      <c r="N3482" s="225"/>
      <c r="O3482" s="225"/>
      <c r="P3482" s="225"/>
      <c r="Q3482" s="225"/>
      <c r="R3482" s="225"/>
      <c r="S3482" s="225"/>
      <c r="T3482" s="226"/>
      <c r="AT3482" s="227" t="s">
        <v>194</v>
      </c>
      <c r="AU3482" s="227" t="s">
        <v>82</v>
      </c>
      <c r="AV3482" s="14" t="s">
        <v>82</v>
      </c>
      <c r="AW3482" s="14" t="s">
        <v>29</v>
      </c>
      <c r="AX3482" s="14" t="s">
        <v>72</v>
      </c>
      <c r="AY3482" s="227" t="s">
        <v>182</v>
      </c>
    </row>
    <row r="3483" spans="1:65" s="13" customFormat="1" ht="11.25">
      <c r="B3483" s="206"/>
      <c r="C3483" s="207"/>
      <c r="D3483" s="208" t="s">
        <v>194</v>
      </c>
      <c r="E3483" s="209" t="s">
        <v>1</v>
      </c>
      <c r="F3483" s="210" t="s">
        <v>1780</v>
      </c>
      <c r="G3483" s="207"/>
      <c r="H3483" s="209" t="s">
        <v>1</v>
      </c>
      <c r="I3483" s="211"/>
      <c r="J3483" s="207"/>
      <c r="K3483" s="207"/>
      <c r="L3483" s="212"/>
      <c r="M3483" s="213"/>
      <c r="N3483" s="214"/>
      <c r="O3483" s="214"/>
      <c r="P3483" s="214"/>
      <c r="Q3483" s="214"/>
      <c r="R3483" s="214"/>
      <c r="S3483" s="214"/>
      <c r="T3483" s="215"/>
      <c r="AT3483" s="216" t="s">
        <v>194</v>
      </c>
      <c r="AU3483" s="216" t="s">
        <v>82</v>
      </c>
      <c r="AV3483" s="13" t="s">
        <v>80</v>
      </c>
      <c r="AW3483" s="13" t="s">
        <v>29</v>
      </c>
      <c r="AX3483" s="13" t="s">
        <v>72</v>
      </c>
      <c r="AY3483" s="216" t="s">
        <v>182</v>
      </c>
    </row>
    <row r="3484" spans="1:65" s="13" customFormat="1" ht="11.25">
      <c r="B3484" s="206"/>
      <c r="C3484" s="207"/>
      <c r="D3484" s="208" t="s">
        <v>194</v>
      </c>
      <c r="E3484" s="209" t="s">
        <v>1</v>
      </c>
      <c r="F3484" s="210" t="s">
        <v>1781</v>
      </c>
      <c r="G3484" s="207"/>
      <c r="H3484" s="209" t="s">
        <v>1</v>
      </c>
      <c r="I3484" s="211"/>
      <c r="J3484" s="207"/>
      <c r="K3484" s="207"/>
      <c r="L3484" s="212"/>
      <c r="M3484" s="213"/>
      <c r="N3484" s="214"/>
      <c r="O3484" s="214"/>
      <c r="P3484" s="214"/>
      <c r="Q3484" s="214"/>
      <c r="R3484" s="214"/>
      <c r="S3484" s="214"/>
      <c r="T3484" s="215"/>
      <c r="AT3484" s="216" t="s">
        <v>194</v>
      </c>
      <c r="AU3484" s="216" t="s">
        <v>82</v>
      </c>
      <c r="AV3484" s="13" t="s">
        <v>80</v>
      </c>
      <c r="AW3484" s="13" t="s">
        <v>29</v>
      </c>
      <c r="AX3484" s="13" t="s">
        <v>72</v>
      </c>
      <c r="AY3484" s="216" t="s">
        <v>182</v>
      </c>
    </row>
    <row r="3485" spans="1:65" s="14" customFormat="1" ht="11.25">
      <c r="B3485" s="217"/>
      <c r="C3485" s="218"/>
      <c r="D3485" s="208" t="s">
        <v>194</v>
      </c>
      <c r="E3485" s="219" t="s">
        <v>1</v>
      </c>
      <c r="F3485" s="220" t="s">
        <v>3857</v>
      </c>
      <c r="G3485" s="218"/>
      <c r="H3485" s="221">
        <v>25.7</v>
      </c>
      <c r="I3485" s="222"/>
      <c r="J3485" s="218"/>
      <c r="K3485" s="218"/>
      <c r="L3485" s="223"/>
      <c r="M3485" s="224"/>
      <c r="N3485" s="225"/>
      <c r="O3485" s="225"/>
      <c r="P3485" s="225"/>
      <c r="Q3485" s="225"/>
      <c r="R3485" s="225"/>
      <c r="S3485" s="225"/>
      <c r="T3485" s="226"/>
      <c r="AT3485" s="227" t="s">
        <v>194</v>
      </c>
      <c r="AU3485" s="227" t="s">
        <v>82</v>
      </c>
      <c r="AV3485" s="14" t="s">
        <v>82</v>
      </c>
      <c r="AW3485" s="14" t="s">
        <v>29</v>
      </c>
      <c r="AX3485" s="14" t="s">
        <v>72</v>
      </c>
      <c r="AY3485" s="227" t="s">
        <v>182</v>
      </c>
    </row>
    <row r="3486" spans="1:65" s="13" customFormat="1" ht="11.25">
      <c r="B3486" s="206"/>
      <c r="C3486" s="207"/>
      <c r="D3486" s="208" t="s">
        <v>194</v>
      </c>
      <c r="E3486" s="209" t="s">
        <v>1</v>
      </c>
      <c r="F3486" s="210" t="s">
        <v>207</v>
      </c>
      <c r="G3486" s="207"/>
      <c r="H3486" s="209" t="s">
        <v>1</v>
      </c>
      <c r="I3486" s="211"/>
      <c r="J3486" s="207"/>
      <c r="K3486" s="207"/>
      <c r="L3486" s="212"/>
      <c r="M3486" s="213"/>
      <c r="N3486" s="214"/>
      <c r="O3486" s="214"/>
      <c r="P3486" s="214"/>
      <c r="Q3486" s="214"/>
      <c r="R3486" s="214"/>
      <c r="S3486" s="214"/>
      <c r="T3486" s="215"/>
      <c r="AT3486" s="216" t="s">
        <v>194</v>
      </c>
      <c r="AU3486" s="216" t="s">
        <v>82</v>
      </c>
      <c r="AV3486" s="13" t="s">
        <v>80</v>
      </c>
      <c r="AW3486" s="13" t="s">
        <v>29</v>
      </c>
      <c r="AX3486" s="13" t="s">
        <v>72</v>
      </c>
      <c r="AY3486" s="216" t="s">
        <v>182</v>
      </c>
    </row>
    <row r="3487" spans="1:65" s="13" customFormat="1" ht="11.25">
      <c r="B3487" s="206"/>
      <c r="C3487" s="207"/>
      <c r="D3487" s="208" t="s">
        <v>194</v>
      </c>
      <c r="E3487" s="209" t="s">
        <v>1</v>
      </c>
      <c r="F3487" s="210" t="s">
        <v>3858</v>
      </c>
      <c r="G3487" s="207"/>
      <c r="H3487" s="209" t="s">
        <v>1</v>
      </c>
      <c r="I3487" s="211"/>
      <c r="J3487" s="207"/>
      <c r="K3487" s="207"/>
      <c r="L3487" s="212"/>
      <c r="M3487" s="213"/>
      <c r="N3487" s="214"/>
      <c r="O3487" s="214"/>
      <c r="P3487" s="214"/>
      <c r="Q3487" s="214"/>
      <c r="R3487" s="214"/>
      <c r="S3487" s="214"/>
      <c r="T3487" s="215"/>
      <c r="AT3487" s="216" t="s">
        <v>194</v>
      </c>
      <c r="AU3487" s="216" t="s">
        <v>82</v>
      </c>
      <c r="AV3487" s="13" t="s">
        <v>80</v>
      </c>
      <c r="AW3487" s="13" t="s">
        <v>29</v>
      </c>
      <c r="AX3487" s="13" t="s">
        <v>72</v>
      </c>
      <c r="AY3487" s="216" t="s">
        <v>182</v>
      </c>
    </row>
    <row r="3488" spans="1:65" s="13" customFormat="1" ht="11.25">
      <c r="B3488" s="206"/>
      <c r="C3488" s="207"/>
      <c r="D3488" s="208" t="s">
        <v>194</v>
      </c>
      <c r="E3488" s="209" t="s">
        <v>1</v>
      </c>
      <c r="F3488" s="210" t="s">
        <v>2774</v>
      </c>
      <c r="G3488" s="207"/>
      <c r="H3488" s="209" t="s">
        <v>1</v>
      </c>
      <c r="I3488" s="211"/>
      <c r="J3488" s="207"/>
      <c r="K3488" s="207"/>
      <c r="L3488" s="212"/>
      <c r="M3488" s="213"/>
      <c r="N3488" s="214"/>
      <c r="O3488" s="214"/>
      <c r="P3488" s="214"/>
      <c r="Q3488" s="214"/>
      <c r="R3488" s="214"/>
      <c r="S3488" s="214"/>
      <c r="T3488" s="215"/>
      <c r="AT3488" s="216" t="s">
        <v>194</v>
      </c>
      <c r="AU3488" s="216" t="s">
        <v>82</v>
      </c>
      <c r="AV3488" s="13" t="s">
        <v>80</v>
      </c>
      <c r="AW3488" s="13" t="s">
        <v>29</v>
      </c>
      <c r="AX3488" s="13" t="s">
        <v>72</v>
      </c>
      <c r="AY3488" s="216" t="s">
        <v>182</v>
      </c>
    </row>
    <row r="3489" spans="1:65" s="14" customFormat="1" ht="11.25">
      <c r="B3489" s="217"/>
      <c r="C3489" s="218"/>
      <c r="D3489" s="208" t="s">
        <v>194</v>
      </c>
      <c r="E3489" s="219" t="s">
        <v>1</v>
      </c>
      <c r="F3489" s="220" t="s">
        <v>187</v>
      </c>
      <c r="G3489" s="218"/>
      <c r="H3489" s="221">
        <v>4</v>
      </c>
      <c r="I3489" s="222"/>
      <c r="J3489" s="218"/>
      <c r="K3489" s="218"/>
      <c r="L3489" s="223"/>
      <c r="M3489" s="224"/>
      <c r="N3489" s="225"/>
      <c r="O3489" s="225"/>
      <c r="P3489" s="225"/>
      <c r="Q3489" s="225"/>
      <c r="R3489" s="225"/>
      <c r="S3489" s="225"/>
      <c r="T3489" s="226"/>
      <c r="AT3489" s="227" t="s">
        <v>194</v>
      </c>
      <c r="AU3489" s="227" t="s">
        <v>82</v>
      </c>
      <c r="AV3489" s="14" t="s">
        <v>82</v>
      </c>
      <c r="AW3489" s="14" t="s">
        <v>29</v>
      </c>
      <c r="AX3489" s="14" t="s">
        <v>72</v>
      </c>
      <c r="AY3489" s="227" t="s">
        <v>182</v>
      </c>
    </row>
    <row r="3490" spans="1:65" s="13" customFormat="1" ht="11.25">
      <c r="B3490" s="206"/>
      <c r="C3490" s="207"/>
      <c r="D3490" s="208" t="s">
        <v>194</v>
      </c>
      <c r="E3490" s="209" t="s">
        <v>1</v>
      </c>
      <c r="F3490" s="210" t="s">
        <v>1785</v>
      </c>
      <c r="G3490" s="207"/>
      <c r="H3490" s="209" t="s">
        <v>1</v>
      </c>
      <c r="I3490" s="211"/>
      <c r="J3490" s="207"/>
      <c r="K3490" s="207"/>
      <c r="L3490" s="212"/>
      <c r="M3490" s="213"/>
      <c r="N3490" s="214"/>
      <c r="O3490" s="214"/>
      <c r="P3490" s="214"/>
      <c r="Q3490" s="214"/>
      <c r="R3490" s="214"/>
      <c r="S3490" s="214"/>
      <c r="T3490" s="215"/>
      <c r="AT3490" s="216" t="s">
        <v>194</v>
      </c>
      <c r="AU3490" s="216" t="s">
        <v>82</v>
      </c>
      <c r="AV3490" s="13" t="s">
        <v>80</v>
      </c>
      <c r="AW3490" s="13" t="s">
        <v>29</v>
      </c>
      <c r="AX3490" s="13" t="s">
        <v>72</v>
      </c>
      <c r="AY3490" s="216" t="s">
        <v>182</v>
      </c>
    </row>
    <row r="3491" spans="1:65" s="13" customFormat="1" ht="11.25">
      <c r="B3491" s="206"/>
      <c r="C3491" s="207"/>
      <c r="D3491" s="208" t="s">
        <v>194</v>
      </c>
      <c r="E3491" s="209" t="s">
        <v>1</v>
      </c>
      <c r="F3491" s="210" t="s">
        <v>365</v>
      </c>
      <c r="G3491" s="207"/>
      <c r="H3491" s="209" t="s">
        <v>1</v>
      </c>
      <c r="I3491" s="211"/>
      <c r="J3491" s="207"/>
      <c r="K3491" s="207"/>
      <c r="L3491" s="212"/>
      <c r="M3491" s="213"/>
      <c r="N3491" s="214"/>
      <c r="O3491" s="214"/>
      <c r="P3491" s="214"/>
      <c r="Q3491" s="214"/>
      <c r="R3491" s="214"/>
      <c r="S3491" s="214"/>
      <c r="T3491" s="215"/>
      <c r="AT3491" s="216" t="s">
        <v>194</v>
      </c>
      <c r="AU3491" s="216" t="s">
        <v>82</v>
      </c>
      <c r="AV3491" s="13" t="s">
        <v>80</v>
      </c>
      <c r="AW3491" s="13" t="s">
        <v>29</v>
      </c>
      <c r="AX3491" s="13" t="s">
        <v>72</v>
      </c>
      <c r="AY3491" s="216" t="s">
        <v>182</v>
      </c>
    </row>
    <row r="3492" spans="1:65" s="14" customFormat="1" ht="11.25">
      <c r="B3492" s="217"/>
      <c r="C3492" s="218"/>
      <c r="D3492" s="208" t="s">
        <v>194</v>
      </c>
      <c r="E3492" s="219" t="s">
        <v>1</v>
      </c>
      <c r="F3492" s="220" t="s">
        <v>2417</v>
      </c>
      <c r="G3492" s="218"/>
      <c r="H3492" s="221">
        <v>19.399999999999999</v>
      </c>
      <c r="I3492" s="222"/>
      <c r="J3492" s="218"/>
      <c r="K3492" s="218"/>
      <c r="L3492" s="223"/>
      <c r="M3492" s="224"/>
      <c r="N3492" s="225"/>
      <c r="O3492" s="225"/>
      <c r="P3492" s="225"/>
      <c r="Q3492" s="225"/>
      <c r="R3492" s="225"/>
      <c r="S3492" s="225"/>
      <c r="T3492" s="226"/>
      <c r="AT3492" s="227" t="s">
        <v>194</v>
      </c>
      <c r="AU3492" s="227" t="s">
        <v>82</v>
      </c>
      <c r="AV3492" s="14" t="s">
        <v>82</v>
      </c>
      <c r="AW3492" s="14" t="s">
        <v>29</v>
      </c>
      <c r="AX3492" s="14" t="s">
        <v>72</v>
      </c>
      <c r="AY3492" s="227" t="s">
        <v>182</v>
      </c>
    </row>
    <row r="3493" spans="1:65" s="15" customFormat="1" ht="11.25">
      <c r="B3493" s="228"/>
      <c r="C3493" s="229"/>
      <c r="D3493" s="208" t="s">
        <v>194</v>
      </c>
      <c r="E3493" s="230" t="s">
        <v>1</v>
      </c>
      <c r="F3493" s="231" t="s">
        <v>218</v>
      </c>
      <c r="G3493" s="229"/>
      <c r="H3493" s="232">
        <v>164.4</v>
      </c>
      <c r="I3493" s="233"/>
      <c r="J3493" s="229"/>
      <c r="K3493" s="229"/>
      <c r="L3493" s="234"/>
      <c r="M3493" s="235"/>
      <c r="N3493" s="236"/>
      <c r="O3493" s="236"/>
      <c r="P3493" s="236"/>
      <c r="Q3493" s="236"/>
      <c r="R3493" s="236"/>
      <c r="S3493" s="236"/>
      <c r="T3493" s="237"/>
      <c r="AT3493" s="238" t="s">
        <v>194</v>
      </c>
      <c r="AU3493" s="238" t="s">
        <v>82</v>
      </c>
      <c r="AV3493" s="15" t="s">
        <v>187</v>
      </c>
      <c r="AW3493" s="15" t="s">
        <v>29</v>
      </c>
      <c r="AX3493" s="15" t="s">
        <v>80</v>
      </c>
      <c r="AY3493" s="238" t="s">
        <v>182</v>
      </c>
    </row>
    <row r="3494" spans="1:65" s="2" customFormat="1" ht="24.2" customHeight="1">
      <c r="A3494" s="34"/>
      <c r="B3494" s="35"/>
      <c r="C3494" s="192" t="s">
        <v>3870</v>
      </c>
      <c r="D3494" s="192" t="s">
        <v>184</v>
      </c>
      <c r="E3494" s="193" t="s">
        <v>3871</v>
      </c>
      <c r="F3494" s="194" t="s">
        <v>3872</v>
      </c>
      <c r="G3494" s="195" t="s">
        <v>201</v>
      </c>
      <c r="H3494" s="196">
        <v>15.4</v>
      </c>
      <c r="I3494" s="197"/>
      <c r="J3494" s="198">
        <f>ROUND(I3494*H3494,2)</f>
        <v>0</v>
      </c>
      <c r="K3494" s="199"/>
      <c r="L3494" s="39"/>
      <c r="M3494" s="200" t="s">
        <v>1</v>
      </c>
      <c r="N3494" s="201" t="s">
        <v>37</v>
      </c>
      <c r="O3494" s="71"/>
      <c r="P3494" s="202">
        <f>O3494*H3494</f>
        <v>0</v>
      </c>
      <c r="Q3494" s="202">
        <v>0</v>
      </c>
      <c r="R3494" s="202">
        <f>Q3494*H3494</f>
        <v>0</v>
      </c>
      <c r="S3494" s="202">
        <v>0</v>
      </c>
      <c r="T3494" s="203">
        <f>S3494*H3494</f>
        <v>0</v>
      </c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R3494" s="204" t="s">
        <v>326</v>
      </c>
      <c r="AT3494" s="204" t="s">
        <v>184</v>
      </c>
      <c r="AU3494" s="204" t="s">
        <v>82</v>
      </c>
      <c r="AY3494" s="17" t="s">
        <v>182</v>
      </c>
      <c r="BE3494" s="205">
        <f>IF(N3494="základní",J3494,0)</f>
        <v>0</v>
      </c>
      <c r="BF3494" s="205">
        <f>IF(N3494="snížená",J3494,0)</f>
        <v>0</v>
      </c>
      <c r="BG3494" s="205">
        <f>IF(N3494="zákl. přenesená",J3494,0)</f>
        <v>0</v>
      </c>
      <c r="BH3494" s="205">
        <f>IF(N3494="sníž. přenesená",J3494,0)</f>
        <v>0</v>
      </c>
      <c r="BI3494" s="205">
        <f>IF(N3494="nulová",J3494,0)</f>
        <v>0</v>
      </c>
      <c r="BJ3494" s="17" t="s">
        <v>80</v>
      </c>
      <c r="BK3494" s="205">
        <f>ROUND(I3494*H3494,2)</f>
        <v>0</v>
      </c>
      <c r="BL3494" s="17" t="s">
        <v>326</v>
      </c>
      <c r="BM3494" s="204" t="s">
        <v>3873</v>
      </c>
    </row>
    <row r="3495" spans="1:65" s="13" customFormat="1" ht="11.25">
      <c r="B3495" s="206"/>
      <c r="C3495" s="207"/>
      <c r="D3495" s="208" t="s">
        <v>194</v>
      </c>
      <c r="E3495" s="209" t="s">
        <v>1</v>
      </c>
      <c r="F3495" s="210" t="s">
        <v>195</v>
      </c>
      <c r="G3495" s="207"/>
      <c r="H3495" s="209" t="s">
        <v>1</v>
      </c>
      <c r="I3495" s="211"/>
      <c r="J3495" s="207"/>
      <c r="K3495" s="207"/>
      <c r="L3495" s="212"/>
      <c r="M3495" s="213"/>
      <c r="N3495" s="214"/>
      <c r="O3495" s="214"/>
      <c r="P3495" s="214"/>
      <c r="Q3495" s="214"/>
      <c r="R3495" s="214"/>
      <c r="S3495" s="214"/>
      <c r="T3495" s="215"/>
      <c r="AT3495" s="216" t="s">
        <v>194</v>
      </c>
      <c r="AU3495" s="216" t="s">
        <v>82</v>
      </c>
      <c r="AV3495" s="13" t="s">
        <v>80</v>
      </c>
      <c r="AW3495" s="13" t="s">
        <v>29</v>
      </c>
      <c r="AX3495" s="13" t="s">
        <v>72</v>
      </c>
      <c r="AY3495" s="216" t="s">
        <v>182</v>
      </c>
    </row>
    <row r="3496" spans="1:65" s="13" customFormat="1" ht="11.25">
      <c r="B3496" s="206"/>
      <c r="C3496" s="207"/>
      <c r="D3496" s="208" t="s">
        <v>194</v>
      </c>
      <c r="E3496" s="209" t="s">
        <v>1</v>
      </c>
      <c r="F3496" s="210" t="s">
        <v>3863</v>
      </c>
      <c r="G3496" s="207"/>
      <c r="H3496" s="209" t="s">
        <v>1</v>
      </c>
      <c r="I3496" s="211"/>
      <c r="J3496" s="207"/>
      <c r="K3496" s="207"/>
      <c r="L3496" s="212"/>
      <c r="M3496" s="213"/>
      <c r="N3496" s="214"/>
      <c r="O3496" s="214"/>
      <c r="P3496" s="214"/>
      <c r="Q3496" s="214"/>
      <c r="R3496" s="214"/>
      <c r="S3496" s="214"/>
      <c r="T3496" s="215"/>
      <c r="AT3496" s="216" t="s">
        <v>194</v>
      </c>
      <c r="AU3496" s="216" t="s">
        <v>82</v>
      </c>
      <c r="AV3496" s="13" t="s">
        <v>80</v>
      </c>
      <c r="AW3496" s="13" t="s">
        <v>29</v>
      </c>
      <c r="AX3496" s="13" t="s">
        <v>72</v>
      </c>
      <c r="AY3496" s="216" t="s">
        <v>182</v>
      </c>
    </row>
    <row r="3497" spans="1:65" s="14" customFormat="1" ht="11.25">
      <c r="B3497" s="217"/>
      <c r="C3497" s="218"/>
      <c r="D3497" s="208" t="s">
        <v>194</v>
      </c>
      <c r="E3497" s="219" t="s">
        <v>1</v>
      </c>
      <c r="F3497" s="220" t="s">
        <v>3864</v>
      </c>
      <c r="G3497" s="218"/>
      <c r="H3497" s="221">
        <v>15.4</v>
      </c>
      <c r="I3497" s="222"/>
      <c r="J3497" s="218"/>
      <c r="K3497" s="218"/>
      <c r="L3497" s="223"/>
      <c r="M3497" s="224"/>
      <c r="N3497" s="225"/>
      <c r="O3497" s="225"/>
      <c r="P3497" s="225"/>
      <c r="Q3497" s="225"/>
      <c r="R3497" s="225"/>
      <c r="S3497" s="225"/>
      <c r="T3497" s="226"/>
      <c r="AT3497" s="227" t="s">
        <v>194</v>
      </c>
      <c r="AU3497" s="227" t="s">
        <v>82</v>
      </c>
      <c r="AV3497" s="14" t="s">
        <v>82</v>
      </c>
      <c r="AW3497" s="14" t="s">
        <v>29</v>
      </c>
      <c r="AX3497" s="14" t="s">
        <v>72</v>
      </c>
      <c r="AY3497" s="227" t="s">
        <v>182</v>
      </c>
    </row>
    <row r="3498" spans="1:65" s="15" customFormat="1" ht="11.25">
      <c r="B3498" s="228"/>
      <c r="C3498" s="229"/>
      <c r="D3498" s="208" t="s">
        <v>194</v>
      </c>
      <c r="E3498" s="230" t="s">
        <v>1</v>
      </c>
      <c r="F3498" s="231" t="s">
        <v>218</v>
      </c>
      <c r="G3498" s="229"/>
      <c r="H3498" s="232">
        <v>15.4</v>
      </c>
      <c r="I3498" s="233"/>
      <c r="J3498" s="229"/>
      <c r="K3498" s="229"/>
      <c r="L3498" s="234"/>
      <c r="M3498" s="235"/>
      <c r="N3498" s="236"/>
      <c r="O3498" s="236"/>
      <c r="P3498" s="236"/>
      <c r="Q3498" s="236"/>
      <c r="R3498" s="236"/>
      <c r="S3498" s="236"/>
      <c r="T3498" s="237"/>
      <c r="AT3498" s="238" t="s">
        <v>194</v>
      </c>
      <c r="AU3498" s="238" t="s">
        <v>82</v>
      </c>
      <c r="AV3498" s="15" t="s">
        <v>187</v>
      </c>
      <c r="AW3498" s="15" t="s">
        <v>29</v>
      </c>
      <c r="AX3498" s="15" t="s">
        <v>80</v>
      </c>
      <c r="AY3498" s="238" t="s">
        <v>182</v>
      </c>
    </row>
    <row r="3499" spans="1:65" s="2" customFormat="1" ht="24.2" customHeight="1">
      <c r="A3499" s="34"/>
      <c r="B3499" s="35"/>
      <c r="C3499" s="192" t="s">
        <v>3874</v>
      </c>
      <c r="D3499" s="192" t="s">
        <v>184</v>
      </c>
      <c r="E3499" s="193" t="s">
        <v>3875</v>
      </c>
      <c r="F3499" s="194" t="s">
        <v>3876</v>
      </c>
      <c r="G3499" s="195" t="s">
        <v>201</v>
      </c>
      <c r="H3499" s="196">
        <v>164.4</v>
      </c>
      <c r="I3499" s="197"/>
      <c r="J3499" s="198">
        <f>ROUND(I3499*H3499,2)</f>
        <v>0</v>
      </c>
      <c r="K3499" s="199"/>
      <c r="L3499" s="39"/>
      <c r="M3499" s="200" t="s">
        <v>1</v>
      </c>
      <c r="N3499" s="201" t="s">
        <v>37</v>
      </c>
      <c r="O3499" s="71"/>
      <c r="P3499" s="202">
        <f>O3499*H3499</f>
        <v>0</v>
      </c>
      <c r="Q3499" s="202">
        <v>2.0000000000000001E-4</v>
      </c>
      <c r="R3499" s="202">
        <f>Q3499*H3499</f>
        <v>3.288E-2</v>
      </c>
      <c r="S3499" s="202">
        <v>0</v>
      </c>
      <c r="T3499" s="203">
        <f>S3499*H3499</f>
        <v>0</v>
      </c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R3499" s="204" t="s">
        <v>326</v>
      </c>
      <c r="AT3499" s="204" t="s">
        <v>184</v>
      </c>
      <c r="AU3499" s="204" t="s">
        <v>82</v>
      </c>
      <c r="AY3499" s="17" t="s">
        <v>182</v>
      </c>
      <c r="BE3499" s="205">
        <f>IF(N3499="základní",J3499,0)</f>
        <v>0</v>
      </c>
      <c r="BF3499" s="205">
        <f>IF(N3499="snížená",J3499,0)</f>
        <v>0</v>
      </c>
      <c r="BG3499" s="205">
        <f>IF(N3499="zákl. přenesená",J3499,0)</f>
        <v>0</v>
      </c>
      <c r="BH3499" s="205">
        <f>IF(N3499="sníž. přenesená",J3499,0)</f>
        <v>0</v>
      </c>
      <c r="BI3499" s="205">
        <f>IF(N3499="nulová",J3499,0)</f>
        <v>0</v>
      </c>
      <c r="BJ3499" s="17" t="s">
        <v>80</v>
      </c>
      <c r="BK3499" s="205">
        <f>ROUND(I3499*H3499,2)</f>
        <v>0</v>
      </c>
      <c r="BL3499" s="17" t="s">
        <v>326</v>
      </c>
      <c r="BM3499" s="204" t="s">
        <v>3877</v>
      </c>
    </row>
    <row r="3500" spans="1:65" s="13" customFormat="1" ht="11.25">
      <c r="B3500" s="206"/>
      <c r="C3500" s="207"/>
      <c r="D3500" s="208" t="s">
        <v>194</v>
      </c>
      <c r="E3500" s="209" t="s">
        <v>1</v>
      </c>
      <c r="F3500" s="210" t="s">
        <v>195</v>
      </c>
      <c r="G3500" s="207"/>
      <c r="H3500" s="209" t="s">
        <v>1</v>
      </c>
      <c r="I3500" s="211"/>
      <c r="J3500" s="207"/>
      <c r="K3500" s="207"/>
      <c r="L3500" s="212"/>
      <c r="M3500" s="213"/>
      <c r="N3500" s="214"/>
      <c r="O3500" s="214"/>
      <c r="P3500" s="214"/>
      <c r="Q3500" s="214"/>
      <c r="R3500" s="214"/>
      <c r="S3500" s="214"/>
      <c r="T3500" s="215"/>
      <c r="AT3500" s="216" t="s">
        <v>194</v>
      </c>
      <c r="AU3500" s="216" t="s">
        <v>82</v>
      </c>
      <c r="AV3500" s="13" t="s">
        <v>80</v>
      </c>
      <c r="AW3500" s="13" t="s">
        <v>29</v>
      </c>
      <c r="AX3500" s="13" t="s">
        <v>72</v>
      </c>
      <c r="AY3500" s="216" t="s">
        <v>182</v>
      </c>
    </row>
    <row r="3501" spans="1:65" s="13" customFormat="1" ht="11.25">
      <c r="B3501" s="206"/>
      <c r="C3501" s="207"/>
      <c r="D3501" s="208" t="s">
        <v>194</v>
      </c>
      <c r="E3501" s="209" t="s">
        <v>1</v>
      </c>
      <c r="F3501" s="210" t="s">
        <v>3869</v>
      </c>
      <c r="G3501" s="207"/>
      <c r="H3501" s="209" t="s">
        <v>1</v>
      </c>
      <c r="I3501" s="211"/>
      <c r="J3501" s="207"/>
      <c r="K3501" s="207"/>
      <c r="L3501" s="212"/>
      <c r="M3501" s="213"/>
      <c r="N3501" s="214"/>
      <c r="O3501" s="214"/>
      <c r="P3501" s="214"/>
      <c r="Q3501" s="214"/>
      <c r="R3501" s="214"/>
      <c r="S3501" s="214"/>
      <c r="T3501" s="215"/>
      <c r="AT3501" s="216" t="s">
        <v>194</v>
      </c>
      <c r="AU3501" s="216" t="s">
        <v>82</v>
      </c>
      <c r="AV3501" s="13" t="s">
        <v>80</v>
      </c>
      <c r="AW3501" s="13" t="s">
        <v>29</v>
      </c>
      <c r="AX3501" s="13" t="s">
        <v>72</v>
      </c>
      <c r="AY3501" s="216" t="s">
        <v>182</v>
      </c>
    </row>
    <row r="3502" spans="1:65" s="13" customFormat="1" ht="22.5">
      <c r="B3502" s="206"/>
      <c r="C3502" s="207"/>
      <c r="D3502" s="208" t="s">
        <v>194</v>
      </c>
      <c r="E3502" s="209" t="s">
        <v>1</v>
      </c>
      <c r="F3502" s="210" t="s">
        <v>3855</v>
      </c>
      <c r="G3502" s="207"/>
      <c r="H3502" s="209" t="s">
        <v>1</v>
      </c>
      <c r="I3502" s="211"/>
      <c r="J3502" s="207"/>
      <c r="K3502" s="207"/>
      <c r="L3502" s="212"/>
      <c r="M3502" s="213"/>
      <c r="N3502" s="214"/>
      <c r="O3502" s="214"/>
      <c r="P3502" s="214"/>
      <c r="Q3502" s="214"/>
      <c r="R3502" s="214"/>
      <c r="S3502" s="214"/>
      <c r="T3502" s="215"/>
      <c r="AT3502" s="216" t="s">
        <v>194</v>
      </c>
      <c r="AU3502" s="216" t="s">
        <v>82</v>
      </c>
      <c r="AV3502" s="13" t="s">
        <v>80</v>
      </c>
      <c r="AW3502" s="13" t="s">
        <v>29</v>
      </c>
      <c r="AX3502" s="13" t="s">
        <v>72</v>
      </c>
      <c r="AY3502" s="216" t="s">
        <v>182</v>
      </c>
    </row>
    <row r="3503" spans="1:65" s="14" customFormat="1" ht="11.25">
      <c r="B3503" s="217"/>
      <c r="C3503" s="218"/>
      <c r="D3503" s="208" t="s">
        <v>194</v>
      </c>
      <c r="E3503" s="219" t="s">
        <v>1</v>
      </c>
      <c r="F3503" s="220" t="s">
        <v>3856</v>
      </c>
      <c r="G3503" s="218"/>
      <c r="H3503" s="221">
        <v>115.3</v>
      </c>
      <c r="I3503" s="222"/>
      <c r="J3503" s="218"/>
      <c r="K3503" s="218"/>
      <c r="L3503" s="223"/>
      <c r="M3503" s="224"/>
      <c r="N3503" s="225"/>
      <c r="O3503" s="225"/>
      <c r="P3503" s="225"/>
      <c r="Q3503" s="225"/>
      <c r="R3503" s="225"/>
      <c r="S3503" s="225"/>
      <c r="T3503" s="226"/>
      <c r="AT3503" s="227" t="s">
        <v>194</v>
      </c>
      <c r="AU3503" s="227" t="s">
        <v>82</v>
      </c>
      <c r="AV3503" s="14" t="s">
        <v>82</v>
      </c>
      <c r="AW3503" s="14" t="s">
        <v>29</v>
      </c>
      <c r="AX3503" s="14" t="s">
        <v>72</v>
      </c>
      <c r="AY3503" s="227" t="s">
        <v>182</v>
      </c>
    </row>
    <row r="3504" spans="1:65" s="13" customFormat="1" ht="11.25">
      <c r="B3504" s="206"/>
      <c r="C3504" s="207"/>
      <c r="D3504" s="208" t="s">
        <v>194</v>
      </c>
      <c r="E3504" s="209" t="s">
        <v>1</v>
      </c>
      <c r="F3504" s="210" t="s">
        <v>1780</v>
      </c>
      <c r="G3504" s="207"/>
      <c r="H3504" s="209" t="s">
        <v>1</v>
      </c>
      <c r="I3504" s="211"/>
      <c r="J3504" s="207"/>
      <c r="K3504" s="207"/>
      <c r="L3504" s="212"/>
      <c r="M3504" s="213"/>
      <c r="N3504" s="214"/>
      <c r="O3504" s="214"/>
      <c r="P3504" s="214"/>
      <c r="Q3504" s="214"/>
      <c r="R3504" s="214"/>
      <c r="S3504" s="214"/>
      <c r="T3504" s="215"/>
      <c r="AT3504" s="216" t="s">
        <v>194</v>
      </c>
      <c r="AU3504" s="216" t="s">
        <v>82</v>
      </c>
      <c r="AV3504" s="13" t="s">
        <v>80</v>
      </c>
      <c r="AW3504" s="13" t="s">
        <v>29</v>
      </c>
      <c r="AX3504" s="13" t="s">
        <v>72</v>
      </c>
      <c r="AY3504" s="216" t="s">
        <v>182</v>
      </c>
    </row>
    <row r="3505" spans="1:65" s="13" customFormat="1" ht="11.25">
      <c r="B3505" s="206"/>
      <c r="C3505" s="207"/>
      <c r="D3505" s="208" t="s">
        <v>194</v>
      </c>
      <c r="E3505" s="209" t="s">
        <v>1</v>
      </c>
      <c r="F3505" s="210" t="s">
        <v>1781</v>
      </c>
      <c r="G3505" s="207"/>
      <c r="H3505" s="209" t="s">
        <v>1</v>
      </c>
      <c r="I3505" s="211"/>
      <c r="J3505" s="207"/>
      <c r="K3505" s="207"/>
      <c r="L3505" s="212"/>
      <c r="M3505" s="213"/>
      <c r="N3505" s="214"/>
      <c r="O3505" s="214"/>
      <c r="P3505" s="214"/>
      <c r="Q3505" s="214"/>
      <c r="R3505" s="214"/>
      <c r="S3505" s="214"/>
      <c r="T3505" s="215"/>
      <c r="AT3505" s="216" t="s">
        <v>194</v>
      </c>
      <c r="AU3505" s="216" t="s">
        <v>82</v>
      </c>
      <c r="AV3505" s="13" t="s">
        <v>80</v>
      </c>
      <c r="AW3505" s="13" t="s">
        <v>29</v>
      </c>
      <c r="AX3505" s="13" t="s">
        <v>72</v>
      </c>
      <c r="AY3505" s="216" t="s">
        <v>182</v>
      </c>
    </row>
    <row r="3506" spans="1:65" s="14" customFormat="1" ht="11.25">
      <c r="B3506" s="217"/>
      <c r="C3506" s="218"/>
      <c r="D3506" s="208" t="s">
        <v>194</v>
      </c>
      <c r="E3506" s="219" t="s">
        <v>1</v>
      </c>
      <c r="F3506" s="220" t="s">
        <v>3857</v>
      </c>
      <c r="G3506" s="218"/>
      <c r="H3506" s="221">
        <v>25.7</v>
      </c>
      <c r="I3506" s="222"/>
      <c r="J3506" s="218"/>
      <c r="K3506" s="218"/>
      <c r="L3506" s="223"/>
      <c r="M3506" s="224"/>
      <c r="N3506" s="225"/>
      <c r="O3506" s="225"/>
      <c r="P3506" s="225"/>
      <c r="Q3506" s="225"/>
      <c r="R3506" s="225"/>
      <c r="S3506" s="225"/>
      <c r="T3506" s="226"/>
      <c r="AT3506" s="227" t="s">
        <v>194</v>
      </c>
      <c r="AU3506" s="227" t="s">
        <v>82</v>
      </c>
      <c r="AV3506" s="14" t="s">
        <v>82</v>
      </c>
      <c r="AW3506" s="14" t="s">
        <v>29</v>
      </c>
      <c r="AX3506" s="14" t="s">
        <v>72</v>
      </c>
      <c r="AY3506" s="227" t="s">
        <v>182</v>
      </c>
    </row>
    <row r="3507" spans="1:65" s="13" customFormat="1" ht="11.25">
      <c r="B3507" s="206"/>
      <c r="C3507" s="207"/>
      <c r="D3507" s="208" t="s">
        <v>194</v>
      </c>
      <c r="E3507" s="209" t="s">
        <v>1</v>
      </c>
      <c r="F3507" s="210" t="s">
        <v>207</v>
      </c>
      <c r="G3507" s="207"/>
      <c r="H3507" s="209" t="s">
        <v>1</v>
      </c>
      <c r="I3507" s="211"/>
      <c r="J3507" s="207"/>
      <c r="K3507" s="207"/>
      <c r="L3507" s="212"/>
      <c r="M3507" s="213"/>
      <c r="N3507" s="214"/>
      <c r="O3507" s="214"/>
      <c r="P3507" s="214"/>
      <c r="Q3507" s="214"/>
      <c r="R3507" s="214"/>
      <c r="S3507" s="214"/>
      <c r="T3507" s="215"/>
      <c r="AT3507" s="216" t="s">
        <v>194</v>
      </c>
      <c r="AU3507" s="216" t="s">
        <v>82</v>
      </c>
      <c r="AV3507" s="13" t="s">
        <v>80</v>
      </c>
      <c r="AW3507" s="13" t="s">
        <v>29</v>
      </c>
      <c r="AX3507" s="13" t="s">
        <v>72</v>
      </c>
      <c r="AY3507" s="216" t="s">
        <v>182</v>
      </c>
    </row>
    <row r="3508" spans="1:65" s="13" customFormat="1" ht="11.25">
      <c r="B3508" s="206"/>
      <c r="C3508" s="207"/>
      <c r="D3508" s="208" t="s">
        <v>194</v>
      </c>
      <c r="E3508" s="209" t="s">
        <v>1</v>
      </c>
      <c r="F3508" s="210" t="s">
        <v>3858</v>
      </c>
      <c r="G3508" s="207"/>
      <c r="H3508" s="209" t="s">
        <v>1</v>
      </c>
      <c r="I3508" s="211"/>
      <c r="J3508" s="207"/>
      <c r="K3508" s="207"/>
      <c r="L3508" s="212"/>
      <c r="M3508" s="213"/>
      <c r="N3508" s="214"/>
      <c r="O3508" s="214"/>
      <c r="P3508" s="214"/>
      <c r="Q3508" s="214"/>
      <c r="R3508" s="214"/>
      <c r="S3508" s="214"/>
      <c r="T3508" s="215"/>
      <c r="AT3508" s="216" t="s">
        <v>194</v>
      </c>
      <c r="AU3508" s="216" t="s">
        <v>82</v>
      </c>
      <c r="AV3508" s="13" t="s">
        <v>80</v>
      </c>
      <c r="AW3508" s="13" t="s">
        <v>29</v>
      </c>
      <c r="AX3508" s="13" t="s">
        <v>72</v>
      </c>
      <c r="AY3508" s="216" t="s">
        <v>182</v>
      </c>
    </row>
    <row r="3509" spans="1:65" s="13" customFormat="1" ht="11.25">
      <c r="B3509" s="206"/>
      <c r="C3509" s="207"/>
      <c r="D3509" s="208" t="s">
        <v>194</v>
      </c>
      <c r="E3509" s="209" t="s">
        <v>1</v>
      </c>
      <c r="F3509" s="210" t="s">
        <v>2774</v>
      </c>
      <c r="G3509" s="207"/>
      <c r="H3509" s="209" t="s">
        <v>1</v>
      </c>
      <c r="I3509" s="211"/>
      <c r="J3509" s="207"/>
      <c r="K3509" s="207"/>
      <c r="L3509" s="212"/>
      <c r="M3509" s="213"/>
      <c r="N3509" s="214"/>
      <c r="O3509" s="214"/>
      <c r="P3509" s="214"/>
      <c r="Q3509" s="214"/>
      <c r="R3509" s="214"/>
      <c r="S3509" s="214"/>
      <c r="T3509" s="215"/>
      <c r="AT3509" s="216" t="s">
        <v>194</v>
      </c>
      <c r="AU3509" s="216" t="s">
        <v>82</v>
      </c>
      <c r="AV3509" s="13" t="s">
        <v>80</v>
      </c>
      <c r="AW3509" s="13" t="s">
        <v>29</v>
      </c>
      <c r="AX3509" s="13" t="s">
        <v>72</v>
      </c>
      <c r="AY3509" s="216" t="s">
        <v>182</v>
      </c>
    </row>
    <row r="3510" spans="1:65" s="14" customFormat="1" ht="11.25">
      <c r="B3510" s="217"/>
      <c r="C3510" s="218"/>
      <c r="D3510" s="208" t="s">
        <v>194</v>
      </c>
      <c r="E3510" s="219" t="s">
        <v>1</v>
      </c>
      <c r="F3510" s="220" t="s">
        <v>187</v>
      </c>
      <c r="G3510" s="218"/>
      <c r="H3510" s="221">
        <v>4</v>
      </c>
      <c r="I3510" s="222"/>
      <c r="J3510" s="218"/>
      <c r="K3510" s="218"/>
      <c r="L3510" s="223"/>
      <c r="M3510" s="224"/>
      <c r="N3510" s="225"/>
      <c r="O3510" s="225"/>
      <c r="P3510" s="225"/>
      <c r="Q3510" s="225"/>
      <c r="R3510" s="225"/>
      <c r="S3510" s="225"/>
      <c r="T3510" s="226"/>
      <c r="AT3510" s="227" t="s">
        <v>194</v>
      </c>
      <c r="AU3510" s="227" t="s">
        <v>82</v>
      </c>
      <c r="AV3510" s="14" t="s">
        <v>82</v>
      </c>
      <c r="AW3510" s="14" t="s">
        <v>29</v>
      </c>
      <c r="AX3510" s="14" t="s">
        <v>72</v>
      </c>
      <c r="AY3510" s="227" t="s">
        <v>182</v>
      </c>
    </row>
    <row r="3511" spans="1:65" s="13" customFormat="1" ht="11.25">
      <c r="B3511" s="206"/>
      <c r="C3511" s="207"/>
      <c r="D3511" s="208" t="s">
        <v>194</v>
      </c>
      <c r="E3511" s="209" t="s">
        <v>1</v>
      </c>
      <c r="F3511" s="210" t="s">
        <v>1785</v>
      </c>
      <c r="G3511" s="207"/>
      <c r="H3511" s="209" t="s">
        <v>1</v>
      </c>
      <c r="I3511" s="211"/>
      <c r="J3511" s="207"/>
      <c r="K3511" s="207"/>
      <c r="L3511" s="212"/>
      <c r="M3511" s="213"/>
      <c r="N3511" s="214"/>
      <c r="O3511" s="214"/>
      <c r="P3511" s="214"/>
      <c r="Q3511" s="214"/>
      <c r="R3511" s="214"/>
      <c r="S3511" s="214"/>
      <c r="T3511" s="215"/>
      <c r="AT3511" s="216" t="s">
        <v>194</v>
      </c>
      <c r="AU3511" s="216" t="s">
        <v>82</v>
      </c>
      <c r="AV3511" s="13" t="s">
        <v>80</v>
      </c>
      <c r="AW3511" s="13" t="s">
        <v>29</v>
      </c>
      <c r="AX3511" s="13" t="s">
        <v>72</v>
      </c>
      <c r="AY3511" s="216" t="s">
        <v>182</v>
      </c>
    </row>
    <row r="3512" spans="1:65" s="13" customFormat="1" ht="11.25">
      <c r="B3512" s="206"/>
      <c r="C3512" s="207"/>
      <c r="D3512" s="208" t="s">
        <v>194</v>
      </c>
      <c r="E3512" s="209" t="s">
        <v>1</v>
      </c>
      <c r="F3512" s="210" t="s">
        <v>365</v>
      </c>
      <c r="G3512" s="207"/>
      <c r="H3512" s="209" t="s">
        <v>1</v>
      </c>
      <c r="I3512" s="211"/>
      <c r="J3512" s="207"/>
      <c r="K3512" s="207"/>
      <c r="L3512" s="212"/>
      <c r="M3512" s="213"/>
      <c r="N3512" s="214"/>
      <c r="O3512" s="214"/>
      <c r="P3512" s="214"/>
      <c r="Q3512" s="214"/>
      <c r="R3512" s="214"/>
      <c r="S3512" s="214"/>
      <c r="T3512" s="215"/>
      <c r="AT3512" s="216" t="s">
        <v>194</v>
      </c>
      <c r="AU3512" s="216" t="s">
        <v>82</v>
      </c>
      <c r="AV3512" s="13" t="s">
        <v>80</v>
      </c>
      <c r="AW3512" s="13" t="s">
        <v>29</v>
      </c>
      <c r="AX3512" s="13" t="s">
        <v>72</v>
      </c>
      <c r="AY3512" s="216" t="s">
        <v>182</v>
      </c>
    </row>
    <row r="3513" spans="1:65" s="14" customFormat="1" ht="11.25">
      <c r="B3513" s="217"/>
      <c r="C3513" s="218"/>
      <c r="D3513" s="208" t="s">
        <v>194</v>
      </c>
      <c r="E3513" s="219" t="s">
        <v>1</v>
      </c>
      <c r="F3513" s="220" t="s">
        <v>2417</v>
      </c>
      <c r="G3513" s="218"/>
      <c r="H3513" s="221">
        <v>19.399999999999999</v>
      </c>
      <c r="I3513" s="222"/>
      <c r="J3513" s="218"/>
      <c r="K3513" s="218"/>
      <c r="L3513" s="223"/>
      <c r="M3513" s="224"/>
      <c r="N3513" s="225"/>
      <c r="O3513" s="225"/>
      <c r="P3513" s="225"/>
      <c r="Q3513" s="225"/>
      <c r="R3513" s="225"/>
      <c r="S3513" s="225"/>
      <c r="T3513" s="226"/>
      <c r="AT3513" s="227" t="s">
        <v>194</v>
      </c>
      <c r="AU3513" s="227" t="s">
        <v>82</v>
      </c>
      <c r="AV3513" s="14" t="s">
        <v>82</v>
      </c>
      <c r="AW3513" s="14" t="s">
        <v>29</v>
      </c>
      <c r="AX3513" s="14" t="s">
        <v>72</v>
      </c>
      <c r="AY3513" s="227" t="s">
        <v>182</v>
      </c>
    </row>
    <row r="3514" spans="1:65" s="15" customFormat="1" ht="11.25">
      <c r="B3514" s="228"/>
      <c r="C3514" s="229"/>
      <c r="D3514" s="208" t="s">
        <v>194</v>
      </c>
      <c r="E3514" s="230" t="s">
        <v>1</v>
      </c>
      <c r="F3514" s="231" t="s">
        <v>218</v>
      </c>
      <c r="G3514" s="229"/>
      <c r="H3514" s="232">
        <v>164.4</v>
      </c>
      <c r="I3514" s="233"/>
      <c r="J3514" s="229"/>
      <c r="K3514" s="229"/>
      <c r="L3514" s="234"/>
      <c r="M3514" s="235"/>
      <c r="N3514" s="236"/>
      <c r="O3514" s="236"/>
      <c r="P3514" s="236"/>
      <c r="Q3514" s="236"/>
      <c r="R3514" s="236"/>
      <c r="S3514" s="236"/>
      <c r="T3514" s="237"/>
      <c r="AT3514" s="238" t="s">
        <v>194</v>
      </c>
      <c r="AU3514" s="238" t="s">
        <v>82</v>
      </c>
      <c r="AV3514" s="15" t="s">
        <v>187</v>
      </c>
      <c r="AW3514" s="15" t="s">
        <v>29</v>
      </c>
      <c r="AX3514" s="15" t="s">
        <v>80</v>
      </c>
      <c r="AY3514" s="238" t="s">
        <v>182</v>
      </c>
    </row>
    <row r="3515" spans="1:65" s="2" customFormat="1" ht="24.2" customHeight="1">
      <c r="A3515" s="34"/>
      <c r="B3515" s="35"/>
      <c r="C3515" s="192" t="s">
        <v>3878</v>
      </c>
      <c r="D3515" s="192" t="s">
        <v>184</v>
      </c>
      <c r="E3515" s="193" t="s">
        <v>3879</v>
      </c>
      <c r="F3515" s="194" t="s">
        <v>3880</v>
      </c>
      <c r="G3515" s="195" t="s">
        <v>201</v>
      </c>
      <c r="H3515" s="196">
        <v>31.3</v>
      </c>
      <c r="I3515" s="197"/>
      <c r="J3515" s="198">
        <f>ROUND(I3515*H3515,2)</f>
        <v>0</v>
      </c>
      <c r="K3515" s="199"/>
      <c r="L3515" s="39"/>
      <c r="M3515" s="200" t="s">
        <v>1</v>
      </c>
      <c r="N3515" s="201" t="s">
        <v>37</v>
      </c>
      <c r="O3515" s="71"/>
      <c r="P3515" s="202">
        <f>O3515*H3515</f>
        <v>0</v>
      </c>
      <c r="Q3515" s="202">
        <v>2.9999999999999997E-4</v>
      </c>
      <c r="R3515" s="202">
        <f>Q3515*H3515</f>
        <v>9.389999999999999E-3</v>
      </c>
      <c r="S3515" s="202">
        <v>0</v>
      </c>
      <c r="T3515" s="203">
        <f>S3515*H3515</f>
        <v>0</v>
      </c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R3515" s="204" t="s">
        <v>326</v>
      </c>
      <c r="AT3515" s="204" t="s">
        <v>184</v>
      </c>
      <c r="AU3515" s="204" t="s">
        <v>82</v>
      </c>
      <c r="AY3515" s="17" t="s">
        <v>182</v>
      </c>
      <c r="BE3515" s="205">
        <f>IF(N3515="základní",J3515,0)</f>
        <v>0</v>
      </c>
      <c r="BF3515" s="205">
        <f>IF(N3515="snížená",J3515,0)</f>
        <v>0</v>
      </c>
      <c r="BG3515" s="205">
        <f>IF(N3515="zákl. přenesená",J3515,0)</f>
        <v>0</v>
      </c>
      <c r="BH3515" s="205">
        <f>IF(N3515="sníž. přenesená",J3515,0)</f>
        <v>0</v>
      </c>
      <c r="BI3515" s="205">
        <f>IF(N3515="nulová",J3515,0)</f>
        <v>0</v>
      </c>
      <c r="BJ3515" s="17" t="s">
        <v>80</v>
      </c>
      <c r="BK3515" s="205">
        <f>ROUND(I3515*H3515,2)</f>
        <v>0</v>
      </c>
      <c r="BL3515" s="17" t="s">
        <v>326</v>
      </c>
      <c r="BM3515" s="204" t="s">
        <v>3881</v>
      </c>
    </row>
    <row r="3516" spans="1:65" s="13" customFormat="1" ht="11.25">
      <c r="B3516" s="206"/>
      <c r="C3516" s="207"/>
      <c r="D3516" s="208" t="s">
        <v>194</v>
      </c>
      <c r="E3516" s="209" t="s">
        <v>1</v>
      </c>
      <c r="F3516" s="210" t="s">
        <v>195</v>
      </c>
      <c r="G3516" s="207"/>
      <c r="H3516" s="209" t="s">
        <v>1</v>
      </c>
      <c r="I3516" s="211"/>
      <c r="J3516" s="207"/>
      <c r="K3516" s="207"/>
      <c r="L3516" s="212"/>
      <c r="M3516" s="213"/>
      <c r="N3516" s="214"/>
      <c r="O3516" s="214"/>
      <c r="P3516" s="214"/>
      <c r="Q3516" s="214"/>
      <c r="R3516" s="214"/>
      <c r="S3516" s="214"/>
      <c r="T3516" s="215"/>
      <c r="AT3516" s="216" t="s">
        <v>194</v>
      </c>
      <c r="AU3516" s="216" t="s">
        <v>82</v>
      </c>
      <c r="AV3516" s="13" t="s">
        <v>80</v>
      </c>
      <c r="AW3516" s="13" t="s">
        <v>29</v>
      </c>
      <c r="AX3516" s="13" t="s">
        <v>72</v>
      </c>
      <c r="AY3516" s="216" t="s">
        <v>182</v>
      </c>
    </row>
    <row r="3517" spans="1:65" s="13" customFormat="1" ht="11.25">
      <c r="B3517" s="206"/>
      <c r="C3517" s="207"/>
      <c r="D3517" s="208" t="s">
        <v>194</v>
      </c>
      <c r="E3517" s="209" t="s">
        <v>1</v>
      </c>
      <c r="F3517" s="210" t="s">
        <v>3882</v>
      </c>
      <c r="G3517" s="207"/>
      <c r="H3517" s="209" t="s">
        <v>1</v>
      </c>
      <c r="I3517" s="211"/>
      <c r="J3517" s="207"/>
      <c r="K3517" s="207"/>
      <c r="L3517" s="212"/>
      <c r="M3517" s="213"/>
      <c r="N3517" s="214"/>
      <c r="O3517" s="214"/>
      <c r="P3517" s="214"/>
      <c r="Q3517" s="214"/>
      <c r="R3517" s="214"/>
      <c r="S3517" s="214"/>
      <c r="T3517" s="215"/>
      <c r="AT3517" s="216" t="s">
        <v>194</v>
      </c>
      <c r="AU3517" s="216" t="s">
        <v>82</v>
      </c>
      <c r="AV3517" s="13" t="s">
        <v>80</v>
      </c>
      <c r="AW3517" s="13" t="s">
        <v>29</v>
      </c>
      <c r="AX3517" s="13" t="s">
        <v>72</v>
      </c>
      <c r="AY3517" s="216" t="s">
        <v>182</v>
      </c>
    </row>
    <row r="3518" spans="1:65" s="13" customFormat="1" ht="11.25">
      <c r="B3518" s="206"/>
      <c r="C3518" s="207"/>
      <c r="D3518" s="208" t="s">
        <v>194</v>
      </c>
      <c r="E3518" s="209" t="s">
        <v>1</v>
      </c>
      <c r="F3518" s="210" t="s">
        <v>3863</v>
      </c>
      <c r="G3518" s="207"/>
      <c r="H3518" s="209" t="s">
        <v>1</v>
      </c>
      <c r="I3518" s="211"/>
      <c r="J3518" s="207"/>
      <c r="K3518" s="207"/>
      <c r="L3518" s="212"/>
      <c r="M3518" s="213"/>
      <c r="N3518" s="214"/>
      <c r="O3518" s="214"/>
      <c r="P3518" s="214"/>
      <c r="Q3518" s="214"/>
      <c r="R3518" s="214"/>
      <c r="S3518" s="214"/>
      <c r="T3518" s="215"/>
      <c r="AT3518" s="216" t="s">
        <v>194</v>
      </c>
      <c r="AU3518" s="216" t="s">
        <v>82</v>
      </c>
      <c r="AV3518" s="13" t="s">
        <v>80</v>
      </c>
      <c r="AW3518" s="13" t="s">
        <v>29</v>
      </c>
      <c r="AX3518" s="13" t="s">
        <v>72</v>
      </c>
      <c r="AY3518" s="216" t="s">
        <v>182</v>
      </c>
    </row>
    <row r="3519" spans="1:65" s="14" customFormat="1" ht="11.25">
      <c r="B3519" s="217"/>
      <c r="C3519" s="218"/>
      <c r="D3519" s="208" t="s">
        <v>194</v>
      </c>
      <c r="E3519" s="219" t="s">
        <v>1</v>
      </c>
      <c r="F3519" s="220" t="s">
        <v>3864</v>
      </c>
      <c r="G3519" s="218"/>
      <c r="H3519" s="221">
        <v>15.4</v>
      </c>
      <c r="I3519" s="222"/>
      <c r="J3519" s="218"/>
      <c r="K3519" s="218"/>
      <c r="L3519" s="223"/>
      <c r="M3519" s="224"/>
      <c r="N3519" s="225"/>
      <c r="O3519" s="225"/>
      <c r="P3519" s="225"/>
      <c r="Q3519" s="225"/>
      <c r="R3519" s="225"/>
      <c r="S3519" s="225"/>
      <c r="T3519" s="226"/>
      <c r="AT3519" s="227" t="s">
        <v>194</v>
      </c>
      <c r="AU3519" s="227" t="s">
        <v>82</v>
      </c>
      <c r="AV3519" s="14" t="s">
        <v>82</v>
      </c>
      <c r="AW3519" s="14" t="s">
        <v>29</v>
      </c>
      <c r="AX3519" s="14" t="s">
        <v>72</v>
      </c>
      <c r="AY3519" s="227" t="s">
        <v>182</v>
      </c>
    </row>
    <row r="3520" spans="1:65" s="13" customFormat="1" ht="11.25">
      <c r="B3520" s="206"/>
      <c r="C3520" s="207"/>
      <c r="D3520" s="208" t="s">
        <v>194</v>
      </c>
      <c r="E3520" s="209" t="s">
        <v>1</v>
      </c>
      <c r="F3520" s="210" t="s">
        <v>3869</v>
      </c>
      <c r="G3520" s="207"/>
      <c r="H3520" s="209" t="s">
        <v>1</v>
      </c>
      <c r="I3520" s="211"/>
      <c r="J3520" s="207"/>
      <c r="K3520" s="207"/>
      <c r="L3520" s="212"/>
      <c r="M3520" s="213"/>
      <c r="N3520" s="214"/>
      <c r="O3520" s="214"/>
      <c r="P3520" s="214"/>
      <c r="Q3520" s="214"/>
      <c r="R3520" s="214"/>
      <c r="S3520" s="214"/>
      <c r="T3520" s="215"/>
      <c r="AT3520" s="216" t="s">
        <v>194</v>
      </c>
      <c r="AU3520" s="216" t="s">
        <v>82</v>
      </c>
      <c r="AV3520" s="13" t="s">
        <v>80</v>
      </c>
      <c r="AW3520" s="13" t="s">
        <v>29</v>
      </c>
      <c r="AX3520" s="13" t="s">
        <v>72</v>
      </c>
      <c r="AY3520" s="216" t="s">
        <v>182</v>
      </c>
    </row>
    <row r="3521" spans="1:65" s="13" customFormat="1" ht="11.25">
      <c r="B3521" s="206"/>
      <c r="C3521" s="207"/>
      <c r="D3521" s="208" t="s">
        <v>194</v>
      </c>
      <c r="E3521" s="209" t="s">
        <v>1</v>
      </c>
      <c r="F3521" s="210" t="s">
        <v>3883</v>
      </c>
      <c r="G3521" s="207"/>
      <c r="H3521" s="209" t="s">
        <v>1</v>
      </c>
      <c r="I3521" s="211"/>
      <c r="J3521" s="207"/>
      <c r="K3521" s="207"/>
      <c r="L3521" s="212"/>
      <c r="M3521" s="213"/>
      <c r="N3521" s="214"/>
      <c r="O3521" s="214"/>
      <c r="P3521" s="214"/>
      <c r="Q3521" s="214"/>
      <c r="R3521" s="214"/>
      <c r="S3521" s="214"/>
      <c r="T3521" s="215"/>
      <c r="AT3521" s="216" t="s">
        <v>194</v>
      </c>
      <c r="AU3521" s="216" t="s">
        <v>82</v>
      </c>
      <c r="AV3521" s="13" t="s">
        <v>80</v>
      </c>
      <c r="AW3521" s="13" t="s">
        <v>29</v>
      </c>
      <c r="AX3521" s="13" t="s">
        <v>72</v>
      </c>
      <c r="AY3521" s="216" t="s">
        <v>182</v>
      </c>
    </row>
    <row r="3522" spans="1:65" s="14" customFormat="1" ht="11.25">
      <c r="B3522" s="217"/>
      <c r="C3522" s="218"/>
      <c r="D3522" s="208" t="s">
        <v>194</v>
      </c>
      <c r="E3522" s="219" t="s">
        <v>1</v>
      </c>
      <c r="F3522" s="220" t="s">
        <v>3884</v>
      </c>
      <c r="G3522" s="218"/>
      <c r="H3522" s="221">
        <v>15.9</v>
      </c>
      <c r="I3522" s="222"/>
      <c r="J3522" s="218"/>
      <c r="K3522" s="218"/>
      <c r="L3522" s="223"/>
      <c r="M3522" s="224"/>
      <c r="N3522" s="225"/>
      <c r="O3522" s="225"/>
      <c r="P3522" s="225"/>
      <c r="Q3522" s="225"/>
      <c r="R3522" s="225"/>
      <c r="S3522" s="225"/>
      <c r="T3522" s="226"/>
      <c r="AT3522" s="227" t="s">
        <v>194</v>
      </c>
      <c r="AU3522" s="227" t="s">
        <v>82</v>
      </c>
      <c r="AV3522" s="14" t="s">
        <v>82</v>
      </c>
      <c r="AW3522" s="14" t="s">
        <v>29</v>
      </c>
      <c r="AX3522" s="14" t="s">
        <v>72</v>
      </c>
      <c r="AY3522" s="227" t="s">
        <v>182</v>
      </c>
    </row>
    <row r="3523" spans="1:65" s="15" customFormat="1" ht="11.25">
      <c r="B3523" s="228"/>
      <c r="C3523" s="229"/>
      <c r="D3523" s="208" t="s">
        <v>194</v>
      </c>
      <c r="E3523" s="230" t="s">
        <v>1</v>
      </c>
      <c r="F3523" s="231" t="s">
        <v>218</v>
      </c>
      <c r="G3523" s="229"/>
      <c r="H3523" s="232">
        <v>31.3</v>
      </c>
      <c r="I3523" s="233"/>
      <c r="J3523" s="229"/>
      <c r="K3523" s="229"/>
      <c r="L3523" s="234"/>
      <c r="M3523" s="235"/>
      <c r="N3523" s="236"/>
      <c r="O3523" s="236"/>
      <c r="P3523" s="236"/>
      <c r="Q3523" s="236"/>
      <c r="R3523" s="236"/>
      <c r="S3523" s="236"/>
      <c r="T3523" s="237"/>
      <c r="AT3523" s="238" t="s">
        <v>194</v>
      </c>
      <c r="AU3523" s="238" t="s">
        <v>82</v>
      </c>
      <c r="AV3523" s="15" t="s">
        <v>187</v>
      </c>
      <c r="AW3523" s="15" t="s">
        <v>29</v>
      </c>
      <c r="AX3523" s="15" t="s">
        <v>80</v>
      </c>
      <c r="AY3523" s="238" t="s">
        <v>182</v>
      </c>
    </row>
    <row r="3524" spans="1:65" s="2" customFormat="1" ht="33" customHeight="1">
      <c r="A3524" s="34"/>
      <c r="B3524" s="35"/>
      <c r="C3524" s="192" t="s">
        <v>3885</v>
      </c>
      <c r="D3524" s="192" t="s">
        <v>184</v>
      </c>
      <c r="E3524" s="193" t="s">
        <v>3886</v>
      </c>
      <c r="F3524" s="194" t="s">
        <v>3887</v>
      </c>
      <c r="G3524" s="195" t="s">
        <v>201</v>
      </c>
      <c r="H3524" s="196">
        <v>179.8</v>
      </c>
      <c r="I3524" s="197"/>
      <c r="J3524" s="198">
        <f>ROUND(I3524*H3524,2)</f>
        <v>0</v>
      </c>
      <c r="K3524" s="199"/>
      <c r="L3524" s="39"/>
      <c r="M3524" s="200" t="s">
        <v>1</v>
      </c>
      <c r="N3524" s="201" t="s">
        <v>37</v>
      </c>
      <c r="O3524" s="71"/>
      <c r="P3524" s="202">
        <f>O3524*H3524</f>
        <v>0</v>
      </c>
      <c r="Q3524" s="202">
        <v>4.4999999999999997E-3</v>
      </c>
      <c r="R3524" s="202">
        <f>Q3524*H3524</f>
        <v>0.80910000000000004</v>
      </c>
      <c r="S3524" s="202">
        <v>0</v>
      </c>
      <c r="T3524" s="203">
        <f>S3524*H3524</f>
        <v>0</v>
      </c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R3524" s="204" t="s">
        <v>326</v>
      </c>
      <c r="AT3524" s="204" t="s">
        <v>184</v>
      </c>
      <c r="AU3524" s="204" t="s">
        <v>82</v>
      </c>
      <c r="AY3524" s="17" t="s">
        <v>182</v>
      </c>
      <c r="BE3524" s="205">
        <f>IF(N3524="základní",J3524,0)</f>
        <v>0</v>
      </c>
      <c r="BF3524" s="205">
        <f>IF(N3524="snížená",J3524,0)</f>
        <v>0</v>
      </c>
      <c r="BG3524" s="205">
        <f>IF(N3524="zákl. přenesená",J3524,0)</f>
        <v>0</v>
      </c>
      <c r="BH3524" s="205">
        <f>IF(N3524="sníž. přenesená",J3524,0)</f>
        <v>0</v>
      </c>
      <c r="BI3524" s="205">
        <f>IF(N3524="nulová",J3524,0)</f>
        <v>0</v>
      </c>
      <c r="BJ3524" s="17" t="s">
        <v>80</v>
      </c>
      <c r="BK3524" s="205">
        <f>ROUND(I3524*H3524,2)</f>
        <v>0</v>
      </c>
      <c r="BL3524" s="17" t="s">
        <v>326</v>
      </c>
      <c r="BM3524" s="204" t="s">
        <v>3888</v>
      </c>
    </row>
    <row r="3525" spans="1:65" s="13" customFormat="1" ht="11.25">
      <c r="B3525" s="206"/>
      <c r="C3525" s="207"/>
      <c r="D3525" s="208" t="s">
        <v>194</v>
      </c>
      <c r="E3525" s="209" t="s">
        <v>1</v>
      </c>
      <c r="F3525" s="210" t="s">
        <v>195</v>
      </c>
      <c r="G3525" s="207"/>
      <c r="H3525" s="209" t="s">
        <v>1</v>
      </c>
      <c r="I3525" s="211"/>
      <c r="J3525" s="207"/>
      <c r="K3525" s="207"/>
      <c r="L3525" s="212"/>
      <c r="M3525" s="213"/>
      <c r="N3525" s="214"/>
      <c r="O3525" s="214"/>
      <c r="P3525" s="214"/>
      <c r="Q3525" s="214"/>
      <c r="R3525" s="214"/>
      <c r="S3525" s="214"/>
      <c r="T3525" s="215"/>
      <c r="AT3525" s="216" t="s">
        <v>194</v>
      </c>
      <c r="AU3525" s="216" t="s">
        <v>82</v>
      </c>
      <c r="AV3525" s="13" t="s">
        <v>80</v>
      </c>
      <c r="AW3525" s="13" t="s">
        <v>29</v>
      </c>
      <c r="AX3525" s="13" t="s">
        <v>72</v>
      </c>
      <c r="AY3525" s="216" t="s">
        <v>182</v>
      </c>
    </row>
    <row r="3526" spans="1:65" s="13" customFormat="1" ht="11.25">
      <c r="B3526" s="206"/>
      <c r="C3526" s="207"/>
      <c r="D3526" s="208" t="s">
        <v>194</v>
      </c>
      <c r="E3526" s="209" t="s">
        <v>1</v>
      </c>
      <c r="F3526" s="210" t="s">
        <v>3882</v>
      </c>
      <c r="G3526" s="207"/>
      <c r="H3526" s="209" t="s">
        <v>1</v>
      </c>
      <c r="I3526" s="211"/>
      <c r="J3526" s="207"/>
      <c r="K3526" s="207"/>
      <c r="L3526" s="212"/>
      <c r="M3526" s="213"/>
      <c r="N3526" s="214"/>
      <c r="O3526" s="214"/>
      <c r="P3526" s="214"/>
      <c r="Q3526" s="214"/>
      <c r="R3526" s="214"/>
      <c r="S3526" s="214"/>
      <c r="T3526" s="215"/>
      <c r="AT3526" s="216" t="s">
        <v>194</v>
      </c>
      <c r="AU3526" s="216" t="s">
        <v>82</v>
      </c>
      <c r="AV3526" s="13" t="s">
        <v>80</v>
      </c>
      <c r="AW3526" s="13" t="s">
        <v>29</v>
      </c>
      <c r="AX3526" s="13" t="s">
        <v>72</v>
      </c>
      <c r="AY3526" s="216" t="s">
        <v>182</v>
      </c>
    </row>
    <row r="3527" spans="1:65" s="13" customFormat="1" ht="11.25">
      <c r="B3527" s="206"/>
      <c r="C3527" s="207"/>
      <c r="D3527" s="208" t="s">
        <v>194</v>
      </c>
      <c r="E3527" s="209" t="s">
        <v>1</v>
      </c>
      <c r="F3527" s="210" t="s">
        <v>3863</v>
      </c>
      <c r="G3527" s="207"/>
      <c r="H3527" s="209" t="s">
        <v>1</v>
      </c>
      <c r="I3527" s="211"/>
      <c r="J3527" s="207"/>
      <c r="K3527" s="207"/>
      <c r="L3527" s="212"/>
      <c r="M3527" s="213"/>
      <c r="N3527" s="214"/>
      <c r="O3527" s="214"/>
      <c r="P3527" s="214"/>
      <c r="Q3527" s="214"/>
      <c r="R3527" s="214"/>
      <c r="S3527" s="214"/>
      <c r="T3527" s="215"/>
      <c r="AT3527" s="216" t="s">
        <v>194</v>
      </c>
      <c r="AU3527" s="216" t="s">
        <v>82</v>
      </c>
      <c r="AV3527" s="13" t="s">
        <v>80</v>
      </c>
      <c r="AW3527" s="13" t="s">
        <v>29</v>
      </c>
      <c r="AX3527" s="13" t="s">
        <v>72</v>
      </c>
      <c r="AY3527" s="216" t="s">
        <v>182</v>
      </c>
    </row>
    <row r="3528" spans="1:65" s="14" customFormat="1" ht="11.25">
      <c r="B3528" s="217"/>
      <c r="C3528" s="218"/>
      <c r="D3528" s="208" t="s">
        <v>194</v>
      </c>
      <c r="E3528" s="219" t="s">
        <v>1</v>
      </c>
      <c r="F3528" s="220" t="s">
        <v>3864</v>
      </c>
      <c r="G3528" s="218"/>
      <c r="H3528" s="221">
        <v>15.4</v>
      </c>
      <c r="I3528" s="222"/>
      <c r="J3528" s="218"/>
      <c r="K3528" s="218"/>
      <c r="L3528" s="223"/>
      <c r="M3528" s="224"/>
      <c r="N3528" s="225"/>
      <c r="O3528" s="225"/>
      <c r="P3528" s="225"/>
      <c r="Q3528" s="225"/>
      <c r="R3528" s="225"/>
      <c r="S3528" s="225"/>
      <c r="T3528" s="226"/>
      <c r="AT3528" s="227" t="s">
        <v>194</v>
      </c>
      <c r="AU3528" s="227" t="s">
        <v>82</v>
      </c>
      <c r="AV3528" s="14" t="s">
        <v>82</v>
      </c>
      <c r="AW3528" s="14" t="s">
        <v>29</v>
      </c>
      <c r="AX3528" s="14" t="s">
        <v>72</v>
      </c>
      <c r="AY3528" s="227" t="s">
        <v>182</v>
      </c>
    </row>
    <row r="3529" spans="1:65" s="13" customFormat="1" ht="11.25">
      <c r="B3529" s="206"/>
      <c r="C3529" s="207"/>
      <c r="D3529" s="208" t="s">
        <v>194</v>
      </c>
      <c r="E3529" s="209" t="s">
        <v>1</v>
      </c>
      <c r="F3529" s="210" t="s">
        <v>3869</v>
      </c>
      <c r="G3529" s="207"/>
      <c r="H3529" s="209" t="s">
        <v>1</v>
      </c>
      <c r="I3529" s="211"/>
      <c r="J3529" s="207"/>
      <c r="K3529" s="207"/>
      <c r="L3529" s="212"/>
      <c r="M3529" s="213"/>
      <c r="N3529" s="214"/>
      <c r="O3529" s="214"/>
      <c r="P3529" s="214"/>
      <c r="Q3529" s="214"/>
      <c r="R3529" s="214"/>
      <c r="S3529" s="214"/>
      <c r="T3529" s="215"/>
      <c r="AT3529" s="216" t="s">
        <v>194</v>
      </c>
      <c r="AU3529" s="216" t="s">
        <v>82</v>
      </c>
      <c r="AV3529" s="13" t="s">
        <v>80</v>
      </c>
      <c r="AW3529" s="13" t="s">
        <v>29</v>
      </c>
      <c r="AX3529" s="13" t="s">
        <v>72</v>
      </c>
      <c r="AY3529" s="216" t="s">
        <v>182</v>
      </c>
    </row>
    <row r="3530" spans="1:65" s="13" customFormat="1" ht="22.5">
      <c r="B3530" s="206"/>
      <c r="C3530" s="207"/>
      <c r="D3530" s="208" t="s">
        <v>194</v>
      </c>
      <c r="E3530" s="209" t="s">
        <v>1</v>
      </c>
      <c r="F3530" s="210" t="s">
        <v>3855</v>
      </c>
      <c r="G3530" s="207"/>
      <c r="H3530" s="209" t="s">
        <v>1</v>
      </c>
      <c r="I3530" s="211"/>
      <c r="J3530" s="207"/>
      <c r="K3530" s="207"/>
      <c r="L3530" s="212"/>
      <c r="M3530" s="213"/>
      <c r="N3530" s="214"/>
      <c r="O3530" s="214"/>
      <c r="P3530" s="214"/>
      <c r="Q3530" s="214"/>
      <c r="R3530" s="214"/>
      <c r="S3530" s="214"/>
      <c r="T3530" s="215"/>
      <c r="AT3530" s="216" t="s">
        <v>194</v>
      </c>
      <c r="AU3530" s="216" t="s">
        <v>82</v>
      </c>
      <c r="AV3530" s="13" t="s">
        <v>80</v>
      </c>
      <c r="AW3530" s="13" t="s">
        <v>29</v>
      </c>
      <c r="AX3530" s="13" t="s">
        <v>72</v>
      </c>
      <c r="AY3530" s="216" t="s">
        <v>182</v>
      </c>
    </row>
    <row r="3531" spans="1:65" s="14" customFormat="1" ht="11.25">
      <c r="B3531" s="217"/>
      <c r="C3531" s="218"/>
      <c r="D3531" s="208" t="s">
        <v>194</v>
      </c>
      <c r="E3531" s="219" t="s">
        <v>1</v>
      </c>
      <c r="F3531" s="220" t="s">
        <v>3856</v>
      </c>
      <c r="G3531" s="218"/>
      <c r="H3531" s="221">
        <v>115.3</v>
      </c>
      <c r="I3531" s="222"/>
      <c r="J3531" s="218"/>
      <c r="K3531" s="218"/>
      <c r="L3531" s="223"/>
      <c r="M3531" s="224"/>
      <c r="N3531" s="225"/>
      <c r="O3531" s="225"/>
      <c r="P3531" s="225"/>
      <c r="Q3531" s="225"/>
      <c r="R3531" s="225"/>
      <c r="S3531" s="225"/>
      <c r="T3531" s="226"/>
      <c r="AT3531" s="227" t="s">
        <v>194</v>
      </c>
      <c r="AU3531" s="227" t="s">
        <v>82</v>
      </c>
      <c r="AV3531" s="14" t="s">
        <v>82</v>
      </c>
      <c r="AW3531" s="14" t="s">
        <v>29</v>
      </c>
      <c r="AX3531" s="14" t="s">
        <v>72</v>
      </c>
      <c r="AY3531" s="227" t="s">
        <v>182</v>
      </c>
    </row>
    <row r="3532" spans="1:65" s="13" customFormat="1" ht="11.25">
      <c r="B3532" s="206"/>
      <c r="C3532" s="207"/>
      <c r="D3532" s="208" t="s">
        <v>194</v>
      </c>
      <c r="E3532" s="209" t="s">
        <v>1</v>
      </c>
      <c r="F3532" s="210" t="s">
        <v>1780</v>
      </c>
      <c r="G3532" s="207"/>
      <c r="H3532" s="209" t="s">
        <v>1</v>
      </c>
      <c r="I3532" s="211"/>
      <c r="J3532" s="207"/>
      <c r="K3532" s="207"/>
      <c r="L3532" s="212"/>
      <c r="M3532" s="213"/>
      <c r="N3532" s="214"/>
      <c r="O3532" s="214"/>
      <c r="P3532" s="214"/>
      <c r="Q3532" s="214"/>
      <c r="R3532" s="214"/>
      <c r="S3532" s="214"/>
      <c r="T3532" s="215"/>
      <c r="AT3532" s="216" t="s">
        <v>194</v>
      </c>
      <c r="AU3532" s="216" t="s">
        <v>82</v>
      </c>
      <c r="AV3532" s="13" t="s">
        <v>80</v>
      </c>
      <c r="AW3532" s="13" t="s">
        <v>29</v>
      </c>
      <c r="AX3532" s="13" t="s">
        <v>72</v>
      </c>
      <c r="AY3532" s="216" t="s">
        <v>182</v>
      </c>
    </row>
    <row r="3533" spans="1:65" s="13" customFormat="1" ht="11.25">
      <c r="B3533" s="206"/>
      <c r="C3533" s="207"/>
      <c r="D3533" s="208" t="s">
        <v>194</v>
      </c>
      <c r="E3533" s="209" t="s">
        <v>1</v>
      </c>
      <c r="F3533" s="210" t="s">
        <v>1781</v>
      </c>
      <c r="G3533" s="207"/>
      <c r="H3533" s="209" t="s">
        <v>1</v>
      </c>
      <c r="I3533" s="211"/>
      <c r="J3533" s="207"/>
      <c r="K3533" s="207"/>
      <c r="L3533" s="212"/>
      <c r="M3533" s="213"/>
      <c r="N3533" s="214"/>
      <c r="O3533" s="214"/>
      <c r="P3533" s="214"/>
      <c r="Q3533" s="214"/>
      <c r="R3533" s="214"/>
      <c r="S3533" s="214"/>
      <c r="T3533" s="215"/>
      <c r="AT3533" s="216" t="s">
        <v>194</v>
      </c>
      <c r="AU3533" s="216" t="s">
        <v>82</v>
      </c>
      <c r="AV3533" s="13" t="s">
        <v>80</v>
      </c>
      <c r="AW3533" s="13" t="s">
        <v>29</v>
      </c>
      <c r="AX3533" s="13" t="s">
        <v>72</v>
      </c>
      <c r="AY3533" s="216" t="s">
        <v>182</v>
      </c>
    </row>
    <row r="3534" spans="1:65" s="14" customFormat="1" ht="11.25">
      <c r="B3534" s="217"/>
      <c r="C3534" s="218"/>
      <c r="D3534" s="208" t="s">
        <v>194</v>
      </c>
      <c r="E3534" s="219" t="s">
        <v>1</v>
      </c>
      <c r="F3534" s="220" t="s">
        <v>3857</v>
      </c>
      <c r="G3534" s="218"/>
      <c r="H3534" s="221">
        <v>25.7</v>
      </c>
      <c r="I3534" s="222"/>
      <c r="J3534" s="218"/>
      <c r="K3534" s="218"/>
      <c r="L3534" s="223"/>
      <c r="M3534" s="224"/>
      <c r="N3534" s="225"/>
      <c r="O3534" s="225"/>
      <c r="P3534" s="225"/>
      <c r="Q3534" s="225"/>
      <c r="R3534" s="225"/>
      <c r="S3534" s="225"/>
      <c r="T3534" s="226"/>
      <c r="AT3534" s="227" t="s">
        <v>194</v>
      </c>
      <c r="AU3534" s="227" t="s">
        <v>82</v>
      </c>
      <c r="AV3534" s="14" t="s">
        <v>82</v>
      </c>
      <c r="AW3534" s="14" t="s">
        <v>29</v>
      </c>
      <c r="AX3534" s="14" t="s">
        <v>72</v>
      </c>
      <c r="AY3534" s="227" t="s">
        <v>182</v>
      </c>
    </row>
    <row r="3535" spans="1:65" s="13" customFormat="1" ht="11.25">
      <c r="B3535" s="206"/>
      <c r="C3535" s="207"/>
      <c r="D3535" s="208" t="s">
        <v>194</v>
      </c>
      <c r="E3535" s="209" t="s">
        <v>1</v>
      </c>
      <c r="F3535" s="210" t="s">
        <v>207</v>
      </c>
      <c r="G3535" s="207"/>
      <c r="H3535" s="209" t="s">
        <v>1</v>
      </c>
      <c r="I3535" s="211"/>
      <c r="J3535" s="207"/>
      <c r="K3535" s="207"/>
      <c r="L3535" s="212"/>
      <c r="M3535" s="213"/>
      <c r="N3535" s="214"/>
      <c r="O3535" s="214"/>
      <c r="P3535" s="214"/>
      <c r="Q3535" s="214"/>
      <c r="R3535" s="214"/>
      <c r="S3535" s="214"/>
      <c r="T3535" s="215"/>
      <c r="AT3535" s="216" t="s">
        <v>194</v>
      </c>
      <c r="AU3535" s="216" t="s">
        <v>82</v>
      </c>
      <c r="AV3535" s="13" t="s">
        <v>80</v>
      </c>
      <c r="AW3535" s="13" t="s">
        <v>29</v>
      </c>
      <c r="AX3535" s="13" t="s">
        <v>72</v>
      </c>
      <c r="AY3535" s="216" t="s">
        <v>182</v>
      </c>
    </row>
    <row r="3536" spans="1:65" s="13" customFormat="1" ht="11.25">
      <c r="B3536" s="206"/>
      <c r="C3536" s="207"/>
      <c r="D3536" s="208" t="s">
        <v>194</v>
      </c>
      <c r="E3536" s="209" t="s">
        <v>1</v>
      </c>
      <c r="F3536" s="210" t="s">
        <v>3858</v>
      </c>
      <c r="G3536" s="207"/>
      <c r="H3536" s="209" t="s">
        <v>1</v>
      </c>
      <c r="I3536" s="211"/>
      <c r="J3536" s="207"/>
      <c r="K3536" s="207"/>
      <c r="L3536" s="212"/>
      <c r="M3536" s="213"/>
      <c r="N3536" s="214"/>
      <c r="O3536" s="214"/>
      <c r="P3536" s="214"/>
      <c r="Q3536" s="214"/>
      <c r="R3536" s="214"/>
      <c r="S3536" s="214"/>
      <c r="T3536" s="215"/>
      <c r="AT3536" s="216" t="s">
        <v>194</v>
      </c>
      <c r="AU3536" s="216" t="s">
        <v>82</v>
      </c>
      <c r="AV3536" s="13" t="s">
        <v>80</v>
      </c>
      <c r="AW3536" s="13" t="s">
        <v>29</v>
      </c>
      <c r="AX3536" s="13" t="s">
        <v>72</v>
      </c>
      <c r="AY3536" s="216" t="s">
        <v>182</v>
      </c>
    </row>
    <row r="3537" spans="1:65" s="13" customFormat="1" ht="11.25">
      <c r="B3537" s="206"/>
      <c r="C3537" s="207"/>
      <c r="D3537" s="208" t="s">
        <v>194</v>
      </c>
      <c r="E3537" s="209" t="s">
        <v>1</v>
      </c>
      <c r="F3537" s="210" t="s">
        <v>2774</v>
      </c>
      <c r="G3537" s="207"/>
      <c r="H3537" s="209" t="s">
        <v>1</v>
      </c>
      <c r="I3537" s="211"/>
      <c r="J3537" s="207"/>
      <c r="K3537" s="207"/>
      <c r="L3537" s="212"/>
      <c r="M3537" s="213"/>
      <c r="N3537" s="214"/>
      <c r="O3537" s="214"/>
      <c r="P3537" s="214"/>
      <c r="Q3537" s="214"/>
      <c r="R3537" s="214"/>
      <c r="S3537" s="214"/>
      <c r="T3537" s="215"/>
      <c r="AT3537" s="216" t="s">
        <v>194</v>
      </c>
      <c r="AU3537" s="216" t="s">
        <v>82</v>
      </c>
      <c r="AV3537" s="13" t="s">
        <v>80</v>
      </c>
      <c r="AW3537" s="13" t="s">
        <v>29</v>
      </c>
      <c r="AX3537" s="13" t="s">
        <v>72</v>
      </c>
      <c r="AY3537" s="216" t="s">
        <v>182</v>
      </c>
    </row>
    <row r="3538" spans="1:65" s="14" customFormat="1" ht="11.25">
      <c r="B3538" s="217"/>
      <c r="C3538" s="218"/>
      <c r="D3538" s="208" t="s">
        <v>194</v>
      </c>
      <c r="E3538" s="219" t="s">
        <v>1</v>
      </c>
      <c r="F3538" s="220" t="s">
        <v>187</v>
      </c>
      <c r="G3538" s="218"/>
      <c r="H3538" s="221">
        <v>4</v>
      </c>
      <c r="I3538" s="222"/>
      <c r="J3538" s="218"/>
      <c r="K3538" s="218"/>
      <c r="L3538" s="223"/>
      <c r="M3538" s="224"/>
      <c r="N3538" s="225"/>
      <c r="O3538" s="225"/>
      <c r="P3538" s="225"/>
      <c r="Q3538" s="225"/>
      <c r="R3538" s="225"/>
      <c r="S3538" s="225"/>
      <c r="T3538" s="226"/>
      <c r="AT3538" s="227" t="s">
        <v>194</v>
      </c>
      <c r="AU3538" s="227" t="s">
        <v>82</v>
      </c>
      <c r="AV3538" s="14" t="s">
        <v>82</v>
      </c>
      <c r="AW3538" s="14" t="s">
        <v>29</v>
      </c>
      <c r="AX3538" s="14" t="s">
        <v>72</v>
      </c>
      <c r="AY3538" s="227" t="s">
        <v>182</v>
      </c>
    </row>
    <row r="3539" spans="1:65" s="13" customFormat="1" ht="11.25">
      <c r="B3539" s="206"/>
      <c r="C3539" s="207"/>
      <c r="D3539" s="208" t="s">
        <v>194</v>
      </c>
      <c r="E3539" s="209" t="s">
        <v>1</v>
      </c>
      <c r="F3539" s="210" t="s">
        <v>1785</v>
      </c>
      <c r="G3539" s="207"/>
      <c r="H3539" s="209" t="s">
        <v>1</v>
      </c>
      <c r="I3539" s="211"/>
      <c r="J3539" s="207"/>
      <c r="K3539" s="207"/>
      <c r="L3539" s="212"/>
      <c r="M3539" s="213"/>
      <c r="N3539" s="214"/>
      <c r="O3539" s="214"/>
      <c r="P3539" s="214"/>
      <c r="Q3539" s="214"/>
      <c r="R3539" s="214"/>
      <c r="S3539" s="214"/>
      <c r="T3539" s="215"/>
      <c r="AT3539" s="216" t="s">
        <v>194</v>
      </c>
      <c r="AU3539" s="216" t="s">
        <v>82</v>
      </c>
      <c r="AV3539" s="13" t="s">
        <v>80</v>
      </c>
      <c r="AW3539" s="13" t="s">
        <v>29</v>
      </c>
      <c r="AX3539" s="13" t="s">
        <v>72</v>
      </c>
      <c r="AY3539" s="216" t="s">
        <v>182</v>
      </c>
    </row>
    <row r="3540" spans="1:65" s="13" customFormat="1" ht="11.25">
      <c r="B3540" s="206"/>
      <c r="C3540" s="207"/>
      <c r="D3540" s="208" t="s">
        <v>194</v>
      </c>
      <c r="E3540" s="209" t="s">
        <v>1</v>
      </c>
      <c r="F3540" s="210" t="s">
        <v>365</v>
      </c>
      <c r="G3540" s="207"/>
      <c r="H3540" s="209" t="s">
        <v>1</v>
      </c>
      <c r="I3540" s="211"/>
      <c r="J3540" s="207"/>
      <c r="K3540" s="207"/>
      <c r="L3540" s="212"/>
      <c r="M3540" s="213"/>
      <c r="N3540" s="214"/>
      <c r="O3540" s="214"/>
      <c r="P3540" s="214"/>
      <c r="Q3540" s="214"/>
      <c r="R3540" s="214"/>
      <c r="S3540" s="214"/>
      <c r="T3540" s="215"/>
      <c r="AT3540" s="216" t="s">
        <v>194</v>
      </c>
      <c r="AU3540" s="216" t="s">
        <v>82</v>
      </c>
      <c r="AV3540" s="13" t="s">
        <v>80</v>
      </c>
      <c r="AW3540" s="13" t="s">
        <v>29</v>
      </c>
      <c r="AX3540" s="13" t="s">
        <v>72</v>
      </c>
      <c r="AY3540" s="216" t="s">
        <v>182</v>
      </c>
    </row>
    <row r="3541" spans="1:65" s="14" customFormat="1" ht="11.25">
      <c r="B3541" s="217"/>
      <c r="C3541" s="218"/>
      <c r="D3541" s="208" t="s">
        <v>194</v>
      </c>
      <c r="E3541" s="219" t="s">
        <v>1</v>
      </c>
      <c r="F3541" s="220" t="s">
        <v>2417</v>
      </c>
      <c r="G3541" s="218"/>
      <c r="H3541" s="221">
        <v>19.399999999999999</v>
      </c>
      <c r="I3541" s="222"/>
      <c r="J3541" s="218"/>
      <c r="K3541" s="218"/>
      <c r="L3541" s="223"/>
      <c r="M3541" s="224"/>
      <c r="N3541" s="225"/>
      <c r="O3541" s="225"/>
      <c r="P3541" s="225"/>
      <c r="Q3541" s="225"/>
      <c r="R3541" s="225"/>
      <c r="S3541" s="225"/>
      <c r="T3541" s="226"/>
      <c r="AT3541" s="227" t="s">
        <v>194</v>
      </c>
      <c r="AU3541" s="227" t="s">
        <v>82</v>
      </c>
      <c r="AV3541" s="14" t="s">
        <v>82</v>
      </c>
      <c r="AW3541" s="14" t="s">
        <v>29</v>
      </c>
      <c r="AX3541" s="14" t="s">
        <v>72</v>
      </c>
      <c r="AY3541" s="227" t="s">
        <v>182</v>
      </c>
    </row>
    <row r="3542" spans="1:65" s="15" customFormat="1" ht="11.25">
      <c r="B3542" s="228"/>
      <c r="C3542" s="229"/>
      <c r="D3542" s="208" t="s">
        <v>194</v>
      </c>
      <c r="E3542" s="230" t="s">
        <v>1</v>
      </c>
      <c r="F3542" s="231" t="s">
        <v>218</v>
      </c>
      <c r="G3542" s="229"/>
      <c r="H3542" s="232">
        <v>179.8</v>
      </c>
      <c r="I3542" s="233"/>
      <c r="J3542" s="229"/>
      <c r="K3542" s="229"/>
      <c r="L3542" s="234"/>
      <c r="M3542" s="235"/>
      <c r="N3542" s="236"/>
      <c r="O3542" s="236"/>
      <c r="P3542" s="236"/>
      <c r="Q3542" s="236"/>
      <c r="R3542" s="236"/>
      <c r="S3542" s="236"/>
      <c r="T3542" s="237"/>
      <c r="AT3542" s="238" t="s">
        <v>194</v>
      </c>
      <c r="AU3542" s="238" t="s">
        <v>82</v>
      </c>
      <c r="AV3542" s="15" t="s">
        <v>187</v>
      </c>
      <c r="AW3542" s="15" t="s">
        <v>29</v>
      </c>
      <c r="AX3542" s="15" t="s">
        <v>80</v>
      </c>
      <c r="AY3542" s="238" t="s">
        <v>182</v>
      </c>
    </row>
    <row r="3543" spans="1:65" s="2" customFormat="1" ht="16.5" customHeight="1">
      <c r="A3543" s="34"/>
      <c r="B3543" s="35"/>
      <c r="C3543" s="192" t="s">
        <v>3889</v>
      </c>
      <c r="D3543" s="192" t="s">
        <v>184</v>
      </c>
      <c r="E3543" s="193" t="s">
        <v>3890</v>
      </c>
      <c r="F3543" s="194" t="s">
        <v>3891</v>
      </c>
      <c r="G3543" s="195" t="s">
        <v>201</v>
      </c>
      <c r="H3543" s="196">
        <v>145.80000000000001</v>
      </c>
      <c r="I3543" s="197"/>
      <c r="J3543" s="198">
        <f>ROUND(I3543*H3543,2)</f>
        <v>0</v>
      </c>
      <c r="K3543" s="199"/>
      <c r="L3543" s="39"/>
      <c r="M3543" s="200" t="s">
        <v>1</v>
      </c>
      <c r="N3543" s="201" t="s">
        <v>37</v>
      </c>
      <c r="O3543" s="71"/>
      <c r="P3543" s="202">
        <f>O3543*H3543</f>
        <v>0</v>
      </c>
      <c r="Q3543" s="202">
        <v>1E-4</v>
      </c>
      <c r="R3543" s="202">
        <f>Q3543*H3543</f>
        <v>1.4580000000000003E-2</v>
      </c>
      <c r="S3543" s="202">
        <v>0</v>
      </c>
      <c r="T3543" s="203">
        <f>S3543*H3543</f>
        <v>0</v>
      </c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R3543" s="204" t="s">
        <v>326</v>
      </c>
      <c r="AT3543" s="204" t="s">
        <v>184</v>
      </c>
      <c r="AU3543" s="204" t="s">
        <v>82</v>
      </c>
      <c r="AY3543" s="17" t="s">
        <v>182</v>
      </c>
      <c r="BE3543" s="205">
        <f>IF(N3543="základní",J3543,0)</f>
        <v>0</v>
      </c>
      <c r="BF3543" s="205">
        <f>IF(N3543="snížená",J3543,0)</f>
        <v>0</v>
      </c>
      <c r="BG3543" s="205">
        <f>IF(N3543="zákl. přenesená",J3543,0)</f>
        <v>0</v>
      </c>
      <c r="BH3543" s="205">
        <f>IF(N3543="sníž. přenesená",J3543,0)</f>
        <v>0</v>
      </c>
      <c r="BI3543" s="205">
        <f>IF(N3543="nulová",J3543,0)</f>
        <v>0</v>
      </c>
      <c r="BJ3543" s="17" t="s">
        <v>80</v>
      </c>
      <c r="BK3543" s="205">
        <f>ROUND(I3543*H3543,2)</f>
        <v>0</v>
      </c>
      <c r="BL3543" s="17" t="s">
        <v>326</v>
      </c>
      <c r="BM3543" s="204" t="s">
        <v>3892</v>
      </c>
    </row>
    <row r="3544" spans="1:65" s="13" customFormat="1" ht="11.25">
      <c r="B3544" s="206"/>
      <c r="C3544" s="207"/>
      <c r="D3544" s="208" t="s">
        <v>194</v>
      </c>
      <c r="E3544" s="209" t="s">
        <v>1</v>
      </c>
      <c r="F3544" s="210" t="s">
        <v>207</v>
      </c>
      <c r="G3544" s="207"/>
      <c r="H3544" s="209" t="s">
        <v>1</v>
      </c>
      <c r="I3544" s="211"/>
      <c r="J3544" s="207"/>
      <c r="K3544" s="207"/>
      <c r="L3544" s="212"/>
      <c r="M3544" s="213"/>
      <c r="N3544" s="214"/>
      <c r="O3544" s="214"/>
      <c r="P3544" s="214"/>
      <c r="Q3544" s="214"/>
      <c r="R3544" s="214"/>
      <c r="S3544" s="214"/>
      <c r="T3544" s="215"/>
      <c r="AT3544" s="216" t="s">
        <v>194</v>
      </c>
      <c r="AU3544" s="216" t="s">
        <v>82</v>
      </c>
      <c r="AV3544" s="13" t="s">
        <v>80</v>
      </c>
      <c r="AW3544" s="13" t="s">
        <v>29</v>
      </c>
      <c r="AX3544" s="13" t="s">
        <v>72</v>
      </c>
      <c r="AY3544" s="216" t="s">
        <v>182</v>
      </c>
    </row>
    <row r="3545" spans="1:65" s="13" customFormat="1" ht="11.25">
      <c r="B3545" s="206"/>
      <c r="C3545" s="207"/>
      <c r="D3545" s="208" t="s">
        <v>194</v>
      </c>
      <c r="E3545" s="209" t="s">
        <v>1</v>
      </c>
      <c r="F3545" s="210" t="s">
        <v>2773</v>
      </c>
      <c r="G3545" s="207"/>
      <c r="H3545" s="209" t="s">
        <v>1</v>
      </c>
      <c r="I3545" s="211"/>
      <c r="J3545" s="207"/>
      <c r="K3545" s="207"/>
      <c r="L3545" s="212"/>
      <c r="M3545" s="213"/>
      <c r="N3545" s="214"/>
      <c r="O3545" s="214"/>
      <c r="P3545" s="214"/>
      <c r="Q3545" s="214"/>
      <c r="R3545" s="214"/>
      <c r="S3545" s="214"/>
      <c r="T3545" s="215"/>
      <c r="AT3545" s="216" t="s">
        <v>194</v>
      </c>
      <c r="AU3545" s="216" t="s">
        <v>82</v>
      </c>
      <c r="AV3545" s="13" t="s">
        <v>80</v>
      </c>
      <c r="AW3545" s="13" t="s">
        <v>29</v>
      </c>
      <c r="AX3545" s="13" t="s">
        <v>72</v>
      </c>
      <c r="AY3545" s="216" t="s">
        <v>182</v>
      </c>
    </row>
    <row r="3546" spans="1:65" s="13" customFormat="1" ht="11.25">
      <c r="B3546" s="206"/>
      <c r="C3546" s="207"/>
      <c r="D3546" s="208" t="s">
        <v>194</v>
      </c>
      <c r="E3546" s="209" t="s">
        <v>1</v>
      </c>
      <c r="F3546" s="210" t="s">
        <v>2774</v>
      </c>
      <c r="G3546" s="207"/>
      <c r="H3546" s="209" t="s">
        <v>1</v>
      </c>
      <c r="I3546" s="211"/>
      <c r="J3546" s="207"/>
      <c r="K3546" s="207"/>
      <c r="L3546" s="212"/>
      <c r="M3546" s="213"/>
      <c r="N3546" s="214"/>
      <c r="O3546" s="214"/>
      <c r="P3546" s="214"/>
      <c r="Q3546" s="214"/>
      <c r="R3546" s="214"/>
      <c r="S3546" s="214"/>
      <c r="T3546" s="215"/>
      <c r="AT3546" s="216" t="s">
        <v>194</v>
      </c>
      <c r="AU3546" s="216" t="s">
        <v>82</v>
      </c>
      <c r="AV3546" s="13" t="s">
        <v>80</v>
      </c>
      <c r="AW3546" s="13" t="s">
        <v>29</v>
      </c>
      <c r="AX3546" s="13" t="s">
        <v>72</v>
      </c>
      <c r="AY3546" s="216" t="s">
        <v>182</v>
      </c>
    </row>
    <row r="3547" spans="1:65" s="14" customFormat="1" ht="11.25">
      <c r="B3547" s="217"/>
      <c r="C3547" s="218"/>
      <c r="D3547" s="208" t="s">
        <v>194</v>
      </c>
      <c r="E3547" s="219" t="s">
        <v>1</v>
      </c>
      <c r="F3547" s="220" t="s">
        <v>3832</v>
      </c>
      <c r="G3547" s="218"/>
      <c r="H3547" s="221">
        <v>125.3</v>
      </c>
      <c r="I3547" s="222"/>
      <c r="J3547" s="218"/>
      <c r="K3547" s="218"/>
      <c r="L3547" s="223"/>
      <c r="M3547" s="224"/>
      <c r="N3547" s="225"/>
      <c r="O3547" s="225"/>
      <c r="P3547" s="225"/>
      <c r="Q3547" s="225"/>
      <c r="R3547" s="225"/>
      <c r="S3547" s="225"/>
      <c r="T3547" s="226"/>
      <c r="AT3547" s="227" t="s">
        <v>194</v>
      </c>
      <c r="AU3547" s="227" t="s">
        <v>82</v>
      </c>
      <c r="AV3547" s="14" t="s">
        <v>82</v>
      </c>
      <c r="AW3547" s="14" t="s">
        <v>29</v>
      </c>
      <c r="AX3547" s="14" t="s">
        <v>72</v>
      </c>
      <c r="AY3547" s="227" t="s">
        <v>182</v>
      </c>
    </row>
    <row r="3548" spans="1:65" s="13" customFormat="1" ht="11.25">
      <c r="B3548" s="206"/>
      <c r="C3548" s="207"/>
      <c r="D3548" s="208" t="s">
        <v>194</v>
      </c>
      <c r="E3548" s="209" t="s">
        <v>1</v>
      </c>
      <c r="F3548" s="210" t="s">
        <v>253</v>
      </c>
      <c r="G3548" s="207"/>
      <c r="H3548" s="209" t="s">
        <v>1</v>
      </c>
      <c r="I3548" s="211"/>
      <c r="J3548" s="207"/>
      <c r="K3548" s="207"/>
      <c r="L3548" s="212"/>
      <c r="M3548" s="213"/>
      <c r="N3548" s="214"/>
      <c r="O3548" s="214"/>
      <c r="P3548" s="214"/>
      <c r="Q3548" s="214"/>
      <c r="R3548" s="214"/>
      <c r="S3548" s="214"/>
      <c r="T3548" s="215"/>
      <c r="AT3548" s="216" t="s">
        <v>194</v>
      </c>
      <c r="AU3548" s="216" t="s">
        <v>82</v>
      </c>
      <c r="AV3548" s="13" t="s">
        <v>80</v>
      </c>
      <c r="AW3548" s="13" t="s">
        <v>29</v>
      </c>
      <c r="AX3548" s="13" t="s">
        <v>72</v>
      </c>
      <c r="AY3548" s="216" t="s">
        <v>182</v>
      </c>
    </row>
    <row r="3549" spans="1:65" s="13" customFormat="1" ht="11.25">
      <c r="B3549" s="206"/>
      <c r="C3549" s="207"/>
      <c r="D3549" s="208" t="s">
        <v>194</v>
      </c>
      <c r="E3549" s="209" t="s">
        <v>1</v>
      </c>
      <c r="F3549" s="210" t="s">
        <v>2776</v>
      </c>
      <c r="G3549" s="207"/>
      <c r="H3549" s="209" t="s">
        <v>1</v>
      </c>
      <c r="I3549" s="211"/>
      <c r="J3549" s="207"/>
      <c r="K3549" s="207"/>
      <c r="L3549" s="212"/>
      <c r="M3549" s="213"/>
      <c r="N3549" s="214"/>
      <c r="O3549" s="214"/>
      <c r="P3549" s="214"/>
      <c r="Q3549" s="214"/>
      <c r="R3549" s="214"/>
      <c r="S3549" s="214"/>
      <c r="T3549" s="215"/>
      <c r="AT3549" s="216" t="s">
        <v>194</v>
      </c>
      <c r="AU3549" s="216" t="s">
        <v>82</v>
      </c>
      <c r="AV3549" s="13" t="s">
        <v>80</v>
      </c>
      <c r="AW3549" s="13" t="s">
        <v>29</v>
      </c>
      <c r="AX3549" s="13" t="s">
        <v>72</v>
      </c>
      <c r="AY3549" s="216" t="s">
        <v>182</v>
      </c>
    </row>
    <row r="3550" spans="1:65" s="13" customFormat="1" ht="11.25">
      <c r="B3550" s="206"/>
      <c r="C3550" s="207"/>
      <c r="D3550" s="208" t="s">
        <v>194</v>
      </c>
      <c r="E3550" s="209" t="s">
        <v>1</v>
      </c>
      <c r="F3550" s="210" t="s">
        <v>2777</v>
      </c>
      <c r="G3550" s="207"/>
      <c r="H3550" s="209" t="s">
        <v>1</v>
      </c>
      <c r="I3550" s="211"/>
      <c r="J3550" s="207"/>
      <c r="K3550" s="207"/>
      <c r="L3550" s="212"/>
      <c r="M3550" s="213"/>
      <c r="N3550" s="214"/>
      <c r="O3550" s="214"/>
      <c r="P3550" s="214"/>
      <c r="Q3550" s="214"/>
      <c r="R3550" s="214"/>
      <c r="S3550" s="214"/>
      <c r="T3550" s="215"/>
      <c r="AT3550" s="216" t="s">
        <v>194</v>
      </c>
      <c r="AU3550" s="216" t="s">
        <v>82</v>
      </c>
      <c r="AV3550" s="13" t="s">
        <v>80</v>
      </c>
      <c r="AW3550" s="13" t="s">
        <v>29</v>
      </c>
      <c r="AX3550" s="13" t="s">
        <v>72</v>
      </c>
      <c r="AY3550" s="216" t="s">
        <v>182</v>
      </c>
    </row>
    <row r="3551" spans="1:65" s="14" customFormat="1" ht="11.25">
      <c r="B3551" s="217"/>
      <c r="C3551" s="218"/>
      <c r="D3551" s="208" t="s">
        <v>194</v>
      </c>
      <c r="E3551" s="219" t="s">
        <v>1</v>
      </c>
      <c r="F3551" s="220" t="s">
        <v>3893</v>
      </c>
      <c r="G3551" s="218"/>
      <c r="H3551" s="221">
        <v>20.5</v>
      </c>
      <c r="I3551" s="222"/>
      <c r="J3551" s="218"/>
      <c r="K3551" s="218"/>
      <c r="L3551" s="223"/>
      <c r="M3551" s="224"/>
      <c r="N3551" s="225"/>
      <c r="O3551" s="225"/>
      <c r="P3551" s="225"/>
      <c r="Q3551" s="225"/>
      <c r="R3551" s="225"/>
      <c r="S3551" s="225"/>
      <c r="T3551" s="226"/>
      <c r="AT3551" s="227" t="s">
        <v>194</v>
      </c>
      <c r="AU3551" s="227" t="s">
        <v>82</v>
      </c>
      <c r="AV3551" s="14" t="s">
        <v>82</v>
      </c>
      <c r="AW3551" s="14" t="s">
        <v>29</v>
      </c>
      <c r="AX3551" s="14" t="s">
        <v>72</v>
      </c>
      <c r="AY3551" s="227" t="s">
        <v>182</v>
      </c>
    </row>
    <row r="3552" spans="1:65" s="15" customFormat="1" ht="11.25">
      <c r="B3552" s="228"/>
      <c r="C3552" s="229"/>
      <c r="D3552" s="208" t="s">
        <v>194</v>
      </c>
      <c r="E3552" s="230" t="s">
        <v>1</v>
      </c>
      <c r="F3552" s="231" t="s">
        <v>218</v>
      </c>
      <c r="G3552" s="229"/>
      <c r="H3552" s="232">
        <v>145.80000000000001</v>
      </c>
      <c r="I3552" s="233"/>
      <c r="J3552" s="229"/>
      <c r="K3552" s="229"/>
      <c r="L3552" s="234"/>
      <c r="M3552" s="235"/>
      <c r="N3552" s="236"/>
      <c r="O3552" s="236"/>
      <c r="P3552" s="236"/>
      <c r="Q3552" s="236"/>
      <c r="R3552" s="236"/>
      <c r="S3552" s="236"/>
      <c r="T3552" s="237"/>
      <c r="AT3552" s="238" t="s">
        <v>194</v>
      </c>
      <c r="AU3552" s="238" t="s">
        <v>82</v>
      </c>
      <c r="AV3552" s="15" t="s">
        <v>187</v>
      </c>
      <c r="AW3552" s="15" t="s">
        <v>29</v>
      </c>
      <c r="AX3552" s="15" t="s">
        <v>80</v>
      </c>
      <c r="AY3552" s="238" t="s">
        <v>182</v>
      </c>
    </row>
    <row r="3553" spans="1:65" s="2" customFormat="1" ht="37.9" customHeight="1">
      <c r="A3553" s="34"/>
      <c r="B3553" s="35"/>
      <c r="C3553" s="242" t="s">
        <v>3894</v>
      </c>
      <c r="D3553" s="242" t="s">
        <v>648</v>
      </c>
      <c r="E3553" s="243" t="s">
        <v>3895</v>
      </c>
      <c r="F3553" s="244" t="s">
        <v>3896</v>
      </c>
      <c r="G3553" s="245" t="s">
        <v>201</v>
      </c>
      <c r="H3553" s="246">
        <v>160.38</v>
      </c>
      <c r="I3553" s="247"/>
      <c r="J3553" s="248">
        <f>ROUND(I3553*H3553,2)</f>
        <v>0</v>
      </c>
      <c r="K3553" s="249"/>
      <c r="L3553" s="250"/>
      <c r="M3553" s="251" t="s">
        <v>1</v>
      </c>
      <c r="N3553" s="252" t="s">
        <v>37</v>
      </c>
      <c r="O3553" s="71"/>
      <c r="P3553" s="202">
        <f>O3553*H3553</f>
        <v>0</v>
      </c>
      <c r="Q3553" s="202">
        <v>1.31E-3</v>
      </c>
      <c r="R3553" s="202">
        <f>Q3553*H3553</f>
        <v>0.2100978</v>
      </c>
      <c r="S3553" s="202">
        <v>0</v>
      </c>
      <c r="T3553" s="203">
        <f>S3553*H3553</f>
        <v>0</v>
      </c>
      <c r="U3553" s="34"/>
      <c r="V3553" s="34"/>
      <c r="W3553" s="34"/>
      <c r="X3553" s="34"/>
      <c r="Y3553" s="34"/>
      <c r="Z3553" s="34"/>
      <c r="AA3553" s="34"/>
      <c r="AB3553" s="34"/>
      <c r="AC3553" s="34"/>
      <c r="AD3553" s="34"/>
      <c r="AE3553" s="34"/>
      <c r="AR3553" s="204" t="s">
        <v>434</v>
      </c>
      <c r="AT3553" s="204" t="s">
        <v>648</v>
      </c>
      <c r="AU3553" s="204" t="s">
        <v>82</v>
      </c>
      <c r="AY3553" s="17" t="s">
        <v>182</v>
      </c>
      <c r="BE3553" s="205">
        <f>IF(N3553="základní",J3553,0)</f>
        <v>0</v>
      </c>
      <c r="BF3553" s="205">
        <f>IF(N3553="snížená",J3553,0)</f>
        <v>0</v>
      </c>
      <c r="BG3553" s="205">
        <f>IF(N3553="zákl. přenesená",J3553,0)</f>
        <v>0</v>
      </c>
      <c r="BH3553" s="205">
        <f>IF(N3553="sníž. přenesená",J3553,0)</f>
        <v>0</v>
      </c>
      <c r="BI3553" s="205">
        <f>IF(N3553="nulová",J3553,0)</f>
        <v>0</v>
      </c>
      <c r="BJ3553" s="17" t="s">
        <v>80</v>
      </c>
      <c r="BK3553" s="205">
        <f>ROUND(I3553*H3553,2)</f>
        <v>0</v>
      </c>
      <c r="BL3553" s="17" t="s">
        <v>326</v>
      </c>
      <c r="BM3553" s="204" t="s">
        <v>3897</v>
      </c>
    </row>
    <row r="3554" spans="1:65" s="13" customFormat="1" ht="11.25">
      <c r="B3554" s="206"/>
      <c r="C3554" s="207"/>
      <c r="D3554" s="208" t="s">
        <v>194</v>
      </c>
      <c r="E3554" s="209" t="s">
        <v>1</v>
      </c>
      <c r="F3554" s="210" t="s">
        <v>207</v>
      </c>
      <c r="G3554" s="207"/>
      <c r="H3554" s="209" t="s">
        <v>1</v>
      </c>
      <c r="I3554" s="211"/>
      <c r="J3554" s="207"/>
      <c r="K3554" s="207"/>
      <c r="L3554" s="212"/>
      <c r="M3554" s="213"/>
      <c r="N3554" s="214"/>
      <c r="O3554" s="214"/>
      <c r="P3554" s="214"/>
      <c r="Q3554" s="214"/>
      <c r="R3554" s="214"/>
      <c r="S3554" s="214"/>
      <c r="T3554" s="215"/>
      <c r="AT3554" s="216" t="s">
        <v>194</v>
      </c>
      <c r="AU3554" s="216" t="s">
        <v>82</v>
      </c>
      <c r="AV3554" s="13" t="s">
        <v>80</v>
      </c>
      <c r="AW3554" s="13" t="s">
        <v>29</v>
      </c>
      <c r="AX3554" s="13" t="s">
        <v>72</v>
      </c>
      <c r="AY3554" s="216" t="s">
        <v>182</v>
      </c>
    </row>
    <row r="3555" spans="1:65" s="13" customFormat="1" ht="11.25">
      <c r="B3555" s="206"/>
      <c r="C3555" s="207"/>
      <c r="D3555" s="208" t="s">
        <v>194</v>
      </c>
      <c r="E3555" s="209" t="s">
        <v>1</v>
      </c>
      <c r="F3555" s="210" t="s">
        <v>2773</v>
      </c>
      <c r="G3555" s="207"/>
      <c r="H3555" s="209" t="s">
        <v>1</v>
      </c>
      <c r="I3555" s="211"/>
      <c r="J3555" s="207"/>
      <c r="K3555" s="207"/>
      <c r="L3555" s="212"/>
      <c r="M3555" s="213"/>
      <c r="N3555" s="214"/>
      <c r="O3555" s="214"/>
      <c r="P3555" s="214"/>
      <c r="Q3555" s="214"/>
      <c r="R3555" s="214"/>
      <c r="S3555" s="214"/>
      <c r="T3555" s="215"/>
      <c r="AT3555" s="216" t="s">
        <v>194</v>
      </c>
      <c r="AU3555" s="216" t="s">
        <v>82</v>
      </c>
      <c r="AV3555" s="13" t="s">
        <v>80</v>
      </c>
      <c r="AW3555" s="13" t="s">
        <v>29</v>
      </c>
      <c r="AX3555" s="13" t="s">
        <v>72</v>
      </c>
      <c r="AY3555" s="216" t="s">
        <v>182</v>
      </c>
    </row>
    <row r="3556" spans="1:65" s="13" customFormat="1" ht="11.25">
      <c r="B3556" s="206"/>
      <c r="C3556" s="207"/>
      <c r="D3556" s="208" t="s">
        <v>194</v>
      </c>
      <c r="E3556" s="209" t="s">
        <v>1</v>
      </c>
      <c r="F3556" s="210" t="s">
        <v>2774</v>
      </c>
      <c r="G3556" s="207"/>
      <c r="H3556" s="209" t="s">
        <v>1</v>
      </c>
      <c r="I3556" s="211"/>
      <c r="J3556" s="207"/>
      <c r="K3556" s="207"/>
      <c r="L3556" s="212"/>
      <c r="M3556" s="213"/>
      <c r="N3556" s="214"/>
      <c r="O3556" s="214"/>
      <c r="P3556" s="214"/>
      <c r="Q3556" s="214"/>
      <c r="R3556" s="214"/>
      <c r="S3556" s="214"/>
      <c r="T3556" s="215"/>
      <c r="AT3556" s="216" t="s">
        <v>194</v>
      </c>
      <c r="AU3556" s="216" t="s">
        <v>82</v>
      </c>
      <c r="AV3556" s="13" t="s">
        <v>80</v>
      </c>
      <c r="AW3556" s="13" t="s">
        <v>29</v>
      </c>
      <c r="AX3556" s="13" t="s">
        <v>72</v>
      </c>
      <c r="AY3556" s="216" t="s">
        <v>182</v>
      </c>
    </row>
    <row r="3557" spans="1:65" s="14" customFormat="1" ht="11.25">
      <c r="B3557" s="217"/>
      <c r="C3557" s="218"/>
      <c r="D3557" s="208" t="s">
        <v>194</v>
      </c>
      <c r="E3557" s="219" t="s">
        <v>1</v>
      </c>
      <c r="F3557" s="220" t="s">
        <v>3832</v>
      </c>
      <c r="G3557" s="218"/>
      <c r="H3557" s="221">
        <v>125.3</v>
      </c>
      <c r="I3557" s="222"/>
      <c r="J3557" s="218"/>
      <c r="K3557" s="218"/>
      <c r="L3557" s="223"/>
      <c r="M3557" s="224"/>
      <c r="N3557" s="225"/>
      <c r="O3557" s="225"/>
      <c r="P3557" s="225"/>
      <c r="Q3557" s="225"/>
      <c r="R3557" s="225"/>
      <c r="S3557" s="225"/>
      <c r="T3557" s="226"/>
      <c r="AT3557" s="227" t="s">
        <v>194</v>
      </c>
      <c r="AU3557" s="227" t="s">
        <v>82</v>
      </c>
      <c r="AV3557" s="14" t="s">
        <v>82</v>
      </c>
      <c r="AW3557" s="14" t="s">
        <v>29</v>
      </c>
      <c r="AX3557" s="14" t="s">
        <v>72</v>
      </c>
      <c r="AY3557" s="227" t="s">
        <v>182</v>
      </c>
    </row>
    <row r="3558" spans="1:65" s="13" customFormat="1" ht="11.25">
      <c r="B3558" s="206"/>
      <c r="C3558" s="207"/>
      <c r="D3558" s="208" t="s">
        <v>194</v>
      </c>
      <c r="E3558" s="209" t="s">
        <v>1</v>
      </c>
      <c r="F3558" s="210" t="s">
        <v>253</v>
      </c>
      <c r="G3558" s="207"/>
      <c r="H3558" s="209" t="s">
        <v>1</v>
      </c>
      <c r="I3558" s="211"/>
      <c r="J3558" s="207"/>
      <c r="K3558" s="207"/>
      <c r="L3558" s="212"/>
      <c r="M3558" s="213"/>
      <c r="N3558" s="214"/>
      <c r="O3558" s="214"/>
      <c r="P3558" s="214"/>
      <c r="Q3558" s="214"/>
      <c r="R3558" s="214"/>
      <c r="S3558" s="214"/>
      <c r="T3558" s="215"/>
      <c r="AT3558" s="216" t="s">
        <v>194</v>
      </c>
      <c r="AU3558" s="216" t="s">
        <v>82</v>
      </c>
      <c r="AV3558" s="13" t="s">
        <v>80</v>
      </c>
      <c r="AW3558" s="13" t="s">
        <v>29</v>
      </c>
      <c r="AX3558" s="13" t="s">
        <v>72</v>
      </c>
      <c r="AY3558" s="216" t="s">
        <v>182</v>
      </c>
    </row>
    <row r="3559" spans="1:65" s="13" customFormat="1" ht="11.25">
      <c r="B3559" s="206"/>
      <c r="C3559" s="207"/>
      <c r="D3559" s="208" t="s">
        <v>194</v>
      </c>
      <c r="E3559" s="209" t="s">
        <v>1</v>
      </c>
      <c r="F3559" s="210" t="s">
        <v>2776</v>
      </c>
      <c r="G3559" s="207"/>
      <c r="H3559" s="209" t="s">
        <v>1</v>
      </c>
      <c r="I3559" s="211"/>
      <c r="J3559" s="207"/>
      <c r="K3559" s="207"/>
      <c r="L3559" s="212"/>
      <c r="M3559" s="213"/>
      <c r="N3559" s="214"/>
      <c r="O3559" s="214"/>
      <c r="P3559" s="214"/>
      <c r="Q3559" s="214"/>
      <c r="R3559" s="214"/>
      <c r="S3559" s="214"/>
      <c r="T3559" s="215"/>
      <c r="AT3559" s="216" t="s">
        <v>194</v>
      </c>
      <c r="AU3559" s="216" t="s">
        <v>82</v>
      </c>
      <c r="AV3559" s="13" t="s">
        <v>80</v>
      </c>
      <c r="AW3559" s="13" t="s">
        <v>29</v>
      </c>
      <c r="AX3559" s="13" t="s">
        <v>72</v>
      </c>
      <c r="AY3559" s="216" t="s">
        <v>182</v>
      </c>
    </row>
    <row r="3560" spans="1:65" s="13" customFormat="1" ht="11.25">
      <c r="B3560" s="206"/>
      <c r="C3560" s="207"/>
      <c r="D3560" s="208" t="s">
        <v>194</v>
      </c>
      <c r="E3560" s="209" t="s">
        <v>1</v>
      </c>
      <c r="F3560" s="210" t="s">
        <v>2777</v>
      </c>
      <c r="G3560" s="207"/>
      <c r="H3560" s="209" t="s">
        <v>1</v>
      </c>
      <c r="I3560" s="211"/>
      <c r="J3560" s="207"/>
      <c r="K3560" s="207"/>
      <c r="L3560" s="212"/>
      <c r="M3560" s="213"/>
      <c r="N3560" s="214"/>
      <c r="O3560" s="214"/>
      <c r="P3560" s="214"/>
      <c r="Q3560" s="214"/>
      <c r="R3560" s="214"/>
      <c r="S3560" s="214"/>
      <c r="T3560" s="215"/>
      <c r="AT3560" s="216" t="s">
        <v>194</v>
      </c>
      <c r="AU3560" s="216" t="s">
        <v>82</v>
      </c>
      <c r="AV3560" s="13" t="s">
        <v>80</v>
      </c>
      <c r="AW3560" s="13" t="s">
        <v>29</v>
      </c>
      <c r="AX3560" s="13" t="s">
        <v>72</v>
      </c>
      <c r="AY3560" s="216" t="s">
        <v>182</v>
      </c>
    </row>
    <row r="3561" spans="1:65" s="14" customFormat="1" ht="11.25">
      <c r="B3561" s="217"/>
      <c r="C3561" s="218"/>
      <c r="D3561" s="208" t="s">
        <v>194</v>
      </c>
      <c r="E3561" s="219" t="s">
        <v>1</v>
      </c>
      <c r="F3561" s="220" t="s">
        <v>3893</v>
      </c>
      <c r="G3561" s="218"/>
      <c r="H3561" s="221">
        <v>20.5</v>
      </c>
      <c r="I3561" s="222"/>
      <c r="J3561" s="218"/>
      <c r="K3561" s="218"/>
      <c r="L3561" s="223"/>
      <c r="M3561" s="224"/>
      <c r="N3561" s="225"/>
      <c r="O3561" s="225"/>
      <c r="P3561" s="225"/>
      <c r="Q3561" s="225"/>
      <c r="R3561" s="225"/>
      <c r="S3561" s="225"/>
      <c r="T3561" s="226"/>
      <c r="AT3561" s="227" t="s">
        <v>194</v>
      </c>
      <c r="AU3561" s="227" t="s">
        <v>82</v>
      </c>
      <c r="AV3561" s="14" t="s">
        <v>82</v>
      </c>
      <c r="AW3561" s="14" t="s">
        <v>29</v>
      </c>
      <c r="AX3561" s="14" t="s">
        <v>72</v>
      </c>
      <c r="AY3561" s="227" t="s">
        <v>182</v>
      </c>
    </row>
    <row r="3562" spans="1:65" s="15" customFormat="1" ht="11.25">
      <c r="B3562" s="228"/>
      <c r="C3562" s="229"/>
      <c r="D3562" s="208" t="s">
        <v>194</v>
      </c>
      <c r="E3562" s="230" t="s">
        <v>1</v>
      </c>
      <c r="F3562" s="231" t="s">
        <v>218</v>
      </c>
      <c r="G3562" s="229"/>
      <c r="H3562" s="232">
        <v>145.80000000000001</v>
      </c>
      <c r="I3562" s="233"/>
      <c r="J3562" s="229"/>
      <c r="K3562" s="229"/>
      <c r="L3562" s="234"/>
      <c r="M3562" s="235"/>
      <c r="N3562" s="236"/>
      <c r="O3562" s="236"/>
      <c r="P3562" s="236"/>
      <c r="Q3562" s="236"/>
      <c r="R3562" s="236"/>
      <c r="S3562" s="236"/>
      <c r="T3562" s="237"/>
      <c r="AT3562" s="238" t="s">
        <v>194</v>
      </c>
      <c r="AU3562" s="238" t="s">
        <v>82</v>
      </c>
      <c r="AV3562" s="15" t="s">
        <v>187</v>
      </c>
      <c r="AW3562" s="15" t="s">
        <v>29</v>
      </c>
      <c r="AX3562" s="15" t="s">
        <v>80</v>
      </c>
      <c r="AY3562" s="238" t="s">
        <v>182</v>
      </c>
    </row>
    <row r="3563" spans="1:65" s="14" customFormat="1" ht="11.25">
      <c r="B3563" s="217"/>
      <c r="C3563" s="218"/>
      <c r="D3563" s="208" t="s">
        <v>194</v>
      </c>
      <c r="E3563" s="218"/>
      <c r="F3563" s="220" t="s">
        <v>3838</v>
      </c>
      <c r="G3563" s="218"/>
      <c r="H3563" s="221">
        <v>160.38</v>
      </c>
      <c r="I3563" s="222"/>
      <c r="J3563" s="218"/>
      <c r="K3563" s="218"/>
      <c r="L3563" s="223"/>
      <c r="M3563" s="224"/>
      <c r="N3563" s="225"/>
      <c r="O3563" s="225"/>
      <c r="P3563" s="225"/>
      <c r="Q3563" s="225"/>
      <c r="R3563" s="225"/>
      <c r="S3563" s="225"/>
      <c r="T3563" s="226"/>
      <c r="AT3563" s="227" t="s">
        <v>194</v>
      </c>
      <c r="AU3563" s="227" t="s">
        <v>82</v>
      </c>
      <c r="AV3563" s="14" t="s">
        <v>82</v>
      </c>
      <c r="AW3563" s="14" t="s">
        <v>4</v>
      </c>
      <c r="AX3563" s="14" t="s">
        <v>80</v>
      </c>
      <c r="AY3563" s="227" t="s">
        <v>182</v>
      </c>
    </row>
    <row r="3564" spans="1:65" s="2" customFormat="1" ht="24.2" customHeight="1">
      <c r="A3564" s="34"/>
      <c r="B3564" s="35"/>
      <c r="C3564" s="192" t="s">
        <v>3898</v>
      </c>
      <c r="D3564" s="192" t="s">
        <v>184</v>
      </c>
      <c r="E3564" s="193" t="s">
        <v>3899</v>
      </c>
      <c r="F3564" s="194" t="s">
        <v>3900</v>
      </c>
      <c r="G3564" s="195" t="s">
        <v>201</v>
      </c>
      <c r="H3564" s="196">
        <v>79.02</v>
      </c>
      <c r="I3564" s="197"/>
      <c r="J3564" s="198">
        <f>ROUND(I3564*H3564,2)</f>
        <v>0</v>
      </c>
      <c r="K3564" s="199"/>
      <c r="L3564" s="39"/>
      <c r="M3564" s="200" t="s">
        <v>1</v>
      </c>
      <c r="N3564" s="201" t="s">
        <v>37</v>
      </c>
      <c r="O3564" s="71"/>
      <c r="P3564" s="202">
        <f>O3564*H3564</f>
        <v>0</v>
      </c>
      <c r="Q3564" s="202">
        <v>0</v>
      </c>
      <c r="R3564" s="202">
        <f>Q3564*H3564</f>
        <v>0</v>
      </c>
      <c r="S3564" s="202">
        <v>3.0000000000000001E-3</v>
      </c>
      <c r="T3564" s="203">
        <f>S3564*H3564</f>
        <v>0.23705999999999999</v>
      </c>
      <c r="U3564" s="34"/>
      <c r="V3564" s="34"/>
      <c r="W3564" s="34"/>
      <c r="X3564" s="34"/>
      <c r="Y3564" s="34"/>
      <c r="Z3564" s="34"/>
      <c r="AA3564" s="34"/>
      <c r="AB3564" s="34"/>
      <c r="AC3564" s="34"/>
      <c r="AD3564" s="34"/>
      <c r="AE3564" s="34"/>
      <c r="AR3564" s="204" t="s">
        <v>187</v>
      </c>
      <c r="AT3564" s="204" t="s">
        <v>184</v>
      </c>
      <c r="AU3564" s="204" t="s">
        <v>82</v>
      </c>
      <c r="AY3564" s="17" t="s">
        <v>182</v>
      </c>
      <c r="BE3564" s="205">
        <f>IF(N3564="základní",J3564,0)</f>
        <v>0</v>
      </c>
      <c r="BF3564" s="205">
        <f>IF(N3564="snížená",J3564,0)</f>
        <v>0</v>
      </c>
      <c r="BG3564" s="205">
        <f>IF(N3564="zákl. přenesená",J3564,0)</f>
        <v>0</v>
      </c>
      <c r="BH3564" s="205">
        <f>IF(N3564="sníž. přenesená",J3564,0)</f>
        <v>0</v>
      </c>
      <c r="BI3564" s="205">
        <f>IF(N3564="nulová",J3564,0)</f>
        <v>0</v>
      </c>
      <c r="BJ3564" s="17" t="s">
        <v>80</v>
      </c>
      <c r="BK3564" s="205">
        <f>ROUND(I3564*H3564,2)</f>
        <v>0</v>
      </c>
      <c r="BL3564" s="17" t="s">
        <v>187</v>
      </c>
      <c r="BM3564" s="204" t="s">
        <v>3901</v>
      </c>
    </row>
    <row r="3565" spans="1:65" s="13" customFormat="1" ht="11.25">
      <c r="B3565" s="206"/>
      <c r="C3565" s="207"/>
      <c r="D3565" s="208" t="s">
        <v>194</v>
      </c>
      <c r="E3565" s="209" t="s">
        <v>1</v>
      </c>
      <c r="F3565" s="210" t="s">
        <v>195</v>
      </c>
      <c r="G3565" s="207"/>
      <c r="H3565" s="209" t="s">
        <v>1</v>
      </c>
      <c r="I3565" s="211"/>
      <c r="J3565" s="207"/>
      <c r="K3565" s="207"/>
      <c r="L3565" s="212"/>
      <c r="M3565" s="213"/>
      <c r="N3565" s="214"/>
      <c r="O3565" s="214"/>
      <c r="P3565" s="214"/>
      <c r="Q3565" s="214"/>
      <c r="R3565" s="214"/>
      <c r="S3565" s="214"/>
      <c r="T3565" s="215"/>
      <c r="AT3565" s="216" t="s">
        <v>194</v>
      </c>
      <c r="AU3565" s="216" t="s">
        <v>82</v>
      </c>
      <c r="AV3565" s="13" t="s">
        <v>80</v>
      </c>
      <c r="AW3565" s="13" t="s">
        <v>29</v>
      </c>
      <c r="AX3565" s="13" t="s">
        <v>72</v>
      </c>
      <c r="AY3565" s="216" t="s">
        <v>182</v>
      </c>
    </row>
    <row r="3566" spans="1:65" s="13" customFormat="1" ht="11.25">
      <c r="B3566" s="206"/>
      <c r="C3566" s="207"/>
      <c r="D3566" s="208" t="s">
        <v>194</v>
      </c>
      <c r="E3566" s="209" t="s">
        <v>1</v>
      </c>
      <c r="F3566" s="210" t="s">
        <v>3902</v>
      </c>
      <c r="G3566" s="207"/>
      <c r="H3566" s="209" t="s">
        <v>1</v>
      </c>
      <c r="I3566" s="211"/>
      <c r="J3566" s="207"/>
      <c r="K3566" s="207"/>
      <c r="L3566" s="212"/>
      <c r="M3566" s="213"/>
      <c r="N3566" s="214"/>
      <c r="O3566" s="214"/>
      <c r="P3566" s="214"/>
      <c r="Q3566" s="214"/>
      <c r="R3566" s="214"/>
      <c r="S3566" s="214"/>
      <c r="T3566" s="215"/>
      <c r="AT3566" s="216" t="s">
        <v>194</v>
      </c>
      <c r="AU3566" s="216" t="s">
        <v>82</v>
      </c>
      <c r="AV3566" s="13" t="s">
        <v>80</v>
      </c>
      <c r="AW3566" s="13" t="s">
        <v>29</v>
      </c>
      <c r="AX3566" s="13" t="s">
        <v>72</v>
      </c>
      <c r="AY3566" s="216" t="s">
        <v>182</v>
      </c>
    </row>
    <row r="3567" spans="1:65" s="14" customFormat="1" ht="11.25">
      <c r="B3567" s="217"/>
      <c r="C3567" s="218"/>
      <c r="D3567" s="208" t="s">
        <v>194</v>
      </c>
      <c r="E3567" s="219" t="s">
        <v>1</v>
      </c>
      <c r="F3567" s="220" t="s">
        <v>3903</v>
      </c>
      <c r="G3567" s="218"/>
      <c r="H3567" s="221">
        <v>61.92</v>
      </c>
      <c r="I3567" s="222"/>
      <c r="J3567" s="218"/>
      <c r="K3567" s="218"/>
      <c r="L3567" s="223"/>
      <c r="M3567" s="224"/>
      <c r="N3567" s="225"/>
      <c r="O3567" s="225"/>
      <c r="P3567" s="225"/>
      <c r="Q3567" s="225"/>
      <c r="R3567" s="225"/>
      <c r="S3567" s="225"/>
      <c r="T3567" s="226"/>
      <c r="AT3567" s="227" t="s">
        <v>194</v>
      </c>
      <c r="AU3567" s="227" t="s">
        <v>82</v>
      </c>
      <c r="AV3567" s="14" t="s">
        <v>82</v>
      </c>
      <c r="AW3567" s="14" t="s">
        <v>29</v>
      </c>
      <c r="AX3567" s="14" t="s">
        <v>72</v>
      </c>
      <c r="AY3567" s="227" t="s">
        <v>182</v>
      </c>
    </row>
    <row r="3568" spans="1:65" s="13" customFormat="1" ht="11.25">
      <c r="B3568" s="206"/>
      <c r="C3568" s="207"/>
      <c r="D3568" s="208" t="s">
        <v>194</v>
      </c>
      <c r="E3568" s="209" t="s">
        <v>1</v>
      </c>
      <c r="F3568" s="210" t="s">
        <v>253</v>
      </c>
      <c r="G3568" s="207"/>
      <c r="H3568" s="209" t="s">
        <v>1</v>
      </c>
      <c r="I3568" s="211"/>
      <c r="J3568" s="207"/>
      <c r="K3568" s="207"/>
      <c r="L3568" s="212"/>
      <c r="M3568" s="213"/>
      <c r="N3568" s="214"/>
      <c r="O3568" s="214"/>
      <c r="P3568" s="214"/>
      <c r="Q3568" s="214"/>
      <c r="R3568" s="214"/>
      <c r="S3568" s="214"/>
      <c r="T3568" s="215"/>
      <c r="AT3568" s="216" t="s">
        <v>194</v>
      </c>
      <c r="AU3568" s="216" t="s">
        <v>82</v>
      </c>
      <c r="AV3568" s="13" t="s">
        <v>80</v>
      </c>
      <c r="AW3568" s="13" t="s">
        <v>29</v>
      </c>
      <c r="AX3568" s="13" t="s">
        <v>72</v>
      </c>
      <c r="AY3568" s="216" t="s">
        <v>182</v>
      </c>
    </row>
    <row r="3569" spans="1:65" s="13" customFormat="1" ht="11.25">
      <c r="B3569" s="206"/>
      <c r="C3569" s="207"/>
      <c r="D3569" s="208" t="s">
        <v>194</v>
      </c>
      <c r="E3569" s="209" t="s">
        <v>1</v>
      </c>
      <c r="F3569" s="210" t="s">
        <v>2882</v>
      </c>
      <c r="G3569" s="207"/>
      <c r="H3569" s="209" t="s">
        <v>1</v>
      </c>
      <c r="I3569" s="211"/>
      <c r="J3569" s="207"/>
      <c r="K3569" s="207"/>
      <c r="L3569" s="212"/>
      <c r="M3569" s="213"/>
      <c r="N3569" s="214"/>
      <c r="O3569" s="214"/>
      <c r="P3569" s="214"/>
      <c r="Q3569" s="214"/>
      <c r="R3569" s="214"/>
      <c r="S3569" s="214"/>
      <c r="T3569" s="215"/>
      <c r="AT3569" s="216" t="s">
        <v>194</v>
      </c>
      <c r="AU3569" s="216" t="s">
        <v>82</v>
      </c>
      <c r="AV3569" s="13" t="s">
        <v>80</v>
      </c>
      <c r="AW3569" s="13" t="s">
        <v>29</v>
      </c>
      <c r="AX3569" s="13" t="s">
        <v>72</v>
      </c>
      <c r="AY3569" s="216" t="s">
        <v>182</v>
      </c>
    </row>
    <row r="3570" spans="1:65" s="14" customFormat="1" ht="11.25">
      <c r="B3570" s="217"/>
      <c r="C3570" s="218"/>
      <c r="D3570" s="208" t="s">
        <v>194</v>
      </c>
      <c r="E3570" s="219" t="s">
        <v>1</v>
      </c>
      <c r="F3570" s="220" t="s">
        <v>2883</v>
      </c>
      <c r="G3570" s="218"/>
      <c r="H3570" s="221">
        <v>17.100000000000001</v>
      </c>
      <c r="I3570" s="222"/>
      <c r="J3570" s="218"/>
      <c r="K3570" s="218"/>
      <c r="L3570" s="223"/>
      <c r="M3570" s="224"/>
      <c r="N3570" s="225"/>
      <c r="O3570" s="225"/>
      <c r="P3570" s="225"/>
      <c r="Q3570" s="225"/>
      <c r="R3570" s="225"/>
      <c r="S3570" s="225"/>
      <c r="T3570" s="226"/>
      <c r="AT3570" s="227" t="s">
        <v>194</v>
      </c>
      <c r="AU3570" s="227" t="s">
        <v>82</v>
      </c>
      <c r="AV3570" s="14" t="s">
        <v>82</v>
      </c>
      <c r="AW3570" s="14" t="s">
        <v>29</v>
      </c>
      <c r="AX3570" s="14" t="s">
        <v>72</v>
      </c>
      <c r="AY3570" s="227" t="s">
        <v>182</v>
      </c>
    </row>
    <row r="3571" spans="1:65" s="15" customFormat="1" ht="11.25">
      <c r="B3571" s="228"/>
      <c r="C3571" s="229"/>
      <c r="D3571" s="208" t="s">
        <v>194</v>
      </c>
      <c r="E3571" s="230" t="s">
        <v>1</v>
      </c>
      <c r="F3571" s="231" t="s">
        <v>218</v>
      </c>
      <c r="G3571" s="229"/>
      <c r="H3571" s="232">
        <v>79.02</v>
      </c>
      <c r="I3571" s="233"/>
      <c r="J3571" s="229"/>
      <c r="K3571" s="229"/>
      <c r="L3571" s="234"/>
      <c r="M3571" s="235"/>
      <c r="N3571" s="236"/>
      <c r="O3571" s="236"/>
      <c r="P3571" s="236"/>
      <c r="Q3571" s="236"/>
      <c r="R3571" s="236"/>
      <c r="S3571" s="236"/>
      <c r="T3571" s="237"/>
      <c r="AT3571" s="238" t="s">
        <v>194</v>
      </c>
      <c r="AU3571" s="238" t="s">
        <v>82</v>
      </c>
      <c r="AV3571" s="15" t="s">
        <v>187</v>
      </c>
      <c r="AW3571" s="15" t="s">
        <v>29</v>
      </c>
      <c r="AX3571" s="15" t="s">
        <v>80</v>
      </c>
      <c r="AY3571" s="238" t="s">
        <v>182</v>
      </c>
    </row>
    <row r="3572" spans="1:65" s="2" customFormat="1" ht="16.5" customHeight="1">
      <c r="A3572" s="34"/>
      <c r="B3572" s="35"/>
      <c r="C3572" s="192" t="s">
        <v>3904</v>
      </c>
      <c r="D3572" s="192" t="s">
        <v>184</v>
      </c>
      <c r="E3572" s="193" t="s">
        <v>3905</v>
      </c>
      <c r="F3572" s="194" t="s">
        <v>3906</v>
      </c>
      <c r="G3572" s="195" t="s">
        <v>201</v>
      </c>
      <c r="H3572" s="196">
        <v>145.80000000000001</v>
      </c>
      <c r="I3572" s="197"/>
      <c r="J3572" s="198">
        <f>ROUND(I3572*H3572,2)</f>
        <v>0</v>
      </c>
      <c r="K3572" s="199"/>
      <c r="L3572" s="39"/>
      <c r="M3572" s="200" t="s">
        <v>1</v>
      </c>
      <c r="N3572" s="201" t="s">
        <v>37</v>
      </c>
      <c r="O3572" s="71"/>
      <c r="P3572" s="202">
        <f>O3572*H3572</f>
        <v>0</v>
      </c>
      <c r="Q3572" s="202">
        <v>5.0000000000000001E-4</v>
      </c>
      <c r="R3572" s="202">
        <f>Q3572*H3572</f>
        <v>7.2900000000000006E-2</v>
      </c>
      <c r="S3572" s="202">
        <v>0</v>
      </c>
      <c r="T3572" s="203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4" t="s">
        <v>326</v>
      </c>
      <c r="AT3572" s="204" t="s">
        <v>184</v>
      </c>
      <c r="AU3572" s="204" t="s">
        <v>82</v>
      </c>
      <c r="AY3572" s="17" t="s">
        <v>182</v>
      </c>
      <c r="BE3572" s="205">
        <f>IF(N3572="základní",J3572,0)</f>
        <v>0</v>
      </c>
      <c r="BF3572" s="205">
        <f>IF(N3572="snížená",J3572,0)</f>
        <v>0</v>
      </c>
      <c r="BG3572" s="205">
        <f>IF(N3572="zákl. přenesená",J3572,0)</f>
        <v>0</v>
      </c>
      <c r="BH3572" s="205">
        <f>IF(N3572="sníž. přenesená",J3572,0)</f>
        <v>0</v>
      </c>
      <c r="BI3572" s="205">
        <f>IF(N3572="nulová",J3572,0)</f>
        <v>0</v>
      </c>
      <c r="BJ3572" s="17" t="s">
        <v>80</v>
      </c>
      <c r="BK3572" s="205">
        <f>ROUND(I3572*H3572,2)</f>
        <v>0</v>
      </c>
      <c r="BL3572" s="17" t="s">
        <v>326</v>
      </c>
      <c r="BM3572" s="204" t="s">
        <v>3907</v>
      </c>
    </row>
    <row r="3573" spans="1:65" s="13" customFormat="1" ht="11.25">
      <c r="B3573" s="206"/>
      <c r="C3573" s="207"/>
      <c r="D3573" s="208" t="s">
        <v>194</v>
      </c>
      <c r="E3573" s="209" t="s">
        <v>1</v>
      </c>
      <c r="F3573" s="210" t="s">
        <v>207</v>
      </c>
      <c r="G3573" s="207"/>
      <c r="H3573" s="209" t="s">
        <v>1</v>
      </c>
      <c r="I3573" s="211"/>
      <c r="J3573" s="207"/>
      <c r="K3573" s="207"/>
      <c r="L3573" s="212"/>
      <c r="M3573" s="213"/>
      <c r="N3573" s="214"/>
      <c r="O3573" s="214"/>
      <c r="P3573" s="214"/>
      <c r="Q3573" s="214"/>
      <c r="R3573" s="214"/>
      <c r="S3573" s="214"/>
      <c r="T3573" s="215"/>
      <c r="AT3573" s="216" t="s">
        <v>194</v>
      </c>
      <c r="AU3573" s="216" t="s">
        <v>82</v>
      </c>
      <c r="AV3573" s="13" t="s">
        <v>80</v>
      </c>
      <c r="AW3573" s="13" t="s">
        <v>29</v>
      </c>
      <c r="AX3573" s="13" t="s">
        <v>72</v>
      </c>
      <c r="AY3573" s="216" t="s">
        <v>182</v>
      </c>
    </row>
    <row r="3574" spans="1:65" s="13" customFormat="1" ht="11.25">
      <c r="B3574" s="206"/>
      <c r="C3574" s="207"/>
      <c r="D3574" s="208" t="s">
        <v>194</v>
      </c>
      <c r="E3574" s="209" t="s">
        <v>1</v>
      </c>
      <c r="F3574" s="210" t="s">
        <v>2773</v>
      </c>
      <c r="G3574" s="207"/>
      <c r="H3574" s="209" t="s">
        <v>1</v>
      </c>
      <c r="I3574" s="211"/>
      <c r="J3574" s="207"/>
      <c r="K3574" s="207"/>
      <c r="L3574" s="212"/>
      <c r="M3574" s="213"/>
      <c r="N3574" s="214"/>
      <c r="O3574" s="214"/>
      <c r="P3574" s="214"/>
      <c r="Q3574" s="214"/>
      <c r="R3574" s="214"/>
      <c r="S3574" s="214"/>
      <c r="T3574" s="215"/>
      <c r="AT3574" s="216" t="s">
        <v>194</v>
      </c>
      <c r="AU3574" s="216" t="s">
        <v>82</v>
      </c>
      <c r="AV3574" s="13" t="s">
        <v>80</v>
      </c>
      <c r="AW3574" s="13" t="s">
        <v>29</v>
      </c>
      <c r="AX3574" s="13" t="s">
        <v>72</v>
      </c>
      <c r="AY3574" s="216" t="s">
        <v>182</v>
      </c>
    </row>
    <row r="3575" spans="1:65" s="13" customFormat="1" ht="11.25">
      <c r="B3575" s="206"/>
      <c r="C3575" s="207"/>
      <c r="D3575" s="208" t="s">
        <v>194</v>
      </c>
      <c r="E3575" s="209" t="s">
        <v>1</v>
      </c>
      <c r="F3575" s="210" t="s">
        <v>2774</v>
      </c>
      <c r="G3575" s="207"/>
      <c r="H3575" s="209" t="s">
        <v>1</v>
      </c>
      <c r="I3575" s="211"/>
      <c r="J3575" s="207"/>
      <c r="K3575" s="207"/>
      <c r="L3575" s="212"/>
      <c r="M3575" s="213"/>
      <c r="N3575" s="214"/>
      <c r="O3575" s="214"/>
      <c r="P3575" s="214"/>
      <c r="Q3575" s="214"/>
      <c r="R3575" s="214"/>
      <c r="S3575" s="214"/>
      <c r="T3575" s="215"/>
      <c r="AT3575" s="216" t="s">
        <v>194</v>
      </c>
      <c r="AU3575" s="216" t="s">
        <v>82</v>
      </c>
      <c r="AV3575" s="13" t="s">
        <v>80</v>
      </c>
      <c r="AW3575" s="13" t="s">
        <v>29</v>
      </c>
      <c r="AX3575" s="13" t="s">
        <v>72</v>
      </c>
      <c r="AY3575" s="216" t="s">
        <v>182</v>
      </c>
    </row>
    <row r="3576" spans="1:65" s="14" customFormat="1" ht="11.25">
      <c r="B3576" s="217"/>
      <c r="C3576" s="218"/>
      <c r="D3576" s="208" t="s">
        <v>194</v>
      </c>
      <c r="E3576" s="219" t="s">
        <v>1</v>
      </c>
      <c r="F3576" s="220" t="s">
        <v>3832</v>
      </c>
      <c r="G3576" s="218"/>
      <c r="H3576" s="221">
        <v>125.3</v>
      </c>
      <c r="I3576" s="222"/>
      <c r="J3576" s="218"/>
      <c r="K3576" s="218"/>
      <c r="L3576" s="223"/>
      <c r="M3576" s="224"/>
      <c r="N3576" s="225"/>
      <c r="O3576" s="225"/>
      <c r="P3576" s="225"/>
      <c r="Q3576" s="225"/>
      <c r="R3576" s="225"/>
      <c r="S3576" s="225"/>
      <c r="T3576" s="226"/>
      <c r="AT3576" s="227" t="s">
        <v>194</v>
      </c>
      <c r="AU3576" s="227" t="s">
        <v>82</v>
      </c>
      <c r="AV3576" s="14" t="s">
        <v>82</v>
      </c>
      <c r="AW3576" s="14" t="s">
        <v>29</v>
      </c>
      <c r="AX3576" s="14" t="s">
        <v>72</v>
      </c>
      <c r="AY3576" s="227" t="s">
        <v>182</v>
      </c>
    </row>
    <row r="3577" spans="1:65" s="13" customFormat="1" ht="11.25">
      <c r="B3577" s="206"/>
      <c r="C3577" s="207"/>
      <c r="D3577" s="208" t="s">
        <v>194</v>
      </c>
      <c r="E3577" s="209" t="s">
        <v>1</v>
      </c>
      <c r="F3577" s="210" t="s">
        <v>253</v>
      </c>
      <c r="G3577" s="207"/>
      <c r="H3577" s="209" t="s">
        <v>1</v>
      </c>
      <c r="I3577" s="211"/>
      <c r="J3577" s="207"/>
      <c r="K3577" s="207"/>
      <c r="L3577" s="212"/>
      <c r="M3577" s="213"/>
      <c r="N3577" s="214"/>
      <c r="O3577" s="214"/>
      <c r="P3577" s="214"/>
      <c r="Q3577" s="214"/>
      <c r="R3577" s="214"/>
      <c r="S3577" s="214"/>
      <c r="T3577" s="215"/>
      <c r="AT3577" s="216" t="s">
        <v>194</v>
      </c>
      <c r="AU3577" s="216" t="s">
        <v>82</v>
      </c>
      <c r="AV3577" s="13" t="s">
        <v>80</v>
      </c>
      <c r="AW3577" s="13" t="s">
        <v>29</v>
      </c>
      <c r="AX3577" s="13" t="s">
        <v>72</v>
      </c>
      <c r="AY3577" s="216" t="s">
        <v>182</v>
      </c>
    </row>
    <row r="3578" spans="1:65" s="13" customFormat="1" ht="11.25">
      <c r="B3578" s="206"/>
      <c r="C3578" s="207"/>
      <c r="D3578" s="208" t="s">
        <v>194</v>
      </c>
      <c r="E3578" s="209" t="s">
        <v>1</v>
      </c>
      <c r="F3578" s="210" t="s">
        <v>2776</v>
      </c>
      <c r="G3578" s="207"/>
      <c r="H3578" s="209" t="s">
        <v>1</v>
      </c>
      <c r="I3578" s="211"/>
      <c r="J3578" s="207"/>
      <c r="K3578" s="207"/>
      <c r="L3578" s="212"/>
      <c r="M3578" s="213"/>
      <c r="N3578" s="214"/>
      <c r="O3578" s="214"/>
      <c r="P3578" s="214"/>
      <c r="Q3578" s="214"/>
      <c r="R3578" s="214"/>
      <c r="S3578" s="214"/>
      <c r="T3578" s="215"/>
      <c r="AT3578" s="216" t="s">
        <v>194</v>
      </c>
      <c r="AU3578" s="216" t="s">
        <v>82</v>
      </c>
      <c r="AV3578" s="13" t="s">
        <v>80</v>
      </c>
      <c r="AW3578" s="13" t="s">
        <v>29</v>
      </c>
      <c r="AX3578" s="13" t="s">
        <v>72</v>
      </c>
      <c r="AY3578" s="216" t="s">
        <v>182</v>
      </c>
    </row>
    <row r="3579" spans="1:65" s="13" customFormat="1" ht="11.25">
      <c r="B3579" s="206"/>
      <c r="C3579" s="207"/>
      <c r="D3579" s="208" t="s">
        <v>194</v>
      </c>
      <c r="E3579" s="209" t="s">
        <v>1</v>
      </c>
      <c r="F3579" s="210" t="s">
        <v>2777</v>
      </c>
      <c r="G3579" s="207"/>
      <c r="H3579" s="209" t="s">
        <v>1</v>
      </c>
      <c r="I3579" s="211"/>
      <c r="J3579" s="207"/>
      <c r="K3579" s="207"/>
      <c r="L3579" s="212"/>
      <c r="M3579" s="213"/>
      <c r="N3579" s="214"/>
      <c r="O3579" s="214"/>
      <c r="P3579" s="214"/>
      <c r="Q3579" s="214"/>
      <c r="R3579" s="214"/>
      <c r="S3579" s="214"/>
      <c r="T3579" s="215"/>
      <c r="AT3579" s="216" t="s">
        <v>194</v>
      </c>
      <c r="AU3579" s="216" t="s">
        <v>82</v>
      </c>
      <c r="AV3579" s="13" t="s">
        <v>80</v>
      </c>
      <c r="AW3579" s="13" t="s">
        <v>29</v>
      </c>
      <c r="AX3579" s="13" t="s">
        <v>72</v>
      </c>
      <c r="AY3579" s="216" t="s">
        <v>182</v>
      </c>
    </row>
    <row r="3580" spans="1:65" s="14" customFormat="1" ht="11.25">
      <c r="B3580" s="217"/>
      <c r="C3580" s="218"/>
      <c r="D3580" s="208" t="s">
        <v>194</v>
      </c>
      <c r="E3580" s="219" t="s">
        <v>1</v>
      </c>
      <c r="F3580" s="220" t="s">
        <v>3893</v>
      </c>
      <c r="G3580" s="218"/>
      <c r="H3580" s="221">
        <v>20.5</v>
      </c>
      <c r="I3580" s="222"/>
      <c r="J3580" s="218"/>
      <c r="K3580" s="218"/>
      <c r="L3580" s="223"/>
      <c r="M3580" s="224"/>
      <c r="N3580" s="225"/>
      <c r="O3580" s="225"/>
      <c r="P3580" s="225"/>
      <c r="Q3580" s="225"/>
      <c r="R3580" s="225"/>
      <c r="S3580" s="225"/>
      <c r="T3580" s="226"/>
      <c r="AT3580" s="227" t="s">
        <v>194</v>
      </c>
      <c r="AU3580" s="227" t="s">
        <v>82</v>
      </c>
      <c r="AV3580" s="14" t="s">
        <v>82</v>
      </c>
      <c r="AW3580" s="14" t="s">
        <v>29</v>
      </c>
      <c r="AX3580" s="14" t="s">
        <v>72</v>
      </c>
      <c r="AY3580" s="227" t="s">
        <v>182</v>
      </c>
    </row>
    <row r="3581" spans="1:65" s="15" customFormat="1" ht="11.25">
      <c r="B3581" s="228"/>
      <c r="C3581" s="229"/>
      <c r="D3581" s="208" t="s">
        <v>194</v>
      </c>
      <c r="E3581" s="230" t="s">
        <v>1</v>
      </c>
      <c r="F3581" s="231" t="s">
        <v>218</v>
      </c>
      <c r="G3581" s="229"/>
      <c r="H3581" s="232">
        <v>145.80000000000001</v>
      </c>
      <c r="I3581" s="233"/>
      <c r="J3581" s="229"/>
      <c r="K3581" s="229"/>
      <c r="L3581" s="234"/>
      <c r="M3581" s="235"/>
      <c r="N3581" s="236"/>
      <c r="O3581" s="236"/>
      <c r="P3581" s="236"/>
      <c r="Q3581" s="236"/>
      <c r="R3581" s="236"/>
      <c r="S3581" s="236"/>
      <c r="T3581" s="237"/>
      <c r="AT3581" s="238" t="s">
        <v>194</v>
      </c>
      <c r="AU3581" s="238" t="s">
        <v>82</v>
      </c>
      <c r="AV3581" s="15" t="s">
        <v>187</v>
      </c>
      <c r="AW3581" s="15" t="s">
        <v>29</v>
      </c>
      <c r="AX3581" s="15" t="s">
        <v>80</v>
      </c>
      <c r="AY3581" s="238" t="s">
        <v>182</v>
      </c>
    </row>
    <row r="3582" spans="1:65" s="2" customFormat="1" ht="24.2" customHeight="1">
      <c r="A3582" s="34"/>
      <c r="B3582" s="35"/>
      <c r="C3582" s="242" t="s">
        <v>3908</v>
      </c>
      <c r="D3582" s="242" t="s">
        <v>648</v>
      </c>
      <c r="E3582" s="243" t="s">
        <v>3909</v>
      </c>
      <c r="F3582" s="244" t="s">
        <v>3910</v>
      </c>
      <c r="G3582" s="245" t="s">
        <v>201</v>
      </c>
      <c r="H3582" s="246">
        <v>160.38</v>
      </c>
      <c r="I3582" s="247"/>
      <c r="J3582" s="248">
        <f>ROUND(I3582*H3582,2)</f>
        <v>0</v>
      </c>
      <c r="K3582" s="249"/>
      <c r="L3582" s="250"/>
      <c r="M3582" s="251" t="s">
        <v>1</v>
      </c>
      <c r="N3582" s="252" t="s">
        <v>37</v>
      </c>
      <c r="O3582" s="71"/>
      <c r="P3582" s="202">
        <f>O3582*H3582</f>
        <v>0</v>
      </c>
      <c r="Q3582" s="202">
        <v>7.6000000000000004E-4</v>
      </c>
      <c r="R3582" s="202">
        <f>Q3582*H3582</f>
        <v>0.12188880000000001</v>
      </c>
      <c r="S3582" s="202">
        <v>0</v>
      </c>
      <c r="T3582" s="203">
        <f>S3582*H3582</f>
        <v>0</v>
      </c>
      <c r="U3582" s="34"/>
      <c r="V3582" s="34"/>
      <c r="W3582" s="34"/>
      <c r="X3582" s="34"/>
      <c r="Y3582" s="34"/>
      <c r="Z3582" s="34"/>
      <c r="AA3582" s="34"/>
      <c r="AB3582" s="34"/>
      <c r="AC3582" s="34"/>
      <c r="AD3582" s="34"/>
      <c r="AE3582" s="34"/>
      <c r="AR3582" s="204" t="s">
        <v>434</v>
      </c>
      <c r="AT3582" s="204" t="s">
        <v>648</v>
      </c>
      <c r="AU3582" s="204" t="s">
        <v>82</v>
      </c>
      <c r="AY3582" s="17" t="s">
        <v>182</v>
      </c>
      <c r="BE3582" s="205">
        <f>IF(N3582="základní",J3582,0)</f>
        <v>0</v>
      </c>
      <c r="BF3582" s="205">
        <f>IF(N3582="snížená",J3582,0)</f>
        <v>0</v>
      </c>
      <c r="BG3582" s="205">
        <f>IF(N3582="zákl. přenesená",J3582,0)</f>
        <v>0</v>
      </c>
      <c r="BH3582" s="205">
        <f>IF(N3582="sníž. přenesená",J3582,0)</f>
        <v>0</v>
      </c>
      <c r="BI3582" s="205">
        <f>IF(N3582="nulová",J3582,0)</f>
        <v>0</v>
      </c>
      <c r="BJ3582" s="17" t="s">
        <v>80</v>
      </c>
      <c r="BK3582" s="205">
        <f>ROUND(I3582*H3582,2)</f>
        <v>0</v>
      </c>
      <c r="BL3582" s="17" t="s">
        <v>326</v>
      </c>
      <c r="BM3582" s="204" t="s">
        <v>3911</v>
      </c>
    </row>
    <row r="3583" spans="1:65" s="13" customFormat="1" ht="11.25">
      <c r="B3583" s="206"/>
      <c r="C3583" s="207"/>
      <c r="D3583" s="208" t="s">
        <v>194</v>
      </c>
      <c r="E3583" s="209" t="s">
        <v>1</v>
      </c>
      <c r="F3583" s="210" t="s">
        <v>207</v>
      </c>
      <c r="G3583" s="207"/>
      <c r="H3583" s="209" t="s">
        <v>1</v>
      </c>
      <c r="I3583" s="211"/>
      <c r="J3583" s="207"/>
      <c r="K3583" s="207"/>
      <c r="L3583" s="212"/>
      <c r="M3583" s="213"/>
      <c r="N3583" s="214"/>
      <c r="O3583" s="214"/>
      <c r="P3583" s="214"/>
      <c r="Q3583" s="214"/>
      <c r="R3583" s="214"/>
      <c r="S3583" s="214"/>
      <c r="T3583" s="215"/>
      <c r="AT3583" s="216" t="s">
        <v>194</v>
      </c>
      <c r="AU3583" s="216" t="s">
        <v>82</v>
      </c>
      <c r="AV3583" s="13" t="s">
        <v>80</v>
      </c>
      <c r="AW3583" s="13" t="s">
        <v>29</v>
      </c>
      <c r="AX3583" s="13" t="s">
        <v>72</v>
      </c>
      <c r="AY3583" s="216" t="s">
        <v>182</v>
      </c>
    </row>
    <row r="3584" spans="1:65" s="13" customFormat="1" ht="11.25">
      <c r="B3584" s="206"/>
      <c r="C3584" s="207"/>
      <c r="D3584" s="208" t="s">
        <v>194</v>
      </c>
      <c r="E3584" s="209" t="s">
        <v>1</v>
      </c>
      <c r="F3584" s="210" t="s">
        <v>2773</v>
      </c>
      <c r="G3584" s="207"/>
      <c r="H3584" s="209" t="s">
        <v>1</v>
      </c>
      <c r="I3584" s="211"/>
      <c r="J3584" s="207"/>
      <c r="K3584" s="207"/>
      <c r="L3584" s="212"/>
      <c r="M3584" s="213"/>
      <c r="N3584" s="214"/>
      <c r="O3584" s="214"/>
      <c r="P3584" s="214"/>
      <c r="Q3584" s="214"/>
      <c r="R3584" s="214"/>
      <c r="S3584" s="214"/>
      <c r="T3584" s="215"/>
      <c r="AT3584" s="216" t="s">
        <v>194</v>
      </c>
      <c r="AU3584" s="216" t="s">
        <v>82</v>
      </c>
      <c r="AV3584" s="13" t="s">
        <v>80</v>
      </c>
      <c r="AW3584" s="13" t="s">
        <v>29</v>
      </c>
      <c r="AX3584" s="13" t="s">
        <v>72</v>
      </c>
      <c r="AY3584" s="216" t="s">
        <v>182</v>
      </c>
    </row>
    <row r="3585" spans="1:65" s="13" customFormat="1" ht="11.25">
      <c r="B3585" s="206"/>
      <c r="C3585" s="207"/>
      <c r="D3585" s="208" t="s">
        <v>194</v>
      </c>
      <c r="E3585" s="209" t="s">
        <v>1</v>
      </c>
      <c r="F3585" s="210" t="s">
        <v>2774</v>
      </c>
      <c r="G3585" s="207"/>
      <c r="H3585" s="209" t="s">
        <v>1</v>
      </c>
      <c r="I3585" s="211"/>
      <c r="J3585" s="207"/>
      <c r="K3585" s="207"/>
      <c r="L3585" s="212"/>
      <c r="M3585" s="213"/>
      <c r="N3585" s="214"/>
      <c r="O3585" s="214"/>
      <c r="P3585" s="214"/>
      <c r="Q3585" s="214"/>
      <c r="R3585" s="214"/>
      <c r="S3585" s="214"/>
      <c r="T3585" s="215"/>
      <c r="AT3585" s="216" t="s">
        <v>194</v>
      </c>
      <c r="AU3585" s="216" t="s">
        <v>82</v>
      </c>
      <c r="AV3585" s="13" t="s">
        <v>80</v>
      </c>
      <c r="AW3585" s="13" t="s">
        <v>29</v>
      </c>
      <c r="AX3585" s="13" t="s">
        <v>72</v>
      </c>
      <c r="AY3585" s="216" t="s">
        <v>182</v>
      </c>
    </row>
    <row r="3586" spans="1:65" s="14" customFormat="1" ht="11.25">
      <c r="B3586" s="217"/>
      <c r="C3586" s="218"/>
      <c r="D3586" s="208" t="s">
        <v>194</v>
      </c>
      <c r="E3586" s="219" t="s">
        <v>1</v>
      </c>
      <c r="F3586" s="220" t="s">
        <v>3832</v>
      </c>
      <c r="G3586" s="218"/>
      <c r="H3586" s="221">
        <v>125.3</v>
      </c>
      <c r="I3586" s="222"/>
      <c r="J3586" s="218"/>
      <c r="K3586" s="218"/>
      <c r="L3586" s="223"/>
      <c r="M3586" s="224"/>
      <c r="N3586" s="225"/>
      <c r="O3586" s="225"/>
      <c r="P3586" s="225"/>
      <c r="Q3586" s="225"/>
      <c r="R3586" s="225"/>
      <c r="S3586" s="225"/>
      <c r="T3586" s="226"/>
      <c r="AT3586" s="227" t="s">
        <v>194</v>
      </c>
      <c r="AU3586" s="227" t="s">
        <v>82</v>
      </c>
      <c r="AV3586" s="14" t="s">
        <v>82</v>
      </c>
      <c r="AW3586" s="14" t="s">
        <v>29</v>
      </c>
      <c r="AX3586" s="14" t="s">
        <v>72</v>
      </c>
      <c r="AY3586" s="227" t="s">
        <v>182</v>
      </c>
    </row>
    <row r="3587" spans="1:65" s="13" customFormat="1" ht="11.25">
      <c r="B3587" s="206"/>
      <c r="C3587" s="207"/>
      <c r="D3587" s="208" t="s">
        <v>194</v>
      </c>
      <c r="E3587" s="209" t="s">
        <v>1</v>
      </c>
      <c r="F3587" s="210" t="s">
        <v>253</v>
      </c>
      <c r="G3587" s="207"/>
      <c r="H3587" s="209" t="s">
        <v>1</v>
      </c>
      <c r="I3587" s="211"/>
      <c r="J3587" s="207"/>
      <c r="K3587" s="207"/>
      <c r="L3587" s="212"/>
      <c r="M3587" s="213"/>
      <c r="N3587" s="214"/>
      <c r="O3587" s="214"/>
      <c r="P3587" s="214"/>
      <c r="Q3587" s="214"/>
      <c r="R3587" s="214"/>
      <c r="S3587" s="214"/>
      <c r="T3587" s="215"/>
      <c r="AT3587" s="216" t="s">
        <v>194</v>
      </c>
      <c r="AU3587" s="216" t="s">
        <v>82</v>
      </c>
      <c r="AV3587" s="13" t="s">
        <v>80</v>
      </c>
      <c r="AW3587" s="13" t="s">
        <v>29</v>
      </c>
      <c r="AX3587" s="13" t="s">
        <v>72</v>
      </c>
      <c r="AY3587" s="216" t="s">
        <v>182</v>
      </c>
    </row>
    <row r="3588" spans="1:65" s="13" customFormat="1" ht="11.25">
      <c r="B3588" s="206"/>
      <c r="C3588" s="207"/>
      <c r="D3588" s="208" t="s">
        <v>194</v>
      </c>
      <c r="E3588" s="209" t="s">
        <v>1</v>
      </c>
      <c r="F3588" s="210" t="s">
        <v>2776</v>
      </c>
      <c r="G3588" s="207"/>
      <c r="H3588" s="209" t="s">
        <v>1</v>
      </c>
      <c r="I3588" s="211"/>
      <c r="J3588" s="207"/>
      <c r="K3588" s="207"/>
      <c r="L3588" s="212"/>
      <c r="M3588" s="213"/>
      <c r="N3588" s="214"/>
      <c r="O3588" s="214"/>
      <c r="P3588" s="214"/>
      <c r="Q3588" s="214"/>
      <c r="R3588" s="214"/>
      <c r="S3588" s="214"/>
      <c r="T3588" s="215"/>
      <c r="AT3588" s="216" t="s">
        <v>194</v>
      </c>
      <c r="AU3588" s="216" t="s">
        <v>82</v>
      </c>
      <c r="AV3588" s="13" t="s">
        <v>80</v>
      </c>
      <c r="AW3588" s="13" t="s">
        <v>29</v>
      </c>
      <c r="AX3588" s="13" t="s">
        <v>72</v>
      </c>
      <c r="AY3588" s="216" t="s">
        <v>182</v>
      </c>
    </row>
    <row r="3589" spans="1:65" s="13" customFormat="1" ht="11.25">
      <c r="B3589" s="206"/>
      <c r="C3589" s="207"/>
      <c r="D3589" s="208" t="s">
        <v>194</v>
      </c>
      <c r="E3589" s="209" t="s">
        <v>1</v>
      </c>
      <c r="F3589" s="210" t="s">
        <v>2777</v>
      </c>
      <c r="G3589" s="207"/>
      <c r="H3589" s="209" t="s">
        <v>1</v>
      </c>
      <c r="I3589" s="211"/>
      <c r="J3589" s="207"/>
      <c r="K3589" s="207"/>
      <c r="L3589" s="212"/>
      <c r="M3589" s="213"/>
      <c r="N3589" s="214"/>
      <c r="O3589" s="214"/>
      <c r="P3589" s="214"/>
      <c r="Q3589" s="214"/>
      <c r="R3589" s="214"/>
      <c r="S3589" s="214"/>
      <c r="T3589" s="215"/>
      <c r="AT3589" s="216" t="s">
        <v>194</v>
      </c>
      <c r="AU3589" s="216" t="s">
        <v>82</v>
      </c>
      <c r="AV3589" s="13" t="s">
        <v>80</v>
      </c>
      <c r="AW3589" s="13" t="s">
        <v>29</v>
      </c>
      <c r="AX3589" s="13" t="s">
        <v>72</v>
      </c>
      <c r="AY3589" s="216" t="s">
        <v>182</v>
      </c>
    </row>
    <row r="3590" spans="1:65" s="14" customFormat="1" ht="11.25">
      <c r="B3590" s="217"/>
      <c r="C3590" s="218"/>
      <c r="D3590" s="208" t="s">
        <v>194</v>
      </c>
      <c r="E3590" s="219" t="s">
        <v>1</v>
      </c>
      <c r="F3590" s="220" t="s">
        <v>3893</v>
      </c>
      <c r="G3590" s="218"/>
      <c r="H3590" s="221">
        <v>20.5</v>
      </c>
      <c r="I3590" s="222"/>
      <c r="J3590" s="218"/>
      <c r="K3590" s="218"/>
      <c r="L3590" s="223"/>
      <c r="M3590" s="224"/>
      <c r="N3590" s="225"/>
      <c r="O3590" s="225"/>
      <c r="P3590" s="225"/>
      <c r="Q3590" s="225"/>
      <c r="R3590" s="225"/>
      <c r="S3590" s="225"/>
      <c r="T3590" s="226"/>
      <c r="AT3590" s="227" t="s">
        <v>194</v>
      </c>
      <c r="AU3590" s="227" t="s">
        <v>82</v>
      </c>
      <c r="AV3590" s="14" t="s">
        <v>82</v>
      </c>
      <c r="AW3590" s="14" t="s">
        <v>29</v>
      </c>
      <c r="AX3590" s="14" t="s">
        <v>72</v>
      </c>
      <c r="AY3590" s="227" t="s">
        <v>182</v>
      </c>
    </row>
    <row r="3591" spans="1:65" s="15" customFormat="1" ht="11.25">
      <c r="B3591" s="228"/>
      <c r="C3591" s="229"/>
      <c r="D3591" s="208" t="s">
        <v>194</v>
      </c>
      <c r="E3591" s="230" t="s">
        <v>1</v>
      </c>
      <c r="F3591" s="231" t="s">
        <v>218</v>
      </c>
      <c r="G3591" s="229"/>
      <c r="H3591" s="232">
        <v>145.80000000000001</v>
      </c>
      <c r="I3591" s="233"/>
      <c r="J3591" s="229"/>
      <c r="K3591" s="229"/>
      <c r="L3591" s="234"/>
      <c r="M3591" s="235"/>
      <c r="N3591" s="236"/>
      <c r="O3591" s="236"/>
      <c r="P3591" s="236"/>
      <c r="Q3591" s="236"/>
      <c r="R3591" s="236"/>
      <c r="S3591" s="236"/>
      <c r="T3591" s="237"/>
      <c r="AT3591" s="238" t="s">
        <v>194</v>
      </c>
      <c r="AU3591" s="238" t="s">
        <v>82</v>
      </c>
      <c r="AV3591" s="15" t="s">
        <v>187</v>
      </c>
      <c r="AW3591" s="15" t="s">
        <v>29</v>
      </c>
      <c r="AX3591" s="15" t="s">
        <v>80</v>
      </c>
      <c r="AY3591" s="238" t="s">
        <v>182</v>
      </c>
    </row>
    <row r="3592" spans="1:65" s="14" customFormat="1" ht="11.25">
      <c r="B3592" s="217"/>
      <c r="C3592" s="218"/>
      <c r="D3592" s="208" t="s">
        <v>194</v>
      </c>
      <c r="E3592" s="218"/>
      <c r="F3592" s="220" t="s">
        <v>3838</v>
      </c>
      <c r="G3592" s="218"/>
      <c r="H3592" s="221">
        <v>160.38</v>
      </c>
      <c r="I3592" s="222"/>
      <c r="J3592" s="218"/>
      <c r="K3592" s="218"/>
      <c r="L3592" s="223"/>
      <c r="M3592" s="224"/>
      <c r="N3592" s="225"/>
      <c r="O3592" s="225"/>
      <c r="P3592" s="225"/>
      <c r="Q3592" s="225"/>
      <c r="R3592" s="225"/>
      <c r="S3592" s="225"/>
      <c r="T3592" s="226"/>
      <c r="AT3592" s="227" t="s">
        <v>194</v>
      </c>
      <c r="AU3592" s="227" t="s">
        <v>82</v>
      </c>
      <c r="AV3592" s="14" t="s">
        <v>82</v>
      </c>
      <c r="AW3592" s="14" t="s">
        <v>4</v>
      </c>
      <c r="AX3592" s="14" t="s">
        <v>80</v>
      </c>
      <c r="AY3592" s="227" t="s">
        <v>182</v>
      </c>
    </row>
    <row r="3593" spans="1:65" s="2" customFormat="1" ht="24.2" customHeight="1">
      <c r="A3593" s="34"/>
      <c r="B3593" s="35"/>
      <c r="C3593" s="192" t="s">
        <v>3912</v>
      </c>
      <c r="D3593" s="192" t="s">
        <v>184</v>
      </c>
      <c r="E3593" s="193" t="s">
        <v>3913</v>
      </c>
      <c r="F3593" s="194" t="s">
        <v>3914</v>
      </c>
      <c r="G3593" s="195" t="s">
        <v>201</v>
      </c>
      <c r="H3593" s="196">
        <v>7.6</v>
      </c>
      <c r="I3593" s="197"/>
      <c r="J3593" s="198">
        <f>ROUND(I3593*H3593,2)</f>
        <v>0</v>
      </c>
      <c r="K3593" s="199"/>
      <c r="L3593" s="39"/>
      <c r="M3593" s="200" t="s">
        <v>1</v>
      </c>
      <c r="N3593" s="201" t="s">
        <v>37</v>
      </c>
      <c r="O3593" s="71"/>
      <c r="P3593" s="202">
        <f>O3593*H3593</f>
        <v>0</v>
      </c>
      <c r="Q3593" s="202">
        <v>0</v>
      </c>
      <c r="R3593" s="202">
        <f>Q3593*H3593</f>
        <v>0</v>
      </c>
      <c r="S3593" s="202">
        <v>0</v>
      </c>
      <c r="T3593" s="203">
        <f>S3593*H3593</f>
        <v>0</v>
      </c>
      <c r="U3593" s="34"/>
      <c r="V3593" s="34"/>
      <c r="W3593" s="34"/>
      <c r="X3593" s="34"/>
      <c r="Y3593" s="34"/>
      <c r="Z3593" s="34"/>
      <c r="AA3593" s="34"/>
      <c r="AB3593" s="34"/>
      <c r="AC3593" s="34"/>
      <c r="AD3593" s="34"/>
      <c r="AE3593" s="34"/>
      <c r="AR3593" s="204" t="s">
        <v>326</v>
      </c>
      <c r="AT3593" s="204" t="s">
        <v>184</v>
      </c>
      <c r="AU3593" s="204" t="s">
        <v>82</v>
      </c>
      <c r="AY3593" s="17" t="s">
        <v>182</v>
      </c>
      <c r="BE3593" s="205">
        <f>IF(N3593="základní",J3593,0)</f>
        <v>0</v>
      </c>
      <c r="BF3593" s="205">
        <f>IF(N3593="snížená",J3593,0)</f>
        <v>0</v>
      </c>
      <c r="BG3593" s="205">
        <f>IF(N3593="zákl. přenesená",J3593,0)</f>
        <v>0</v>
      </c>
      <c r="BH3593" s="205">
        <f>IF(N3593="sníž. přenesená",J3593,0)</f>
        <v>0</v>
      </c>
      <c r="BI3593" s="205">
        <f>IF(N3593="nulová",J3593,0)</f>
        <v>0</v>
      </c>
      <c r="BJ3593" s="17" t="s">
        <v>80</v>
      </c>
      <c r="BK3593" s="205">
        <f>ROUND(I3593*H3593,2)</f>
        <v>0</v>
      </c>
      <c r="BL3593" s="17" t="s">
        <v>326</v>
      </c>
      <c r="BM3593" s="204" t="s">
        <v>3915</v>
      </c>
    </row>
    <row r="3594" spans="1:65" s="13" customFormat="1" ht="11.25">
      <c r="B3594" s="206"/>
      <c r="C3594" s="207"/>
      <c r="D3594" s="208" t="s">
        <v>194</v>
      </c>
      <c r="E3594" s="209" t="s">
        <v>1</v>
      </c>
      <c r="F3594" s="210" t="s">
        <v>3916</v>
      </c>
      <c r="G3594" s="207"/>
      <c r="H3594" s="209" t="s">
        <v>1</v>
      </c>
      <c r="I3594" s="211"/>
      <c r="J3594" s="207"/>
      <c r="K3594" s="207"/>
      <c r="L3594" s="212"/>
      <c r="M3594" s="213"/>
      <c r="N3594" s="214"/>
      <c r="O3594" s="214"/>
      <c r="P3594" s="214"/>
      <c r="Q3594" s="214"/>
      <c r="R3594" s="214"/>
      <c r="S3594" s="214"/>
      <c r="T3594" s="215"/>
      <c r="AT3594" s="216" t="s">
        <v>194</v>
      </c>
      <c r="AU3594" s="216" t="s">
        <v>82</v>
      </c>
      <c r="AV3594" s="13" t="s">
        <v>80</v>
      </c>
      <c r="AW3594" s="13" t="s">
        <v>29</v>
      </c>
      <c r="AX3594" s="13" t="s">
        <v>72</v>
      </c>
      <c r="AY3594" s="216" t="s">
        <v>182</v>
      </c>
    </row>
    <row r="3595" spans="1:65" s="14" customFormat="1" ht="11.25">
      <c r="B3595" s="217"/>
      <c r="C3595" s="218"/>
      <c r="D3595" s="208" t="s">
        <v>194</v>
      </c>
      <c r="E3595" s="219" t="s">
        <v>1</v>
      </c>
      <c r="F3595" s="220" t="s">
        <v>3917</v>
      </c>
      <c r="G3595" s="218"/>
      <c r="H3595" s="221">
        <v>2.8</v>
      </c>
      <c r="I3595" s="222"/>
      <c r="J3595" s="218"/>
      <c r="K3595" s="218"/>
      <c r="L3595" s="223"/>
      <c r="M3595" s="224"/>
      <c r="N3595" s="225"/>
      <c r="O3595" s="225"/>
      <c r="P3595" s="225"/>
      <c r="Q3595" s="225"/>
      <c r="R3595" s="225"/>
      <c r="S3595" s="225"/>
      <c r="T3595" s="226"/>
      <c r="AT3595" s="227" t="s">
        <v>194</v>
      </c>
      <c r="AU3595" s="227" t="s">
        <v>82</v>
      </c>
      <c r="AV3595" s="14" t="s">
        <v>82</v>
      </c>
      <c r="AW3595" s="14" t="s">
        <v>29</v>
      </c>
      <c r="AX3595" s="14" t="s">
        <v>72</v>
      </c>
      <c r="AY3595" s="227" t="s">
        <v>182</v>
      </c>
    </row>
    <row r="3596" spans="1:65" s="13" customFormat="1" ht="11.25">
      <c r="B3596" s="206"/>
      <c r="C3596" s="207"/>
      <c r="D3596" s="208" t="s">
        <v>194</v>
      </c>
      <c r="E3596" s="209" t="s">
        <v>1</v>
      </c>
      <c r="F3596" s="210" t="s">
        <v>3918</v>
      </c>
      <c r="G3596" s="207"/>
      <c r="H3596" s="209" t="s">
        <v>1</v>
      </c>
      <c r="I3596" s="211"/>
      <c r="J3596" s="207"/>
      <c r="K3596" s="207"/>
      <c r="L3596" s="212"/>
      <c r="M3596" s="213"/>
      <c r="N3596" s="214"/>
      <c r="O3596" s="214"/>
      <c r="P3596" s="214"/>
      <c r="Q3596" s="214"/>
      <c r="R3596" s="214"/>
      <c r="S3596" s="214"/>
      <c r="T3596" s="215"/>
      <c r="AT3596" s="216" t="s">
        <v>194</v>
      </c>
      <c r="AU3596" s="216" t="s">
        <v>82</v>
      </c>
      <c r="AV3596" s="13" t="s">
        <v>80</v>
      </c>
      <c r="AW3596" s="13" t="s">
        <v>29</v>
      </c>
      <c r="AX3596" s="13" t="s">
        <v>72</v>
      </c>
      <c r="AY3596" s="216" t="s">
        <v>182</v>
      </c>
    </row>
    <row r="3597" spans="1:65" s="14" customFormat="1" ht="11.25">
      <c r="B3597" s="217"/>
      <c r="C3597" s="218"/>
      <c r="D3597" s="208" t="s">
        <v>194</v>
      </c>
      <c r="E3597" s="219" t="s">
        <v>1</v>
      </c>
      <c r="F3597" s="220" t="s">
        <v>3919</v>
      </c>
      <c r="G3597" s="218"/>
      <c r="H3597" s="221">
        <v>4.8</v>
      </c>
      <c r="I3597" s="222"/>
      <c r="J3597" s="218"/>
      <c r="K3597" s="218"/>
      <c r="L3597" s="223"/>
      <c r="M3597" s="224"/>
      <c r="N3597" s="225"/>
      <c r="O3597" s="225"/>
      <c r="P3597" s="225"/>
      <c r="Q3597" s="225"/>
      <c r="R3597" s="225"/>
      <c r="S3597" s="225"/>
      <c r="T3597" s="226"/>
      <c r="AT3597" s="227" t="s">
        <v>194</v>
      </c>
      <c r="AU3597" s="227" t="s">
        <v>82</v>
      </c>
      <c r="AV3597" s="14" t="s">
        <v>82</v>
      </c>
      <c r="AW3597" s="14" t="s">
        <v>29</v>
      </c>
      <c r="AX3597" s="14" t="s">
        <v>72</v>
      </c>
      <c r="AY3597" s="227" t="s">
        <v>182</v>
      </c>
    </row>
    <row r="3598" spans="1:65" s="15" customFormat="1" ht="11.25">
      <c r="B3598" s="228"/>
      <c r="C3598" s="229"/>
      <c r="D3598" s="208" t="s">
        <v>194</v>
      </c>
      <c r="E3598" s="230" t="s">
        <v>1</v>
      </c>
      <c r="F3598" s="231" t="s">
        <v>218</v>
      </c>
      <c r="G3598" s="229"/>
      <c r="H3598" s="232">
        <v>7.6</v>
      </c>
      <c r="I3598" s="233"/>
      <c r="J3598" s="229"/>
      <c r="K3598" s="229"/>
      <c r="L3598" s="234"/>
      <c r="M3598" s="235"/>
      <c r="N3598" s="236"/>
      <c r="O3598" s="236"/>
      <c r="P3598" s="236"/>
      <c r="Q3598" s="236"/>
      <c r="R3598" s="236"/>
      <c r="S3598" s="236"/>
      <c r="T3598" s="237"/>
      <c r="AT3598" s="238" t="s">
        <v>194</v>
      </c>
      <c r="AU3598" s="238" t="s">
        <v>82</v>
      </c>
      <c r="AV3598" s="15" t="s">
        <v>187</v>
      </c>
      <c r="AW3598" s="15" t="s">
        <v>29</v>
      </c>
      <c r="AX3598" s="15" t="s">
        <v>80</v>
      </c>
      <c r="AY3598" s="238" t="s">
        <v>182</v>
      </c>
    </row>
    <row r="3599" spans="1:65" s="2" customFormat="1" ht="16.5" customHeight="1">
      <c r="A3599" s="34"/>
      <c r="B3599" s="35"/>
      <c r="C3599" s="242" t="s">
        <v>3920</v>
      </c>
      <c r="D3599" s="242" t="s">
        <v>648</v>
      </c>
      <c r="E3599" s="243" t="s">
        <v>3921</v>
      </c>
      <c r="F3599" s="244" t="s">
        <v>3922</v>
      </c>
      <c r="G3599" s="245" t="s">
        <v>201</v>
      </c>
      <c r="H3599" s="246">
        <v>8.36</v>
      </c>
      <c r="I3599" s="247"/>
      <c r="J3599" s="248">
        <f>ROUND(I3599*H3599,2)</f>
        <v>0</v>
      </c>
      <c r="K3599" s="249"/>
      <c r="L3599" s="250"/>
      <c r="M3599" s="251" t="s">
        <v>1</v>
      </c>
      <c r="N3599" s="252" t="s">
        <v>37</v>
      </c>
      <c r="O3599" s="71"/>
      <c r="P3599" s="202">
        <f>O3599*H3599</f>
        <v>0</v>
      </c>
      <c r="Q3599" s="202">
        <v>3.3999999999999998E-3</v>
      </c>
      <c r="R3599" s="202">
        <f>Q3599*H3599</f>
        <v>2.8423999999999998E-2</v>
      </c>
      <c r="S3599" s="202">
        <v>0</v>
      </c>
      <c r="T3599" s="203">
        <f>S3599*H3599</f>
        <v>0</v>
      </c>
      <c r="U3599" s="34"/>
      <c r="V3599" s="34"/>
      <c r="W3599" s="34"/>
      <c r="X3599" s="34"/>
      <c r="Y3599" s="34"/>
      <c r="Z3599" s="34"/>
      <c r="AA3599" s="34"/>
      <c r="AB3599" s="34"/>
      <c r="AC3599" s="34"/>
      <c r="AD3599" s="34"/>
      <c r="AE3599" s="34"/>
      <c r="AR3599" s="204" t="s">
        <v>1533</v>
      </c>
      <c r="AT3599" s="204" t="s">
        <v>648</v>
      </c>
      <c r="AU3599" s="204" t="s">
        <v>82</v>
      </c>
      <c r="AY3599" s="17" t="s">
        <v>182</v>
      </c>
      <c r="BE3599" s="205">
        <f>IF(N3599="základní",J3599,0)</f>
        <v>0</v>
      </c>
      <c r="BF3599" s="205">
        <f>IF(N3599="snížená",J3599,0)</f>
        <v>0</v>
      </c>
      <c r="BG3599" s="205">
        <f>IF(N3599="zákl. přenesená",J3599,0)</f>
        <v>0</v>
      </c>
      <c r="BH3599" s="205">
        <f>IF(N3599="sníž. přenesená",J3599,0)</f>
        <v>0</v>
      </c>
      <c r="BI3599" s="205">
        <f>IF(N3599="nulová",J3599,0)</f>
        <v>0</v>
      </c>
      <c r="BJ3599" s="17" t="s">
        <v>80</v>
      </c>
      <c r="BK3599" s="205">
        <f>ROUND(I3599*H3599,2)</f>
        <v>0</v>
      </c>
      <c r="BL3599" s="17" t="s">
        <v>908</v>
      </c>
      <c r="BM3599" s="204" t="s">
        <v>3923</v>
      </c>
    </row>
    <row r="3600" spans="1:65" s="13" customFormat="1" ht="11.25">
      <c r="B3600" s="206"/>
      <c r="C3600" s="207"/>
      <c r="D3600" s="208" t="s">
        <v>194</v>
      </c>
      <c r="E3600" s="209" t="s">
        <v>1</v>
      </c>
      <c r="F3600" s="210" t="s">
        <v>3916</v>
      </c>
      <c r="G3600" s="207"/>
      <c r="H3600" s="209" t="s">
        <v>1</v>
      </c>
      <c r="I3600" s="211"/>
      <c r="J3600" s="207"/>
      <c r="K3600" s="207"/>
      <c r="L3600" s="212"/>
      <c r="M3600" s="213"/>
      <c r="N3600" s="214"/>
      <c r="O3600" s="214"/>
      <c r="P3600" s="214"/>
      <c r="Q3600" s="214"/>
      <c r="R3600" s="214"/>
      <c r="S3600" s="214"/>
      <c r="T3600" s="215"/>
      <c r="AT3600" s="216" t="s">
        <v>194</v>
      </c>
      <c r="AU3600" s="216" t="s">
        <v>82</v>
      </c>
      <c r="AV3600" s="13" t="s">
        <v>80</v>
      </c>
      <c r="AW3600" s="13" t="s">
        <v>29</v>
      </c>
      <c r="AX3600" s="13" t="s">
        <v>72</v>
      </c>
      <c r="AY3600" s="216" t="s">
        <v>182</v>
      </c>
    </row>
    <row r="3601" spans="1:65" s="14" customFormat="1" ht="11.25">
      <c r="B3601" s="217"/>
      <c r="C3601" s="218"/>
      <c r="D3601" s="208" t="s">
        <v>194</v>
      </c>
      <c r="E3601" s="219" t="s">
        <v>1</v>
      </c>
      <c r="F3601" s="220" t="s">
        <v>3917</v>
      </c>
      <c r="G3601" s="218"/>
      <c r="H3601" s="221">
        <v>2.8</v>
      </c>
      <c r="I3601" s="222"/>
      <c r="J3601" s="218"/>
      <c r="K3601" s="218"/>
      <c r="L3601" s="223"/>
      <c r="M3601" s="224"/>
      <c r="N3601" s="225"/>
      <c r="O3601" s="225"/>
      <c r="P3601" s="225"/>
      <c r="Q3601" s="225"/>
      <c r="R3601" s="225"/>
      <c r="S3601" s="225"/>
      <c r="T3601" s="226"/>
      <c r="AT3601" s="227" t="s">
        <v>194</v>
      </c>
      <c r="AU3601" s="227" t="s">
        <v>82</v>
      </c>
      <c r="AV3601" s="14" t="s">
        <v>82</v>
      </c>
      <c r="AW3601" s="14" t="s">
        <v>29</v>
      </c>
      <c r="AX3601" s="14" t="s">
        <v>72</v>
      </c>
      <c r="AY3601" s="227" t="s">
        <v>182</v>
      </c>
    </row>
    <row r="3602" spans="1:65" s="13" customFormat="1" ht="11.25">
      <c r="B3602" s="206"/>
      <c r="C3602" s="207"/>
      <c r="D3602" s="208" t="s">
        <v>194</v>
      </c>
      <c r="E3602" s="209" t="s">
        <v>1</v>
      </c>
      <c r="F3602" s="210" t="s">
        <v>3918</v>
      </c>
      <c r="G3602" s="207"/>
      <c r="H3602" s="209" t="s">
        <v>1</v>
      </c>
      <c r="I3602" s="211"/>
      <c r="J3602" s="207"/>
      <c r="K3602" s="207"/>
      <c r="L3602" s="212"/>
      <c r="M3602" s="213"/>
      <c r="N3602" s="214"/>
      <c r="O3602" s="214"/>
      <c r="P3602" s="214"/>
      <c r="Q3602" s="214"/>
      <c r="R3602" s="214"/>
      <c r="S3602" s="214"/>
      <c r="T3602" s="215"/>
      <c r="AT3602" s="216" t="s">
        <v>194</v>
      </c>
      <c r="AU3602" s="216" t="s">
        <v>82</v>
      </c>
      <c r="AV3602" s="13" t="s">
        <v>80</v>
      </c>
      <c r="AW3602" s="13" t="s">
        <v>29</v>
      </c>
      <c r="AX3602" s="13" t="s">
        <v>72</v>
      </c>
      <c r="AY3602" s="216" t="s">
        <v>182</v>
      </c>
    </row>
    <row r="3603" spans="1:65" s="14" customFormat="1" ht="11.25">
      <c r="B3603" s="217"/>
      <c r="C3603" s="218"/>
      <c r="D3603" s="208" t="s">
        <v>194</v>
      </c>
      <c r="E3603" s="219" t="s">
        <v>1</v>
      </c>
      <c r="F3603" s="220" t="s">
        <v>3919</v>
      </c>
      <c r="G3603" s="218"/>
      <c r="H3603" s="221">
        <v>4.8</v>
      </c>
      <c r="I3603" s="222"/>
      <c r="J3603" s="218"/>
      <c r="K3603" s="218"/>
      <c r="L3603" s="223"/>
      <c r="M3603" s="224"/>
      <c r="N3603" s="225"/>
      <c r="O3603" s="225"/>
      <c r="P3603" s="225"/>
      <c r="Q3603" s="225"/>
      <c r="R3603" s="225"/>
      <c r="S3603" s="225"/>
      <c r="T3603" s="226"/>
      <c r="AT3603" s="227" t="s">
        <v>194</v>
      </c>
      <c r="AU3603" s="227" t="s">
        <v>82</v>
      </c>
      <c r="AV3603" s="14" t="s">
        <v>82</v>
      </c>
      <c r="AW3603" s="14" t="s">
        <v>29</v>
      </c>
      <c r="AX3603" s="14" t="s">
        <v>72</v>
      </c>
      <c r="AY3603" s="227" t="s">
        <v>182</v>
      </c>
    </row>
    <row r="3604" spans="1:65" s="15" customFormat="1" ht="11.25">
      <c r="B3604" s="228"/>
      <c r="C3604" s="229"/>
      <c r="D3604" s="208" t="s">
        <v>194</v>
      </c>
      <c r="E3604" s="230" t="s">
        <v>1</v>
      </c>
      <c r="F3604" s="231" t="s">
        <v>218</v>
      </c>
      <c r="G3604" s="229"/>
      <c r="H3604" s="232">
        <v>7.6</v>
      </c>
      <c r="I3604" s="233"/>
      <c r="J3604" s="229"/>
      <c r="K3604" s="229"/>
      <c r="L3604" s="234"/>
      <c r="M3604" s="235"/>
      <c r="N3604" s="236"/>
      <c r="O3604" s="236"/>
      <c r="P3604" s="236"/>
      <c r="Q3604" s="236"/>
      <c r="R3604" s="236"/>
      <c r="S3604" s="236"/>
      <c r="T3604" s="237"/>
      <c r="AT3604" s="238" t="s">
        <v>194</v>
      </c>
      <c r="AU3604" s="238" t="s">
        <v>82</v>
      </c>
      <c r="AV3604" s="15" t="s">
        <v>187</v>
      </c>
      <c r="AW3604" s="15" t="s">
        <v>29</v>
      </c>
      <c r="AX3604" s="15" t="s">
        <v>80</v>
      </c>
      <c r="AY3604" s="238" t="s">
        <v>182</v>
      </c>
    </row>
    <row r="3605" spans="1:65" s="14" customFormat="1" ht="11.25">
      <c r="B3605" s="217"/>
      <c r="C3605" s="218"/>
      <c r="D3605" s="208" t="s">
        <v>194</v>
      </c>
      <c r="E3605" s="218"/>
      <c r="F3605" s="220" t="s">
        <v>3924</v>
      </c>
      <c r="G3605" s="218"/>
      <c r="H3605" s="221">
        <v>8.36</v>
      </c>
      <c r="I3605" s="222"/>
      <c r="J3605" s="218"/>
      <c r="K3605" s="218"/>
      <c r="L3605" s="223"/>
      <c r="M3605" s="224"/>
      <c r="N3605" s="225"/>
      <c r="O3605" s="225"/>
      <c r="P3605" s="225"/>
      <c r="Q3605" s="225"/>
      <c r="R3605" s="225"/>
      <c r="S3605" s="225"/>
      <c r="T3605" s="226"/>
      <c r="AT3605" s="227" t="s">
        <v>194</v>
      </c>
      <c r="AU3605" s="227" t="s">
        <v>82</v>
      </c>
      <c r="AV3605" s="14" t="s">
        <v>82</v>
      </c>
      <c r="AW3605" s="14" t="s">
        <v>4</v>
      </c>
      <c r="AX3605" s="14" t="s">
        <v>80</v>
      </c>
      <c r="AY3605" s="227" t="s">
        <v>182</v>
      </c>
    </row>
    <row r="3606" spans="1:65" s="2" customFormat="1" ht="16.5" customHeight="1">
      <c r="A3606" s="34"/>
      <c r="B3606" s="35"/>
      <c r="C3606" s="192" t="s">
        <v>3925</v>
      </c>
      <c r="D3606" s="192" t="s">
        <v>184</v>
      </c>
      <c r="E3606" s="193" t="s">
        <v>3926</v>
      </c>
      <c r="F3606" s="194" t="s">
        <v>3927</v>
      </c>
      <c r="G3606" s="195" t="s">
        <v>201</v>
      </c>
      <c r="H3606" s="196">
        <v>179.8</v>
      </c>
      <c r="I3606" s="197"/>
      <c r="J3606" s="198">
        <f>ROUND(I3606*H3606,2)</f>
        <v>0</v>
      </c>
      <c r="K3606" s="199"/>
      <c r="L3606" s="39"/>
      <c r="M3606" s="200" t="s">
        <v>1</v>
      </c>
      <c r="N3606" s="201" t="s">
        <v>37</v>
      </c>
      <c r="O3606" s="71"/>
      <c r="P3606" s="202">
        <f>O3606*H3606</f>
        <v>0</v>
      </c>
      <c r="Q3606" s="202">
        <v>2.9999999999999997E-4</v>
      </c>
      <c r="R3606" s="202">
        <f>Q3606*H3606</f>
        <v>5.3940000000000002E-2</v>
      </c>
      <c r="S3606" s="202">
        <v>0</v>
      </c>
      <c r="T3606" s="203">
        <f>S3606*H3606</f>
        <v>0</v>
      </c>
      <c r="U3606" s="34"/>
      <c r="V3606" s="34"/>
      <c r="W3606" s="34"/>
      <c r="X3606" s="34"/>
      <c r="Y3606" s="34"/>
      <c r="Z3606" s="34"/>
      <c r="AA3606" s="34"/>
      <c r="AB3606" s="34"/>
      <c r="AC3606" s="34"/>
      <c r="AD3606" s="34"/>
      <c r="AE3606" s="34"/>
      <c r="AR3606" s="204" t="s">
        <v>326</v>
      </c>
      <c r="AT3606" s="204" t="s">
        <v>184</v>
      </c>
      <c r="AU3606" s="204" t="s">
        <v>82</v>
      </c>
      <c r="AY3606" s="17" t="s">
        <v>182</v>
      </c>
      <c r="BE3606" s="205">
        <f>IF(N3606="základní",J3606,0)</f>
        <v>0</v>
      </c>
      <c r="BF3606" s="205">
        <f>IF(N3606="snížená",J3606,0)</f>
        <v>0</v>
      </c>
      <c r="BG3606" s="205">
        <f>IF(N3606="zákl. přenesená",J3606,0)</f>
        <v>0</v>
      </c>
      <c r="BH3606" s="205">
        <f>IF(N3606="sníž. přenesená",J3606,0)</f>
        <v>0</v>
      </c>
      <c r="BI3606" s="205">
        <f>IF(N3606="nulová",J3606,0)</f>
        <v>0</v>
      </c>
      <c r="BJ3606" s="17" t="s">
        <v>80</v>
      </c>
      <c r="BK3606" s="205">
        <f>ROUND(I3606*H3606,2)</f>
        <v>0</v>
      </c>
      <c r="BL3606" s="17" t="s">
        <v>326</v>
      </c>
      <c r="BM3606" s="204" t="s">
        <v>3928</v>
      </c>
    </row>
    <row r="3607" spans="1:65" s="13" customFormat="1" ht="11.25">
      <c r="B3607" s="206"/>
      <c r="C3607" s="207"/>
      <c r="D3607" s="208" t="s">
        <v>194</v>
      </c>
      <c r="E3607" s="209" t="s">
        <v>1</v>
      </c>
      <c r="F3607" s="210" t="s">
        <v>195</v>
      </c>
      <c r="G3607" s="207"/>
      <c r="H3607" s="209" t="s">
        <v>1</v>
      </c>
      <c r="I3607" s="211"/>
      <c r="J3607" s="207"/>
      <c r="K3607" s="207"/>
      <c r="L3607" s="212"/>
      <c r="M3607" s="213"/>
      <c r="N3607" s="214"/>
      <c r="O3607" s="214"/>
      <c r="P3607" s="214"/>
      <c r="Q3607" s="214"/>
      <c r="R3607" s="214"/>
      <c r="S3607" s="214"/>
      <c r="T3607" s="215"/>
      <c r="AT3607" s="216" t="s">
        <v>194</v>
      </c>
      <c r="AU3607" s="216" t="s">
        <v>82</v>
      </c>
      <c r="AV3607" s="13" t="s">
        <v>80</v>
      </c>
      <c r="AW3607" s="13" t="s">
        <v>29</v>
      </c>
      <c r="AX3607" s="13" t="s">
        <v>72</v>
      </c>
      <c r="AY3607" s="216" t="s">
        <v>182</v>
      </c>
    </row>
    <row r="3608" spans="1:65" s="13" customFormat="1" ht="11.25">
      <c r="B3608" s="206"/>
      <c r="C3608" s="207"/>
      <c r="D3608" s="208" t="s">
        <v>194</v>
      </c>
      <c r="E3608" s="209" t="s">
        <v>1</v>
      </c>
      <c r="F3608" s="210" t="s">
        <v>3882</v>
      </c>
      <c r="G3608" s="207"/>
      <c r="H3608" s="209" t="s">
        <v>1</v>
      </c>
      <c r="I3608" s="211"/>
      <c r="J3608" s="207"/>
      <c r="K3608" s="207"/>
      <c r="L3608" s="212"/>
      <c r="M3608" s="213"/>
      <c r="N3608" s="214"/>
      <c r="O3608" s="214"/>
      <c r="P3608" s="214"/>
      <c r="Q3608" s="214"/>
      <c r="R3608" s="214"/>
      <c r="S3608" s="214"/>
      <c r="T3608" s="215"/>
      <c r="AT3608" s="216" t="s">
        <v>194</v>
      </c>
      <c r="AU3608" s="216" t="s">
        <v>82</v>
      </c>
      <c r="AV3608" s="13" t="s">
        <v>80</v>
      </c>
      <c r="AW3608" s="13" t="s">
        <v>29</v>
      </c>
      <c r="AX3608" s="13" t="s">
        <v>72</v>
      </c>
      <c r="AY3608" s="216" t="s">
        <v>182</v>
      </c>
    </row>
    <row r="3609" spans="1:65" s="13" customFormat="1" ht="11.25">
      <c r="B3609" s="206"/>
      <c r="C3609" s="207"/>
      <c r="D3609" s="208" t="s">
        <v>194</v>
      </c>
      <c r="E3609" s="209" t="s">
        <v>1</v>
      </c>
      <c r="F3609" s="210" t="s">
        <v>3863</v>
      </c>
      <c r="G3609" s="207"/>
      <c r="H3609" s="209" t="s">
        <v>1</v>
      </c>
      <c r="I3609" s="211"/>
      <c r="J3609" s="207"/>
      <c r="K3609" s="207"/>
      <c r="L3609" s="212"/>
      <c r="M3609" s="213"/>
      <c r="N3609" s="214"/>
      <c r="O3609" s="214"/>
      <c r="P3609" s="214"/>
      <c r="Q3609" s="214"/>
      <c r="R3609" s="214"/>
      <c r="S3609" s="214"/>
      <c r="T3609" s="215"/>
      <c r="AT3609" s="216" t="s">
        <v>194</v>
      </c>
      <c r="AU3609" s="216" t="s">
        <v>82</v>
      </c>
      <c r="AV3609" s="13" t="s">
        <v>80</v>
      </c>
      <c r="AW3609" s="13" t="s">
        <v>29</v>
      </c>
      <c r="AX3609" s="13" t="s">
        <v>72</v>
      </c>
      <c r="AY3609" s="216" t="s">
        <v>182</v>
      </c>
    </row>
    <row r="3610" spans="1:65" s="14" customFormat="1" ht="11.25">
      <c r="B3610" s="217"/>
      <c r="C3610" s="218"/>
      <c r="D3610" s="208" t="s">
        <v>194</v>
      </c>
      <c r="E3610" s="219" t="s">
        <v>1</v>
      </c>
      <c r="F3610" s="220" t="s">
        <v>3864</v>
      </c>
      <c r="G3610" s="218"/>
      <c r="H3610" s="221">
        <v>15.4</v>
      </c>
      <c r="I3610" s="222"/>
      <c r="J3610" s="218"/>
      <c r="K3610" s="218"/>
      <c r="L3610" s="223"/>
      <c r="M3610" s="224"/>
      <c r="N3610" s="225"/>
      <c r="O3610" s="225"/>
      <c r="P3610" s="225"/>
      <c r="Q3610" s="225"/>
      <c r="R3610" s="225"/>
      <c r="S3610" s="225"/>
      <c r="T3610" s="226"/>
      <c r="AT3610" s="227" t="s">
        <v>194</v>
      </c>
      <c r="AU3610" s="227" t="s">
        <v>82</v>
      </c>
      <c r="AV3610" s="14" t="s">
        <v>82</v>
      </c>
      <c r="AW3610" s="14" t="s">
        <v>29</v>
      </c>
      <c r="AX3610" s="14" t="s">
        <v>72</v>
      </c>
      <c r="AY3610" s="227" t="s">
        <v>182</v>
      </c>
    </row>
    <row r="3611" spans="1:65" s="13" customFormat="1" ht="11.25">
      <c r="B3611" s="206"/>
      <c r="C3611" s="207"/>
      <c r="D3611" s="208" t="s">
        <v>194</v>
      </c>
      <c r="E3611" s="209" t="s">
        <v>1</v>
      </c>
      <c r="F3611" s="210" t="s">
        <v>3869</v>
      </c>
      <c r="G3611" s="207"/>
      <c r="H3611" s="209" t="s">
        <v>1</v>
      </c>
      <c r="I3611" s="211"/>
      <c r="J3611" s="207"/>
      <c r="K3611" s="207"/>
      <c r="L3611" s="212"/>
      <c r="M3611" s="213"/>
      <c r="N3611" s="214"/>
      <c r="O3611" s="214"/>
      <c r="P3611" s="214"/>
      <c r="Q3611" s="214"/>
      <c r="R3611" s="214"/>
      <c r="S3611" s="214"/>
      <c r="T3611" s="215"/>
      <c r="AT3611" s="216" t="s">
        <v>194</v>
      </c>
      <c r="AU3611" s="216" t="s">
        <v>82</v>
      </c>
      <c r="AV3611" s="13" t="s">
        <v>80</v>
      </c>
      <c r="AW3611" s="13" t="s">
        <v>29</v>
      </c>
      <c r="AX3611" s="13" t="s">
        <v>72</v>
      </c>
      <c r="AY3611" s="216" t="s">
        <v>182</v>
      </c>
    </row>
    <row r="3612" spans="1:65" s="13" customFormat="1" ht="22.5">
      <c r="B3612" s="206"/>
      <c r="C3612" s="207"/>
      <c r="D3612" s="208" t="s">
        <v>194</v>
      </c>
      <c r="E3612" s="209" t="s">
        <v>1</v>
      </c>
      <c r="F3612" s="210" t="s">
        <v>3855</v>
      </c>
      <c r="G3612" s="207"/>
      <c r="H3612" s="209" t="s">
        <v>1</v>
      </c>
      <c r="I3612" s="211"/>
      <c r="J3612" s="207"/>
      <c r="K3612" s="207"/>
      <c r="L3612" s="212"/>
      <c r="M3612" s="213"/>
      <c r="N3612" s="214"/>
      <c r="O3612" s="214"/>
      <c r="P3612" s="214"/>
      <c r="Q3612" s="214"/>
      <c r="R3612" s="214"/>
      <c r="S3612" s="214"/>
      <c r="T3612" s="215"/>
      <c r="AT3612" s="216" t="s">
        <v>194</v>
      </c>
      <c r="AU3612" s="216" t="s">
        <v>82</v>
      </c>
      <c r="AV3612" s="13" t="s">
        <v>80</v>
      </c>
      <c r="AW3612" s="13" t="s">
        <v>29</v>
      </c>
      <c r="AX3612" s="13" t="s">
        <v>72</v>
      </c>
      <c r="AY3612" s="216" t="s">
        <v>182</v>
      </c>
    </row>
    <row r="3613" spans="1:65" s="14" customFormat="1" ht="11.25">
      <c r="B3613" s="217"/>
      <c r="C3613" s="218"/>
      <c r="D3613" s="208" t="s">
        <v>194</v>
      </c>
      <c r="E3613" s="219" t="s">
        <v>1</v>
      </c>
      <c r="F3613" s="220" t="s">
        <v>3856</v>
      </c>
      <c r="G3613" s="218"/>
      <c r="H3613" s="221">
        <v>115.3</v>
      </c>
      <c r="I3613" s="222"/>
      <c r="J3613" s="218"/>
      <c r="K3613" s="218"/>
      <c r="L3613" s="223"/>
      <c r="M3613" s="224"/>
      <c r="N3613" s="225"/>
      <c r="O3613" s="225"/>
      <c r="P3613" s="225"/>
      <c r="Q3613" s="225"/>
      <c r="R3613" s="225"/>
      <c r="S3613" s="225"/>
      <c r="T3613" s="226"/>
      <c r="AT3613" s="227" t="s">
        <v>194</v>
      </c>
      <c r="AU3613" s="227" t="s">
        <v>82</v>
      </c>
      <c r="AV3613" s="14" t="s">
        <v>82</v>
      </c>
      <c r="AW3613" s="14" t="s">
        <v>29</v>
      </c>
      <c r="AX3613" s="14" t="s">
        <v>72</v>
      </c>
      <c r="AY3613" s="227" t="s">
        <v>182</v>
      </c>
    </row>
    <row r="3614" spans="1:65" s="13" customFormat="1" ht="11.25">
      <c r="B3614" s="206"/>
      <c r="C3614" s="207"/>
      <c r="D3614" s="208" t="s">
        <v>194</v>
      </c>
      <c r="E3614" s="209" t="s">
        <v>1</v>
      </c>
      <c r="F3614" s="210" t="s">
        <v>1780</v>
      </c>
      <c r="G3614" s="207"/>
      <c r="H3614" s="209" t="s">
        <v>1</v>
      </c>
      <c r="I3614" s="211"/>
      <c r="J3614" s="207"/>
      <c r="K3614" s="207"/>
      <c r="L3614" s="212"/>
      <c r="M3614" s="213"/>
      <c r="N3614" s="214"/>
      <c r="O3614" s="214"/>
      <c r="P3614" s="214"/>
      <c r="Q3614" s="214"/>
      <c r="R3614" s="214"/>
      <c r="S3614" s="214"/>
      <c r="T3614" s="215"/>
      <c r="AT3614" s="216" t="s">
        <v>194</v>
      </c>
      <c r="AU3614" s="216" t="s">
        <v>82</v>
      </c>
      <c r="AV3614" s="13" t="s">
        <v>80</v>
      </c>
      <c r="AW3614" s="13" t="s">
        <v>29</v>
      </c>
      <c r="AX3614" s="13" t="s">
        <v>72</v>
      </c>
      <c r="AY3614" s="216" t="s">
        <v>182</v>
      </c>
    </row>
    <row r="3615" spans="1:65" s="13" customFormat="1" ht="11.25">
      <c r="B3615" s="206"/>
      <c r="C3615" s="207"/>
      <c r="D3615" s="208" t="s">
        <v>194</v>
      </c>
      <c r="E3615" s="209" t="s">
        <v>1</v>
      </c>
      <c r="F3615" s="210" t="s">
        <v>1781</v>
      </c>
      <c r="G3615" s="207"/>
      <c r="H3615" s="209" t="s">
        <v>1</v>
      </c>
      <c r="I3615" s="211"/>
      <c r="J3615" s="207"/>
      <c r="K3615" s="207"/>
      <c r="L3615" s="212"/>
      <c r="M3615" s="213"/>
      <c r="N3615" s="214"/>
      <c r="O3615" s="214"/>
      <c r="P3615" s="214"/>
      <c r="Q3615" s="214"/>
      <c r="R3615" s="214"/>
      <c r="S3615" s="214"/>
      <c r="T3615" s="215"/>
      <c r="AT3615" s="216" t="s">
        <v>194</v>
      </c>
      <c r="AU3615" s="216" t="s">
        <v>82</v>
      </c>
      <c r="AV3615" s="13" t="s">
        <v>80</v>
      </c>
      <c r="AW3615" s="13" t="s">
        <v>29</v>
      </c>
      <c r="AX3615" s="13" t="s">
        <v>72</v>
      </c>
      <c r="AY3615" s="216" t="s">
        <v>182</v>
      </c>
    </row>
    <row r="3616" spans="1:65" s="14" customFormat="1" ht="11.25">
      <c r="B3616" s="217"/>
      <c r="C3616" s="218"/>
      <c r="D3616" s="208" t="s">
        <v>194</v>
      </c>
      <c r="E3616" s="219" t="s">
        <v>1</v>
      </c>
      <c r="F3616" s="220" t="s">
        <v>3857</v>
      </c>
      <c r="G3616" s="218"/>
      <c r="H3616" s="221">
        <v>25.7</v>
      </c>
      <c r="I3616" s="222"/>
      <c r="J3616" s="218"/>
      <c r="K3616" s="218"/>
      <c r="L3616" s="223"/>
      <c r="M3616" s="224"/>
      <c r="N3616" s="225"/>
      <c r="O3616" s="225"/>
      <c r="P3616" s="225"/>
      <c r="Q3616" s="225"/>
      <c r="R3616" s="225"/>
      <c r="S3616" s="225"/>
      <c r="T3616" s="226"/>
      <c r="AT3616" s="227" t="s">
        <v>194</v>
      </c>
      <c r="AU3616" s="227" t="s">
        <v>82</v>
      </c>
      <c r="AV3616" s="14" t="s">
        <v>82</v>
      </c>
      <c r="AW3616" s="14" t="s">
        <v>29</v>
      </c>
      <c r="AX3616" s="14" t="s">
        <v>72</v>
      </c>
      <c r="AY3616" s="227" t="s">
        <v>182</v>
      </c>
    </row>
    <row r="3617" spans="1:65" s="13" customFormat="1" ht="11.25">
      <c r="B3617" s="206"/>
      <c r="C3617" s="207"/>
      <c r="D3617" s="208" t="s">
        <v>194</v>
      </c>
      <c r="E3617" s="209" t="s">
        <v>1</v>
      </c>
      <c r="F3617" s="210" t="s">
        <v>207</v>
      </c>
      <c r="G3617" s="207"/>
      <c r="H3617" s="209" t="s">
        <v>1</v>
      </c>
      <c r="I3617" s="211"/>
      <c r="J3617" s="207"/>
      <c r="K3617" s="207"/>
      <c r="L3617" s="212"/>
      <c r="M3617" s="213"/>
      <c r="N3617" s="214"/>
      <c r="O3617" s="214"/>
      <c r="P3617" s="214"/>
      <c r="Q3617" s="214"/>
      <c r="R3617" s="214"/>
      <c r="S3617" s="214"/>
      <c r="T3617" s="215"/>
      <c r="AT3617" s="216" t="s">
        <v>194</v>
      </c>
      <c r="AU3617" s="216" t="s">
        <v>82</v>
      </c>
      <c r="AV3617" s="13" t="s">
        <v>80</v>
      </c>
      <c r="AW3617" s="13" t="s">
        <v>29</v>
      </c>
      <c r="AX3617" s="13" t="s">
        <v>72</v>
      </c>
      <c r="AY3617" s="216" t="s">
        <v>182</v>
      </c>
    </row>
    <row r="3618" spans="1:65" s="13" customFormat="1" ht="11.25">
      <c r="B3618" s="206"/>
      <c r="C3618" s="207"/>
      <c r="D3618" s="208" t="s">
        <v>194</v>
      </c>
      <c r="E3618" s="209" t="s">
        <v>1</v>
      </c>
      <c r="F3618" s="210" t="s">
        <v>3858</v>
      </c>
      <c r="G3618" s="207"/>
      <c r="H3618" s="209" t="s">
        <v>1</v>
      </c>
      <c r="I3618" s="211"/>
      <c r="J3618" s="207"/>
      <c r="K3618" s="207"/>
      <c r="L3618" s="212"/>
      <c r="M3618" s="213"/>
      <c r="N3618" s="214"/>
      <c r="O3618" s="214"/>
      <c r="P3618" s="214"/>
      <c r="Q3618" s="214"/>
      <c r="R3618" s="214"/>
      <c r="S3618" s="214"/>
      <c r="T3618" s="215"/>
      <c r="AT3618" s="216" t="s">
        <v>194</v>
      </c>
      <c r="AU3618" s="216" t="s">
        <v>82</v>
      </c>
      <c r="AV3618" s="13" t="s">
        <v>80</v>
      </c>
      <c r="AW3618" s="13" t="s">
        <v>29</v>
      </c>
      <c r="AX3618" s="13" t="s">
        <v>72</v>
      </c>
      <c r="AY3618" s="216" t="s">
        <v>182</v>
      </c>
    </row>
    <row r="3619" spans="1:65" s="13" customFormat="1" ht="11.25">
      <c r="B3619" s="206"/>
      <c r="C3619" s="207"/>
      <c r="D3619" s="208" t="s">
        <v>194</v>
      </c>
      <c r="E3619" s="209" t="s">
        <v>1</v>
      </c>
      <c r="F3619" s="210" t="s">
        <v>2774</v>
      </c>
      <c r="G3619" s="207"/>
      <c r="H3619" s="209" t="s">
        <v>1</v>
      </c>
      <c r="I3619" s="211"/>
      <c r="J3619" s="207"/>
      <c r="K3619" s="207"/>
      <c r="L3619" s="212"/>
      <c r="M3619" s="213"/>
      <c r="N3619" s="214"/>
      <c r="O3619" s="214"/>
      <c r="P3619" s="214"/>
      <c r="Q3619" s="214"/>
      <c r="R3619" s="214"/>
      <c r="S3619" s="214"/>
      <c r="T3619" s="215"/>
      <c r="AT3619" s="216" t="s">
        <v>194</v>
      </c>
      <c r="AU3619" s="216" t="s">
        <v>82</v>
      </c>
      <c r="AV3619" s="13" t="s">
        <v>80</v>
      </c>
      <c r="AW3619" s="13" t="s">
        <v>29</v>
      </c>
      <c r="AX3619" s="13" t="s">
        <v>72</v>
      </c>
      <c r="AY3619" s="216" t="s">
        <v>182</v>
      </c>
    </row>
    <row r="3620" spans="1:65" s="14" customFormat="1" ht="11.25">
      <c r="B3620" s="217"/>
      <c r="C3620" s="218"/>
      <c r="D3620" s="208" t="s">
        <v>194</v>
      </c>
      <c r="E3620" s="219" t="s">
        <v>1</v>
      </c>
      <c r="F3620" s="220" t="s">
        <v>187</v>
      </c>
      <c r="G3620" s="218"/>
      <c r="H3620" s="221">
        <v>4</v>
      </c>
      <c r="I3620" s="222"/>
      <c r="J3620" s="218"/>
      <c r="K3620" s="218"/>
      <c r="L3620" s="223"/>
      <c r="M3620" s="224"/>
      <c r="N3620" s="225"/>
      <c r="O3620" s="225"/>
      <c r="P3620" s="225"/>
      <c r="Q3620" s="225"/>
      <c r="R3620" s="225"/>
      <c r="S3620" s="225"/>
      <c r="T3620" s="226"/>
      <c r="AT3620" s="227" t="s">
        <v>194</v>
      </c>
      <c r="AU3620" s="227" t="s">
        <v>82</v>
      </c>
      <c r="AV3620" s="14" t="s">
        <v>82</v>
      </c>
      <c r="AW3620" s="14" t="s">
        <v>29</v>
      </c>
      <c r="AX3620" s="14" t="s">
        <v>72</v>
      </c>
      <c r="AY3620" s="227" t="s">
        <v>182</v>
      </c>
    </row>
    <row r="3621" spans="1:65" s="13" customFormat="1" ht="11.25">
      <c r="B3621" s="206"/>
      <c r="C3621" s="207"/>
      <c r="D3621" s="208" t="s">
        <v>194</v>
      </c>
      <c r="E3621" s="209" t="s">
        <v>1</v>
      </c>
      <c r="F3621" s="210" t="s">
        <v>1785</v>
      </c>
      <c r="G3621" s="207"/>
      <c r="H3621" s="209" t="s">
        <v>1</v>
      </c>
      <c r="I3621" s="211"/>
      <c r="J3621" s="207"/>
      <c r="K3621" s="207"/>
      <c r="L3621" s="212"/>
      <c r="M3621" s="213"/>
      <c r="N3621" s="214"/>
      <c r="O3621" s="214"/>
      <c r="P3621" s="214"/>
      <c r="Q3621" s="214"/>
      <c r="R3621" s="214"/>
      <c r="S3621" s="214"/>
      <c r="T3621" s="215"/>
      <c r="AT3621" s="216" t="s">
        <v>194</v>
      </c>
      <c r="AU3621" s="216" t="s">
        <v>82</v>
      </c>
      <c r="AV3621" s="13" t="s">
        <v>80</v>
      </c>
      <c r="AW3621" s="13" t="s">
        <v>29</v>
      </c>
      <c r="AX3621" s="13" t="s">
        <v>72</v>
      </c>
      <c r="AY3621" s="216" t="s">
        <v>182</v>
      </c>
    </row>
    <row r="3622" spans="1:65" s="13" customFormat="1" ht="11.25">
      <c r="B3622" s="206"/>
      <c r="C3622" s="207"/>
      <c r="D3622" s="208" t="s">
        <v>194</v>
      </c>
      <c r="E3622" s="209" t="s">
        <v>1</v>
      </c>
      <c r="F3622" s="210" t="s">
        <v>365</v>
      </c>
      <c r="G3622" s="207"/>
      <c r="H3622" s="209" t="s">
        <v>1</v>
      </c>
      <c r="I3622" s="211"/>
      <c r="J3622" s="207"/>
      <c r="K3622" s="207"/>
      <c r="L3622" s="212"/>
      <c r="M3622" s="213"/>
      <c r="N3622" s="214"/>
      <c r="O3622" s="214"/>
      <c r="P3622" s="214"/>
      <c r="Q3622" s="214"/>
      <c r="R3622" s="214"/>
      <c r="S3622" s="214"/>
      <c r="T3622" s="215"/>
      <c r="AT3622" s="216" t="s">
        <v>194</v>
      </c>
      <c r="AU3622" s="216" t="s">
        <v>82</v>
      </c>
      <c r="AV3622" s="13" t="s">
        <v>80</v>
      </c>
      <c r="AW3622" s="13" t="s">
        <v>29</v>
      </c>
      <c r="AX3622" s="13" t="s">
        <v>72</v>
      </c>
      <c r="AY3622" s="216" t="s">
        <v>182</v>
      </c>
    </row>
    <row r="3623" spans="1:65" s="14" customFormat="1" ht="11.25">
      <c r="B3623" s="217"/>
      <c r="C3623" s="218"/>
      <c r="D3623" s="208" t="s">
        <v>194</v>
      </c>
      <c r="E3623" s="219" t="s">
        <v>1</v>
      </c>
      <c r="F3623" s="220" t="s">
        <v>2417</v>
      </c>
      <c r="G3623" s="218"/>
      <c r="H3623" s="221">
        <v>19.399999999999999</v>
      </c>
      <c r="I3623" s="222"/>
      <c r="J3623" s="218"/>
      <c r="K3623" s="218"/>
      <c r="L3623" s="223"/>
      <c r="M3623" s="224"/>
      <c r="N3623" s="225"/>
      <c r="O3623" s="225"/>
      <c r="P3623" s="225"/>
      <c r="Q3623" s="225"/>
      <c r="R3623" s="225"/>
      <c r="S3623" s="225"/>
      <c r="T3623" s="226"/>
      <c r="AT3623" s="227" t="s">
        <v>194</v>
      </c>
      <c r="AU3623" s="227" t="s">
        <v>82</v>
      </c>
      <c r="AV3623" s="14" t="s">
        <v>82</v>
      </c>
      <c r="AW3623" s="14" t="s">
        <v>29</v>
      </c>
      <c r="AX3623" s="14" t="s">
        <v>72</v>
      </c>
      <c r="AY3623" s="227" t="s">
        <v>182</v>
      </c>
    </row>
    <row r="3624" spans="1:65" s="15" customFormat="1" ht="11.25">
      <c r="B3624" s="228"/>
      <c r="C3624" s="229"/>
      <c r="D3624" s="208" t="s">
        <v>194</v>
      </c>
      <c r="E3624" s="230" t="s">
        <v>1</v>
      </c>
      <c r="F3624" s="231" t="s">
        <v>218</v>
      </c>
      <c r="G3624" s="229"/>
      <c r="H3624" s="232">
        <v>179.8</v>
      </c>
      <c r="I3624" s="233"/>
      <c r="J3624" s="229"/>
      <c r="K3624" s="229"/>
      <c r="L3624" s="234"/>
      <c r="M3624" s="235"/>
      <c r="N3624" s="236"/>
      <c r="O3624" s="236"/>
      <c r="P3624" s="236"/>
      <c r="Q3624" s="236"/>
      <c r="R3624" s="236"/>
      <c r="S3624" s="236"/>
      <c r="T3624" s="237"/>
      <c r="AT3624" s="238" t="s">
        <v>194</v>
      </c>
      <c r="AU3624" s="238" t="s">
        <v>82</v>
      </c>
      <c r="AV3624" s="15" t="s">
        <v>187</v>
      </c>
      <c r="AW3624" s="15" t="s">
        <v>29</v>
      </c>
      <c r="AX3624" s="15" t="s">
        <v>80</v>
      </c>
      <c r="AY3624" s="238" t="s">
        <v>182</v>
      </c>
    </row>
    <row r="3625" spans="1:65" s="2" customFormat="1" ht="24.2" customHeight="1">
      <c r="A3625" s="34"/>
      <c r="B3625" s="35"/>
      <c r="C3625" s="242" t="s">
        <v>3929</v>
      </c>
      <c r="D3625" s="242" t="s">
        <v>648</v>
      </c>
      <c r="E3625" s="243" t="s">
        <v>3930</v>
      </c>
      <c r="F3625" s="244" t="s">
        <v>3931</v>
      </c>
      <c r="G3625" s="245" t="s">
        <v>201</v>
      </c>
      <c r="H3625" s="246">
        <v>21.34</v>
      </c>
      <c r="I3625" s="247"/>
      <c r="J3625" s="248">
        <f>ROUND(I3625*H3625,2)</f>
        <v>0</v>
      </c>
      <c r="K3625" s="249"/>
      <c r="L3625" s="250"/>
      <c r="M3625" s="251" t="s">
        <v>1</v>
      </c>
      <c r="N3625" s="252" t="s">
        <v>37</v>
      </c>
      <c r="O3625" s="71"/>
      <c r="P3625" s="202">
        <f>O3625*H3625</f>
        <v>0</v>
      </c>
      <c r="Q3625" s="202">
        <v>3.2000000000000002E-3</v>
      </c>
      <c r="R3625" s="202">
        <f>Q3625*H3625</f>
        <v>6.8288000000000001E-2</v>
      </c>
      <c r="S3625" s="202">
        <v>0</v>
      </c>
      <c r="T3625" s="203">
        <f>S3625*H3625</f>
        <v>0</v>
      </c>
      <c r="U3625" s="34"/>
      <c r="V3625" s="34"/>
      <c r="W3625" s="34"/>
      <c r="X3625" s="34"/>
      <c r="Y3625" s="34"/>
      <c r="Z3625" s="34"/>
      <c r="AA3625" s="34"/>
      <c r="AB3625" s="34"/>
      <c r="AC3625" s="34"/>
      <c r="AD3625" s="34"/>
      <c r="AE3625" s="34"/>
      <c r="AR3625" s="204" t="s">
        <v>282</v>
      </c>
      <c r="AT3625" s="204" t="s">
        <v>648</v>
      </c>
      <c r="AU3625" s="204" t="s">
        <v>82</v>
      </c>
      <c r="AY3625" s="17" t="s">
        <v>182</v>
      </c>
      <c r="BE3625" s="205">
        <f>IF(N3625="základní",J3625,0)</f>
        <v>0</v>
      </c>
      <c r="BF3625" s="205">
        <f>IF(N3625="snížená",J3625,0)</f>
        <v>0</v>
      </c>
      <c r="BG3625" s="205">
        <f>IF(N3625="zákl. přenesená",J3625,0)</f>
        <v>0</v>
      </c>
      <c r="BH3625" s="205">
        <f>IF(N3625="sníž. přenesená",J3625,0)</f>
        <v>0</v>
      </c>
      <c r="BI3625" s="205">
        <f>IF(N3625="nulová",J3625,0)</f>
        <v>0</v>
      </c>
      <c r="BJ3625" s="17" t="s">
        <v>80</v>
      </c>
      <c r="BK3625" s="205">
        <f>ROUND(I3625*H3625,2)</f>
        <v>0</v>
      </c>
      <c r="BL3625" s="17" t="s">
        <v>187</v>
      </c>
      <c r="BM3625" s="204" t="s">
        <v>3932</v>
      </c>
    </row>
    <row r="3626" spans="1:65" s="13" customFormat="1" ht="11.25">
      <c r="B3626" s="206"/>
      <c r="C3626" s="207"/>
      <c r="D3626" s="208" t="s">
        <v>194</v>
      </c>
      <c r="E3626" s="209" t="s">
        <v>1</v>
      </c>
      <c r="F3626" s="210" t="s">
        <v>195</v>
      </c>
      <c r="G3626" s="207"/>
      <c r="H3626" s="209" t="s">
        <v>1</v>
      </c>
      <c r="I3626" s="211"/>
      <c r="J3626" s="207"/>
      <c r="K3626" s="207"/>
      <c r="L3626" s="212"/>
      <c r="M3626" s="213"/>
      <c r="N3626" s="214"/>
      <c r="O3626" s="214"/>
      <c r="P3626" s="214"/>
      <c r="Q3626" s="214"/>
      <c r="R3626" s="214"/>
      <c r="S3626" s="214"/>
      <c r="T3626" s="215"/>
      <c r="AT3626" s="216" t="s">
        <v>194</v>
      </c>
      <c r="AU3626" s="216" t="s">
        <v>82</v>
      </c>
      <c r="AV3626" s="13" t="s">
        <v>80</v>
      </c>
      <c r="AW3626" s="13" t="s">
        <v>29</v>
      </c>
      <c r="AX3626" s="13" t="s">
        <v>72</v>
      </c>
      <c r="AY3626" s="216" t="s">
        <v>182</v>
      </c>
    </row>
    <row r="3627" spans="1:65" s="13" customFormat="1" ht="11.25">
      <c r="B3627" s="206"/>
      <c r="C3627" s="207"/>
      <c r="D3627" s="208" t="s">
        <v>194</v>
      </c>
      <c r="E3627" s="209" t="s">
        <v>1</v>
      </c>
      <c r="F3627" s="210" t="s">
        <v>3863</v>
      </c>
      <c r="G3627" s="207"/>
      <c r="H3627" s="209" t="s">
        <v>1</v>
      </c>
      <c r="I3627" s="211"/>
      <c r="J3627" s="207"/>
      <c r="K3627" s="207"/>
      <c r="L3627" s="212"/>
      <c r="M3627" s="213"/>
      <c r="N3627" s="214"/>
      <c r="O3627" s="214"/>
      <c r="P3627" s="214"/>
      <c r="Q3627" s="214"/>
      <c r="R3627" s="214"/>
      <c r="S3627" s="214"/>
      <c r="T3627" s="215"/>
      <c r="AT3627" s="216" t="s">
        <v>194</v>
      </c>
      <c r="AU3627" s="216" t="s">
        <v>82</v>
      </c>
      <c r="AV3627" s="13" t="s">
        <v>80</v>
      </c>
      <c r="AW3627" s="13" t="s">
        <v>29</v>
      </c>
      <c r="AX3627" s="13" t="s">
        <v>72</v>
      </c>
      <c r="AY3627" s="216" t="s">
        <v>182</v>
      </c>
    </row>
    <row r="3628" spans="1:65" s="14" customFormat="1" ht="11.25">
      <c r="B3628" s="217"/>
      <c r="C3628" s="218"/>
      <c r="D3628" s="208" t="s">
        <v>194</v>
      </c>
      <c r="E3628" s="219" t="s">
        <v>1</v>
      </c>
      <c r="F3628" s="220" t="s">
        <v>3864</v>
      </c>
      <c r="G3628" s="218"/>
      <c r="H3628" s="221">
        <v>15.4</v>
      </c>
      <c r="I3628" s="222"/>
      <c r="J3628" s="218"/>
      <c r="K3628" s="218"/>
      <c r="L3628" s="223"/>
      <c r="M3628" s="224"/>
      <c r="N3628" s="225"/>
      <c r="O3628" s="225"/>
      <c r="P3628" s="225"/>
      <c r="Q3628" s="225"/>
      <c r="R3628" s="225"/>
      <c r="S3628" s="225"/>
      <c r="T3628" s="226"/>
      <c r="AT3628" s="227" t="s">
        <v>194</v>
      </c>
      <c r="AU3628" s="227" t="s">
        <v>82</v>
      </c>
      <c r="AV3628" s="14" t="s">
        <v>82</v>
      </c>
      <c r="AW3628" s="14" t="s">
        <v>29</v>
      </c>
      <c r="AX3628" s="14" t="s">
        <v>72</v>
      </c>
      <c r="AY3628" s="227" t="s">
        <v>182</v>
      </c>
    </row>
    <row r="3629" spans="1:65" s="13" customFormat="1" ht="11.25">
      <c r="B3629" s="206"/>
      <c r="C3629" s="207"/>
      <c r="D3629" s="208" t="s">
        <v>194</v>
      </c>
      <c r="E3629" s="209" t="s">
        <v>1</v>
      </c>
      <c r="F3629" s="210" t="s">
        <v>207</v>
      </c>
      <c r="G3629" s="207"/>
      <c r="H3629" s="209" t="s">
        <v>1</v>
      </c>
      <c r="I3629" s="211"/>
      <c r="J3629" s="207"/>
      <c r="K3629" s="207"/>
      <c r="L3629" s="212"/>
      <c r="M3629" s="213"/>
      <c r="N3629" s="214"/>
      <c r="O3629" s="214"/>
      <c r="P3629" s="214"/>
      <c r="Q3629" s="214"/>
      <c r="R3629" s="214"/>
      <c r="S3629" s="214"/>
      <c r="T3629" s="215"/>
      <c r="AT3629" s="216" t="s">
        <v>194</v>
      </c>
      <c r="AU3629" s="216" t="s">
        <v>82</v>
      </c>
      <c r="AV3629" s="13" t="s">
        <v>80</v>
      </c>
      <c r="AW3629" s="13" t="s">
        <v>29</v>
      </c>
      <c r="AX3629" s="13" t="s">
        <v>72</v>
      </c>
      <c r="AY3629" s="216" t="s">
        <v>182</v>
      </c>
    </row>
    <row r="3630" spans="1:65" s="13" customFormat="1" ht="11.25">
      <c r="B3630" s="206"/>
      <c r="C3630" s="207"/>
      <c r="D3630" s="208" t="s">
        <v>194</v>
      </c>
      <c r="E3630" s="209" t="s">
        <v>1</v>
      </c>
      <c r="F3630" s="210" t="s">
        <v>3858</v>
      </c>
      <c r="G3630" s="207"/>
      <c r="H3630" s="209" t="s">
        <v>1</v>
      </c>
      <c r="I3630" s="211"/>
      <c r="J3630" s="207"/>
      <c r="K3630" s="207"/>
      <c r="L3630" s="212"/>
      <c r="M3630" s="213"/>
      <c r="N3630" s="214"/>
      <c r="O3630" s="214"/>
      <c r="P3630" s="214"/>
      <c r="Q3630" s="214"/>
      <c r="R3630" s="214"/>
      <c r="S3630" s="214"/>
      <c r="T3630" s="215"/>
      <c r="AT3630" s="216" t="s">
        <v>194</v>
      </c>
      <c r="AU3630" s="216" t="s">
        <v>82</v>
      </c>
      <c r="AV3630" s="13" t="s">
        <v>80</v>
      </c>
      <c r="AW3630" s="13" t="s">
        <v>29</v>
      </c>
      <c r="AX3630" s="13" t="s">
        <v>72</v>
      </c>
      <c r="AY3630" s="216" t="s">
        <v>182</v>
      </c>
    </row>
    <row r="3631" spans="1:65" s="13" customFormat="1" ht="11.25">
      <c r="B3631" s="206"/>
      <c r="C3631" s="207"/>
      <c r="D3631" s="208" t="s">
        <v>194</v>
      </c>
      <c r="E3631" s="209" t="s">
        <v>1</v>
      </c>
      <c r="F3631" s="210" t="s">
        <v>2774</v>
      </c>
      <c r="G3631" s="207"/>
      <c r="H3631" s="209" t="s">
        <v>1</v>
      </c>
      <c r="I3631" s="211"/>
      <c r="J3631" s="207"/>
      <c r="K3631" s="207"/>
      <c r="L3631" s="212"/>
      <c r="M3631" s="213"/>
      <c r="N3631" s="214"/>
      <c r="O3631" s="214"/>
      <c r="P3631" s="214"/>
      <c r="Q3631" s="214"/>
      <c r="R3631" s="214"/>
      <c r="S3631" s="214"/>
      <c r="T3631" s="215"/>
      <c r="AT3631" s="216" t="s">
        <v>194</v>
      </c>
      <c r="AU3631" s="216" t="s">
        <v>82</v>
      </c>
      <c r="AV3631" s="13" t="s">
        <v>80</v>
      </c>
      <c r="AW3631" s="13" t="s">
        <v>29</v>
      </c>
      <c r="AX3631" s="13" t="s">
        <v>72</v>
      </c>
      <c r="AY3631" s="216" t="s">
        <v>182</v>
      </c>
    </row>
    <row r="3632" spans="1:65" s="14" customFormat="1" ht="11.25">
      <c r="B3632" s="217"/>
      <c r="C3632" s="218"/>
      <c r="D3632" s="208" t="s">
        <v>194</v>
      </c>
      <c r="E3632" s="219" t="s">
        <v>1</v>
      </c>
      <c r="F3632" s="220" t="s">
        <v>187</v>
      </c>
      <c r="G3632" s="218"/>
      <c r="H3632" s="221">
        <v>4</v>
      </c>
      <c r="I3632" s="222"/>
      <c r="J3632" s="218"/>
      <c r="K3632" s="218"/>
      <c r="L3632" s="223"/>
      <c r="M3632" s="224"/>
      <c r="N3632" s="225"/>
      <c r="O3632" s="225"/>
      <c r="P3632" s="225"/>
      <c r="Q3632" s="225"/>
      <c r="R3632" s="225"/>
      <c r="S3632" s="225"/>
      <c r="T3632" s="226"/>
      <c r="AT3632" s="227" t="s">
        <v>194</v>
      </c>
      <c r="AU3632" s="227" t="s">
        <v>82</v>
      </c>
      <c r="AV3632" s="14" t="s">
        <v>82</v>
      </c>
      <c r="AW3632" s="14" t="s">
        <v>29</v>
      </c>
      <c r="AX3632" s="14" t="s">
        <v>72</v>
      </c>
      <c r="AY3632" s="227" t="s">
        <v>182</v>
      </c>
    </row>
    <row r="3633" spans="1:65" s="15" customFormat="1" ht="11.25">
      <c r="B3633" s="228"/>
      <c r="C3633" s="229"/>
      <c r="D3633" s="208" t="s">
        <v>194</v>
      </c>
      <c r="E3633" s="230" t="s">
        <v>1</v>
      </c>
      <c r="F3633" s="231" t="s">
        <v>218</v>
      </c>
      <c r="G3633" s="229"/>
      <c r="H3633" s="232">
        <v>19.399999999999999</v>
      </c>
      <c r="I3633" s="233"/>
      <c r="J3633" s="229"/>
      <c r="K3633" s="229"/>
      <c r="L3633" s="234"/>
      <c r="M3633" s="235"/>
      <c r="N3633" s="236"/>
      <c r="O3633" s="236"/>
      <c r="P3633" s="236"/>
      <c r="Q3633" s="236"/>
      <c r="R3633" s="236"/>
      <c r="S3633" s="236"/>
      <c r="T3633" s="237"/>
      <c r="AT3633" s="238" t="s">
        <v>194</v>
      </c>
      <c r="AU3633" s="238" t="s">
        <v>82</v>
      </c>
      <c r="AV3633" s="15" t="s">
        <v>187</v>
      </c>
      <c r="AW3633" s="15" t="s">
        <v>29</v>
      </c>
      <c r="AX3633" s="15" t="s">
        <v>80</v>
      </c>
      <c r="AY3633" s="238" t="s">
        <v>182</v>
      </c>
    </row>
    <row r="3634" spans="1:65" s="14" customFormat="1" ht="11.25">
      <c r="B3634" s="217"/>
      <c r="C3634" s="218"/>
      <c r="D3634" s="208" t="s">
        <v>194</v>
      </c>
      <c r="E3634" s="218"/>
      <c r="F3634" s="220" t="s">
        <v>3933</v>
      </c>
      <c r="G3634" s="218"/>
      <c r="H3634" s="221">
        <v>21.34</v>
      </c>
      <c r="I3634" s="222"/>
      <c r="J3634" s="218"/>
      <c r="K3634" s="218"/>
      <c r="L3634" s="223"/>
      <c r="M3634" s="224"/>
      <c r="N3634" s="225"/>
      <c r="O3634" s="225"/>
      <c r="P3634" s="225"/>
      <c r="Q3634" s="225"/>
      <c r="R3634" s="225"/>
      <c r="S3634" s="225"/>
      <c r="T3634" s="226"/>
      <c r="AT3634" s="227" t="s">
        <v>194</v>
      </c>
      <c r="AU3634" s="227" t="s">
        <v>82</v>
      </c>
      <c r="AV3634" s="14" t="s">
        <v>82</v>
      </c>
      <c r="AW3634" s="14" t="s">
        <v>4</v>
      </c>
      <c r="AX3634" s="14" t="s">
        <v>80</v>
      </c>
      <c r="AY3634" s="227" t="s">
        <v>182</v>
      </c>
    </row>
    <row r="3635" spans="1:65" s="2" customFormat="1" ht="33" customHeight="1">
      <c r="A3635" s="34"/>
      <c r="B3635" s="35"/>
      <c r="C3635" s="242" t="s">
        <v>3934</v>
      </c>
      <c r="D3635" s="242" t="s">
        <v>648</v>
      </c>
      <c r="E3635" s="243" t="s">
        <v>3935</v>
      </c>
      <c r="F3635" s="244" t="s">
        <v>3936</v>
      </c>
      <c r="G3635" s="245" t="s">
        <v>201</v>
      </c>
      <c r="H3635" s="246">
        <v>176.44</v>
      </c>
      <c r="I3635" s="247"/>
      <c r="J3635" s="248">
        <f>ROUND(I3635*H3635,2)</f>
        <v>0</v>
      </c>
      <c r="K3635" s="249"/>
      <c r="L3635" s="250"/>
      <c r="M3635" s="251" t="s">
        <v>1</v>
      </c>
      <c r="N3635" s="252" t="s">
        <v>37</v>
      </c>
      <c r="O3635" s="71"/>
      <c r="P3635" s="202">
        <f>O3635*H3635</f>
        <v>0</v>
      </c>
      <c r="Q3635" s="202">
        <v>2.8E-3</v>
      </c>
      <c r="R3635" s="202">
        <f>Q3635*H3635</f>
        <v>0.49403199999999997</v>
      </c>
      <c r="S3635" s="202">
        <v>0</v>
      </c>
      <c r="T3635" s="203">
        <f>S3635*H3635</f>
        <v>0</v>
      </c>
      <c r="U3635" s="34"/>
      <c r="V3635" s="34"/>
      <c r="W3635" s="34"/>
      <c r="X3635" s="34"/>
      <c r="Y3635" s="34"/>
      <c r="Z3635" s="34"/>
      <c r="AA3635" s="34"/>
      <c r="AB3635" s="34"/>
      <c r="AC3635" s="34"/>
      <c r="AD3635" s="34"/>
      <c r="AE3635" s="34"/>
      <c r="AR3635" s="204" t="s">
        <v>434</v>
      </c>
      <c r="AT3635" s="204" t="s">
        <v>648</v>
      </c>
      <c r="AU3635" s="204" t="s">
        <v>82</v>
      </c>
      <c r="AY3635" s="17" t="s">
        <v>182</v>
      </c>
      <c r="BE3635" s="205">
        <f>IF(N3635="základní",J3635,0)</f>
        <v>0</v>
      </c>
      <c r="BF3635" s="205">
        <f>IF(N3635="snížená",J3635,0)</f>
        <v>0</v>
      </c>
      <c r="BG3635" s="205">
        <f>IF(N3635="zákl. přenesená",J3635,0)</f>
        <v>0</v>
      </c>
      <c r="BH3635" s="205">
        <f>IF(N3635="sníž. přenesená",J3635,0)</f>
        <v>0</v>
      </c>
      <c r="BI3635" s="205">
        <f>IF(N3635="nulová",J3635,0)</f>
        <v>0</v>
      </c>
      <c r="BJ3635" s="17" t="s">
        <v>80</v>
      </c>
      <c r="BK3635" s="205">
        <f>ROUND(I3635*H3635,2)</f>
        <v>0</v>
      </c>
      <c r="BL3635" s="17" t="s">
        <v>326</v>
      </c>
      <c r="BM3635" s="204" t="s">
        <v>3937</v>
      </c>
    </row>
    <row r="3636" spans="1:65" s="13" customFormat="1" ht="11.25">
      <c r="B3636" s="206"/>
      <c r="C3636" s="207"/>
      <c r="D3636" s="208" t="s">
        <v>194</v>
      </c>
      <c r="E3636" s="209" t="s">
        <v>1</v>
      </c>
      <c r="F3636" s="210" t="s">
        <v>195</v>
      </c>
      <c r="G3636" s="207"/>
      <c r="H3636" s="209" t="s">
        <v>1</v>
      </c>
      <c r="I3636" s="211"/>
      <c r="J3636" s="207"/>
      <c r="K3636" s="207"/>
      <c r="L3636" s="212"/>
      <c r="M3636" s="213"/>
      <c r="N3636" s="214"/>
      <c r="O3636" s="214"/>
      <c r="P3636" s="214"/>
      <c r="Q3636" s="214"/>
      <c r="R3636" s="214"/>
      <c r="S3636" s="214"/>
      <c r="T3636" s="215"/>
      <c r="AT3636" s="216" t="s">
        <v>194</v>
      </c>
      <c r="AU3636" s="216" t="s">
        <v>82</v>
      </c>
      <c r="AV3636" s="13" t="s">
        <v>80</v>
      </c>
      <c r="AW3636" s="13" t="s">
        <v>29</v>
      </c>
      <c r="AX3636" s="13" t="s">
        <v>72</v>
      </c>
      <c r="AY3636" s="216" t="s">
        <v>182</v>
      </c>
    </row>
    <row r="3637" spans="1:65" s="13" customFormat="1" ht="11.25">
      <c r="B3637" s="206"/>
      <c r="C3637" s="207"/>
      <c r="D3637" s="208" t="s">
        <v>194</v>
      </c>
      <c r="E3637" s="209" t="s">
        <v>1</v>
      </c>
      <c r="F3637" s="210" t="s">
        <v>3869</v>
      </c>
      <c r="G3637" s="207"/>
      <c r="H3637" s="209" t="s">
        <v>1</v>
      </c>
      <c r="I3637" s="211"/>
      <c r="J3637" s="207"/>
      <c r="K3637" s="207"/>
      <c r="L3637" s="212"/>
      <c r="M3637" s="213"/>
      <c r="N3637" s="214"/>
      <c r="O3637" s="214"/>
      <c r="P3637" s="214"/>
      <c r="Q3637" s="214"/>
      <c r="R3637" s="214"/>
      <c r="S3637" s="214"/>
      <c r="T3637" s="215"/>
      <c r="AT3637" s="216" t="s">
        <v>194</v>
      </c>
      <c r="AU3637" s="216" t="s">
        <v>82</v>
      </c>
      <c r="AV3637" s="13" t="s">
        <v>80</v>
      </c>
      <c r="AW3637" s="13" t="s">
        <v>29</v>
      </c>
      <c r="AX3637" s="13" t="s">
        <v>72</v>
      </c>
      <c r="AY3637" s="216" t="s">
        <v>182</v>
      </c>
    </row>
    <row r="3638" spans="1:65" s="13" customFormat="1" ht="22.5">
      <c r="B3638" s="206"/>
      <c r="C3638" s="207"/>
      <c r="D3638" s="208" t="s">
        <v>194</v>
      </c>
      <c r="E3638" s="209" t="s">
        <v>1</v>
      </c>
      <c r="F3638" s="210" t="s">
        <v>3855</v>
      </c>
      <c r="G3638" s="207"/>
      <c r="H3638" s="209" t="s">
        <v>1</v>
      </c>
      <c r="I3638" s="211"/>
      <c r="J3638" s="207"/>
      <c r="K3638" s="207"/>
      <c r="L3638" s="212"/>
      <c r="M3638" s="213"/>
      <c r="N3638" s="214"/>
      <c r="O3638" s="214"/>
      <c r="P3638" s="214"/>
      <c r="Q3638" s="214"/>
      <c r="R3638" s="214"/>
      <c r="S3638" s="214"/>
      <c r="T3638" s="215"/>
      <c r="AT3638" s="216" t="s">
        <v>194</v>
      </c>
      <c r="AU3638" s="216" t="s">
        <v>82</v>
      </c>
      <c r="AV3638" s="13" t="s">
        <v>80</v>
      </c>
      <c r="AW3638" s="13" t="s">
        <v>29</v>
      </c>
      <c r="AX3638" s="13" t="s">
        <v>72</v>
      </c>
      <c r="AY3638" s="216" t="s">
        <v>182</v>
      </c>
    </row>
    <row r="3639" spans="1:65" s="14" customFormat="1" ht="11.25">
      <c r="B3639" s="217"/>
      <c r="C3639" s="218"/>
      <c r="D3639" s="208" t="s">
        <v>194</v>
      </c>
      <c r="E3639" s="219" t="s">
        <v>1</v>
      </c>
      <c r="F3639" s="220" t="s">
        <v>3856</v>
      </c>
      <c r="G3639" s="218"/>
      <c r="H3639" s="221">
        <v>115.3</v>
      </c>
      <c r="I3639" s="222"/>
      <c r="J3639" s="218"/>
      <c r="K3639" s="218"/>
      <c r="L3639" s="223"/>
      <c r="M3639" s="224"/>
      <c r="N3639" s="225"/>
      <c r="O3639" s="225"/>
      <c r="P3639" s="225"/>
      <c r="Q3639" s="225"/>
      <c r="R3639" s="225"/>
      <c r="S3639" s="225"/>
      <c r="T3639" s="226"/>
      <c r="AT3639" s="227" t="s">
        <v>194</v>
      </c>
      <c r="AU3639" s="227" t="s">
        <v>82</v>
      </c>
      <c r="AV3639" s="14" t="s">
        <v>82</v>
      </c>
      <c r="AW3639" s="14" t="s">
        <v>29</v>
      </c>
      <c r="AX3639" s="14" t="s">
        <v>72</v>
      </c>
      <c r="AY3639" s="227" t="s">
        <v>182</v>
      </c>
    </row>
    <row r="3640" spans="1:65" s="13" customFormat="1" ht="11.25">
      <c r="B3640" s="206"/>
      <c r="C3640" s="207"/>
      <c r="D3640" s="208" t="s">
        <v>194</v>
      </c>
      <c r="E3640" s="209" t="s">
        <v>1</v>
      </c>
      <c r="F3640" s="210" t="s">
        <v>1780</v>
      </c>
      <c r="G3640" s="207"/>
      <c r="H3640" s="209" t="s">
        <v>1</v>
      </c>
      <c r="I3640" s="211"/>
      <c r="J3640" s="207"/>
      <c r="K3640" s="207"/>
      <c r="L3640" s="212"/>
      <c r="M3640" s="213"/>
      <c r="N3640" s="214"/>
      <c r="O3640" s="214"/>
      <c r="P3640" s="214"/>
      <c r="Q3640" s="214"/>
      <c r="R3640" s="214"/>
      <c r="S3640" s="214"/>
      <c r="T3640" s="215"/>
      <c r="AT3640" s="216" t="s">
        <v>194</v>
      </c>
      <c r="AU3640" s="216" t="s">
        <v>82</v>
      </c>
      <c r="AV3640" s="13" t="s">
        <v>80</v>
      </c>
      <c r="AW3640" s="13" t="s">
        <v>29</v>
      </c>
      <c r="AX3640" s="13" t="s">
        <v>72</v>
      </c>
      <c r="AY3640" s="216" t="s">
        <v>182</v>
      </c>
    </row>
    <row r="3641" spans="1:65" s="13" customFormat="1" ht="11.25">
      <c r="B3641" s="206"/>
      <c r="C3641" s="207"/>
      <c r="D3641" s="208" t="s">
        <v>194</v>
      </c>
      <c r="E3641" s="209" t="s">
        <v>1</v>
      </c>
      <c r="F3641" s="210" t="s">
        <v>1781</v>
      </c>
      <c r="G3641" s="207"/>
      <c r="H3641" s="209" t="s">
        <v>1</v>
      </c>
      <c r="I3641" s="211"/>
      <c r="J3641" s="207"/>
      <c r="K3641" s="207"/>
      <c r="L3641" s="212"/>
      <c r="M3641" s="213"/>
      <c r="N3641" s="214"/>
      <c r="O3641" s="214"/>
      <c r="P3641" s="214"/>
      <c r="Q3641" s="214"/>
      <c r="R3641" s="214"/>
      <c r="S3641" s="214"/>
      <c r="T3641" s="215"/>
      <c r="AT3641" s="216" t="s">
        <v>194</v>
      </c>
      <c r="AU3641" s="216" t="s">
        <v>82</v>
      </c>
      <c r="AV3641" s="13" t="s">
        <v>80</v>
      </c>
      <c r="AW3641" s="13" t="s">
        <v>29</v>
      </c>
      <c r="AX3641" s="13" t="s">
        <v>72</v>
      </c>
      <c r="AY3641" s="216" t="s">
        <v>182</v>
      </c>
    </row>
    <row r="3642" spans="1:65" s="14" customFormat="1" ht="11.25">
      <c r="B3642" s="217"/>
      <c r="C3642" s="218"/>
      <c r="D3642" s="208" t="s">
        <v>194</v>
      </c>
      <c r="E3642" s="219" t="s">
        <v>1</v>
      </c>
      <c r="F3642" s="220" t="s">
        <v>3857</v>
      </c>
      <c r="G3642" s="218"/>
      <c r="H3642" s="221">
        <v>25.7</v>
      </c>
      <c r="I3642" s="222"/>
      <c r="J3642" s="218"/>
      <c r="K3642" s="218"/>
      <c r="L3642" s="223"/>
      <c r="M3642" s="224"/>
      <c r="N3642" s="225"/>
      <c r="O3642" s="225"/>
      <c r="P3642" s="225"/>
      <c r="Q3642" s="225"/>
      <c r="R3642" s="225"/>
      <c r="S3642" s="225"/>
      <c r="T3642" s="226"/>
      <c r="AT3642" s="227" t="s">
        <v>194</v>
      </c>
      <c r="AU3642" s="227" t="s">
        <v>82</v>
      </c>
      <c r="AV3642" s="14" t="s">
        <v>82</v>
      </c>
      <c r="AW3642" s="14" t="s">
        <v>29</v>
      </c>
      <c r="AX3642" s="14" t="s">
        <v>72</v>
      </c>
      <c r="AY3642" s="227" t="s">
        <v>182</v>
      </c>
    </row>
    <row r="3643" spans="1:65" s="13" customFormat="1" ht="11.25">
      <c r="B3643" s="206"/>
      <c r="C3643" s="207"/>
      <c r="D3643" s="208" t="s">
        <v>194</v>
      </c>
      <c r="E3643" s="209" t="s">
        <v>1</v>
      </c>
      <c r="F3643" s="210" t="s">
        <v>1785</v>
      </c>
      <c r="G3643" s="207"/>
      <c r="H3643" s="209" t="s">
        <v>1</v>
      </c>
      <c r="I3643" s="211"/>
      <c r="J3643" s="207"/>
      <c r="K3643" s="207"/>
      <c r="L3643" s="212"/>
      <c r="M3643" s="213"/>
      <c r="N3643" s="214"/>
      <c r="O3643" s="214"/>
      <c r="P3643" s="214"/>
      <c r="Q3643" s="214"/>
      <c r="R3643" s="214"/>
      <c r="S3643" s="214"/>
      <c r="T3643" s="215"/>
      <c r="AT3643" s="216" t="s">
        <v>194</v>
      </c>
      <c r="AU3643" s="216" t="s">
        <v>82</v>
      </c>
      <c r="AV3643" s="13" t="s">
        <v>80</v>
      </c>
      <c r="AW3643" s="13" t="s">
        <v>29</v>
      </c>
      <c r="AX3643" s="13" t="s">
        <v>72</v>
      </c>
      <c r="AY3643" s="216" t="s">
        <v>182</v>
      </c>
    </row>
    <row r="3644" spans="1:65" s="13" customFormat="1" ht="11.25">
      <c r="B3644" s="206"/>
      <c r="C3644" s="207"/>
      <c r="D3644" s="208" t="s">
        <v>194</v>
      </c>
      <c r="E3644" s="209" t="s">
        <v>1</v>
      </c>
      <c r="F3644" s="210" t="s">
        <v>365</v>
      </c>
      <c r="G3644" s="207"/>
      <c r="H3644" s="209" t="s">
        <v>1</v>
      </c>
      <c r="I3644" s="211"/>
      <c r="J3644" s="207"/>
      <c r="K3644" s="207"/>
      <c r="L3644" s="212"/>
      <c r="M3644" s="213"/>
      <c r="N3644" s="214"/>
      <c r="O3644" s="214"/>
      <c r="P3644" s="214"/>
      <c r="Q3644" s="214"/>
      <c r="R3644" s="214"/>
      <c r="S3644" s="214"/>
      <c r="T3644" s="215"/>
      <c r="AT3644" s="216" t="s">
        <v>194</v>
      </c>
      <c r="AU3644" s="216" t="s">
        <v>82</v>
      </c>
      <c r="AV3644" s="13" t="s">
        <v>80</v>
      </c>
      <c r="AW3644" s="13" t="s">
        <v>29</v>
      </c>
      <c r="AX3644" s="13" t="s">
        <v>72</v>
      </c>
      <c r="AY3644" s="216" t="s">
        <v>182</v>
      </c>
    </row>
    <row r="3645" spans="1:65" s="14" customFormat="1" ht="11.25">
      <c r="B3645" s="217"/>
      <c r="C3645" s="218"/>
      <c r="D3645" s="208" t="s">
        <v>194</v>
      </c>
      <c r="E3645" s="219" t="s">
        <v>1</v>
      </c>
      <c r="F3645" s="220" t="s">
        <v>2417</v>
      </c>
      <c r="G3645" s="218"/>
      <c r="H3645" s="221">
        <v>19.399999999999999</v>
      </c>
      <c r="I3645" s="222"/>
      <c r="J3645" s="218"/>
      <c r="K3645" s="218"/>
      <c r="L3645" s="223"/>
      <c r="M3645" s="224"/>
      <c r="N3645" s="225"/>
      <c r="O3645" s="225"/>
      <c r="P3645" s="225"/>
      <c r="Q3645" s="225"/>
      <c r="R3645" s="225"/>
      <c r="S3645" s="225"/>
      <c r="T3645" s="226"/>
      <c r="AT3645" s="227" t="s">
        <v>194</v>
      </c>
      <c r="AU3645" s="227" t="s">
        <v>82</v>
      </c>
      <c r="AV3645" s="14" t="s">
        <v>82</v>
      </c>
      <c r="AW3645" s="14" t="s">
        <v>29</v>
      </c>
      <c r="AX3645" s="14" t="s">
        <v>72</v>
      </c>
      <c r="AY3645" s="227" t="s">
        <v>182</v>
      </c>
    </row>
    <row r="3646" spans="1:65" s="15" customFormat="1" ht="11.25">
      <c r="B3646" s="228"/>
      <c r="C3646" s="229"/>
      <c r="D3646" s="208" t="s">
        <v>194</v>
      </c>
      <c r="E3646" s="230" t="s">
        <v>1</v>
      </c>
      <c r="F3646" s="231" t="s">
        <v>218</v>
      </c>
      <c r="G3646" s="229"/>
      <c r="H3646" s="232">
        <v>160.4</v>
      </c>
      <c r="I3646" s="233"/>
      <c r="J3646" s="229"/>
      <c r="K3646" s="229"/>
      <c r="L3646" s="234"/>
      <c r="M3646" s="235"/>
      <c r="N3646" s="236"/>
      <c r="O3646" s="236"/>
      <c r="P3646" s="236"/>
      <c r="Q3646" s="236"/>
      <c r="R3646" s="236"/>
      <c r="S3646" s="236"/>
      <c r="T3646" s="237"/>
      <c r="AT3646" s="238" t="s">
        <v>194</v>
      </c>
      <c r="AU3646" s="238" t="s">
        <v>82</v>
      </c>
      <c r="AV3646" s="15" t="s">
        <v>187</v>
      </c>
      <c r="AW3646" s="15" t="s">
        <v>29</v>
      </c>
      <c r="AX3646" s="15" t="s">
        <v>80</v>
      </c>
      <c r="AY3646" s="238" t="s">
        <v>182</v>
      </c>
    </row>
    <row r="3647" spans="1:65" s="14" customFormat="1" ht="11.25">
      <c r="B3647" s="217"/>
      <c r="C3647" s="218"/>
      <c r="D3647" s="208" t="s">
        <v>194</v>
      </c>
      <c r="E3647" s="218"/>
      <c r="F3647" s="220" t="s">
        <v>3938</v>
      </c>
      <c r="G3647" s="218"/>
      <c r="H3647" s="221">
        <v>176.44</v>
      </c>
      <c r="I3647" s="222"/>
      <c r="J3647" s="218"/>
      <c r="K3647" s="218"/>
      <c r="L3647" s="223"/>
      <c r="M3647" s="224"/>
      <c r="N3647" s="225"/>
      <c r="O3647" s="225"/>
      <c r="P3647" s="225"/>
      <c r="Q3647" s="225"/>
      <c r="R3647" s="225"/>
      <c r="S3647" s="225"/>
      <c r="T3647" s="226"/>
      <c r="AT3647" s="227" t="s">
        <v>194</v>
      </c>
      <c r="AU3647" s="227" t="s">
        <v>82</v>
      </c>
      <c r="AV3647" s="14" t="s">
        <v>82</v>
      </c>
      <c r="AW3647" s="14" t="s">
        <v>4</v>
      </c>
      <c r="AX3647" s="14" t="s">
        <v>80</v>
      </c>
      <c r="AY3647" s="227" t="s">
        <v>182</v>
      </c>
    </row>
    <row r="3648" spans="1:65" s="2" customFormat="1" ht="24.2" customHeight="1">
      <c r="A3648" s="34"/>
      <c r="B3648" s="35"/>
      <c r="C3648" s="192" t="s">
        <v>3939</v>
      </c>
      <c r="D3648" s="192" t="s">
        <v>184</v>
      </c>
      <c r="E3648" s="193" t="s">
        <v>3940</v>
      </c>
      <c r="F3648" s="194" t="s">
        <v>3941</v>
      </c>
      <c r="G3648" s="195" t="s">
        <v>318</v>
      </c>
      <c r="H3648" s="196">
        <v>31</v>
      </c>
      <c r="I3648" s="197"/>
      <c r="J3648" s="198">
        <f>ROUND(I3648*H3648,2)</f>
        <v>0</v>
      </c>
      <c r="K3648" s="199"/>
      <c r="L3648" s="39"/>
      <c r="M3648" s="200" t="s">
        <v>1</v>
      </c>
      <c r="N3648" s="201" t="s">
        <v>37</v>
      </c>
      <c r="O3648" s="71"/>
      <c r="P3648" s="202">
        <f>O3648*H3648</f>
        <v>0</v>
      </c>
      <c r="Q3648" s="202">
        <v>0</v>
      </c>
      <c r="R3648" s="202">
        <f>Q3648*H3648</f>
        <v>0</v>
      </c>
      <c r="S3648" s="202">
        <v>3.0000000000000001E-3</v>
      </c>
      <c r="T3648" s="203">
        <f>S3648*H3648</f>
        <v>9.2999999999999999E-2</v>
      </c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R3648" s="204" t="s">
        <v>326</v>
      </c>
      <c r="AT3648" s="204" t="s">
        <v>184</v>
      </c>
      <c r="AU3648" s="204" t="s">
        <v>82</v>
      </c>
      <c r="AY3648" s="17" t="s">
        <v>182</v>
      </c>
      <c r="BE3648" s="205">
        <f>IF(N3648="základní",J3648,0)</f>
        <v>0</v>
      </c>
      <c r="BF3648" s="205">
        <f>IF(N3648="snížená",J3648,0)</f>
        <v>0</v>
      </c>
      <c r="BG3648" s="205">
        <f>IF(N3648="zákl. přenesená",J3648,0)</f>
        <v>0</v>
      </c>
      <c r="BH3648" s="205">
        <f>IF(N3648="sníž. přenesená",J3648,0)</f>
        <v>0</v>
      </c>
      <c r="BI3648" s="205">
        <f>IF(N3648="nulová",J3648,0)</f>
        <v>0</v>
      </c>
      <c r="BJ3648" s="17" t="s">
        <v>80</v>
      </c>
      <c r="BK3648" s="205">
        <f>ROUND(I3648*H3648,2)</f>
        <v>0</v>
      </c>
      <c r="BL3648" s="17" t="s">
        <v>326</v>
      </c>
      <c r="BM3648" s="204" t="s">
        <v>3942</v>
      </c>
    </row>
    <row r="3649" spans="1:65" s="13" customFormat="1" ht="11.25">
      <c r="B3649" s="206"/>
      <c r="C3649" s="207"/>
      <c r="D3649" s="208" t="s">
        <v>194</v>
      </c>
      <c r="E3649" s="209" t="s">
        <v>1</v>
      </c>
      <c r="F3649" s="210" t="s">
        <v>195</v>
      </c>
      <c r="G3649" s="207"/>
      <c r="H3649" s="209" t="s">
        <v>1</v>
      </c>
      <c r="I3649" s="211"/>
      <c r="J3649" s="207"/>
      <c r="K3649" s="207"/>
      <c r="L3649" s="212"/>
      <c r="M3649" s="213"/>
      <c r="N3649" s="214"/>
      <c r="O3649" s="214"/>
      <c r="P3649" s="214"/>
      <c r="Q3649" s="214"/>
      <c r="R3649" s="214"/>
      <c r="S3649" s="214"/>
      <c r="T3649" s="215"/>
      <c r="AT3649" s="216" t="s">
        <v>194</v>
      </c>
      <c r="AU3649" s="216" t="s">
        <v>82</v>
      </c>
      <c r="AV3649" s="13" t="s">
        <v>80</v>
      </c>
      <c r="AW3649" s="13" t="s">
        <v>29</v>
      </c>
      <c r="AX3649" s="13" t="s">
        <v>72</v>
      </c>
      <c r="AY3649" s="216" t="s">
        <v>182</v>
      </c>
    </row>
    <row r="3650" spans="1:65" s="13" customFormat="1" ht="11.25">
      <c r="B3650" s="206"/>
      <c r="C3650" s="207"/>
      <c r="D3650" s="208" t="s">
        <v>194</v>
      </c>
      <c r="E3650" s="209" t="s">
        <v>1</v>
      </c>
      <c r="F3650" s="210" t="s">
        <v>3943</v>
      </c>
      <c r="G3650" s="207"/>
      <c r="H3650" s="209" t="s">
        <v>1</v>
      </c>
      <c r="I3650" s="211"/>
      <c r="J3650" s="207"/>
      <c r="K3650" s="207"/>
      <c r="L3650" s="212"/>
      <c r="M3650" s="213"/>
      <c r="N3650" s="214"/>
      <c r="O3650" s="214"/>
      <c r="P3650" s="214"/>
      <c r="Q3650" s="214"/>
      <c r="R3650" s="214"/>
      <c r="S3650" s="214"/>
      <c r="T3650" s="215"/>
      <c r="AT3650" s="216" t="s">
        <v>194</v>
      </c>
      <c r="AU3650" s="216" t="s">
        <v>82</v>
      </c>
      <c r="AV3650" s="13" t="s">
        <v>80</v>
      </c>
      <c r="AW3650" s="13" t="s">
        <v>29</v>
      </c>
      <c r="AX3650" s="13" t="s">
        <v>72</v>
      </c>
      <c r="AY3650" s="216" t="s">
        <v>182</v>
      </c>
    </row>
    <row r="3651" spans="1:65" s="14" customFormat="1" ht="11.25">
      <c r="B3651" s="217"/>
      <c r="C3651" s="218"/>
      <c r="D3651" s="208" t="s">
        <v>194</v>
      </c>
      <c r="E3651" s="219" t="s">
        <v>1</v>
      </c>
      <c r="F3651" s="220" t="s">
        <v>3944</v>
      </c>
      <c r="G3651" s="218"/>
      <c r="H3651" s="221">
        <v>31</v>
      </c>
      <c r="I3651" s="222"/>
      <c r="J3651" s="218"/>
      <c r="K3651" s="218"/>
      <c r="L3651" s="223"/>
      <c r="M3651" s="224"/>
      <c r="N3651" s="225"/>
      <c r="O3651" s="225"/>
      <c r="P3651" s="225"/>
      <c r="Q3651" s="225"/>
      <c r="R3651" s="225"/>
      <c r="S3651" s="225"/>
      <c r="T3651" s="226"/>
      <c r="AT3651" s="227" t="s">
        <v>194</v>
      </c>
      <c r="AU3651" s="227" t="s">
        <v>82</v>
      </c>
      <c r="AV3651" s="14" t="s">
        <v>82</v>
      </c>
      <c r="AW3651" s="14" t="s">
        <v>29</v>
      </c>
      <c r="AX3651" s="14" t="s">
        <v>72</v>
      </c>
      <c r="AY3651" s="227" t="s">
        <v>182</v>
      </c>
    </row>
    <row r="3652" spans="1:65" s="15" customFormat="1" ht="11.25">
      <c r="B3652" s="228"/>
      <c r="C3652" s="229"/>
      <c r="D3652" s="208" t="s">
        <v>194</v>
      </c>
      <c r="E3652" s="230" t="s">
        <v>1</v>
      </c>
      <c r="F3652" s="231" t="s">
        <v>218</v>
      </c>
      <c r="G3652" s="229"/>
      <c r="H3652" s="232">
        <v>31</v>
      </c>
      <c r="I3652" s="233"/>
      <c r="J3652" s="229"/>
      <c r="K3652" s="229"/>
      <c r="L3652" s="234"/>
      <c r="M3652" s="235"/>
      <c r="N3652" s="236"/>
      <c r="O3652" s="236"/>
      <c r="P3652" s="236"/>
      <c r="Q3652" s="236"/>
      <c r="R3652" s="236"/>
      <c r="S3652" s="236"/>
      <c r="T3652" s="237"/>
      <c r="AT3652" s="238" t="s">
        <v>194</v>
      </c>
      <c r="AU3652" s="238" t="s">
        <v>82</v>
      </c>
      <c r="AV3652" s="15" t="s">
        <v>187</v>
      </c>
      <c r="AW3652" s="15" t="s">
        <v>29</v>
      </c>
      <c r="AX3652" s="15" t="s">
        <v>80</v>
      </c>
      <c r="AY3652" s="238" t="s">
        <v>182</v>
      </c>
    </row>
    <row r="3653" spans="1:65" s="2" customFormat="1" ht="24.2" customHeight="1">
      <c r="A3653" s="34"/>
      <c r="B3653" s="35"/>
      <c r="C3653" s="192" t="s">
        <v>3945</v>
      </c>
      <c r="D3653" s="192" t="s">
        <v>184</v>
      </c>
      <c r="E3653" s="193" t="s">
        <v>3946</v>
      </c>
      <c r="F3653" s="194" t="s">
        <v>3947</v>
      </c>
      <c r="G3653" s="195" t="s">
        <v>318</v>
      </c>
      <c r="H3653" s="196">
        <v>140</v>
      </c>
      <c r="I3653" s="197"/>
      <c r="J3653" s="198">
        <f>ROUND(I3653*H3653,2)</f>
        <v>0</v>
      </c>
      <c r="K3653" s="199"/>
      <c r="L3653" s="39"/>
      <c r="M3653" s="200" t="s">
        <v>1</v>
      </c>
      <c r="N3653" s="201" t="s">
        <v>37</v>
      </c>
      <c r="O3653" s="71"/>
      <c r="P3653" s="202">
        <f>O3653*H3653</f>
        <v>0</v>
      </c>
      <c r="Q3653" s="202">
        <v>8.0000000000000007E-5</v>
      </c>
      <c r="R3653" s="202">
        <f>Q3653*H3653</f>
        <v>1.1200000000000002E-2</v>
      </c>
      <c r="S3653" s="202">
        <v>0</v>
      </c>
      <c r="T3653" s="203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4" t="s">
        <v>326</v>
      </c>
      <c r="AT3653" s="204" t="s">
        <v>184</v>
      </c>
      <c r="AU3653" s="204" t="s">
        <v>82</v>
      </c>
      <c r="AY3653" s="17" t="s">
        <v>182</v>
      </c>
      <c r="BE3653" s="205">
        <f>IF(N3653="základní",J3653,0)</f>
        <v>0</v>
      </c>
      <c r="BF3653" s="205">
        <f>IF(N3653="snížená",J3653,0)</f>
        <v>0</v>
      </c>
      <c r="BG3653" s="205">
        <f>IF(N3653="zákl. přenesená",J3653,0)</f>
        <v>0</v>
      </c>
      <c r="BH3653" s="205">
        <f>IF(N3653="sníž. přenesená",J3653,0)</f>
        <v>0</v>
      </c>
      <c r="BI3653" s="205">
        <f>IF(N3653="nulová",J3653,0)</f>
        <v>0</v>
      </c>
      <c r="BJ3653" s="17" t="s">
        <v>80</v>
      </c>
      <c r="BK3653" s="205">
        <f>ROUND(I3653*H3653,2)</f>
        <v>0</v>
      </c>
      <c r="BL3653" s="17" t="s">
        <v>326</v>
      </c>
      <c r="BM3653" s="204" t="s">
        <v>3948</v>
      </c>
    </row>
    <row r="3654" spans="1:65" s="13" customFormat="1" ht="11.25">
      <c r="B3654" s="206"/>
      <c r="C3654" s="207"/>
      <c r="D3654" s="208" t="s">
        <v>194</v>
      </c>
      <c r="E3654" s="209" t="s">
        <v>1</v>
      </c>
      <c r="F3654" s="210" t="s">
        <v>3949</v>
      </c>
      <c r="G3654" s="207"/>
      <c r="H3654" s="209" t="s">
        <v>1</v>
      </c>
      <c r="I3654" s="211"/>
      <c r="J3654" s="207"/>
      <c r="K3654" s="207"/>
      <c r="L3654" s="212"/>
      <c r="M3654" s="213"/>
      <c r="N3654" s="214"/>
      <c r="O3654" s="214"/>
      <c r="P3654" s="214"/>
      <c r="Q3654" s="214"/>
      <c r="R3654" s="214"/>
      <c r="S3654" s="214"/>
      <c r="T3654" s="215"/>
      <c r="AT3654" s="216" t="s">
        <v>194</v>
      </c>
      <c r="AU3654" s="216" t="s">
        <v>82</v>
      </c>
      <c r="AV3654" s="13" t="s">
        <v>80</v>
      </c>
      <c r="AW3654" s="13" t="s">
        <v>29</v>
      </c>
      <c r="AX3654" s="13" t="s">
        <v>72</v>
      </c>
      <c r="AY3654" s="216" t="s">
        <v>182</v>
      </c>
    </row>
    <row r="3655" spans="1:65" s="14" customFormat="1" ht="11.25">
      <c r="B3655" s="217"/>
      <c r="C3655" s="218"/>
      <c r="D3655" s="208" t="s">
        <v>194</v>
      </c>
      <c r="E3655" s="219" t="s">
        <v>1</v>
      </c>
      <c r="F3655" s="220" t="s">
        <v>1487</v>
      </c>
      <c r="G3655" s="218"/>
      <c r="H3655" s="221">
        <v>140</v>
      </c>
      <c r="I3655" s="222"/>
      <c r="J3655" s="218"/>
      <c r="K3655" s="218"/>
      <c r="L3655" s="223"/>
      <c r="M3655" s="224"/>
      <c r="N3655" s="225"/>
      <c r="O3655" s="225"/>
      <c r="P3655" s="225"/>
      <c r="Q3655" s="225"/>
      <c r="R3655" s="225"/>
      <c r="S3655" s="225"/>
      <c r="T3655" s="226"/>
      <c r="AT3655" s="227" t="s">
        <v>194</v>
      </c>
      <c r="AU3655" s="227" t="s">
        <v>82</v>
      </c>
      <c r="AV3655" s="14" t="s">
        <v>82</v>
      </c>
      <c r="AW3655" s="14" t="s">
        <v>29</v>
      </c>
      <c r="AX3655" s="14" t="s">
        <v>80</v>
      </c>
      <c r="AY3655" s="227" t="s">
        <v>182</v>
      </c>
    </row>
    <row r="3656" spans="1:65" s="2" customFormat="1" ht="24.2" customHeight="1">
      <c r="A3656" s="34"/>
      <c r="B3656" s="35"/>
      <c r="C3656" s="242" t="s">
        <v>3950</v>
      </c>
      <c r="D3656" s="242" t="s">
        <v>648</v>
      </c>
      <c r="E3656" s="243" t="s">
        <v>3909</v>
      </c>
      <c r="F3656" s="244" t="s">
        <v>3910</v>
      </c>
      <c r="G3656" s="245" t="s">
        <v>201</v>
      </c>
      <c r="H3656" s="246">
        <v>30.8</v>
      </c>
      <c r="I3656" s="247"/>
      <c r="J3656" s="248">
        <f>ROUND(I3656*H3656,2)</f>
        <v>0</v>
      </c>
      <c r="K3656" s="249"/>
      <c r="L3656" s="250"/>
      <c r="M3656" s="251" t="s">
        <v>1</v>
      </c>
      <c r="N3656" s="252" t="s">
        <v>37</v>
      </c>
      <c r="O3656" s="71"/>
      <c r="P3656" s="202">
        <f>O3656*H3656</f>
        <v>0</v>
      </c>
      <c r="Q3656" s="202">
        <v>7.6000000000000004E-4</v>
      </c>
      <c r="R3656" s="202">
        <f>Q3656*H3656</f>
        <v>2.3408000000000002E-2</v>
      </c>
      <c r="S3656" s="202">
        <v>0</v>
      </c>
      <c r="T3656" s="203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4" t="s">
        <v>434</v>
      </c>
      <c r="AT3656" s="204" t="s">
        <v>648</v>
      </c>
      <c r="AU3656" s="204" t="s">
        <v>82</v>
      </c>
      <c r="AY3656" s="17" t="s">
        <v>182</v>
      </c>
      <c r="BE3656" s="205">
        <f>IF(N3656="základní",J3656,0)</f>
        <v>0</v>
      </c>
      <c r="BF3656" s="205">
        <f>IF(N3656="snížená",J3656,0)</f>
        <v>0</v>
      </c>
      <c r="BG3656" s="205">
        <f>IF(N3656="zákl. přenesená",J3656,0)</f>
        <v>0</v>
      </c>
      <c r="BH3656" s="205">
        <f>IF(N3656="sníž. přenesená",J3656,0)</f>
        <v>0</v>
      </c>
      <c r="BI3656" s="205">
        <f>IF(N3656="nulová",J3656,0)</f>
        <v>0</v>
      </c>
      <c r="BJ3656" s="17" t="s">
        <v>80</v>
      </c>
      <c r="BK3656" s="205">
        <f>ROUND(I3656*H3656,2)</f>
        <v>0</v>
      </c>
      <c r="BL3656" s="17" t="s">
        <v>326</v>
      </c>
      <c r="BM3656" s="204" t="s">
        <v>3951</v>
      </c>
    </row>
    <row r="3657" spans="1:65" s="14" customFormat="1" ht="11.25">
      <c r="B3657" s="217"/>
      <c r="C3657" s="218"/>
      <c r="D3657" s="208" t="s">
        <v>194</v>
      </c>
      <c r="E3657" s="218"/>
      <c r="F3657" s="220" t="s">
        <v>3952</v>
      </c>
      <c r="G3657" s="218"/>
      <c r="H3657" s="221">
        <v>30.8</v>
      </c>
      <c r="I3657" s="222"/>
      <c r="J3657" s="218"/>
      <c r="K3657" s="218"/>
      <c r="L3657" s="223"/>
      <c r="M3657" s="224"/>
      <c r="N3657" s="225"/>
      <c r="O3657" s="225"/>
      <c r="P3657" s="225"/>
      <c r="Q3657" s="225"/>
      <c r="R3657" s="225"/>
      <c r="S3657" s="225"/>
      <c r="T3657" s="226"/>
      <c r="AT3657" s="227" t="s">
        <v>194</v>
      </c>
      <c r="AU3657" s="227" t="s">
        <v>82</v>
      </c>
      <c r="AV3657" s="14" t="s">
        <v>82</v>
      </c>
      <c r="AW3657" s="14" t="s">
        <v>4</v>
      </c>
      <c r="AX3657" s="14" t="s">
        <v>80</v>
      </c>
      <c r="AY3657" s="227" t="s">
        <v>182</v>
      </c>
    </row>
    <row r="3658" spans="1:65" s="2" customFormat="1" ht="21.75" customHeight="1">
      <c r="A3658" s="34"/>
      <c r="B3658" s="35"/>
      <c r="C3658" s="192" t="s">
        <v>3953</v>
      </c>
      <c r="D3658" s="192" t="s">
        <v>184</v>
      </c>
      <c r="E3658" s="193" t="s">
        <v>3954</v>
      </c>
      <c r="F3658" s="194" t="s">
        <v>3955</v>
      </c>
      <c r="G3658" s="195" t="s">
        <v>318</v>
      </c>
      <c r="H3658" s="196">
        <v>40</v>
      </c>
      <c r="I3658" s="197"/>
      <c r="J3658" s="198">
        <f>ROUND(I3658*H3658,2)</f>
        <v>0</v>
      </c>
      <c r="K3658" s="199"/>
      <c r="L3658" s="39"/>
      <c r="M3658" s="200" t="s">
        <v>1</v>
      </c>
      <c r="N3658" s="201" t="s">
        <v>37</v>
      </c>
      <c r="O3658" s="71"/>
      <c r="P3658" s="202">
        <f>O3658*H3658</f>
        <v>0</v>
      </c>
      <c r="Q3658" s="202">
        <v>0</v>
      </c>
      <c r="R3658" s="202">
        <f>Q3658*H3658</f>
        <v>0</v>
      </c>
      <c r="S3658" s="202">
        <v>2.9999999999999997E-4</v>
      </c>
      <c r="T3658" s="203">
        <f>S3658*H3658</f>
        <v>1.1999999999999999E-2</v>
      </c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R3658" s="204" t="s">
        <v>326</v>
      </c>
      <c r="AT3658" s="204" t="s">
        <v>184</v>
      </c>
      <c r="AU3658" s="204" t="s">
        <v>82</v>
      </c>
      <c r="AY3658" s="17" t="s">
        <v>182</v>
      </c>
      <c r="BE3658" s="205">
        <f>IF(N3658="základní",J3658,0)</f>
        <v>0</v>
      </c>
      <c r="BF3658" s="205">
        <f>IF(N3658="snížená",J3658,0)</f>
        <v>0</v>
      </c>
      <c r="BG3658" s="205">
        <f>IF(N3658="zákl. přenesená",J3658,0)</f>
        <v>0</v>
      </c>
      <c r="BH3658" s="205">
        <f>IF(N3658="sníž. přenesená",J3658,0)</f>
        <v>0</v>
      </c>
      <c r="BI3658" s="205">
        <f>IF(N3658="nulová",J3658,0)</f>
        <v>0</v>
      </c>
      <c r="BJ3658" s="17" t="s">
        <v>80</v>
      </c>
      <c r="BK3658" s="205">
        <f>ROUND(I3658*H3658,2)</f>
        <v>0</v>
      </c>
      <c r="BL3658" s="17" t="s">
        <v>326</v>
      </c>
      <c r="BM3658" s="204" t="s">
        <v>3956</v>
      </c>
    </row>
    <row r="3659" spans="1:65" s="14" customFormat="1" ht="11.25">
      <c r="B3659" s="217"/>
      <c r="C3659" s="218"/>
      <c r="D3659" s="208" t="s">
        <v>194</v>
      </c>
      <c r="E3659" s="219" t="s">
        <v>1</v>
      </c>
      <c r="F3659" s="220" t="s">
        <v>481</v>
      </c>
      <c r="G3659" s="218"/>
      <c r="H3659" s="221">
        <v>40</v>
      </c>
      <c r="I3659" s="222"/>
      <c r="J3659" s="218"/>
      <c r="K3659" s="218"/>
      <c r="L3659" s="223"/>
      <c r="M3659" s="224"/>
      <c r="N3659" s="225"/>
      <c r="O3659" s="225"/>
      <c r="P3659" s="225"/>
      <c r="Q3659" s="225"/>
      <c r="R3659" s="225"/>
      <c r="S3659" s="225"/>
      <c r="T3659" s="226"/>
      <c r="AT3659" s="227" t="s">
        <v>194</v>
      </c>
      <c r="AU3659" s="227" t="s">
        <v>82</v>
      </c>
      <c r="AV3659" s="14" t="s">
        <v>82</v>
      </c>
      <c r="AW3659" s="14" t="s">
        <v>29</v>
      </c>
      <c r="AX3659" s="14" t="s">
        <v>80</v>
      </c>
      <c r="AY3659" s="227" t="s">
        <v>182</v>
      </c>
    </row>
    <row r="3660" spans="1:65" s="2" customFormat="1" ht="16.5" customHeight="1">
      <c r="A3660" s="34"/>
      <c r="B3660" s="35"/>
      <c r="C3660" s="192" t="s">
        <v>3957</v>
      </c>
      <c r="D3660" s="192" t="s">
        <v>184</v>
      </c>
      <c r="E3660" s="193" t="s">
        <v>3958</v>
      </c>
      <c r="F3660" s="194" t="s">
        <v>3959</v>
      </c>
      <c r="G3660" s="195" t="s">
        <v>318</v>
      </c>
      <c r="H3660" s="196">
        <v>140</v>
      </c>
      <c r="I3660" s="197"/>
      <c r="J3660" s="198">
        <f>ROUND(I3660*H3660,2)</f>
        <v>0</v>
      </c>
      <c r="K3660" s="199"/>
      <c r="L3660" s="39"/>
      <c r="M3660" s="200" t="s">
        <v>1</v>
      </c>
      <c r="N3660" s="201" t="s">
        <v>37</v>
      </c>
      <c r="O3660" s="71"/>
      <c r="P3660" s="202">
        <f>O3660*H3660</f>
        <v>0</v>
      </c>
      <c r="Q3660" s="202">
        <v>0</v>
      </c>
      <c r="R3660" s="202">
        <f>Q3660*H3660</f>
        <v>0</v>
      </c>
      <c r="S3660" s="202">
        <v>0</v>
      </c>
      <c r="T3660" s="203">
        <f>S3660*H3660</f>
        <v>0</v>
      </c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R3660" s="204" t="s">
        <v>326</v>
      </c>
      <c r="AT3660" s="204" t="s">
        <v>184</v>
      </c>
      <c r="AU3660" s="204" t="s">
        <v>82</v>
      </c>
      <c r="AY3660" s="17" t="s">
        <v>182</v>
      </c>
      <c r="BE3660" s="205">
        <f>IF(N3660="základní",J3660,0)</f>
        <v>0</v>
      </c>
      <c r="BF3660" s="205">
        <f>IF(N3660="snížená",J3660,0)</f>
        <v>0</v>
      </c>
      <c r="BG3660" s="205">
        <f>IF(N3660="zákl. přenesená",J3660,0)</f>
        <v>0</v>
      </c>
      <c r="BH3660" s="205">
        <f>IF(N3660="sníž. přenesená",J3660,0)</f>
        <v>0</v>
      </c>
      <c r="BI3660" s="205">
        <f>IF(N3660="nulová",J3660,0)</f>
        <v>0</v>
      </c>
      <c r="BJ3660" s="17" t="s">
        <v>80</v>
      </c>
      <c r="BK3660" s="205">
        <f>ROUND(I3660*H3660,2)</f>
        <v>0</v>
      </c>
      <c r="BL3660" s="17" t="s">
        <v>326</v>
      </c>
      <c r="BM3660" s="204" t="s">
        <v>3960</v>
      </c>
    </row>
    <row r="3661" spans="1:65" s="13" customFormat="1" ht="11.25">
      <c r="B3661" s="206"/>
      <c r="C3661" s="207"/>
      <c r="D3661" s="208" t="s">
        <v>194</v>
      </c>
      <c r="E3661" s="209" t="s">
        <v>1</v>
      </c>
      <c r="F3661" s="210" t="s">
        <v>3949</v>
      </c>
      <c r="G3661" s="207"/>
      <c r="H3661" s="209" t="s">
        <v>1</v>
      </c>
      <c r="I3661" s="211"/>
      <c r="J3661" s="207"/>
      <c r="K3661" s="207"/>
      <c r="L3661" s="212"/>
      <c r="M3661" s="213"/>
      <c r="N3661" s="214"/>
      <c r="O3661" s="214"/>
      <c r="P3661" s="214"/>
      <c r="Q3661" s="214"/>
      <c r="R3661" s="214"/>
      <c r="S3661" s="214"/>
      <c r="T3661" s="215"/>
      <c r="AT3661" s="216" t="s">
        <v>194</v>
      </c>
      <c r="AU3661" s="216" t="s">
        <v>82</v>
      </c>
      <c r="AV3661" s="13" t="s">
        <v>80</v>
      </c>
      <c r="AW3661" s="13" t="s">
        <v>29</v>
      </c>
      <c r="AX3661" s="13" t="s">
        <v>72</v>
      </c>
      <c r="AY3661" s="216" t="s">
        <v>182</v>
      </c>
    </row>
    <row r="3662" spans="1:65" s="14" customFormat="1" ht="11.25">
      <c r="B3662" s="217"/>
      <c r="C3662" s="218"/>
      <c r="D3662" s="208" t="s">
        <v>194</v>
      </c>
      <c r="E3662" s="219" t="s">
        <v>1</v>
      </c>
      <c r="F3662" s="220" t="s">
        <v>1487</v>
      </c>
      <c r="G3662" s="218"/>
      <c r="H3662" s="221">
        <v>140</v>
      </c>
      <c r="I3662" s="222"/>
      <c r="J3662" s="218"/>
      <c r="K3662" s="218"/>
      <c r="L3662" s="223"/>
      <c r="M3662" s="224"/>
      <c r="N3662" s="225"/>
      <c r="O3662" s="225"/>
      <c r="P3662" s="225"/>
      <c r="Q3662" s="225"/>
      <c r="R3662" s="225"/>
      <c r="S3662" s="225"/>
      <c r="T3662" s="226"/>
      <c r="AT3662" s="227" t="s">
        <v>194</v>
      </c>
      <c r="AU3662" s="227" t="s">
        <v>82</v>
      </c>
      <c r="AV3662" s="14" t="s">
        <v>82</v>
      </c>
      <c r="AW3662" s="14" t="s">
        <v>29</v>
      </c>
      <c r="AX3662" s="14" t="s">
        <v>80</v>
      </c>
      <c r="AY3662" s="227" t="s">
        <v>182</v>
      </c>
    </row>
    <row r="3663" spans="1:65" s="2" customFormat="1" ht="16.5" customHeight="1">
      <c r="A3663" s="34"/>
      <c r="B3663" s="35"/>
      <c r="C3663" s="242" t="s">
        <v>3961</v>
      </c>
      <c r="D3663" s="242" t="s">
        <v>648</v>
      </c>
      <c r="E3663" s="243" t="s">
        <v>3962</v>
      </c>
      <c r="F3663" s="244" t="s">
        <v>3963</v>
      </c>
      <c r="G3663" s="245" t="s">
        <v>318</v>
      </c>
      <c r="H3663" s="246">
        <v>142.80000000000001</v>
      </c>
      <c r="I3663" s="247"/>
      <c r="J3663" s="248">
        <f>ROUND(I3663*H3663,2)</f>
        <v>0</v>
      </c>
      <c r="K3663" s="249"/>
      <c r="L3663" s="250"/>
      <c r="M3663" s="251" t="s">
        <v>1</v>
      </c>
      <c r="N3663" s="252" t="s">
        <v>37</v>
      </c>
      <c r="O3663" s="71"/>
      <c r="P3663" s="202">
        <f>O3663*H3663</f>
        <v>0</v>
      </c>
      <c r="Q3663" s="202">
        <v>4.0000000000000002E-4</v>
      </c>
      <c r="R3663" s="202">
        <f>Q3663*H3663</f>
        <v>5.7120000000000004E-2</v>
      </c>
      <c r="S3663" s="202">
        <v>0</v>
      </c>
      <c r="T3663" s="203">
        <f>S3663*H3663</f>
        <v>0</v>
      </c>
      <c r="U3663" s="34"/>
      <c r="V3663" s="34"/>
      <c r="W3663" s="34"/>
      <c r="X3663" s="34"/>
      <c r="Y3663" s="34"/>
      <c r="Z3663" s="34"/>
      <c r="AA3663" s="34"/>
      <c r="AB3663" s="34"/>
      <c r="AC3663" s="34"/>
      <c r="AD3663" s="34"/>
      <c r="AE3663" s="34"/>
      <c r="AR3663" s="204" t="s">
        <v>434</v>
      </c>
      <c r="AT3663" s="204" t="s">
        <v>648</v>
      </c>
      <c r="AU3663" s="204" t="s">
        <v>82</v>
      </c>
      <c r="AY3663" s="17" t="s">
        <v>182</v>
      </c>
      <c r="BE3663" s="205">
        <f>IF(N3663="základní",J3663,0)</f>
        <v>0</v>
      </c>
      <c r="BF3663" s="205">
        <f>IF(N3663="snížená",J3663,0)</f>
        <v>0</v>
      </c>
      <c r="BG3663" s="205">
        <f>IF(N3663="zákl. přenesená",J3663,0)</f>
        <v>0</v>
      </c>
      <c r="BH3663" s="205">
        <f>IF(N3663="sníž. přenesená",J3663,0)</f>
        <v>0</v>
      </c>
      <c r="BI3663" s="205">
        <f>IF(N3663="nulová",J3663,0)</f>
        <v>0</v>
      </c>
      <c r="BJ3663" s="17" t="s">
        <v>80</v>
      </c>
      <c r="BK3663" s="205">
        <f>ROUND(I3663*H3663,2)</f>
        <v>0</v>
      </c>
      <c r="BL3663" s="17" t="s">
        <v>326</v>
      </c>
      <c r="BM3663" s="204" t="s">
        <v>3964</v>
      </c>
    </row>
    <row r="3664" spans="1:65" s="14" customFormat="1" ht="11.25">
      <c r="B3664" s="217"/>
      <c r="C3664" s="218"/>
      <c r="D3664" s="208" t="s">
        <v>194</v>
      </c>
      <c r="E3664" s="219" t="s">
        <v>1</v>
      </c>
      <c r="F3664" s="220" t="s">
        <v>1487</v>
      </c>
      <c r="G3664" s="218"/>
      <c r="H3664" s="221">
        <v>140</v>
      </c>
      <c r="I3664" s="222"/>
      <c r="J3664" s="218"/>
      <c r="K3664" s="218"/>
      <c r="L3664" s="223"/>
      <c r="M3664" s="224"/>
      <c r="N3664" s="225"/>
      <c r="O3664" s="225"/>
      <c r="P3664" s="225"/>
      <c r="Q3664" s="225"/>
      <c r="R3664" s="225"/>
      <c r="S3664" s="225"/>
      <c r="T3664" s="226"/>
      <c r="AT3664" s="227" t="s">
        <v>194</v>
      </c>
      <c r="AU3664" s="227" t="s">
        <v>82</v>
      </c>
      <c r="AV3664" s="14" t="s">
        <v>82</v>
      </c>
      <c r="AW3664" s="14" t="s">
        <v>29</v>
      </c>
      <c r="AX3664" s="14" t="s">
        <v>80</v>
      </c>
      <c r="AY3664" s="227" t="s">
        <v>182</v>
      </c>
    </row>
    <row r="3665" spans="1:65" s="14" customFormat="1" ht="11.25">
      <c r="B3665" s="217"/>
      <c r="C3665" s="218"/>
      <c r="D3665" s="208" t="s">
        <v>194</v>
      </c>
      <c r="E3665" s="218"/>
      <c r="F3665" s="220" t="s">
        <v>3965</v>
      </c>
      <c r="G3665" s="218"/>
      <c r="H3665" s="221">
        <v>142.80000000000001</v>
      </c>
      <c r="I3665" s="222"/>
      <c r="J3665" s="218"/>
      <c r="K3665" s="218"/>
      <c r="L3665" s="223"/>
      <c r="M3665" s="224"/>
      <c r="N3665" s="225"/>
      <c r="O3665" s="225"/>
      <c r="P3665" s="225"/>
      <c r="Q3665" s="225"/>
      <c r="R3665" s="225"/>
      <c r="S3665" s="225"/>
      <c r="T3665" s="226"/>
      <c r="AT3665" s="227" t="s">
        <v>194</v>
      </c>
      <c r="AU3665" s="227" t="s">
        <v>82</v>
      </c>
      <c r="AV3665" s="14" t="s">
        <v>82</v>
      </c>
      <c r="AW3665" s="14" t="s">
        <v>4</v>
      </c>
      <c r="AX3665" s="14" t="s">
        <v>80</v>
      </c>
      <c r="AY3665" s="227" t="s">
        <v>182</v>
      </c>
    </row>
    <row r="3666" spans="1:65" s="2" customFormat="1" ht="24.2" customHeight="1">
      <c r="A3666" s="34"/>
      <c r="B3666" s="35"/>
      <c r="C3666" s="192" t="s">
        <v>3966</v>
      </c>
      <c r="D3666" s="192" t="s">
        <v>184</v>
      </c>
      <c r="E3666" s="193" t="s">
        <v>3967</v>
      </c>
      <c r="F3666" s="194" t="s">
        <v>3968</v>
      </c>
      <c r="G3666" s="195" t="s">
        <v>201</v>
      </c>
      <c r="H3666" s="196">
        <v>50</v>
      </c>
      <c r="I3666" s="197"/>
      <c r="J3666" s="198">
        <f>ROUND(I3666*H3666,2)</f>
        <v>0</v>
      </c>
      <c r="K3666" s="199"/>
      <c r="L3666" s="39"/>
      <c r="M3666" s="200" t="s">
        <v>1</v>
      </c>
      <c r="N3666" s="201" t="s">
        <v>37</v>
      </c>
      <c r="O3666" s="71"/>
      <c r="P3666" s="202">
        <f>O3666*H3666</f>
        <v>0</v>
      </c>
      <c r="Q3666" s="202">
        <v>5.0000000000000001E-4</v>
      </c>
      <c r="R3666" s="202">
        <f>Q3666*H3666</f>
        <v>2.5000000000000001E-2</v>
      </c>
      <c r="S3666" s="202">
        <v>0</v>
      </c>
      <c r="T3666" s="203">
        <f>S3666*H3666</f>
        <v>0</v>
      </c>
      <c r="U3666" s="34"/>
      <c r="V3666" s="34"/>
      <c r="W3666" s="34"/>
      <c r="X3666" s="34"/>
      <c r="Y3666" s="34"/>
      <c r="Z3666" s="34"/>
      <c r="AA3666" s="34"/>
      <c r="AB3666" s="34"/>
      <c r="AC3666" s="34"/>
      <c r="AD3666" s="34"/>
      <c r="AE3666" s="34"/>
      <c r="AR3666" s="204" t="s">
        <v>326</v>
      </c>
      <c r="AT3666" s="204" t="s">
        <v>184</v>
      </c>
      <c r="AU3666" s="204" t="s">
        <v>82</v>
      </c>
      <c r="AY3666" s="17" t="s">
        <v>182</v>
      </c>
      <c r="BE3666" s="205">
        <f>IF(N3666="základní",J3666,0)</f>
        <v>0</v>
      </c>
      <c r="BF3666" s="205">
        <f>IF(N3666="snížená",J3666,0)</f>
        <v>0</v>
      </c>
      <c r="BG3666" s="205">
        <f>IF(N3666="zákl. přenesená",J3666,0)</f>
        <v>0</v>
      </c>
      <c r="BH3666" s="205">
        <f>IF(N3666="sníž. přenesená",J3666,0)</f>
        <v>0</v>
      </c>
      <c r="BI3666" s="205">
        <f>IF(N3666="nulová",J3666,0)</f>
        <v>0</v>
      </c>
      <c r="BJ3666" s="17" t="s">
        <v>80</v>
      </c>
      <c r="BK3666" s="205">
        <f>ROUND(I3666*H3666,2)</f>
        <v>0</v>
      </c>
      <c r="BL3666" s="17" t="s">
        <v>326</v>
      </c>
      <c r="BM3666" s="204" t="s">
        <v>3969</v>
      </c>
    </row>
    <row r="3667" spans="1:65" s="14" customFormat="1" ht="11.25">
      <c r="B3667" s="217"/>
      <c r="C3667" s="218"/>
      <c r="D3667" s="208" t="s">
        <v>194</v>
      </c>
      <c r="E3667" s="219" t="s">
        <v>1</v>
      </c>
      <c r="F3667" s="220" t="s">
        <v>551</v>
      </c>
      <c r="G3667" s="218"/>
      <c r="H3667" s="221">
        <v>50</v>
      </c>
      <c r="I3667" s="222"/>
      <c r="J3667" s="218"/>
      <c r="K3667" s="218"/>
      <c r="L3667" s="223"/>
      <c r="M3667" s="224"/>
      <c r="N3667" s="225"/>
      <c r="O3667" s="225"/>
      <c r="P3667" s="225"/>
      <c r="Q3667" s="225"/>
      <c r="R3667" s="225"/>
      <c r="S3667" s="225"/>
      <c r="T3667" s="226"/>
      <c r="AT3667" s="227" t="s">
        <v>194</v>
      </c>
      <c r="AU3667" s="227" t="s">
        <v>82</v>
      </c>
      <c r="AV3667" s="14" t="s">
        <v>82</v>
      </c>
      <c r="AW3667" s="14" t="s">
        <v>29</v>
      </c>
      <c r="AX3667" s="14" t="s">
        <v>80</v>
      </c>
      <c r="AY3667" s="227" t="s">
        <v>182</v>
      </c>
    </row>
    <row r="3668" spans="1:65" s="2" customFormat="1" ht="21.75" customHeight="1">
      <c r="A3668" s="34"/>
      <c r="B3668" s="35"/>
      <c r="C3668" s="242" t="s">
        <v>3970</v>
      </c>
      <c r="D3668" s="242" t="s">
        <v>648</v>
      </c>
      <c r="E3668" s="243" t="s">
        <v>3971</v>
      </c>
      <c r="F3668" s="244" t="s">
        <v>3972</v>
      </c>
      <c r="G3668" s="245" t="s">
        <v>324</v>
      </c>
      <c r="H3668" s="246">
        <v>55</v>
      </c>
      <c r="I3668" s="247"/>
      <c r="J3668" s="248">
        <f>ROUND(I3668*H3668,2)</f>
        <v>0</v>
      </c>
      <c r="K3668" s="249"/>
      <c r="L3668" s="250"/>
      <c r="M3668" s="251" t="s">
        <v>1</v>
      </c>
      <c r="N3668" s="252" t="s">
        <v>37</v>
      </c>
      <c r="O3668" s="71"/>
      <c r="P3668" s="202">
        <f>O3668*H3668</f>
        <v>0</v>
      </c>
      <c r="Q3668" s="202">
        <v>8.7500000000000008E-3</v>
      </c>
      <c r="R3668" s="202">
        <f>Q3668*H3668</f>
        <v>0.48125000000000007</v>
      </c>
      <c r="S3668" s="202">
        <v>0</v>
      </c>
      <c r="T3668" s="203">
        <f>S3668*H3668</f>
        <v>0</v>
      </c>
      <c r="U3668" s="34"/>
      <c r="V3668" s="34"/>
      <c r="W3668" s="34"/>
      <c r="X3668" s="34"/>
      <c r="Y3668" s="34"/>
      <c r="Z3668" s="34"/>
      <c r="AA3668" s="34"/>
      <c r="AB3668" s="34"/>
      <c r="AC3668" s="34"/>
      <c r="AD3668" s="34"/>
      <c r="AE3668" s="34"/>
      <c r="AR3668" s="204" t="s">
        <v>434</v>
      </c>
      <c r="AT3668" s="204" t="s">
        <v>648</v>
      </c>
      <c r="AU3668" s="204" t="s">
        <v>82</v>
      </c>
      <c r="AY3668" s="17" t="s">
        <v>182</v>
      </c>
      <c r="BE3668" s="205">
        <f>IF(N3668="základní",J3668,0)</f>
        <v>0</v>
      </c>
      <c r="BF3668" s="205">
        <f>IF(N3668="snížená",J3668,0)</f>
        <v>0</v>
      </c>
      <c r="BG3668" s="205">
        <f>IF(N3668="zákl. přenesená",J3668,0)</f>
        <v>0</v>
      </c>
      <c r="BH3668" s="205">
        <f>IF(N3668="sníž. přenesená",J3668,0)</f>
        <v>0</v>
      </c>
      <c r="BI3668" s="205">
        <f>IF(N3668="nulová",J3668,0)</f>
        <v>0</v>
      </c>
      <c r="BJ3668" s="17" t="s">
        <v>80</v>
      </c>
      <c r="BK3668" s="205">
        <f>ROUND(I3668*H3668,2)</f>
        <v>0</v>
      </c>
      <c r="BL3668" s="17" t="s">
        <v>326</v>
      </c>
      <c r="BM3668" s="204" t="s">
        <v>3973</v>
      </c>
    </row>
    <row r="3669" spans="1:65" s="14" customFormat="1" ht="11.25">
      <c r="B3669" s="217"/>
      <c r="C3669" s="218"/>
      <c r="D3669" s="208" t="s">
        <v>194</v>
      </c>
      <c r="E3669" s="219" t="s">
        <v>1</v>
      </c>
      <c r="F3669" s="220" t="s">
        <v>551</v>
      </c>
      <c r="G3669" s="218"/>
      <c r="H3669" s="221">
        <v>50</v>
      </c>
      <c r="I3669" s="222"/>
      <c r="J3669" s="218"/>
      <c r="K3669" s="218"/>
      <c r="L3669" s="223"/>
      <c r="M3669" s="224"/>
      <c r="N3669" s="225"/>
      <c r="O3669" s="225"/>
      <c r="P3669" s="225"/>
      <c r="Q3669" s="225"/>
      <c r="R3669" s="225"/>
      <c r="S3669" s="225"/>
      <c r="T3669" s="226"/>
      <c r="AT3669" s="227" t="s">
        <v>194</v>
      </c>
      <c r="AU3669" s="227" t="s">
        <v>82</v>
      </c>
      <c r="AV3669" s="14" t="s">
        <v>82</v>
      </c>
      <c r="AW3669" s="14" t="s">
        <v>29</v>
      </c>
      <c r="AX3669" s="14" t="s">
        <v>80</v>
      </c>
      <c r="AY3669" s="227" t="s">
        <v>182</v>
      </c>
    </row>
    <row r="3670" spans="1:65" s="14" customFormat="1" ht="11.25">
      <c r="B3670" s="217"/>
      <c r="C3670" s="218"/>
      <c r="D3670" s="208" t="s">
        <v>194</v>
      </c>
      <c r="E3670" s="218"/>
      <c r="F3670" s="220" t="s">
        <v>3974</v>
      </c>
      <c r="G3670" s="218"/>
      <c r="H3670" s="221">
        <v>55</v>
      </c>
      <c r="I3670" s="222"/>
      <c r="J3670" s="218"/>
      <c r="K3670" s="218"/>
      <c r="L3670" s="223"/>
      <c r="M3670" s="224"/>
      <c r="N3670" s="225"/>
      <c r="O3670" s="225"/>
      <c r="P3670" s="225"/>
      <c r="Q3670" s="225"/>
      <c r="R3670" s="225"/>
      <c r="S3670" s="225"/>
      <c r="T3670" s="226"/>
      <c r="AT3670" s="227" t="s">
        <v>194</v>
      </c>
      <c r="AU3670" s="227" t="s">
        <v>82</v>
      </c>
      <c r="AV3670" s="14" t="s">
        <v>82</v>
      </c>
      <c r="AW3670" s="14" t="s">
        <v>4</v>
      </c>
      <c r="AX3670" s="14" t="s">
        <v>80</v>
      </c>
      <c r="AY3670" s="227" t="s">
        <v>182</v>
      </c>
    </row>
    <row r="3671" spans="1:65" s="2" customFormat="1" ht="24.2" customHeight="1">
      <c r="A3671" s="34"/>
      <c r="B3671" s="35"/>
      <c r="C3671" s="192" t="s">
        <v>3975</v>
      </c>
      <c r="D3671" s="192" t="s">
        <v>184</v>
      </c>
      <c r="E3671" s="193" t="s">
        <v>3976</v>
      </c>
      <c r="F3671" s="194" t="s">
        <v>3977</v>
      </c>
      <c r="G3671" s="195" t="s">
        <v>292</v>
      </c>
      <c r="H3671" s="196">
        <v>2.4169999999999998</v>
      </c>
      <c r="I3671" s="197"/>
      <c r="J3671" s="198">
        <f>ROUND(I3671*H3671,2)</f>
        <v>0</v>
      </c>
      <c r="K3671" s="199"/>
      <c r="L3671" s="39"/>
      <c r="M3671" s="200" t="s">
        <v>1</v>
      </c>
      <c r="N3671" s="201" t="s">
        <v>37</v>
      </c>
      <c r="O3671" s="71"/>
      <c r="P3671" s="202">
        <f>O3671*H3671</f>
        <v>0</v>
      </c>
      <c r="Q3671" s="202">
        <v>0</v>
      </c>
      <c r="R3671" s="202">
        <f>Q3671*H3671</f>
        <v>0</v>
      </c>
      <c r="S3671" s="202">
        <v>0</v>
      </c>
      <c r="T3671" s="203">
        <f>S3671*H3671</f>
        <v>0</v>
      </c>
      <c r="U3671" s="34"/>
      <c r="V3671" s="34"/>
      <c r="W3671" s="34"/>
      <c r="X3671" s="34"/>
      <c r="Y3671" s="34"/>
      <c r="Z3671" s="34"/>
      <c r="AA3671" s="34"/>
      <c r="AB3671" s="34"/>
      <c r="AC3671" s="34"/>
      <c r="AD3671" s="34"/>
      <c r="AE3671" s="34"/>
      <c r="AR3671" s="204" t="s">
        <v>326</v>
      </c>
      <c r="AT3671" s="204" t="s">
        <v>184</v>
      </c>
      <c r="AU3671" s="204" t="s">
        <v>82</v>
      </c>
      <c r="AY3671" s="17" t="s">
        <v>182</v>
      </c>
      <c r="BE3671" s="205">
        <f>IF(N3671="základní",J3671,0)</f>
        <v>0</v>
      </c>
      <c r="BF3671" s="205">
        <f>IF(N3671="snížená",J3671,0)</f>
        <v>0</v>
      </c>
      <c r="BG3671" s="205">
        <f>IF(N3671="zákl. přenesená",J3671,0)</f>
        <v>0</v>
      </c>
      <c r="BH3671" s="205">
        <f>IF(N3671="sníž. přenesená",J3671,0)</f>
        <v>0</v>
      </c>
      <c r="BI3671" s="205">
        <f>IF(N3671="nulová",J3671,0)</f>
        <v>0</v>
      </c>
      <c r="BJ3671" s="17" t="s">
        <v>80</v>
      </c>
      <c r="BK3671" s="205">
        <f>ROUND(I3671*H3671,2)</f>
        <v>0</v>
      </c>
      <c r="BL3671" s="17" t="s">
        <v>326</v>
      </c>
      <c r="BM3671" s="204" t="s">
        <v>3978</v>
      </c>
    </row>
    <row r="3672" spans="1:65" s="2" customFormat="1" ht="33" customHeight="1">
      <c r="A3672" s="34"/>
      <c r="B3672" s="35"/>
      <c r="C3672" s="192" t="s">
        <v>3979</v>
      </c>
      <c r="D3672" s="192" t="s">
        <v>184</v>
      </c>
      <c r="E3672" s="193" t="s">
        <v>3980</v>
      </c>
      <c r="F3672" s="194" t="s">
        <v>3981</v>
      </c>
      <c r="G3672" s="195" t="s">
        <v>292</v>
      </c>
      <c r="H3672" s="196">
        <v>7.2510000000000003</v>
      </c>
      <c r="I3672" s="197"/>
      <c r="J3672" s="198">
        <f>ROUND(I3672*H3672,2)</f>
        <v>0</v>
      </c>
      <c r="K3672" s="199"/>
      <c r="L3672" s="39"/>
      <c r="M3672" s="200" t="s">
        <v>1</v>
      </c>
      <c r="N3672" s="201" t="s">
        <v>37</v>
      </c>
      <c r="O3672" s="71"/>
      <c r="P3672" s="202">
        <f>O3672*H3672</f>
        <v>0</v>
      </c>
      <c r="Q3672" s="202">
        <v>0</v>
      </c>
      <c r="R3672" s="202">
        <f>Q3672*H3672</f>
        <v>0</v>
      </c>
      <c r="S3672" s="202">
        <v>0</v>
      </c>
      <c r="T3672" s="203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4" t="s">
        <v>326</v>
      </c>
      <c r="AT3672" s="204" t="s">
        <v>184</v>
      </c>
      <c r="AU3672" s="204" t="s">
        <v>82</v>
      </c>
      <c r="AY3672" s="17" t="s">
        <v>182</v>
      </c>
      <c r="BE3672" s="205">
        <f>IF(N3672="základní",J3672,0)</f>
        <v>0</v>
      </c>
      <c r="BF3672" s="205">
        <f>IF(N3672="snížená",J3672,0)</f>
        <v>0</v>
      </c>
      <c r="BG3672" s="205">
        <f>IF(N3672="zákl. přenesená",J3672,0)</f>
        <v>0</v>
      </c>
      <c r="BH3672" s="205">
        <f>IF(N3672="sníž. přenesená",J3672,0)</f>
        <v>0</v>
      </c>
      <c r="BI3672" s="205">
        <f>IF(N3672="nulová",J3672,0)</f>
        <v>0</v>
      </c>
      <c r="BJ3672" s="17" t="s">
        <v>80</v>
      </c>
      <c r="BK3672" s="205">
        <f>ROUND(I3672*H3672,2)</f>
        <v>0</v>
      </c>
      <c r="BL3672" s="17" t="s">
        <v>326</v>
      </c>
      <c r="BM3672" s="204" t="s">
        <v>3982</v>
      </c>
    </row>
    <row r="3673" spans="1:65" s="14" customFormat="1" ht="11.25">
      <c r="B3673" s="217"/>
      <c r="C3673" s="218"/>
      <c r="D3673" s="208" t="s">
        <v>194</v>
      </c>
      <c r="E3673" s="218"/>
      <c r="F3673" s="220" t="s">
        <v>3983</v>
      </c>
      <c r="G3673" s="218"/>
      <c r="H3673" s="221">
        <v>7.2510000000000003</v>
      </c>
      <c r="I3673" s="222"/>
      <c r="J3673" s="218"/>
      <c r="K3673" s="218"/>
      <c r="L3673" s="223"/>
      <c r="M3673" s="224"/>
      <c r="N3673" s="225"/>
      <c r="O3673" s="225"/>
      <c r="P3673" s="225"/>
      <c r="Q3673" s="225"/>
      <c r="R3673" s="225"/>
      <c r="S3673" s="225"/>
      <c r="T3673" s="226"/>
      <c r="AT3673" s="227" t="s">
        <v>194</v>
      </c>
      <c r="AU3673" s="227" t="s">
        <v>82</v>
      </c>
      <c r="AV3673" s="14" t="s">
        <v>82</v>
      </c>
      <c r="AW3673" s="14" t="s">
        <v>4</v>
      </c>
      <c r="AX3673" s="14" t="s">
        <v>80</v>
      </c>
      <c r="AY3673" s="227" t="s">
        <v>182</v>
      </c>
    </row>
    <row r="3674" spans="1:65" s="12" customFormat="1" ht="22.9" customHeight="1">
      <c r="B3674" s="176"/>
      <c r="C3674" s="177"/>
      <c r="D3674" s="178" t="s">
        <v>71</v>
      </c>
      <c r="E3674" s="190" t="s">
        <v>3984</v>
      </c>
      <c r="F3674" s="190" t="s">
        <v>3985</v>
      </c>
      <c r="G3674" s="177"/>
      <c r="H3674" s="177"/>
      <c r="I3674" s="180"/>
      <c r="J3674" s="191">
        <f>BK3674</f>
        <v>0</v>
      </c>
      <c r="K3674" s="177"/>
      <c r="L3674" s="182"/>
      <c r="M3674" s="183"/>
      <c r="N3674" s="184"/>
      <c r="O3674" s="184"/>
      <c r="P3674" s="185">
        <f>SUM(P3675:P3758)</f>
        <v>0</v>
      </c>
      <c r="Q3674" s="184"/>
      <c r="R3674" s="185">
        <f>SUM(R3675:R3758)</f>
        <v>2.7501783099999999</v>
      </c>
      <c r="S3674" s="184"/>
      <c r="T3674" s="186">
        <f>SUM(T3675:T3758)</f>
        <v>0</v>
      </c>
      <c r="AR3674" s="187" t="s">
        <v>82</v>
      </c>
      <c r="AT3674" s="188" t="s">
        <v>71</v>
      </c>
      <c r="AU3674" s="188" t="s">
        <v>80</v>
      </c>
      <c r="AY3674" s="187" t="s">
        <v>182</v>
      </c>
      <c r="BK3674" s="189">
        <f>SUM(BK3675:BK3758)</f>
        <v>0</v>
      </c>
    </row>
    <row r="3675" spans="1:65" s="2" customFormat="1" ht="16.5" customHeight="1">
      <c r="A3675" s="34"/>
      <c r="B3675" s="35"/>
      <c r="C3675" s="192" t="s">
        <v>3986</v>
      </c>
      <c r="D3675" s="192" t="s">
        <v>184</v>
      </c>
      <c r="E3675" s="193" t="s">
        <v>3987</v>
      </c>
      <c r="F3675" s="194" t="s">
        <v>3988</v>
      </c>
      <c r="G3675" s="195" t="s">
        <v>201</v>
      </c>
      <c r="H3675" s="196">
        <v>90.629000000000005</v>
      </c>
      <c r="I3675" s="197"/>
      <c r="J3675" s="198">
        <f>ROUND(I3675*H3675,2)</f>
        <v>0</v>
      </c>
      <c r="K3675" s="199"/>
      <c r="L3675" s="39"/>
      <c r="M3675" s="200" t="s">
        <v>1</v>
      </c>
      <c r="N3675" s="201" t="s">
        <v>37</v>
      </c>
      <c r="O3675" s="71"/>
      <c r="P3675" s="202">
        <f>O3675*H3675</f>
        <v>0</v>
      </c>
      <c r="Q3675" s="202">
        <v>0</v>
      </c>
      <c r="R3675" s="202">
        <f>Q3675*H3675</f>
        <v>0</v>
      </c>
      <c r="S3675" s="202">
        <v>0</v>
      </c>
      <c r="T3675" s="203">
        <f>S3675*H3675</f>
        <v>0</v>
      </c>
      <c r="U3675" s="34"/>
      <c r="V3675" s="34"/>
      <c r="W3675" s="34"/>
      <c r="X3675" s="34"/>
      <c r="Y3675" s="34"/>
      <c r="Z3675" s="34"/>
      <c r="AA3675" s="34"/>
      <c r="AB3675" s="34"/>
      <c r="AC3675" s="34"/>
      <c r="AD3675" s="34"/>
      <c r="AE3675" s="34"/>
      <c r="AR3675" s="204" t="s">
        <v>326</v>
      </c>
      <c r="AT3675" s="204" t="s">
        <v>184</v>
      </c>
      <c r="AU3675" s="204" t="s">
        <v>82</v>
      </c>
      <c r="AY3675" s="17" t="s">
        <v>182</v>
      </c>
      <c r="BE3675" s="205">
        <f>IF(N3675="základní",J3675,0)</f>
        <v>0</v>
      </c>
      <c r="BF3675" s="205">
        <f>IF(N3675="snížená",J3675,0)</f>
        <v>0</v>
      </c>
      <c r="BG3675" s="205">
        <f>IF(N3675="zákl. přenesená",J3675,0)</f>
        <v>0</v>
      </c>
      <c r="BH3675" s="205">
        <f>IF(N3675="sníž. přenesená",J3675,0)</f>
        <v>0</v>
      </c>
      <c r="BI3675" s="205">
        <f>IF(N3675="nulová",J3675,0)</f>
        <v>0</v>
      </c>
      <c r="BJ3675" s="17" t="s">
        <v>80</v>
      </c>
      <c r="BK3675" s="205">
        <f>ROUND(I3675*H3675,2)</f>
        <v>0</v>
      </c>
      <c r="BL3675" s="17" t="s">
        <v>326</v>
      </c>
      <c r="BM3675" s="204" t="s">
        <v>3989</v>
      </c>
    </row>
    <row r="3676" spans="1:65" s="14" customFormat="1" ht="11.25">
      <c r="B3676" s="217"/>
      <c r="C3676" s="218"/>
      <c r="D3676" s="208" t="s">
        <v>194</v>
      </c>
      <c r="E3676" s="219" t="s">
        <v>1</v>
      </c>
      <c r="F3676" s="220" t="s">
        <v>3990</v>
      </c>
      <c r="G3676" s="218"/>
      <c r="H3676" s="221">
        <v>90.629000000000005</v>
      </c>
      <c r="I3676" s="222"/>
      <c r="J3676" s="218"/>
      <c r="K3676" s="218"/>
      <c r="L3676" s="223"/>
      <c r="M3676" s="224"/>
      <c r="N3676" s="225"/>
      <c r="O3676" s="225"/>
      <c r="P3676" s="225"/>
      <c r="Q3676" s="225"/>
      <c r="R3676" s="225"/>
      <c r="S3676" s="225"/>
      <c r="T3676" s="226"/>
      <c r="AT3676" s="227" t="s">
        <v>194</v>
      </c>
      <c r="AU3676" s="227" t="s">
        <v>82</v>
      </c>
      <c r="AV3676" s="14" t="s">
        <v>82</v>
      </c>
      <c r="AW3676" s="14" t="s">
        <v>29</v>
      </c>
      <c r="AX3676" s="14" t="s">
        <v>80</v>
      </c>
      <c r="AY3676" s="227" t="s">
        <v>182</v>
      </c>
    </row>
    <row r="3677" spans="1:65" s="2" customFormat="1" ht="16.5" customHeight="1">
      <c r="A3677" s="34"/>
      <c r="B3677" s="35"/>
      <c r="C3677" s="192" t="s">
        <v>3991</v>
      </c>
      <c r="D3677" s="192" t="s">
        <v>184</v>
      </c>
      <c r="E3677" s="193" t="s">
        <v>3992</v>
      </c>
      <c r="F3677" s="194" t="s">
        <v>3993</v>
      </c>
      <c r="G3677" s="195" t="s">
        <v>201</v>
      </c>
      <c r="H3677" s="196">
        <v>90.629000000000005</v>
      </c>
      <c r="I3677" s="197"/>
      <c r="J3677" s="198">
        <f>ROUND(I3677*H3677,2)</f>
        <v>0</v>
      </c>
      <c r="K3677" s="199"/>
      <c r="L3677" s="39"/>
      <c r="M3677" s="200" t="s">
        <v>1</v>
      </c>
      <c r="N3677" s="201" t="s">
        <v>37</v>
      </c>
      <c r="O3677" s="71"/>
      <c r="P3677" s="202">
        <f>O3677*H3677</f>
        <v>0</v>
      </c>
      <c r="Q3677" s="202">
        <v>2.9999999999999997E-4</v>
      </c>
      <c r="R3677" s="202">
        <f>Q3677*H3677</f>
        <v>2.71887E-2</v>
      </c>
      <c r="S3677" s="202">
        <v>0</v>
      </c>
      <c r="T3677" s="203">
        <f>S3677*H3677</f>
        <v>0</v>
      </c>
      <c r="U3677" s="34"/>
      <c r="V3677" s="34"/>
      <c r="W3677" s="34"/>
      <c r="X3677" s="34"/>
      <c r="Y3677" s="34"/>
      <c r="Z3677" s="34"/>
      <c r="AA3677" s="34"/>
      <c r="AB3677" s="34"/>
      <c r="AC3677" s="34"/>
      <c r="AD3677" s="34"/>
      <c r="AE3677" s="34"/>
      <c r="AR3677" s="204" t="s">
        <v>326</v>
      </c>
      <c r="AT3677" s="204" t="s">
        <v>184</v>
      </c>
      <c r="AU3677" s="204" t="s">
        <v>82</v>
      </c>
      <c r="AY3677" s="17" t="s">
        <v>182</v>
      </c>
      <c r="BE3677" s="205">
        <f>IF(N3677="základní",J3677,0)</f>
        <v>0</v>
      </c>
      <c r="BF3677" s="205">
        <f>IF(N3677="snížená",J3677,0)</f>
        <v>0</v>
      </c>
      <c r="BG3677" s="205">
        <f>IF(N3677="zákl. přenesená",J3677,0)</f>
        <v>0</v>
      </c>
      <c r="BH3677" s="205">
        <f>IF(N3677="sníž. přenesená",J3677,0)</f>
        <v>0</v>
      </c>
      <c r="BI3677" s="205">
        <f>IF(N3677="nulová",J3677,0)</f>
        <v>0</v>
      </c>
      <c r="BJ3677" s="17" t="s">
        <v>80</v>
      </c>
      <c r="BK3677" s="205">
        <f>ROUND(I3677*H3677,2)</f>
        <v>0</v>
      </c>
      <c r="BL3677" s="17" t="s">
        <v>326</v>
      </c>
      <c r="BM3677" s="204" t="s">
        <v>3994</v>
      </c>
    </row>
    <row r="3678" spans="1:65" s="14" customFormat="1" ht="11.25">
      <c r="B3678" s="217"/>
      <c r="C3678" s="218"/>
      <c r="D3678" s="208" t="s">
        <v>194</v>
      </c>
      <c r="E3678" s="219" t="s">
        <v>1</v>
      </c>
      <c r="F3678" s="220" t="s">
        <v>3990</v>
      </c>
      <c r="G3678" s="218"/>
      <c r="H3678" s="221">
        <v>90.629000000000005</v>
      </c>
      <c r="I3678" s="222"/>
      <c r="J3678" s="218"/>
      <c r="K3678" s="218"/>
      <c r="L3678" s="223"/>
      <c r="M3678" s="224"/>
      <c r="N3678" s="225"/>
      <c r="O3678" s="225"/>
      <c r="P3678" s="225"/>
      <c r="Q3678" s="225"/>
      <c r="R3678" s="225"/>
      <c r="S3678" s="225"/>
      <c r="T3678" s="226"/>
      <c r="AT3678" s="227" t="s">
        <v>194</v>
      </c>
      <c r="AU3678" s="227" t="s">
        <v>82</v>
      </c>
      <c r="AV3678" s="14" t="s">
        <v>82</v>
      </c>
      <c r="AW3678" s="14" t="s">
        <v>29</v>
      </c>
      <c r="AX3678" s="14" t="s">
        <v>80</v>
      </c>
      <c r="AY3678" s="227" t="s">
        <v>182</v>
      </c>
    </row>
    <row r="3679" spans="1:65" s="2" customFormat="1" ht="33" customHeight="1">
      <c r="A3679" s="34"/>
      <c r="B3679" s="35"/>
      <c r="C3679" s="192" t="s">
        <v>3995</v>
      </c>
      <c r="D3679" s="192" t="s">
        <v>184</v>
      </c>
      <c r="E3679" s="193" t="s">
        <v>3996</v>
      </c>
      <c r="F3679" s="194" t="s">
        <v>3997</v>
      </c>
      <c r="G3679" s="195" t="s">
        <v>201</v>
      </c>
      <c r="H3679" s="196">
        <v>53.718000000000004</v>
      </c>
      <c r="I3679" s="197"/>
      <c r="J3679" s="198">
        <f>ROUND(I3679*H3679,2)</f>
        <v>0</v>
      </c>
      <c r="K3679" s="199"/>
      <c r="L3679" s="39"/>
      <c r="M3679" s="200" t="s">
        <v>1</v>
      </c>
      <c r="N3679" s="201" t="s">
        <v>37</v>
      </c>
      <c r="O3679" s="71"/>
      <c r="P3679" s="202">
        <f>O3679*H3679</f>
        <v>0</v>
      </c>
      <c r="Q3679" s="202">
        <v>5.62E-3</v>
      </c>
      <c r="R3679" s="202">
        <f>Q3679*H3679</f>
        <v>0.30189516</v>
      </c>
      <c r="S3679" s="202">
        <v>0</v>
      </c>
      <c r="T3679" s="203">
        <f>S3679*H3679</f>
        <v>0</v>
      </c>
      <c r="U3679" s="34"/>
      <c r="V3679" s="34"/>
      <c r="W3679" s="34"/>
      <c r="X3679" s="34"/>
      <c r="Y3679" s="34"/>
      <c r="Z3679" s="34"/>
      <c r="AA3679" s="34"/>
      <c r="AB3679" s="34"/>
      <c r="AC3679" s="34"/>
      <c r="AD3679" s="34"/>
      <c r="AE3679" s="34"/>
      <c r="AR3679" s="204" t="s">
        <v>326</v>
      </c>
      <c r="AT3679" s="204" t="s">
        <v>184</v>
      </c>
      <c r="AU3679" s="204" t="s">
        <v>82</v>
      </c>
      <c r="AY3679" s="17" t="s">
        <v>182</v>
      </c>
      <c r="BE3679" s="205">
        <f>IF(N3679="základní",J3679,0)</f>
        <v>0</v>
      </c>
      <c r="BF3679" s="205">
        <f>IF(N3679="snížená",J3679,0)</f>
        <v>0</v>
      </c>
      <c r="BG3679" s="205">
        <f>IF(N3679="zákl. přenesená",J3679,0)</f>
        <v>0</v>
      </c>
      <c r="BH3679" s="205">
        <f>IF(N3679="sníž. přenesená",J3679,0)</f>
        <v>0</v>
      </c>
      <c r="BI3679" s="205">
        <f>IF(N3679="nulová",J3679,0)</f>
        <v>0</v>
      </c>
      <c r="BJ3679" s="17" t="s">
        <v>80</v>
      </c>
      <c r="BK3679" s="205">
        <f>ROUND(I3679*H3679,2)</f>
        <v>0</v>
      </c>
      <c r="BL3679" s="17" t="s">
        <v>326</v>
      </c>
      <c r="BM3679" s="204" t="s">
        <v>3998</v>
      </c>
    </row>
    <row r="3680" spans="1:65" s="13" customFormat="1" ht="11.25">
      <c r="B3680" s="206"/>
      <c r="C3680" s="207"/>
      <c r="D3680" s="208" t="s">
        <v>194</v>
      </c>
      <c r="E3680" s="209" t="s">
        <v>1</v>
      </c>
      <c r="F3680" s="210" t="s">
        <v>207</v>
      </c>
      <c r="G3680" s="207"/>
      <c r="H3680" s="209" t="s">
        <v>1</v>
      </c>
      <c r="I3680" s="211"/>
      <c r="J3680" s="207"/>
      <c r="K3680" s="207"/>
      <c r="L3680" s="212"/>
      <c r="M3680" s="213"/>
      <c r="N3680" s="214"/>
      <c r="O3680" s="214"/>
      <c r="P3680" s="214"/>
      <c r="Q3680" s="214"/>
      <c r="R3680" s="214"/>
      <c r="S3680" s="214"/>
      <c r="T3680" s="215"/>
      <c r="AT3680" s="216" t="s">
        <v>194</v>
      </c>
      <c r="AU3680" s="216" t="s">
        <v>82</v>
      </c>
      <c r="AV3680" s="13" t="s">
        <v>80</v>
      </c>
      <c r="AW3680" s="13" t="s">
        <v>29</v>
      </c>
      <c r="AX3680" s="13" t="s">
        <v>72</v>
      </c>
      <c r="AY3680" s="216" t="s">
        <v>182</v>
      </c>
    </row>
    <row r="3681" spans="2:51" s="13" customFormat="1" ht="11.25">
      <c r="B3681" s="206"/>
      <c r="C3681" s="207"/>
      <c r="D3681" s="208" t="s">
        <v>194</v>
      </c>
      <c r="E3681" s="209" t="s">
        <v>1</v>
      </c>
      <c r="F3681" s="210" t="s">
        <v>1613</v>
      </c>
      <c r="G3681" s="207"/>
      <c r="H3681" s="209" t="s">
        <v>1</v>
      </c>
      <c r="I3681" s="211"/>
      <c r="J3681" s="207"/>
      <c r="K3681" s="207"/>
      <c r="L3681" s="212"/>
      <c r="M3681" s="213"/>
      <c r="N3681" s="214"/>
      <c r="O3681" s="214"/>
      <c r="P3681" s="214"/>
      <c r="Q3681" s="214"/>
      <c r="R3681" s="214"/>
      <c r="S3681" s="214"/>
      <c r="T3681" s="215"/>
      <c r="AT3681" s="216" t="s">
        <v>194</v>
      </c>
      <c r="AU3681" s="216" t="s">
        <v>82</v>
      </c>
      <c r="AV3681" s="13" t="s">
        <v>80</v>
      </c>
      <c r="AW3681" s="13" t="s">
        <v>29</v>
      </c>
      <c r="AX3681" s="13" t="s">
        <v>72</v>
      </c>
      <c r="AY3681" s="216" t="s">
        <v>182</v>
      </c>
    </row>
    <row r="3682" spans="2:51" s="14" customFormat="1" ht="11.25">
      <c r="B3682" s="217"/>
      <c r="C3682" s="218"/>
      <c r="D3682" s="208" t="s">
        <v>194</v>
      </c>
      <c r="E3682" s="219" t="s">
        <v>1</v>
      </c>
      <c r="F3682" s="220" t="s">
        <v>1621</v>
      </c>
      <c r="G3682" s="218"/>
      <c r="H3682" s="221">
        <v>1.29</v>
      </c>
      <c r="I3682" s="222"/>
      <c r="J3682" s="218"/>
      <c r="K3682" s="218"/>
      <c r="L3682" s="223"/>
      <c r="M3682" s="224"/>
      <c r="N3682" s="225"/>
      <c r="O3682" s="225"/>
      <c r="P3682" s="225"/>
      <c r="Q3682" s="225"/>
      <c r="R3682" s="225"/>
      <c r="S3682" s="225"/>
      <c r="T3682" s="226"/>
      <c r="AT3682" s="227" t="s">
        <v>194</v>
      </c>
      <c r="AU3682" s="227" t="s">
        <v>82</v>
      </c>
      <c r="AV3682" s="14" t="s">
        <v>82</v>
      </c>
      <c r="AW3682" s="14" t="s">
        <v>29</v>
      </c>
      <c r="AX3682" s="14" t="s">
        <v>72</v>
      </c>
      <c r="AY3682" s="227" t="s">
        <v>182</v>
      </c>
    </row>
    <row r="3683" spans="2:51" s="13" customFormat="1" ht="11.25">
      <c r="B3683" s="206"/>
      <c r="C3683" s="207"/>
      <c r="D3683" s="208" t="s">
        <v>194</v>
      </c>
      <c r="E3683" s="209" t="s">
        <v>1</v>
      </c>
      <c r="F3683" s="210" t="s">
        <v>1614</v>
      </c>
      <c r="G3683" s="207"/>
      <c r="H3683" s="209" t="s">
        <v>1</v>
      </c>
      <c r="I3683" s="211"/>
      <c r="J3683" s="207"/>
      <c r="K3683" s="207"/>
      <c r="L3683" s="212"/>
      <c r="M3683" s="213"/>
      <c r="N3683" s="214"/>
      <c r="O3683" s="214"/>
      <c r="P3683" s="214"/>
      <c r="Q3683" s="214"/>
      <c r="R3683" s="214"/>
      <c r="S3683" s="214"/>
      <c r="T3683" s="215"/>
      <c r="AT3683" s="216" t="s">
        <v>194</v>
      </c>
      <c r="AU3683" s="216" t="s">
        <v>82</v>
      </c>
      <c r="AV3683" s="13" t="s">
        <v>80</v>
      </c>
      <c r="AW3683" s="13" t="s">
        <v>29</v>
      </c>
      <c r="AX3683" s="13" t="s">
        <v>72</v>
      </c>
      <c r="AY3683" s="216" t="s">
        <v>182</v>
      </c>
    </row>
    <row r="3684" spans="2:51" s="14" customFormat="1" ht="11.25">
      <c r="B3684" s="217"/>
      <c r="C3684" s="218"/>
      <c r="D3684" s="208" t="s">
        <v>194</v>
      </c>
      <c r="E3684" s="219" t="s">
        <v>1</v>
      </c>
      <c r="F3684" s="220" t="s">
        <v>1615</v>
      </c>
      <c r="G3684" s="218"/>
      <c r="H3684" s="221">
        <v>3.96</v>
      </c>
      <c r="I3684" s="222"/>
      <c r="J3684" s="218"/>
      <c r="K3684" s="218"/>
      <c r="L3684" s="223"/>
      <c r="M3684" s="224"/>
      <c r="N3684" s="225"/>
      <c r="O3684" s="225"/>
      <c r="P3684" s="225"/>
      <c r="Q3684" s="225"/>
      <c r="R3684" s="225"/>
      <c r="S3684" s="225"/>
      <c r="T3684" s="226"/>
      <c r="AT3684" s="227" t="s">
        <v>194</v>
      </c>
      <c r="AU3684" s="227" t="s">
        <v>82</v>
      </c>
      <c r="AV3684" s="14" t="s">
        <v>82</v>
      </c>
      <c r="AW3684" s="14" t="s">
        <v>29</v>
      </c>
      <c r="AX3684" s="14" t="s">
        <v>72</v>
      </c>
      <c r="AY3684" s="227" t="s">
        <v>182</v>
      </c>
    </row>
    <row r="3685" spans="2:51" s="13" customFormat="1" ht="11.25">
      <c r="B3685" s="206"/>
      <c r="C3685" s="207"/>
      <c r="D3685" s="208" t="s">
        <v>194</v>
      </c>
      <c r="E3685" s="209" t="s">
        <v>1</v>
      </c>
      <c r="F3685" s="210" t="s">
        <v>1616</v>
      </c>
      <c r="G3685" s="207"/>
      <c r="H3685" s="209" t="s">
        <v>1</v>
      </c>
      <c r="I3685" s="211"/>
      <c r="J3685" s="207"/>
      <c r="K3685" s="207"/>
      <c r="L3685" s="212"/>
      <c r="M3685" s="213"/>
      <c r="N3685" s="214"/>
      <c r="O3685" s="214"/>
      <c r="P3685" s="214"/>
      <c r="Q3685" s="214"/>
      <c r="R3685" s="214"/>
      <c r="S3685" s="214"/>
      <c r="T3685" s="215"/>
      <c r="AT3685" s="216" t="s">
        <v>194</v>
      </c>
      <c r="AU3685" s="216" t="s">
        <v>82</v>
      </c>
      <c r="AV3685" s="13" t="s">
        <v>80</v>
      </c>
      <c r="AW3685" s="13" t="s">
        <v>29</v>
      </c>
      <c r="AX3685" s="13" t="s">
        <v>72</v>
      </c>
      <c r="AY3685" s="216" t="s">
        <v>182</v>
      </c>
    </row>
    <row r="3686" spans="2:51" s="14" customFormat="1" ht="11.25">
      <c r="B3686" s="217"/>
      <c r="C3686" s="218"/>
      <c r="D3686" s="208" t="s">
        <v>194</v>
      </c>
      <c r="E3686" s="219" t="s">
        <v>1</v>
      </c>
      <c r="F3686" s="220" t="s">
        <v>1617</v>
      </c>
      <c r="G3686" s="218"/>
      <c r="H3686" s="221">
        <v>3.16</v>
      </c>
      <c r="I3686" s="222"/>
      <c r="J3686" s="218"/>
      <c r="K3686" s="218"/>
      <c r="L3686" s="223"/>
      <c r="M3686" s="224"/>
      <c r="N3686" s="225"/>
      <c r="O3686" s="225"/>
      <c r="P3686" s="225"/>
      <c r="Q3686" s="225"/>
      <c r="R3686" s="225"/>
      <c r="S3686" s="225"/>
      <c r="T3686" s="226"/>
      <c r="AT3686" s="227" t="s">
        <v>194</v>
      </c>
      <c r="AU3686" s="227" t="s">
        <v>82</v>
      </c>
      <c r="AV3686" s="14" t="s">
        <v>82</v>
      </c>
      <c r="AW3686" s="14" t="s">
        <v>29</v>
      </c>
      <c r="AX3686" s="14" t="s">
        <v>72</v>
      </c>
      <c r="AY3686" s="227" t="s">
        <v>182</v>
      </c>
    </row>
    <row r="3687" spans="2:51" s="13" customFormat="1" ht="11.25">
      <c r="B3687" s="206"/>
      <c r="C3687" s="207"/>
      <c r="D3687" s="208" t="s">
        <v>194</v>
      </c>
      <c r="E3687" s="209" t="s">
        <v>1</v>
      </c>
      <c r="F3687" s="210" t="s">
        <v>1618</v>
      </c>
      <c r="G3687" s="207"/>
      <c r="H3687" s="209" t="s">
        <v>1</v>
      </c>
      <c r="I3687" s="211"/>
      <c r="J3687" s="207"/>
      <c r="K3687" s="207"/>
      <c r="L3687" s="212"/>
      <c r="M3687" s="213"/>
      <c r="N3687" s="214"/>
      <c r="O3687" s="214"/>
      <c r="P3687" s="214"/>
      <c r="Q3687" s="214"/>
      <c r="R3687" s="214"/>
      <c r="S3687" s="214"/>
      <c r="T3687" s="215"/>
      <c r="AT3687" s="216" t="s">
        <v>194</v>
      </c>
      <c r="AU3687" s="216" t="s">
        <v>82</v>
      </c>
      <c r="AV3687" s="13" t="s">
        <v>80</v>
      </c>
      <c r="AW3687" s="13" t="s">
        <v>29</v>
      </c>
      <c r="AX3687" s="13" t="s">
        <v>72</v>
      </c>
      <c r="AY3687" s="216" t="s">
        <v>182</v>
      </c>
    </row>
    <row r="3688" spans="2:51" s="14" customFormat="1" ht="11.25">
      <c r="B3688" s="217"/>
      <c r="C3688" s="218"/>
      <c r="D3688" s="208" t="s">
        <v>194</v>
      </c>
      <c r="E3688" s="219" t="s">
        <v>1</v>
      </c>
      <c r="F3688" s="220" t="s">
        <v>1619</v>
      </c>
      <c r="G3688" s="218"/>
      <c r="H3688" s="221">
        <v>2.4060000000000001</v>
      </c>
      <c r="I3688" s="222"/>
      <c r="J3688" s="218"/>
      <c r="K3688" s="218"/>
      <c r="L3688" s="223"/>
      <c r="M3688" s="224"/>
      <c r="N3688" s="225"/>
      <c r="O3688" s="225"/>
      <c r="P3688" s="225"/>
      <c r="Q3688" s="225"/>
      <c r="R3688" s="225"/>
      <c r="S3688" s="225"/>
      <c r="T3688" s="226"/>
      <c r="AT3688" s="227" t="s">
        <v>194</v>
      </c>
      <c r="AU3688" s="227" t="s">
        <v>82</v>
      </c>
      <c r="AV3688" s="14" t="s">
        <v>82</v>
      </c>
      <c r="AW3688" s="14" t="s">
        <v>29</v>
      </c>
      <c r="AX3688" s="14" t="s">
        <v>72</v>
      </c>
      <c r="AY3688" s="227" t="s">
        <v>182</v>
      </c>
    </row>
    <row r="3689" spans="2:51" s="13" customFormat="1" ht="11.25">
      <c r="B3689" s="206"/>
      <c r="C3689" s="207"/>
      <c r="D3689" s="208" t="s">
        <v>194</v>
      </c>
      <c r="E3689" s="209" t="s">
        <v>1</v>
      </c>
      <c r="F3689" s="210" t="s">
        <v>1620</v>
      </c>
      <c r="G3689" s="207"/>
      <c r="H3689" s="209" t="s">
        <v>1</v>
      </c>
      <c r="I3689" s="211"/>
      <c r="J3689" s="207"/>
      <c r="K3689" s="207"/>
      <c r="L3689" s="212"/>
      <c r="M3689" s="213"/>
      <c r="N3689" s="214"/>
      <c r="O3689" s="214"/>
      <c r="P3689" s="214"/>
      <c r="Q3689" s="214"/>
      <c r="R3689" s="214"/>
      <c r="S3689" s="214"/>
      <c r="T3689" s="215"/>
      <c r="AT3689" s="216" t="s">
        <v>194</v>
      </c>
      <c r="AU3689" s="216" t="s">
        <v>82</v>
      </c>
      <c r="AV3689" s="13" t="s">
        <v>80</v>
      </c>
      <c r="AW3689" s="13" t="s">
        <v>29</v>
      </c>
      <c r="AX3689" s="13" t="s">
        <v>72</v>
      </c>
      <c r="AY3689" s="216" t="s">
        <v>182</v>
      </c>
    </row>
    <row r="3690" spans="2:51" s="14" customFormat="1" ht="11.25">
      <c r="B3690" s="217"/>
      <c r="C3690" s="218"/>
      <c r="D3690" s="208" t="s">
        <v>194</v>
      </c>
      <c r="E3690" s="219" t="s">
        <v>1</v>
      </c>
      <c r="F3690" s="220" t="s">
        <v>1621</v>
      </c>
      <c r="G3690" s="218"/>
      <c r="H3690" s="221">
        <v>1.29</v>
      </c>
      <c r="I3690" s="222"/>
      <c r="J3690" s="218"/>
      <c r="K3690" s="218"/>
      <c r="L3690" s="223"/>
      <c r="M3690" s="224"/>
      <c r="N3690" s="225"/>
      <c r="O3690" s="225"/>
      <c r="P3690" s="225"/>
      <c r="Q3690" s="225"/>
      <c r="R3690" s="225"/>
      <c r="S3690" s="225"/>
      <c r="T3690" s="226"/>
      <c r="AT3690" s="227" t="s">
        <v>194</v>
      </c>
      <c r="AU3690" s="227" t="s">
        <v>82</v>
      </c>
      <c r="AV3690" s="14" t="s">
        <v>82</v>
      </c>
      <c r="AW3690" s="14" t="s">
        <v>29</v>
      </c>
      <c r="AX3690" s="14" t="s">
        <v>72</v>
      </c>
      <c r="AY3690" s="227" t="s">
        <v>182</v>
      </c>
    </row>
    <row r="3691" spans="2:51" s="13" customFormat="1" ht="11.25">
      <c r="B3691" s="206"/>
      <c r="C3691" s="207"/>
      <c r="D3691" s="208" t="s">
        <v>194</v>
      </c>
      <c r="E3691" s="209" t="s">
        <v>1</v>
      </c>
      <c r="F3691" s="210" t="s">
        <v>1622</v>
      </c>
      <c r="G3691" s="207"/>
      <c r="H3691" s="209" t="s">
        <v>1</v>
      </c>
      <c r="I3691" s="211"/>
      <c r="J3691" s="207"/>
      <c r="K3691" s="207"/>
      <c r="L3691" s="212"/>
      <c r="M3691" s="213"/>
      <c r="N3691" s="214"/>
      <c r="O3691" s="214"/>
      <c r="P3691" s="214"/>
      <c r="Q3691" s="214"/>
      <c r="R3691" s="214"/>
      <c r="S3691" s="214"/>
      <c r="T3691" s="215"/>
      <c r="AT3691" s="216" t="s">
        <v>194</v>
      </c>
      <c r="AU3691" s="216" t="s">
        <v>82</v>
      </c>
      <c r="AV3691" s="13" t="s">
        <v>80</v>
      </c>
      <c r="AW3691" s="13" t="s">
        <v>29</v>
      </c>
      <c r="AX3691" s="13" t="s">
        <v>72</v>
      </c>
      <c r="AY3691" s="216" t="s">
        <v>182</v>
      </c>
    </row>
    <row r="3692" spans="2:51" s="14" customFormat="1" ht="11.25">
      <c r="B3692" s="217"/>
      <c r="C3692" s="218"/>
      <c r="D3692" s="208" t="s">
        <v>194</v>
      </c>
      <c r="E3692" s="219" t="s">
        <v>1</v>
      </c>
      <c r="F3692" s="220" t="s">
        <v>1623</v>
      </c>
      <c r="G3692" s="218"/>
      <c r="H3692" s="221">
        <v>4.2539999999999996</v>
      </c>
      <c r="I3692" s="222"/>
      <c r="J3692" s="218"/>
      <c r="K3692" s="218"/>
      <c r="L3692" s="223"/>
      <c r="M3692" s="224"/>
      <c r="N3692" s="225"/>
      <c r="O3692" s="225"/>
      <c r="P3692" s="225"/>
      <c r="Q3692" s="225"/>
      <c r="R3692" s="225"/>
      <c r="S3692" s="225"/>
      <c r="T3692" s="226"/>
      <c r="AT3692" s="227" t="s">
        <v>194</v>
      </c>
      <c r="AU3692" s="227" t="s">
        <v>82</v>
      </c>
      <c r="AV3692" s="14" t="s">
        <v>82</v>
      </c>
      <c r="AW3692" s="14" t="s">
        <v>29</v>
      </c>
      <c r="AX3692" s="14" t="s">
        <v>72</v>
      </c>
      <c r="AY3692" s="227" t="s">
        <v>182</v>
      </c>
    </row>
    <row r="3693" spans="2:51" s="13" customFormat="1" ht="11.25">
      <c r="B3693" s="206"/>
      <c r="C3693" s="207"/>
      <c r="D3693" s="208" t="s">
        <v>194</v>
      </c>
      <c r="E3693" s="209" t="s">
        <v>1</v>
      </c>
      <c r="F3693" s="210" t="s">
        <v>1624</v>
      </c>
      <c r="G3693" s="207"/>
      <c r="H3693" s="209" t="s">
        <v>1</v>
      </c>
      <c r="I3693" s="211"/>
      <c r="J3693" s="207"/>
      <c r="K3693" s="207"/>
      <c r="L3693" s="212"/>
      <c r="M3693" s="213"/>
      <c r="N3693" s="214"/>
      <c r="O3693" s="214"/>
      <c r="P3693" s="214"/>
      <c r="Q3693" s="214"/>
      <c r="R3693" s="214"/>
      <c r="S3693" s="214"/>
      <c r="T3693" s="215"/>
      <c r="AT3693" s="216" t="s">
        <v>194</v>
      </c>
      <c r="AU3693" s="216" t="s">
        <v>82</v>
      </c>
      <c r="AV3693" s="13" t="s">
        <v>80</v>
      </c>
      <c r="AW3693" s="13" t="s">
        <v>29</v>
      </c>
      <c r="AX3693" s="13" t="s">
        <v>72</v>
      </c>
      <c r="AY3693" s="216" t="s">
        <v>182</v>
      </c>
    </row>
    <row r="3694" spans="2:51" s="14" customFormat="1" ht="11.25">
      <c r="B3694" s="217"/>
      <c r="C3694" s="218"/>
      <c r="D3694" s="208" t="s">
        <v>194</v>
      </c>
      <c r="E3694" s="219" t="s">
        <v>1</v>
      </c>
      <c r="F3694" s="220" t="s">
        <v>1625</v>
      </c>
      <c r="G3694" s="218"/>
      <c r="H3694" s="221">
        <v>3.12</v>
      </c>
      <c r="I3694" s="222"/>
      <c r="J3694" s="218"/>
      <c r="K3694" s="218"/>
      <c r="L3694" s="223"/>
      <c r="M3694" s="224"/>
      <c r="N3694" s="225"/>
      <c r="O3694" s="225"/>
      <c r="P3694" s="225"/>
      <c r="Q3694" s="225"/>
      <c r="R3694" s="225"/>
      <c r="S3694" s="225"/>
      <c r="T3694" s="226"/>
      <c r="AT3694" s="227" t="s">
        <v>194</v>
      </c>
      <c r="AU3694" s="227" t="s">
        <v>82</v>
      </c>
      <c r="AV3694" s="14" t="s">
        <v>82</v>
      </c>
      <c r="AW3694" s="14" t="s">
        <v>29</v>
      </c>
      <c r="AX3694" s="14" t="s">
        <v>72</v>
      </c>
      <c r="AY3694" s="227" t="s">
        <v>182</v>
      </c>
    </row>
    <row r="3695" spans="2:51" s="13" customFormat="1" ht="11.25">
      <c r="B3695" s="206"/>
      <c r="C3695" s="207"/>
      <c r="D3695" s="208" t="s">
        <v>194</v>
      </c>
      <c r="E3695" s="209" t="s">
        <v>1</v>
      </c>
      <c r="F3695" s="210" t="s">
        <v>1626</v>
      </c>
      <c r="G3695" s="207"/>
      <c r="H3695" s="209" t="s">
        <v>1</v>
      </c>
      <c r="I3695" s="211"/>
      <c r="J3695" s="207"/>
      <c r="K3695" s="207"/>
      <c r="L3695" s="212"/>
      <c r="M3695" s="213"/>
      <c r="N3695" s="214"/>
      <c r="O3695" s="214"/>
      <c r="P3695" s="214"/>
      <c r="Q3695" s="214"/>
      <c r="R3695" s="214"/>
      <c r="S3695" s="214"/>
      <c r="T3695" s="215"/>
      <c r="AT3695" s="216" t="s">
        <v>194</v>
      </c>
      <c r="AU3695" s="216" t="s">
        <v>82</v>
      </c>
      <c r="AV3695" s="13" t="s">
        <v>80</v>
      </c>
      <c r="AW3695" s="13" t="s">
        <v>29</v>
      </c>
      <c r="AX3695" s="13" t="s">
        <v>72</v>
      </c>
      <c r="AY3695" s="216" t="s">
        <v>182</v>
      </c>
    </row>
    <row r="3696" spans="2:51" s="14" customFormat="1" ht="11.25">
      <c r="B3696" s="217"/>
      <c r="C3696" s="218"/>
      <c r="D3696" s="208" t="s">
        <v>194</v>
      </c>
      <c r="E3696" s="219" t="s">
        <v>1</v>
      </c>
      <c r="F3696" s="220" t="s">
        <v>1627</v>
      </c>
      <c r="G3696" s="218"/>
      <c r="H3696" s="221">
        <v>10.032</v>
      </c>
      <c r="I3696" s="222"/>
      <c r="J3696" s="218"/>
      <c r="K3696" s="218"/>
      <c r="L3696" s="223"/>
      <c r="M3696" s="224"/>
      <c r="N3696" s="225"/>
      <c r="O3696" s="225"/>
      <c r="P3696" s="225"/>
      <c r="Q3696" s="225"/>
      <c r="R3696" s="225"/>
      <c r="S3696" s="225"/>
      <c r="T3696" s="226"/>
      <c r="AT3696" s="227" t="s">
        <v>194</v>
      </c>
      <c r="AU3696" s="227" t="s">
        <v>82</v>
      </c>
      <c r="AV3696" s="14" t="s">
        <v>82</v>
      </c>
      <c r="AW3696" s="14" t="s">
        <v>29</v>
      </c>
      <c r="AX3696" s="14" t="s">
        <v>72</v>
      </c>
      <c r="AY3696" s="227" t="s">
        <v>182</v>
      </c>
    </row>
    <row r="3697" spans="1:65" s="13" customFormat="1" ht="11.25">
      <c r="B3697" s="206"/>
      <c r="C3697" s="207"/>
      <c r="D3697" s="208" t="s">
        <v>194</v>
      </c>
      <c r="E3697" s="209" t="s">
        <v>1</v>
      </c>
      <c r="F3697" s="210" t="s">
        <v>1628</v>
      </c>
      <c r="G3697" s="207"/>
      <c r="H3697" s="209" t="s">
        <v>1</v>
      </c>
      <c r="I3697" s="211"/>
      <c r="J3697" s="207"/>
      <c r="K3697" s="207"/>
      <c r="L3697" s="212"/>
      <c r="M3697" s="213"/>
      <c r="N3697" s="214"/>
      <c r="O3697" s="214"/>
      <c r="P3697" s="214"/>
      <c r="Q3697" s="214"/>
      <c r="R3697" s="214"/>
      <c r="S3697" s="214"/>
      <c r="T3697" s="215"/>
      <c r="AT3697" s="216" t="s">
        <v>194</v>
      </c>
      <c r="AU3697" s="216" t="s">
        <v>82</v>
      </c>
      <c r="AV3697" s="13" t="s">
        <v>80</v>
      </c>
      <c r="AW3697" s="13" t="s">
        <v>29</v>
      </c>
      <c r="AX3697" s="13" t="s">
        <v>72</v>
      </c>
      <c r="AY3697" s="216" t="s">
        <v>182</v>
      </c>
    </row>
    <row r="3698" spans="1:65" s="14" customFormat="1" ht="11.25">
      <c r="B3698" s="217"/>
      <c r="C3698" s="218"/>
      <c r="D3698" s="208" t="s">
        <v>194</v>
      </c>
      <c r="E3698" s="219" t="s">
        <v>1</v>
      </c>
      <c r="F3698" s="220" t="s">
        <v>1629</v>
      </c>
      <c r="G3698" s="218"/>
      <c r="H3698" s="221">
        <v>2.4</v>
      </c>
      <c r="I3698" s="222"/>
      <c r="J3698" s="218"/>
      <c r="K3698" s="218"/>
      <c r="L3698" s="223"/>
      <c r="M3698" s="224"/>
      <c r="N3698" s="225"/>
      <c r="O3698" s="225"/>
      <c r="P3698" s="225"/>
      <c r="Q3698" s="225"/>
      <c r="R3698" s="225"/>
      <c r="S3698" s="225"/>
      <c r="T3698" s="226"/>
      <c r="AT3698" s="227" t="s">
        <v>194</v>
      </c>
      <c r="AU3698" s="227" t="s">
        <v>82</v>
      </c>
      <c r="AV3698" s="14" t="s">
        <v>82</v>
      </c>
      <c r="AW3698" s="14" t="s">
        <v>29</v>
      </c>
      <c r="AX3698" s="14" t="s">
        <v>72</v>
      </c>
      <c r="AY3698" s="227" t="s">
        <v>182</v>
      </c>
    </row>
    <row r="3699" spans="1:65" s="13" customFormat="1" ht="11.25">
      <c r="B3699" s="206"/>
      <c r="C3699" s="207"/>
      <c r="D3699" s="208" t="s">
        <v>194</v>
      </c>
      <c r="E3699" s="209" t="s">
        <v>1</v>
      </c>
      <c r="F3699" s="210" t="s">
        <v>3999</v>
      </c>
      <c r="G3699" s="207"/>
      <c r="H3699" s="209" t="s">
        <v>1</v>
      </c>
      <c r="I3699" s="211"/>
      <c r="J3699" s="207"/>
      <c r="K3699" s="207"/>
      <c r="L3699" s="212"/>
      <c r="M3699" s="213"/>
      <c r="N3699" s="214"/>
      <c r="O3699" s="214"/>
      <c r="P3699" s="214"/>
      <c r="Q3699" s="214"/>
      <c r="R3699" s="214"/>
      <c r="S3699" s="214"/>
      <c r="T3699" s="215"/>
      <c r="AT3699" s="216" t="s">
        <v>194</v>
      </c>
      <c r="AU3699" s="216" t="s">
        <v>82</v>
      </c>
      <c r="AV3699" s="13" t="s">
        <v>80</v>
      </c>
      <c r="AW3699" s="13" t="s">
        <v>29</v>
      </c>
      <c r="AX3699" s="13" t="s">
        <v>72</v>
      </c>
      <c r="AY3699" s="216" t="s">
        <v>182</v>
      </c>
    </row>
    <row r="3700" spans="1:65" s="13" customFormat="1" ht="11.25">
      <c r="B3700" s="206"/>
      <c r="C3700" s="207"/>
      <c r="D3700" s="208" t="s">
        <v>194</v>
      </c>
      <c r="E3700" s="209" t="s">
        <v>1</v>
      </c>
      <c r="F3700" s="210" t="s">
        <v>1631</v>
      </c>
      <c r="G3700" s="207"/>
      <c r="H3700" s="209" t="s">
        <v>1</v>
      </c>
      <c r="I3700" s="211"/>
      <c r="J3700" s="207"/>
      <c r="K3700" s="207"/>
      <c r="L3700" s="212"/>
      <c r="M3700" s="213"/>
      <c r="N3700" s="214"/>
      <c r="O3700" s="214"/>
      <c r="P3700" s="214"/>
      <c r="Q3700" s="214"/>
      <c r="R3700" s="214"/>
      <c r="S3700" s="214"/>
      <c r="T3700" s="215"/>
      <c r="AT3700" s="216" t="s">
        <v>194</v>
      </c>
      <c r="AU3700" s="216" t="s">
        <v>82</v>
      </c>
      <c r="AV3700" s="13" t="s">
        <v>80</v>
      </c>
      <c r="AW3700" s="13" t="s">
        <v>29</v>
      </c>
      <c r="AX3700" s="13" t="s">
        <v>72</v>
      </c>
      <c r="AY3700" s="216" t="s">
        <v>182</v>
      </c>
    </row>
    <row r="3701" spans="1:65" s="14" customFormat="1" ht="11.25">
      <c r="B3701" s="217"/>
      <c r="C3701" s="218"/>
      <c r="D3701" s="208" t="s">
        <v>194</v>
      </c>
      <c r="E3701" s="219" t="s">
        <v>1</v>
      </c>
      <c r="F3701" s="220" t="s">
        <v>1632</v>
      </c>
      <c r="G3701" s="218"/>
      <c r="H3701" s="221">
        <v>1.44</v>
      </c>
      <c r="I3701" s="222"/>
      <c r="J3701" s="218"/>
      <c r="K3701" s="218"/>
      <c r="L3701" s="223"/>
      <c r="M3701" s="224"/>
      <c r="N3701" s="225"/>
      <c r="O3701" s="225"/>
      <c r="P3701" s="225"/>
      <c r="Q3701" s="225"/>
      <c r="R3701" s="225"/>
      <c r="S3701" s="225"/>
      <c r="T3701" s="226"/>
      <c r="AT3701" s="227" t="s">
        <v>194</v>
      </c>
      <c r="AU3701" s="227" t="s">
        <v>82</v>
      </c>
      <c r="AV3701" s="14" t="s">
        <v>82</v>
      </c>
      <c r="AW3701" s="14" t="s">
        <v>29</v>
      </c>
      <c r="AX3701" s="14" t="s">
        <v>72</v>
      </c>
      <c r="AY3701" s="227" t="s">
        <v>182</v>
      </c>
    </row>
    <row r="3702" spans="1:65" s="13" customFormat="1" ht="11.25">
      <c r="B3702" s="206"/>
      <c r="C3702" s="207"/>
      <c r="D3702" s="208" t="s">
        <v>194</v>
      </c>
      <c r="E3702" s="209" t="s">
        <v>1</v>
      </c>
      <c r="F3702" s="210" t="s">
        <v>1633</v>
      </c>
      <c r="G3702" s="207"/>
      <c r="H3702" s="209" t="s">
        <v>1</v>
      </c>
      <c r="I3702" s="211"/>
      <c r="J3702" s="207"/>
      <c r="K3702" s="207"/>
      <c r="L3702" s="212"/>
      <c r="M3702" s="213"/>
      <c r="N3702" s="214"/>
      <c r="O3702" s="214"/>
      <c r="P3702" s="214"/>
      <c r="Q3702" s="214"/>
      <c r="R3702" s="214"/>
      <c r="S3702" s="214"/>
      <c r="T3702" s="215"/>
      <c r="AT3702" s="216" t="s">
        <v>194</v>
      </c>
      <c r="AU3702" s="216" t="s">
        <v>82</v>
      </c>
      <c r="AV3702" s="13" t="s">
        <v>80</v>
      </c>
      <c r="AW3702" s="13" t="s">
        <v>29</v>
      </c>
      <c r="AX3702" s="13" t="s">
        <v>72</v>
      </c>
      <c r="AY3702" s="216" t="s">
        <v>182</v>
      </c>
    </row>
    <row r="3703" spans="1:65" s="14" customFormat="1" ht="11.25">
      <c r="B3703" s="217"/>
      <c r="C3703" s="218"/>
      <c r="D3703" s="208" t="s">
        <v>194</v>
      </c>
      <c r="E3703" s="219" t="s">
        <v>1</v>
      </c>
      <c r="F3703" s="220" t="s">
        <v>1634</v>
      </c>
      <c r="G3703" s="218"/>
      <c r="H3703" s="221">
        <v>0.92400000000000004</v>
      </c>
      <c r="I3703" s="222"/>
      <c r="J3703" s="218"/>
      <c r="K3703" s="218"/>
      <c r="L3703" s="223"/>
      <c r="M3703" s="224"/>
      <c r="N3703" s="225"/>
      <c r="O3703" s="225"/>
      <c r="P3703" s="225"/>
      <c r="Q3703" s="225"/>
      <c r="R3703" s="225"/>
      <c r="S3703" s="225"/>
      <c r="T3703" s="226"/>
      <c r="AT3703" s="227" t="s">
        <v>194</v>
      </c>
      <c r="AU3703" s="227" t="s">
        <v>82</v>
      </c>
      <c r="AV3703" s="14" t="s">
        <v>82</v>
      </c>
      <c r="AW3703" s="14" t="s">
        <v>29</v>
      </c>
      <c r="AX3703" s="14" t="s">
        <v>72</v>
      </c>
      <c r="AY3703" s="227" t="s">
        <v>182</v>
      </c>
    </row>
    <row r="3704" spans="1:65" s="13" customFormat="1" ht="11.25">
      <c r="B3704" s="206"/>
      <c r="C3704" s="207"/>
      <c r="D3704" s="208" t="s">
        <v>194</v>
      </c>
      <c r="E3704" s="209" t="s">
        <v>1</v>
      </c>
      <c r="F3704" s="210" t="s">
        <v>1635</v>
      </c>
      <c r="G3704" s="207"/>
      <c r="H3704" s="209" t="s">
        <v>1</v>
      </c>
      <c r="I3704" s="211"/>
      <c r="J3704" s="207"/>
      <c r="K3704" s="207"/>
      <c r="L3704" s="212"/>
      <c r="M3704" s="213"/>
      <c r="N3704" s="214"/>
      <c r="O3704" s="214"/>
      <c r="P3704" s="214"/>
      <c r="Q3704" s="214"/>
      <c r="R3704" s="214"/>
      <c r="S3704" s="214"/>
      <c r="T3704" s="215"/>
      <c r="AT3704" s="216" t="s">
        <v>194</v>
      </c>
      <c r="AU3704" s="216" t="s">
        <v>82</v>
      </c>
      <c r="AV3704" s="13" t="s">
        <v>80</v>
      </c>
      <c r="AW3704" s="13" t="s">
        <v>29</v>
      </c>
      <c r="AX3704" s="13" t="s">
        <v>72</v>
      </c>
      <c r="AY3704" s="216" t="s">
        <v>182</v>
      </c>
    </row>
    <row r="3705" spans="1:65" s="14" customFormat="1" ht="11.25">
      <c r="B3705" s="217"/>
      <c r="C3705" s="218"/>
      <c r="D3705" s="208" t="s">
        <v>194</v>
      </c>
      <c r="E3705" s="219" t="s">
        <v>1</v>
      </c>
      <c r="F3705" s="220" t="s">
        <v>1636</v>
      </c>
      <c r="G3705" s="218"/>
      <c r="H3705" s="221">
        <v>1.44</v>
      </c>
      <c r="I3705" s="222"/>
      <c r="J3705" s="218"/>
      <c r="K3705" s="218"/>
      <c r="L3705" s="223"/>
      <c r="M3705" s="224"/>
      <c r="N3705" s="225"/>
      <c r="O3705" s="225"/>
      <c r="P3705" s="225"/>
      <c r="Q3705" s="225"/>
      <c r="R3705" s="225"/>
      <c r="S3705" s="225"/>
      <c r="T3705" s="226"/>
      <c r="AT3705" s="227" t="s">
        <v>194</v>
      </c>
      <c r="AU3705" s="227" t="s">
        <v>82</v>
      </c>
      <c r="AV3705" s="14" t="s">
        <v>82</v>
      </c>
      <c r="AW3705" s="14" t="s">
        <v>29</v>
      </c>
      <c r="AX3705" s="14" t="s">
        <v>72</v>
      </c>
      <c r="AY3705" s="227" t="s">
        <v>182</v>
      </c>
    </row>
    <row r="3706" spans="1:65" s="13" customFormat="1" ht="11.25">
      <c r="B3706" s="206"/>
      <c r="C3706" s="207"/>
      <c r="D3706" s="208" t="s">
        <v>194</v>
      </c>
      <c r="E3706" s="209" t="s">
        <v>1</v>
      </c>
      <c r="F3706" s="210" t="s">
        <v>1637</v>
      </c>
      <c r="G3706" s="207"/>
      <c r="H3706" s="209" t="s">
        <v>1</v>
      </c>
      <c r="I3706" s="211"/>
      <c r="J3706" s="207"/>
      <c r="K3706" s="207"/>
      <c r="L3706" s="212"/>
      <c r="M3706" s="213"/>
      <c r="N3706" s="214"/>
      <c r="O3706" s="214"/>
      <c r="P3706" s="214"/>
      <c r="Q3706" s="214"/>
      <c r="R3706" s="214"/>
      <c r="S3706" s="214"/>
      <c r="T3706" s="215"/>
      <c r="AT3706" s="216" t="s">
        <v>194</v>
      </c>
      <c r="AU3706" s="216" t="s">
        <v>82</v>
      </c>
      <c r="AV3706" s="13" t="s">
        <v>80</v>
      </c>
      <c r="AW3706" s="13" t="s">
        <v>29</v>
      </c>
      <c r="AX3706" s="13" t="s">
        <v>72</v>
      </c>
      <c r="AY3706" s="216" t="s">
        <v>182</v>
      </c>
    </row>
    <row r="3707" spans="1:65" s="14" customFormat="1" ht="11.25">
      <c r="B3707" s="217"/>
      <c r="C3707" s="218"/>
      <c r="D3707" s="208" t="s">
        <v>194</v>
      </c>
      <c r="E3707" s="219" t="s">
        <v>1</v>
      </c>
      <c r="F3707" s="220" t="s">
        <v>1638</v>
      </c>
      <c r="G3707" s="218"/>
      <c r="H3707" s="221">
        <v>1.8220000000000001</v>
      </c>
      <c r="I3707" s="222"/>
      <c r="J3707" s="218"/>
      <c r="K3707" s="218"/>
      <c r="L3707" s="223"/>
      <c r="M3707" s="224"/>
      <c r="N3707" s="225"/>
      <c r="O3707" s="225"/>
      <c r="P3707" s="225"/>
      <c r="Q3707" s="225"/>
      <c r="R3707" s="225"/>
      <c r="S3707" s="225"/>
      <c r="T3707" s="226"/>
      <c r="AT3707" s="227" t="s">
        <v>194</v>
      </c>
      <c r="AU3707" s="227" t="s">
        <v>82</v>
      </c>
      <c r="AV3707" s="14" t="s">
        <v>82</v>
      </c>
      <c r="AW3707" s="14" t="s">
        <v>29</v>
      </c>
      <c r="AX3707" s="14" t="s">
        <v>72</v>
      </c>
      <c r="AY3707" s="227" t="s">
        <v>182</v>
      </c>
    </row>
    <row r="3708" spans="1:65" s="13" customFormat="1" ht="11.25">
      <c r="B3708" s="206"/>
      <c r="C3708" s="207"/>
      <c r="D3708" s="208" t="s">
        <v>194</v>
      </c>
      <c r="E3708" s="209" t="s">
        <v>1</v>
      </c>
      <c r="F3708" s="210" t="s">
        <v>4000</v>
      </c>
      <c r="G3708" s="207"/>
      <c r="H3708" s="209" t="s">
        <v>1</v>
      </c>
      <c r="I3708" s="211"/>
      <c r="J3708" s="207"/>
      <c r="K3708" s="207"/>
      <c r="L3708" s="212"/>
      <c r="M3708" s="213"/>
      <c r="N3708" s="214"/>
      <c r="O3708" s="214"/>
      <c r="P3708" s="214"/>
      <c r="Q3708" s="214"/>
      <c r="R3708" s="214"/>
      <c r="S3708" s="214"/>
      <c r="T3708" s="215"/>
      <c r="AT3708" s="216" t="s">
        <v>194</v>
      </c>
      <c r="AU3708" s="216" t="s">
        <v>82</v>
      </c>
      <c r="AV3708" s="13" t="s">
        <v>80</v>
      </c>
      <c r="AW3708" s="13" t="s">
        <v>29</v>
      </c>
      <c r="AX3708" s="13" t="s">
        <v>72</v>
      </c>
      <c r="AY3708" s="216" t="s">
        <v>182</v>
      </c>
    </row>
    <row r="3709" spans="1:65" s="14" customFormat="1" ht="11.25">
      <c r="B3709" s="217"/>
      <c r="C3709" s="218"/>
      <c r="D3709" s="208" t="s">
        <v>194</v>
      </c>
      <c r="E3709" s="219" t="s">
        <v>1</v>
      </c>
      <c r="F3709" s="220" t="s">
        <v>4001</v>
      </c>
      <c r="G3709" s="218"/>
      <c r="H3709" s="221">
        <v>16.18</v>
      </c>
      <c r="I3709" s="222"/>
      <c r="J3709" s="218"/>
      <c r="K3709" s="218"/>
      <c r="L3709" s="223"/>
      <c r="M3709" s="224"/>
      <c r="N3709" s="225"/>
      <c r="O3709" s="225"/>
      <c r="P3709" s="225"/>
      <c r="Q3709" s="225"/>
      <c r="R3709" s="225"/>
      <c r="S3709" s="225"/>
      <c r="T3709" s="226"/>
      <c r="AT3709" s="227" t="s">
        <v>194</v>
      </c>
      <c r="AU3709" s="227" t="s">
        <v>82</v>
      </c>
      <c r="AV3709" s="14" t="s">
        <v>82</v>
      </c>
      <c r="AW3709" s="14" t="s">
        <v>29</v>
      </c>
      <c r="AX3709" s="14" t="s">
        <v>72</v>
      </c>
      <c r="AY3709" s="227" t="s">
        <v>182</v>
      </c>
    </row>
    <row r="3710" spans="1:65" s="15" customFormat="1" ht="11.25">
      <c r="B3710" s="228"/>
      <c r="C3710" s="229"/>
      <c r="D3710" s="208" t="s">
        <v>194</v>
      </c>
      <c r="E3710" s="230" t="s">
        <v>1</v>
      </c>
      <c r="F3710" s="231" t="s">
        <v>218</v>
      </c>
      <c r="G3710" s="229"/>
      <c r="H3710" s="232">
        <v>53.717999999999996</v>
      </c>
      <c r="I3710" s="233"/>
      <c r="J3710" s="229"/>
      <c r="K3710" s="229"/>
      <c r="L3710" s="234"/>
      <c r="M3710" s="235"/>
      <c r="N3710" s="236"/>
      <c r="O3710" s="236"/>
      <c r="P3710" s="236"/>
      <c r="Q3710" s="236"/>
      <c r="R3710" s="236"/>
      <c r="S3710" s="236"/>
      <c r="T3710" s="237"/>
      <c r="AT3710" s="238" t="s">
        <v>194</v>
      </c>
      <c r="AU3710" s="238" t="s">
        <v>82</v>
      </c>
      <c r="AV3710" s="15" t="s">
        <v>187</v>
      </c>
      <c r="AW3710" s="15" t="s">
        <v>29</v>
      </c>
      <c r="AX3710" s="15" t="s">
        <v>80</v>
      </c>
      <c r="AY3710" s="238" t="s">
        <v>182</v>
      </c>
    </row>
    <row r="3711" spans="1:65" s="2" customFormat="1" ht="24.2" customHeight="1">
      <c r="A3711" s="34"/>
      <c r="B3711" s="35"/>
      <c r="C3711" s="242" t="s">
        <v>4002</v>
      </c>
      <c r="D3711" s="242" t="s">
        <v>648</v>
      </c>
      <c r="E3711" s="243" t="s">
        <v>4003</v>
      </c>
      <c r="F3711" s="244" t="s">
        <v>4004</v>
      </c>
      <c r="G3711" s="245" t="s">
        <v>201</v>
      </c>
      <c r="H3711" s="246">
        <v>59.09</v>
      </c>
      <c r="I3711" s="247"/>
      <c r="J3711" s="248">
        <f>ROUND(I3711*H3711,2)</f>
        <v>0</v>
      </c>
      <c r="K3711" s="249"/>
      <c r="L3711" s="250"/>
      <c r="M3711" s="251" t="s">
        <v>1</v>
      </c>
      <c r="N3711" s="252" t="s">
        <v>37</v>
      </c>
      <c r="O3711" s="71"/>
      <c r="P3711" s="202">
        <f>O3711*H3711</f>
        <v>0</v>
      </c>
      <c r="Q3711" s="202">
        <v>2.1999999999999999E-2</v>
      </c>
      <c r="R3711" s="202">
        <f>Q3711*H3711</f>
        <v>1.2999799999999999</v>
      </c>
      <c r="S3711" s="202">
        <v>0</v>
      </c>
      <c r="T3711" s="203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4" t="s">
        <v>434</v>
      </c>
      <c r="AT3711" s="204" t="s">
        <v>648</v>
      </c>
      <c r="AU3711" s="204" t="s">
        <v>82</v>
      </c>
      <c r="AY3711" s="17" t="s">
        <v>182</v>
      </c>
      <c r="BE3711" s="205">
        <f>IF(N3711="základní",J3711,0)</f>
        <v>0</v>
      </c>
      <c r="BF3711" s="205">
        <f>IF(N3711="snížená",J3711,0)</f>
        <v>0</v>
      </c>
      <c r="BG3711" s="205">
        <f>IF(N3711="zákl. přenesená",J3711,0)</f>
        <v>0</v>
      </c>
      <c r="BH3711" s="205">
        <f>IF(N3711="sníž. přenesená",J3711,0)</f>
        <v>0</v>
      </c>
      <c r="BI3711" s="205">
        <f>IF(N3711="nulová",J3711,0)</f>
        <v>0</v>
      </c>
      <c r="BJ3711" s="17" t="s">
        <v>80</v>
      </c>
      <c r="BK3711" s="205">
        <f>ROUND(I3711*H3711,2)</f>
        <v>0</v>
      </c>
      <c r="BL3711" s="17" t="s">
        <v>326</v>
      </c>
      <c r="BM3711" s="204" t="s">
        <v>4005</v>
      </c>
    </row>
    <row r="3712" spans="1:65" s="14" customFormat="1" ht="11.25">
      <c r="B3712" s="217"/>
      <c r="C3712" s="218"/>
      <c r="D3712" s="208" t="s">
        <v>194</v>
      </c>
      <c r="E3712" s="218"/>
      <c r="F3712" s="220" t="s">
        <v>4006</v>
      </c>
      <c r="G3712" s="218"/>
      <c r="H3712" s="221">
        <v>59.09</v>
      </c>
      <c r="I3712" s="222"/>
      <c r="J3712" s="218"/>
      <c r="K3712" s="218"/>
      <c r="L3712" s="223"/>
      <c r="M3712" s="224"/>
      <c r="N3712" s="225"/>
      <c r="O3712" s="225"/>
      <c r="P3712" s="225"/>
      <c r="Q3712" s="225"/>
      <c r="R3712" s="225"/>
      <c r="S3712" s="225"/>
      <c r="T3712" s="226"/>
      <c r="AT3712" s="227" t="s">
        <v>194</v>
      </c>
      <c r="AU3712" s="227" t="s">
        <v>82</v>
      </c>
      <c r="AV3712" s="14" t="s">
        <v>82</v>
      </c>
      <c r="AW3712" s="14" t="s">
        <v>4</v>
      </c>
      <c r="AX3712" s="14" t="s">
        <v>80</v>
      </c>
      <c r="AY3712" s="227" t="s">
        <v>182</v>
      </c>
    </row>
    <row r="3713" spans="1:65" s="2" customFormat="1" ht="33" customHeight="1">
      <c r="A3713" s="34"/>
      <c r="B3713" s="35"/>
      <c r="C3713" s="192" t="s">
        <v>4007</v>
      </c>
      <c r="D3713" s="192" t="s">
        <v>184</v>
      </c>
      <c r="E3713" s="193" t="s">
        <v>4008</v>
      </c>
      <c r="F3713" s="194" t="s">
        <v>4009</v>
      </c>
      <c r="G3713" s="195" t="s">
        <v>201</v>
      </c>
      <c r="H3713" s="196">
        <v>36.911000000000001</v>
      </c>
      <c r="I3713" s="197"/>
      <c r="J3713" s="198">
        <f>ROUND(I3713*H3713,2)</f>
        <v>0</v>
      </c>
      <c r="K3713" s="199"/>
      <c r="L3713" s="39"/>
      <c r="M3713" s="200" t="s">
        <v>1</v>
      </c>
      <c r="N3713" s="201" t="s">
        <v>37</v>
      </c>
      <c r="O3713" s="71"/>
      <c r="P3713" s="202">
        <f>O3713*H3713</f>
        <v>0</v>
      </c>
      <c r="Q3713" s="202">
        <v>5.9500000000000004E-3</v>
      </c>
      <c r="R3713" s="202">
        <f>Q3713*H3713</f>
        <v>0.21962045000000002</v>
      </c>
      <c r="S3713" s="202">
        <v>0</v>
      </c>
      <c r="T3713" s="203">
        <f>S3713*H3713</f>
        <v>0</v>
      </c>
      <c r="U3713" s="34"/>
      <c r="V3713" s="34"/>
      <c r="W3713" s="34"/>
      <c r="X3713" s="34"/>
      <c r="Y3713" s="34"/>
      <c r="Z3713" s="34"/>
      <c r="AA3713" s="34"/>
      <c r="AB3713" s="34"/>
      <c r="AC3713" s="34"/>
      <c r="AD3713" s="34"/>
      <c r="AE3713" s="34"/>
      <c r="AR3713" s="204" t="s">
        <v>326</v>
      </c>
      <c r="AT3713" s="204" t="s">
        <v>184</v>
      </c>
      <c r="AU3713" s="204" t="s">
        <v>82</v>
      </c>
      <c r="AY3713" s="17" t="s">
        <v>182</v>
      </c>
      <c r="BE3713" s="205">
        <f>IF(N3713="základní",J3713,0)</f>
        <v>0</v>
      </c>
      <c r="BF3713" s="205">
        <f>IF(N3713="snížená",J3713,0)</f>
        <v>0</v>
      </c>
      <c r="BG3713" s="205">
        <f>IF(N3713="zákl. přenesená",J3713,0)</f>
        <v>0</v>
      </c>
      <c r="BH3713" s="205">
        <f>IF(N3713="sníž. přenesená",J3713,0)</f>
        <v>0</v>
      </c>
      <c r="BI3713" s="205">
        <f>IF(N3713="nulová",J3713,0)</f>
        <v>0</v>
      </c>
      <c r="BJ3713" s="17" t="s">
        <v>80</v>
      </c>
      <c r="BK3713" s="205">
        <f>ROUND(I3713*H3713,2)</f>
        <v>0</v>
      </c>
      <c r="BL3713" s="17" t="s">
        <v>326</v>
      </c>
      <c r="BM3713" s="204" t="s">
        <v>4010</v>
      </c>
    </row>
    <row r="3714" spans="1:65" s="13" customFormat="1" ht="11.25">
      <c r="B3714" s="206"/>
      <c r="C3714" s="207"/>
      <c r="D3714" s="208" t="s">
        <v>194</v>
      </c>
      <c r="E3714" s="209" t="s">
        <v>1</v>
      </c>
      <c r="F3714" s="210" t="s">
        <v>207</v>
      </c>
      <c r="G3714" s="207"/>
      <c r="H3714" s="209" t="s">
        <v>1</v>
      </c>
      <c r="I3714" s="211"/>
      <c r="J3714" s="207"/>
      <c r="K3714" s="207"/>
      <c r="L3714" s="212"/>
      <c r="M3714" s="213"/>
      <c r="N3714" s="214"/>
      <c r="O3714" s="214"/>
      <c r="P3714" s="214"/>
      <c r="Q3714" s="214"/>
      <c r="R3714" s="214"/>
      <c r="S3714" s="214"/>
      <c r="T3714" s="215"/>
      <c r="AT3714" s="216" t="s">
        <v>194</v>
      </c>
      <c r="AU3714" s="216" t="s">
        <v>82</v>
      </c>
      <c r="AV3714" s="13" t="s">
        <v>80</v>
      </c>
      <c r="AW3714" s="13" t="s">
        <v>29</v>
      </c>
      <c r="AX3714" s="13" t="s">
        <v>72</v>
      </c>
      <c r="AY3714" s="216" t="s">
        <v>182</v>
      </c>
    </row>
    <row r="3715" spans="1:65" s="13" customFormat="1" ht="11.25">
      <c r="B3715" s="206"/>
      <c r="C3715" s="207"/>
      <c r="D3715" s="208" t="s">
        <v>194</v>
      </c>
      <c r="E3715" s="209" t="s">
        <v>1</v>
      </c>
      <c r="F3715" s="210" t="s">
        <v>1613</v>
      </c>
      <c r="G3715" s="207"/>
      <c r="H3715" s="209" t="s">
        <v>1</v>
      </c>
      <c r="I3715" s="211"/>
      <c r="J3715" s="207"/>
      <c r="K3715" s="207"/>
      <c r="L3715" s="212"/>
      <c r="M3715" s="213"/>
      <c r="N3715" s="214"/>
      <c r="O3715" s="214"/>
      <c r="P3715" s="214"/>
      <c r="Q3715" s="214"/>
      <c r="R3715" s="214"/>
      <c r="S3715" s="214"/>
      <c r="T3715" s="215"/>
      <c r="AT3715" s="216" t="s">
        <v>194</v>
      </c>
      <c r="AU3715" s="216" t="s">
        <v>82</v>
      </c>
      <c r="AV3715" s="13" t="s">
        <v>80</v>
      </c>
      <c r="AW3715" s="13" t="s">
        <v>29</v>
      </c>
      <c r="AX3715" s="13" t="s">
        <v>72</v>
      </c>
      <c r="AY3715" s="216" t="s">
        <v>182</v>
      </c>
    </row>
    <row r="3716" spans="1:65" s="14" customFormat="1" ht="11.25">
      <c r="B3716" s="217"/>
      <c r="C3716" s="218"/>
      <c r="D3716" s="208" t="s">
        <v>194</v>
      </c>
      <c r="E3716" s="219" t="s">
        <v>1</v>
      </c>
      <c r="F3716" s="220" t="s">
        <v>4011</v>
      </c>
      <c r="G3716" s="218"/>
      <c r="H3716" s="221">
        <v>1.2649999999999999</v>
      </c>
      <c r="I3716" s="222"/>
      <c r="J3716" s="218"/>
      <c r="K3716" s="218"/>
      <c r="L3716" s="223"/>
      <c r="M3716" s="224"/>
      <c r="N3716" s="225"/>
      <c r="O3716" s="225"/>
      <c r="P3716" s="225"/>
      <c r="Q3716" s="225"/>
      <c r="R3716" s="225"/>
      <c r="S3716" s="225"/>
      <c r="T3716" s="226"/>
      <c r="AT3716" s="227" t="s">
        <v>194</v>
      </c>
      <c r="AU3716" s="227" t="s">
        <v>82</v>
      </c>
      <c r="AV3716" s="14" t="s">
        <v>82</v>
      </c>
      <c r="AW3716" s="14" t="s">
        <v>29</v>
      </c>
      <c r="AX3716" s="14" t="s">
        <v>72</v>
      </c>
      <c r="AY3716" s="227" t="s">
        <v>182</v>
      </c>
    </row>
    <row r="3717" spans="1:65" s="13" customFormat="1" ht="11.25">
      <c r="B3717" s="206"/>
      <c r="C3717" s="207"/>
      <c r="D3717" s="208" t="s">
        <v>194</v>
      </c>
      <c r="E3717" s="209" t="s">
        <v>1</v>
      </c>
      <c r="F3717" s="210" t="s">
        <v>1614</v>
      </c>
      <c r="G3717" s="207"/>
      <c r="H3717" s="209" t="s">
        <v>1</v>
      </c>
      <c r="I3717" s="211"/>
      <c r="J3717" s="207"/>
      <c r="K3717" s="207"/>
      <c r="L3717" s="212"/>
      <c r="M3717" s="213"/>
      <c r="N3717" s="214"/>
      <c r="O3717" s="214"/>
      <c r="P3717" s="214"/>
      <c r="Q3717" s="214"/>
      <c r="R3717" s="214"/>
      <c r="S3717" s="214"/>
      <c r="T3717" s="215"/>
      <c r="AT3717" s="216" t="s">
        <v>194</v>
      </c>
      <c r="AU3717" s="216" t="s">
        <v>82</v>
      </c>
      <c r="AV3717" s="13" t="s">
        <v>80</v>
      </c>
      <c r="AW3717" s="13" t="s">
        <v>29</v>
      </c>
      <c r="AX3717" s="13" t="s">
        <v>72</v>
      </c>
      <c r="AY3717" s="216" t="s">
        <v>182</v>
      </c>
    </row>
    <row r="3718" spans="1:65" s="14" customFormat="1" ht="11.25">
      <c r="B3718" s="217"/>
      <c r="C3718" s="218"/>
      <c r="D3718" s="208" t="s">
        <v>194</v>
      </c>
      <c r="E3718" s="219" t="s">
        <v>1</v>
      </c>
      <c r="F3718" s="220" t="s">
        <v>1639</v>
      </c>
      <c r="G3718" s="218"/>
      <c r="H3718" s="221">
        <v>3.63</v>
      </c>
      <c r="I3718" s="222"/>
      <c r="J3718" s="218"/>
      <c r="K3718" s="218"/>
      <c r="L3718" s="223"/>
      <c r="M3718" s="224"/>
      <c r="N3718" s="225"/>
      <c r="O3718" s="225"/>
      <c r="P3718" s="225"/>
      <c r="Q3718" s="225"/>
      <c r="R3718" s="225"/>
      <c r="S3718" s="225"/>
      <c r="T3718" s="226"/>
      <c r="AT3718" s="227" t="s">
        <v>194</v>
      </c>
      <c r="AU3718" s="227" t="s">
        <v>82</v>
      </c>
      <c r="AV3718" s="14" t="s">
        <v>82</v>
      </c>
      <c r="AW3718" s="14" t="s">
        <v>29</v>
      </c>
      <c r="AX3718" s="14" t="s">
        <v>72</v>
      </c>
      <c r="AY3718" s="227" t="s">
        <v>182</v>
      </c>
    </row>
    <row r="3719" spans="1:65" s="13" customFormat="1" ht="11.25">
      <c r="B3719" s="206"/>
      <c r="C3719" s="207"/>
      <c r="D3719" s="208" t="s">
        <v>194</v>
      </c>
      <c r="E3719" s="209" t="s">
        <v>1</v>
      </c>
      <c r="F3719" s="210" t="s">
        <v>1616</v>
      </c>
      <c r="G3719" s="207"/>
      <c r="H3719" s="209" t="s">
        <v>1</v>
      </c>
      <c r="I3719" s="211"/>
      <c r="J3719" s="207"/>
      <c r="K3719" s="207"/>
      <c r="L3719" s="212"/>
      <c r="M3719" s="213"/>
      <c r="N3719" s="214"/>
      <c r="O3719" s="214"/>
      <c r="P3719" s="214"/>
      <c r="Q3719" s="214"/>
      <c r="R3719" s="214"/>
      <c r="S3719" s="214"/>
      <c r="T3719" s="215"/>
      <c r="AT3719" s="216" t="s">
        <v>194</v>
      </c>
      <c r="AU3719" s="216" t="s">
        <v>82</v>
      </c>
      <c r="AV3719" s="13" t="s">
        <v>80</v>
      </c>
      <c r="AW3719" s="13" t="s">
        <v>29</v>
      </c>
      <c r="AX3719" s="13" t="s">
        <v>72</v>
      </c>
      <c r="AY3719" s="216" t="s">
        <v>182</v>
      </c>
    </row>
    <row r="3720" spans="1:65" s="14" customFormat="1" ht="11.25">
      <c r="B3720" s="217"/>
      <c r="C3720" s="218"/>
      <c r="D3720" s="208" t="s">
        <v>194</v>
      </c>
      <c r="E3720" s="219" t="s">
        <v>1</v>
      </c>
      <c r="F3720" s="220" t="s">
        <v>1640</v>
      </c>
      <c r="G3720" s="218"/>
      <c r="H3720" s="221">
        <v>3.08</v>
      </c>
      <c r="I3720" s="222"/>
      <c r="J3720" s="218"/>
      <c r="K3720" s="218"/>
      <c r="L3720" s="223"/>
      <c r="M3720" s="224"/>
      <c r="N3720" s="225"/>
      <c r="O3720" s="225"/>
      <c r="P3720" s="225"/>
      <c r="Q3720" s="225"/>
      <c r="R3720" s="225"/>
      <c r="S3720" s="225"/>
      <c r="T3720" s="226"/>
      <c r="AT3720" s="227" t="s">
        <v>194</v>
      </c>
      <c r="AU3720" s="227" t="s">
        <v>82</v>
      </c>
      <c r="AV3720" s="14" t="s">
        <v>82</v>
      </c>
      <c r="AW3720" s="14" t="s">
        <v>29</v>
      </c>
      <c r="AX3720" s="14" t="s">
        <v>72</v>
      </c>
      <c r="AY3720" s="227" t="s">
        <v>182</v>
      </c>
    </row>
    <row r="3721" spans="1:65" s="13" customFormat="1" ht="11.25">
      <c r="B3721" s="206"/>
      <c r="C3721" s="207"/>
      <c r="D3721" s="208" t="s">
        <v>194</v>
      </c>
      <c r="E3721" s="209" t="s">
        <v>1</v>
      </c>
      <c r="F3721" s="210" t="s">
        <v>1618</v>
      </c>
      <c r="G3721" s="207"/>
      <c r="H3721" s="209" t="s">
        <v>1</v>
      </c>
      <c r="I3721" s="211"/>
      <c r="J3721" s="207"/>
      <c r="K3721" s="207"/>
      <c r="L3721" s="212"/>
      <c r="M3721" s="213"/>
      <c r="N3721" s="214"/>
      <c r="O3721" s="214"/>
      <c r="P3721" s="214"/>
      <c r="Q3721" s="214"/>
      <c r="R3721" s="214"/>
      <c r="S3721" s="214"/>
      <c r="T3721" s="215"/>
      <c r="AT3721" s="216" t="s">
        <v>194</v>
      </c>
      <c r="AU3721" s="216" t="s">
        <v>82</v>
      </c>
      <c r="AV3721" s="13" t="s">
        <v>80</v>
      </c>
      <c r="AW3721" s="13" t="s">
        <v>29</v>
      </c>
      <c r="AX3721" s="13" t="s">
        <v>72</v>
      </c>
      <c r="AY3721" s="216" t="s">
        <v>182</v>
      </c>
    </row>
    <row r="3722" spans="1:65" s="14" customFormat="1" ht="11.25">
      <c r="B3722" s="217"/>
      <c r="C3722" s="218"/>
      <c r="D3722" s="208" t="s">
        <v>194</v>
      </c>
      <c r="E3722" s="219" t="s">
        <v>1</v>
      </c>
      <c r="F3722" s="220" t="s">
        <v>1641</v>
      </c>
      <c r="G3722" s="218"/>
      <c r="H3722" s="221">
        <v>2.206</v>
      </c>
      <c r="I3722" s="222"/>
      <c r="J3722" s="218"/>
      <c r="K3722" s="218"/>
      <c r="L3722" s="223"/>
      <c r="M3722" s="224"/>
      <c r="N3722" s="225"/>
      <c r="O3722" s="225"/>
      <c r="P3722" s="225"/>
      <c r="Q3722" s="225"/>
      <c r="R3722" s="225"/>
      <c r="S3722" s="225"/>
      <c r="T3722" s="226"/>
      <c r="AT3722" s="227" t="s">
        <v>194</v>
      </c>
      <c r="AU3722" s="227" t="s">
        <v>82</v>
      </c>
      <c r="AV3722" s="14" t="s">
        <v>82</v>
      </c>
      <c r="AW3722" s="14" t="s">
        <v>29</v>
      </c>
      <c r="AX3722" s="14" t="s">
        <v>72</v>
      </c>
      <c r="AY3722" s="227" t="s">
        <v>182</v>
      </c>
    </row>
    <row r="3723" spans="1:65" s="13" customFormat="1" ht="11.25">
      <c r="B3723" s="206"/>
      <c r="C3723" s="207"/>
      <c r="D3723" s="208" t="s">
        <v>194</v>
      </c>
      <c r="E3723" s="209" t="s">
        <v>1</v>
      </c>
      <c r="F3723" s="210" t="s">
        <v>1622</v>
      </c>
      <c r="G3723" s="207"/>
      <c r="H3723" s="209" t="s">
        <v>1</v>
      </c>
      <c r="I3723" s="211"/>
      <c r="J3723" s="207"/>
      <c r="K3723" s="207"/>
      <c r="L3723" s="212"/>
      <c r="M3723" s="213"/>
      <c r="N3723" s="214"/>
      <c r="O3723" s="214"/>
      <c r="P3723" s="214"/>
      <c r="Q3723" s="214"/>
      <c r="R3723" s="214"/>
      <c r="S3723" s="214"/>
      <c r="T3723" s="215"/>
      <c r="AT3723" s="216" t="s">
        <v>194</v>
      </c>
      <c r="AU3723" s="216" t="s">
        <v>82</v>
      </c>
      <c r="AV3723" s="13" t="s">
        <v>80</v>
      </c>
      <c r="AW3723" s="13" t="s">
        <v>29</v>
      </c>
      <c r="AX3723" s="13" t="s">
        <v>72</v>
      </c>
      <c r="AY3723" s="216" t="s">
        <v>182</v>
      </c>
    </row>
    <row r="3724" spans="1:65" s="14" customFormat="1" ht="11.25">
      <c r="B3724" s="217"/>
      <c r="C3724" s="218"/>
      <c r="D3724" s="208" t="s">
        <v>194</v>
      </c>
      <c r="E3724" s="219" t="s">
        <v>1</v>
      </c>
      <c r="F3724" s="220" t="s">
        <v>1642</v>
      </c>
      <c r="G3724" s="218"/>
      <c r="H3724" s="221">
        <v>3.9</v>
      </c>
      <c r="I3724" s="222"/>
      <c r="J3724" s="218"/>
      <c r="K3724" s="218"/>
      <c r="L3724" s="223"/>
      <c r="M3724" s="224"/>
      <c r="N3724" s="225"/>
      <c r="O3724" s="225"/>
      <c r="P3724" s="225"/>
      <c r="Q3724" s="225"/>
      <c r="R3724" s="225"/>
      <c r="S3724" s="225"/>
      <c r="T3724" s="226"/>
      <c r="AT3724" s="227" t="s">
        <v>194</v>
      </c>
      <c r="AU3724" s="227" t="s">
        <v>82</v>
      </c>
      <c r="AV3724" s="14" t="s">
        <v>82</v>
      </c>
      <c r="AW3724" s="14" t="s">
        <v>29</v>
      </c>
      <c r="AX3724" s="14" t="s">
        <v>72</v>
      </c>
      <c r="AY3724" s="227" t="s">
        <v>182</v>
      </c>
    </row>
    <row r="3725" spans="1:65" s="13" customFormat="1" ht="11.25">
      <c r="B3725" s="206"/>
      <c r="C3725" s="207"/>
      <c r="D3725" s="208" t="s">
        <v>194</v>
      </c>
      <c r="E3725" s="209" t="s">
        <v>1</v>
      </c>
      <c r="F3725" s="210" t="s">
        <v>1624</v>
      </c>
      <c r="G3725" s="207"/>
      <c r="H3725" s="209" t="s">
        <v>1</v>
      </c>
      <c r="I3725" s="211"/>
      <c r="J3725" s="207"/>
      <c r="K3725" s="207"/>
      <c r="L3725" s="212"/>
      <c r="M3725" s="213"/>
      <c r="N3725" s="214"/>
      <c r="O3725" s="214"/>
      <c r="P3725" s="214"/>
      <c r="Q3725" s="214"/>
      <c r="R3725" s="214"/>
      <c r="S3725" s="214"/>
      <c r="T3725" s="215"/>
      <c r="AT3725" s="216" t="s">
        <v>194</v>
      </c>
      <c r="AU3725" s="216" t="s">
        <v>82</v>
      </c>
      <c r="AV3725" s="13" t="s">
        <v>80</v>
      </c>
      <c r="AW3725" s="13" t="s">
        <v>29</v>
      </c>
      <c r="AX3725" s="13" t="s">
        <v>72</v>
      </c>
      <c r="AY3725" s="216" t="s">
        <v>182</v>
      </c>
    </row>
    <row r="3726" spans="1:65" s="14" customFormat="1" ht="11.25">
      <c r="B3726" s="217"/>
      <c r="C3726" s="218"/>
      <c r="D3726" s="208" t="s">
        <v>194</v>
      </c>
      <c r="E3726" s="219" t="s">
        <v>1</v>
      </c>
      <c r="F3726" s="220" t="s">
        <v>1643</v>
      </c>
      <c r="G3726" s="218"/>
      <c r="H3726" s="221">
        <v>2.86</v>
      </c>
      <c r="I3726" s="222"/>
      <c r="J3726" s="218"/>
      <c r="K3726" s="218"/>
      <c r="L3726" s="223"/>
      <c r="M3726" s="224"/>
      <c r="N3726" s="225"/>
      <c r="O3726" s="225"/>
      <c r="P3726" s="225"/>
      <c r="Q3726" s="225"/>
      <c r="R3726" s="225"/>
      <c r="S3726" s="225"/>
      <c r="T3726" s="226"/>
      <c r="AT3726" s="227" t="s">
        <v>194</v>
      </c>
      <c r="AU3726" s="227" t="s">
        <v>82</v>
      </c>
      <c r="AV3726" s="14" t="s">
        <v>82</v>
      </c>
      <c r="AW3726" s="14" t="s">
        <v>29</v>
      </c>
      <c r="AX3726" s="14" t="s">
        <v>72</v>
      </c>
      <c r="AY3726" s="227" t="s">
        <v>182</v>
      </c>
    </row>
    <row r="3727" spans="1:65" s="13" customFormat="1" ht="11.25">
      <c r="B3727" s="206"/>
      <c r="C3727" s="207"/>
      <c r="D3727" s="208" t="s">
        <v>194</v>
      </c>
      <c r="E3727" s="209" t="s">
        <v>1</v>
      </c>
      <c r="F3727" s="210" t="s">
        <v>1626</v>
      </c>
      <c r="G3727" s="207"/>
      <c r="H3727" s="209" t="s">
        <v>1</v>
      </c>
      <c r="I3727" s="211"/>
      <c r="J3727" s="207"/>
      <c r="K3727" s="207"/>
      <c r="L3727" s="212"/>
      <c r="M3727" s="213"/>
      <c r="N3727" s="214"/>
      <c r="O3727" s="214"/>
      <c r="P3727" s="214"/>
      <c r="Q3727" s="214"/>
      <c r="R3727" s="214"/>
      <c r="S3727" s="214"/>
      <c r="T3727" s="215"/>
      <c r="AT3727" s="216" t="s">
        <v>194</v>
      </c>
      <c r="AU3727" s="216" t="s">
        <v>82</v>
      </c>
      <c r="AV3727" s="13" t="s">
        <v>80</v>
      </c>
      <c r="AW3727" s="13" t="s">
        <v>29</v>
      </c>
      <c r="AX3727" s="13" t="s">
        <v>72</v>
      </c>
      <c r="AY3727" s="216" t="s">
        <v>182</v>
      </c>
    </row>
    <row r="3728" spans="1:65" s="14" customFormat="1" ht="11.25">
      <c r="B3728" s="217"/>
      <c r="C3728" s="218"/>
      <c r="D3728" s="208" t="s">
        <v>194</v>
      </c>
      <c r="E3728" s="219" t="s">
        <v>1</v>
      </c>
      <c r="F3728" s="220" t="s">
        <v>1644</v>
      </c>
      <c r="G3728" s="218"/>
      <c r="H3728" s="221">
        <v>8.5359999999999996</v>
      </c>
      <c r="I3728" s="222"/>
      <c r="J3728" s="218"/>
      <c r="K3728" s="218"/>
      <c r="L3728" s="223"/>
      <c r="M3728" s="224"/>
      <c r="N3728" s="225"/>
      <c r="O3728" s="225"/>
      <c r="P3728" s="225"/>
      <c r="Q3728" s="225"/>
      <c r="R3728" s="225"/>
      <c r="S3728" s="225"/>
      <c r="T3728" s="226"/>
      <c r="AT3728" s="227" t="s">
        <v>194</v>
      </c>
      <c r="AU3728" s="227" t="s">
        <v>82</v>
      </c>
      <c r="AV3728" s="14" t="s">
        <v>82</v>
      </c>
      <c r="AW3728" s="14" t="s">
        <v>29</v>
      </c>
      <c r="AX3728" s="14" t="s">
        <v>72</v>
      </c>
      <c r="AY3728" s="227" t="s">
        <v>182</v>
      </c>
    </row>
    <row r="3729" spans="2:51" s="13" customFormat="1" ht="11.25">
      <c r="B3729" s="206"/>
      <c r="C3729" s="207"/>
      <c r="D3729" s="208" t="s">
        <v>194</v>
      </c>
      <c r="E3729" s="209" t="s">
        <v>1</v>
      </c>
      <c r="F3729" s="210" t="s">
        <v>1628</v>
      </c>
      <c r="G3729" s="207"/>
      <c r="H3729" s="209" t="s">
        <v>1</v>
      </c>
      <c r="I3729" s="211"/>
      <c r="J3729" s="207"/>
      <c r="K3729" s="207"/>
      <c r="L3729" s="212"/>
      <c r="M3729" s="213"/>
      <c r="N3729" s="214"/>
      <c r="O3729" s="214"/>
      <c r="P3729" s="214"/>
      <c r="Q3729" s="214"/>
      <c r="R3729" s="214"/>
      <c r="S3729" s="214"/>
      <c r="T3729" s="215"/>
      <c r="AT3729" s="216" t="s">
        <v>194</v>
      </c>
      <c r="AU3729" s="216" t="s">
        <v>82</v>
      </c>
      <c r="AV3729" s="13" t="s">
        <v>80</v>
      </c>
      <c r="AW3729" s="13" t="s">
        <v>29</v>
      </c>
      <c r="AX3729" s="13" t="s">
        <v>72</v>
      </c>
      <c r="AY3729" s="216" t="s">
        <v>182</v>
      </c>
    </row>
    <row r="3730" spans="2:51" s="14" customFormat="1" ht="11.25">
      <c r="B3730" s="217"/>
      <c r="C3730" s="218"/>
      <c r="D3730" s="208" t="s">
        <v>194</v>
      </c>
      <c r="E3730" s="219" t="s">
        <v>1</v>
      </c>
      <c r="F3730" s="220" t="s">
        <v>1645</v>
      </c>
      <c r="G3730" s="218"/>
      <c r="H3730" s="221">
        <v>2.2000000000000002</v>
      </c>
      <c r="I3730" s="222"/>
      <c r="J3730" s="218"/>
      <c r="K3730" s="218"/>
      <c r="L3730" s="223"/>
      <c r="M3730" s="224"/>
      <c r="N3730" s="225"/>
      <c r="O3730" s="225"/>
      <c r="P3730" s="225"/>
      <c r="Q3730" s="225"/>
      <c r="R3730" s="225"/>
      <c r="S3730" s="225"/>
      <c r="T3730" s="226"/>
      <c r="AT3730" s="227" t="s">
        <v>194</v>
      </c>
      <c r="AU3730" s="227" t="s">
        <v>82</v>
      </c>
      <c r="AV3730" s="14" t="s">
        <v>82</v>
      </c>
      <c r="AW3730" s="14" t="s">
        <v>29</v>
      </c>
      <c r="AX3730" s="14" t="s">
        <v>72</v>
      </c>
      <c r="AY3730" s="227" t="s">
        <v>182</v>
      </c>
    </row>
    <row r="3731" spans="2:51" s="13" customFormat="1" ht="11.25">
      <c r="B3731" s="206"/>
      <c r="C3731" s="207"/>
      <c r="D3731" s="208" t="s">
        <v>194</v>
      </c>
      <c r="E3731" s="209" t="s">
        <v>1</v>
      </c>
      <c r="F3731" s="210" t="s">
        <v>1646</v>
      </c>
      <c r="G3731" s="207"/>
      <c r="H3731" s="209" t="s">
        <v>1</v>
      </c>
      <c r="I3731" s="211"/>
      <c r="J3731" s="207"/>
      <c r="K3731" s="207"/>
      <c r="L3731" s="212"/>
      <c r="M3731" s="213"/>
      <c r="N3731" s="214"/>
      <c r="O3731" s="214"/>
      <c r="P3731" s="214"/>
      <c r="Q3731" s="214"/>
      <c r="R3731" s="214"/>
      <c r="S3731" s="214"/>
      <c r="T3731" s="215"/>
      <c r="AT3731" s="216" t="s">
        <v>194</v>
      </c>
      <c r="AU3731" s="216" t="s">
        <v>82</v>
      </c>
      <c r="AV3731" s="13" t="s">
        <v>80</v>
      </c>
      <c r="AW3731" s="13" t="s">
        <v>29</v>
      </c>
      <c r="AX3731" s="13" t="s">
        <v>72</v>
      </c>
      <c r="AY3731" s="216" t="s">
        <v>182</v>
      </c>
    </row>
    <row r="3732" spans="2:51" s="14" customFormat="1" ht="11.25">
      <c r="B3732" s="217"/>
      <c r="C3732" s="218"/>
      <c r="D3732" s="208" t="s">
        <v>194</v>
      </c>
      <c r="E3732" s="219" t="s">
        <v>1</v>
      </c>
      <c r="F3732" s="220" t="s">
        <v>1647</v>
      </c>
      <c r="G3732" s="218"/>
      <c r="H3732" s="221">
        <v>2.0099999999999998</v>
      </c>
      <c r="I3732" s="222"/>
      <c r="J3732" s="218"/>
      <c r="K3732" s="218"/>
      <c r="L3732" s="223"/>
      <c r="M3732" s="224"/>
      <c r="N3732" s="225"/>
      <c r="O3732" s="225"/>
      <c r="P3732" s="225"/>
      <c r="Q3732" s="225"/>
      <c r="R3732" s="225"/>
      <c r="S3732" s="225"/>
      <c r="T3732" s="226"/>
      <c r="AT3732" s="227" t="s">
        <v>194</v>
      </c>
      <c r="AU3732" s="227" t="s">
        <v>82</v>
      </c>
      <c r="AV3732" s="14" t="s">
        <v>82</v>
      </c>
      <c r="AW3732" s="14" t="s">
        <v>29</v>
      </c>
      <c r="AX3732" s="14" t="s">
        <v>72</v>
      </c>
      <c r="AY3732" s="227" t="s">
        <v>182</v>
      </c>
    </row>
    <row r="3733" spans="2:51" s="13" customFormat="1" ht="11.25">
      <c r="B3733" s="206"/>
      <c r="C3733" s="207"/>
      <c r="D3733" s="208" t="s">
        <v>194</v>
      </c>
      <c r="E3733" s="209" t="s">
        <v>1</v>
      </c>
      <c r="F3733" s="210" t="s">
        <v>4012</v>
      </c>
      <c r="G3733" s="207"/>
      <c r="H3733" s="209" t="s">
        <v>1</v>
      </c>
      <c r="I3733" s="211"/>
      <c r="J3733" s="207"/>
      <c r="K3733" s="207"/>
      <c r="L3733" s="212"/>
      <c r="M3733" s="213"/>
      <c r="N3733" s="214"/>
      <c r="O3733" s="214"/>
      <c r="P3733" s="214"/>
      <c r="Q3733" s="214"/>
      <c r="R3733" s="214"/>
      <c r="S3733" s="214"/>
      <c r="T3733" s="215"/>
      <c r="AT3733" s="216" t="s">
        <v>194</v>
      </c>
      <c r="AU3733" s="216" t="s">
        <v>82</v>
      </c>
      <c r="AV3733" s="13" t="s">
        <v>80</v>
      </c>
      <c r="AW3733" s="13" t="s">
        <v>29</v>
      </c>
      <c r="AX3733" s="13" t="s">
        <v>72</v>
      </c>
      <c r="AY3733" s="216" t="s">
        <v>182</v>
      </c>
    </row>
    <row r="3734" spans="2:51" s="13" customFormat="1" ht="11.25">
      <c r="B3734" s="206"/>
      <c r="C3734" s="207"/>
      <c r="D3734" s="208" t="s">
        <v>194</v>
      </c>
      <c r="E3734" s="209" t="s">
        <v>1</v>
      </c>
      <c r="F3734" s="210" t="s">
        <v>1648</v>
      </c>
      <c r="G3734" s="207"/>
      <c r="H3734" s="209" t="s">
        <v>1</v>
      </c>
      <c r="I3734" s="211"/>
      <c r="J3734" s="207"/>
      <c r="K3734" s="207"/>
      <c r="L3734" s="212"/>
      <c r="M3734" s="213"/>
      <c r="N3734" s="214"/>
      <c r="O3734" s="214"/>
      <c r="P3734" s="214"/>
      <c r="Q3734" s="214"/>
      <c r="R3734" s="214"/>
      <c r="S3734" s="214"/>
      <c r="T3734" s="215"/>
      <c r="AT3734" s="216" t="s">
        <v>194</v>
      </c>
      <c r="AU3734" s="216" t="s">
        <v>82</v>
      </c>
      <c r="AV3734" s="13" t="s">
        <v>80</v>
      </c>
      <c r="AW3734" s="13" t="s">
        <v>29</v>
      </c>
      <c r="AX3734" s="13" t="s">
        <v>72</v>
      </c>
      <c r="AY3734" s="216" t="s">
        <v>182</v>
      </c>
    </row>
    <row r="3735" spans="2:51" s="14" customFormat="1" ht="11.25">
      <c r="B3735" s="217"/>
      <c r="C3735" s="218"/>
      <c r="D3735" s="208" t="s">
        <v>194</v>
      </c>
      <c r="E3735" s="219" t="s">
        <v>1</v>
      </c>
      <c r="F3735" s="220" t="s">
        <v>1649</v>
      </c>
      <c r="G3735" s="218"/>
      <c r="H3735" s="221">
        <v>0.51600000000000001</v>
      </c>
      <c r="I3735" s="222"/>
      <c r="J3735" s="218"/>
      <c r="K3735" s="218"/>
      <c r="L3735" s="223"/>
      <c r="M3735" s="224"/>
      <c r="N3735" s="225"/>
      <c r="O3735" s="225"/>
      <c r="P3735" s="225"/>
      <c r="Q3735" s="225"/>
      <c r="R3735" s="225"/>
      <c r="S3735" s="225"/>
      <c r="T3735" s="226"/>
      <c r="AT3735" s="227" t="s">
        <v>194</v>
      </c>
      <c r="AU3735" s="227" t="s">
        <v>82</v>
      </c>
      <c r="AV3735" s="14" t="s">
        <v>82</v>
      </c>
      <c r="AW3735" s="14" t="s">
        <v>29</v>
      </c>
      <c r="AX3735" s="14" t="s">
        <v>72</v>
      </c>
      <c r="AY3735" s="227" t="s">
        <v>182</v>
      </c>
    </row>
    <row r="3736" spans="2:51" s="13" customFormat="1" ht="11.25">
      <c r="B3736" s="206"/>
      <c r="C3736" s="207"/>
      <c r="D3736" s="208" t="s">
        <v>194</v>
      </c>
      <c r="E3736" s="209" t="s">
        <v>1</v>
      </c>
      <c r="F3736" s="210" t="s">
        <v>1631</v>
      </c>
      <c r="G3736" s="207"/>
      <c r="H3736" s="209" t="s">
        <v>1</v>
      </c>
      <c r="I3736" s="211"/>
      <c r="J3736" s="207"/>
      <c r="K3736" s="207"/>
      <c r="L3736" s="212"/>
      <c r="M3736" s="213"/>
      <c r="N3736" s="214"/>
      <c r="O3736" s="214"/>
      <c r="P3736" s="214"/>
      <c r="Q3736" s="214"/>
      <c r="R3736" s="214"/>
      <c r="S3736" s="214"/>
      <c r="T3736" s="215"/>
      <c r="AT3736" s="216" t="s">
        <v>194</v>
      </c>
      <c r="AU3736" s="216" t="s">
        <v>82</v>
      </c>
      <c r="AV3736" s="13" t="s">
        <v>80</v>
      </c>
      <c r="AW3736" s="13" t="s">
        <v>29</v>
      </c>
      <c r="AX3736" s="13" t="s">
        <v>72</v>
      </c>
      <c r="AY3736" s="216" t="s">
        <v>182</v>
      </c>
    </row>
    <row r="3737" spans="2:51" s="14" customFormat="1" ht="11.25">
      <c r="B3737" s="217"/>
      <c r="C3737" s="218"/>
      <c r="D3737" s="208" t="s">
        <v>194</v>
      </c>
      <c r="E3737" s="219" t="s">
        <v>1</v>
      </c>
      <c r="F3737" s="220" t="s">
        <v>1650</v>
      </c>
      <c r="G3737" s="218"/>
      <c r="H3737" s="221">
        <v>1.5840000000000001</v>
      </c>
      <c r="I3737" s="222"/>
      <c r="J3737" s="218"/>
      <c r="K3737" s="218"/>
      <c r="L3737" s="223"/>
      <c r="M3737" s="224"/>
      <c r="N3737" s="225"/>
      <c r="O3737" s="225"/>
      <c r="P3737" s="225"/>
      <c r="Q3737" s="225"/>
      <c r="R3737" s="225"/>
      <c r="S3737" s="225"/>
      <c r="T3737" s="226"/>
      <c r="AT3737" s="227" t="s">
        <v>194</v>
      </c>
      <c r="AU3737" s="227" t="s">
        <v>82</v>
      </c>
      <c r="AV3737" s="14" t="s">
        <v>82</v>
      </c>
      <c r="AW3737" s="14" t="s">
        <v>29</v>
      </c>
      <c r="AX3737" s="14" t="s">
        <v>72</v>
      </c>
      <c r="AY3737" s="227" t="s">
        <v>182</v>
      </c>
    </row>
    <row r="3738" spans="2:51" s="13" customFormat="1" ht="11.25">
      <c r="B3738" s="206"/>
      <c r="C3738" s="207"/>
      <c r="D3738" s="208" t="s">
        <v>194</v>
      </c>
      <c r="E3738" s="209" t="s">
        <v>1</v>
      </c>
      <c r="F3738" s="210" t="s">
        <v>1633</v>
      </c>
      <c r="G3738" s="207"/>
      <c r="H3738" s="209" t="s">
        <v>1</v>
      </c>
      <c r="I3738" s="211"/>
      <c r="J3738" s="207"/>
      <c r="K3738" s="207"/>
      <c r="L3738" s="212"/>
      <c r="M3738" s="213"/>
      <c r="N3738" s="214"/>
      <c r="O3738" s="214"/>
      <c r="P3738" s="214"/>
      <c r="Q3738" s="214"/>
      <c r="R3738" s="214"/>
      <c r="S3738" s="214"/>
      <c r="T3738" s="215"/>
      <c r="AT3738" s="216" t="s">
        <v>194</v>
      </c>
      <c r="AU3738" s="216" t="s">
        <v>82</v>
      </c>
      <c r="AV3738" s="13" t="s">
        <v>80</v>
      </c>
      <c r="AW3738" s="13" t="s">
        <v>29</v>
      </c>
      <c r="AX3738" s="13" t="s">
        <v>72</v>
      </c>
      <c r="AY3738" s="216" t="s">
        <v>182</v>
      </c>
    </row>
    <row r="3739" spans="2:51" s="14" customFormat="1" ht="11.25">
      <c r="B3739" s="217"/>
      <c r="C3739" s="218"/>
      <c r="D3739" s="208" t="s">
        <v>194</v>
      </c>
      <c r="E3739" s="219" t="s">
        <v>1</v>
      </c>
      <c r="F3739" s="220" t="s">
        <v>1651</v>
      </c>
      <c r="G3739" s="218"/>
      <c r="H3739" s="221">
        <v>1.3859999999999999</v>
      </c>
      <c r="I3739" s="222"/>
      <c r="J3739" s="218"/>
      <c r="K3739" s="218"/>
      <c r="L3739" s="223"/>
      <c r="M3739" s="224"/>
      <c r="N3739" s="225"/>
      <c r="O3739" s="225"/>
      <c r="P3739" s="225"/>
      <c r="Q3739" s="225"/>
      <c r="R3739" s="225"/>
      <c r="S3739" s="225"/>
      <c r="T3739" s="226"/>
      <c r="AT3739" s="227" t="s">
        <v>194</v>
      </c>
      <c r="AU3739" s="227" t="s">
        <v>82</v>
      </c>
      <c r="AV3739" s="14" t="s">
        <v>82</v>
      </c>
      <c r="AW3739" s="14" t="s">
        <v>29</v>
      </c>
      <c r="AX3739" s="14" t="s">
        <v>72</v>
      </c>
      <c r="AY3739" s="227" t="s">
        <v>182</v>
      </c>
    </row>
    <row r="3740" spans="2:51" s="13" customFormat="1" ht="11.25">
      <c r="B3740" s="206"/>
      <c r="C3740" s="207"/>
      <c r="D3740" s="208" t="s">
        <v>194</v>
      </c>
      <c r="E3740" s="209" t="s">
        <v>1</v>
      </c>
      <c r="F3740" s="210" t="s">
        <v>1635</v>
      </c>
      <c r="G3740" s="207"/>
      <c r="H3740" s="209" t="s">
        <v>1</v>
      </c>
      <c r="I3740" s="211"/>
      <c r="J3740" s="207"/>
      <c r="K3740" s="207"/>
      <c r="L3740" s="212"/>
      <c r="M3740" s="213"/>
      <c r="N3740" s="214"/>
      <c r="O3740" s="214"/>
      <c r="P3740" s="214"/>
      <c r="Q3740" s="214"/>
      <c r="R3740" s="214"/>
      <c r="S3740" s="214"/>
      <c r="T3740" s="215"/>
      <c r="AT3740" s="216" t="s">
        <v>194</v>
      </c>
      <c r="AU3740" s="216" t="s">
        <v>82</v>
      </c>
      <c r="AV3740" s="13" t="s">
        <v>80</v>
      </c>
      <c r="AW3740" s="13" t="s">
        <v>29</v>
      </c>
      <c r="AX3740" s="13" t="s">
        <v>72</v>
      </c>
      <c r="AY3740" s="216" t="s">
        <v>182</v>
      </c>
    </row>
    <row r="3741" spans="2:51" s="14" customFormat="1" ht="11.25">
      <c r="B3741" s="217"/>
      <c r="C3741" s="218"/>
      <c r="D3741" s="208" t="s">
        <v>194</v>
      </c>
      <c r="E3741" s="219" t="s">
        <v>1</v>
      </c>
      <c r="F3741" s="220" t="s">
        <v>1636</v>
      </c>
      <c r="G3741" s="218"/>
      <c r="H3741" s="221">
        <v>1.44</v>
      </c>
      <c r="I3741" s="222"/>
      <c r="J3741" s="218"/>
      <c r="K3741" s="218"/>
      <c r="L3741" s="223"/>
      <c r="M3741" s="224"/>
      <c r="N3741" s="225"/>
      <c r="O3741" s="225"/>
      <c r="P3741" s="225"/>
      <c r="Q3741" s="225"/>
      <c r="R3741" s="225"/>
      <c r="S3741" s="225"/>
      <c r="T3741" s="226"/>
      <c r="AT3741" s="227" t="s">
        <v>194</v>
      </c>
      <c r="AU3741" s="227" t="s">
        <v>82</v>
      </c>
      <c r="AV3741" s="14" t="s">
        <v>82</v>
      </c>
      <c r="AW3741" s="14" t="s">
        <v>29</v>
      </c>
      <c r="AX3741" s="14" t="s">
        <v>72</v>
      </c>
      <c r="AY3741" s="227" t="s">
        <v>182</v>
      </c>
    </row>
    <row r="3742" spans="2:51" s="13" customFormat="1" ht="11.25">
      <c r="B3742" s="206"/>
      <c r="C3742" s="207"/>
      <c r="D3742" s="208" t="s">
        <v>194</v>
      </c>
      <c r="E3742" s="209" t="s">
        <v>1</v>
      </c>
      <c r="F3742" s="210" t="s">
        <v>1637</v>
      </c>
      <c r="G3742" s="207"/>
      <c r="H3742" s="209" t="s">
        <v>1</v>
      </c>
      <c r="I3742" s="211"/>
      <c r="J3742" s="207"/>
      <c r="K3742" s="207"/>
      <c r="L3742" s="212"/>
      <c r="M3742" s="213"/>
      <c r="N3742" s="214"/>
      <c r="O3742" s="214"/>
      <c r="P3742" s="214"/>
      <c r="Q3742" s="214"/>
      <c r="R3742" s="214"/>
      <c r="S3742" s="214"/>
      <c r="T3742" s="215"/>
      <c r="AT3742" s="216" t="s">
        <v>194</v>
      </c>
      <c r="AU3742" s="216" t="s">
        <v>82</v>
      </c>
      <c r="AV3742" s="13" t="s">
        <v>80</v>
      </c>
      <c r="AW3742" s="13" t="s">
        <v>29</v>
      </c>
      <c r="AX3742" s="13" t="s">
        <v>72</v>
      </c>
      <c r="AY3742" s="216" t="s">
        <v>182</v>
      </c>
    </row>
    <row r="3743" spans="2:51" s="14" customFormat="1" ht="11.25">
      <c r="B3743" s="217"/>
      <c r="C3743" s="218"/>
      <c r="D3743" s="208" t="s">
        <v>194</v>
      </c>
      <c r="E3743" s="219" t="s">
        <v>1</v>
      </c>
      <c r="F3743" s="220" t="s">
        <v>1652</v>
      </c>
      <c r="G3743" s="218"/>
      <c r="H3743" s="221">
        <v>2.298</v>
      </c>
      <c r="I3743" s="222"/>
      <c r="J3743" s="218"/>
      <c r="K3743" s="218"/>
      <c r="L3743" s="223"/>
      <c r="M3743" s="224"/>
      <c r="N3743" s="225"/>
      <c r="O3743" s="225"/>
      <c r="P3743" s="225"/>
      <c r="Q3743" s="225"/>
      <c r="R3743" s="225"/>
      <c r="S3743" s="225"/>
      <c r="T3743" s="226"/>
      <c r="AT3743" s="227" t="s">
        <v>194</v>
      </c>
      <c r="AU3743" s="227" t="s">
        <v>82</v>
      </c>
      <c r="AV3743" s="14" t="s">
        <v>82</v>
      </c>
      <c r="AW3743" s="14" t="s">
        <v>29</v>
      </c>
      <c r="AX3743" s="14" t="s">
        <v>72</v>
      </c>
      <c r="AY3743" s="227" t="s">
        <v>182</v>
      </c>
    </row>
    <row r="3744" spans="2:51" s="15" customFormat="1" ht="11.25">
      <c r="B3744" s="228"/>
      <c r="C3744" s="229"/>
      <c r="D3744" s="208" t="s">
        <v>194</v>
      </c>
      <c r="E3744" s="230" t="s">
        <v>1</v>
      </c>
      <c r="F3744" s="231" t="s">
        <v>218</v>
      </c>
      <c r="G3744" s="229"/>
      <c r="H3744" s="232">
        <v>36.910999999999994</v>
      </c>
      <c r="I3744" s="233"/>
      <c r="J3744" s="229"/>
      <c r="K3744" s="229"/>
      <c r="L3744" s="234"/>
      <c r="M3744" s="235"/>
      <c r="N3744" s="236"/>
      <c r="O3744" s="236"/>
      <c r="P3744" s="236"/>
      <c r="Q3744" s="236"/>
      <c r="R3744" s="236"/>
      <c r="S3744" s="236"/>
      <c r="T3744" s="237"/>
      <c r="AT3744" s="238" t="s">
        <v>194</v>
      </c>
      <c r="AU3744" s="238" t="s">
        <v>82</v>
      </c>
      <c r="AV3744" s="15" t="s">
        <v>187</v>
      </c>
      <c r="AW3744" s="15" t="s">
        <v>29</v>
      </c>
      <c r="AX3744" s="15" t="s">
        <v>80</v>
      </c>
      <c r="AY3744" s="238" t="s">
        <v>182</v>
      </c>
    </row>
    <row r="3745" spans="1:65" s="2" customFormat="1" ht="24.2" customHeight="1">
      <c r="A3745" s="34"/>
      <c r="B3745" s="35"/>
      <c r="C3745" s="242" t="s">
        <v>4013</v>
      </c>
      <c r="D3745" s="242" t="s">
        <v>648</v>
      </c>
      <c r="E3745" s="243" t="s">
        <v>4014</v>
      </c>
      <c r="F3745" s="244" t="s">
        <v>4015</v>
      </c>
      <c r="G3745" s="245" t="s">
        <v>201</v>
      </c>
      <c r="H3745" s="246">
        <v>39.210999999999999</v>
      </c>
      <c r="I3745" s="247"/>
      <c r="J3745" s="248">
        <f>ROUND(I3745*H3745,2)</f>
        <v>0</v>
      </c>
      <c r="K3745" s="249"/>
      <c r="L3745" s="250"/>
      <c r="M3745" s="251" t="s">
        <v>1</v>
      </c>
      <c r="N3745" s="252" t="s">
        <v>37</v>
      </c>
      <c r="O3745" s="71"/>
      <c r="P3745" s="202">
        <f>O3745*H3745</f>
        <v>0</v>
      </c>
      <c r="Q3745" s="202">
        <v>2.1999999999999999E-2</v>
      </c>
      <c r="R3745" s="202">
        <f>Q3745*H3745</f>
        <v>0.86264199999999991</v>
      </c>
      <c r="S3745" s="202">
        <v>0</v>
      </c>
      <c r="T3745" s="203">
        <f>S3745*H3745</f>
        <v>0</v>
      </c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R3745" s="204" t="s">
        <v>434</v>
      </c>
      <c r="AT3745" s="204" t="s">
        <v>648</v>
      </c>
      <c r="AU3745" s="204" t="s">
        <v>82</v>
      </c>
      <c r="AY3745" s="17" t="s">
        <v>182</v>
      </c>
      <c r="BE3745" s="205">
        <f>IF(N3745="základní",J3745,0)</f>
        <v>0</v>
      </c>
      <c r="BF3745" s="205">
        <f>IF(N3745="snížená",J3745,0)</f>
        <v>0</v>
      </c>
      <c r="BG3745" s="205">
        <f>IF(N3745="zákl. přenesená",J3745,0)</f>
        <v>0</v>
      </c>
      <c r="BH3745" s="205">
        <f>IF(N3745="sníž. přenesená",J3745,0)</f>
        <v>0</v>
      </c>
      <c r="BI3745" s="205">
        <f>IF(N3745="nulová",J3745,0)</f>
        <v>0</v>
      </c>
      <c r="BJ3745" s="17" t="s">
        <v>80</v>
      </c>
      <c r="BK3745" s="205">
        <f>ROUND(I3745*H3745,2)</f>
        <v>0</v>
      </c>
      <c r="BL3745" s="17" t="s">
        <v>326</v>
      </c>
      <c r="BM3745" s="204" t="s">
        <v>4016</v>
      </c>
    </row>
    <row r="3746" spans="1:65" s="14" customFormat="1" ht="11.25">
      <c r="B3746" s="217"/>
      <c r="C3746" s="218"/>
      <c r="D3746" s="208" t="s">
        <v>194</v>
      </c>
      <c r="E3746" s="218"/>
      <c r="F3746" s="220" t="s">
        <v>4017</v>
      </c>
      <c r="G3746" s="218"/>
      <c r="H3746" s="221">
        <v>39.210999999999999</v>
      </c>
      <c r="I3746" s="222"/>
      <c r="J3746" s="218"/>
      <c r="K3746" s="218"/>
      <c r="L3746" s="223"/>
      <c r="M3746" s="224"/>
      <c r="N3746" s="225"/>
      <c r="O3746" s="225"/>
      <c r="P3746" s="225"/>
      <c r="Q3746" s="225"/>
      <c r="R3746" s="225"/>
      <c r="S3746" s="225"/>
      <c r="T3746" s="226"/>
      <c r="AT3746" s="227" t="s">
        <v>194</v>
      </c>
      <c r="AU3746" s="227" t="s">
        <v>82</v>
      </c>
      <c r="AV3746" s="14" t="s">
        <v>82</v>
      </c>
      <c r="AW3746" s="14" t="s">
        <v>4</v>
      </c>
      <c r="AX3746" s="14" t="s">
        <v>80</v>
      </c>
      <c r="AY3746" s="227" t="s">
        <v>182</v>
      </c>
    </row>
    <row r="3747" spans="1:65" s="2" customFormat="1" ht="24.2" customHeight="1">
      <c r="A3747" s="34"/>
      <c r="B3747" s="35"/>
      <c r="C3747" s="192" t="s">
        <v>4018</v>
      </c>
      <c r="D3747" s="192" t="s">
        <v>184</v>
      </c>
      <c r="E3747" s="193" t="s">
        <v>4019</v>
      </c>
      <c r="F3747" s="194" t="s">
        <v>4020</v>
      </c>
      <c r="G3747" s="195" t="s">
        <v>201</v>
      </c>
      <c r="H3747" s="196">
        <v>1.2</v>
      </c>
      <c r="I3747" s="197"/>
      <c r="J3747" s="198">
        <f>ROUND(I3747*H3747,2)</f>
        <v>0</v>
      </c>
      <c r="K3747" s="199"/>
      <c r="L3747" s="39"/>
      <c r="M3747" s="200" t="s">
        <v>1</v>
      </c>
      <c r="N3747" s="201" t="s">
        <v>37</v>
      </c>
      <c r="O3747" s="71"/>
      <c r="P3747" s="202">
        <f>O3747*H3747</f>
        <v>0</v>
      </c>
      <c r="Q3747" s="202">
        <v>1.31E-3</v>
      </c>
      <c r="R3747" s="202">
        <f>Q3747*H3747</f>
        <v>1.5719999999999998E-3</v>
      </c>
      <c r="S3747" s="202">
        <v>0</v>
      </c>
      <c r="T3747" s="203">
        <f>S3747*H3747</f>
        <v>0</v>
      </c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R3747" s="204" t="s">
        <v>187</v>
      </c>
      <c r="AT3747" s="204" t="s">
        <v>184</v>
      </c>
      <c r="AU3747" s="204" t="s">
        <v>82</v>
      </c>
      <c r="AY3747" s="17" t="s">
        <v>182</v>
      </c>
      <c r="BE3747" s="205">
        <f>IF(N3747="základní",J3747,0)</f>
        <v>0</v>
      </c>
      <c r="BF3747" s="205">
        <f>IF(N3747="snížená",J3747,0)</f>
        <v>0</v>
      </c>
      <c r="BG3747" s="205">
        <f>IF(N3747="zákl. přenesená",J3747,0)</f>
        <v>0</v>
      </c>
      <c r="BH3747" s="205">
        <f>IF(N3747="sníž. přenesená",J3747,0)</f>
        <v>0</v>
      </c>
      <c r="BI3747" s="205">
        <f>IF(N3747="nulová",J3747,0)</f>
        <v>0</v>
      </c>
      <c r="BJ3747" s="17" t="s">
        <v>80</v>
      </c>
      <c r="BK3747" s="205">
        <f>ROUND(I3747*H3747,2)</f>
        <v>0</v>
      </c>
      <c r="BL3747" s="17" t="s">
        <v>187</v>
      </c>
      <c r="BM3747" s="204" t="s">
        <v>4021</v>
      </c>
    </row>
    <row r="3748" spans="1:65" s="13" customFormat="1" ht="11.25">
      <c r="B3748" s="206"/>
      <c r="C3748" s="207"/>
      <c r="D3748" s="208" t="s">
        <v>194</v>
      </c>
      <c r="E3748" s="209" t="s">
        <v>1</v>
      </c>
      <c r="F3748" s="210" t="s">
        <v>2946</v>
      </c>
      <c r="G3748" s="207"/>
      <c r="H3748" s="209" t="s">
        <v>1</v>
      </c>
      <c r="I3748" s="211"/>
      <c r="J3748" s="207"/>
      <c r="K3748" s="207"/>
      <c r="L3748" s="212"/>
      <c r="M3748" s="213"/>
      <c r="N3748" s="214"/>
      <c r="O3748" s="214"/>
      <c r="P3748" s="214"/>
      <c r="Q3748" s="214"/>
      <c r="R3748" s="214"/>
      <c r="S3748" s="214"/>
      <c r="T3748" s="215"/>
      <c r="AT3748" s="216" t="s">
        <v>194</v>
      </c>
      <c r="AU3748" s="216" t="s">
        <v>82</v>
      </c>
      <c r="AV3748" s="13" t="s">
        <v>80</v>
      </c>
      <c r="AW3748" s="13" t="s">
        <v>29</v>
      </c>
      <c r="AX3748" s="13" t="s">
        <v>72</v>
      </c>
      <c r="AY3748" s="216" t="s">
        <v>182</v>
      </c>
    </row>
    <row r="3749" spans="1:65" s="14" customFormat="1" ht="11.25">
      <c r="B3749" s="217"/>
      <c r="C3749" s="218"/>
      <c r="D3749" s="208" t="s">
        <v>194</v>
      </c>
      <c r="E3749" s="219" t="s">
        <v>1</v>
      </c>
      <c r="F3749" s="220" t="s">
        <v>4022</v>
      </c>
      <c r="G3749" s="218"/>
      <c r="H3749" s="221">
        <v>1.2</v>
      </c>
      <c r="I3749" s="222"/>
      <c r="J3749" s="218"/>
      <c r="K3749" s="218"/>
      <c r="L3749" s="223"/>
      <c r="M3749" s="224"/>
      <c r="N3749" s="225"/>
      <c r="O3749" s="225"/>
      <c r="P3749" s="225"/>
      <c r="Q3749" s="225"/>
      <c r="R3749" s="225"/>
      <c r="S3749" s="225"/>
      <c r="T3749" s="226"/>
      <c r="AT3749" s="227" t="s">
        <v>194</v>
      </c>
      <c r="AU3749" s="227" t="s">
        <v>82</v>
      </c>
      <c r="AV3749" s="14" t="s">
        <v>82</v>
      </c>
      <c r="AW3749" s="14" t="s">
        <v>29</v>
      </c>
      <c r="AX3749" s="14" t="s">
        <v>80</v>
      </c>
      <c r="AY3749" s="227" t="s">
        <v>182</v>
      </c>
    </row>
    <row r="3750" spans="1:65" s="2" customFormat="1" ht="24.2" customHeight="1">
      <c r="A3750" s="34"/>
      <c r="B3750" s="35"/>
      <c r="C3750" s="242" t="s">
        <v>4023</v>
      </c>
      <c r="D3750" s="242" t="s">
        <v>648</v>
      </c>
      <c r="E3750" s="243" t="s">
        <v>4024</v>
      </c>
      <c r="F3750" s="244" t="s">
        <v>4025</v>
      </c>
      <c r="G3750" s="245" t="s">
        <v>201</v>
      </c>
      <c r="H3750" s="246">
        <v>1.32</v>
      </c>
      <c r="I3750" s="247"/>
      <c r="J3750" s="248">
        <f>ROUND(I3750*H3750,2)</f>
        <v>0</v>
      </c>
      <c r="K3750" s="249"/>
      <c r="L3750" s="250"/>
      <c r="M3750" s="251" t="s">
        <v>1</v>
      </c>
      <c r="N3750" s="252" t="s">
        <v>37</v>
      </c>
      <c r="O3750" s="71"/>
      <c r="P3750" s="202">
        <f>O3750*H3750</f>
        <v>0</v>
      </c>
      <c r="Q3750" s="202">
        <v>1.2E-2</v>
      </c>
      <c r="R3750" s="202">
        <f>Q3750*H3750</f>
        <v>1.584E-2</v>
      </c>
      <c r="S3750" s="202">
        <v>0</v>
      </c>
      <c r="T3750" s="203">
        <f>S3750*H3750</f>
        <v>0</v>
      </c>
      <c r="U3750" s="34"/>
      <c r="V3750" s="34"/>
      <c r="W3750" s="34"/>
      <c r="X3750" s="34"/>
      <c r="Y3750" s="34"/>
      <c r="Z3750" s="34"/>
      <c r="AA3750" s="34"/>
      <c r="AB3750" s="34"/>
      <c r="AC3750" s="34"/>
      <c r="AD3750" s="34"/>
      <c r="AE3750" s="34"/>
      <c r="AR3750" s="204" t="s">
        <v>282</v>
      </c>
      <c r="AT3750" s="204" t="s">
        <v>648</v>
      </c>
      <c r="AU3750" s="204" t="s">
        <v>82</v>
      </c>
      <c r="AY3750" s="17" t="s">
        <v>182</v>
      </c>
      <c r="BE3750" s="205">
        <f>IF(N3750="základní",J3750,0)</f>
        <v>0</v>
      </c>
      <c r="BF3750" s="205">
        <f>IF(N3750="snížená",J3750,0)</f>
        <v>0</v>
      </c>
      <c r="BG3750" s="205">
        <f>IF(N3750="zákl. přenesená",J3750,0)</f>
        <v>0</v>
      </c>
      <c r="BH3750" s="205">
        <f>IF(N3750="sníž. přenesená",J3750,0)</f>
        <v>0</v>
      </c>
      <c r="BI3750" s="205">
        <f>IF(N3750="nulová",J3750,0)</f>
        <v>0</v>
      </c>
      <c r="BJ3750" s="17" t="s">
        <v>80</v>
      </c>
      <c r="BK3750" s="205">
        <f>ROUND(I3750*H3750,2)</f>
        <v>0</v>
      </c>
      <c r="BL3750" s="17" t="s">
        <v>187</v>
      </c>
      <c r="BM3750" s="204" t="s">
        <v>4026</v>
      </c>
    </row>
    <row r="3751" spans="1:65" s="14" customFormat="1" ht="11.25">
      <c r="B3751" s="217"/>
      <c r="C3751" s="218"/>
      <c r="D3751" s="208" t="s">
        <v>194</v>
      </c>
      <c r="E3751" s="218"/>
      <c r="F3751" s="220" t="s">
        <v>4027</v>
      </c>
      <c r="G3751" s="218"/>
      <c r="H3751" s="221">
        <v>1.32</v>
      </c>
      <c r="I3751" s="222"/>
      <c r="J3751" s="218"/>
      <c r="K3751" s="218"/>
      <c r="L3751" s="223"/>
      <c r="M3751" s="224"/>
      <c r="N3751" s="225"/>
      <c r="O3751" s="225"/>
      <c r="P3751" s="225"/>
      <c r="Q3751" s="225"/>
      <c r="R3751" s="225"/>
      <c r="S3751" s="225"/>
      <c r="T3751" s="226"/>
      <c r="AT3751" s="227" t="s">
        <v>194</v>
      </c>
      <c r="AU3751" s="227" t="s">
        <v>82</v>
      </c>
      <c r="AV3751" s="14" t="s">
        <v>82</v>
      </c>
      <c r="AW3751" s="14" t="s">
        <v>4</v>
      </c>
      <c r="AX3751" s="14" t="s">
        <v>80</v>
      </c>
      <c r="AY3751" s="227" t="s">
        <v>182</v>
      </c>
    </row>
    <row r="3752" spans="1:65" s="2" customFormat="1" ht="24.2" customHeight="1">
      <c r="A3752" s="34"/>
      <c r="B3752" s="35"/>
      <c r="C3752" s="192" t="s">
        <v>4028</v>
      </c>
      <c r="D3752" s="192" t="s">
        <v>184</v>
      </c>
      <c r="E3752" s="193" t="s">
        <v>4029</v>
      </c>
      <c r="F3752" s="194" t="s">
        <v>4030</v>
      </c>
      <c r="G3752" s="195" t="s">
        <v>318</v>
      </c>
      <c r="H3752" s="196">
        <v>40</v>
      </c>
      <c r="I3752" s="197"/>
      <c r="J3752" s="198">
        <f>ROUND(I3752*H3752,2)</f>
        <v>0</v>
      </c>
      <c r="K3752" s="199"/>
      <c r="L3752" s="39"/>
      <c r="M3752" s="200" t="s">
        <v>1</v>
      </c>
      <c r="N3752" s="201" t="s">
        <v>37</v>
      </c>
      <c r="O3752" s="71"/>
      <c r="P3752" s="202">
        <f>O3752*H3752</f>
        <v>0</v>
      </c>
      <c r="Q3752" s="202">
        <v>2.0000000000000001E-4</v>
      </c>
      <c r="R3752" s="202">
        <f>Q3752*H3752</f>
        <v>8.0000000000000002E-3</v>
      </c>
      <c r="S3752" s="202">
        <v>0</v>
      </c>
      <c r="T3752" s="203">
        <f>S3752*H3752</f>
        <v>0</v>
      </c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R3752" s="204" t="s">
        <v>326</v>
      </c>
      <c r="AT3752" s="204" t="s">
        <v>184</v>
      </c>
      <c r="AU3752" s="204" t="s">
        <v>82</v>
      </c>
      <c r="AY3752" s="17" t="s">
        <v>182</v>
      </c>
      <c r="BE3752" s="205">
        <f>IF(N3752="základní",J3752,0)</f>
        <v>0</v>
      </c>
      <c r="BF3752" s="205">
        <f>IF(N3752="snížená",J3752,0)</f>
        <v>0</v>
      </c>
      <c r="BG3752" s="205">
        <f>IF(N3752="zákl. přenesená",J3752,0)</f>
        <v>0</v>
      </c>
      <c r="BH3752" s="205">
        <f>IF(N3752="sníž. přenesená",J3752,0)</f>
        <v>0</v>
      </c>
      <c r="BI3752" s="205">
        <f>IF(N3752="nulová",J3752,0)</f>
        <v>0</v>
      </c>
      <c r="BJ3752" s="17" t="s">
        <v>80</v>
      </c>
      <c r="BK3752" s="205">
        <f>ROUND(I3752*H3752,2)</f>
        <v>0</v>
      </c>
      <c r="BL3752" s="17" t="s">
        <v>326</v>
      </c>
      <c r="BM3752" s="204" t="s">
        <v>4031</v>
      </c>
    </row>
    <row r="3753" spans="1:65" s="14" customFormat="1" ht="11.25">
      <c r="B3753" s="217"/>
      <c r="C3753" s="218"/>
      <c r="D3753" s="208" t="s">
        <v>194</v>
      </c>
      <c r="E3753" s="219" t="s">
        <v>1</v>
      </c>
      <c r="F3753" s="220" t="s">
        <v>481</v>
      </c>
      <c r="G3753" s="218"/>
      <c r="H3753" s="221">
        <v>40</v>
      </c>
      <c r="I3753" s="222"/>
      <c r="J3753" s="218"/>
      <c r="K3753" s="218"/>
      <c r="L3753" s="223"/>
      <c r="M3753" s="224"/>
      <c r="N3753" s="225"/>
      <c r="O3753" s="225"/>
      <c r="P3753" s="225"/>
      <c r="Q3753" s="225"/>
      <c r="R3753" s="225"/>
      <c r="S3753" s="225"/>
      <c r="T3753" s="226"/>
      <c r="AT3753" s="227" t="s">
        <v>194</v>
      </c>
      <c r="AU3753" s="227" t="s">
        <v>82</v>
      </c>
      <c r="AV3753" s="14" t="s">
        <v>82</v>
      </c>
      <c r="AW3753" s="14" t="s">
        <v>29</v>
      </c>
      <c r="AX3753" s="14" t="s">
        <v>80</v>
      </c>
      <c r="AY3753" s="227" t="s">
        <v>182</v>
      </c>
    </row>
    <row r="3754" spans="1:65" s="2" customFormat="1" ht="16.5" customHeight="1">
      <c r="A3754" s="34"/>
      <c r="B3754" s="35"/>
      <c r="C3754" s="242" t="s">
        <v>4032</v>
      </c>
      <c r="D3754" s="242" t="s">
        <v>648</v>
      </c>
      <c r="E3754" s="243" t="s">
        <v>4033</v>
      </c>
      <c r="F3754" s="244" t="s">
        <v>4034</v>
      </c>
      <c r="G3754" s="245" t="s">
        <v>318</v>
      </c>
      <c r="H3754" s="246">
        <v>42</v>
      </c>
      <c r="I3754" s="247"/>
      <c r="J3754" s="248">
        <f>ROUND(I3754*H3754,2)</f>
        <v>0</v>
      </c>
      <c r="K3754" s="249"/>
      <c r="L3754" s="250"/>
      <c r="M3754" s="251" t="s">
        <v>1</v>
      </c>
      <c r="N3754" s="252" t="s">
        <v>37</v>
      </c>
      <c r="O3754" s="71"/>
      <c r="P3754" s="202">
        <f>O3754*H3754</f>
        <v>0</v>
      </c>
      <c r="Q3754" s="202">
        <v>3.2000000000000003E-4</v>
      </c>
      <c r="R3754" s="202">
        <f>Q3754*H3754</f>
        <v>1.3440000000000001E-2</v>
      </c>
      <c r="S3754" s="202">
        <v>0</v>
      </c>
      <c r="T3754" s="203">
        <f>S3754*H3754</f>
        <v>0</v>
      </c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R3754" s="204" t="s">
        <v>434</v>
      </c>
      <c r="AT3754" s="204" t="s">
        <v>648</v>
      </c>
      <c r="AU3754" s="204" t="s">
        <v>82</v>
      </c>
      <c r="AY3754" s="17" t="s">
        <v>182</v>
      </c>
      <c r="BE3754" s="205">
        <f>IF(N3754="základní",J3754,0)</f>
        <v>0</v>
      </c>
      <c r="BF3754" s="205">
        <f>IF(N3754="snížená",J3754,0)</f>
        <v>0</v>
      </c>
      <c r="BG3754" s="205">
        <f>IF(N3754="zákl. přenesená",J3754,0)</f>
        <v>0</v>
      </c>
      <c r="BH3754" s="205">
        <f>IF(N3754="sníž. přenesená",J3754,0)</f>
        <v>0</v>
      </c>
      <c r="BI3754" s="205">
        <f>IF(N3754="nulová",J3754,0)</f>
        <v>0</v>
      </c>
      <c r="BJ3754" s="17" t="s">
        <v>80</v>
      </c>
      <c r="BK3754" s="205">
        <f>ROUND(I3754*H3754,2)</f>
        <v>0</v>
      </c>
      <c r="BL3754" s="17" t="s">
        <v>326</v>
      </c>
      <c r="BM3754" s="204" t="s">
        <v>4035</v>
      </c>
    </row>
    <row r="3755" spans="1:65" s="14" customFormat="1" ht="11.25">
      <c r="B3755" s="217"/>
      <c r="C3755" s="218"/>
      <c r="D3755" s="208" t="s">
        <v>194</v>
      </c>
      <c r="E3755" s="218"/>
      <c r="F3755" s="220" t="s">
        <v>4036</v>
      </c>
      <c r="G3755" s="218"/>
      <c r="H3755" s="221">
        <v>42</v>
      </c>
      <c r="I3755" s="222"/>
      <c r="J3755" s="218"/>
      <c r="K3755" s="218"/>
      <c r="L3755" s="223"/>
      <c r="M3755" s="224"/>
      <c r="N3755" s="225"/>
      <c r="O3755" s="225"/>
      <c r="P3755" s="225"/>
      <c r="Q3755" s="225"/>
      <c r="R3755" s="225"/>
      <c r="S3755" s="225"/>
      <c r="T3755" s="226"/>
      <c r="AT3755" s="227" t="s">
        <v>194</v>
      </c>
      <c r="AU3755" s="227" t="s">
        <v>82</v>
      </c>
      <c r="AV3755" s="14" t="s">
        <v>82</v>
      </c>
      <c r="AW3755" s="14" t="s">
        <v>4</v>
      </c>
      <c r="AX3755" s="14" t="s">
        <v>80</v>
      </c>
      <c r="AY3755" s="227" t="s">
        <v>182</v>
      </c>
    </row>
    <row r="3756" spans="1:65" s="2" customFormat="1" ht="24.2" customHeight="1">
      <c r="A3756" s="34"/>
      <c r="B3756" s="35"/>
      <c r="C3756" s="192" t="s">
        <v>4037</v>
      </c>
      <c r="D3756" s="192" t="s">
        <v>184</v>
      </c>
      <c r="E3756" s="193" t="s">
        <v>4038</v>
      </c>
      <c r="F3756" s="194" t="s">
        <v>4039</v>
      </c>
      <c r="G3756" s="195" t="s">
        <v>292</v>
      </c>
      <c r="H3756" s="196">
        <v>2.7330000000000001</v>
      </c>
      <c r="I3756" s="197"/>
      <c r="J3756" s="198">
        <f>ROUND(I3756*H3756,2)</f>
        <v>0</v>
      </c>
      <c r="K3756" s="199"/>
      <c r="L3756" s="39"/>
      <c r="M3756" s="200" t="s">
        <v>1</v>
      </c>
      <c r="N3756" s="201" t="s">
        <v>37</v>
      </c>
      <c r="O3756" s="71"/>
      <c r="P3756" s="202">
        <f>O3756*H3756</f>
        <v>0</v>
      </c>
      <c r="Q3756" s="202">
        <v>0</v>
      </c>
      <c r="R3756" s="202">
        <f>Q3756*H3756</f>
        <v>0</v>
      </c>
      <c r="S3756" s="202">
        <v>0</v>
      </c>
      <c r="T3756" s="203">
        <f>S3756*H3756</f>
        <v>0</v>
      </c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R3756" s="204" t="s">
        <v>326</v>
      </c>
      <c r="AT3756" s="204" t="s">
        <v>184</v>
      </c>
      <c r="AU3756" s="204" t="s">
        <v>82</v>
      </c>
      <c r="AY3756" s="17" t="s">
        <v>182</v>
      </c>
      <c r="BE3756" s="205">
        <f>IF(N3756="základní",J3756,0)</f>
        <v>0</v>
      </c>
      <c r="BF3756" s="205">
        <f>IF(N3756="snížená",J3756,0)</f>
        <v>0</v>
      </c>
      <c r="BG3756" s="205">
        <f>IF(N3756="zákl. přenesená",J3756,0)</f>
        <v>0</v>
      </c>
      <c r="BH3756" s="205">
        <f>IF(N3756="sníž. přenesená",J3756,0)</f>
        <v>0</v>
      </c>
      <c r="BI3756" s="205">
        <f>IF(N3756="nulová",J3756,0)</f>
        <v>0</v>
      </c>
      <c r="BJ3756" s="17" t="s">
        <v>80</v>
      </c>
      <c r="BK3756" s="205">
        <f>ROUND(I3756*H3756,2)</f>
        <v>0</v>
      </c>
      <c r="BL3756" s="17" t="s">
        <v>326</v>
      </c>
      <c r="BM3756" s="204" t="s">
        <v>4040</v>
      </c>
    </row>
    <row r="3757" spans="1:65" s="2" customFormat="1" ht="33" customHeight="1">
      <c r="A3757" s="34"/>
      <c r="B3757" s="35"/>
      <c r="C3757" s="192" t="s">
        <v>4041</v>
      </c>
      <c r="D3757" s="192" t="s">
        <v>184</v>
      </c>
      <c r="E3757" s="193" t="s">
        <v>4042</v>
      </c>
      <c r="F3757" s="194" t="s">
        <v>4043</v>
      </c>
      <c r="G3757" s="195" t="s">
        <v>292</v>
      </c>
      <c r="H3757" s="196">
        <v>8.1989999999999998</v>
      </c>
      <c r="I3757" s="197"/>
      <c r="J3757" s="198">
        <f>ROUND(I3757*H3757,2)</f>
        <v>0</v>
      </c>
      <c r="K3757" s="199"/>
      <c r="L3757" s="39"/>
      <c r="M3757" s="200" t="s">
        <v>1</v>
      </c>
      <c r="N3757" s="201" t="s">
        <v>37</v>
      </c>
      <c r="O3757" s="71"/>
      <c r="P3757" s="202">
        <f>O3757*H3757</f>
        <v>0</v>
      </c>
      <c r="Q3757" s="202">
        <v>0</v>
      </c>
      <c r="R3757" s="202">
        <f>Q3757*H3757</f>
        <v>0</v>
      </c>
      <c r="S3757" s="202">
        <v>0</v>
      </c>
      <c r="T3757" s="203">
        <f>S3757*H3757</f>
        <v>0</v>
      </c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R3757" s="204" t="s">
        <v>326</v>
      </c>
      <c r="AT3757" s="204" t="s">
        <v>184</v>
      </c>
      <c r="AU3757" s="204" t="s">
        <v>82</v>
      </c>
      <c r="AY3757" s="17" t="s">
        <v>182</v>
      </c>
      <c r="BE3757" s="205">
        <f>IF(N3757="základní",J3757,0)</f>
        <v>0</v>
      </c>
      <c r="BF3757" s="205">
        <f>IF(N3757="snížená",J3757,0)</f>
        <v>0</v>
      </c>
      <c r="BG3757" s="205">
        <f>IF(N3757="zákl. přenesená",J3757,0)</f>
        <v>0</v>
      </c>
      <c r="BH3757" s="205">
        <f>IF(N3757="sníž. přenesená",J3757,0)</f>
        <v>0</v>
      </c>
      <c r="BI3757" s="205">
        <f>IF(N3757="nulová",J3757,0)</f>
        <v>0</v>
      </c>
      <c r="BJ3757" s="17" t="s">
        <v>80</v>
      </c>
      <c r="BK3757" s="205">
        <f>ROUND(I3757*H3757,2)</f>
        <v>0</v>
      </c>
      <c r="BL3757" s="17" t="s">
        <v>326</v>
      </c>
      <c r="BM3757" s="204" t="s">
        <v>4044</v>
      </c>
    </row>
    <row r="3758" spans="1:65" s="14" customFormat="1" ht="11.25">
      <c r="B3758" s="217"/>
      <c r="C3758" s="218"/>
      <c r="D3758" s="208" t="s">
        <v>194</v>
      </c>
      <c r="E3758" s="218"/>
      <c r="F3758" s="220" t="s">
        <v>4045</v>
      </c>
      <c r="G3758" s="218"/>
      <c r="H3758" s="221">
        <v>8.1989999999999998</v>
      </c>
      <c r="I3758" s="222"/>
      <c r="J3758" s="218"/>
      <c r="K3758" s="218"/>
      <c r="L3758" s="223"/>
      <c r="M3758" s="224"/>
      <c r="N3758" s="225"/>
      <c r="O3758" s="225"/>
      <c r="P3758" s="225"/>
      <c r="Q3758" s="225"/>
      <c r="R3758" s="225"/>
      <c r="S3758" s="225"/>
      <c r="T3758" s="226"/>
      <c r="AT3758" s="227" t="s">
        <v>194</v>
      </c>
      <c r="AU3758" s="227" t="s">
        <v>82</v>
      </c>
      <c r="AV3758" s="14" t="s">
        <v>82</v>
      </c>
      <c r="AW3758" s="14" t="s">
        <v>4</v>
      </c>
      <c r="AX3758" s="14" t="s">
        <v>80</v>
      </c>
      <c r="AY3758" s="227" t="s">
        <v>182</v>
      </c>
    </row>
    <row r="3759" spans="1:65" s="12" customFormat="1" ht="22.9" customHeight="1">
      <c r="B3759" s="176"/>
      <c r="C3759" s="177"/>
      <c r="D3759" s="178" t="s">
        <v>71</v>
      </c>
      <c r="E3759" s="190" t="s">
        <v>4046</v>
      </c>
      <c r="F3759" s="190" t="s">
        <v>4047</v>
      </c>
      <c r="G3759" s="177"/>
      <c r="H3759" s="177"/>
      <c r="I3759" s="180"/>
      <c r="J3759" s="191">
        <f>BK3759</f>
        <v>0</v>
      </c>
      <c r="K3759" s="177"/>
      <c r="L3759" s="182"/>
      <c r="M3759" s="183"/>
      <c r="N3759" s="184"/>
      <c r="O3759" s="184"/>
      <c r="P3759" s="185">
        <f>SUM(P3760:P3913)</f>
        <v>0</v>
      </c>
      <c r="Q3759" s="184"/>
      <c r="R3759" s="185">
        <f>SUM(R3760:R3913)</f>
        <v>1.5820386200000001</v>
      </c>
      <c r="S3759" s="184"/>
      <c r="T3759" s="186">
        <f>SUM(T3760:T3913)</f>
        <v>0</v>
      </c>
      <c r="AR3759" s="187" t="s">
        <v>82</v>
      </c>
      <c r="AT3759" s="188" t="s">
        <v>71</v>
      </c>
      <c r="AU3759" s="188" t="s">
        <v>80</v>
      </c>
      <c r="AY3759" s="187" t="s">
        <v>182</v>
      </c>
      <c r="BK3759" s="189">
        <f>SUM(BK3760:BK3913)</f>
        <v>0</v>
      </c>
    </row>
    <row r="3760" spans="1:65" s="2" customFormat="1" ht="16.5" customHeight="1">
      <c r="A3760" s="34"/>
      <c r="B3760" s="35"/>
      <c r="C3760" s="192" t="s">
        <v>539</v>
      </c>
      <c r="D3760" s="192" t="s">
        <v>184</v>
      </c>
      <c r="E3760" s="193" t="s">
        <v>4048</v>
      </c>
      <c r="F3760" s="194" t="s">
        <v>4049</v>
      </c>
      <c r="G3760" s="195" t="s">
        <v>201</v>
      </c>
      <c r="H3760" s="196">
        <v>186.24</v>
      </c>
      <c r="I3760" s="197"/>
      <c r="J3760" s="198">
        <f>ROUND(I3760*H3760,2)</f>
        <v>0</v>
      </c>
      <c r="K3760" s="199"/>
      <c r="L3760" s="39"/>
      <c r="M3760" s="200" t="s">
        <v>1</v>
      </c>
      <c r="N3760" s="201" t="s">
        <v>37</v>
      </c>
      <c r="O3760" s="71"/>
      <c r="P3760" s="202">
        <f>O3760*H3760</f>
        <v>0</v>
      </c>
      <c r="Q3760" s="202">
        <v>5.8E-4</v>
      </c>
      <c r="R3760" s="202">
        <f>Q3760*H3760</f>
        <v>0.10801920000000001</v>
      </c>
      <c r="S3760" s="202">
        <v>0</v>
      </c>
      <c r="T3760" s="203">
        <f>S3760*H3760</f>
        <v>0</v>
      </c>
      <c r="U3760" s="34"/>
      <c r="V3760" s="34"/>
      <c r="W3760" s="34"/>
      <c r="X3760" s="34"/>
      <c r="Y3760" s="34"/>
      <c r="Z3760" s="34"/>
      <c r="AA3760" s="34"/>
      <c r="AB3760" s="34"/>
      <c r="AC3760" s="34"/>
      <c r="AD3760" s="34"/>
      <c r="AE3760" s="34"/>
      <c r="AR3760" s="204" t="s">
        <v>326</v>
      </c>
      <c r="AT3760" s="204" t="s">
        <v>184</v>
      </c>
      <c r="AU3760" s="204" t="s">
        <v>82</v>
      </c>
      <c r="AY3760" s="17" t="s">
        <v>182</v>
      </c>
      <c r="BE3760" s="205">
        <f>IF(N3760="základní",J3760,0)</f>
        <v>0</v>
      </c>
      <c r="BF3760" s="205">
        <f>IF(N3760="snížená",J3760,0)</f>
        <v>0</v>
      </c>
      <c r="BG3760" s="205">
        <f>IF(N3760="zákl. přenesená",J3760,0)</f>
        <v>0</v>
      </c>
      <c r="BH3760" s="205">
        <f>IF(N3760="sníž. přenesená",J3760,0)</f>
        <v>0</v>
      </c>
      <c r="BI3760" s="205">
        <f>IF(N3760="nulová",J3760,0)</f>
        <v>0</v>
      </c>
      <c r="BJ3760" s="17" t="s">
        <v>80</v>
      </c>
      <c r="BK3760" s="205">
        <f>ROUND(I3760*H3760,2)</f>
        <v>0</v>
      </c>
      <c r="BL3760" s="17" t="s">
        <v>326</v>
      </c>
      <c r="BM3760" s="204" t="s">
        <v>4050</v>
      </c>
    </row>
    <row r="3761" spans="1:65" s="13" customFormat="1" ht="11.25">
      <c r="B3761" s="206"/>
      <c r="C3761" s="207"/>
      <c r="D3761" s="208" t="s">
        <v>194</v>
      </c>
      <c r="E3761" s="209" t="s">
        <v>1</v>
      </c>
      <c r="F3761" s="210" t="s">
        <v>4051</v>
      </c>
      <c r="G3761" s="207"/>
      <c r="H3761" s="209" t="s">
        <v>1</v>
      </c>
      <c r="I3761" s="211"/>
      <c r="J3761" s="207"/>
      <c r="K3761" s="207"/>
      <c r="L3761" s="212"/>
      <c r="M3761" s="213"/>
      <c r="N3761" s="214"/>
      <c r="O3761" s="214"/>
      <c r="P3761" s="214"/>
      <c r="Q3761" s="214"/>
      <c r="R3761" s="214"/>
      <c r="S3761" s="214"/>
      <c r="T3761" s="215"/>
      <c r="AT3761" s="216" t="s">
        <v>194</v>
      </c>
      <c r="AU3761" s="216" t="s">
        <v>82</v>
      </c>
      <c r="AV3761" s="13" t="s">
        <v>80</v>
      </c>
      <c r="AW3761" s="13" t="s">
        <v>29</v>
      </c>
      <c r="AX3761" s="13" t="s">
        <v>72</v>
      </c>
      <c r="AY3761" s="216" t="s">
        <v>182</v>
      </c>
    </row>
    <row r="3762" spans="1:65" s="13" customFormat="1" ht="11.25">
      <c r="B3762" s="206"/>
      <c r="C3762" s="207"/>
      <c r="D3762" s="208" t="s">
        <v>194</v>
      </c>
      <c r="E3762" s="209" t="s">
        <v>1</v>
      </c>
      <c r="F3762" s="210" t="s">
        <v>207</v>
      </c>
      <c r="G3762" s="207"/>
      <c r="H3762" s="209" t="s">
        <v>1</v>
      </c>
      <c r="I3762" s="211"/>
      <c r="J3762" s="207"/>
      <c r="K3762" s="207"/>
      <c r="L3762" s="212"/>
      <c r="M3762" s="213"/>
      <c r="N3762" s="214"/>
      <c r="O3762" s="214"/>
      <c r="P3762" s="214"/>
      <c r="Q3762" s="214"/>
      <c r="R3762" s="214"/>
      <c r="S3762" s="214"/>
      <c r="T3762" s="215"/>
      <c r="AT3762" s="216" t="s">
        <v>194</v>
      </c>
      <c r="AU3762" s="216" t="s">
        <v>82</v>
      </c>
      <c r="AV3762" s="13" t="s">
        <v>80</v>
      </c>
      <c r="AW3762" s="13" t="s">
        <v>29</v>
      </c>
      <c r="AX3762" s="13" t="s">
        <v>72</v>
      </c>
      <c r="AY3762" s="216" t="s">
        <v>182</v>
      </c>
    </row>
    <row r="3763" spans="1:65" s="13" customFormat="1" ht="11.25">
      <c r="B3763" s="206"/>
      <c r="C3763" s="207"/>
      <c r="D3763" s="208" t="s">
        <v>194</v>
      </c>
      <c r="E3763" s="209" t="s">
        <v>1</v>
      </c>
      <c r="F3763" s="210" t="s">
        <v>2747</v>
      </c>
      <c r="G3763" s="207"/>
      <c r="H3763" s="209" t="s">
        <v>1</v>
      </c>
      <c r="I3763" s="211"/>
      <c r="J3763" s="207"/>
      <c r="K3763" s="207"/>
      <c r="L3763" s="212"/>
      <c r="M3763" s="213"/>
      <c r="N3763" s="214"/>
      <c r="O3763" s="214"/>
      <c r="P3763" s="214"/>
      <c r="Q3763" s="214"/>
      <c r="R3763" s="214"/>
      <c r="S3763" s="214"/>
      <c r="T3763" s="215"/>
      <c r="AT3763" s="216" t="s">
        <v>194</v>
      </c>
      <c r="AU3763" s="216" t="s">
        <v>82</v>
      </c>
      <c r="AV3763" s="13" t="s">
        <v>80</v>
      </c>
      <c r="AW3763" s="13" t="s">
        <v>29</v>
      </c>
      <c r="AX3763" s="13" t="s">
        <v>72</v>
      </c>
      <c r="AY3763" s="216" t="s">
        <v>182</v>
      </c>
    </row>
    <row r="3764" spans="1:65" s="13" customFormat="1" ht="11.25">
      <c r="B3764" s="206"/>
      <c r="C3764" s="207"/>
      <c r="D3764" s="208" t="s">
        <v>194</v>
      </c>
      <c r="E3764" s="209" t="s">
        <v>1</v>
      </c>
      <c r="F3764" s="210" t="s">
        <v>541</v>
      </c>
      <c r="G3764" s="207"/>
      <c r="H3764" s="209" t="s">
        <v>1</v>
      </c>
      <c r="I3764" s="211"/>
      <c r="J3764" s="207"/>
      <c r="K3764" s="207"/>
      <c r="L3764" s="212"/>
      <c r="M3764" s="213"/>
      <c r="N3764" s="214"/>
      <c r="O3764" s="214"/>
      <c r="P3764" s="214"/>
      <c r="Q3764" s="214"/>
      <c r="R3764" s="214"/>
      <c r="S3764" s="214"/>
      <c r="T3764" s="215"/>
      <c r="AT3764" s="216" t="s">
        <v>194</v>
      </c>
      <c r="AU3764" s="216" t="s">
        <v>82</v>
      </c>
      <c r="AV3764" s="13" t="s">
        <v>80</v>
      </c>
      <c r="AW3764" s="13" t="s">
        <v>29</v>
      </c>
      <c r="AX3764" s="13" t="s">
        <v>72</v>
      </c>
      <c r="AY3764" s="216" t="s">
        <v>182</v>
      </c>
    </row>
    <row r="3765" spans="1:65" s="14" customFormat="1" ht="11.25">
      <c r="B3765" s="217"/>
      <c r="C3765" s="218"/>
      <c r="D3765" s="208" t="s">
        <v>194</v>
      </c>
      <c r="E3765" s="219" t="s">
        <v>1</v>
      </c>
      <c r="F3765" s="220" t="s">
        <v>4052</v>
      </c>
      <c r="G3765" s="218"/>
      <c r="H3765" s="221">
        <v>108.24</v>
      </c>
      <c r="I3765" s="222"/>
      <c r="J3765" s="218"/>
      <c r="K3765" s="218"/>
      <c r="L3765" s="223"/>
      <c r="M3765" s="224"/>
      <c r="N3765" s="225"/>
      <c r="O3765" s="225"/>
      <c r="P3765" s="225"/>
      <c r="Q3765" s="225"/>
      <c r="R3765" s="225"/>
      <c r="S3765" s="225"/>
      <c r="T3765" s="226"/>
      <c r="AT3765" s="227" t="s">
        <v>194</v>
      </c>
      <c r="AU3765" s="227" t="s">
        <v>82</v>
      </c>
      <c r="AV3765" s="14" t="s">
        <v>82</v>
      </c>
      <c r="AW3765" s="14" t="s">
        <v>29</v>
      </c>
      <c r="AX3765" s="14" t="s">
        <v>72</v>
      </c>
      <c r="AY3765" s="227" t="s">
        <v>182</v>
      </c>
    </row>
    <row r="3766" spans="1:65" s="13" customFormat="1" ht="11.25">
      <c r="B3766" s="206"/>
      <c r="C3766" s="207"/>
      <c r="D3766" s="208" t="s">
        <v>194</v>
      </c>
      <c r="E3766" s="209" t="s">
        <v>1</v>
      </c>
      <c r="F3766" s="210" t="s">
        <v>2715</v>
      </c>
      <c r="G3766" s="207"/>
      <c r="H3766" s="209" t="s">
        <v>1</v>
      </c>
      <c r="I3766" s="211"/>
      <c r="J3766" s="207"/>
      <c r="K3766" s="207"/>
      <c r="L3766" s="212"/>
      <c r="M3766" s="213"/>
      <c r="N3766" s="214"/>
      <c r="O3766" s="214"/>
      <c r="P3766" s="214"/>
      <c r="Q3766" s="214"/>
      <c r="R3766" s="214"/>
      <c r="S3766" s="214"/>
      <c r="T3766" s="215"/>
      <c r="AT3766" s="216" t="s">
        <v>194</v>
      </c>
      <c r="AU3766" s="216" t="s">
        <v>82</v>
      </c>
      <c r="AV3766" s="13" t="s">
        <v>80</v>
      </c>
      <c r="AW3766" s="13" t="s">
        <v>29</v>
      </c>
      <c r="AX3766" s="13" t="s">
        <v>72</v>
      </c>
      <c r="AY3766" s="216" t="s">
        <v>182</v>
      </c>
    </row>
    <row r="3767" spans="1:65" s="14" customFormat="1" ht="11.25">
      <c r="B3767" s="217"/>
      <c r="C3767" s="218"/>
      <c r="D3767" s="208" t="s">
        <v>194</v>
      </c>
      <c r="E3767" s="219" t="s">
        <v>1</v>
      </c>
      <c r="F3767" s="220" t="s">
        <v>982</v>
      </c>
      <c r="G3767" s="218"/>
      <c r="H3767" s="221">
        <v>78</v>
      </c>
      <c r="I3767" s="222"/>
      <c r="J3767" s="218"/>
      <c r="K3767" s="218"/>
      <c r="L3767" s="223"/>
      <c r="M3767" s="224"/>
      <c r="N3767" s="225"/>
      <c r="O3767" s="225"/>
      <c r="P3767" s="225"/>
      <c r="Q3767" s="225"/>
      <c r="R3767" s="225"/>
      <c r="S3767" s="225"/>
      <c r="T3767" s="226"/>
      <c r="AT3767" s="227" t="s">
        <v>194</v>
      </c>
      <c r="AU3767" s="227" t="s">
        <v>82</v>
      </c>
      <c r="AV3767" s="14" t="s">
        <v>82</v>
      </c>
      <c r="AW3767" s="14" t="s">
        <v>29</v>
      </c>
      <c r="AX3767" s="14" t="s">
        <v>72</v>
      </c>
      <c r="AY3767" s="227" t="s">
        <v>182</v>
      </c>
    </row>
    <row r="3768" spans="1:65" s="15" customFormat="1" ht="11.25">
      <c r="B3768" s="228"/>
      <c r="C3768" s="229"/>
      <c r="D3768" s="208" t="s">
        <v>194</v>
      </c>
      <c r="E3768" s="230" t="s">
        <v>1</v>
      </c>
      <c r="F3768" s="231" t="s">
        <v>218</v>
      </c>
      <c r="G3768" s="229"/>
      <c r="H3768" s="232">
        <v>186.24</v>
      </c>
      <c r="I3768" s="233"/>
      <c r="J3768" s="229"/>
      <c r="K3768" s="229"/>
      <c r="L3768" s="234"/>
      <c r="M3768" s="235"/>
      <c r="N3768" s="236"/>
      <c r="O3768" s="236"/>
      <c r="P3768" s="236"/>
      <c r="Q3768" s="236"/>
      <c r="R3768" s="236"/>
      <c r="S3768" s="236"/>
      <c r="T3768" s="237"/>
      <c r="AT3768" s="238" t="s">
        <v>194</v>
      </c>
      <c r="AU3768" s="238" t="s">
        <v>82</v>
      </c>
      <c r="AV3768" s="15" t="s">
        <v>187</v>
      </c>
      <c r="AW3768" s="15" t="s">
        <v>29</v>
      </c>
      <c r="AX3768" s="15" t="s">
        <v>80</v>
      </c>
      <c r="AY3768" s="238" t="s">
        <v>182</v>
      </c>
    </row>
    <row r="3769" spans="1:65" s="2" customFormat="1" ht="16.5" customHeight="1">
      <c r="A3769" s="34"/>
      <c r="B3769" s="35"/>
      <c r="C3769" s="192" t="s">
        <v>4053</v>
      </c>
      <c r="D3769" s="192" t="s">
        <v>184</v>
      </c>
      <c r="E3769" s="193" t="s">
        <v>4054</v>
      </c>
      <c r="F3769" s="194" t="s">
        <v>4055</v>
      </c>
      <c r="G3769" s="195" t="s">
        <v>201</v>
      </c>
      <c r="H3769" s="196">
        <v>1050</v>
      </c>
      <c r="I3769" s="197"/>
      <c r="J3769" s="198">
        <f>ROUND(I3769*H3769,2)</f>
        <v>0</v>
      </c>
      <c r="K3769" s="199"/>
      <c r="L3769" s="39"/>
      <c r="M3769" s="200" t="s">
        <v>1</v>
      </c>
      <c r="N3769" s="201" t="s">
        <v>37</v>
      </c>
      <c r="O3769" s="71"/>
      <c r="P3769" s="202">
        <f>O3769*H3769</f>
        <v>0</v>
      </c>
      <c r="Q3769" s="202">
        <v>6.9999999999999994E-5</v>
      </c>
      <c r="R3769" s="202">
        <f>Q3769*H3769</f>
        <v>7.3499999999999996E-2</v>
      </c>
      <c r="S3769" s="202">
        <v>0</v>
      </c>
      <c r="T3769" s="203">
        <f>S3769*H3769</f>
        <v>0</v>
      </c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R3769" s="204" t="s">
        <v>326</v>
      </c>
      <c r="AT3769" s="204" t="s">
        <v>184</v>
      </c>
      <c r="AU3769" s="204" t="s">
        <v>82</v>
      </c>
      <c r="AY3769" s="17" t="s">
        <v>182</v>
      </c>
      <c r="BE3769" s="205">
        <f>IF(N3769="základní",J3769,0)</f>
        <v>0</v>
      </c>
      <c r="BF3769" s="205">
        <f>IF(N3769="snížená",J3769,0)</f>
        <v>0</v>
      </c>
      <c r="BG3769" s="205">
        <f>IF(N3769="zákl. přenesená",J3769,0)</f>
        <v>0</v>
      </c>
      <c r="BH3769" s="205">
        <f>IF(N3769="sníž. přenesená",J3769,0)</f>
        <v>0</v>
      </c>
      <c r="BI3769" s="205">
        <f>IF(N3769="nulová",J3769,0)</f>
        <v>0</v>
      </c>
      <c r="BJ3769" s="17" t="s">
        <v>80</v>
      </c>
      <c r="BK3769" s="205">
        <f>ROUND(I3769*H3769,2)</f>
        <v>0</v>
      </c>
      <c r="BL3769" s="17" t="s">
        <v>326</v>
      </c>
      <c r="BM3769" s="204" t="s">
        <v>4056</v>
      </c>
    </row>
    <row r="3770" spans="1:65" s="2" customFormat="1" ht="24.2" customHeight="1">
      <c r="A3770" s="34"/>
      <c r="B3770" s="35"/>
      <c r="C3770" s="192" t="s">
        <v>4057</v>
      </c>
      <c r="D3770" s="192" t="s">
        <v>184</v>
      </c>
      <c r="E3770" s="193" t="s">
        <v>4058</v>
      </c>
      <c r="F3770" s="194" t="s">
        <v>4059</v>
      </c>
      <c r="G3770" s="195" t="s">
        <v>201</v>
      </c>
      <c r="H3770" s="196">
        <v>1050</v>
      </c>
      <c r="I3770" s="197"/>
      <c r="J3770" s="198">
        <f>ROUND(I3770*H3770,2)</f>
        <v>0</v>
      </c>
      <c r="K3770" s="199"/>
      <c r="L3770" s="39"/>
      <c r="M3770" s="200" t="s">
        <v>1</v>
      </c>
      <c r="N3770" s="201" t="s">
        <v>37</v>
      </c>
      <c r="O3770" s="71"/>
      <c r="P3770" s="202">
        <f>O3770*H3770</f>
        <v>0</v>
      </c>
      <c r="Q3770" s="202">
        <v>6.9999999999999994E-5</v>
      </c>
      <c r="R3770" s="202">
        <f>Q3770*H3770</f>
        <v>7.3499999999999996E-2</v>
      </c>
      <c r="S3770" s="202">
        <v>0</v>
      </c>
      <c r="T3770" s="203">
        <f>S3770*H3770</f>
        <v>0</v>
      </c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R3770" s="204" t="s">
        <v>326</v>
      </c>
      <c r="AT3770" s="204" t="s">
        <v>184</v>
      </c>
      <c r="AU3770" s="204" t="s">
        <v>82</v>
      </c>
      <c r="AY3770" s="17" t="s">
        <v>182</v>
      </c>
      <c r="BE3770" s="205">
        <f>IF(N3770="základní",J3770,0)</f>
        <v>0</v>
      </c>
      <c r="BF3770" s="205">
        <f>IF(N3770="snížená",J3770,0)</f>
        <v>0</v>
      </c>
      <c r="BG3770" s="205">
        <f>IF(N3770="zákl. přenesená",J3770,0)</f>
        <v>0</v>
      </c>
      <c r="BH3770" s="205">
        <f>IF(N3770="sníž. přenesená",J3770,0)</f>
        <v>0</v>
      </c>
      <c r="BI3770" s="205">
        <f>IF(N3770="nulová",J3770,0)</f>
        <v>0</v>
      </c>
      <c r="BJ3770" s="17" t="s">
        <v>80</v>
      </c>
      <c r="BK3770" s="205">
        <f>ROUND(I3770*H3770,2)</f>
        <v>0</v>
      </c>
      <c r="BL3770" s="17" t="s">
        <v>326</v>
      </c>
      <c r="BM3770" s="204" t="s">
        <v>4060</v>
      </c>
    </row>
    <row r="3771" spans="1:65" s="2" customFormat="1" ht="16.5" customHeight="1">
      <c r="A3771" s="34"/>
      <c r="B3771" s="35"/>
      <c r="C3771" s="192" t="s">
        <v>4061</v>
      </c>
      <c r="D3771" s="192" t="s">
        <v>184</v>
      </c>
      <c r="E3771" s="193" t="s">
        <v>4062</v>
      </c>
      <c r="F3771" s="194" t="s">
        <v>4063</v>
      </c>
      <c r="G3771" s="195" t="s">
        <v>201</v>
      </c>
      <c r="H3771" s="196">
        <v>3150</v>
      </c>
      <c r="I3771" s="197"/>
      <c r="J3771" s="198">
        <f>ROUND(I3771*H3771,2)</f>
        <v>0</v>
      </c>
      <c r="K3771" s="199"/>
      <c r="L3771" s="39"/>
      <c r="M3771" s="200" t="s">
        <v>1</v>
      </c>
      <c r="N3771" s="201" t="s">
        <v>37</v>
      </c>
      <c r="O3771" s="71"/>
      <c r="P3771" s="202">
        <f>O3771*H3771</f>
        <v>0</v>
      </c>
      <c r="Q3771" s="202">
        <v>0</v>
      </c>
      <c r="R3771" s="202">
        <f>Q3771*H3771</f>
        <v>0</v>
      </c>
      <c r="S3771" s="202">
        <v>0</v>
      </c>
      <c r="T3771" s="203">
        <f>S3771*H3771</f>
        <v>0</v>
      </c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R3771" s="204" t="s">
        <v>326</v>
      </c>
      <c r="AT3771" s="204" t="s">
        <v>184</v>
      </c>
      <c r="AU3771" s="204" t="s">
        <v>82</v>
      </c>
      <c r="AY3771" s="17" t="s">
        <v>182</v>
      </c>
      <c r="BE3771" s="205">
        <f>IF(N3771="základní",J3771,0)</f>
        <v>0</v>
      </c>
      <c r="BF3771" s="205">
        <f>IF(N3771="snížená",J3771,0)</f>
        <v>0</v>
      </c>
      <c r="BG3771" s="205">
        <f>IF(N3771="zákl. přenesená",J3771,0)</f>
        <v>0</v>
      </c>
      <c r="BH3771" s="205">
        <f>IF(N3771="sníž. přenesená",J3771,0)</f>
        <v>0</v>
      </c>
      <c r="BI3771" s="205">
        <f>IF(N3771="nulová",J3771,0)</f>
        <v>0</v>
      </c>
      <c r="BJ3771" s="17" t="s">
        <v>80</v>
      </c>
      <c r="BK3771" s="205">
        <f>ROUND(I3771*H3771,2)</f>
        <v>0</v>
      </c>
      <c r="BL3771" s="17" t="s">
        <v>326</v>
      </c>
      <c r="BM3771" s="204" t="s">
        <v>4064</v>
      </c>
    </row>
    <row r="3772" spans="1:65" s="14" customFormat="1" ht="11.25">
      <c r="B3772" s="217"/>
      <c r="C3772" s="218"/>
      <c r="D3772" s="208" t="s">
        <v>194</v>
      </c>
      <c r="E3772" s="219" t="s">
        <v>1</v>
      </c>
      <c r="F3772" s="220" t="s">
        <v>4065</v>
      </c>
      <c r="G3772" s="218"/>
      <c r="H3772" s="221">
        <v>3150</v>
      </c>
      <c r="I3772" s="222"/>
      <c r="J3772" s="218"/>
      <c r="K3772" s="218"/>
      <c r="L3772" s="223"/>
      <c r="M3772" s="224"/>
      <c r="N3772" s="225"/>
      <c r="O3772" s="225"/>
      <c r="P3772" s="225"/>
      <c r="Q3772" s="225"/>
      <c r="R3772" s="225"/>
      <c r="S3772" s="225"/>
      <c r="T3772" s="226"/>
      <c r="AT3772" s="227" t="s">
        <v>194</v>
      </c>
      <c r="AU3772" s="227" t="s">
        <v>82</v>
      </c>
      <c r="AV3772" s="14" t="s">
        <v>82</v>
      </c>
      <c r="AW3772" s="14" t="s">
        <v>29</v>
      </c>
      <c r="AX3772" s="14" t="s">
        <v>80</v>
      </c>
      <c r="AY3772" s="227" t="s">
        <v>182</v>
      </c>
    </row>
    <row r="3773" spans="1:65" s="2" customFormat="1" ht="24.2" customHeight="1">
      <c r="A3773" s="34"/>
      <c r="B3773" s="35"/>
      <c r="C3773" s="192" t="s">
        <v>4066</v>
      </c>
      <c r="D3773" s="192" t="s">
        <v>184</v>
      </c>
      <c r="E3773" s="193" t="s">
        <v>4067</v>
      </c>
      <c r="F3773" s="194" t="s">
        <v>4068</v>
      </c>
      <c r="G3773" s="195" t="s">
        <v>201</v>
      </c>
      <c r="H3773" s="196">
        <v>1500</v>
      </c>
      <c r="I3773" s="197"/>
      <c r="J3773" s="198">
        <f t="shared" ref="J3773:J3779" si="20">ROUND(I3773*H3773,2)</f>
        <v>0</v>
      </c>
      <c r="K3773" s="199"/>
      <c r="L3773" s="39"/>
      <c r="M3773" s="200" t="s">
        <v>1</v>
      </c>
      <c r="N3773" s="201" t="s">
        <v>37</v>
      </c>
      <c r="O3773" s="71"/>
      <c r="P3773" s="202">
        <f t="shared" ref="P3773:P3779" si="21">O3773*H3773</f>
        <v>0</v>
      </c>
      <c r="Q3773" s="202">
        <v>1.3999999999999999E-4</v>
      </c>
      <c r="R3773" s="202">
        <f t="shared" ref="R3773:R3779" si="22">Q3773*H3773</f>
        <v>0.21</v>
      </c>
      <c r="S3773" s="202">
        <v>0</v>
      </c>
      <c r="T3773" s="203">
        <f t="shared" ref="T3773:T3779" si="23">S3773*H3773</f>
        <v>0</v>
      </c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R3773" s="204" t="s">
        <v>326</v>
      </c>
      <c r="AT3773" s="204" t="s">
        <v>184</v>
      </c>
      <c r="AU3773" s="204" t="s">
        <v>82</v>
      </c>
      <c r="AY3773" s="17" t="s">
        <v>182</v>
      </c>
      <c r="BE3773" s="205">
        <f t="shared" ref="BE3773:BE3779" si="24">IF(N3773="základní",J3773,0)</f>
        <v>0</v>
      </c>
      <c r="BF3773" s="205">
        <f t="shared" ref="BF3773:BF3779" si="25">IF(N3773="snížená",J3773,0)</f>
        <v>0</v>
      </c>
      <c r="BG3773" s="205">
        <f t="shared" ref="BG3773:BG3779" si="26">IF(N3773="zákl. přenesená",J3773,0)</f>
        <v>0</v>
      </c>
      <c r="BH3773" s="205">
        <f t="shared" ref="BH3773:BH3779" si="27">IF(N3773="sníž. přenesená",J3773,0)</f>
        <v>0</v>
      </c>
      <c r="BI3773" s="205">
        <f t="shared" ref="BI3773:BI3779" si="28">IF(N3773="nulová",J3773,0)</f>
        <v>0</v>
      </c>
      <c r="BJ3773" s="17" t="s">
        <v>80</v>
      </c>
      <c r="BK3773" s="205">
        <f t="shared" ref="BK3773:BK3779" si="29">ROUND(I3773*H3773,2)</f>
        <v>0</v>
      </c>
      <c r="BL3773" s="17" t="s">
        <v>326</v>
      </c>
      <c r="BM3773" s="204" t="s">
        <v>4069</v>
      </c>
    </row>
    <row r="3774" spans="1:65" s="2" customFormat="1" ht="37.9" customHeight="1">
      <c r="A3774" s="34"/>
      <c r="B3774" s="35"/>
      <c r="C3774" s="192" t="s">
        <v>4070</v>
      </c>
      <c r="D3774" s="192" t="s">
        <v>184</v>
      </c>
      <c r="E3774" s="193" t="s">
        <v>4071</v>
      </c>
      <c r="F3774" s="194" t="s">
        <v>4072</v>
      </c>
      <c r="G3774" s="195" t="s">
        <v>201</v>
      </c>
      <c r="H3774" s="196">
        <v>500</v>
      </c>
      <c r="I3774" s="197"/>
      <c r="J3774" s="198">
        <f t="shared" si="20"/>
        <v>0</v>
      </c>
      <c r="K3774" s="199"/>
      <c r="L3774" s="39"/>
      <c r="M3774" s="200" t="s">
        <v>1</v>
      </c>
      <c r="N3774" s="201" t="s">
        <v>37</v>
      </c>
      <c r="O3774" s="71"/>
      <c r="P3774" s="202">
        <f t="shared" si="21"/>
        <v>0</v>
      </c>
      <c r="Q3774" s="202">
        <v>2.2000000000000001E-4</v>
      </c>
      <c r="R3774" s="202">
        <f t="shared" si="22"/>
        <v>0.11</v>
      </c>
      <c r="S3774" s="202">
        <v>0</v>
      </c>
      <c r="T3774" s="203">
        <f t="shared" si="23"/>
        <v>0</v>
      </c>
      <c r="U3774" s="34"/>
      <c r="V3774" s="34"/>
      <c r="W3774" s="34"/>
      <c r="X3774" s="34"/>
      <c r="Y3774" s="34"/>
      <c r="Z3774" s="34"/>
      <c r="AA3774" s="34"/>
      <c r="AB3774" s="34"/>
      <c r="AC3774" s="34"/>
      <c r="AD3774" s="34"/>
      <c r="AE3774" s="34"/>
      <c r="AR3774" s="204" t="s">
        <v>326</v>
      </c>
      <c r="AT3774" s="204" t="s">
        <v>184</v>
      </c>
      <c r="AU3774" s="204" t="s">
        <v>82</v>
      </c>
      <c r="AY3774" s="17" t="s">
        <v>182</v>
      </c>
      <c r="BE3774" s="205">
        <f t="shared" si="24"/>
        <v>0</v>
      </c>
      <c r="BF3774" s="205">
        <f t="shared" si="25"/>
        <v>0</v>
      </c>
      <c r="BG3774" s="205">
        <f t="shared" si="26"/>
        <v>0</v>
      </c>
      <c r="BH3774" s="205">
        <f t="shared" si="27"/>
        <v>0</v>
      </c>
      <c r="BI3774" s="205">
        <f t="shared" si="28"/>
        <v>0</v>
      </c>
      <c r="BJ3774" s="17" t="s">
        <v>80</v>
      </c>
      <c r="BK3774" s="205">
        <f t="shared" si="29"/>
        <v>0</v>
      </c>
      <c r="BL3774" s="17" t="s">
        <v>326</v>
      </c>
      <c r="BM3774" s="204" t="s">
        <v>4073</v>
      </c>
    </row>
    <row r="3775" spans="1:65" s="2" customFormat="1" ht="24.2" customHeight="1">
      <c r="A3775" s="34"/>
      <c r="B3775" s="35"/>
      <c r="C3775" s="192" t="s">
        <v>4074</v>
      </c>
      <c r="D3775" s="192" t="s">
        <v>184</v>
      </c>
      <c r="E3775" s="193" t="s">
        <v>4075</v>
      </c>
      <c r="F3775" s="194" t="s">
        <v>4076</v>
      </c>
      <c r="G3775" s="195" t="s">
        <v>201</v>
      </c>
      <c r="H3775" s="196">
        <v>1050</v>
      </c>
      <c r="I3775" s="197"/>
      <c r="J3775" s="198">
        <f t="shared" si="20"/>
        <v>0</v>
      </c>
      <c r="K3775" s="199"/>
      <c r="L3775" s="39"/>
      <c r="M3775" s="200" t="s">
        <v>1</v>
      </c>
      <c r="N3775" s="201" t="s">
        <v>37</v>
      </c>
      <c r="O3775" s="71"/>
      <c r="P3775" s="202">
        <f t="shared" si="21"/>
        <v>0</v>
      </c>
      <c r="Q3775" s="202">
        <v>1.2E-4</v>
      </c>
      <c r="R3775" s="202">
        <f t="shared" si="22"/>
        <v>0.126</v>
      </c>
      <c r="S3775" s="202">
        <v>0</v>
      </c>
      <c r="T3775" s="203">
        <f t="shared" si="23"/>
        <v>0</v>
      </c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R3775" s="204" t="s">
        <v>326</v>
      </c>
      <c r="AT3775" s="204" t="s">
        <v>184</v>
      </c>
      <c r="AU3775" s="204" t="s">
        <v>82</v>
      </c>
      <c r="AY3775" s="17" t="s">
        <v>182</v>
      </c>
      <c r="BE3775" s="205">
        <f t="shared" si="24"/>
        <v>0</v>
      </c>
      <c r="BF3775" s="205">
        <f t="shared" si="25"/>
        <v>0</v>
      </c>
      <c r="BG3775" s="205">
        <f t="shared" si="26"/>
        <v>0</v>
      </c>
      <c r="BH3775" s="205">
        <f t="shared" si="27"/>
        <v>0</v>
      </c>
      <c r="BI3775" s="205">
        <f t="shared" si="28"/>
        <v>0</v>
      </c>
      <c r="BJ3775" s="17" t="s">
        <v>80</v>
      </c>
      <c r="BK3775" s="205">
        <f t="shared" si="29"/>
        <v>0</v>
      </c>
      <c r="BL3775" s="17" t="s">
        <v>326</v>
      </c>
      <c r="BM3775" s="204" t="s">
        <v>4077</v>
      </c>
    </row>
    <row r="3776" spans="1:65" s="2" customFormat="1" ht="37.9" customHeight="1">
      <c r="A3776" s="34"/>
      <c r="B3776" s="35"/>
      <c r="C3776" s="192" t="s">
        <v>4078</v>
      </c>
      <c r="D3776" s="192" t="s">
        <v>184</v>
      </c>
      <c r="E3776" s="193" t="s">
        <v>4079</v>
      </c>
      <c r="F3776" s="194" t="s">
        <v>4080</v>
      </c>
      <c r="G3776" s="195" t="s">
        <v>201</v>
      </c>
      <c r="H3776" s="196">
        <v>500</v>
      </c>
      <c r="I3776" s="197"/>
      <c r="J3776" s="198">
        <f t="shared" si="20"/>
        <v>0</v>
      </c>
      <c r="K3776" s="199"/>
      <c r="L3776" s="39"/>
      <c r="M3776" s="200" t="s">
        <v>1</v>
      </c>
      <c r="N3776" s="201" t="s">
        <v>37</v>
      </c>
      <c r="O3776" s="71"/>
      <c r="P3776" s="202">
        <f t="shared" si="21"/>
        <v>0</v>
      </c>
      <c r="Q3776" s="202">
        <v>1.9000000000000001E-4</v>
      </c>
      <c r="R3776" s="202">
        <f t="shared" si="22"/>
        <v>9.5000000000000001E-2</v>
      </c>
      <c r="S3776" s="202">
        <v>0</v>
      </c>
      <c r="T3776" s="203">
        <f t="shared" si="23"/>
        <v>0</v>
      </c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R3776" s="204" t="s">
        <v>326</v>
      </c>
      <c r="AT3776" s="204" t="s">
        <v>184</v>
      </c>
      <c r="AU3776" s="204" t="s">
        <v>82</v>
      </c>
      <c r="AY3776" s="17" t="s">
        <v>182</v>
      </c>
      <c r="BE3776" s="205">
        <f t="shared" si="24"/>
        <v>0</v>
      </c>
      <c r="BF3776" s="205">
        <f t="shared" si="25"/>
        <v>0</v>
      </c>
      <c r="BG3776" s="205">
        <f t="shared" si="26"/>
        <v>0</v>
      </c>
      <c r="BH3776" s="205">
        <f t="shared" si="27"/>
        <v>0</v>
      </c>
      <c r="BI3776" s="205">
        <f t="shared" si="28"/>
        <v>0</v>
      </c>
      <c r="BJ3776" s="17" t="s">
        <v>80</v>
      </c>
      <c r="BK3776" s="205">
        <f t="shared" si="29"/>
        <v>0</v>
      </c>
      <c r="BL3776" s="17" t="s">
        <v>326</v>
      </c>
      <c r="BM3776" s="204" t="s">
        <v>4081</v>
      </c>
    </row>
    <row r="3777" spans="1:65" s="2" customFormat="1" ht="24.2" customHeight="1">
      <c r="A3777" s="34"/>
      <c r="B3777" s="35"/>
      <c r="C3777" s="192" t="s">
        <v>4082</v>
      </c>
      <c r="D3777" s="192" t="s">
        <v>184</v>
      </c>
      <c r="E3777" s="193" t="s">
        <v>4083</v>
      </c>
      <c r="F3777" s="194" t="s">
        <v>4084</v>
      </c>
      <c r="G3777" s="195" t="s">
        <v>201</v>
      </c>
      <c r="H3777" s="196">
        <v>1050</v>
      </c>
      <c r="I3777" s="197"/>
      <c r="J3777" s="198">
        <f t="shared" si="20"/>
        <v>0</v>
      </c>
      <c r="K3777" s="199"/>
      <c r="L3777" s="39"/>
      <c r="M3777" s="200" t="s">
        <v>1</v>
      </c>
      <c r="N3777" s="201" t="s">
        <v>37</v>
      </c>
      <c r="O3777" s="71"/>
      <c r="P3777" s="202">
        <f t="shared" si="21"/>
        <v>0</v>
      </c>
      <c r="Q3777" s="202">
        <v>1.2E-4</v>
      </c>
      <c r="R3777" s="202">
        <f t="shared" si="22"/>
        <v>0.126</v>
      </c>
      <c r="S3777" s="202">
        <v>0</v>
      </c>
      <c r="T3777" s="203">
        <f t="shared" si="23"/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4" t="s">
        <v>326</v>
      </c>
      <c r="AT3777" s="204" t="s">
        <v>184</v>
      </c>
      <c r="AU3777" s="204" t="s">
        <v>82</v>
      </c>
      <c r="AY3777" s="17" t="s">
        <v>182</v>
      </c>
      <c r="BE3777" s="205">
        <f t="shared" si="24"/>
        <v>0</v>
      </c>
      <c r="BF3777" s="205">
        <f t="shared" si="25"/>
        <v>0</v>
      </c>
      <c r="BG3777" s="205">
        <f t="shared" si="26"/>
        <v>0</v>
      </c>
      <c r="BH3777" s="205">
        <f t="shared" si="27"/>
        <v>0</v>
      </c>
      <c r="BI3777" s="205">
        <f t="shared" si="28"/>
        <v>0</v>
      </c>
      <c r="BJ3777" s="17" t="s">
        <v>80</v>
      </c>
      <c r="BK3777" s="205">
        <f t="shared" si="29"/>
        <v>0</v>
      </c>
      <c r="BL3777" s="17" t="s">
        <v>326</v>
      </c>
      <c r="BM3777" s="204" t="s">
        <v>4085</v>
      </c>
    </row>
    <row r="3778" spans="1:65" s="2" customFormat="1" ht="37.9" customHeight="1">
      <c r="A3778" s="34"/>
      <c r="B3778" s="35"/>
      <c r="C3778" s="192" t="s">
        <v>4086</v>
      </c>
      <c r="D3778" s="192" t="s">
        <v>184</v>
      </c>
      <c r="E3778" s="193" t="s">
        <v>4087</v>
      </c>
      <c r="F3778" s="194" t="s">
        <v>4088</v>
      </c>
      <c r="G3778" s="195" t="s">
        <v>201</v>
      </c>
      <c r="H3778" s="196">
        <v>500</v>
      </c>
      <c r="I3778" s="197"/>
      <c r="J3778" s="198">
        <f t="shared" si="20"/>
        <v>0</v>
      </c>
      <c r="K3778" s="199"/>
      <c r="L3778" s="39"/>
      <c r="M3778" s="200" t="s">
        <v>1</v>
      </c>
      <c r="N3778" s="201" t="s">
        <v>37</v>
      </c>
      <c r="O3778" s="71"/>
      <c r="P3778" s="202">
        <f t="shared" si="21"/>
        <v>0</v>
      </c>
      <c r="Q3778" s="202">
        <v>1.9000000000000001E-4</v>
      </c>
      <c r="R3778" s="202">
        <f t="shared" si="22"/>
        <v>9.5000000000000001E-2</v>
      </c>
      <c r="S3778" s="202">
        <v>0</v>
      </c>
      <c r="T3778" s="203">
        <f t="shared" si="23"/>
        <v>0</v>
      </c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R3778" s="204" t="s">
        <v>326</v>
      </c>
      <c r="AT3778" s="204" t="s">
        <v>184</v>
      </c>
      <c r="AU3778" s="204" t="s">
        <v>82</v>
      </c>
      <c r="AY3778" s="17" t="s">
        <v>182</v>
      </c>
      <c r="BE3778" s="205">
        <f t="shared" si="24"/>
        <v>0</v>
      </c>
      <c r="BF3778" s="205">
        <f t="shared" si="25"/>
        <v>0</v>
      </c>
      <c r="BG3778" s="205">
        <f t="shared" si="26"/>
        <v>0</v>
      </c>
      <c r="BH3778" s="205">
        <f t="shared" si="27"/>
        <v>0</v>
      </c>
      <c r="BI3778" s="205">
        <f t="shared" si="28"/>
        <v>0</v>
      </c>
      <c r="BJ3778" s="17" t="s">
        <v>80</v>
      </c>
      <c r="BK3778" s="205">
        <f t="shared" si="29"/>
        <v>0</v>
      </c>
      <c r="BL3778" s="17" t="s">
        <v>326</v>
      </c>
      <c r="BM3778" s="204" t="s">
        <v>4089</v>
      </c>
    </row>
    <row r="3779" spans="1:65" s="2" customFormat="1" ht="16.5" customHeight="1">
      <c r="A3779" s="34"/>
      <c r="B3779" s="35"/>
      <c r="C3779" s="192" t="s">
        <v>4090</v>
      </c>
      <c r="D3779" s="192" t="s">
        <v>184</v>
      </c>
      <c r="E3779" s="193" t="s">
        <v>4091</v>
      </c>
      <c r="F3779" s="194" t="s">
        <v>4092</v>
      </c>
      <c r="G3779" s="195" t="s">
        <v>201</v>
      </c>
      <c r="H3779" s="196">
        <v>199.86199999999999</v>
      </c>
      <c r="I3779" s="197"/>
      <c r="J3779" s="198">
        <f t="shared" si="20"/>
        <v>0</v>
      </c>
      <c r="K3779" s="199"/>
      <c r="L3779" s="39"/>
      <c r="M3779" s="200" t="s">
        <v>1</v>
      </c>
      <c r="N3779" s="201" t="s">
        <v>37</v>
      </c>
      <c r="O3779" s="71"/>
      <c r="P3779" s="202">
        <f t="shared" si="21"/>
        <v>0</v>
      </c>
      <c r="Q3779" s="202">
        <v>0</v>
      </c>
      <c r="R3779" s="202">
        <f t="shared" si="22"/>
        <v>0</v>
      </c>
      <c r="S3779" s="202">
        <v>0</v>
      </c>
      <c r="T3779" s="203">
        <f t="shared" si="23"/>
        <v>0</v>
      </c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R3779" s="204" t="s">
        <v>326</v>
      </c>
      <c r="AT3779" s="204" t="s">
        <v>184</v>
      </c>
      <c r="AU3779" s="204" t="s">
        <v>82</v>
      </c>
      <c r="AY3779" s="17" t="s">
        <v>182</v>
      </c>
      <c r="BE3779" s="205">
        <f t="shared" si="24"/>
        <v>0</v>
      </c>
      <c r="BF3779" s="205">
        <f t="shared" si="25"/>
        <v>0</v>
      </c>
      <c r="BG3779" s="205">
        <f t="shared" si="26"/>
        <v>0</v>
      </c>
      <c r="BH3779" s="205">
        <f t="shared" si="27"/>
        <v>0</v>
      </c>
      <c r="BI3779" s="205">
        <f t="shared" si="28"/>
        <v>0</v>
      </c>
      <c r="BJ3779" s="17" t="s">
        <v>80</v>
      </c>
      <c r="BK3779" s="205">
        <f t="shared" si="29"/>
        <v>0</v>
      </c>
      <c r="BL3779" s="17" t="s">
        <v>326</v>
      </c>
      <c r="BM3779" s="204" t="s">
        <v>4093</v>
      </c>
    </row>
    <row r="3780" spans="1:65" s="13" customFormat="1" ht="11.25">
      <c r="B3780" s="206"/>
      <c r="C3780" s="207"/>
      <c r="D3780" s="208" t="s">
        <v>194</v>
      </c>
      <c r="E3780" s="209" t="s">
        <v>1</v>
      </c>
      <c r="F3780" s="210" t="s">
        <v>195</v>
      </c>
      <c r="G3780" s="207"/>
      <c r="H3780" s="209" t="s">
        <v>1</v>
      </c>
      <c r="I3780" s="211"/>
      <c r="J3780" s="207"/>
      <c r="K3780" s="207"/>
      <c r="L3780" s="212"/>
      <c r="M3780" s="213"/>
      <c r="N3780" s="214"/>
      <c r="O3780" s="214"/>
      <c r="P3780" s="214"/>
      <c r="Q3780" s="214"/>
      <c r="R3780" s="214"/>
      <c r="S3780" s="214"/>
      <c r="T3780" s="215"/>
      <c r="AT3780" s="216" t="s">
        <v>194</v>
      </c>
      <c r="AU3780" s="216" t="s">
        <v>82</v>
      </c>
      <c r="AV3780" s="13" t="s">
        <v>80</v>
      </c>
      <c r="AW3780" s="13" t="s">
        <v>29</v>
      </c>
      <c r="AX3780" s="13" t="s">
        <v>72</v>
      </c>
      <c r="AY3780" s="216" t="s">
        <v>182</v>
      </c>
    </row>
    <row r="3781" spans="1:65" s="13" customFormat="1" ht="11.25">
      <c r="B3781" s="206"/>
      <c r="C3781" s="207"/>
      <c r="D3781" s="208" t="s">
        <v>194</v>
      </c>
      <c r="E3781" s="209" t="s">
        <v>1</v>
      </c>
      <c r="F3781" s="210" t="s">
        <v>1331</v>
      </c>
      <c r="G3781" s="207"/>
      <c r="H3781" s="209" t="s">
        <v>1</v>
      </c>
      <c r="I3781" s="211"/>
      <c r="J3781" s="207"/>
      <c r="K3781" s="207"/>
      <c r="L3781" s="212"/>
      <c r="M3781" s="213"/>
      <c r="N3781" s="214"/>
      <c r="O3781" s="214"/>
      <c r="P3781" s="214"/>
      <c r="Q3781" s="214"/>
      <c r="R3781" s="214"/>
      <c r="S3781" s="214"/>
      <c r="T3781" s="215"/>
      <c r="AT3781" s="216" t="s">
        <v>194</v>
      </c>
      <c r="AU3781" s="216" t="s">
        <v>82</v>
      </c>
      <c r="AV3781" s="13" t="s">
        <v>80</v>
      </c>
      <c r="AW3781" s="13" t="s">
        <v>29</v>
      </c>
      <c r="AX3781" s="13" t="s">
        <v>72</v>
      </c>
      <c r="AY3781" s="216" t="s">
        <v>182</v>
      </c>
    </row>
    <row r="3782" spans="1:65" s="14" customFormat="1" ht="11.25">
      <c r="B3782" s="217"/>
      <c r="C3782" s="218"/>
      <c r="D3782" s="208" t="s">
        <v>194</v>
      </c>
      <c r="E3782" s="219" t="s">
        <v>1</v>
      </c>
      <c r="F3782" s="220" t="s">
        <v>1583</v>
      </c>
      <c r="G3782" s="218"/>
      <c r="H3782" s="221">
        <v>45.715000000000003</v>
      </c>
      <c r="I3782" s="222"/>
      <c r="J3782" s="218"/>
      <c r="K3782" s="218"/>
      <c r="L3782" s="223"/>
      <c r="M3782" s="224"/>
      <c r="N3782" s="225"/>
      <c r="O3782" s="225"/>
      <c r="P3782" s="225"/>
      <c r="Q3782" s="225"/>
      <c r="R3782" s="225"/>
      <c r="S3782" s="225"/>
      <c r="T3782" s="226"/>
      <c r="AT3782" s="227" t="s">
        <v>194</v>
      </c>
      <c r="AU3782" s="227" t="s">
        <v>82</v>
      </c>
      <c r="AV3782" s="14" t="s">
        <v>82</v>
      </c>
      <c r="AW3782" s="14" t="s">
        <v>29</v>
      </c>
      <c r="AX3782" s="14" t="s">
        <v>72</v>
      </c>
      <c r="AY3782" s="227" t="s">
        <v>182</v>
      </c>
    </row>
    <row r="3783" spans="1:65" s="13" customFormat="1" ht="11.25">
      <c r="B3783" s="206"/>
      <c r="C3783" s="207"/>
      <c r="D3783" s="208" t="s">
        <v>194</v>
      </c>
      <c r="E3783" s="209" t="s">
        <v>1</v>
      </c>
      <c r="F3783" s="210" t="s">
        <v>1029</v>
      </c>
      <c r="G3783" s="207"/>
      <c r="H3783" s="209" t="s">
        <v>1</v>
      </c>
      <c r="I3783" s="211"/>
      <c r="J3783" s="207"/>
      <c r="K3783" s="207"/>
      <c r="L3783" s="212"/>
      <c r="M3783" s="213"/>
      <c r="N3783" s="214"/>
      <c r="O3783" s="214"/>
      <c r="P3783" s="214"/>
      <c r="Q3783" s="214"/>
      <c r="R3783" s="214"/>
      <c r="S3783" s="214"/>
      <c r="T3783" s="215"/>
      <c r="AT3783" s="216" t="s">
        <v>194</v>
      </c>
      <c r="AU3783" s="216" t="s">
        <v>82</v>
      </c>
      <c r="AV3783" s="13" t="s">
        <v>80</v>
      </c>
      <c r="AW3783" s="13" t="s">
        <v>29</v>
      </c>
      <c r="AX3783" s="13" t="s">
        <v>72</v>
      </c>
      <c r="AY3783" s="216" t="s">
        <v>182</v>
      </c>
    </row>
    <row r="3784" spans="1:65" s="14" customFormat="1" ht="11.25">
      <c r="B3784" s="217"/>
      <c r="C3784" s="218"/>
      <c r="D3784" s="208" t="s">
        <v>194</v>
      </c>
      <c r="E3784" s="219" t="s">
        <v>1</v>
      </c>
      <c r="F3784" s="220" t="s">
        <v>1584</v>
      </c>
      <c r="G3784" s="218"/>
      <c r="H3784" s="221">
        <v>23.774999999999999</v>
      </c>
      <c r="I3784" s="222"/>
      <c r="J3784" s="218"/>
      <c r="K3784" s="218"/>
      <c r="L3784" s="223"/>
      <c r="M3784" s="224"/>
      <c r="N3784" s="225"/>
      <c r="O3784" s="225"/>
      <c r="P3784" s="225"/>
      <c r="Q3784" s="225"/>
      <c r="R3784" s="225"/>
      <c r="S3784" s="225"/>
      <c r="T3784" s="226"/>
      <c r="AT3784" s="227" t="s">
        <v>194</v>
      </c>
      <c r="AU3784" s="227" t="s">
        <v>82</v>
      </c>
      <c r="AV3784" s="14" t="s">
        <v>82</v>
      </c>
      <c r="AW3784" s="14" t="s">
        <v>29</v>
      </c>
      <c r="AX3784" s="14" t="s">
        <v>72</v>
      </c>
      <c r="AY3784" s="227" t="s">
        <v>182</v>
      </c>
    </row>
    <row r="3785" spans="1:65" s="13" customFormat="1" ht="11.25">
      <c r="B3785" s="206"/>
      <c r="C3785" s="207"/>
      <c r="D3785" s="208" t="s">
        <v>194</v>
      </c>
      <c r="E3785" s="209" t="s">
        <v>1</v>
      </c>
      <c r="F3785" s="210" t="s">
        <v>207</v>
      </c>
      <c r="G3785" s="207"/>
      <c r="H3785" s="209" t="s">
        <v>1</v>
      </c>
      <c r="I3785" s="211"/>
      <c r="J3785" s="207"/>
      <c r="K3785" s="207"/>
      <c r="L3785" s="212"/>
      <c r="M3785" s="213"/>
      <c r="N3785" s="214"/>
      <c r="O3785" s="214"/>
      <c r="P3785" s="214"/>
      <c r="Q3785" s="214"/>
      <c r="R3785" s="214"/>
      <c r="S3785" s="214"/>
      <c r="T3785" s="215"/>
      <c r="AT3785" s="216" t="s">
        <v>194</v>
      </c>
      <c r="AU3785" s="216" t="s">
        <v>82</v>
      </c>
      <c r="AV3785" s="13" t="s">
        <v>80</v>
      </c>
      <c r="AW3785" s="13" t="s">
        <v>29</v>
      </c>
      <c r="AX3785" s="13" t="s">
        <v>72</v>
      </c>
      <c r="AY3785" s="216" t="s">
        <v>182</v>
      </c>
    </row>
    <row r="3786" spans="1:65" s="13" customFormat="1" ht="11.25">
      <c r="B3786" s="206"/>
      <c r="C3786" s="207"/>
      <c r="D3786" s="208" t="s">
        <v>194</v>
      </c>
      <c r="E3786" s="209" t="s">
        <v>1</v>
      </c>
      <c r="F3786" s="210" t="s">
        <v>541</v>
      </c>
      <c r="G3786" s="207"/>
      <c r="H3786" s="209" t="s">
        <v>1</v>
      </c>
      <c r="I3786" s="211"/>
      <c r="J3786" s="207"/>
      <c r="K3786" s="207"/>
      <c r="L3786" s="212"/>
      <c r="M3786" s="213"/>
      <c r="N3786" s="214"/>
      <c r="O3786" s="214"/>
      <c r="P3786" s="214"/>
      <c r="Q3786" s="214"/>
      <c r="R3786" s="214"/>
      <c r="S3786" s="214"/>
      <c r="T3786" s="215"/>
      <c r="AT3786" s="216" t="s">
        <v>194</v>
      </c>
      <c r="AU3786" s="216" t="s">
        <v>82</v>
      </c>
      <c r="AV3786" s="13" t="s">
        <v>80</v>
      </c>
      <c r="AW3786" s="13" t="s">
        <v>29</v>
      </c>
      <c r="AX3786" s="13" t="s">
        <v>72</v>
      </c>
      <c r="AY3786" s="216" t="s">
        <v>182</v>
      </c>
    </row>
    <row r="3787" spans="1:65" s="14" customFormat="1" ht="11.25">
      <c r="B3787" s="217"/>
      <c r="C3787" s="218"/>
      <c r="D3787" s="208" t="s">
        <v>194</v>
      </c>
      <c r="E3787" s="219" t="s">
        <v>1</v>
      </c>
      <c r="F3787" s="220" t="s">
        <v>4094</v>
      </c>
      <c r="G3787" s="218"/>
      <c r="H3787" s="221">
        <v>90.361999999999995</v>
      </c>
      <c r="I3787" s="222"/>
      <c r="J3787" s="218"/>
      <c r="K3787" s="218"/>
      <c r="L3787" s="223"/>
      <c r="M3787" s="224"/>
      <c r="N3787" s="225"/>
      <c r="O3787" s="225"/>
      <c r="P3787" s="225"/>
      <c r="Q3787" s="225"/>
      <c r="R3787" s="225"/>
      <c r="S3787" s="225"/>
      <c r="T3787" s="226"/>
      <c r="AT3787" s="227" t="s">
        <v>194</v>
      </c>
      <c r="AU3787" s="227" t="s">
        <v>82</v>
      </c>
      <c r="AV3787" s="14" t="s">
        <v>82</v>
      </c>
      <c r="AW3787" s="14" t="s">
        <v>29</v>
      </c>
      <c r="AX3787" s="14" t="s">
        <v>72</v>
      </c>
      <c r="AY3787" s="227" t="s">
        <v>182</v>
      </c>
    </row>
    <row r="3788" spans="1:65" s="13" customFormat="1" ht="11.25">
      <c r="B3788" s="206"/>
      <c r="C3788" s="207"/>
      <c r="D3788" s="208" t="s">
        <v>194</v>
      </c>
      <c r="E3788" s="209" t="s">
        <v>1</v>
      </c>
      <c r="F3788" s="210" t="s">
        <v>253</v>
      </c>
      <c r="G3788" s="207"/>
      <c r="H3788" s="209" t="s">
        <v>1</v>
      </c>
      <c r="I3788" s="211"/>
      <c r="J3788" s="207"/>
      <c r="K3788" s="207"/>
      <c r="L3788" s="212"/>
      <c r="M3788" s="213"/>
      <c r="N3788" s="214"/>
      <c r="O3788" s="214"/>
      <c r="P3788" s="214"/>
      <c r="Q3788" s="214"/>
      <c r="R3788" s="214"/>
      <c r="S3788" s="214"/>
      <c r="T3788" s="215"/>
      <c r="AT3788" s="216" t="s">
        <v>194</v>
      </c>
      <c r="AU3788" s="216" t="s">
        <v>82</v>
      </c>
      <c r="AV3788" s="13" t="s">
        <v>80</v>
      </c>
      <c r="AW3788" s="13" t="s">
        <v>29</v>
      </c>
      <c r="AX3788" s="13" t="s">
        <v>72</v>
      </c>
      <c r="AY3788" s="216" t="s">
        <v>182</v>
      </c>
    </row>
    <row r="3789" spans="1:65" s="13" customFormat="1" ht="11.25">
      <c r="B3789" s="206"/>
      <c r="C3789" s="207"/>
      <c r="D3789" s="208" t="s">
        <v>194</v>
      </c>
      <c r="E3789" s="209" t="s">
        <v>1</v>
      </c>
      <c r="F3789" s="210" t="s">
        <v>1342</v>
      </c>
      <c r="G3789" s="207"/>
      <c r="H3789" s="209" t="s">
        <v>1</v>
      </c>
      <c r="I3789" s="211"/>
      <c r="J3789" s="207"/>
      <c r="K3789" s="207"/>
      <c r="L3789" s="212"/>
      <c r="M3789" s="213"/>
      <c r="N3789" s="214"/>
      <c r="O3789" s="214"/>
      <c r="P3789" s="214"/>
      <c r="Q3789" s="214"/>
      <c r="R3789" s="214"/>
      <c r="S3789" s="214"/>
      <c r="T3789" s="215"/>
      <c r="AT3789" s="216" t="s">
        <v>194</v>
      </c>
      <c r="AU3789" s="216" t="s">
        <v>82</v>
      </c>
      <c r="AV3789" s="13" t="s">
        <v>80</v>
      </c>
      <c r="AW3789" s="13" t="s">
        <v>29</v>
      </c>
      <c r="AX3789" s="13" t="s">
        <v>72</v>
      </c>
      <c r="AY3789" s="216" t="s">
        <v>182</v>
      </c>
    </row>
    <row r="3790" spans="1:65" s="14" customFormat="1" ht="11.25">
      <c r="B3790" s="217"/>
      <c r="C3790" s="218"/>
      <c r="D3790" s="208" t="s">
        <v>194</v>
      </c>
      <c r="E3790" s="219" t="s">
        <v>1</v>
      </c>
      <c r="F3790" s="220" t="s">
        <v>4095</v>
      </c>
      <c r="G3790" s="218"/>
      <c r="H3790" s="221">
        <v>35.51</v>
      </c>
      <c r="I3790" s="222"/>
      <c r="J3790" s="218"/>
      <c r="K3790" s="218"/>
      <c r="L3790" s="223"/>
      <c r="M3790" s="224"/>
      <c r="N3790" s="225"/>
      <c r="O3790" s="225"/>
      <c r="P3790" s="225"/>
      <c r="Q3790" s="225"/>
      <c r="R3790" s="225"/>
      <c r="S3790" s="225"/>
      <c r="T3790" s="226"/>
      <c r="AT3790" s="227" t="s">
        <v>194</v>
      </c>
      <c r="AU3790" s="227" t="s">
        <v>82</v>
      </c>
      <c r="AV3790" s="14" t="s">
        <v>82</v>
      </c>
      <c r="AW3790" s="14" t="s">
        <v>29</v>
      </c>
      <c r="AX3790" s="14" t="s">
        <v>72</v>
      </c>
      <c r="AY3790" s="227" t="s">
        <v>182</v>
      </c>
    </row>
    <row r="3791" spans="1:65" s="13" customFormat="1" ht="11.25">
      <c r="B3791" s="206"/>
      <c r="C3791" s="207"/>
      <c r="D3791" s="208" t="s">
        <v>194</v>
      </c>
      <c r="E3791" s="209" t="s">
        <v>1</v>
      </c>
      <c r="F3791" s="210" t="s">
        <v>1344</v>
      </c>
      <c r="G3791" s="207"/>
      <c r="H3791" s="209" t="s">
        <v>1</v>
      </c>
      <c r="I3791" s="211"/>
      <c r="J3791" s="207"/>
      <c r="K3791" s="207"/>
      <c r="L3791" s="212"/>
      <c r="M3791" s="213"/>
      <c r="N3791" s="214"/>
      <c r="O3791" s="214"/>
      <c r="P3791" s="214"/>
      <c r="Q3791" s="214"/>
      <c r="R3791" s="214"/>
      <c r="S3791" s="214"/>
      <c r="T3791" s="215"/>
      <c r="AT3791" s="216" t="s">
        <v>194</v>
      </c>
      <c r="AU3791" s="216" t="s">
        <v>82</v>
      </c>
      <c r="AV3791" s="13" t="s">
        <v>80</v>
      </c>
      <c r="AW3791" s="13" t="s">
        <v>29</v>
      </c>
      <c r="AX3791" s="13" t="s">
        <v>72</v>
      </c>
      <c r="AY3791" s="216" t="s">
        <v>182</v>
      </c>
    </row>
    <row r="3792" spans="1:65" s="14" customFormat="1" ht="11.25">
      <c r="B3792" s="217"/>
      <c r="C3792" s="218"/>
      <c r="D3792" s="208" t="s">
        <v>194</v>
      </c>
      <c r="E3792" s="219" t="s">
        <v>1</v>
      </c>
      <c r="F3792" s="220" t="s">
        <v>4096</v>
      </c>
      <c r="G3792" s="218"/>
      <c r="H3792" s="221">
        <v>4.5</v>
      </c>
      <c r="I3792" s="222"/>
      <c r="J3792" s="218"/>
      <c r="K3792" s="218"/>
      <c r="L3792" s="223"/>
      <c r="M3792" s="224"/>
      <c r="N3792" s="225"/>
      <c r="O3792" s="225"/>
      <c r="P3792" s="225"/>
      <c r="Q3792" s="225"/>
      <c r="R3792" s="225"/>
      <c r="S3792" s="225"/>
      <c r="T3792" s="226"/>
      <c r="AT3792" s="227" t="s">
        <v>194</v>
      </c>
      <c r="AU3792" s="227" t="s">
        <v>82</v>
      </c>
      <c r="AV3792" s="14" t="s">
        <v>82</v>
      </c>
      <c r="AW3792" s="14" t="s">
        <v>29</v>
      </c>
      <c r="AX3792" s="14" t="s">
        <v>72</v>
      </c>
      <c r="AY3792" s="227" t="s">
        <v>182</v>
      </c>
    </row>
    <row r="3793" spans="1:65" s="15" customFormat="1" ht="11.25">
      <c r="B3793" s="228"/>
      <c r="C3793" s="229"/>
      <c r="D3793" s="208" t="s">
        <v>194</v>
      </c>
      <c r="E3793" s="230" t="s">
        <v>1</v>
      </c>
      <c r="F3793" s="231" t="s">
        <v>218</v>
      </c>
      <c r="G3793" s="229"/>
      <c r="H3793" s="232">
        <v>199.86199999999999</v>
      </c>
      <c r="I3793" s="233"/>
      <c r="J3793" s="229"/>
      <c r="K3793" s="229"/>
      <c r="L3793" s="234"/>
      <c r="M3793" s="235"/>
      <c r="N3793" s="236"/>
      <c r="O3793" s="236"/>
      <c r="P3793" s="236"/>
      <c r="Q3793" s="236"/>
      <c r="R3793" s="236"/>
      <c r="S3793" s="236"/>
      <c r="T3793" s="237"/>
      <c r="AT3793" s="238" t="s">
        <v>194</v>
      </c>
      <c r="AU3793" s="238" t="s">
        <v>82</v>
      </c>
      <c r="AV3793" s="15" t="s">
        <v>187</v>
      </c>
      <c r="AW3793" s="15" t="s">
        <v>29</v>
      </c>
      <c r="AX3793" s="15" t="s">
        <v>80</v>
      </c>
      <c r="AY3793" s="238" t="s">
        <v>182</v>
      </c>
    </row>
    <row r="3794" spans="1:65" s="2" customFormat="1" ht="24.2" customHeight="1">
      <c r="A3794" s="34"/>
      <c r="B3794" s="35"/>
      <c r="C3794" s="192" t="s">
        <v>4097</v>
      </c>
      <c r="D3794" s="192" t="s">
        <v>184</v>
      </c>
      <c r="E3794" s="193" t="s">
        <v>4098</v>
      </c>
      <c r="F3794" s="194" t="s">
        <v>4099</v>
      </c>
      <c r="G3794" s="195" t="s">
        <v>201</v>
      </c>
      <c r="H3794" s="196">
        <v>199.86199999999999</v>
      </c>
      <c r="I3794" s="197"/>
      <c r="J3794" s="198">
        <f>ROUND(I3794*H3794,2)</f>
        <v>0</v>
      </c>
      <c r="K3794" s="199"/>
      <c r="L3794" s="39"/>
      <c r="M3794" s="200" t="s">
        <v>1</v>
      </c>
      <c r="N3794" s="201" t="s">
        <v>37</v>
      </c>
      <c r="O3794" s="71"/>
      <c r="P3794" s="202">
        <f>O3794*H3794</f>
        <v>0</v>
      </c>
      <c r="Q3794" s="202">
        <v>5.0000000000000001E-4</v>
      </c>
      <c r="R3794" s="202">
        <f>Q3794*H3794</f>
        <v>9.9931000000000006E-2</v>
      </c>
      <c r="S3794" s="202">
        <v>0</v>
      </c>
      <c r="T3794" s="203">
        <f>S3794*H3794</f>
        <v>0</v>
      </c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R3794" s="204" t="s">
        <v>326</v>
      </c>
      <c r="AT3794" s="204" t="s">
        <v>184</v>
      </c>
      <c r="AU3794" s="204" t="s">
        <v>82</v>
      </c>
      <c r="AY3794" s="17" t="s">
        <v>182</v>
      </c>
      <c r="BE3794" s="205">
        <f>IF(N3794="základní",J3794,0)</f>
        <v>0</v>
      </c>
      <c r="BF3794" s="205">
        <f>IF(N3794="snížená",J3794,0)</f>
        <v>0</v>
      </c>
      <c r="BG3794" s="205">
        <f>IF(N3794="zákl. přenesená",J3794,0)</f>
        <v>0</v>
      </c>
      <c r="BH3794" s="205">
        <f>IF(N3794="sníž. přenesená",J3794,0)</f>
        <v>0</v>
      </c>
      <c r="BI3794" s="205">
        <f>IF(N3794="nulová",J3794,0)</f>
        <v>0</v>
      </c>
      <c r="BJ3794" s="17" t="s">
        <v>80</v>
      </c>
      <c r="BK3794" s="205">
        <f>ROUND(I3794*H3794,2)</f>
        <v>0</v>
      </c>
      <c r="BL3794" s="17" t="s">
        <v>326</v>
      </c>
      <c r="BM3794" s="204" t="s">
        <v>4100</v>
      </c>
    </row>
    <row r="3795" spans="1:65" s="13" customFormat="1" ht="11.25">
      <c r="B3795" s="206"/>
      <c r="C3795" s="207"/>
      <c r="D3795" s="208" t="s">
        <v>194</v>
      </c>
      <c r="E3795" s="209" t="s">
        <v>1</v>
      </c>
      <c r="F3795" s="210" t="s">
        <v>195</v>
      </c>
      <c r="G3795" s="207"/>
      <c r="H3795" s="209" t="s">
        <v>1</v>
      </c>
      <c r="I3795" s="211"/>
      <c r="J3795" s="207"/>
      <c r="K3795" s="207"/>
      <c r="L3795" s="212"/>
      <c r="M3795" s="213"/>
      <c r="N3795" s="214"/>
      <c r="O3795" s="214"/>
      <c r="P3795" s="214"/>
      <c r="Q3795" s="214"/>
      <c r="R3795" s="214"/>
      <c r="S3795" s="214"/>
      <c r="T3795" s="215"/>
      <c r="AT3795" s="216" t="s">
        <v>194</v>
      </c>
      <c r="AU3795" s="216" t="s">
        <v>82</v>
      </c>
      <c r="AV3795" s="13" t="s">
        <v>80</v>
      </c>
      <c r="AW3795" s="13" t="s">
        <v>29</v>
      </c>
      <c r="AX3795" s="13" t="s">
        <v>72</v>
      </c>
      <c r="AY3795" s="216" t="s">
        <v>182</v>
      </c>
    </row>
    <row r="3796" spans="1:65" s="13" customFormat="1" ht="11.25">
      <c r="B3796" s="206"/>
      <c r="C3796" s="207"/>
      <c r="D3796" s="208" t="s">
        <v>194</v>
      </c>
      <c r="E3796" s="209" t="s">
        <v>1</v>
      </c>
      <c r="F3796" s="210" t="s">
        <v>1331</v>
      </c>
      <c r="G3796" s="207"/>
      <c r="H3796" s="209" t="s">
        <v>1</v>
      </c>
      <c r="I3796" s="211"/>
      <c r="J3796" s="207"/>
      <c r="K3796" s="207"/>
      <c r="L3796" s="212"/>
      <c r="M3796" s="213"/>
      <c r="N3796" s="214"/>
      <c r="O3796" s="214"/>
      <c r="P3796" s="214"/>
      <c r="Q3796" s="214"/>
      <c r="R3796" s="214"/>
      <c r="S3796" s="214"/>
      <c r="T3796" s="215"/>
      <c r="AT3796" s="216" t="s">
        <v>194</v>
      </c>
      <c r="AU3796" s="216" t="s">
        <v>82</v>
      </c>
      <c r="AV3796" s="13" t="s">
        <v>80</v>
      </c>
      <c r="AW3796" s="13" t="s">
        <v>29</v>
      </c>
      <c r="AX3796" s="13" t="s">
        <v>72</v>
      </c>
      <c r="AY3796" s="216" t="s">
        <v>182</v>
      </c>
    </row>
    <row r="3797" spans="1:65" s="14" customFormat="1" ht="11.25">
      <c r="B3797" s="217"/>
      <c r="C3797" s="218"/>
      <c r="D3797" s="208" t="s">
        <v>194</v>
      </c>
      <c r="E3797" s="219" t="s">
        <v>1</v>
      </c>
      <c r="F3797" s="220" t="s">
        <v>1583</v>
      </c>
      <c r="G3797" s="218"/>
      <c r="H3797" s="221">
        <v>45.715000000000003</v>
      </c>
      <c r="I3797" s="222"/>
      <c r="J3797" s="218"/>
      <c r="K3797" s="218"/>
      <c r="L3797" s="223"/>
      <c r="M3797" s="224"/>
      <c r="N3797" s="225"/>
      <c r="O3797" s="225"/>
      <c r="P3797" s="225"/>
      <c r="Q3797" s="225"/>
      <c r="R3797" s="225"/>
      <c r="S3797" s="225"/>
      <c r="T3797" s="226"/>
      <c r="AT3797" s="227" t="s">
        <v>194</v>
      </c>
      <c r="AU3797" s="227" t="s">
        <v>82</v>
      </c>
      <c r="AV3797" s="14" t="s">
        <v>82</v>
      </c>
      <c r="AW3797" s="14" t="s">
        <v>29</v>
      </c>
      <c r="AX3797" s="14" t="s">
        <v>72</v>
      </c>
      <c r="AY3797" s="227" t="s">
        <v>182</v>
      </c>
    </row>
    <row r="3798" spans="1:65" s="13" customFormat="1" ht="11.25">
      <c r="B3798" s="206"/>
      <c r="C3798" s="207"/>
      <c r="D3798" s="208" t="s">
        <v>194</v>
      </c>
      <c r="E3798" s="209" t="s">
        <v>1</v>
      </c>
      <c r="F3798" s="210" t="s">
        <v>1029</v>
      </c>
      <c r="G3798" s="207"/>
      <c r="H3798" s="209" t="s">
        <v>1</v>
      </c>
      <c r="I3798" s="211"/>
      <c r="J3798" s="207"/>
      <c r="K3798" s="207"/>
      <c r="L3798" s="212"/>
      <c r="M3798" s="213"/>
      <c r="N3798" s="214"/>
      <c r="O3798" s="214"/>
      <c r="P3798" s="214"/>
      <c r="Q3798" s="214"/>
      <c r="R3798" s="214"/>
      <c r="S3798" s="214"/>
      <c r="T3798" s="215"/>
      <c r="AT3798" s="216" t="s">
        <v>194</v>
      </c>
      <c r="AU3798" s="216" t="s">
        <v>82</v>
      </c>
      <c r="AV3798" s="13" t="s">
        <v>80</v>
      </c>
      <c r="AW3798" s="13" t="s">
        <v>29</v>
      </c>
      <c r="AX3798" s="13" t="s">
        <v>72</v>
      </c>
      <c r="AY3798" s="216" t="s">
        <v>182</v>
      </c>
    </row>
    <row r="3799" spans="1:65" s="14" customFormat="1" ht="11.25">
      <c r="B3799" s="217"/>
      <c r="C3799" s="218"/>
      <c r="D3799" s="208" t="s">
        <v>194</v>
      </c>
      <c r="E3799" s="219" t="s">
        <v>1</v>
      </c>
      <c r="F3799" s="220" t="s">
        <v>1584</v>
      </c>
      <c r="G3799" s="218"/>
      <c r="H3799" s="221">
        <v>23.774999999999999</v>
      </c>
      <c r="I3799" s="222"/>
      <c r="J3799" s="218"/>
      <c r="K3799" s="218"/>
      <c r="L3799" s="223"/>
      <c r="M3799" s="224"/>
      <c r="N3799" s="225"/>
      <c r="O3799" s="225"/>
      <c r="P3799" s="225"/>
      <c r="Q3799" s="225"/>
      <c r="R3799" s="225"/>
      <c r="S3799" s="225"/>
      <c r="T3799" s="226"/>
      <c r="AT3799" s="227" t="s">
        <v>194</v>
      </c>
      <c r="AU3799" s="227" t="s">
        <v>82</v>
      </c>
      <c r="AV3799" s="14" t="s">
        <v>82</v>
      </c>
      <c r="AW3799" s="14" t="s">
        <v>29</v>
      </c>
      <c r="AX3799" s="14" t="s">
        <v>72</v>
      </c>
      <c r="AY3799" s="227" t="s">
        <v>182</v>
      </c>
    </row>
    <row r="3800" spans="1:65" s="13" customFormat="1" ht="11.25">
      <c r="B3800" s="206"/>
      <c r="C3800" s="207"/>
      <c r="D3800" s="208" t="s">
        <v>194</v>
      </c>
      <c r="E3800" s="209" t="s">
        <v>1</v>
      </c>
      <c r="F3800" s="210" t="s">
        <v>207</v>
      </c>
      <c r="G3800" s="207"/>
      <c r="H3800" s="209" t="s">
        <v>1</v>
      </c>
      <c r="I3800" s="211"/>
      <c r="J3800" s="207"/>
      <c r="K3800" s="207"/>
      <c r="L3800" s="212"/>
      <c r="M3800" s="213"/>
      <c r="N3800" s="214"/>
      <c r="O3800" s="214"/>
      <c r="P3800" s="214"/>
      <c r="Q3800" s="214"/>
      <c r="R3800" s="214"/>
      <c r="S3800" s="214"/>
      <c r="T3800" s="215"/>
      <c r="AT3800" s="216" t="s">
        <v>194</v>
      </c>
      <c r="AU3800" s="216" t="s">
        <v>82</v>
      </c>
      <c r="AV3800" s="13" t="s">
        <v>80</v>
      </c>
      <c r="AW3800" s="13" t="s">
        <v>29</v>
      </c>
      <c r="AX3800" s="13" t="s">
        <v>72</v>
      </c>
      <c r="AY3800" s="216" t="s">
        <v>182</v>
      </c>
    </row>
    <row r="3801" spans="1:65" s="13" customFormat="1" ht="11.25">
      <c r="B3801" s="206"/>
      <c r="C3801" s="207"/>
      <c r="D3801" s="208" t="s">
        <v>194</v>
      </c>
      <c r="E3801" s="209" t="s">
        <v>1</v>
      </c>
      <c r="F3801" s="210" t="s">
        <v>541</v>
      </c>
      <c r="G3801" s="207"/>
      <c r="H3801" s="209" t="s">
        <v>1</v>
      </c>
      <c r="I3801" s="211"/>
      <c r="J3801" s="207"/>
      <c r="K3801" s="207"/>
      <c r="L3801" s="212"/>
      <c r="M3801" s="213"/>
      <c r="N3801" s="214"/>
      <c r="O3801" s="214"/>
      <c r="P3801" s="214"/>
      <c r="Q3801" s="214"/>
      <c r="R3801" s="214"/>
      <c r="S3801" s="214"/>
      <c r="T3801" s="215"/>
      <c r="AT3801" s="216" t="s">
        <v>194</v>
      </c>
      <c r="AU3801" s="216" t="s">
        <v>82</v>
      </c>
      <c r="AV3801" s="13" t="s">
        <v>80</v>
      </c>
      <c r="AW3801" s="13" t="s">
        <v>29</v>
      </c>
      <c r="AX3801" s="13" t="s">
        <v>72</v>
      </c>
      <c r="AY3801" s="216" t="s">
        <v>182</v>
      </c>
    </row>
    <row r="3802" spans="1:65" s="14" customFormat="1" ht="11.25">
      <c r="B3802" s="217"/>
      <c r="C3802" s="218"/>
      <c r="D3802" s="208" t="s">
        <v>194</v>
      </c>
      <c r="E3802" s="219" t="s">
        <v>1</v>
      </c>
      <c r="F3802" s="220" t="s">
        <v>4094</v>
      </c>
      <c r="G3802" s="218"/>
      <c r="H3802" s="221">
        <v>90.361999999999995</v>
      </c>
      <c r="I3802" s="222"/>
      <c r="J3802" s="218"/>
      <c r="K3802" s="218"/>
      <c r="L3802" s="223"/>
      <c r="M3802" s="224"/>
      <c r="N3802" s="225"/>
      <c r="O3802" s="225"/>
      <c r="P3802" s="225"/>
      <c r="Q3802" s="225"/>
      <c r="R3802" s="225"/>
      <c r="S3802" s="225"/>
      <c r="T3802" s="226"/>
      <c r="AT3802" s="227" t="s">
        <v>194</v>
      </c>
      <c r="AU3802" s="227" t="s">
        <v>82</v>
      </c>
      <c r="AV3802" s="14" t="s">
        <v>82</v>
      </c>
      <c r="AW3802" s="14" t="s">
        <v>29</v>
      </c>
      <c r="AX3802" s="14" t="s">
        <v>72</v>
      </c>
      <c r="AY3802" s="227" t="s">
        <v>182</v>
      </c>
    </row>
    <row r="3803" spans="1:65" s="13" customFormat="1" ht="11.25">
      <c r="B3803" s="206"/>
      <c r="C3803" s="207"/>
      <c r="D3803" s="208" t="s">
        <v>194</v>
      </c>
      <c r="E3803" s="209" t="s">
        <v>1</v>
      </c>
      <c r="F3803" s="210" t="s">
        <v>253</v>
      </c>
      <c r="G3803" s="207"/>
      <c r="H3803" s="209" t="s">
        <v>1</v>
      </c>
      <c r="I3803" s="211"/>
      <c r="J3803" s="207"/>
      <c r="K3803" s="207"/>
      <c r="L3803" s="212"/>
      <c r="M3803" s="213"/>
      <c r="N3803" s="214"/>
      <c r="O3803" s="214"/>
      <c r="P3803" s="214"/>
      <c r="Q3803" s="214"/>
      <c r="R3803" s="214"/>
      <c r="S3803" s="214"/>
      <c r="T3803" s="215"/>
      <c r="AT3803" s="216" t="s">
        <v>194</v>
      </c>
      <c r="AU3803" s="216" t="s">
        <v>82</v>
      </c>
      <c r="AV3803" s="13" t="s">
        <v>80</v>
      </c>
      <c r="AW3803" s="13" t="s">
        <v>29</v>
      </c>
      <c r="AX3803" s="13" t="s">
        <v>72</v>
      </c>
      <c r="AY3803" s="216" t="s">
        <v>182</v>
      </c>
    </row>
    <row r="3804" spans="1:65" s="13" customFormat="1" ht="11.25">
      <c r="B3804" s="206"/>
      <c r="C3804" s="207"/>
      <c r="D3804" s="208" t="s">
        <v>194</v>
      </c>
      <c r="E3804" s="209" t="s">
        <v>1</v>
      </c>
      <c r="F3804" s="210" t="s">
        <v>1342</v>
      </c>
      <c r="G3804" s="207"/>
      <c r="H3804" s="209" t="s">
        <v>1</v>
      </c>
      <c r="I3804" s="211"/>
      <c r="J3804" s="207"/>
      <c r="K3804" s="207"/>
      <c r="L3804" s="212"/>
      <c r="M3804" s="213"/>
      <c r="N3804" s="214"/>
      <c r="O3804" s="214"/>
      <c r="P3804" s="214"/>
      <c r="Q3804" s="214"/>
      <c r="R3804" s="214"/>
      <c r="S3804" s="214"/>
      <c r="T3804" s="215"/>
      <c r="AT3804" s="216" t="s">
        <v>194</v>
      </c>
      <c r="AU3804" s="216" t="s">
        <v>82</v>
      </c>
      <c r="AV3804" s="13" t="s">
        <v>80</v>
      </c>
      <c r="AW3804" s="13" t="s">
        <v>29</v>
      </c>
      <c r="AX3804" s="13" t="s">
        <v>72</v>
      </c>
      <c r="AY3804" s="216" t="s">
        <v>182</v>
      </c>
    </row>
    <row r="3805" spans="1:65" s="14" customFormat="1" ht="11.25">
      <c r="B3805" s="217"/>
      <c r="C3805" s="218"/>
      <c r="D3805" s="208" t="s">
        <v>194</v>
      </c>
      <c r="E3805" s="219" t="s">
        <v>1</v>
      </c>
      <c r="F3805" s="220" t="s">
        <v>4095</v>
      </c>
      <c r="G3805" s="218"/>
      <c r="H3805" s="221">
        <v>35.51</v>
      </c>
      <c r="I3805" s="222"/>
      <c r="J3805" s="218"/>
      <c r="K3805" s="218"/>
      <c r="L3805" s="223"/>
      <c r="M3805" s="224"/>
      <c r="N3805" s="225"/>
      <c r="O3805" s="225"/>
      <c r="P3805" s="225"/>
      <c r="Q3805" s="225"/>
      <c r="R3805" s="225"/>
      <c r="S3805" s="225"/>
      <c r="T3805" s="226"/>
      <c r="AT3805" s="227" t="s">
        <v>194</v>
      </c>
      <c r="AU3805" s="227" t="s">
        <v>82</v>
      </c>
      <c r="AV3805" s="14" t="s">
        <v>82</v>
      </c>
      <c r="AW3805" s="14" t="s">
        <v>29</v>
      </c>
      <c r="AX3805" s="14" t="s">
        <v>72</v>
      </c>
      <c r="AY3805" s="227" t="s">
        <v>182</v>
      </c>
    </row>
    <row r="3806" spans="1:65" s="13" customFormat="1" ht="11.25">
      <c r="B3806" s="206"/>
      <c r="C3806" s="207"/>
      <c r="D3806" s="208" t="s">
        <v>194</v>
      </c>
      <c r="E3806" s="209" t="s">
        <v>1</v>
      </c>
      <c r="F3806" s="210" t="s">
        <v>1344</v>
      </c>
      <c r="G3806" s="207"/>
      <c r="H3806" s="209" t="s">
        <v>1</v>
      </c>
      <c r="I3806" s="211"/>
      <c r="J3806" s="207"/>
      <c r="K3806" s="207"/>
      <c r="L3806" s="212"/>
      <c r="M3806" s="213"/>
      <c r="N3806" s="214"/>
      <c r="O3806" s="214"/>
      <c r="P3806" s="214"/>
      <c r="Q3806" s="214"/>
      <c r="R3806" s="214"/>
      <c r="S3806" s="214"/>
      <c r="T3806" s="215"/>
      <c r="AT3806" s="216" t="s">
        <v>194</v>
      </c>
      <c r="AU3806" s="216" t="s">
        <v>82</v>
      </c>
      <c r="AV3806" s="13" t="s">
        <v>80</v>
      </c>
      <c r="AW3806" s="13" t="s">
        <v>29</v>
      </c>
      <c r="AX3806" s="13" t="s">
        <v>72</v>
      </c>
      <c r="AY3806" s="216" t="s">
        <v>182</v>
      </c>
    </row>
    <row r="3807" spans="1:65" s="14" customFormat="1" ht="11.25">
      <c r="B3807" s="217"/>
      <c r="C3807" s="218"/>
      <c r="D3807" s="208" t="s">
        <v>194</v>
      </c>
      <c r="E3807" s="219" t="s">
        <v>1</v>
      </c>
      <c r="F3807" s="220" t="s">
        <v>4096</v>
      </c>
      <c r="G3807" s="218"/>
      <c r="H3807" s="221">
        <v>4.5</v>
      </c>
      <c r="I3807" s="222"/>
      <c r="J3807" s="218"/>
      <c r="K3807" s="218"/>
      <c r="L3807" s="223"/>
      <c r="M3807" s="224"/>
      <c r="N3807" s="225"/>
      <c r="O3807" s="225"/>
      <c r="P3807" s="225"/>
      <c r="Q3807" s="225"/>
      <c r="R3807" s="225"/>
      <c r="S3807" s="225"/>
      <c r="T3807" s="226"/>
      <c r="AT3807" s="227" t="s">
        <v>194</v>
      </c>
      <c r="AU3807" s="227" t="s">
        <v>82</v>
      </c>
      <c r="AV3807" s="14" t="s">
        <v>82</v>
      </c>
      <c r="AW3807" s="14" t="s">
        <v>29</v>
      </c>
      <c r="AX3807" s="14" t="s">
        <v>72</v>
      </c>
      <c r="AY3807" s="227" t="s">
        <v>182</v>
      </c>
    </row>
    <row r="3808" spans="1:65" s="15" customFormat="1" ht="11.25">
      <c r="B3808" s="228"/>
      <c r="C3808" s="229"/>
      <c r="D3808" s="208" t="s">
        <v>194</v>
      </c>
      <c r="E3808" s="230" t="s">
        <v>1</v>
      </c>
      <c r="F3808" s="231" t="s">
        <v>218</v>
      </c>
      <c r="G3808" s="229"/>
      <c r="H3808" s="232">
        <v>199.86199999999999</v>
      </c>
      <c r="I3808" s="233"/>
      <c r="J3808" s="229"/>
      <c r="K3808" s="229"/>
      <c r="L3808" s="234"/>
      <c r="M3808" s="235"/>
      <c r="N3808" s="236"/>
      <c r="O3808" s="236"/>
      <c r="P3808" s="236"/>
      <c r="Q3808" s="236"/>
      <c r="R3808" s="236"/>
      <c r="S3808" s="236"/>
      <c r="T3808" s="237"/>
      <c r="AT3808" s="238" t="s">
        <v>194</v>
      </c>
      <c r="AU3808" s="238" t="s">
        <v>82</v>
      </c>
      <c r="AV3808" s="15" t="s">
        <v>187</v>
      </c>
      <c r="AW3808" s="15" t="s">
        <v>29</v>
      </c>
      <c r="AX3808" s="15" t="s">
        <v>80</v>
      </c>
      <c r="AY3808" s="238" t="s">
        <v>182</v>
      </c>
    </row>
    <row r="3809" spans="1:65" s="2" customFormat="1" ht="33" customHeight="1">
      <c r="A3809" s="34"/>
      <c r="B3809" s="35"/>
      <c r="C3809" s="192" t="s">
        <v>4101</v>
      </c>
      <c r="D3809" s="192" t="s">
        <v>184</v>
      </c>
      <c r="E3809" s="193" t="s">
        <v>4102</v>
      </c>
      <c r="F3809" s="194" t="s">
        <v>4103</v>
      </c>
      <c r="G3809" s="195" t="s">
        <v>201</v>
      </c>
      <c r="H3809" s="196">
        <v>199.86199999999999</v>
      </c>
      <c r="I3809" s="197"/>
      <c r="J3809" s="198">
        <f>ROUND(I3809*H3809,2)</f>
        <v>0</v>
      </c>
      <c r="K3809" s="199"/>
      <c r="L3809" s="39"/>
      <c r="M3809" s="200" t="s">
        <v>1</v>
      </c>
      <c r="N3809" s="201" t="s">
        <v>37</v>
      </c>
      <c r="O3809" s="71"/>
      <c r="P3809" s="202">
        <f>O3809*H3809</f>
        <v>0</v>
      </c>
      <c r="Q3809" s="202">
        <v>2.3000000000000001E-4</v>
      </c>
      <c r="R3809" s="202">
        <f>Q3809*H3809</f>
        <v>4.5968259999999997E-2</v>
      </c>
      <c r="S3809" s="202">
        <v>0</v>
      </c>
      <c r="T3809" s="203">
        <f>S3809*H3809</f>
        <v>0</v>
      </c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R3809" s="204" t="s">
        <v>326</v>
      </c>
      <c r="AT3809" s="204" t="s">
        <v>184</v>
      </c>
      <c r="AU3809" s="204" t="s">
        <v>82</v>
      </c>
      <c r="AY3809" s="17" t="s">
        <v>182</v>
      </c>
      <c r="BE3809" s="205">
        <f>IF(N3809="základní",J3809,0)</f>
        <v>0</v>
      </c>
      <c r="BF3809" s="205">
        <f>IF(N3809="snížená",J3809,0)</f>
        <v>0</v>
      </c>
      <c r="BG3809" s="205">
        <f>IF(N3809="zákl. přenesená",J3809,0)</f>
        <v>0</v>
      </c>
      <c r="BH3809" s="205">
        <f>IF(N3809="sníž. přenesená",J3809,0)</f>
        <v>0</v>
      </c>
      <c r="BI3809" s="205">
        <f>IF(N3809="nulová",J3809,0)</f>
        <v>0</v>
      </c>
      <c r="BJ3809" s="17" t="s">
        <v>80</v>
      </c>
      <c r="BK3809" s="205">
        <f>ROUND(I3809*H3809,2)</f>
        <v>0</v>
      </c>
      <c r="BL3809" s="17" t="s">
        <v>326</v>
      </c>
      <c r="BM3809" s="204" t="s">
        <v>4104</v>
      </c>
    </row>
    <row r="3810" spans="1:65" s="13" customFormat="1" ht="11.25">
      <c r="B3810" s="206"/>
      <c r="C3810" s="207"/>
      <c r="D3810" s="208" t="s">
        <v>194</v>
      </c>
      <c r="E3810" s="209" t="s">
        <v>1</v>
      </c>
      <c r="F3810" s="210" t="s">
        <v>195</v>
      </c>
      <c r="G3810" s="207"/>
      <c r="H3810" s="209" t="s">
        <v>1</v>
      </c>
      <c r="I3810" s="211"/>
      <c r="J3810" s="207"/>
      <c r="K3810" s="207"/>
      <c r="L3810" s="212"/>
      <c r="M3810" s="213"/>
      <c r="N3810" s="214"/>
      <c r="O3810" s="214"/>
      <c r="P3810" s="214"/>
      <c r="Q3810" s="214"/>
      <c r="R3810" s="214"/>
      <c r="S3810" s="214"/>
      <c r="T3810" s="215"/>
      <c r="AT3810" s="216" t="s">
        <v>194</v>
      </c>
      <c r="AU3810" s="216" t="s">
        <v>82</v>
      </c>
      <c r="AV3810" s="13" t="s">
        <v>80</v>
      </c>
      <c r="AW3810" s="13" t="s">
        <v>29</v>
      </c>
      <c r="AX3810" s="13" t="s">
        <v>72</v>
      </c>
      <c r="AY3810" s="216" t="s">
        <v>182</v>
      </c>
    </row>
    <row r="3811" spans="1:65" s="13" customFormat="1" ht="11.25">
      <c r="B3811" s="206"/>
      <c r="C3811" s="207"/>
      <c r="D3811" s="208" t="s">
        <v>194</v>
      </c>
      <c r="E3811" s="209" t="s">
        <v>1</v>
      </c>
      <c r="F3811" s="210" t="s">
        <v>1331</v>
      </c>
      <c r="G3811" s="207"/>
      <c r="H3811" s="209" t="s">
        <v>1</v>
      </c>
      <c r="I3811" s="211"/>
      <c r="J3811" s="207"/>
      <c r="K3811" s="207"/>
      <c r="L3811" s="212"/>
      <c r="M3811" s="213"/>
      <c r="N3811" s="214"/>
      <c r="O3811" s="214"/>
      <c r="P3811" s="214"/>
      <c r="Q3811" s="214"/>
      <c r="R3811" s="214"/>
      <c r="S3811" s="214"/>
      <c r="T3811" s="215"/>
      <c r="AT3811" s="216" t="s">
        <v>194</v>
      </c>
      <c r="AU3811" s="216" t="s">
        <v>82</v>
      </c>
      <c r="AV3811" s="13" t="s">
        <v>80</v>
      </c>
      <c r="AW3811" s="13" t="s">
        <v>29</v>
      </c>
      <c r="AX3811" s="13" t="s">
        <v>72</v>
      </c>
      <c r="AY3811" s="216" t="s">
        <v>182</v>
      </c>
    </row>
    <row r="3812" spans="1:65" s="14" customFormat="1" ht="11.25">
      <c r="B3812" s="217"/>
      <c r="C3812" s="218"/>
      <c r="D3812" s="208" t="s">
        <v>194</v>
      </c>
      <c r="E3812" s="219" t="s">
        <v>1</v>
      </c>
      <c r="F3812" s="220" t="s">
        <v>1583</v>
      </c>
      <c r="G3812" s="218"/>
      <c r="H3812" s="221">
        <v>45.715000000000003</v>
      </c>
      <c r="I3812" s="222"/>
      <c r="J3812" s="218"/>
      <c r="K3812" s="218"/>
      <c r="L3812" s="223"/>
      <c r="M3812" s="224"/>
      <c r="N3812" s="225"/>
      <c r="O3812" s="225"/>
      <c r="P3812" s="225"/>
      <c r="Q3812" s="225"/>
      <c r="R3812" s="225"/>
      <c r="S3812" s="225"/>
      <c r="T3812" s="226"/>
      <c r="AT3812" s="227" t="s">
        <v>194</v>
      </c>
      <c r="AU3812" s="227" t="s">
        <v>82</v>
      </c>
      <c r="AV3812" s="14" t="s">
        <v>82</v>
      </c>
      <c r="AW3812" s="14" t="s">
        <v>29</v>
      </c>
      <c r="AX3812" s="14" t="s">
        <v>72</v>
      </c>
      <c r="AY3812" s="227" t="s">
        <v>182</v>
      </c>
    </row>
    <row r="3813" spans="1:65" s="13" customFormat="1" ht="11.25">
      <c r="B3813" s="206"/>
      <c r="C3813" s="207"/>
      <c r="D3813" s="208" t="s">
        <v>194</v>
      </c>
      <c r="E3813" s="209" t="s">
        <v>1</v>
      </c>
      <c r="F3813" s="210" t="s">
        <v>1029</v>
      </c>
      <c r="G3813" s="207"/>
      <c r="H3813" s="209" t="s">
        <v>1</v>
      </c>
      <c r="I3813" s="211"/>
      <c r="J3813" s="207"/>
      <c r="K3813" s="207"/>
      <c r="L3813" s="212"/>
      <c r="M3813" s="213"/>
      <c r="N3813" s="214"/>
      <c r="O3813" s="214"/>
      <c r="P3813" s="214"/>
      <c r="Q3813" s="214"/>
      <c r="R3813" s="214"/>
      <c r="S3813" s="214"/>
      <c r="T3813" s="215"/>
      <c r="AT3813" s="216" t="s">
        <v>194</v>
      </c>
      <c r="AU3813" s="216" t="s">
        <v>82</v>
      </c>
      <c r="AV3813" s="13" t="s">
        <v>80</v>
      </c>
      <c r="AW3813" s="13" t="s">
        <v>29</v>
      </c>
      <c r="AX3813" s="13" t="s">
        <v>72</v>
      </c>
      <c r="AY3813" s="216" t="s">
        <v>182</v>
      </c>
    </row>
    <row r="3814" spans="1:65" s="14" customFormat="1" ht="11.25">
      <c r="B3814" s="217"/>
      <c r="C3814" s="218"/>
      <c r="D3814" s="208" t="s">
        <v>194</v>
      </c>
      <c r="E3814" s="219" t="s">
        <v>1</v>
      </c>
      <c r="F3814" s="220" t="s">
        <v>1584</v>
      </c>
      <c r="G3814" s="218"/>
      <c r="H3814" s="221">
        <v>23.774999999999999</v>
      </c>
      <c r="I3814" s="222"/>
      <c r="J3814" s="218"/>
      <c r="K3814" s="218"/>
      <c r="L3814" s="223"/>
      <c r="M3814" s="224"/>
      <c r="N3814" s="225"/>
      <c r="O3814" s="225"/>
      <c r="P3814" s="225"/>
      <c r="Q3814" s="225"/>
      <c r="R3814" s="225"/>
      <c r="S3814" s="225"/>
      <c r="T3814" s="226"/>
      <c r="AT3814" s="227" t="s">
        <v>194</v>
      </c>
      <c r="AU3814" s="227" t="s">
        <v>82</v>
      </c>
      <c r="AV3814" s="14" t="s">
        <v>82</v>
      </c>
      <c r="AW3814" s="14" t="s">
        <v>29</v>
      </c>
      <c r="AX3814" s="14" t="s">
        <v>72</v>
      </c>
      <c r="AY3814" s="227" t="s">
        <v>182</v>
      </c>
    </row>
    <row r="3815" spans="1:65" s="13" customFormat="1" ht="11.25">
      <c r="B3815" s="206"/>
      <c r="C3815" s="207"/>
      <c r="D3815" s="208" t="s">
        <v>194</v>
      </c>
      <c r="E3815" s="209" t="s">
        <v>1</v>
      </c>
      <c r="F3815" s="210" t="s">
        <v>207</v>
      </c>
      <c r="G3815" s="207"/>
      <c r="H3815" s="209" t="s">
        <v>1</v>
      </c>
      <c r="I3815" s="211"/>
      <c r="J3815" s="207"/>
      <c r="K3815" s="207"/>
      <c r="L3815" s="212"/>
      <c r="M3815" s="213"/>
      <c r="N3815" s="214"/>
      <c r="O3815" s="214"/>
      <c r="P3815" s="214"/>
      <c r="Q3815" s="214"/>
      <c r="R3815" s="214"/>
      <c r="S3815" s="214"/>
      <c r="T3815" s="215"/>
      <c r="AT3815" s="216" t="s">
        <v>194</v>
      </c>
      <c r="AU3815" s="216" t="s">
        <v>82</v>
      </c>
      <c r="AV3815" s="13" t="s">
        <v>80</v>
      </c>
      <c r="AW3815" s="13" t="s">
        <v>29</v>
      </c>
      <c r="AX3815" s="13" t="s">
        <v>72</v>
      </c>
      <c r="AY3815" s="216" t="s">
        <v>182</v>
      </c>
    </row>
    <row r="3816" spans="1:65" s="13" customFormat="1" ht="11.25">
      <c r="B3816" s="206"/>
      <c r="C3816" s="207"/>
      <c r="D3816" s="208" t="s">
        <v>194</v>
      </c>
      <c r="E3816" s="209" t="s">
        <v>1</v>
      </c>
      <c r="F3816" s="210" t="s">
        <v>541</v>
      </c>
      <c r="G3816" s="207"/>
      <c r="H3816" s="209" t="s">
        <v>1</v>
      </c>
      <c r="I3816" s="211"/>
      <c r="J3816" s="207"/>
      <c r="K3816" s="207"/>
      <c r="L3816" s="212"/>
      <c r="M3816" s="213"/>
      <c r="N3816" s="214"/>
      <c r="O3816" s="214"/>
      <c r="P3816" s="214"/>
      <c r="Q3816" s="214"/>
      <c r="R3816" s="214"/>
      <c r="S3816" s="214"/>
      <c r="T3816" s="215"/>
      <c r="AT3816" s="216" t="s">
        <v>194</v>
      </c>
      <c r="AU3816" s="216" t="s">
        <v>82</v>
      </c>
      <c r="AV3816" s="13" t="s">
        <v>80</v>
      </c>
      <c r="AW3816" s="13" t="s">
        <v>29</v>
      </c>
      <c r="AX3816" s="13" t="s">
        <v>72</v>
      </c>
      <c r="AY3816" s="216" t="s">
        <v>182</v>
      </c>
    </row>
    <row r="3817" spans="1:65" s="14" customFormat="1" ht="11.25">
      <c r="B3817" s="217"/>
      <c r="C3817" s="218"/>
      <c r="D3817" s="208" t="s">
        <v>194</v>
      </c>
      <c r="E3817" s="219" t="s">
        <v>1</v>
      </c>
      <c r="F3817" s="220" t="s">
        <v>4094</v>
      </c>
      <c r="G3817" s="218"/>
      <c r="H3817" s="221">
        <v>90.361999999999995</v>
      </c>
      <c r="I3817" s="222"/>
      <c r="J3817" s="218"/>
      <c r="K3817" s="218"/>
      <c r="L3817" s="223"/>
      <c r="M3817" s="224"/>
      <c r="N3817" s="225"/>
      <c r="O3817" s="225"/>
      <c r="P3817" s="225"/>
      <c r="Q3817" s="225"/>
      <c r="R3817" s="225"/>
      <c r="S3817" s="225"/>
      <c r="T3817" s="226"/>
      <c r="AT3817" s="227" t="s">
        <v>194</v>
      </c>
      <c r="AU3817" s="227" t="s">
        <v>82</v>
      </c>
      <c r="AV3817" s="14" t="s">
        <v>82</v>
      </c>
      <c r="AW3817" s="14" t="s">
        <v>29</v>
      </c>
      <c r="AX3817" s="14" t="s">
        <v>72</v>
      </c>
      <c r="AY3817" s="227" t="s">
        <v>182</v>
      </c>
    </row>
    <row r="3818" spans="1:65" s="13" customFormat="1" ht="11.25">
      <c r="B3818" s="206"/>
      <c r="C3818" s="207"/>
      <c r="D3818" s="208" t="s">
        <v>194</v>
      </c>
      <c r="E3818" s="209" t="s">
        <v>1</v>
      </c>
      <c r="F3818" s="210" t="s">
        <v>253</v>
      </c>
      <c r="G3818" s="207"/>
      <c r="H3818" s="209" t="s">
        <v>1</v>
      </c>
      <c r="I3818" s="211"/>
      <c r="J3818" s="207"/>
      <c r="K3818" s="207"/>
      <c r="L3818" s="212"/>
      <c r="M3818" s="213"/>
      <c r="N3818" s="214"/>
      <c r="O3818" s="214"/>
      <c r="P3818" s="214"/>
      <c r="Q3818" s="214"/>
      <c r="R3818" s="214"/>
      <c r="S3818" s="214"/>
      <c r="T3818" s="215"/>
      <c r="AT3818" s="216" t="s">
        <v>194</v>
      </c>
      <c r="AU3818" s="216" t="s">
        <v>82</v>
      </c>
      <c r="AV3818" s="13" t="s">
        <v>80</v>
      </c>
      <c r="AW3818" s="13" t="s">
        <v>29</v>
      </c>
      <c r="AX3818" s="13" t="s">
        <v>72</v>
      </c>
      <c r="AY3818" s="216" t="s">
        <v>182</v>
      </c>
    </row>
    <row r="3819" spans="1:65" s="13" customFormat="1" ht="11.25">
      <c r="B3819" s="206"/>
      <c r="C3819" s="207"/>
      <c r="D3819" s="208" t="s">
        <v>194</v>
      </c>
      <c r="E3819" s="209" t="s">
        <v>1</v>
      </c>
      <c r="F3819" s="210" t="s">
        <v>1342</v>
      </c>
      <c r="G3819" s="207"/>
      <c r="H3819" s="209" t="s">
        <v>1</v>
      </c>
      <c r="I3819" s="211"/>
      <c r="J3819" s="207"/>
      <c r="K3819" s="207"/>
      <c r="L3819" s="212"/>
      <c r="M3819" s="213"/>
      <c r="N3819" s="214"/>
      <c r="O3819" s="214"/>
      <c r="P3819" s="214"/>
      <c r="Q3819" s="214"/>
      <c r="R3819" s="214"/>
      <c r="S3819" s="214"/>
      <c r="T3819" s="215"/>
      <c r="AT3819" s="216" t="s">
        <v>194</v>
      </c>
      <c r="AU3819" s="216" t="s">
        <v>82</v>
      </c>
      <c r="AV3819" s="13" t="s">
        <v>80</v>
      </c>
      <c r="AW3819" s="13" t="s">
        <v>29</v>
      </c>
      <c r="AX3819" s="13" t="s">
        <v>72</v>
      </c>
      <c r="AY3819" s="216" t="s">
        <v>182</v>
      </c>
    </row>
    <row r="3820" spans="1:65" s="14" customFormat="1" ht="11.25">
      <c r="B3820" s="217"/>
      <c r="C3820" s="218"/>
      <c r="D3820" s="208" t="s">
        <v>194</v>
      </c>
      <c r="E3820" s="219" t="s">
        <v>1</v>
      </c>
      <c r="F3820" s="220" t="s">
        <v>4095</v>
      </c>
      <c r="G3820" s="218"/>
      <c r="H3820" s="221">
        <v>35.51</v>
      </c>
      <c r="I3820" s="222"/>
      <c r="J3820" s="218"/>
      <c r="K3820" s="218"/>
      <c r="L3820" s="223"/>
      <c r="M3820" s="224"/>
      <c r="N3820" s="225"/>
      <c r="O3820" s="225"/>
      <c r="P3820" s="225"/>
      <c r="Q3820" s="225"/>
      <c r="R3820" s="225"/>
      <c r="S3820" s="225"/>
      <c r="T3820" s="226"/>
      <c r="AT3820" s="227" t="s">
        <v>194</v>
      </c>
      <c r="AU3820" s="227" t="s">
        <v>82</v>
      </c>
      <c r="AV3820" s="14" t="s">
        <v>82</v>
      </c>
      <c r="AW3820" s="14" t="s">
        <v>29</v>
      </c>
      <c r="AX3820" s="14" t="s">
        <v>72</v>
      </c>
      <c r="AY3820" s="227" t="s">
        <v>182</v>
      </c>
    </row>
    <row r="3821" spans="1:65" s="13" customFormat="1" ht="11.25">
      <c r="B3821" s="206"/>
      <c r="C3821" s="207"/>
      <c r="D3821" s="208" t="s">
        <v>194</v>
      </c>
      <c r="E3821" s="209" t="s">
        <v>1</v>
      </c>
      <c r="F3821" s="210" t="s">
        <v>1344</v>
      </c>
      <c r="G3821" s="207"/>
      <c r="H3821" s="209" t="s">
        <v>1</v>
      </c>
      <c r="I3821" s="211"/>
      <c r="J3821" s="207"/>
      <c r="K3821" s="207"/>
      <c r="L3821" s="212"/>
      <c r="M3821" s="213"/>
      <c r="N3821" s="214"/>
      <c r="O3821" s="214"/>
      <c r="P3821" s="214"/>
      <c r="Q3821" s="214"/>
      <c r="R3821" s="214"/>
      <c r="S3821" s="214"/>
      <c r="T3821" s="215"/>
      <c r="AT3821" s="216" t="s">
        <v>194</v>
      </c>
      <c r="AU3821" s="216" t="s">
        <v>82</v>
      </c>
      <c r="AV3821" s="13" t="s">
        <v>80</v>
      </c>
      <c r="AW3821" s="13" t="s">
        <v>29</v>
      </c>
      <c r="AX3821" s="13" t="s">
        <v>72</v>
      </c>
      <c r="AY3821" s="216" t="s">
        <v>182</v>
      </c>
    </row>
    <row r="3822" spans="1:65" s="14" customFormat="1" ht="11.25">
      <c r="B3822" s="217"/>
      <c r="C3822" s="218"/>
      <c r="D3822" s="208" t="s">
        <v>194</v>
      </c>
      <c r="E3822" s="219" t="s">
        <v>1</v>
      </c>
      <c r="F3822" s="220" t="s">
        <v>4096</v>
      </c>
      <c r="G3822" s="218"/>
      <c r="H3822" s="221">
        <v>4.5</v>
      </c>
      <c r="I3822" s="222"/>
      <c r="J3822" s="218"/>
      <c r="K3822" s="218"/>
      <c r="L3822" s="223"/>
      <c r="M3822" s="224"/>
      <c r="N3822" s="225"/>
      <c r="O3822" s="225"/>
      <c r="P3822" s="225"/>
      <c r="Q3822" s="225"/>
      <c r="R3822" s="225"/>
      <c r="S3822" s="225"/>
      <c r="T3822" s="226"/>
      <c r="AT3822" s="227" t="s">
        <v>194</v>
      </c>
      <c r="AU3822" s="227" t="s">
        <v>82</v>
      </c>
      <c r="AV3822" s="14" t="s">
        <v>82</v>
      </c>
      <c r="AW3822" s="14" t="s">
        <v>29</v>
      </c>
      <c r="AX3822" s="14" t="s">
        <v>72</v>
      </c>
      <c r="AY3822" s="227" t="s">
        <v>182</v>
      </c>
    </row>
    <row r="3823" spans="1:65" s="15" customFormat="1" ht="11.25">
      <c r="B3823" s="228"/>
      <c r="C3823" s="229"/>
      <c r="D3823" s="208" t="s">
        <v>194</v>
      </c>
      <c r="E3823" s="230" t="s">
        <v>1</v>
      </c>
      <c r="F3823" s="231" t="s">
        <v>218</v>
      </c>
      <c r="G3823" s="229"/>
      <c r="H3823" s="232">
        <v>199.86199999999999</v>
      </c>
      <c r="I3823" s="233"/>
      <c r="J3823" s="229"/>
      <c r="K3823" s="229"/>
      <c r="L3823" s="234"/>
      <c r="M3823" s="235"/>
      <c r="N3823" s="236"/>
      <c r="O3823" s="236"/>
      <c r="P3823" s="236"/>
      <c r="Q3823" s="236"/>
      <c r="R3823" s="236"/>
      <c r="S3823" s="236"/>
      <c r="T3823" s="237"/>
      <c r="AT3823" s="238" t="s">
        <v>194</v>
      </c>
      <c r="AU3823" s="238" t="s">
        <v>82</v>
      </c>
      <c r="AV3823" s="15" t="s">
        <v>187</v>
      </c>
      <c r="AW3823" s="15" t="s">
        <v>29</v>
      </c>
      <c r="AX3823" s="15" t="s">
        <v>80</v>
      </c>
      <c r="AY3823" s="238" t="s">
        <v>182</v>
      </c>
    </row>
    <row r="3824" spans="1:65" s="2" customFormat="1" ht="21.75" customHeight="1">
      <c r="A3824" s="34"/>
      <c r="B3824" s="35"/>
      <c r="C3824" s="192" t="s">
        <v>4105</v>
      </c>
      <c r="D3824" s="192" t="s">
        <v>184</v>
      </c>
      <c r="E3824" s="193" t="s">
        <v>4106</v>
      </c>
      <c r="F3824" s="194" t="s">
        <v>4107</v>
      </c>
      <c r="G3824" s="195" t="s">
        <v>201</v>
      </c>
      <c r="H3824" s="196">
        <v>46.9</v>
      </c>
      <c r="I3824" s="197"/>
      <c r="J3824" s="198">
        <f>ROUND(I3824*H3824,2)</f>
        <v>0</v>
      </c>
      <c r="K3824" s="199"/>
      <c r="L3824" s="39"/>
      <c r="M3824" s="200" t="s">
        <v>1</v>
      </c>
      <c r="N3824" s="201" t="s">
        <v>37</v>
      </c>
      <c r="O3824" s="71"/>
      <c r="P3824" s="202">
        <f>O3824*H3824</f>
        <v>0</v>
      </c>
      <c r="Q3824" s="202">
        <v>0</v>
      </c>
      <c r="R3824" s="202">
        <f>Q3824*H3824</f>
        <v>0</v>
      </c>
      <c r="S3824" s="202">
        <v>0</v>
      </c>
      <c r="T3824" s="203">
        <f>S3824*H3824</f>
        <v>0</v>
      </c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R3824" s="204" t="s">
        <v>326</v>
      </c>
      <c r="AT3824" s="204" t="s">
        <v>184</v>
      </c>
      <c r="AU3824" s="204" t="s">
        <v>82</v>
      </c>
      <c r="AY3824" s="17" t="s">
        <v>182</v>
      </c>
      <c r="BE3824" s="205">
        <f>IF(N3824="základní",J3824,0)</f>
        <v>0</v>
      </c>
      <c r="BF3824" s="205">
        <f>IF(N3824="snížená",J3824,0)</f>
        <v>0</v>
      </c>
      <c r="BG3824" s="205">
        <f>IF(N3824="zákl. přenesená",J3824,0)</f>
        <v>0</v>
      </c>
      <c r="BH3824" s="205">
        <f>IF(N3824="sníž. přenesená",J3824,0)</f>
        <v>0</v>
      </c>
      <c r="BI3824" s="205">
        <f>IF(N3824="nulová",J3824,0)</f>
        <v>0</v>
      </c>
      <c r="BJ3824" s="17" t="s">
        <v>80</v>
      </c>
      <c r="BK3824" s="205">
        <f>ROUND(I3824*H3824,2)</f>
        <v>0</v>
      </c>
      <c r="BL3824" s="17" t="s">
        <v>326</v>
      </c>
      <c r="BM3824" s="204" t="s">
        <v>4108</v>
      </c>
    </row>
    <row r="3825" spans="1:65" s="13" customFormat="1" ht="11.25">
      <c r="B3825" s="206"/>
      <c r="C3825" s="207"/>
      <c r="D3825" s="208" t="s">
        <v>194</v>
      </c>
      <c r="E3825" s="209" t="s">
        <v>1</v>
      </c>
      <c r="F3825" s="210" t="s">
        <v>195</v>
      </c>
      <c r="G3825" s="207"/>
      <c r="H3825" s="209" t="s">
        <v>1</v>
      </c>
      <c r="I3825" s="211"/>
      <c r="J3825" s="207"/>
      <c r="K3825" s="207"/>
      <c r="L3825" s="212"/>
      <c r="M3825" s="213"/>
      <c r="N3825" s="214"/>
      <c r="O3825" s="214"/>
      <c r="P3825" s="214"/>
      <c r="Q3825" s="214"/>
      <c r="R3825" s="214"/>
      <c r="S3825" s="214"/>
      <c r="T3825" s="215"/>
      <c r="AT3825" s="216" t="s">
        <v>194</v>
      </c>
      <c r="AU3825" s="216" t="s">
        <v>82</v>
      </c>
      <c r="AV3825" s="13" t="s">
        <v>80</v>
      </c>
      <c r="AW3825" s="13" t="s">
        <v>29</v>
      </c>
      <c r="AX3825" s="13" t="s">
        <v>72</v>
      </c>
      <c r="AY3825" s="216" t="s">
        <v>182</v>
      </c>
    </row>
    <row r="3826" spans="1:65" s="13" customFormat="1" ht="11.25">
      <c r="B3826" s="206"/>
      <c r="C3826" s="207"/>
      <c r="D3826" s="208" t="s">
        <v>194</v>
      </c>
      <c r="E3826" s="209" t="s">
        <v>1</v>
      </c>
      <c r="F3826" s="210" t="s">
        <v>1718</v>
      </c>
      <c r="G3826" s="207"/>
      <c r="H3826" s="209" t="s">
        <v>1</v>
      </c>
      <c r="I3826" s="211"/>
      <c r="J3826" s="207"/>
      <c r="K3826" s="207"/>
      <c r="L3826" s="212"/>
      <c r="M3826" s="213"/>
      <c r="N3826" s="214"/>
      <c r="O3826" s="214"/>
      <c r="P3826" s="214"/>
      <c r="Q3826" s="214"/>
      <c r="R3826" s="214"/>
      <c r="S3826" s="214"/>
      <c r="T3826" s="215"/>
      <c r="AT3826" s="216" t="s">
        <v>194</v>
      </c>
      <c r="AU3826" s="216" t="s">
        <v>82</v>
      </c>
      <c r="AV3826" s="13" t="s">
        <v>80</v>
      </c>
      <c r="AW3826" s="13" t="s">
        <v>29</v>
      </c>
      <c r="AX3826" s="13" t="s">
        <v>72</v>
      </c>
      <c r="AY3826" s="216" t="s">
        <v>182</v>
      </c>
    </row>
    <row r="3827" spans="1:65" s="13" customFormat="1" ht="11.25">
      <c r="B3827" s="206"/>
      <c r="C3827" s="207"/>
      <c r="D3827" s="208" t="s">
        <v>194</v>
      </c>
      <c r="E3827" s="209" t="s">
        <v>1</v>
      </c>
      <c r="F3827" s="210" t="s">
        <v>1029</v>
      </c>
      <c r="G3827" s="207"/>
      <c r="H3827" s="209" t="s">
        <v>1</v>
      </c>
      <c r="I3827" s="211"/>
      <c r="J3827" s="207"/>
      <c r="K3827" s="207"/>
      <c r="L3827" s="212"/>
      <c r="M3827" s="213"/>
      <c r="N3827" s="214"/>
      <c r="O3827" s="214"/>
      <c r="P3827" s="214"/>
      <c r="Q3827" s="214"/>
      <c r="R3827" s="214"/>
      <c r="S3827" s="214"/>
      <c r="T3827" s="215"/>
      <c r="AT3827" s="216" t="s">
        <v>194</v>
      </c>
      <c r="AU3827" s="216" t="s">
        <v>82</v>
      </c>
      <c r="AV3827" s="13" t="s">
        <v>80</v>
      </c>
      <c r="AW3827" s="13" t="s">
        <v>29</v>
      </c>
      <c r="AX3827" s="13" t="s">
        <v>72</v>
      </c>
      <c r="AY3827" s="216" t="s">
        <v>182</v>
      </c>
    </row>
    <row r="3828" spans="1:65" s="14" customFormat="1" ht="11.25">
      <c r="B3828" s="217"/>
      <c r="C3828" s="218"/>
      <c r="D3828" s="208" t="s">
        <v>194</v>
      </c>
      <c r="E3828" s="219" t="s">
        <v>1</v>
      </c>
      <c r="F3828" s="220" t="s">
        <v>2414</v>
      </c>
      <c r="G3828" s="218"/>
      <c r="H3828" s="221">
        <v>10.7</v>
      </c>
      <c r="I3828" s="222"/>
      <c r="J3828" s="218"/>
      <c r="K3828" s="218"/>
      <c r="L3828" s="223"/>
      <c r="M3828" s="224"/>
      <c r="N3828" s="225"/>
      <c r="O3828" s="225"/>
      <c r="P3828" s="225"/>
      <c r="Q3828" s="225"/>
      <c r="R3828" s="225"/>
      <c r="S3828" s="225"/>
      <c r="T3828" s="226"/>
      <c r="AT3828" s="227" t="s">
        <v>194</v>
      </c>
      <c r="AU3828" s="227" t="s">
        <v>82</v>
      </c>
      <c r="AV3828" s="14" t="s">
        <v>82</v>
      </c>
      <c r="AW3828" s="14" t="s">
        <v>29</v>
      </c>
      <c r="AX3828" s="14" t="s">
        <v>72</v>
      </c>
      <c r="AY3828" s="227" t="s">
        <v>182</v>
      </c>
    </row>
    <row r="3829" spans="1:65" s="13" customFormat="1" ht="11.25">
      <c r="B3829" s="206"/>
      <c r="C3829" s="207"/>
      <c r="D3829" s="208" t="s">
        <v>194</v>
      </c>
      <c r="E3829" s="209" t="s">
        <v>1</v>
      </c>
      <c r="F3829" s="210" t="s">
        <v>4109</v>
      </c>
      <c r="G3829" s="207"/>
      <c r="H3829" s="209" t="s">
        <v>1</v>
      </c>
      <c r="I3829" s="211"/>
      <c r="J3829" s="207"/>
      <c r="K3829" s="207"/>
      <c r="L3829" s="212"/>
      <c r="M3829" s="213"/>
      <c r="N3829" s="214"/>
      <c r="O3829" s="214"/>
      <c r="P3829" s="214"/>
      <c r="Q3829" s="214"/>
      <c r="R3829" s="214"/>
      <c r="S3829" s="214"/>
      <c r="T3829" s="215"/>
      <c r="AT3829" s="216" t="s">
        <v>194</v>
      </c>
      <c r="AU3829" s="216" t="s">
        <v>82</v>
      </c>
      <c r="AV3829" s="13" t="s">
        <v>80</v>
      </c>
      <c r="AW3829" s="13" t="s">
        <v>29</v>
      </c>
      <c r="AX3829" s="13" t="s">
        <v>72</v>
      </c>
      <c r="AY3829" s="216" t="s">
        <v>182</v>
      </c>
    </row>
    <row r="3830" spans="1:65" s="13" customFormat="1" ht="11.25">
      <c r="B3830" s="206"/>
      <c r="C3830" s="207"/>
      <c r="D3830" s="208" t="s">
        <v>194</v>
      </c>
      <c r="E3830" s="209" t="s">
        <v>1</v>
      </c>
      <c r="F3830" s="210" t="s">
        <v>4110</v>
      </c>
      <c r="G3830" s="207"/>
      <c r="H3830" s="209" t="s">
        <v>1</v>
      </c>
      <c r="I3830" s="211"/>
      <c r="J3830" s="207"/>
      <c r="K3830" s="207"/>
      <c r="L3830" s="212"/>
      <c r="M3830" s="213"/>
      <c r="N3830" s="214"/>
      <c r="O3830" s="214"/>
      <c r="P3830" s="214"/>
      <c r="Q3830" s="214"/>
      <c r="R3830" s="214"/>
      <c r="S3830" s="214"/>
      <c r="T3830" s="215"/>
      <c r="AT3830" s="216" t="s">
        <v>194</v>
      </c>
      <c r="AU3830" s="216" t="s">
        <v>82</v>
      </c>
      <c r="AV3830" s="13" t="s">
        <v>80</v>
      </c>
      <c r="AW3830" s="13" t="s">
        <v>29</v>
      </c>
      <c r="AX3830" s="13" t="s">
        <v>72</v>
      </c>
      <c r="AY3830" s="216" t="s">
        <v>182</v>
      </c>
    </row>
    <row r="3831" spans="1:65" s="14" customFormat="1" ht="11.25">
      <c r="B3831" s="217"/>
      <c r="C3831" s="218"/>
      <c r="D3831" s="208" t="s">
        <v>194</v>
      </c>
      <c r="E3831" s="219" t="s">
        <v>1</v>
      </c>
      <c r="F3831" s="220" t="s">
        <v>4111</v>
      </c>
      <c r="G3831" s="218"/>
      <c r="H3831" s="221">
        <v>4.8</v>
      </c>
      <c r="I3831" s="222"/>
      <c r="J3831" s="218"/>
      <c r="K3831" s="218"/>
      <c r="L3831" s="223"/>
      <c r="M3831" s="224"/>
      <c r="N3831" s="225"/>
      <c r="O3831" s="225"/>
      <c r="P3831" s="225"/>
      <c r="Q3831" s="225"/>
      <c r="R3831" s="225"/>
      <c r="S3831" s="225"/>
      <c r="T3831" s="226"/>
      <c r="AT3831" s="227" t="s">
        <v>194</v>
      </c>
      <c r="AU3831" s="227" t="s">
        <v>82</v>
      </c>
      <c r="AV3831" s="14" t="s">
        <v>82</v>
      </c>
      <c r="AW3831" s="14" t="s">
        <v>29</v>
      </c>
      <c r="AX3831" s="14" t="s">
        <v>72</v>
      </c>
      <c r="AY3831" s="227" t="s">
        <v>182</v>
      </c>
    </row>
    <row r="3832" spans="1:65" s="13" customFormat="1" ht="11.25">
      <c r="B3832" s="206"/>
      <c r="C3832" s="207"/>
      <c r="D3832" s="208" t="s">
        <v>194</v>
      </c>
      <c r="E3832" s="209" t="s">
        <v>1</v>
      </c>
      <c r="F3832" s="210" t="s">
        <v>253</v>
      </c>
      <c r="G3832" s="207"/>
      <c r="H3832" s="209" t="s">
        <v>1</v>
      </c>
      <c r="I3832" s="211"/>
      <c r="J3832" s="207"/>
      <c r="K3832" s="207"/>
      <c r="L3832" s="212"/>
      <c r="M3832" s="213"/>
      <c r="N3832" s="214"/>
      <c r="O3832" s="214"/>
      <c r="P3832" s="214"/>
      <c r="Q3832" s="214"/>
      <c r="R3832" s="214"/>
      <c r="S3832" s="214"/>
      <c r="T3832" s="215"/>
      <c r="AT3832" s="216" t="s">
        <v>194</v>
      </c>
      <c r="AU3832" s="216" t="s">
        <v>82</v>
      </c>
      <c r="AV3832" s="13" t="s">
        <v>80</v>
      </c>
      <c r="AW3832" s="13" t="s">
        <v>29</v>
      </c>
      <c r="AX3832" s="13" t="s">
        <v>72</v>
      </c>
      <c r="AY3832" s="216" t="s">
        <v>182</v>
      </c>
    </row>
    <row r="3833" spans="1:65" s="13" customFormat="1" ht="11.25">
      <c r="B3833" s="206"/>
      <c r="C3833" s="207"/>
      <c r="D3833" s="208" t="s">
        <v>194</v>
      </c>
      <c r="E3833" s="209" t="s">
        <v>1</v>
      </c>
      <c r="F3833" s="210" t="s">
        <v>4112</v>
      </c>
      <c r="G3833" s="207"/>
      <c r="H3833" s="209" t="s">
        <v>1</v>
      </c>
      <c r="I3833" s="211"/>
      <c r="J3833" s="207"/>
      <c r="K3833" s="207"/>
      <c r="L3833" s="212"/>
      <c r="M3833" s="213"/>
      <c r="N3833" s="214"/>
      <c r="O3833" s="214"/>
      <c r="P3833" s="214"/>
      <c r="Q3833" s="214"/>
      <c r="R3833" s="214"/>
      <c r="S3833" s="214"/>
      <c r="T3833" s="215"/>
      <c r="AT3833" s="216" t="s">
        <v>194</v>
      </c>
      <c r="AU3833" s="216" t="s">
        <v>82</v>
      </c>
      <c r="AV3833" s="13" t="s">
        <v>80</v>
      </c>
      <c r="AW3833" s="13" t="s">
        <v>29</v>
      </c>
      <c r="AX3833" s="13" t="s">
        <v>72</v>
      </c>
      <c r="AY3833" s="216" t="s">
        <v>182</v>
      </c>
    </row>
    <row r="3834" spans="1:65" s="13" customFormat="1" ht="11.25">
      <c r="B3834" s="206"/>
      <c r="C3834" s="207"/>
      <c r="D3834" s="208" t="s">
        <v>194</v>
      </c>
      <c r="E3834" s="209" t="s">
        <v>1</v>
      </c>
      <c r="F3834" s="210" t="s">
        <v>4113</v>
      </c>
      <c r="G3834" s="207"/>
      <c r="H3834" s="209" t="s">
        <v>1</v>
      </c>
      <c r="I3834" s="211"/>
      <c r="J3834" s="207"/>
      <c r="K3834" s="207"/>
      <c r="L3834" s="212"/>
      <c r="M3834" s="213"/>
      <c r="N3834" s="214"/>
      <c r="O3834" s="214"/>
      <c r="P3834" s="214"/>
      <c r="Q3834" s="214"/>
      <c r="R3834" s="214"/>
      <c r="S3834" s="214"/>
      <c r="T3834" s="215"/>
      <c r="AT3834" s="216" t="s">
        <v>194</v>
      </c>
      <c r="AU3834" s="216" t="s">
        <v>82</v>
      </c>
      <c r="AV3834" s="13" t="s">
        <v>80</v>
      </c>
      <c r="AW3834" s="13" t="s">
        <v>29</v>
      </c>
      <c r="AX3834" s="13" t="s">
        <v>72</v>
      </c>
      <c r="AY3834" s="216" t="s">
        <v>182</v>
      </c>
    </row>
    <row r="3835" spans="1:65" s="14" customFormat="1" ht="11.25">
      <c r="B3835" s="217"/>
      <c r="C3835" s="218"/>
      <c r="D3835" s="208" t="s">
        <v>194</v>
      </c>
      <c r="E3835" s="219" t="s">
        <v>1</v>
      </c>
      <c r="F3835" s="220" t="s">
        <v>4114</v>
      </c>
      <c r="G3835" s="218"/>
      <c r="H3835" s="221">
        <v>31.4</v>
      </c>
      <c r="I3835" s="222"/>
      <c r="J3835" s="218"/>
      <c r="K3835" s="218"/>
      <c r="L3835" s="223"/>
      <c r="M3835" s="224"/>
      <c r="N3835" s="225"/>
      <c r="O3835" s="225"/>
      <c r="P3835" s="225"/>
      <c r="Q3835" s="225"/>
      <c r="R3835" s="225"/>
      <c r="S3835" s="225"/>
      <c r="T3835" s="226"/>
      <c r="AT3835" s="227" t="s">
        <v>194</v>
      </c>
      <c r="AU3835" s="227" t="s">
        <v>82</v>
      </c>
      <c r="AV3835" s="14" t="s">
        <v>82</v>
      </c>
      <c r="AW3835" s="14" t="s">
        <v>29</v>
      </c>
      <c r="AX3835" s="14" t="s">
        <v>72</v>
      </c>
      <c r="AY3835" s="227" t="s">
        <v>182</v>
      </c>
    </row>
    <row r="3836" spans="1:65" s="15" customFormat="1" ht="11.25">
      <c r="B3836" s="228"/>
      <c r="C3836" s="229"/>
      <c r="D3836" s="208" t="s">
        <v>194</v>
      </c>
      <c r="E3836" s="230" t="s">
        <v>1</v>
      </c>
      <c r="F3836" s="231" t="s">
        <v>218</v>
      </c>
      <c r="G3836" s="229"/>
      <c r="H3836" s="232">
        <v>46.9</v>
      </c>
      <c r="I3836" s="233"/>
      <c r="J3836" s="229"/>
      <c r="K3836" s="229"/>
      <c r="L3836" s="234"/>
      <c r="M3836" s="235"/>
      <c r="N3836" s="236"/>
      <c r="O3836" s="236"/>
      <c r="P3836" s="236"/>
      <c r="Q3836" s="236"/>
      <c r="R3836" s="236"/>
      <c r="S3836" s="236"/>
      <c r="T3836" s="237"/>
      <c r="AT3836" s="238" t="s">
        <v>194</v>
      </c>
      <c r="AU3836" s="238" t="s">
        <v>82</v>
      </c>
      <c r="AV3836" s="15" t="s">
        <v>187</v>
      </c>
      <c r="AW3836" s="15" t="s">
        <v>29</v>
      </c>
      <c r="AX3836" s="15" t="s">
        <v>80</v>
      </c>
      <c r="AY3836" s="238" t="s">
        <v>182</v>
      </c>
    </row>
    <row r="3837" spans="1:65" s="2" customFormat="1" ht="21.75" customHeight="1">
      <c r="A3837" s="34"/>
      <c r="B3837" s="35"/>
      <c r="C3837" s="192" t="s">
        <v>4115</v>
      </c>
      <c r="D3837" s="192" t="s">
        <v>184</v>
      </c>
      <c r="E3837" s="193" t="s">
        <v>4116</v>
      </c>
      <c r="F3837" s="194" t="s">
        <v>4117</v>
      </c>
      <c r="G3837" s="195" t="s">
        <v>201</v>
      </c>
      <c r="H3837" s="196">
        <v>46.9</v>
      </c>
      <c r="I3837" s="197"/>
      <c r="J3837" s="198">
        <f>ROUND(I3837*H3837,2)</f>
        <v>0</v>
      </c>
      <c r="K3837" s="199"/>
      <c r="L3837" s="39"/>
      <c r="M3837" s="200" t="s">
        <v>1</v>
      </c>
      <c r="N3837" s="201" t="s">
        <v>37</v>
      </c>
      <c r="O3837" s="71"/>
      <c r="P3837" s="202">
        <f>O3837*H3837</f>
        <v>0</v>
      </c>
      <c r="Q3837" s="202">
        <v>2.5000000000000001E-4</v>
      </c>
      <c r="R3837" s="202">
        <f>Q3837*H3837</f>
        <v>1.1724999999999999E-2</v>
      </c>
      <c r="S3837" s="202">
        <v>0</v>
      </c>
      <c r="T3837" s="203">
        <f>S3837*H3837</f>
        <v>0</v>
      </c>
      <c r="U3837" s="34"/>
      <c r="V3837" s="34"/>
      <c r="W3837" s="34"/>
      <c r="X3837" s="34"/>
      <c r="Y3837" s="34"/>
      <c r="Z3837" s="34"/>
      <c r="AA3837" s="34"/>
      <c r="AB3837" s="34"/>
      <c r="AC3837" s="34"/>
      <c r="AD3837" s="34"/>
      <c r="AE3837" s="34"/>
      <c r="AR3837" s="204" t="s">
        <v>326</v>
      </c>
      <c r="AT3837" s="204" t="s">
        <v>184</v>
      </c>
      <c r="AU3837" s="204" t="s">
        <v>82</v>
      </c>
      <c r="AY3837" s="17" t="s">
        <v>182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7" t="s">
        <v>80</v>
      </c>
      <c r="BK3837" s="205">
        <f>ROUND(I3837*H3837,2)</f>
        <v>0</v>
      </c>
      <c r="BL3837" s="17" t="s">
        <v>326</v>
      </c>
      <c r="BM3837" s="204" t="s">
        <v>4118</v>
      </c>
    </row>
    <row r="3838" spans="1:65" s="13" customFormat="1" ht="11.25">
      <c r="B3838" s="206"/>
      <c r="C3838" s="207"/>
      <c r="D3838" s="208" t="s">
        <v>194</v>
      </c>
      <c r="E3838" s="209" t="s">
        <v>1</v>
      </c>
      <c r="F3838" s="210" t="s">
        <v>195</v>
      </c>
      <c r="G3838" s="207"/>
      <c r="H3838" s="209" t="s">
        <v>1</v>
      </c>
      <c r="I3838" s="211"/>
      <c r="J3838" s="207"/>
      <c r="K3838" s="207"/>
      <c r="L3838" s="212"/>
      <c r="M3838" s="213"/>
      <c r="N3838" s="214"/>
      <c r="O3838" s="214"/>
      <c r="P3838" s="214"/>
      <c r="Q3838" s="214"/>
      <c r="R3838" s="214"/>
      <c r="S3838" s="214"/>
      <c r="T3838" s="215"/>
      <c r="AT3838" s="216" t="s">
        <v>194</v>
      </c>
      <c r="AU3838" s="216" t="s">
        <v>82</v>
      </c>
      <c r="AV3838" s="13" t="s">
        <v>80</v>
      </c>
      <c r="AW3838" s="13" t="s">
        <v>29</v>
      </c>
      <c r="AX3838" s="13" t="s">
        <v>72</v>
      </c>
      <c r="AY3838" s="216" t="s">
        <v>182</v>
      </c>
    </row>
    <row r="3839" spans="1:65" s="13" customFormat="1" ht="11.25">
      <c r="B3839" s="206"/>
      <c r="C3839" s="207"/>
      <c r="D3839" s="208" t="s">
        <v>194</v>
      </c>
      <c r="E3839" s="209" t="s">
        <v>1</v>
      </c>
      <c r="F3839" s="210" t="s">
        <v>1718</v>
      </c>
      <c r="G3839" s="207"/>
      <c r="H3839" s="209" t="s">
        <v>1</v>
      </c>
      <c r="I3839" s="211"/>
      <c r="J3839" s="207"/>
      <c r="K3839" s="207"/>
      <c r="L3839" s="212"/>
      <c r="M3839" s="213"/>
      <c r="N3839" s="214"/>
      <c r="O3839" s="214"/>
      <c r="P3839" s="214"/>
      <c r="Q3839" s="214"/>
      <c r="R3839" s="214"/>
      <c r="S3839" s="214"/>
      <c r="T3839" s="215"/>
      <c r="AT3839" s="216" t="s">
        <v>194</v>
      </c>
      <c r="AU3839" s="216" t="s">
        <v>82</v>
      </c>
      <c r="AV3839" s="13" t="s">
        <v>80</v>
      </c>
      <c r="AW3839" s="13" t="s">
        <v>29</v>
      </c>
      <c r="AX3839" s="13" t="s">
        <v>72</v>
      </c>
      <c r="AY3839" s="216" t="s">
        <v>182</v>
      </c>
    </row>
    <row r="3840" spans="1:65" s="13" customFormat="1" ht="11.25">
      <c r="B3840" s="206"/>
      <c r="C3840" s="207"/>
      <c r="D3840" s="208" t="s">
        <v>194</v>
      </c>
      <c r="E3840" s="209" t="s">
        <v>1</v>
      </c>
      <c r="F3840" s="210" t="s">
        <v>1029</v>
      </c>
      <c r="G3840" s="207"/>
      <c r="H3840" s="209" t="s">
        <v>1</v>
      </c>
      <c r="I3840" s="211"/>
      <c r="J3840" s="207"/>
      <c r="K3840" s="207"/>
      <c r="L3840" s="212"/>
      <c r="M3840" s="213"/>
      <c r="N3840" s="214"/>
      <c r="O3840" s="214"/>
      <c r="P3840" s="214"/>
      <c r="Q3840" s="214"/>
      <c r="R3840" s="214"/>
      <c r="S3840" s="214"/>
      <c r="T3840" s="215"/>
      <c r="AT3840" s="216" t="s">
        <v>194</v>
      </c>
      <c r="AU3840" s="216" t="s">
        <v>82</v>
      </c>
      <c r="AV3840" s="13" t="s">
        <v>80</v>
      </c>
      <c r="AW3840" s="13" t="s">
        <v>29</v>
      </c>
      <c r="AX3840" s="13" t="s">
        <v>72</v>
      </c>
      <c r="AY3840" s="216" t="s">
        <v>182</v>
      </c>
    </row>
    <row r="3841" spans="1:65" s="14" customFormat="1" ht="11.25">
      <c r="B3841" s="217"/>
      <c r="C3841" s="218"/>
      <c r="D3841" s="208" t="s">
        <v>194</v>
      </c>
      <c r="E3841" s="219" t="s">
        <v>1</v>
      </c>
      <c r="F3841" s="220" t="s">
        <v>2414</v>
      </c>
      <c r="G3841" s="218"/>
      <c r="H3841" s="221">
        <v>10.7</v>
      </c>
      <c r="I3841" s="222"/>
      <c r="J3841" s="218"/>
      <c r="K3841" s="218"/>
      <c r="L3841" s="223"/>
      <c r="M3841" s="224"/>
      <c r="N3841" s="225"/>
      <c r="O3841" s="225"/>
      <c r="P3841" s="225"/>
      <c r="Q3841" s="225"/>
      <c r="R3841" s="225"/>
      <c r="S3841" s="225"/>
      <c r="T3841" s="226"/>
      <c r="AT3841" s="227" t="s">
        <v>194</v>
      </c>
      <c r="AU3841" s="227" t="s">
        <v>82</v>
      </c>
      <c r="AV3841" s="14" t="s">
        <v>82</v>
      </c>
      <c r="AW3841" s="14" t="s">
        <v>29</v>
      </c>
      <c r="AX3841" s="14" t="s">
        <v>72</v>
      </c>
      <c r="AY3841" s="227" t="s">
        <v>182</v>
      </c>
    </row>
    <row r="3842" spans="1:65" s="13" customFormat="1" ht="11.25">
      <c r="B3842" s="206"/>
      <c r="C3842" s="207"/>
      <c r="D3842" s="208" t="s">
        <v>194</v>
      </c>
      <c r="E3842" s="209" t="s">
        <v>1</v>
      </c>
      <c r="F3842" s="210" t="s">
        <v>4109</v>
      </c>
      <c r="G3842" s="207"/>
      <c r="H3842" s="209" t="s">
        <v>1</v>
      </c>
      <c r="I3842" s="211"/>
      <c r="J3842" s="207"/>
      <c r="K3842" s="207"/>
      <c r="L3842" s="212"/>
      <c r="M3842" s="213"/>
      <c r="N3842" s="214"/>
      <c r="O3842" s="214"/>
      <c r="P3842" s="214"/>
      <c r="Q3842" s="214"/>
      <c r="R3842" s="214"/>
      <c r="S3842" s="214"/>
      <c r="T3842" s="215"/>
      <c r="AT3842" s="216" t="s">
        <v>194</v>
      </c>
      <c r="AU3842" s="216" t="s">
        <v>82</v>
      </c>
      <c r="AV3842" s="13" t="s">
        <v>80</v>
      </c>
      <c r="AW3842" s="13" t="s">
        <v>29</v>
      </c>
      <c r="AX3842" s="13" t="s">
        <v>72</v>
      </c>
      <c r="AY3842" s="216" t="s">
        <v>182</v>
      </c>
    </row>
    <row r="3843" spans="1:65" s="13" customFormat="1" ht="11.25">
      <c r="B3843" s="206"/>
      <c r="C3843" s="207"/>
      <c r="D3843" s="208" t="s">
        <v>194</v>
      </c>
      <c r="E3843" s="209" t="s">
        <v>1</v>
      </c>
      <c r="F3843" s="210" t="s">
        <v>4110</v>
      </c>
      <c r="G3843" s="207"/>
      <c r="H3843" s="209" t="s">
        <v>1</v>
      </c>
      <c r="I3843" s="211"/>
      <c r="J3843" s="207"/>
      <c r="K3843" s="207"/>
      <c r="L3843" s="212"/>
      <c r="M3843" s="213"/>
      <c r="N3843" s="214"/>
      <c r="O3843" s="214"/>
      <c r="P3843" s="214"/>
      <c r="Q3843" s="214"/>
      <c r="R3843" s="214"/>
      <c r="S3843" s="214"/>
      <c r="T3843" s="215"/>
      <c r="AT3843" s="216" t="s">
        <v>194</v>
      </c>
      <c r="AU3843" s="216" t="s">
        <v>82</v>
      </c>
      <c r="AV3843" s="13" t="s">
        <v>80</v>
      </c>
      <c r="AW3843" s="13" t="s">
        <v>29</v>
      </c>
      <c r="AX3843" s="13" t="s">
        <v>72</v>
      </c>
      <c r="AY3843" s="216" t="s">
        <v>182</v>
      </c>
    </row>
    <row r="3844" spans="1:65" s="14" customFormat="1" ht="11.25">
      <c r="B3844" s="217"/>
      <c r="C3844" s="218"/>
      <c r="D3844" s="208" t="s">
        <v>194</v>
      </c>
      <c r="E3844" s="219" t="s">
        <v>1</v>
      </c>
      <c r="F3844" s="220" t="s">
        <v>4111</v>
      </c>
      <c r="G3844" s="218"/>
      <c r="H3844" s="221">
        <v>4.8</v>
      </c>
      <c r="I3844" s="222"/>
      <c r="J3844" s="218"/>
      <c r="K3844" s="218"/>
      <c r="L3844" s="223"/>
      <c r="M3844" s="224"/>
      <c r="N3844" s="225"/>
      <c r="O3844" s="225"/>
      <c r="P3844" s="225"/>
      <c r="Q3844" s="225"/>
      <c r="R3844" s="225"/>
      <c r="S3844" s="225"/>
      <c r="T3844" s="226"/>
      <c r="AT3844" s="227" t="s">
        <v>194</v>
      </c>
      <c r="AU3844" s="227" t="s">
        <v>82</v>
      </c>
      <c r="AV3844" s="14" t="s">
        <v>82</v>
      </c>
      <c r="AW3844" s="14" t="s">
        <v>29</v>
      </c>
      <c r="AX3844" s="14" t="s">
        <v>72</v>
      </c>
      <c r="AY3844" s="227" t="s">
        <v>182</v>
      </c>
    </row>
    <row r="3845" spans="1:65" s="13" customFormat="1" ht="11.25">
      <c r="B3845" s="206"/>
      <c r="C3845" s="207"/>
      <c r="D3845" s="208" t="s">
        <v>194</v>
      </c>
      <c r="E3845" s="209" t="s">
        <v>1</v>
      </c>
      <c r="F3845" s="210" t="s">
        <v>253</v>
      </c>
      <c r="G3845" s="207"/>
      <c r="H3845" s="209" t="s">
        <v>1</v>
      </c>
      <c r="I3845" s="211"/>
      <c r="J3845" s="207"/>
      <c r="K3845" s="207"/>
      <c r="L3845" s="212"/>
      <c r="M3845" s="213"/>
      <c r="N3845" s="214"/>
      <c r="O3845" s="214"/>
      <c r="P3845" s="214"/>
      <c r="Q3845" s="214"/>
      <c r="R3845" s="214"/>
      <c r="S3845" s="214"/>
      <c r="T3845" s="215"/>
      <c r="AT3845" s="216" t="s">
        <v>194</v>
      </c>
      <c r="AU3845" s="216" t="s">
        <v>82</v>
      </c>
      <c r="AV3845" s="13" t="s">
        <v>80</v>
      </c>
      <c r="AW3845" s="13" t="s">
        <v>29</v>
      </c>
      <c r="AX3845" s="13" t="s">
        <v>72</v>
      </c>
      <c r="AY3845" s="216" t="s">
        <v>182</v>
      </c>
    </row>
    <row r="3846" spans="1:65" s="13" customFormat="1" ht="11.25">
      <c r="B3846" s="206"/>
      <c r="C3846" s="207"/>
      <c r="D3846" s="208" t="s">
        <v>194</v>
      </c>
      <c r="E3846" s="209" t="s">
        <v>1</v>
      </c>
      <c r="F3846" s="210" t="s">
        <v>4112</v>
      </c>
      <c r="G3846" s="207"/>
      <c r="H3846" s="209" t="s">
        <v>1</v>
      </c>
      <c r="I3846" s="211"/>
      <c r="J3846" s="207"/>
      <c r="K3846" s="207"/>
      <c r="L3846" s="212"/>
      <c r="M3846" s="213"/>
      <c r="N3846" s="214"/>
      <c r="O3846" s="214"/>
      <c r="P3846" s="214"/>
      <c r="Q3846" s="214"/>
      <c r="R3846" s="214"/>
      <c r="S3846" s="214"/>
      <c r="T3846" s="215"/>
      <c r="AT3846" s="216" t="s">
        <v>194</v>
      </c>
      <c r="AU3846" s="216" t="s">
        <v>82</v>
      </c>
      <c r="AV3846" s="13" t="s">
        <v>80</v>
      </c>
      <c r="AW3846" s="13" t="s">
        <v>29</v>
      </c>
      <c r="AX3846" s="13" t="s">
        <v>72</v>
      </c>
      <c r="AY3846" s="216" t="s">
        <v>182</v>
      </c>
    </row>
    <row r="3847" spans="1:65" s="13" customFormat="1" ht="11.25">
      <c r="B3847" s="206"/>
      <c r="C3847" s="207"/>
      <c r="D3847" s="208" t="s">
        <v>194</v>
      </c>
      <c r="E3847" s="209" t="s">
        <v>1</v>
      </c>
      <c r="F3847" s="210" t="s">
        <v>4113</v>
      </c>
      <c r="G3847" s="207"/>
      <c r="H3847" s="209" t="s">
        <v>1</v>
      </c>
      <c r="I3847" s="211"/>
      <c r="J3847" s="207"/>
      <c r="K3847" s="207"/>
      <c r="L3847" s="212"/>
      <c r="M3847" s="213"/>
      <c r="N3847" s="214"/>
      <c r="O3847" s="214"/>
      <c r="P3847" s="214"/>
      <c r="Q3847" s="214"/>
      <c r="R3847" s="214"/>
      <c r="S3847" s="214"/>
      <c r="T3847" s="215"/>
      <c r="AT3847" s="216" t="s">
        <v>194</v>
      </c>
      <c r="AU3847" s="216" t="s">
        <v>82</v>
      </c>
      <c r="AV3847" s="13" t="s">
        <v>80</v>
      </c>
      <c r="AW3847" s="13" t="s">
        <v>29</v>
      </c>
      <c r="AX3847" s="13" t="s">
        <v>72</v>
      </c>
      <c r="AY3847" s="216" t="s">
        <v>182</v>
      </c>
    </row>
    <row r="3848" spans="1:65" s="14" customFormat="1" ht="11.25">
      <c r="B3848" s="217"/>
      <c r="C3848" s="218"/>
      <c r="D3848" s="208" t="s">
        <v>194</v>
      </c>
      <c r="E3848" s="219" t="s">
        <v>1</v>
      </c>
      <c r="F3848" s="220" t="s">
        <v>4114</v>
      </c>
      <c r="G3848" s="218"/>
      <c r="H3848" s="221">
        <v>31.4</v>
      </c>
      <c r="I3848" s="222"/>
      <c r="J3848" s="218"/>
      <c r="K3848" s="218"/>
      <c r="L3848" s="223"/>
      <c r="M3848" s="224"/>
      <c r="N3848" s="225"/>
      <c r="O3848" s="225"/>
      <c r="P3848" s="225"/>
      <c r="Q3848" s="225"/>
      <c r="R3848" s="225"/>
      <c r="S3848" s="225"/>
      <c r="T3848" s="226"/>
      <c r="AT3848" s="227" t="s">
        <v>194</v>
      </c>
      <c r="AU3848" s="227" t="s">
        <v>82</v>
      </c>
      <c r="AV3848" s="14" t="s">
        <v>82</v>
      </c>
      <c r="AW3848" s="14" t="s">
        <v>29</v>
      </c>
      <c r="AX3848" s="14" t="s">
        <v>72</v>
      </c>
      <c r="AY3848" s="227" t="s">
        <v>182</v>
      </c>
    </row>
    <row r="3849" spans="1:65" s="15" customFormat="1" ht="11.25">
      <c r="B3849" s="228"/>
      <c r="C3849" s="229"/>
      <c r="D3849" s="208" t="s">
        <v>194</v>
      </c>
      <c r="E3849" s="230" t="s">
        <v>1</v>
      </c>
      <c r="F3849" s="231" t="s">
        <v>218</v>
      </c>
      <c r="G3849" s="229"/>
      <c r="H3849" s="232">
        <v>46.9</v>
      </c>
      <c r="I3849" s="233"/>
      <c r="J3849" s="229"/>
      <c r="K3849" s="229"/>
      <c r="L3849" s="234"/>
      <c r="M3849" s="235"/>
      <c r="N3849" s="236"/>
      <c r="O3849" s="236"/>
      <c r="P3849" s="236"/>
      <c r="Q3849" s="236"/>
      <c r="R3849" s="236"/>
      <c r="S3849" s="236"/>
      <c r="T3849" s="237"/>
      <c r="AT3849" s="238" t="s">
        <v>194</v>
      </c>
      <c r="AU3849" s="238" t="s">
        <v>82</v>
      </c>
      <c r="AV3849" s="15" t="s">
        <v>187</v>
      </c>
      <c r="AW3849" s="15" t="s">
        <v>29</v>
      </c>
      <c r="AX3849" s="15" t="s">
        <v>80</v>
      </c>
      <c r="AY3849" s="238" t="s">
        <v>182</v>
      </c>
    </row>
    <row r="3850" spans="1:65" s="2" customFormat="1" ht="24.2" customHeight="1">
      <c r="A3850" s="34"/>
      <c r="B3850" s="35"/>
      <c r="C3850" s="192" t="s">
        <v>4119</v>
      </c>
      <c r="D3850" s="192" t="s">
        <v>184</v>
      </c>
      <c r="E3850" s="193" t="s">
        <v>4120</v>
      </c>
      <c r="F3850" s="194" t="s">
        <v>4121</v>
      </c>
      <c r="G3850" s="195" t="s">
        <v>201</v>
      </c>
      <c r="H3850" s="196">
        <v>46.9</v>
      </c>
      <c r="I3850" s="197"/>
      <c r="J3850" s="198">
        <f>ROUND(I3850*H3850,2)</f>
        <v>0</v>
      </c>
      <c r="K3850" s="199"/>
      <c r="L3850" s="39"/>
      <c r="M3850" s="200" t="s">
        <v>1</v>
      </c>
      <c r="N3850" s="201" t="s">
        <v>37</v>
      </c>
      <c r="O3850" s="71"/>
      <c r="P3850" s="202">
        <f>O3850*H3850</f>
        <v>0</v>
      </c>
      <c r="Q3850" s="202">
        <v>4.7999999999999996E-3</v>
      </c>
      <c r="R3850" s="202">
        <f>Q3850*H3850</f>
        <v>0.22511999999999999</v>
      </c>
      <c r="S3850" s="202">
        <v>0</v>
      </c>
      <c r="T3850" s="203">
        <f>S3850*H3850</f>
        <v>0</v>
      </c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R3850" s="204" t="s">
        <v>326</v>
      </c>
      <c r="AT3850" s="204" t="s">
        <v>184</v>
      </c>
      <c r="AU3850" s="204" t="s">
        <v>82</v>
      </c>
      <c r="AY3850" s="17" t="s">
        <v>182</v>
      </c>
      <c r="BE3850" s="205">
        <f>IF(N3850="základní",J3850,0)</f>
        <v>0</v>
      </c>
      <c r="BF3850" s="205">
        <f>IF(N3850="snížená",J3850,0)</f>
        <v>0</v>
      </c>
      <c r="BG3850" s="205">
        <f>IF(N3850="zákl. přenesená",J3850,0)</f>
        <v>0</v>
      </c>
      <c r="BH3850" s="205">
        <f>IF(N3850="sníž. přenesená",J3850,0)</f>
        <v>0</v>
      </c>
      <c r="BI3850" s="205">
        <f>IF(N3850="nulová",J3850,0)</f>
        <v>0</v>
      </c>
      <c r="BJ3850" s="17" t="s">
        <v>80</v>
      </c>
      <c r="BK3850" s="205">
        <f>ROUND(I3850*H3850,2)</f>
        <v>0</v>
      </c>
      <c r="BL3850" s="17" t="s">
        <v>326</v>
      </c>
      <c r="BM3850" s="204" t="s">
        <v>4122</v>
      </c>
    </row>
    <row r="3851" spans="1:65" s="13" customFormat="1" ht="11.25">
      <c r="B3851" s="206"/>
      <c r="C3851" s="207"/>
      <c r="D3851" s="208" t="s">
        <v>194</v>
      </c>
      <c r="E3851" s="209" t="s">
        <v>1</v>
      </c>
      <c r="F3851" s="210" t="s">
        <v>195</v>
      </c>
      <c r="G3851" s="207"/>
      <c r="H3851" s="209" t="s">
        <v>1</v>
      </c>
      <c r="I3851" s="211"/>
      <c r="J3851" s="207"/>
      <c r="K3851" s="207"/>
      <c r="L3851" s="212"/>
      <c r="M3851" s="213"/>
      <c r="N3851" s="214"/>
      <c r="O3851" s="214"/>
      <c r="P3851" s="214"/>
      <c r="Q3851" s="214"/>
      <c r="R3851" s="214"/>
      <c r="S3851" s="214"/>
      <c r="T3851" s="215"/>
      <c r="AT3851" s="216" t="s">
        <v>194</v>
      </c>
      <c r="AU3851" s="216" t="s">
        <v>82</v>
      </c>
      <c r="AV3851" s="13" t="s">
        <v>80</v>
      </c>
      <c r="AW3851" s="13" t="s">
        <v>29</v>
      </c>
      <c r="AX3851" s="13" t="s">
        <v>72</v>
      </c>
      <c r="AY3851" s="216" t="s">
        <v>182</v>
      </c>
    </row>
    <row r="3852" spans="1:65" s="13" customFormat="1" ht="11.25">
      <c r="B3852" s="206"/>
      <c r="C3852" s="207"/>
      <c r="D3852" s="208" t="s">
        <v>194</v>
      </c>
      <c r="E3852" s="209" t="s">
        <v>1</v>
      </c>
      <c r="F3852" s="210" t="s">
        <v>1718</v>
      </c>
      <c r="G3852" s="207"/>
      <c r="H3852" s="209" t="s">
        <v>1</v>
      </c>
      <c r="I3852" s="211"/>
      <c r="J3852" s="207"/>
      <c r="K3852" s="207"/>
      <c r="L3852" s="212"/>
      <c r="M3852" s="213"/>
      <c r="N3852" s="214"/>
      <c r="O3852" s="214"/>
      <c r="P3852" s="214"/>
      <c r="Q3852" s="214"/>
      <c r="R3852" s="214"/>
      <c r="S3852" s="214"/>
      <c r="T3852" s="215"/>
      <c r="AT3852" s="216" t="s">
        <v>194</v>
      </c>
      <c r="AU3852" s="216" t="s">
        <v>82</v>
      </c>
      <c r="AV3852" s="13" t="s">
        <v>80</v>
      </c>
      <c r="AW3852" s="13" t="s">
        <v>29</v>
      </c>
      <c r="AX3852" s="13" t="s">
        <v>72</v>
      </c>
      <c r="AY3852" s="216" t="s">
        <v>182</v>
      </c>
    </row>
    <row r="3853" spans="1:65" s="13" customFormat="1" ht="11.25">
      <c r="B3853" s="206"/>
      <c r="C3853" s="207"/>
      <c r="D3853" s="208" t="s">
        <v>194</v>
      </c>
      <c r="E3853" s="209" t="s">
        <v>1</v>
      </c>
      <c r="F3853" s="210" t="s">
        <v>1029</v>
      </c>
      <c r="G3853" s="207"/>
      <c r="H3853" s="209" t="s">
        <v>1</v>
      </c>
      <c r="I3853" s="211"/>
      <c r="J3853" s="207"/>
      <c r="K3853" s="207"/>
      <c r="L3853" s="212"/>
      <c r="M3853" s="213"/>
      <c r="N3853" s="214"/>
      <c r="O3853" s="214"/>
      <c r="P3853" s="214"/>
      <c r="Q3853" s="214"/>
      <c r="R3853" s="214"/>
      <c r="S3853" s="214"/>
      <c r="T3853" s="215"/>
      <c r="AT3853" s="216" t="s">
        <v>194</v>
      </c>
      <c r="AU3853" s="216" t="s">
        <v>82</v>
      </c>
      <c r="AV3853" s="13" t="s">
        <v>80</v>
      </c>
      <c r="AW3853" s="13" t="s">
        <v>29</v>
      </c>
      <c r="AX3853" s="13" t="s">
        <v>72</v>
      </c>
      <c r="AY3853" s="216" t="s">
        <v>182</v>
      </c>
    </row>
    <row r="3854" spans="1:65" s="14" customFormat="1" ht="11.25">
      <c r="B3854" s="217"/>
      <c r="C3854" s="218"/>
      <c r="D3854" s="208" t="s">
        <v>194</v>
      </c>
      <c r="E3854" s="219" t="s">
        <v>1</v>
      </c>
      <c r="F3854" s="220" t="s">
        <v>2414</v>
      </c>
      <c r="G3854" s="218"/>
      <c r="H3854" s="221">
        <v>10.7</v>
      </c>
      <c r="I3854" s="222"/>
      <c r="J3854" s="218"/>
      <c r="K3854" s="218"/>
      <c r="L3854" s="223"/>
      <c r="M3854" s="224"/>
      <c r="N3854" s="225"/>
      <c r="O3854" s="225"/>
      <c r="P3854" s="225"/>
      <c r="Q3854" s="225"/>
      <c r="R3854" s="225"/>
      <c r="S3854" s="225"/>
      <c r="T3854" s="226"/>
      <c r="AT3854" s="227" t="s">
        <v>194</v>
      </c>
      <c r="AU3854" s="227" t="s">
        <v>82</v>
      </c>
      <c r="AV3854" s="14" t="s">
        <v>82</v>
      </c>
      <c r="AW3854" s="14" t="s">
        <v>29</v>
      </c>
      <c r="AX3854" s="14" t="s">
        <v>72</v>
      </c>
      <c r="AY3854" s="227" t="s">
        <v>182</v>
      </c>
    </row>
    <row r="3855" spans="1:65" s="13" customFormat="1" ht="11.25">
      <c r="B3855" s="206"/>
      <c r="C3855" s="207"/>
      <c r="D3855" s="208" t="s">
        <v>194</v>
      </c>
      <c r="E3855" s="209" t="s">
        <v>1</v>
      </c>
      <c r="F3855" s="210" t="s">
        <v>4109</v>
      </c>
      <c r="G3855" s="207"/>
      <c r="H3855" s="209" t="s">
        <v>1</v>
      </c>
      <c r="I3855" s="211"/>
      <c r="J3855" s="207"/>
      <c r="K3855" s="207"/>
      <c r="L3855" s="212"/>
      <c r="M3855" s="213"/>
      <c r="N3855" s="214"/>
      <c r="O3855" s="214"/>
      <c r="P3855" s="214"/>
      <c r="Q3855" s="214"/>
      <c r="R3855" s="214"/>
      <c r="S3855" s="214"/>
      <c r="T3855" s="215"/>
      <c r="AT3855" s="216" t="s">
        <v>194</v>
      </c>
      <c r="AU3855" s="216" t="s">
        <v>82</v>
      </c>
      <c r="AV3855" s="13" t="s">
        <v>80</v>
      </c>
      <c r="AW3855" s="13" t="s">
        <v>29</v>
      </c>
      <c r="AX3855" s="13" t="s">
        <v>72</v>
      </c>
      <c r="AY3855" s="216" t="s">
        <v>182</v>
      </c>
    </row>
    <row r="3856" spans="1:65" s="13" customFormat="1" ht="11.25">
      <c r="B3856" s="206"/>
      <c r="C3856" s="207"/>
      <c r="D3856" s="208" t="s">
        <v>194</v>
      </c>
      <c r="E3856" s="209" t="s">
        <v>1</v>
      </c>
      <c r="F3856" s="210" t="s">
        <v>4110</v>
      </c>
      <c r="G3856" s="207"/>
      <c r="H3856" s="209" t="s">
        <v>1</v>
      </c>
      <c r="I3856" s="211"/>
      <c r="J3856" s="207"/>
      <c r="K3856" s="207"/>
      <c r="L3856" s="212"/>
      <c r="M3856" s="213"/>
      <c r="N3856" s="214"/>
      <c r="O3856" s="214"/>
      <c r="P3856" s="214"/>
      <c r="Q3856" s="214"/>
      <c r="R3856" s="214"/>
      <c r="S3856" s="214"/>
      <c r="T3856" s="215"/>
      <c r="AT3856" s="216" t="s">
        <v>194</v>
      </c>
      <c r="AU3856" s="216" t="s">
        <v>82</v>
      </c>
      <c r="AV3856" s="13" t="s">
        <v>80</v>
      </c>
      <c r="AW3856" s="13" t="s">
        <v>29</v>
      </c>
      <c r="AX3856" s="13" t="s">
        <v>72</v>
      </c>
      <c r="AY3856" s="216" t="s">
        <v>182</v>
      </c>
    </row>
    <row r="3857" spans="1:65" s="14" customFormat="1" ht="11.25">
      <c r="B3857" s="217"/>
      <c r="C3857" s="218"/>
      <c r="D3857" s="208" t="s">
        <v>194</v>
      </c>
      <c r="E3857" s="219" t="s">
        <v>1</v>
      </c>
      <c r="F3857" s="220" t="s">
        <v>4111</v>
      </c>
      <c r="G3857" s="218"/>
      <c r="H3857" s="221">
        <v>4.8</v>
      </c>
      <c r="I3857" s="222"/>
      <c r="J3857" s="218"/>
      <c r="K3857" s="218"/>
      <c r="L3857" s="223"/>
      <c r="M3857" s="224"/>
      <c r="N3857" s="225"/>
      <c r="O3857" s="225"/>
      <c r="P3857" s="225"/>
      <c r="Q3857" s="225"/>
      <c r="R3857" s="225"/>
      <c r="S3857" s="225"/>
      <c r="T3857" s="226"/>
      <c r="AT3857" s="227" t="s">
        <v>194</v>
      </c>
      <c r="AU3857" s="227" t="s">
        <v>82</v>
      </c>
      <c r="AV3857" s="14" t="s">
        <v>82</v>
      </c>
      <c r="AW3857" s="14" t="s">
        <v>29</v>
      </c>
      <c r="AX3857" s="14" t="s">
        <v>72</v>
      </c>
      <c r="AY3857" s="227" t="s">
        <v>182</v>
      </c>
    </row>
    <row r="3858" spans="1:65" s="13" customFormat="1" ht="11.25">
      <c r="B3858" s="206"/>
      <c r="C3858" s="207"/>
      <c r="D3858" s="208" t="s">
        <v>194</v>
      </c>
      <c r="E3858" s="209" t="s">
        <v>1</v>
      </c>
      <c r="F3858" s="210" t="s">
        <v>253</v>
      </c>
      <c r="G3858" s="207"/>
      <c r="H3858" s="209" t="s">
        <v>1</v>
      </c>
      <c r="I3858" s="211"/>
      <c r="J3858" s="207"/>
      <c r="K3858" s="207"/>
      <c r="L3858" s="212"/>
      <c r="M3858" s="213"/>
      <c r="N3858" s="214"/>
      <c r="O3858" s="214"/>
      <c r="P3858" s="214"/>
      <c r="Q3858" s="214"/>
      <c r="R3858" s="214"/>
      <c r="S3858" s="214"/>
      <c r="T3858" s="215"/>
      <c r="AT3858" s="216" t="s">
        <v>194</v>
      </c>
      <c r="AU3858" s="216" t="s">
        <v>82</v>
      </c>
      <c r="AV3858" s="13" t="s">
        <v>80</v>
      </c>
      <c r="AW3858" s="13" t="s">
        <v>29</v>
      </c>
      <c r="AX3858" s="13" t="s">
        <v>72</v>
      </c>
      <c r="AY3858" s="216" t="s">
        <v>182</v>
      </c>
    </row>
    <row r="3859" spans="1:65" s="13" customFormat="1" ht="11.25">
      <c r="B3859" s="206"/>
      <c r="C3859" s="207"/>
      <c r="D3859" s="208" t="s">
        <v>194</v>
      </c>
      <c r="E3859" s="209" t="s">
        <v>1</v>
      </c>
      <c r="F3859" s="210" t="s">
        <v>4112</v>
      </c>
      <c r="G3859" s="207"/>
      <c r="H3859" s="209" t="s">
        <v>1</v>
      </c>
      <c r="I3859" s="211"/>
      <c r="J3859" s="207"/>
      <c r="K3859" s="207"/>
      <c r="L3859" s="212"/>
      <c r="M3859" s="213"/>
      <c r="N3859" s="214"/>
      <c r="O3859" s="214"/>
      <c r="P3859" s="214"/>
      <c r="Q3859" s="214"/>
      <c r="R3859" s="214"/>
      <c r="S3859" s="214"/>
      <c r="T3859" s="215"/>
      <c r="AT3859" s="216" t="s">
        <v>194</v>
      </c>
      <c r="AU3859" s="216" t="s">
        <v>82</v>
      </c>
      <c r="AV3859" s="13" t="s">
        <v>80</v>
      </c>
      <c r="AW3859" s="13" t="s">
        <v>29</v>
      </c>
      <c r="AX3859" s="13" t="s">
        <v>72</v>
      </c>
      <c r="AY3859" s="216" t="s">
        <v>182</v>
      </c>
    </row>
    <row r="3860" spans="1:65" s="13" customFormat="1" ht="11.25">
      <c r="B3860" s="206"/>
      <c r="C3860" s="207"/>
      <c r="D3860" s="208" t="s">
        <v>194</v>
      </c>
      <c r="E3860" s="209" t="s">
        <v>1</v>
      </c>
      <c r="F3860" s="210" t="s">
        <v>4113</v>
      </c>
      <c r="G3860" s="207"/>
      <c r="H3860" s="209" t="s">
        <v>1</v>
      </c>
      <c r="I3860" s="211"/>
      <c r="J3860" s="207"/>
      <c r="K3860" s="207"/>
      <c r="L3860" s="212"/>
      <c r="M3860" s="213"/>
      <c r="N3860" s="214"/>
      <c r="O3860" s="214"/>
      <c r="P3860" s="214"/>
      <c r="Q3860" s="214"/>
      <c r="R3860" s="214"/>
      <c r="S3860" s="214"/>
      <c r="T3860" s="215"/>
      <c r="AT3860" s="216" t="s">
        <v>194</v>
      </c>
      <c r="AU3860" s="216" t="s">
        <v>82</v>
      </c>
      <c r="AV3860" s="13" t="s">
        <v>80</v>
      </c>
      <c r="AW3860" s="13" t="s">
        <v>29</v>
      </c>
      <c r="AX3860" s="13" t="s">
        <v>72</v>
      </c>
      <c r="AY3860" s="216" t="s">
        <v>182</v>
      </c>
    </row>
    <row r="3861" spans="1:65" s="14" customFormat="1" ht="11.25">
      <c r="B3861" s="217"/>
      <c r="C3861" s="218"/>
      <c r="D3861" s="208" t="s">
        <v>194</v>
      </c>
      <c r="E3861" s="219" t="s">
        <v>1</v>
      </c>
      <c r="F3861" s="220" t="s">
        <v>4114</v>
      </c>
      <c r="G3861" s="218"/>
      <c r="H3861" s="221">
        <v>31.4</v>
      </c>
      <c r="I3861" s="222"/>
      <c r="J3861" s="218"/>
      <c r="K3861" s="218"/>
      <c r="L3861" s="223"/>
      <c r="M3861" s="224"/>
      <c r="N3861" s="225"/>
      <c r="O3861" s="225"/>
      <c r="P3861" s="225"/>
      <c r="Q3861" s="225"/>
      <c r="R3861" s="225"/>
      <c r="S3861" s="225"/>
      <c r="T3861" s="226"/>
      <c r="AT3861" s="227" t="s">
        <v>194</v>
      </c>
      <c r="AU3861" s="227" t="s">
        <v>82</v>
      </c>
      <c r="AV3861" s="14" t="s">
        <v>82</v>
      </c>
      <c r="AW3861" s="14" t="s">
        <v>29</v>
      </c>
      <c r="AX3861" s="14" t="s">
        <v>72</v>
      </c>
      <c r="AY3861" s="227" t="s">
        <v>182</v>
      </c>
    </row>
    <row r="3862" spans="1:65" s="15" customFormat="1" ht="11.25">
      <c r="B3862" s="228"/>
      <c r="C3862" s="229"/>
      <c r="D3862" s="208" t="s">
        <v>194</v>
      </c>
      <c r="E3862" s="230" t="s">
        <v>1</v>
      </c>
      <c r="F3862" s="231" t="s">
        <v>218</v>
      </c>
      <c r="G3862" s="229"/>
      <c r="H3862" s="232">
        <v>46.9</v>
      </c>
      <c r="I3862" s="233"/>
      <c r="J3862" s="229"/>
      <c r="K3862" s="229"/>
      <c r="L3862" s="234"/>
      <c r="M3862" s="235"/>
      <c r="N3862" s="236"/>
      <c r="O3862" s="236"/>
      <c r="P3862" s="236"/>
      <c r="Q3862" s="236"/>
      <c r="R3862" s="236"/>
      <c r="S3862" s="236"/>
      <c r="T3862" s="237"/>
      <c r="AT3862" s="238" t="s">
        <v>194</v>
      </c>
      <c r="AU3862" s="238" t="s">
        <v>82</v>
      </c>
      <c r="AV3862" s="15" t="s">
        <v>187</v>
      </c>
      <c r="AW3862" s="15" t="s">
        <v>29</v>
      </c>
      <c r="AX3862" s="15" t="s">
        <v>80</v>
      </c>
      <c r="AY3862" s="238" t="s">
        <v>182</v>
      </c>
    </row>
    <row r="3863" spans="1:65" s="2" customFormat="1" ht="21.75" customHeight="1">
      <c r="A3863" s="34"/>
      <c r="B3863" s="35"/>
      <c r="C3863" s="192" t="s">
        <v>4123</v>
      </c>
      <c r="D3863" s="192" t="s">
        <v>184</v>
      </c>
      <c r="E3863" s="193" t="s">
        <v>4124</v>
      </c>
      <c r="F3863" s="194" t="s">
        <v>4125</v>
      </c>
      <c r="G3863" s="195" t="s">
        <v>201</v>
      </c>
      <c r="H3863" s="196">
        <v>58.624000000000002</v>
      </c>
      <c r="I3863" s="197"/>
      <c r="J3863" s="198">
        <f>ROUND(I3863*H3863,2)</f>
        <v>0</v>
      </c>
      <c r="K3863" s="199"/>
      <c r="L3863" s="39"/>
      <c r="M3863" s="200" t="s">
        <v>1</v>
      </c>
      <c r="N3863" s="201" t="s">
        <v>37</v>
      </c>
      <c r="O3863" s="71"/>
      <c r="P3863" s="202">
        <f>O3863*H3863</f>
        <v>0</v>
      </c>
      <c r="Q3863" s="202">
        <v>4.2999999999999999E-4</v>
      </c>
      <c r="R3863" s="202">
        <f>Q3863*H3863</f>
        <v>2.5208319999999999E-2</v>
      </c>
      <c r="S3863" s="202">
        <v>0</v>
      </c>
      <c r="T3863" s="203">
        <f>S3863*H3863</f>
        <v>0</v>
      </c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R3863" s="204" t="s">
        <v>326</v>
      </c>
      <c r="AT3863" s="204" t="s">
        <v>184</v>
      </c>
      <c r="AU3863" s="204" t="s">
        <v>82</v>
      </c>
      <c r="AY3863" s="17" t="s">
        <v>182</v>
      </c>
      <c r="BE3863" s="205">
        <f>IF(N3863="základní",J3863,0)</f>
        <v>0</v>
      </c>
      <c r="BF3863" s="205">
        <f>IF(N3863="snížená",J3863,0)</f>
        <v>0</v>
      </c>
      <c r="BG3863" s="205">
        <f>IF(N3863="zákl. přenesená",J3863,0)</f>
        <v>0</v>
      </c>
      <c r="BH3863" s="205">
        <f>IF(N3863="sníž. přenesená",J3863,0)</f>
        <v>0</v>
      </c>
      <c r="BI3863" s="205">
        <f>IF(N3863="nulová",J3863,0)</f>
        <v>0</v>
      </c>
      <c r="BJ3863" s="17" t="s">
        <v>80</v>
      </c>
      <c r="BK3863" s="205">
        <f>ROUND(I3863*H3863,2)</f>
        <v>0</v>
      </c>
      <c r="BL3863" s="17" t="s">
        <v>326</v>
      </c>
      <c r="BM3863" s="204" t="s">
        <v>4126</v>
      </c>
    </row>
    <row r="3864" spans="1:65" s="13" customFormat="1" ht="11.25">
      <c r="B3864" s="206"/>
      <c r="C3864" s="207"/>
      <c r="D3864" s="208" t="s">
        <v>194</v>
      </c>
      <c r="E3864" s="209" t="s">
        <v>1</v>
      </c>
      <c r="F3864" s="210" t="s">
        <v>195</v>
      </c>
      <c r="G3864" s="207"/>
      <c r="H3864" s="209" t="s">
        <v>1</v>
      </c>
      <c r="I3864" s="211"/>
      <c r="J3864" s="207"/>
      <c r="K3864" s="207"/>
      <c r="L3864" s="212"/>
      <c r="M3864" s="213"/>
      <c r="N3864" s="214"/>
      <c r="O3864" s="214"/>
      <c r="P3864" s="214"/>
      <c r="Q3864" s="214"/>
      <c r="R3864" s="214"/>
      <c r="S3864" s="214"/>
      <c r="T3864" s="215"/>
      <c r="AT3864" s="216" t="s">
        <v>194</v>
      </c>
      <c r="AU3864" s="216" t="s">
        <v>82</v>
      </c>
      <c r="AV3864" s="13" t="s">
        <v>80</v>
      </c>
      <c r="AW3864" s="13" t="s">
        <v>29</v>
      </c>
      <c r="AX3864" s="13" t="s">
        <v>72</v>
      </c>
      <c r="AY3864" s="216" t="s">
        <v>182</v>
      </c>
    </row>
    <row r="3865" spans="1:65" s="13" customFormat="1" ht="11.25">
      <c r="B3865" s="206"/>
      <c r="C3865" s="207"/>
      <c r="D3865" s="208" t="s">
        <v>194</v>
      </c>
      <c r="E3865" s="209" t="s">
        <v>1</v>
      </c>
      <c r="F3865" s="210" t="s">
        <v>1718</v>
      </c>
      <c r="G3865" s="207"/>
      <c r="H3865" s="209" t="s">
        <v>1</v>
      </c>
      <c r="I3865" s="211"/>
      <c r="J3865" s="207"/>
      <c r="K3865" s="207"/>
      <c r="L3865" s="212"/>
      <c r="M3865" s="213"/>
      <c r="N3865" s="214"/>
      <c r="O3865" s="214"/>
      <c r="P3865" s="214"/>
      <c r="Q3865" s="214"/>
      <c r="R3865" s="214"/>
      <c r="S3865" s="214"/>
      <c r="T3865" s="215"/>
      <c r="AT3865" s="216" t="s">
        <v>194</v>
      </c>
      <c r="AU3865" s="216" t="s">
        <v>82</v>
      </c>
      <c r="AV3865" s="13" t="s">
        <v>80</v>
      </c>
      <c r="AW3865" s="13" t="s">
        <v>29</v>
      </c>
      <c r="AX3865" s="13" t="s">
        <v>72</v>
      </c>
      <c r="AY3865" s="216" t="s">
        <v>182</v>
      </c>
    </row>
    <row r="3866" spans="1:65" s="13" customFormat="1" ht="11.25">
      <c r="B3866" s="206"/>
      <c r="C3866" s="207"/>
      <c r="D3866" s="208" t="s">
        <v>194</v>
      </c>
      <c r="E3866" s="209" t="s">
        <v>1</v>
      </c>
      <c r="F3866" s="210" t="s">
        <v>4127</v>
      </c>
      <c r="G3866" s="207"/>
      <c r="H3866" s="209" t="s">
        <v>1</v>
      </c>
      <c r="I3866" s="211"/>
      <c r="J3866" s="207"/>
      <c r="K3866" s="207"/>
      <c r="L3866" s="212"/>
      <c r="M3866" s="213"/>
      <c r="N3866" s="214"/>
      <c r="O3866" s="214"/>
      <c r="P3866" s="214"/>
      <c r="Q3866" s="214"/>
      <c r="R3866" s="214"/>
      <c r="S3866" s="214"/>
      <c r="T3866" s="215"/>
      <c r="AT3866" s="216" t="s">
        <v>194</v>
      </c>
      <c r="AU3866" s="216" t="s">
        <v>82</v>
      </c>
      <c r="AV3866" s="13" t="s">
        <v>80</v>
      </c>
      <c r="AW3866" s="13" t="s">
        <v>29</v>
      </c>
      <c r="AX3866" s="13" t="s">
        <v>72</v>
      </c>
      <c r="AY3866" s="216" t="s">
        <v>182</v>
      </c>
    </row>
    <row r="3867" spans="1:65" s="14" customFormat="1" ht="11.25">
      <c r="B3867" s="217"/>
      <c r="C3867" s="218"/>
      <c r="D3867" s="208" t="s">
        <v>194</v>
      </c>
      <c r="E3867" s="219" t="s">
        <v>1</v>
      </c>
      <c r="F3867" s="220" t="s">
        <v>4128</v>
      </c>
      <c r="G3867" s="218"/>
      <c r="H3867" s="221">
        <v>13.4</v>
      </c>
      <c r="I3867" s="222"/>
      <c r="J3867" s="218"/>
      <c r="K3867" s="218"/>
      <c r="L3867" s="223"/>
      <c r="M3867" s="224"/>
      <c r="N3867" s="225"/>
      <c r="O3867" s="225"/>
      <c r="P3867" s="225"/>
      <c r="Q3867" s="225"/>
      <c r="R3867" s="225"/>
      <c r="S3867" s="225"/>
      <c r="T3867" s="226"/>
      <c r="AT3867" s="227" t="s">
        <v>194</v>
      </c>
      <c r="AU3867" s="227" t="s">
        <v>82</v>
      </c>
      <c r="AV3867" s="14" t="s">
        <v>82</v>
      </c>
      <c r="AW3867" s="14" t="s">
        <v>29</v>
      </c>
      <c r="AX3867" s="14" t="s">
        <v>72</v>
      </c>
      <c r="AY3867" s="227" t="s">
        <v>182</v>
      </c>
    </row>
    <row r="3868" spans="1:65" s="13" customFormat="1" ht="11.25">
      <c r="B3868" s="206"/>
      <c r="C3868" s="207"/>
      <c r="D3868" s="208" t="s">
        <v>194</v>
      </c>
      <c r="E3868" s="209" t="s">
        <v>1</v>
      </c>
      <c r="F3868" s="210" t="s">
        <v>4109</v>
      </c>
      <c r="G3868" s="207"/>
      <c r="H3868" s="209" t="s">
        <v>1</v>
      </c>
      <c r="I3868" s="211"/>
      <c r="J3868" s="207"/>
      <c r="K3868" s="207"/>
      <c r="L3868" s="212"/>
      <c r="M3868" s="213"/>
      <c r="N3868" s="214"/>
      <c r="O3868" s="214"/>
      <c r="P3868" s="214"/>
      <c r="Q3868" s="214"/>
      <c r="R3868" s="214"/>
      <c r="S3868" s="214"/>
      <c r="T3868" s="215"/>
      <c r="AT3868" s="216" t="s">
        <v>194</v>
      </c>
      <c r="AU3868" s="216" t="s">
        <v>82</v>
      </c>
      <c r="AV3868" s="13" t="s">
        <v>80</v>
      </c>
      <c r="AW3868" s="13" t="s">
        <v>29</v>
      </c>
      <c r="AX3868" s="13" t="s">
        <v>72</v>
      </c>
      <c r="AY3868" s="216" t="s">
        <v>182</v>
      </c>
    </row>
    <row r="3869" spans="1:65" s="13" customFormat="1" ht="11.25">
      <c r="B3869" s="206"/>
      <c r="C3869" s="207"/>
      <c r="D3869" s="208" t="s">
        <v>194</v>
      </c>
      <c r="E3869" s="209" t="s">
        <v>1</v>
      </c>
      <c r="F3869" s="210" t="s">
        <v>4129</v>
      </c>
      <c r="G3869" s="207"/>
      <c r="H3869" s="209" t="s">
        <v>1</v>
      </c>
      <c r="I3869" s="211"/>
      <c r="J3869" s="207"/>
      <c r="K3869" s="207"/>
      <c r="L3869" s="212"/>
      <c r="M3869" s="213"/>
      <c r="N3869" s="214"/>
      <c r="O3869" s="214"/>
      <c r="P3869" s="214"/>
      <c r="Q3869" s="214"/>
      <c r="R3869" s="214"/>
      <c r="S3869" s="214"/>
      <c r="T3869" s="215"/>
      <c r="AT3869" s="216" t="s">
        <v>194</v>
      </c>
      <c r="AU3869" s="216" t="s">
        <v>82</v>
      </c>
      <c r="AV3869" s="13" t="s">
        <v>80</v>
      </c>
      <c r="AW3869" s="13" t="s">
        <v>29</v>
      </c>
      <c r="AX3869" s="13" t="s">
        <v>72</v>
      </c>
      <c r="AY3869" s="216" t="s">
        <v>182</v>
      </c>
    </row>
    <row r="3870" spans="1:65" s="14" customFormat="1" ht="11.25">
      <c r="B3870" s="217"/>
      <c r="C3870" s="218"/>
      <c r="D3870" s="208" t="s">
        <v>194</v>
      </c>
      <c r="E3870" s="219" t="s">
        <v>1</v>
      </c>
      <c r="F3870" s="220" t="s">
        <v>4130</v>
      </c>
      <c r="G3870" s="218"/>
      <c r="H3870" s="221">
        <v>6.6</v>
      </c>
      <c r="I3870" s="222"/>
      <c r="J3870" s="218"/>
      <c r="K3870" s="218"/>
      <c r="L3870" s="223"/>
      <c r="M3870" s="224"/>
      <c r="N3870" s="225"/>
      <c r="O3870" s="225"/>
      <c r="P3870" s="225"/>
      <c r="Q3870" s="225"/>
      <c r="R3870" s="225"/>
      <c r="S3870" s="225"/>
      <c r="T3870" s="226"/>
      <c r="AT3870" s="227" t="s">
        <v>194</v>
      </c>
      <c r="AU3870" s="227" t="s">
        <v>82</v>
      </c>
      <c r="AV3870" s="14" t="s">
        <v>82</v>
      </c>
      <c r="AW3870" s="14" t="s">
        <v>29</v>
      </c>
      <c r="AX3870" s="14" t="s">
        <v>72</v>
      </c>
      <c r="AY3870" s="227" t="s">
        <v>182</v>
      </c>
    </row>
    <row r="3871" spans="1:65" s="13" customFormat="1" ht="11.25">
      <c r="B3871" s="206"/>
      <c r="C3871" s="207"/>
      <c r="D3871" s="208" t="s">
        <v>194</v>
      </c>
      <c r="E3871" s="209" t="s">
        <v>1</v>
      </c>
      <c r="F3871" s="210" t="s">
        <v>253</v>
      </c>
      <c r="G3871" s="207"/>
      <c r="H3871" s="209" t="s">
        <v>1</v>
      </c>
      <c r="I3871" s="211"/>
      <c r="J3871" s="207"/>
      <c r="K3871" s="207"/>
      <c r="L3871" s="212"/>
      <c r="M3871" s="213"/>
      <c r="N3871" s="214"/>
      <c r="O3871" s="214"/>
      <c r="P3871" s="214"/>
      <c r="Q3871" s="214"/>
      <c r="R3871" s="214"/>
      <c r="S3871" s="214"/>
      <c r="T3871" s="215"/>
      <c r="AT3871" s="216" t="s">
        <v>194</v>
      </c>
      <c r="AU3871" s="216" t="s">
        <v>82</v>
      </c>
      <c r="AV3871" s="13" t="s">
        <v>80</v>
      </c>
      <c r="AW3871" s="13" t="s">
        <v>29</v>
      </c>
      <c r="AX3871" s="13" t="s">
        <v>72</v>
      </c>
      <c r="AY3871" s="216" t="s">
        <v>182</v>
      </c>
    </row>
    <row r="3872" spans="1:65" s="13" customFormat="1" ht="11.25">
      <c r="B3872" s="206"/>
      <c r="C3872" s="207"/>
      <c r="D3872" s="208" t="s">
        <v>194</v>
      </c>
      <c r="E3872" s="209" t="s">
        <v>1</v>
      </c>
      <c r="F3872" s="210" t="s">
        <v>4131</v>
      </c>
      <c r="G3872" s="207"/>
      <c r="H3872" s="209" t="s">
        <v>1</v>
      </c>
      <c r="I3872" s="211"/>
      <c r="J3872" s="207"/>
      <c r="K3872" s="207"/>
      <c r="L3872" s="212"/>
      <c r="M3872" s="213"/>
      <c r="N3872" s="214"/>
      <c r="O3872" s="214"/>
      <c r="P3872" s="214"/>
      <c r="Q3872" s="214"/>
      <c r="R3872" s="214"/>
      <c r="S3872" s="214"/>
      <c r="T3872" s="215"/>
      <c r="AT3872" s="216" t="s">
        <v>194</v>
      </c>
      <c r="AU3872" s="216" t="s">
        <v>82</v>
      </c>
      <c r="AV3872" s="13" t="s">
        <v>80</v>
      </c>
      <c r="AW3872" s="13" t="s">
        <v>29</v>
      </c>
      <c r="AX3872" s="13" t="s">
        <v>72</v>
      </c>
      <c r="AY3872" s="216" t="s">
        <v>182</v>
      </c>
    </row>
    <row r="3873" spans="1:65" s="13" customFormat="1" ht="11.25">
      <c r="B3873" s="206"/>
      <c r="C3873" s="207"/>
      <c r="D3873" s="208" t="s">
        <v>194</v>
      </c>
      <c r="E3873" s="209" t="s">
        <v>1</v>
      </c>
      <c r="F3873" s="210" t="s">
        <v>4113</v>
      </c>
      <c r="G3873" s="207"/>
      <c r="H3873" s="209" t="s">
        <v>1</v>
      </c>
      <c r="I3873" s="211"/>
      <c r="J3873" s="207"/>
      <c r="K3873" s="207"/>
      <c r="L3873" s="212"/>
      <c r="M3873" s="213"/>
      <c r="N3873" s="214"/>
      <c r="O3873" s="214"/>
      <c r="P3873" s="214"/>
      <c r="Q3873" s="214"/>
      <c r="R3873" s="214"/>
      <c r="S3873" s="214"/>
      <c r="T3873" s="215"/>
      <c r="AT3873" s="216" t="s">
        <v>194</v>
      </c>
      <c r="AU3873" s="216" t="s">
        <v>82</v>
      </c>
      <c r="AV3873" s="13" t="s">
        <v>80</v>
      </c>
      <c r="AW3873" s="13" t="s">
        <v>29</v>
      </c>
      <c r="AX3873" s="13" t="s">
        <v>72</v>
      </c>
      <c r="AY3873" s="216" t="s">
        <v>182</v>
      </c>
    </row>
    <row r="3874" spans="1:65" s="14" customFormat="1" ht="11.25">
      <c r="B3874" s="217"/>
      <c r="C3874" s="218"/>
      <c r="D3874" s="208" t="s">
        <v>194</v>
      </c>
      <c r="E3874" s="219" t="s">
        <v>1</v>
      </c>
      <c r="F3874" s="220" t="s">
        <v>4114</v>
      </c>
      <c r="G3874" s="218"/>
      <c r="H3874" s="221">
        <v>31.4</v>
      </c>
      <c r="I3874" s="222"/>
      <c r="J3874" s="218"/>
      <c r="K3874" s="218"/>
      <c r="L3874" s="223"/>
      <c r="M3874" s="224"/>
      <c r="N3874" s="225"/>
      <c r="O3874" s="225"/>
      <c r="P3874" s="225"/>
      <c r="Q3874" s="225"/>
      <c r="R3874" s="225"/>
      <c r="S3874" s="225"/>
      <c r="T3874" s="226"/>
      <c r="AT3874" s="227" t="s">
        <v>194</v>
      </c>
      <c r="AU3874" s="227" t="s">
        <v>82</v>
      </c>
      <c r="AV3874" s="14" t="s">
        <v>82</v>
      </c>
      <c r="AW3874" s="14" t="s">
        <v>29</v>
      </c>
      <c r="AX3874" s="14" t="s">
        <v>72</v>
      </c>
      <c r="AY3874" s="227" t="s">
        <v>182</v>
      </c>
    </row>
    <row r="3875" spans="1:65" s="14" customFormat="1" ht="11.25">
      <c r="B3875" s="217"/>
      <c r="C3875" s="218"/>
      <c r="D3875" s="208" t="s">
        <v>194</v>
      </c>
      <c r="E3875" s="219" t="s">
        <v>1</v>
      </c>
      <c r="F3875" s="220" t="s">
        <v>4132</v>
      </c>
      <c r="G3875" s="218"/>
      <c r="H3875" s="221">
        <v>7.2240000000000002</v>
      </c>
      <c r="I3875" s="222"/>
      <c r="J3875" s="218"/>
      <c r="K3875" s="218"/>
      <c r="L3875" s="223"/>
      <c r="M3875" s="224"/>
      <c r="N3875" s="225"/>
      <c r="O3875" s="225"/>
      <c r="P3875" s="225"/>
      <c r="Q3875" s="225"/>
      <c r="R3875" s="225"/>
      <c r="S3875" s="225"/>
      <c r="T3875" s="226"/>
      <c r="AT3875" s="227" t="s">
        <v>194</v>
      </c>
      <c r="AU3875" s="227" t="s">
        <v>82</v>
      </c>
      <c r="AV3875" s="14" t="s">
        <v>82</v>
      </c>
      <c r="AW3875" s="14" t="s">
        <v>29</v>
      </c>
      <c r="AX3875" s="14" t="s">
        <v>72</v>
      </c>
      <c r="AY3875" s="227" t="s">
        <v>182</v>
      </c>
    </row>
    <row r="3876" spans="1:65" s="15" customFormat="1" ht="11.25">
      <c r="B3876" s="228"/>
      <c r="C3876" s="229"/>
      <c r="D3876" s="208" t="s">
        <v>194</v>
      </c>
      <c r="E3876" s="230" t="s">
        <v>1</v>
      </c>
      <c r="F3876" s="231" t="s">
        <v>218</v>
      </c>
      <c r="G3876" s="229"/>
      <c r="H3876" s="232">
        <v>58.623999999999995</v>
      </c>
      <c r="I3876" s="233"/>
      <c r="J3876" s="229"/>
      <c r="K3876" s="229"/>
      <c r="L3876" s="234"/>
      <c r="M3876" s="235"/>
      <c r="N3876" s="236"/>
      <c r="O3876" s="236"/>
      <c r="P3876" s="236"/>
      <c r="Q3876" s="236"/>
      <c r="R3876" s="236"/>
      <c r="S3876" s="236"/>
      <c r="T3876" s="237"/>
      <c r="AT3876" s="238" t="s">
        <v>194</v>
      </c>
      <c r="AU3876" s="238" t="s">
        <v>82</v>
      </c>
      <c r="AV3876" s="15" t="s">
        <v>187</v>
      </c>
      <c r="AW3876" s="15" t="s">
        <v>29</v>
      </c>
      <c r="AX3876" s="15" t="s">
        <v>80</v>
      </c>
      <c r="AY3876" s="238" t="s">
        <v>182</v>
      </c>
    </row>
    <row r="3877" spans="1:65" s="2" customFormat="1" ht="24.2" customHeight="1">
      <c r="A3877" s="34"/>
      <c r="B3877" s="35"/>
      <c r="C3877" s="192" t="s">
        <v>4133</v>
      </c>
      <c r="D3877" s="192" t="s">
        <v>184</v>
      </c>
      <c r="E3877" s="193" t="s">
        <v>4134</v>
      </c>
      <c r="F3877" s="194" t="s">
        <v>4135</v>
      </c>
      <c r="G3877" s="195" t="s">
        <v>201</v>
      </c>
      <c r="H3877" s="196">
        <v>58.624000000000002</v>
      </c>
      <c r="I3877" s="197"/>
      <c r="J3877" s="198">
        <f>ROUND(I3877*H3877,2)</f>
        <v>0</v>
      </c>
      <c r="K3877" s="199"/>
      <c r="L3877" s="39"/>
      <c r="M3877" s="200" t="s">
        <v>1</v>
      </c>
      <c r="N3877" s="201" t="s">
        <v>37</v>
      </c>
      <c r="O3877" s="71"/>
      <c r="P3877" s="202">
        <f>O3877*H3877</f>
        <v>0</v>
      </c>
      <c r="Q3877" s="202">
        <v>6.6E-4</v>
      </c>
      <c r="R3877" s="202">
        <f>Q3877*H3877</f>
        <v>3.8691839999999998E-2</v>
      </c>
      <c r="S3877" s="202">
        <v>0</v>
      </c>
      <c r="T3877" s="203">
        <f>S3877*H3877</f>
        <v>0</v>
      </c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R3877" s="204" t="s">
        <v>326</v>
      </c>
      <c r="AT3877" s="204" t="s">
        <v>184</v>
      </c>
      <c r="AU3877" s="204" t="s">
        <v>82</v>
      </c>
      <c r="AY3877" s="17" t="s">
        <v>182</v>
      </c>
      <c r="BE3877" s="205">
        <f>IF(N3877="základní",J3877,0)</f>
        <v>0</v>
      </c>
      <c r="BF3877" s="205">
        <f>IF(N3877="snížená",J3877,0)</f>
        <v>0</v>
      </c>
      <c r="BG3877" s="205">
        <f>IF(N3877="zákl. přenesená",J3877,0)</f>
        <v>0</v>
      </c>
      <c r="BH3877" s="205">
        <f>IF(N3877="sníž. přenesená",J3877,0)</f>
        <v>0</v>
      </c>
      <c r="BI3877" s="205">
        <f>IF(N3877="nulová",J3877,0)</f>
        <v>0</v>
      </c>
      <c r="BJ3877" s="17" t="s">
        <v>80</v>
      </c>
      <c r="BK3877" s="205">
        <f>ROUND(I3877*H3877,2)</f>
        <v>0</v>
      </c>
      <c r="BL3877" s="17" t="s">
        <v>326</v>
      </c>
      <c r="BM3877" s="204" t="s">
        <v>4136</v>
      </c>
    </row>
    <row r="3878" spans="1:65" s="13" customFormat="1" ht="11.25">
      <c r="B3878" s="206"/>
      <c r="C3878" s="207"/>
      <c r="D3878" s="208" t="s">
        <v>194</v>
      </c>
      <c r="E3878" s="209" t="s">
        <v>1</v>
      </c>
      <c r="F3878" s="210" t="s">
        <v>195</v>
      </c>
      <c r="G3878" s="207"/>
      <c r="H3878" s="209" t="s">
        <v>1</v>
      </c>
      <c r="I3878" s="211"/>
      <c r="J3878" s="207"/>
      <c r="K3878" s="207"/>
      <c r="L3878" s="212"/>
      <c r="M3878" s="213"/>
      <c r="N3878" s="214"/>
      <c r="O3878" s="214"/>
      <c r="P3878" s="214"/>
      <c r="Q3878" s="214"/>
      <c r="R3878" s="214"/>
      <c r="S3878" s="214"/>
      <c r="T3878" s="215"/>
      <c r="AT3878" s="216" t="s">
        <v>194</v>
      </c>
      <c r="AU3878" s="216" t="s">
        <v>82</v>
      </c>
      <c r="AV3878" s="13" t="s">
        <v>80</v>
      </c>
      <c r="AW3878" s="13" t="s">
        <v>29</v>
      </c>
      <c r="AX3878" s="13" t="s">
        <v>72</v>
      </c>
      <c r="AY3878" s="216" t="s">
        <v>182</v>
      </c>
    </row>
    <row r="3879" spans="1:65" s="13" customFormat="1" ht="11.25">
      <c r="B3879" s="206"/>
      <c r="C3879" s="207"/>
      <c r="D3879" s="208" t="s">
        <v>194</v>
      </c>
      <c r="E3879" s="209" t="s">
        <v>1</v>
      </c>
      <c r="F3879" s="210" t="s">
        <v>1718</v>
      </c>
      <c r="G3879" s="207"/>
      <c r="H3879" s="209" t="s">
        <v>1</v>
      </c>
      <c r="I3879" s="211"/>
      <c r="J3879" s="207"/>
      <c r="K3879" s="207"/>
      <c r="L3879" s="212"/>
      <c r="M3879" s="213"/>
      <c r="N3879" s="214"/>
      <c r="O3879" s="214"/>
      <c r="P3879" s="214"/>
      <c r="Q3879" s="214"/>
      <c r="R3879" s="214"/>
      <c r="S3879" s="214"/>
      <c r="T3879" s="215"/>
      <c r="AT3879" s="216" t="s">
        <v>194</v>
      </c>
      <c r="AU3879" s="216" t="s">
        <v>82</v>
      </c>
      <c r="AV3879" s="13" t="s">
        <v>80</v>
      </c>
      <c r="AW3879" s="13" t="s">
        <v>29</v>
      </c>
      <c r="AX3879" s="13" t="s">
        <v>72</v>
      </c>
      <c r="AY3879" s="216" t="s">
        <v>182</v>
      </c>
    </row>
    <row r="3880" spans="1:65" s="13" customFormat="1" ht="11.25">
      <c r="B3880" s="206"/>
      <c r="C3880" s="207"/>
      <c r="D3880" s="208" t="s">
        <v>194</v>
      </c>
      <c r="E3880" s="209" t="s">
        <v>1</v>
      </c>
      <c r="F3880" s="210" t="s">
        <v>4127</v>
      </c>
      <c r="G3880" s="207"/>
      <c r="H3880" s="209" t="s">
        <v>1</v>
      </c>
      <c r="I3880" s="211"/>
      <c r="J3880" s="207"/>
      <c r="K3880" s="207"/>
      <c r="L3880" s="212"/>
      <c r="M3880" s="213"/>
      <c r="N3880" s="214"/>
      <c r="O3880" s="214"/>
      <c r="P3880" s="214"/>
      <c r="Q3880" s="214"/>
      <c r="R3880" s="214"/>
      <c r="S3880" s="214"/>
      <c r="T3880" s="215"/>
      <c r="AT3880" s="216" t="s">
        <v>194</v>
      </c>
      <c r="AU3880" s="216" t="s">
        <v>82</v>
      </c>
      <c r="AV3880" s="13" t="s">
        <v>80</v>
      </c>
      <c r="AW3880" s="13" t="s">
        <v>29</v>
      </c>
      <c r="AX3880" s="13" t="s">
        <v>72</v>
      </c>
      <c r="AY3880" s="216" t="s">
        <v>182</v>
      </c>
    </row>
    <row r="3881" spans="1:65" s="14" customFormat="1" ht="11.25">
      <c r="B3881" s="217"/>
      <c r="C3881" s="218"/>
      <c r="D3881" s="208" t="s">
        <v>194</v>
      </c>
      <c r="E3881" s="219" t="s">
        <v>1</v>
      </c>
      <c r="F3881" s="220" t="s">
        <v>4128</v>
      </c>
      <c r="G3881" s="218"/>
      <c r="H3881" s="221">
        <v>13.4</v>
      </c>
      <c r="I3881" s="222"/>
      <c r="J3881" s="218"/>
      <c r="K3881" s="218"/>
      <c r="L3881" s="223"/>
      <c r="M3881" s="224"/>
      <c r="N3881" s="225"/>
      <c r="O3881" s="225"/>
      <c r="P3881" s="225"/>
      <c r="Q3881" s="225"/>
      <c r="R3881" s="225"/>
      <c r="S3881" s="225"/>
      <c r="T3881" s="226"/>
      <c r="AT3881" s="227" t="s">
        <v>194</v>
      </c>
      <c r="AU3881" s="227" t="s">
        <v>82</v>
      </c>
      <c r="AV3881" s="14" t="s">
        <v>82</v>
      </c>
      <c r="AW3881" s="14" t="s">
        <v>29</v>
      </c>
      <c r="AX3881" s="14" t="s">
        <v>72</v>
      </c>
      <c r="AY3881" s="227" t="s">
        <v>182</v>
      </c>
    </row>
    <row r="3882" spans="1:65" s="13" customFormat="1" ht="11.25">
      <c r="B3882" s="206"/>
      <c r="C3882" s="207"/>
      <c r="D3882" s="208" t="s">
        <v>194</v>
      </c>
      <c r="E3882" s="209" t="s">
        <v>1</v>
      </c>
      <c r="F3882" s="210" t="s">
        <v>4109</v>
      </c>
      <c r="G3882" s="207"/>
      <c r="H3882" s="209" t="s">
        <v>1</v>
      </c>
      <c r="I3882" s="211"/>
      <c r="J3882" s="207"/>
      <c r="K3882" s="207"/>
      <c r="L3882" s="212"/>
      <c r="M3882" s="213"/>
      <c r="N3882" s="214"/>
      <c r="O3882" s="214"/>
      <c r="P3882" s="214"/>
      <c r="Q3882" s="214"/>
      <c r="R3882" s="214"/>
      <c r="S3882" s="214"/>
      <c r="T3882" s="215"/>
      <c r="AT3882" s="216" t="s">
        <v>194</v>
      </c>
      <c r="AU3882" s="216" t="s">
        <v>82</v>
      </c>
      <c r="AV3882" s="13" t="s">
        <v>80</v>
      </c>
      <c r="AW3882" s="13" t="s">
        <v>29</v>
      </c>
      <c r="AX3882" s="13" t="s">
        <v>72</v>
      </c>
      <c r="AY3882" s="216" t="s">
        <v>182</v>
      </c>
    </row>
    <row r="3883" spans="1:65" s="13" customFormat="1" ht="11.25">
      <c r="B3883" s="206"/>
      <c r="C3883" s="207"/>
      <c r="D3883" s="208" t="s">
        <v>194</v>
      </c>
      <c r="E3883" s="209" t="s">
        <v>1</v>
      </c>
      <c r="F3883" s="210" t="s">
        <v>4129</v>
      </c>
      <c r="G3883" s="207"/>
      <c r="H3883" s="209" t="s">
        <v>1</v>
      </c>
      <c r="I3883" s="211"/>
      <c r="J3883" s="207"/>
      <c r="K3883" s="207"/>
      <c r="L3883" s="212"/>
      <c r="M3883" s="213"/>
      <c r="N3883" s="214"/>
      <c r="O3883" s="214"/>
      <c r="P3883" s="214"/>
      <c r="Q3883" s="214"/>
      <c r="R3883" s="214"/>
      <c r="S3883" s="214"/>
      <c r="T3883" s="215"/>
      <c r="AT3883" s="216" t="s">
        <v>194</v>
      </c>
      <c r="AU3883" s="216" t="s">
        <v>82</v>
      </c>
      <c r="AV3883" s="13" t="s">
        <v>80</v>
      </c>
      <c r="AW3883" s="13" t="s">
        <v>29</v>
      </c>
      <c r="AX3883" s="13" t="s">
        <v>72</v>
      </c>
      <c r="AY3883" s="216" t="s">
        <v>182</v>
      </c>
    </row>
    <row r="3884" spans="1:65" s="14" customFormat="1" ht="11.25">
      <c r="B3884" s="217"/>
      <c r="C3884" s="218"/>
      <c r="D3884" s="208" t="s">
        <v>194</v>
      </c>
      <c r="E3884" s="219" t="s">
        <v>1</v>
      </c>
      <c r="F3884" s="220" t="s">
        <v>4130</v>
      </c>
      <c r="G3884" s="218"/>
      <c r="H3884" s="221">
        <v>6.6</v>
      </c>
      <c r="I3884" s="222"/>
      <c r="J3884" s="218"/>
      <c r="K3884" s="218"/>
      <c r="L3884" s="223"/>
      <c r="M3884" s="224"/>
      <c r="N3884" s="225"/>
      <c r="O3884" s="225"/>
      <c r="P3884" s="225"/>
      <c r="Q3884" s="225"/>
      <c r="R3884" s="225"/>
      <c r="S3884" s="225"/>
      <c r="T3884" s="226"/>
      <c r="AT3884" s="227" t="s">
        <v>194</v>
      </c>
      <c r="AU3884" s="227" t="s">
        <v>82</v>
      </c>
      <c r="AV3884" s="14" t="s">
        <v>82</v>
      </c>
      <c r="AW3884" s="14" t="s">
        <v>29</v>
      </c>
      <c r="AX3884" s="14" t="s">
        <v>72</v>
      </c>
      <c r="AY3884" s="227" t="s">
        <v>182</v>
      </c>
    </row>
    <row r="3885" spans="1:65" s="13" customFormat="1" ht="11.25">
      <c r="B3885" s="206"/>
      <c r="C3885" s="207"/>
      <c r="D3885" s="208" t="s">
        <v>194</v>
      </c>
      <c r="E3885" s="209" t="s">
        <v>1</v>
      </c>
      <c r="F3885" s="210" t="s">
        <v>253</v>
      </c>
      <c r="G3885" s="207"/>
      <c r="H3885" s="209" t="s">
        <v>1</v>
      </c>
      <c r="I3885" s="211"/>
      <c r="J3885" s="207"/>
      <c r="K3885" s="207"/>
      <c r="L3885" s="212"/>
      <c r="M3885" s="213"/>
      <c r="N3885" s="214"/>
      <c r="O3885" s="214"/>
      <c r="P3885" s="214"/>
      <c r="Q3885" s="214"/>
      <c r="R3885" s="214"/>
      <c r="S3885" s="214"/>
      <c r="T3885" s="215"/>
      <c r="AT3885" s="216" t="s">
        <v>194</v>
      </c>
      <c r="AU3885" s="216" t="s">
        <v>82</v>
      </c>
      <c r="AV3885" s="13" t="s">
        <v>80</v>
      </c>
      <c r="AW3885" s="13" t="s">
        <v>29</v>
      </c>
      <c r="AX3885" s="13" t="s">
        <v>72</v>
      </c>
      <c r="AY3885" s="216" t="s">
        <v>182</v>
      </c>
    </row>
    <row r="3886" spans="1:65" s="13" customFormat="1" ht="11.25">
      <c r="B3886" s="206"/>
      <c r="C3886" s="207"/>
      <c r="D3886" s="208" t="s">
        <v>194</v>
      </c>
      <c r="E3886" s="209" t="s">
        <v>1</v>
      </c>
      <c r="F3886" s="210" t="s">
        <v>4131</v>
      </c>
      <c r="G3886" s="207"/>
      <c r="H3886" s="209" t="s">
        <v>1</v>
      </c>
      <c r="I3886" s="211"/>
      <c r="J3886" s="207"/>
      <c r="K3886" s="207"/>
      <c r="L3886" s="212"/>
      <c r="M3886" s="213"/>
      <c r="N3886" s="214"/>
      <c r="O3886" s="214"/>
      <c r="P3886" s="214"/>
      <c r="Q3886" s="214"/>
      <c r="R3886" s="214"/>
      <c r="S3886" s="214"/>
      <c r="T3886" s="215"/>
      <c r="AT3886" s="216" t="s">
        <v>194</v>
      </c>
      <c r="AU3886" s="216" t="s">
        <v>82</v>
      </c>
      <c r="AV3886" s="13" t="s">
        <v>80</v>
      </c>
      <c r="AW3886" s="13" t="s">
        <v>29</v>
      </c>
      <c r="AX3886" s="13" t="s">
        <v>72</v>
      </c>
      <c r="AY3886" s="216" t="s">
        <v>182</v>
      </c>
    </row>
    <row r="3887" spans="1:65" s="13" customFormat="1" ht="11.25">
      <c r="B3887" s="206"/>
      <c r="C3887" s="207"/>
      <c r="D3887" s="208" t="s">
        <v>194</v>
      </c>
      <c r="E3887" s="209" t="s">
        <v>1</v>
      </c>
      <c r="F3887" s="210" t="s">
        <v>4113</v>
      </c>
      <c r="G3887" s="207"/>
      <c r="H3887" s="209" t="s">
        <v>1</v>
      </c>
      <c r="I3887" s="211"/>
      <c r="J3887" s="207"/>
      <c r="K3887" s="207"/>
      <c r="L3887" s="212"/>
      <c r="M3887" s="213"/>
      <c r="N3887" s="214"/>
      <c r="O3887" s="214"/>
      <c r="P3887" s="214"/>
      <c r="Q3887" s="214"/>
      <c r="R3887" s="214"/>
      <c r="S3887" s="214"/>
      <c r="T3887" s="215"/>
      <c r="AT3887" s="216" t="s">
        <v>194</v>
      </c>
      <c r="AU3887" s="216" t="s">
        <v>82</v>
      </c>
      <c r="AV3887" s="13" t="s">
        <v>80</v>
      </c>
      <c r="AW3887" s="13" t="s">
        <v>29</v>
      </c>
      <c r="AX3887" s="13" t="s">
        <v>72</v>
      </c>
      <c r="AY3887" s="216" t="s">
        <v>182</v>
      </c>
    </row>
    <row r="3888" spans="1:65" s="14" customFormat="1" ht="11.25">
      <c r="B3888" s="217"/>
      <c r="C3888" s="218"/>
      <c r="D3888" s="208" t="s">
        <v>194</v>
      </c>
      <c r="E3888" s="219" t="s">
        <v>1</v>
      </c>
      <c r="F3888" s="220" t="s">
        <v>4114</v>
      </c>
      <c r="G3888" s="218"/>
      <c r="H3888" s="221">
        <v>31.4</v>
      </c>
      <c r="I3888" s="222"/>
      <c r="J3888" s="218"/>
      <c r="K3888" s="218"/>
      <c r="L3888" s="223"/>
      <c r="M3888" s="224"/>
      <c r="N3888" s="225"/>
      <c r="O3888" s="225"/>
      <c r="P3888" s="225"/>
      <c r="Q3888" s="225"/>
      <c r="R3888" s="225"/>
      <c r="S3888" s="225"/>
      <c r="T3888" s="226"/>
      <c r="AT3888" s="227" t="s">
        <v>194</v>
      </c>
      <c r="AU3888" s="227" t="s">
        <v>82</v>
      </c>
      <c r="AV3888" s="14" t="s">
        <v>82</v>
      </c>
      <c r="AW3888" s="14" t="s">
        <v>29</v>
      </c>
      <c r="AX3888" s="14" t="s">
        <v>72</v>
      </c>
      <c r="AY3888" s="227" t="s">
        <v>182</v>
      </c>
    </row>
    <row r="3889" spans="1:65" s="14" customFormat="1" ht="11.25">
      <c r="B3889" s="217"/>
      <c r="C3889" s="218"/>
      <c r="D3889" s="208" t="s">
        <v>194</v>
      </c>
      <c r="E3889" s="219" t="s">
        <v>1</v>
      </c>
      <c r="F3889" s="220" t="s">
        <v>4132</v>
      </c>
      <c r="G3889" s="218"/>
      <c r="H3889" s="221">
        <v>7.2240000000000002</v>
      </c>
      <c r="I3889" s="222"/>
      <c r="J3889" s="218"/>
      <c r="K3889" s="218"/>
      <c r="L3889" s="223"/>
      <c r="M3889" s="224"/>
      <c r="N3889" s="225"/>
      <c r="O3889" s="225"/>
      <c r="P3889" s="225"/>
      <c r="Q3889" s="225"/>
      <c r="R3889" s="225"/>
      <c r="S3889" s="225"/>
      <c r="T3889" s="226"/>
      <c r="AT3889" s="227" t="s">
        <v>194</v>
      </c>
      <c r="AU3889" s="227" t="s">
        <v>82</v>
      </c>
      <c r="AV3889" s="14" t="s">
        <v>82</v>
      </c>
      <c r="AW3889" s="14" t="s">
        <v>29</v>
      </c>
      <c r="AX3889" s="14" t="s">
        <v>72</v>
      </c>
      <c r="AY3889" s="227" t="s">
        <v>182</v>
      </c>
    </row>
    <row r="3890" spans="1:65" s="15" customFormat="1" ht="11.25">
      <c r="B3890" s="228"/>
      <c r="C3890" s="229"/>
      <c r="D3890" s="208" t="s">
        <v>194</v>
      </c>
      <c r="E3890" s="230" t="s">
        <v>1</v>
      </c>
      <c r="F3890" s="231" t="s">
        <v>218</v>
      </c>
      <c r="G3890" s="229"/>
      <c r="H3890" s="232">
        <v>58.624000000000002</v>
      </c>
      <c r="I3890" s="233"/>
      <c r="J3890" s="229"/>
      <c r="K3890" s="229"/>
      <c r="L3890" s="234"/>
      <c r="M3890" s="235"/>
      <c r="N3890" s="236"/>
      <c r="O3890" s="236"/>
      <c r="P3890" s="236"/>
      <c r="Q3890" s="236"/>
      <c r="R3890" s="236"/>
      <c r="S3890" s="236"/>
      <c r="T3890" s="237"/>
      <c r="AT3890" s="238" t="s">
        <v>194</v>
      </c>
      <c r="AU3890" s="238" t="s">
        <v>82</v>
      </c>
      <c r="AV3890" s="15" t="s">
        <v>187</v>
      </c>
      <c r="AW3890" s="15" t="s">
        <v>29</v>
      </c>
      <c r="AX3890" s="15" t="s">
        <v>80</v>
      </c>
      <c r="AY3890" s="238" t="s">
        <v>182</v>
      </c>
    </row>
    <row r="3891" spans="1:65" s="2" customFormat="1" ht="24.2" customHeight="1">
      <c r="A3891" s="34"/>
      <c r="B3891" s="35"/>
      <c r="C3891" s="192" t="s">
        <v>4137</v>
      </c>
      <c r="D3891" s="192" t="s">
        <v>184</v>
      </c>
      <c r="E3891" s="193" t="s">
        <v>4138</v>
      </c>
      <c r="F3891" s="194" t="s">
        <v>4139</v>
      </c>
      <c r="G3891" s="195" t="s">
        <v>318</v>
      </c>
      <c r="H3891" s="196">
        <v>22.5</v>
      </c>
      <c r="I3891" s="197"/>
      <c r="J3891" s="198">
        <f>ROUND(I3891*H3891,2)</f>
        <v>0</v>
      </c>
      <c r="K3891" s="199"/>
      <c r="L3891" s="39"/>
      <c r="M3891" s="200" t="s">
        <v>1</v>
      </c>
      <c r="N3891" s="201" t="s">
        <v>37</v>
      </c>
      <c r="O3891" s="71"/>
      <c r="P3891" s="202">
        <f>O3891*H3891</f>
        <v>0</v>
      </c>
      <c r="Q3891" s="202">
        <v>5.0000000000000002E-5</v>
      </c>
      <c r="R3891" s="202">
        <f>Q3891*H3891</f>
        <v>1.1250000000000001E-3</v>
      </c>
      <c r="S3891" s="202">
        <v>0</v>
      </c>
      <c r="T3891" s="203">
        <f>S3891*H3891</f>
        <v>0</v>
      </c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R3891" s="204" t="s">
        <v>326</v>
      </c>
      <c r="AT3891" s="204" t="s">
        <v>184</v>
      </c>
      <c r="AU3891" s="204" t="s">
        <v>82</v>
      </c>
      <c r="AY3891" s="17" t="s">
        <v>182</v>
      </c>
      <c r="BE3891" s="205">
        <f>IF(N3891="základní",J3891,0)</f>
        <v>0</v>
      </c>
      <c r="BF3891" s="205">
        <f>IF(N3891="snížená",J3891,0)</f>
        <v>0</v>
      </c>
      <c r="BG3891" s="205">
        <f>IF(N3891="zákl. přenesená",J3891,0)</f>
        <v>0</v>
      </c>
      <c r="BH3891" s="205">
        <f>IF(N3891="sníž. přenesená",J3891,0)</f>
        <v>0</v>
      </c>
      <c r="BI3891" s="205">
        <f>IF(N3891="nulová",J3891,0)</f>
        <v>0</v>
      </c>
      <c r="BJ3891" s="17" t="s">
        <v>80</v>
      </c>
      <c r="BK3891" s="205">
        <f>ROUND(I3891*H3891,2)</f>
        <v>0</v>
      </c>
      <c r="BL3891" s="17" t="s">
        <v>326</v>
      </c>
      <c r="BM3891" s="204" t="s">
        <v>4140</v>
      </c>
    </row>
    <row r="3892" spans="1:65" s="13" customFormat="1" ht="11.25">
      <c r="B3892" s="206"/>
      <c r="C3892" s="207"/>
      <c r="D3892" s="208" t="s">
        <v>194</v>
      </c>
      <c r="E3892" s="209" t="s">
        <v>1</v>
      </c>
      <c r="F3892" s="210" t="s">
        <v>195</v>
      </c>
      <c r="G3892" s="207"/>
      <c r="H3892" s="209" t="s">
        <v>1</v>
      </c>
      <c r="I3892" s="211"/>
      <c r="J3892" s="207"/>
      <c r="K3892" s="207"/>
      <c r="L3892" s="212"/>
      <c r="M3892" s="213"/>
      <c r="N3892" s="214"/>
      <c r="O3892" s="214"/>
      <c r="P3892" s="214"/>
      <c r="Q3892" s="214"/>
      <c r="R3892" s="214"/>
      <c r="S3892" s="214"/>
      <c r="T3892" s="215"/>
      <c r="AT3892" s="216" t="s">
        <v>194</v>
      </c>
      <c r="AU3892" s="216" t="s">
        <v>82</v>
      </c>
      <c r="AV3892" s="13" t="s">
        <v>80</v>
      </c>
      <c r="AW3892" s="13" t="s">
        <v>29</v>
      </c>
      <c r="AX3892" s="13" t="s">
        <v>72</v>
      </c>
      <c r="AY3892" s="216" t="s">
        <v>182</v>
      </c>
    </row>
    <row r="3893" spans="1:65" s="13" customFormat="1" ht="11.25">
      <c r="B3893" s="206"/>
      <c r="C3893" s="207"/>
      <c r="D3893" s="208" t="s">
        <v>194</v>
      </c>
      <c r="E3893" s="209" t="s">
        <v>1</v>
      </c>
      <c r="F3893" s="210" t="s">
        <v>1718</v>
      </c>
      <c r="G3893" s="207"/>
      <c r="H3893" s="209" t="s">
        <v>1</v>
      </c>
      <c r="I3893" s="211"/>
      <c r="J3893" s="207"/>
      <c r="K3893" s="207"/>
      <c r="L3893" s="212"/>
      <c r="M3893" s="213"/>
      <c r="N3893" s="214"/>
      <c r="O3893" s="214"/>
      <c r="P3893" s="214"/>
      <c r="Q3893" s="214"/>
      <c r="R3893" s="214"/>
      <c r="S3893" s="214"/>
      <c r="T3893" s="215"/>
      <c r="AT3893" s="216" t="s">
        <v>194</v>
      </c>
      <c r="AU3893" s="216" t="s">
        <v>82</v>
      </c>
      <c r="AV3893" s="13" t="s">
        <v>80</v>
      </c>
      <c r="AW3893" s="13" t="s">
        <v>29</v>
      </c>
      <c r="AX3893" s="13" t="s">
        <v>72</v>
      </c>
      <c r="AY3893" s="216" t="s">
        <v>182</v>
      </c>
    </row>
    <row r="3894" spans="1:65" s="13" customFormat="1" ht="11.25">
      <c r="B3894" s="206"/>
      <c r="C3894" s="207"/>
      <c r="D3894" s="208" t="s">
        <v>194</v>
      </c>
      <c r="E3894" s="209" t="s">
        <v>1</v>
      </c>
      <c r="F3894" s="210" t="s">
        <v>4141</v>
      </c>
      <c r="G3894" s="207"/>
      <c r="H3894" s="209" t="s">
        <v>1</v>
      </c>
      <c r="I3894" s="211"/>
      <c r="J3894" s="207"/>
      <c r="K3894" s="207"/>
      <c r="L3894" s="212"/>
      <c r="M3894" s="213"/>
      <c r="N3894" s="214"/>
      <c r="O3894" s="214"/>
      <c r="P3894" s="214"/>
      <c r="Q3894" s="214"/>
      <c r="R3894" s="214"/>
      <c r="S3894" s="214"/>
      <c r="T3894" s="215"/>
      <c r="AT3894" s="216" t="s">
        <v>194</v>
      </c>
      <c r="AU3894" s="216" t="s">
        <v>82</v>
      </c>
      <c r="AV3894" s="13" t="s">
        <v>80</v>
      </c>
      <c r="AW3894" s="13" t="s">
        <v>29</v>
      </c>
      <c r="AX3894" s="13" t="s">
        <v>72</v>
      </c>
      <c r="AY3894" s="216" t="s">
        <v>182</v>
      </c>
    </row>
    <row r="3895" spans="1:65" s="14" customFormat="1" ht="11.25">
      <c r="B3895" s="217"/>
      <c r="C3895" s="218"/>
      <c r="D3895" s="208" t="s">
        <v>194</v>
      </c>
      <c r="E3895" s="219" t="s">
        <v>1</v>
      </c>
      <c r="F3895" s="220" t="s">
        <v>1720</v>
      </c>
      <c r="G3895" s="218"/>
      <c r="H3895" s="221">
        <v>13.5</v>
      </c>
      <c r="I3895" s="222"/>
      <c r="J3895" s="218"/>
      <c r="K3895" s="218"/>
      <c r="L3895" s="223"/>
      <c r="M3895" s="224"/>
      <c r="N3895" s="225"/>
      <c r="O3895" s="225"/>
      <c r="P3895" s="225"/>
      <c r="Q3895" s="225"/>
      <c r="R3895" s="225"/>
      <c r="S3895" s="225"/>
      <c r="T3895" s="226"/>
      <c r="AT3895" s="227" t="s">
        <v>194</v>
      </c>
      <c r="AU3895" s="227" t="s">
        <v>82</v>
      </c>
      <c r="AV3895" s="14" t="s">
        <v>82</v>
      </c>
      <c r="AW3895" s="14" t="s">
        <v>29</v>
      </c>
      <c r="AX3895" s="14" t="s">
        <v>72</v>
      </c>
      <c r="AY3895" s="227" t="s">
        <v>182</v>
      </c>
    </row>
    <row r="3896" spans="1:65" s="13" customFormat="1" ht="11.25">
      <c r="B3896" s="206"/>
      <c r="C3896" s="207"/>
      <c r="D3896" s="208" t="s">
        <v>194</v>
      </c>
      <c r="E3896" s="209" t="s">
        <v>1</v>
      </c>
      <c r="F3896" s="210" t="s">
        <v>4109</v>
      </c>
      <c r="G3896" s="207"/>
      <c r="H3896" s="209" t="s">
        <v>1</v>
      </c>
      <c r="I3896" s="211"/>
      <c r="J3896" s="207"/>
      <c r="K3896" s="207"/>
      <c r="L3896" s="212"/>
      <c r="M3896" s="213"/>
      <c r="N3896" s="214"/>
      <c r="O3896" s="214"/>
      <c r="P3896" s="214"/>
      <c r="Q3896" s="214"/>
      <c r="R3896" s="214"/>
      <c r="S3896" s="214"/>
      <c r="T3896" s="215"/>
      <c r="AT3896" s="216" t="s">
        <v>194</v>
      </c>
      <c r="AU3896" s="216" t="s">
        <v>82</v>
      </c>
      <c r="AV3896" s="13" t="s">
        <v>80</v>
      </c>
      <c r="AW3896" s="13" t="s">
        <v>29</v>
      </c>
      <c r="AX3896" s="13" t="s">
        <v>72</v>
      </c>
      <c r="AY3896" s="216" t="s">
        <v>182</v>
      </c>
    </row>
    <row r="3897" spans="1:65" s="13" customFormat="1" ht="11.25">
      <c r="B3897" s="206"/>
      <c r="C3897" s="207"/>
      <c r="D3897" s="208" t="s">
        <v>194</v>
      </c>
      <c r="E3897" s="209" t="s">
        <v>1</v>
      </c>
      <c r="F3897" s="210" t="s">
        <v>4142</v>
      </c>
      <c r="G3897" s="207"/>
      <c r="H3897" s="209" t="s">
        <v>1</v>
      </c>
      <c r="I3897" s="211"/>
      <c r="J3897" s="207"/>
      <c r="K3897" s="207"/>
      <c r="L3897" s="212"/>
      <c r="M3897" s="213"/>
      <c r="N3897" s="214"/>
      <c r="O3897" s="214"/>
      <c r="P3897" s="214"/>
      <c r="Q3897" s="214"/>
      <c r="R3897" s="214"/>
      <c r="S3897" s="214"/>
      <c r="T3897" s="215"/>
      <c r="AT3897" s="216" t="s">
        <v>194</v>
      </c>
      <c r="AU3897" s="216" t="s">
        <v>82</v>
      </c>
      <c r="AV3897" s="13" t="s">
        <v>80</v>
      </c>
      <c r="AW3897" s="13" t="s">
        <v>29</v>
      </c>
      <c r="AX3897" s="13" t="s">
        <v>72</v>
      </c>
      <c r="AY3897" s="216" t="s">
        <v>182</v>
      </c>
    </row>
    <row r="3898" spans="1:65" s="13" customFormat="1" ht="11.25">
      <c r="B3898" s="206"/>
      <c r="C3898" s="207"/>
      <c r="D3898" s="208" t="s">
        <v>194</v>
      </c>
      <c r="E3898" s="209" t="s">
        <v>1</v>
      </c>
      <c r="F3898" s="210" t="s">
        <v>4141</v>
      </c>
      <c r="G3898" s="207"/>
      <c r="H3898" s="209" t="s">
        <v>1</v>
      </c>
      <c r="I3898" s="211"/>
      <c r="J3898" s="207"/>
      <c r="K3898" s="207"/>
      <c r="L3898" s="212"/>
      <c r="M3898" s="213"/>
      <c r="N3898" s="214"/>
      <c r="O3898" s="214"/>
      <c r="P3898" s="214"/>
      <c r="Q3898" s="214"/>
      <c r="R3898" s="214"/>
      <c r="S3898" s="214"/>
      <c r="T3898" s="215"/>
      <c r="AT3898" s="216" t="s">
        <v>194</v>
      </c>
      <c r="AU3898" s="216" t="s">
        <v>82</v>
      </c>
      <c r="AV3898" s="13" t="s">
        <v>80</v>
      </c>
      <c r="AW3898" s="13" t="s">
        <v>29</v>
      </c>
      <c r="AX3898" s="13" t="s">
        <v>72</v>
      </c>
      <c r="AY3898" s="216" t="s">
        <v>182</v>
      </c>
    </row>
    <row r="3899" spans="1:65" s="14" customFormat="1" ht="11.25">
      <c r="B3899" s="217"/>
      <c r="C3899" s="218"/>
      <c r="D3899" s="208" t="s">
        <v>194</v>
      </c>
      <c r="E3899" s="219" t="s">
        <v>1</v>
      </c>
      <c r="F3899" s="220" t="s">
        <v>189</v>
      </c>
      <c r="G3899" s="218"/>
      <c r="H3899" s="221">
        <v>9</v>
      </c>
      <c r="I3899" s="222"/>
      <c r="J3899" s="218"/>
      <c r="K3899" s="218"/>
      <c r="L3899" s="223"/>
      <c r="M3899" s="224"/>
      <c r="N3899" s="225"/>
      <c r="O3899" s="225"/>
      <c r="P3899" s="225"/>
      <c r="Q3899" s="225"/>
      <c r="R3899" s="225"/>
      <c r="S3899" s="225"/>
      <c r="T3899" s="226"/>
      <c r="AT3899" s="227" t="s">
        <v>194</v>
      </c>
      <c r="AU3899" s="227" t="s">
        <v>82</v>
      </c>
      <c r="AV3899" s="14" t="s">
        <v>82</v>
      </c>
      <c r="AW3899" s="14" t="s">
        <v>29</v>
      </c>
      <c r="AX3899" s="14" t="s">
        <v>72</v>
      </c>
      <c r="AY3899" s="227" t="s">
        <v>182</v>
      </c>
    </row>
    <row r="3900" spans="1:65" s="15" customFormat="1" ht="11.25">
      <c r="B3900" s="228"/>
      <c r="C3900" s="229"/>
      <c r="D3900" s="208" t="s">
        <v>194</v>
      </c>
      <c r="E3900" s="230" t="s">
        <v>1</v>
      </c>
      <c r="F3900" s="231" t="s">
        <v>218</v>
      </c>
      <c r="G3900" s="229"/>
      <c r="H3900" s="232">
        <v>22.5</v>
      </c>
      <c r="I3900" s="233"/>
      <c r="J3900" s="229"/>
      <c r="K3900" s="229"/>
      <c r="L3900" s="234"/>
      <c r="M3900" s="235"/>
      <c r="N3900" s="236"/>
      <c r="O3900" s="236"/>
      <c r="P3900" s="236"/>
      <c r="Q3900" s="236"/>
      <c r="R3900" s="236"/>
      <c r="S3900" s="236"/>
      <c r="T3900" s="237"/>
      <c r="AT3900" s="238" t="s">
        <v>194</v>
      </c>
      <c r="AU3900" s="238" t="s">
        <v>82</v>
      </c>
      <c r="AV3900" s="15" t="s">
        <v>187</v>
      </c>
      <c r="AW3900" s="15" t="s">
        <v>29</v>
      </c>
      <c r="AX3900" s="15" t="s">
        <v>80</v>
      </c>
      <c r="AY3900" s="238" t="s">
        <v>182</v>
      </c>
    </row>
    <row r="3901" spans="1:65" s="2" customFormat="1" ht="24.2" customHeight="1">
      <c r="A3901" s="34"/>
      <c r="B3901" s="35"/>
      <c r="C3901" s="192" t="s">
        <v>4143</v>
      </c>
      <c r="D3901" s="192" t="s">
        <v>184</v>
      </c>
      <c r="E3901" s="193" t="s">
        <v>4144</v>
      </c>
      <c r="F3901" s="194" t="s">
        <v>4145</v>
      </c>
      <c r="G3901" s="195" t="s">
        <v>201</v>
      </c>
      <c r="H3901" s="196">
        <v>46.9</v>
      </c>
      <c r="I3901" s="197"/>
      <c r="J3901" s="198">
        <f>ROUND(I3901*H3901,2)</f>
        <v>0</v>
      </c>
      <c r="K3901" s="199"/>
      <c r="L3901" s="39"/>
      <c r="M3901" s="200" t="s">
        <v>1</v>
      </c>
      <c r="N3901" s="201" t="s">
        <v>37</v>
      </c>
      <c r="O3901" s="71"/>
      <c r="P3901" s="202">
        <f>O3901*H3901</f>
        <v>0</v>
      </c>
      <c r="Q3901" s="202">
        <v>2.5000000000000001E-3</v>
      </c>
      <c r="R3901" s="202">
        <f>Q3901*H3901</f>
        <v>0.11724999999999999</v>
      </c>
      <c r="S3901" s="202">
        <v>0</v>
      </c>
      <c r="T3901" s="203">
        <f>S3901*H3901</f>
        <v>0</v>
      </c>
      <c r="U3901" s="34"/>
      <c r="V3901" s="34"/>
      <c r="W3901" s="34"/>
      <c r="X3901" s="34"/>
      <c r="Y3901" s="34"/>
      <c r="Z3901" s="34"/>
      <c r="AA3901" s="34"/>
      <c r="AB3901" s="34"/>
      <c r="AC3901" s="34"/>
      <c r="AD3901" s="34"/>
      <c r="AE3901" s="34"/>
      <c r="AR3901" s="204" t="s">
        <v>326</v>
      </c>
      <c r="AT3901" s="204" t="s">
        <v>184</v>
      </c>
      <c r="AU3901" s="204" t="s">
        <v>82</v>
      </c>
      <c r="AY3901" s="17" t="s">
        <v>182</v>
      </c>
      <c r="BE3901" s="205">
        <f>IF(N3901="základní",J3901,0)</f>
        <v>0</v>
      </c>
      <c r="BF3901" s="205">
        <f>IF(N3901="snížená",J3901,0)</f>
        <v>0</v>
      </c>
      <c r="BG3901" s="205">
        <f>IF(N3901="zákl. přenesená",J3901,0)</f>
        <v>0</v>
      </c>
      <c r="BH3901" s="205">
        <f>IF(N3901="sníž. přenesená",J3901,0)</f>
        <v>0</v>
      </c>
      <c r="BI3901" s="205">
        <f>IF(N3901="nulová",J3901,0)</f>
        <v>0</v>
      </c>
      <c r="BJ3901" s="17" t="s">
        <v>80</v>
      </c>
      <c r="BK3901" s="205">
        <f>ROUND(I3901*H3901,2)</f>
        <v>0</v>
      </c>
      <c r="BL3901" s="17" t="s">
        <v>326</v>
      </c>
      <c r="BM3901" s="204" t="s">
        <v>4146</v>
      </c>
    </row>
    <row r="3902" spans="1:65" s="13" customFormat="1" ht="11.25">
      <c r="B3902" s="206"/>
      <c r="C3902" s="207"/>
      <c r="D3902" s="208" t="s">
        <v>194</v>
      </c>
      <c r="E3902" s="209" t="s">
        <v>1</v>
      </c>
      <c r="F3902" s="210" t="s">
        <v>195</v>
      </c>
      <c r="G3902" s="207"/>
      <c r="H3902" s="209" t="s">
        <v>1</v>
      </c>
      <c r="I3902" s="211"/>
      <c r="J3902" s="207"/>
      <c r="K3902" s="207"/>
      <c r="L3902" s="212"/>
      <c r="M3902" s="213"/>
      <c r="N3902" s="214"/>
      <c r="O3902" s="214"/>
      <c r="P3902" s="214"/>
      <c r="Q3902" s="214"/>
      <c r="R3902" s="214"/>
      <c r="S3902" s="214"/>
      <c r="T3902" s="215"/>
      <c r="AT3902" s="216" t="s">
        <v>194</v>
      </c>
      <c r="AU3902" s="216" t="s">
        <v>82</v>
      </c>
      <c r="AV3902" s="13" t="s">
        <v>80</v>
      </c>
      <c r="AW3902" s="13" t="s">
        <v>29</v>
      </c>
      <c r="AX3902" s="13" t="s">
        <v>72</v>
      </c>
      <c r="AY3902" s="216" t="s">
        <v>182</v>
      </c>
    </row>
    <row r="3903" spans="1:65" s="13" customFormat="1" ht="11.25">
      <c r="B3903" s="206"/>
      <c r="C3903" s="207"/>
      <c r="D3903" s="208" t="s">
        <v>194</v>
      </c>
      <c r="E3903" s="209" t="s">
        <v>1</v>
      </c>
      <c r="F3903" s="210" t="s">
        <v>1718</v>
      </c>
      <c r="G3903" s="207"/>
      <c r="H3903" s="209" t="s">
        <v>1</v>
      </c>
      <c r="I3903" s="211"/>
      <c r="J3903" s="207"/>
      <c r="K3903" s="207"/>
      <c r="L3903" s="212"/>
      <c r="M3903" s="213"/>
      <c r="N3903" s="214"/>
      <c r="O3903" s="214"/>
      <c r="P3903" s="214"/>
      <c r="Q3903" s="214"/>
      <c r="R3903" s="214"/>
      <c r="S3903" s="214"/>
      <c r="T3903" s="215"/>
      <c r="AT3903" s="216" t="s">
        <v>194</v>
      </c>
      <c r="AU3903" s="216" t="s">
        <v>82</v>
      </c>
      <c r="AV3903" s="13" t="s">
        <v>80</v>
      </c>
      <c r="AW3903" s="13" t="s">
        <v>29</v>
      </c>
      <c r="AX3903" s="13" t="s">
        <v>72</v>
      </c>
      <c r="AY3903" s="216" t="s">
        <v>182</v>
      </c>
    </row>
    <row r="3904" spans="1:65" s="13" customFormat="1" ht="11.25">
      <c r="B3904" s="206"/>
      <c r="C3904" s="207"/>
      <c r="D3904" s="208" t="s">
        <v>194</v>
      </c>
      <c r="E3904" s="209" t="s">
        <v>1</v>
      </c>
      <c r="F3904" s="210" t="s">
        <v>1029</v>
      </c>
      <c r="G3904" s="207"/>
      <c r="H3904" s="209" t="s">
        <v>1</v>
      </c>
      <c r="I3904" s="211"/>
      <c r="J3904" s="207"/>
      <c r="K3904" s="207"/>
      <c r="L3904" s="212"/>
      <c r="M3904" s="213"/>
      <c r="N3904" s="214"/>
      <c r="O3904" s="214"/>
      <c r="P3904" s="214"/>
      <c r="Q3904" s="214"/>
      <c r="R3904" s="214"/>
      <c r="S3904" s="214"/>
      <c r="T3904" s="215"/>
      <c r="AT3904" s="216" t="s">
        <v>194</v>
      </c>
      <c r="AU3904" s="216" t="s">
        <v>82</v>
      </c>
      <c r="AV3904" s="13" t="s">
        <v>80</v>
      </c>
      <c r="AW3904" s="13" t="s">
        <v>29</v>
      </c>
      <c r="AX3904" s="13" t="s">
        <v>72</v>
      </c>
      <c r="AY3904" s="216" t="s">
        <v>182</v>
      </c>
    </row>
    <row r="3905" spans="1:65" s="14" customFormat="1" ht="11.25">
      <c r="B3905" s="217"/>
      <c r="C3905" s="218"/>
      <c r="D3905" s="208" t="s">
        <v>194</v>
      </c>
      <c r="E3905" s="219" t="s">
        <v>1</v>
      </c>
      <c r="F3905" s="220" t="s">
        <v>2414</v>
      </c>
      <c r="G3905" s="218"/>
      <c r="H3905" s="221">
        <v>10.7</v>
      </c>
      <c r="I3905" s="222"/>
      <c r="J3905" s="218"/>
      <c r="K3905" s="218"/>
      <c r="L3905" s="223"/>
      <c r="M3905" s="224"/>
      <c r="N3905" s="225"/>
      <c r="O3905" s="225"/>
      <c r="P3905" s="225"/>
      <c r="Q3905" s="225"/>
      <c r="R3905" s="225"/>
      <c r="S3905" s="225"/>
      <c r="T3905" s="226"/>
      <c r="AT3905" s="227" t="s">
        <v>194</v>
      </c>
      <c r="AU3905" s="227" t="s">
        <v>82</v>
      </c>
      <c r="AV3905" s="14" t="s">
        <v>82</v>
      </c>
      <c r="AW3905" s="14" t="s">
        <v>29</v>
      </c>
      <c r="AX3905" s="14" t="s">
        <v>72</v>
      </c>
      <c r="AY3905" s="227" t="s">
        <v>182</v>
      </c>
    </row>
    <row r="3906" spans="1:65" s="13" customFormat="1" ht="11.25">
      <c r="B3906" s="206"/>
      <c r="C3906" s="207"/>
      <c r="D3906" s="208" t="s">
        <v>194</v>
      </c>
      <c r="E3906" s="209" t="s">
        <v>1</v>
      </c>
      <c r="F3906" s="210" t="s">
        <v>4109</v>
      </c>
      <c r="G3906" s="207"/>
      <c r="H3906" s="209" t="s">
        <v>1</v>
      </c>
      <c r="I3906" s="211"/>
      <c r="J3906" s="207"/>
      <c r="K3906" s="207"/>
      <c r="L3906" s="212"/>
      <c r="M3906" s="213"/>
      <c r="N3906" s="214"/>
      <c r="O3906" s="214"/>
      <c r="P3906" s="214"/>
      <c r="Q3906" s="214"/>
      <c r="R3906" s="214"/>
      <c r="S3906" s="214"/>
      <c r="T3906" s="215"/>
      <c r="AT3906" s="216" t="s">
        <v>194</v>
      </c>
      <c r="AU3906" s="216" t="s">
        <v>82</v>
      </c>
      <c r="AV3906" s="13" t="s">
        <v>80</v>
      </c>
      <c r="AW3906" s="13" t="s">
        <v>29</v>
      </c>
      <c r="AX3906" s="13" t="s">
        <v>72</v>
      </c>
      <c r="AY3906" s="216" t="s">
        <v>182</v>
      </c>
    </row>
    <row r="3907" spans="1:65" s="13" customFormat="1" ht="11.25">
      <c r="B3907" s="206"/>
      <c r="C3907" s="207"/>
      <c r="D3907" s="208" t="s">
        <v>194</v>
      </c>
      <c r="E3907" s="209" t="s">
        <v>1</v>
      </c>
      <c r="F3907" s="210" t="s">
        <v>4142</v>
      </c>
      <c r="G3907" s="207"/>
      <c r="H3907" s="209" t="s">
        <v>1</v>
      </c>
      <c r="I3907" s="211"/>
      <c r="J3907" s="207"/>
      <c r="K3907" s="207"/>
      <c r="L3907" s="212"/>
      <c r="M3907" s="213"/>
      <c r="N3907" s="214"/>
      <c r="O3907" s="214"/>
      <c r="P3907" s="214"/>
      <c r="Q3907" s="214"/>
      <c r="R3907" s="214"/>
      <c r="S3907" s="214"/>
      <c r="T3907" s="215"/>
      <c r="AT3907" s="216" t="s">
        <v>194</v>
      </c>
      <c r="AU3907" s="216" t="s">
        <v>82</v>
      </c>
      <c r="AV3907" s="13" t="s">
        <v>80</v>
      </c>
      <c r="AW3907" s="13" t="s">
        <v>29</v>
      </c>
      <c r="AX3907" s="13" t="s">
        <v>72</v>
      </c>
      <c r="AY3907" s="216" t="s">
        <v>182</v>
      </c>
    </row>
    <row r="3908" spans="1:65" s="14" customFormat="1" ht="11.25">
      <c r="B3908" s="217"/>
      <c r="C3908" s="218"/>
      <c r="D3908" s="208" t="s">
        <v>194</v>
      </c>
      <c r="E3908" s="219" t="s">
        <v>1</v>
      </c>
      <c r="F3908" s="220" t="s">
        <v>4111</v>
      </c>
      <c r="G3908" s="218"/>
      <c r="H3908" s="221">
        <v>4.8</v>
      </c>
      <c r="I3908" s="222"/>
      <c r="J3908" s="218"/>
      <c r="K3908" s="218"/>
      <c r="L3908" s="223"/>
      <c r="M3908" s="224"/>
      <c r="N3908" s="225"/>
      <c r="O3908" s="225"/>
      <c r="P3908" s="225"/>
      <c r="Q3908" s="225"/>
      <c r="R3908" s="225"/>
      <c r="S3908" s="225"/>
      <c r="T3908" s="226"/>
      <c r="AT3908" s="227" t="s">
        <v>194</v>
      </c>
      <c r="AU3908" s="227" t="s">
        <v>82</v>
      </c>
      <c r="AV3908" s="14" t="s">
        <v>82</v>
      </c>
      <c r="AW3908" s="14" t="s">
        <v>29</v>
      </c>
      <c r="AX3908" s="14" t="s">
        <v>72</v>
      </c>
      <c r="AY3908" s="227" t="s">
        <v>182</v>
      </c>
    </row>
    <row r="3909" spans="1:65" s="13" customFormat="1" ht="11.25">
      <c r="B3909" s="206"/>
      <c r="C3909" s="207"/>
      <c r="D3909" s="208" t="s">
        <v>194</v>
      </c>
      <c r="E3909" s="209" t="s">
        <v>1</v>
      </c>
      <c r="F3909" s="210" t="s">
        <v>253</v>
      </c>
      <c r="G3909" s="207"/>
      <c r="H3909" s="209" t="s">
        <v>1</v>
      </c>
      <c r="I3909" s="211"/>
      <c r="J3909" s="207"/>
      <c r="K3909" s="207"/>
      <c r="L3909" s="212"/>
      <c r="M3909" s="213"/>
      <c r="N3909" s="214"/>
      <c r="O3909" s="214"/>
      <c r="P3909" s="214"/>
      <c r="Q3909" s="214"/>
      <c r="R3909" s="214"/>
      <c r="S3909" s="214"/>
      <c r="T3909" s="215"/>
      <c r="AT3909" s="216" t="s">
        <v>194</v>
      </c>
      <c r="AU3909" s="216" t="s">
        <v>82</v>
      </c>
      <c r="AV3909" s="13" t="s">
        <v>80</v>
      </c>
      <c r="AW3909" s="13" t="s">
        <v>29</v>
      </c>
      <c r="AX3909" s="13" t="s">
        <v>72</v>
      </c>
      <c r="AY3909" s="216" t="s">
        <v>182</v>
      </c>
    </row>
    <row r="3910" spans="1:65" s="13" customFormat="1" ht="11.25">
      <c r="B3910" s="206"/>
      <c r="C3910" s="207"/>
      <c r="D3910" s="208" t="s">
        <v>194</v>
      </c>
      <c r="E3910" s="209" t="s">
        <v>1</v>
      </c>
      <c r="F3910" s="210" t="s">
        <v>4112</v>
      </c>
      <c r="G3910" s="207"/>
      <c r="H3910" s="209" t="s">
        <v>1</v>
      </c>
      <c r="I3910" s="211"/>
      <c r="J3910" s="207"/>
      <c r="K3910" s="207"/>
      <c r="L3910" s="212"/>
      <c r="M3910" s="213"/>
      <c r="N3910" s="214"/>
      <c r="O3910" s="214"/>
      <c r="P3910" s="214"/>
      <c r="Q3910" s="214"/>
      <c r="R3910" s="214"/>
      <c r="S3910" s="214"/>
      <c r="T3910" s="215"/>
      <c r="AT3910" s="216" t="s">
        <v>194</v>
      </c>
      <c r="AU3910" s="216" t="s">
        <v>82</v>
      </c>
      <c r="AV3910" s="13" t="s">
        <v>80</v>
      </c>
      <c r="AW3910" s="13" t="s">
        <v>29</v>
      </c>
      <c r="AX3910" s="13" t="s">
        <v>72</v>
      </c>
      <c r="AY3910" s="216" t="s">
        <v>182</v>
      </c>
    </row>
    <row r="3911" spans="1:65" s="13" customFormat="1" ht="11.25">
      <c r="B3911" s="206"/>
      <c r="C3911" s="207"/>
      <c r="D3911" s="208" t="s">
        <v>194</v>
      </c>
      <c r="E3911" s="209" t="s">
        <v>1</v>
      </c>
      <c r="F3911" s="210" t="s">
        <v>4113</v>
      </c>
      <c r="G3911" s="207"/>
      <c r="H3911" s="209" t="s">
        <v>1</v>
      </c>
      <c r="I3911" s="211"/>
      <c r="J3911" s="207"/>
      <c r="K3911" s="207"/>
      <c r="L3911" s="212"/>
      <c r="M3911" s="213"/>
      <c r="N3911" s="214"/>
      <c r="O3911" s="214"/>
      <c r="P3911" s="214"/>
      <c r="Q3911" s="214"/>
      <c r="R3911" s="214"/>
      <c r="S3911" s="214"/>
      <c r="T3911" s="215"/>
      <c r="AT3911" s="216" t="s">
        <v>194</v>
      </c>
      <c r="AU3911" s="216" t="s">
        <v>82</v>
      </c>
      <c r="AV3911" s="13" t="s">
        <v>80</v>
      </c>
      <c r="AW3911" s="13" t="s">
        <v>29</v>
      </c>
      <c r="AX3911" s="13" t="s">
        <v>72</v>
      </c>
      <c r="AY3911" s="216" t="s">
        <v>182</v>
      </c>
    </row>
    <row r="3912" spans="1:65" s="14" customFormat="1" ht="11.25">
      <c r="B3912" s="217"/>
      <c r="C3912" s="218"/>
      <c r="D3912" s="208" t="s">
        <v>194</v>
      </c>
      <c r="E3912" s="219" t="s">
        <v>1</v>
      </c>
      <c r="F3912" s="220" t="s">
        <v>4114</v>
      </c>
      <c r="G3912" s="218"/>
      <c r="H3912" s="221">
        <v>31.4</v>
      </c>
      <c r="I3912" s="222"/>
      <c r="J3912" s="218"/>
      <c r="K3912" s="218"/>
      <c r="L3912" s="223"/>
      <c r="M3912" s="224"/>
      <c r="N3912" s="225"/>
      <c r="O3912" s="225"/>
      <c r="P3912" s="225"/>
      <c r="Q3912" s="225"/>
      <c r="R3912" s="225"/>
      <c r="S3912" s="225"/>
      <c r="T3912" s="226"/>
      <c r="AT3912" s="227" t="s">
        <v>194</v>
      </c>
      <c r="AU3912" s="227" t="s">
        <v>82</v>
      </c>
      <c r="AV3912" s="14" t="s">
        <v>82</v>
      </c>
      <c r="AW3912" s="14" t="s">
        <v>29</v>
      </c>
      <c r="AX3912" s="14" t="s">
        <v>72</v>
      </c>
      <c r="AY3912" s="227" t="s">
        <v>182</v>
      </c>
    </row>
    <row r="3913" spans="1:65" s="15" customFormat="1" ht="11.25">
      <c r="B3913" s="228"/>
      <c r="C3913" s="229"/>
      <c r="D3913" s="208" t="s">
        <v>194</v>
      </c>
      <c r="E3913" s="230" t="s">
        <v>1</v>
      </c>
      <c r="F3913" s="231" t="s">
        <v>218</v>
      </c>
      <c r="G3913" s="229"/>
      <c r="H3913" s="232">
        <v>46.9</v>
      </c>
      <c r="I3913" s="233"/>
      <c r="J3913" s="229"/>
      <c r="K3913" s="229"/>
      <c r="L3913" s="234"/>
      <c r="M3913" s="235"/>
      <c r="N3913" s="236"/>
      <c r="O3913" s="236"/>
      <c r="P3913" s="236"/>
      <c r="Q3913" s="236"/>
      <c r="R3913" s="236"/>
      <c r="S3913" s="236"/>
      <c r="T3913" s="237"/>
      <c r="AT3913" s="238" t="s">
        <v>194</v>
      </c>
      <c r="AU3913" s="238" t="s">
        <v>82</v>
      </c>
      <c r="AV3913" s="15" t="s">
        <v>187</v>
      </c>
      <c r="AW3913" s="15" t="s">
        <v>29</v>
      </c>
      <c r="AX3913" s="15" t="s">
        <v>80</v>
      </c>
      <c r="AY3913" s="238" t="s">
        <v>182</v>
      </c>
    </row>
    <row r="3914" spans="1:65" s="12" customFormat="1" ht="22.9" customHeight="1">
      <c r="B3914" s="176"/>
      <c r="C3914" s="177"/>
      <c r="D3914" s="178" t="s">
        <v>71</v>
      </c>
      <c r="E3914" s="190" t="s">
        <v>4147</v>
      </c>
      <c r="F3914" s="190" t="s">
        <v>4148</v>
      </c>
      <c r="G3914" s="177"/>
      <c r="H3914" s="177"/>
      <c r="I3914" s="180"/>
      <c r="J3914" s="191">
        <f>BK3914</f>
        <v>0</v>
      </c>
      <c r="K3914" s="177"/>
      <c r="L3914" s="182"/>
      <c r="M3914" s="183"/>
      <c r="N3914" s="184"/>
      <c r="O3914" s="184"/>
      <c r="P3914" s="185">
        <f>SUM(P3915:P3943)</f>
        <v>0</v>
      </c>
      <c r="Q3914" s="184"/>
      <c r="R3914" s="185">
        <f>SUM(R3915:R3943)</f>
        <v>1.323448</v>
      </c>
      <c r="S3914" s="184"/>
      <c r="T3914" s="186">
        <f>SUM(T3915:T3943)</f>
        <v>5.4000000000000006E-2</v>
      </c>
      <c r="AR3914" s="187" t="s">
        <v>82</v>
      </c>
      <c r="AT3914" s="188" t="s">
        <v>71</v>
      </c>
      <c r="AU3914" s="188" t="s">
        <v>80</v>
      </c>
      <c r="AY3914" s="187" t="s">
        <v>182</v>
      </c>
      <c r="BK3914" s="189">
        <f>SUM(BK3915:BK3943)</f>
        <v>0</v>
      </c>
    </row>
    <row r="3915" spans="1:65" s="2" customFormat="1" ht="24.2" customHeight="1">
      <c r="A3915" s="34"/>
      <c r="B3915" s="35"/>
      <c r="C3915" s="192" t="s">
        <v>4149</v>
      </c>
      <c r="D3915" s="192" t="s">
        <v>184</v>
      </c>
      <c r="E3915" s="193" t="s">
        <v>4150</v>
      </c>
      <c r="F3915" s="194" t="s">
        <v>4151</v>
      </c>
      <c r="G3915" s="195" t="s">
        <v>201</v>
      </c>
      <c r="H3915" s="196">
        <v>2329.5500000000002</v>
      </c>
      <c r="I3915" s="197"/>
      <c r="J3915" s="198">
        <f>ROUND(I3915*H3915,2)</f>
        <v>0</v>
      </c>
      <c r="K3915" s="199"/>
      <c r="L3915" s="39"/>
      <c r="M3915" s="200" t="s">
        <v>1</v>
      </c>
      <c r="N3915" s="201" t="s">
        <v>37</v>
      </c>
      <c r="O3915" s="71"/>
      <c r="P3915" s="202">
        <f>O3915*H3915</f>
        <v>0</v>
      </c>
      <c r="Q3915" s="202">
        <v>0</v>
      </c>
      <c r="R3915" s="202">
        <f>Q3915*H3915</f>
        <v>0</v>
      </c>
      <c r="S3915" s="202">
        <v>0</v>
      </c>
      <c r="T3915" s="203">
        <f>S3915*H3915</f>
        <v>0</v>
      </c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R3915" s="204" t="s">
        <v>326</v>
      </c>
      <c r="AT3915" s="204" t="s">
        <v>184</v>
      </c>
      <c r="AU3915" s="204" t="s">
        <v>82</v>
      </c>
      <c r="AY3915" s="17" t="s">
        <v>182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7" t="s">
        <v>80</v>
      </c>
      <c r="BK3915" s="205">
        <f>ROUND(I3915*H3915,2)</f>
        <v>0</v>
      </c>
      <c r="BL3915" s="17" t="s">
        <v>326</v>
      </c>
      <c r="BM3915" s="204" t="s">
        <v>4152</v>
      </c>
    </row>
    <row r="3916" spans="1:65" s="14" customFormat="1" ht="11.25">
      <c r="B3916" s="217"/>
      <c r="C3916" s="218"/>
      <c r="D3916" s="208" t="s">
        <v>194</v>
      </c>
      <c r="E3916" s="219" t="s">
        <v>1</v>
      </c>
      <c r="F3916" s="220" t="s">
        <v>4153</v>
      </c>
      <c r="G3916" s="218"/>
      <c r="H3916" s="221">
        <v>1416.211</v>
      </c>
      <c r="I3916" s="222"/>
      <c r="J3916" s="218"/>
      <c r="K3916" s="218"/>
      <c r="L3916" s="223"/>
      <c r="M3916" s="224"/>
      <c r="N3916" s="225"/>
      <c r="O3916" s="225"/>
      <c r="P3916" s="225"/>
      <c r="Q3916" s="225"/>
      <c r="R3916" s="225"/>
      <c r="S3916" s="225"/>
      <c r="T3916" s="226"/>
      <c r="AT3916" s="227" t="s">
        <v>194</v>
      </c>
      <c r="AU3916" s="227" t="s">
        <v>82</v>
      </c>
      <c r="AV3916" s="14" t="s">
        <v>82</v>
      </c>
      <c r="AW3916" s="14" t="s">
        <v>29</v>
      </c>
      <c r="AX3916" s="14" t="s">
        <v>72</v>
      </c>
      <c r="AY3916" s="227" t="s">
        <v>182</v>
      </c>
    </row>
    <row r="3917" spans="1:65" s="14" customFormat="1" ht="11.25">
      <c r="B3917" s="217"/>
      <c r="C3917" s="218"/>
      <c r="D3917" s="208" t="s">
        <v>194</v>
      </c>
      <c r="E3917" s="219" t="s">
        <v>1</v>
      </c>
      <c r="F3917" s="220" t="s">
        <v>1557</v>
      </c>
      <c r="G3917" s="218"/>
      <c r="H3917" s="221">
        <v>713.86</v>
      </c>
      <c r="I3917" s="222"/>
      <c r="J3917" s="218"/>
      <c r="K3917" s="218"/>
      <c r="L3917" s="223"/>
      <c r="M3917" s="224"/>
      <c r="N3917" s="225"/>
      <c r="O3917" s="225"/>
      <c r="P3917" s="225"/>
      <c r="Q3917" s="225"/>
      <c r="R3917" s="225"/>
      <c r="S3917" s="225"/>
      <c r="T3917" s="226"/>
      <c r="AT3917" s="227" t="s">
        <v>194</v>
      </c>
      <c r="AU3917" s="227" t="s">
        <v>82</v>
      </c>
      <c r="AV3917" s="14" t="s">
        <v>82</v>
      </c>
      <c r="AW3917" s="14" t="s">
        <v>29</v>
      </c>
      <c r="AX3917" s="14" t="s">
        <v>72</v>
      </c>
      <c r="AY3917" s="227" t="s">
        <v>182</v>
      </c>
    </row>
    <row r="3918" spans="1:65" s="14" customFormat="1" ht="11.25">
      <c r="B3918" s="217"/>
      <c r="C3918" s="218"/>
      <c r="D3918" s="208" t="s">
        <v>194</v>
      </c>
      <c r="E3918" s="219" t="s">
        <v>1</v>
      </c>
      <c r="F3918" s="220" t="s">
        <v>4154</v>
      </c>
      <c r="G3918" s="218"/>
      <c r="H3918" s="221">
        <v>199.47900000000001</v>
      </c>
      <c r="I3918" s="222"/>
      <c r="J3918" s="218"/>
      <c r="K3918" s="218"/>
      <c r="L3918" s="223"/>
      <c r="M3918" s="224"/>
      <c r="N3918" s="225"/>
      <c r="O3918" s="225"/>
      <c r="P3918" s="225"/>
      <c r="Q3918" s="225"/>
      <c r="R3918" s="225"/>
      <c r="S3918" s="225"/>
      <c r="T3918" s="226"/>
      <c r="AT3918" s="227" t="s">
        <v>194</v>
      </c>
      <c r="AU3918" s="227" t="s">
        <v>82</v>
      </c>
      <c r="AV3918" s="14" t="s">
        <v>82</v>
      </c>
      <c r="AW3918" s="14" t="s">
        <v>29</v>
      </c>
      <c r="AX3918" s="14" t="s">
        <v>72</v>
      </c>
      <c r="AY3918" s="227" t="s">
        <v>182</v>
      </c>
    </row>
    <row r="3919" spans="1:65" s="15" customFormat="1" ht="11.25">
      <c r="B3919" s="228"/>
      <c r="C3919" s="229"/>
      <c r="D3919" s="208" t="s">
        <v>194</v>
      </c>
      <c r="E3919" s="230" t="s">
        <v>1</v>
      </c>
      <c r="F3919" s="231" t="s">
        <v>218</v>
      </c>
      <c r="G3919" s="229"/>
      <c r="H3919" s="232">
        <v>2329.5500000000002</v>
      </c>
      <c r="I3919" s="233"/>
      <c r="J3919" s="229"/>
      <c r="K3919" s="229"/>
      <c r="L3919" s="234"/>
      <c r="M3919" s="235"/>
      <c r="N3919" s="236"/>
      <c r="O3919" s="236"/>
      <c r="P3919" s="236"/>
      <c r="Q3919" s="236"/>
      <c r="R3919" s="236"/>
      <c r="S3919" s="236"/>
      <c r="T3919" s="237"/>
      <c r="AT3919" s="238" t="s">
        <v>194</v>
      </c>
      <c r="AU3919" s="238" t="s">
        <v>82</v>
      </c>
      <c r="AV3919" s="15" t="s">
        <v>187</v>
      </c>
      <c r="AW3919" s="15" t="s">
        <v>29</v>
      </c>
      <c r="AX3919" s="15" t="s">
        <v>80</v>
      </c>
      <c r="AY3919" s="238" t="s">
        <v>182</v>
      </c>
    </row>
    <row r="3920" spans="1:65" s="2" customFormat="1" ht="16.5" customHeight="1">
      <c r="A3920" s="34"/>
      <c r="B3920" s="35"/>
      <c r="C3920" s="192" t="s">
        <v>4155</v>
      </c>
      <c r="D3920" s="192" t="s">
        <v>184</v>
      </c>
      <c r="E3920" s="193" t="s">
        <v>4156</v>
      </c>
      <c r="F3920" s="194" t="s">
        <v>4157</v>
      </c>
      <c r="G3920" s="195" t="s">
        <v>201</v>
      </c>
      <c r="H3920" s="196">
        <v>1200</v>
      </c>
      <c r="I3920" s="197"/>
      <c r="J3920" s="198">
        <f>ROUND(I3920*H3920,2)</f>
        <v>0</v>
      </c>
      <c r="K3920" s="199"/>
      <c r="L3920" s="39"/>
      <c r="M3920" s="200" t="s">
        <v>1</v>
      </c>
      <c r="N3920" s="201" t="s">
        <v>37</v>
      </c>
      <c r="O3920" s="71"/>
      <c r="P3920" s="202">
        <f>O3920*H3920</f>
        <v>0</v>
      </c>
      <c r="Q3920" s="202">
        <v>0</v>
      </c>
      <c r="R3920" s="202">
        <f>Q3920*H3920</f>
        <v>0</v>
      </c>
      <c r="S3920" s="202">
        <v>3.0000000000000001E-5</v>
      </c>
      <c r="T3920" s="203">
        <f>S3920*H3920</f>
        <v>3.6000000000000004E-2</v>
      </c>
      <c r="U3920" s="34"/>
      <c r="V3920" s="34"/>
      <c r="W3920" s="34"/>
      <c r="X3920" s="34"/>
      <c r="Y3920" s="34"/>
      <c r="Z3920" s="34"/>
      <c r="AA3920" s="34"/>
      <c r="AB3920" s="34"/>
      <c r="AC3920" s="34"/>
      <c r="AD3920" s="34"/>
      <c r="AE3920" s="34"/>
      <c r="AR3920" s="204" t="s">
        <v>326</v>
      </c>
      <c r="AT3920" s="204" t="s">
        <v>184</v>
      </c>
      <c r="AU3920" s="204" t="s">
        <v>82</v>
      </c>
      <c r="AY3920" s="17" t="s">
        <v>182</v>
      </c>
      <c r="BE3920" s="205">
        <f>IF(N3920="základní",J3920,0)</f>
        <v>0</v>
      </c>
      <c r="BF3920" s="205">
        <f>IF(N3920="snížená",J3920,0)</f>
        <v>0</v>
      </c>
      <c r="BG3920" s="205">
        <f>IF(N3920="zákl. přenesená",J3920,0)</f>
        <v>0</v>
      </c>
      <c r="BH3920" s="205">
        <f>IF(N3920="sníž. přenesená",J3920,0)</f>
        <v>0</v>
      </c>
      <c r="BI3920" s="205">
        <f>IF(N3920="nulová",J3920,0)</f>
        <v>0</v>
      </c>
      <c r="BJ3920" s="17" t="s">
        <v>80</v>
      </c>
      <c r="BK3920" s="205">
        <f>ROUND(I3920*H3920,2)</f>
        <v>0</v>
      </c>
      <c r="BL3920" s="17" t="s">
        <v>326</v>
      </c>
      <c r="BM3920" s="204" t="s">
        <v>4158</v>
      </c>
    </row>
    <row r="3921" spans="1:65" s="2" customFormat="1" ht="16.5" customHeight="1">
      <c r="A3921" s="34"/>
      <c r="B3921" s="35"/>
      <c r="C3921" s="242" t="s">
        <v>4159</v>
      </c>
      <c r="D3921" s="242" t="s">
        <v>648</v>
      </c>
      <c r="E3921" s="243" t="s">
        <v>4160</v>
      </c>
      <c r="F3921" s="244" t="s">
        <v>4161</v>
      </c>
      <c r="G3921" s="245" t="s">
        <v>201</v>
      </c>
      <c r="H3921" s="246">
        <v>1260</v>
      </c>
      <c r="I3921" s="247"/>
      <c r="J3921" s="248">
        <f>ROUND(I3921*H3921,2)</f>
        <v>0</v>
      </c>
      <c r="K3921" s="249"/>
      <c r="L3921" s="250"/>
      <c r="M3921" s="251" t="s">
        <v>1</v>
      </c>
      <c r="N3921" s="252" t="s">
        <v>37</v>
      </c>
      <c r="O3921" s="71"/>
      <c r="P3921" s="202">
        <f>O3921*H3921</f>
        <v>0</v>
      </c>
      <c r="Q3921" s="202">
        <v>1.0000000000000001E-5</v>
      </c>
      <c r="R3921" s="202">
        <f>Q3921*H3921</f>
        <v>1.2600000000000002E-2</v>
      </c>
      <c r="S3921" s="202">
        <v>0</v>
      </c>
      <c r="T3921" s="203">
        <f>S3921*H3921</f>
        <v>0</v>
      </c>
      <c r="U3921" s="34"/>
      <c r="V3921" s="34"/>
      <c r="W3921" s="34"/>
      <c r="X3921" s="34"/>
      <c r="Y3921" s="34"/>
      <c r="Z3921" s="34"/>
      <c r="AA3921" s="34"/>
      <c r="AB3921" s="34"/>
      <c r="AC3921" s="34"/>
      <c r="AD3921" s="34"/>
      <c r="AE3921" s="34"/>
      <c r="AR3921" s="204" t="s">
        <v>434</v>
      </c>
      <c r="AT3921" s="204" t="s">
        <v>648</v>
      </c>
      <c r="AU3921" s="204" t="s">
        <v>82</v>
      </c>
      <c r="AY3921" s="17" t="s">
        <v>182</v>
      </c>
      <c r="BE3921" s="205">
        <f>IF(N3921="základní",J3921,0)</f>
        <v>0</v>
      </c>
      <c r="BF3921" s="205">
        <f>IF(N3921="snížená",J3921,0)</f>
        <v>0</v>
      </c>
      <c r="BG3921" s="205">
        <f>IF(N3921="zákl. přenesená",J3921,0)</f>
        <v>0</v>
      </c>
      <c r="BH3921" s="205">
        <f>IF(N3921="sníž. přenesená",J3921,0)</f>
        <v>0</v>
      </c>
      <c r="BI3921" s="205">
        <f>IF(N3921="nulová",J3921,0)</f>
        <v>0</v>
      </c>
      <c r="BJ3921" s="17" t="s">
        <v>80</v>
      </c>
      <c r="BK3921" s="205">
        <f>ROUND(I3921*H3921,2)</f>
        <v>0</v>
      </c>
      <c r="BL3921" s="17" t="s">
        <v>326</v>
      </c>
      <c r="BM3921" s="204" t="s">
        <v>4162</v>
      </c>
    </row>
    <row r="3922" spans="1:65" s="14" customFormat="1" ht="11.25">
      <c r="B3922" s="217"/>
      <c r="C3922" s="218"/>
      <c r="D3922" s="208" t="s">
        <v>194</v>
      </c>
      <c r="E3922" s="218"/>
      <c r="F3922" s="220" t="s">
        <v>4163</v>
      </c>
      <c r="G3922" s="218"/>
      <c r="H3922" s="221">
        <v>1260</v>
      </c>
      <c r="I3922" s="222"/>
      <c r="J3922" s="218"/>
      <c r="K3922" s="218"/>
      <c r="L3922" s="223"/>
      <c r="M3922" s="224"/>
      <c r="N3922" s="225"/>
      <c r="O3922" s="225"/>
      <c r="P3922" s="225"/>
      <c r="Q3922" s="225"/>
      <c r="R3922" s="225"/>
      <c r="S3922" s="225"/>
      <c r="T3922" s="226"/>
      <c r="AT3922" s="227" t="s">
        <v>194</v>
      </c>
      <c r="AU3922" s="227" t="s">
        <v>82</v>
      </c>
      <c r="AV3922" s="14" t="s">
        <v>82</v>
      </c>
      <c r="AW3922" s="14" t="s">
        <v>4</v>
      </c>
      <c r="AX3922" s="14" t="s">
        <v>80</v>
      </c>
      <c r="AY3922" s="227" t="s">
        <v>182</v>
      </c>
    </row>
    <row r="3923" spans="1:65" s="2" customFormat="1" ht="24.2" customHeight="1">
      <c r="A3923" s="34"/>
      <c r="B3923" s="35"/>
      <c r="C3923" s="192" t="s">
        <v>4164</v>
      </c>
      <c r="D3923" s="192" t="s">
        <v>184</v>
      </c>
      <c r="E3923" s="193" t="s">
        <v>4165</v>
      </c>
      <c r="F3923" s="194" t="s">
        <v>4166</v>
      </c>
      <c r="G3923" s="195" t="s">
        <v>201</v>
      </c>
      <c r="H3923" s="196">
        <v>250</v>
      </c>
      <c r="I3923" s="197"/>
      <c r="J3923" s="198">
        <f>ROUND(I3923*H3923,2)</f>
        <v>0</v>
      </c>
      <c r="K3923" s="199"/>
      <c r="L3923" s="39"/>
      <c r="M3923" s="200" t="s">
        <v>1</v>
      </c>
      <c r="N3923" s="201" t="s">
        <v>37</v>
      </c>
      <c r="O3923" s="71"/>
      <c r="P3923" s="202">
        <f>O3923*H3923</f>
        <v>0</v>
      </c>
      <c r="Q3923" s="202">
        <v>0</v>
      </c>
      <c r="R3923" s="202">
        <f>Q3923*H3923</f>
        <v>0</v>
      </c>
      <c r="S3923" s="202">
        <v>3.0000000000000001E-5</v>
      </c>
      <c r="T3923" s="203">
        <f>S3923*H3923</f>
        <v>7.5000000000000006E-3</v>
      </c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R3923" s="204" t="s">
        <v>326</v>
      </c>
      <c r="AT3923" s="204" t="s">
        <v>184</v>
      </c>
      <c r="AU3923" s="204" t="s">
        <v>82</v>
      </c>
      <c r="AY3923" s="17" t="s">
        <v>182</v>
      </c>
      <c r="BE3923" s="205">
        <f>IF(N3923="základní",J3923,0)</f>
        <v>0</v>
      </c>
      <c r="BF3923" s="205">
        <f>IF(N3923="snížená",J3923,0)</f>
        <v>0</v>
      </c>
      <c r="BG3923" s="205">
        <f>IF(N3923="zákl. přenesená",J3923,0)</f>
        <v>0</v>
      </c>
      <c r="BH3923" s="205">
        <f>IF(N3923="sníž. přenesená",J3923,0)</f>
        <v>0</v>
      </c>
      <c r="BI3923" s="205">
        <f>IF(N3923="nulová",J3923,0)</f>
        <v>0</v>
      </c>
      <c r="BJ3923" s="17" t="s">
        <v>80</v>
      </c>
      <c r="BK3923" s="205">
        <f>ROUND(I3923*H3923,2)</f>
        <v>0</v>
      </c>
      <c r="BL3923" s="17" t="s">
        <v>326</v>
      </c>
      <c r="BM3923" s="204" t="s">
        <v>4167</v>
      </c>
    </row>
    <row r="3924" spans="1:65" s="2" customFormat="1" ht="16.5" customHeight="1">
      <c r="A3924" s="34"/>
      <c r="B3924" s="35"/>
      <c r="C3924" s="242" t="s">
        <v>4168</v>
      </c>
      <c r="D3924" s="242" t="s">
        <v>648</v>
      </c>
      <c r="E3924" s="243" t="s">
        <v>4169</v>
      </c>
      <c r="F3924" s="244" t="s">
        <v>4170</v>
      </c>
      <c r="G3924" s="245" t="s">
        <v>201</v>
      </c>
      <c r="H3924" s="246">
        <v>262.5</v>
      </c>
      <c r="I3924" s="247"/>
      <c r="J3924" s="248">
        <f>ROUND(I3924*H3924,2)</f>
        <v>0</v>
      </c>
      <c r="K3924" s="249"/>
      <c r="L3924" s="250"/>
      <c r="M3924" s="251" t="s">
        <v>1</v>
      </c>
      <c r="N3924" s="252" t="s">
        <v>37</v>
      </c>
      <c r="O3924" s="71"/>
      <c r="P3924" s="202">
        <f>O3924*H3924</f>
        <v>0</v>
      </c>
      <c r="Q3924" s="202">
        <v>1.0000000000000001E-5</v>
      </c>
      <c r="R3924" s="202">
        <f>Q3924*H3924</f>
        <v>2.6250000000000002E-3</v>
      </c>
      <c r="S3924" s="202">
        <v>0</v>
      </c>
      <c r="T3924" s="203">
        <f>S3924*H3924</f>
        <v>0</v>
      </c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R3924" s="204" t="s">
        <v>434</v>
      </c>
      <c r="AT3924" s="204" t="s">
        <v>648</v>
      </c>
      <c r="AU3924" s="204" t="s">
        <v>82</v>
      </c>
      <c r="AY3924" s="17" t="s">
        <v>182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7" t="s">
        <v>80</v>
      </c>
      <c r="BK3924" s="205">
        <f>ROUND(I3924*H3924,2)</f>
        <v>0</v>
      </c>
      <c r="BL3924" s="17" t="s">
        <v>326</v>
      </c>
      <c r="BM3924" s="204" t="s">
        <v>4171</v>
      </c>
    </row>
    <row r="3925" spans="1:65" s="14" customFormat="1" ht="11.25">
      <c r="B3925" s="217"/>
      <c r="C3925" s="218"/>
      <c r="D3925" s="208" t="s">
        <v>194</v>
      </c>
      <c r="E3925" s="218"/>
      <c r="F3925" s="220" t="s">
        <v>4172</v>
      </c>
      <c r="G3925" s="218"/>
      <c r="H3925" s="221">
        <v>262.5</v>
      </c>
      <c r="I3925" s="222"/>
      <c r="J3925" s="218"/>
      <c r="K3925" s="218"/>
      <c r="L3925" s="223"/>
      <c r="M3925" s="224"/>
      <c r="N3925" s="225"/>
      <c r="O3925" s="225"/>
      <c r="P3925" s="225"/>
      <c r="Q3925" s="225"/>
      <c r="R3925" s="225"/>
      <c r="S3925" s="225"/>
      <c r="T3925" s="226"/>
      <c r="AT3925" s="227" t="s">
        <v>194</v>
      </c>
      <c r="AU3925" s="227" t="s">
        <v>82</v>
      </c>
      <c r="AV3925" s="14" t="s">
        <v>82</v>
      </c>
      <c r="AW3925" s="14" t="s">
        <v>4</v>
      </c>
      <c r="AX3925" s="14" t="s">
        <v>80</v>
      </c>
      <c r="AY3925" s="227" t="s">
        <v>182</v>
      </c>
    </row>
    <row r="3926" spans="1:65" s="2" customFormat="1" ht="24.2" customHeight="1">
      <c r="A3926" s="34"/>
      <c r="B3926" s="35"/>
      <c r="C3926" s="192" t="s">
        <v>4173</v>
      </c>
      <c r="D3926" s="192" t="s">
        <v>184</v>
      </c>
      <c r="E3926" s="193" t="s">
        <v>4174</v>
      </c>
      <c r="F3926" s="194" t="s">
        <v>4175</v>
      </c>
      <c r="G3926" s="195" t="s">
        <v>201</v>
      </c>
      <c r="H3926" s="196">
        <v>350</v>
      </c>
      <c r="I3926" s="197"/>
      <c r="J3926" s="198">
        <f>ROUND(I3926*H3926,2)</f>
        <v>0</v>
      </c>
      <c r="K3926" s="199"/>
      <c r="L3926" s="39"/>
      <c r="M3926" s="200" t="s">
        <v>1</v>
      </c>
      <c r="N3926" s="201" t="s">
        <v>37</v>
      </c>
      <c r="O3926" s="71"/>
      <c r="P3926" s="202">
        <f>O3926*H3926</f>
        <v>0</v>
      </c>
      <c r="Q3926" s="202">
        <v>0</v>
      </c>
      <c r="R3926" s="202">
        <f>Q3926*H3926</f>
        <v>0</v>
      </c>
      <c r="S3926" s="202">
        <v>3.0000000000000001E-5</v>
      </c>
      <c r="T3926" s="203">
        <f>S3926*H3926</f>
        <v>1.0500000000000001E-2</v>
      </c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R3926" s="204" t="s">
        <v>326</v>
      </c>
      <c r="AT3926" s="204" t="s">
        <v>184</v>
      </c>
      <c r="AU3926" s="204" t="s">
        <v>82</v>
      </c>
      <c r="AY3926" s="17" t="s">
        <v>182</v>
      </c>
      <c r="BE3926" s="205">
        <f>IF(N3926="základní",J3926,0)</f>
        <v>0</v>
      </c>
      <c r="BF3926" s="205">
        <f>IF(N3926="snížená",J3926,0)</f>
        <v>0</v>
      </c>
      <c r="BG3926" s="205">
        <f>IF(N3926="zákl. přenesená",J3926,0)</f>
        <v>0</v>
      </c>
      <c r="BH3926" s="205">
        <f>IF(N3926="sníž. přenesená",J3926,0)</f>
        <v>0</v>
      </c>
      <c r="BI3926" s="205">
        <f>IF(N3926="nulová",J3926,0)</f>
        <v>0</v>
      </c>
      <c r="BJ3926" s="17" t="s">
        <v>80</v>
      </c>
      <c r="BK3926" s="205">
        <f>ROUND(I3926*H3926,2)</f>
        <v>0</v>
      </c>
      <c r="BL3926" s="17" t="s">
        <v>326</v>
      </c>
      <c r="BM3926" s="204" t="s">
        <v>4176</v>
      </c>
    </row>
    <row r="3927" spans="1:65" s="2" customFormat="1" ht="16.5" customHeight="1">
      <c r="A3927" s="34"/>
      <c r="B3927" s="35"/>
      <c r="C3927" s="242" t="s">
        <v>4177</v>
      </c>
      <c r="D3927" s="242" t="s">
        <v>648</v>
      </c>
      <c r="E3927" s="243" t="s">
        <v>4160</v>
      </c>
      <c r="F3927" s="244" t="s">
        <v>4161</v>
      </c>
      <c r="G3927" s="245" t="s">
        <v>201</v>
      </c>
      <c r="H3927" s="246">
        <v>367.5</v>
      </c>
      <c r="I3927" s="247"/>
      <c r="J3927" s="248">
        <f>ROUND(I3927*H3927,2)</f>
        <v>0</v>
      </c>
      <c r="K3927" s="249"/>
      <c r="L3927" s="250"/>
      <c r="M3927" s="251" t="s">
        <v>1</v>
      </c>
      <c r="N3927" s="252" t="s">
        <v>37</v>
      </c>
      <c r="O3927" s="71"/>
      <c r="P3927" s="202">
        <f>O3927*H3927</f>
        <v>0</v>
      </c>
      <c r="Q3927" s="202">
        <v>1.0000000000000001E-5</v>
      </c>
      <c r="R3927" s="202">
        <f>Q3927*H3927</f>
        <v>3.6750000000000003E-3</v>
      </c>
      <c r="S3927" s="202">
        <v>0</v>
      </c>
      <c r="T3927" s="203">
        <f>S3927*H3927</f>
        <v>0</v>
      </c>
      <c r="U3927" s="34"/>
      <c r="V3927" s="34"/>
      <c r="W3927" s="34"/>
      <c r="X3927" s="34"/>
      <c r="Y3927" s="34"/>
      <c r="Z3927" s="34"/>
      <c r="AA3927" s="34"/>
      <c r="AB3927" s="34"/>
      <c r="AC3927" s="34"/>
      <c r="AD3927" s="34"/>
      <c r="AE3927" s="34"/>
      <c r="AR3927" s="204" t="s">
        <v>434</v>
      </c>
      <c r="AT3927" s="204" t="s">
        <v>648</v>
      </c>
      <c r="AU3927" s="204" t="s">
        <v>82</v>
      </c>
      <c r="AY3927" s="17" t="s">
        <v>182</v>
      </c>
      <c r="BE3927" s="205">
        <f>IF(N3927="základní",J3927,0)</f>
        <v>0</v>
      </c>
      <c r="BF3927" s="205">
        <f>IF(N3927="snížená",J3927,0)</f>
        <v>0</v>
      </c>
      <c r="BG3927" s="205">
        <f>IF(N3927="zákl. přenesená",J3927,0)</f>
        <v>0</v>
      </c>
      <c r="BH3927" s="205">
        <f>IF(N3927="sníž. přenesená",J3927,0)</f>
        <v>0</v>
      </c>
      <c r="BI3927" s="205">
        <f>IF(N3927="nulová",J3927,0)</f>
        <v>0</v>
      </c>
      <c r="BJ3927" s="17" t="s">
        <v>80</v>
      </c>
      <c r="BK3927" s="205">
        <f>ROUND(I3927*H3927,2)</f>
        <v>0</v>
      </c>
      <c r="BL3927" s="17" t="s">
        <v>326</v>
      </c>
      <c r="BM3927" s="204" t="s">
        <v>4178</v>
      </c>
    </row>
    <row r="3928" spans="1:65" s="14" customFormat="1" ht="11.25">
      <c r="B3928" s="217"/>
      <c r="C3928" s="218"/>
      <c r="D3928" s="208" t="s">
        <v>194</v>
      </c>
      <c r="E3928" s="218"/>
      <c r="F3928" s="220" t="s">
        <v>4179</v>
      </c>
      <c r="G3928" s="218"/>
      <c r="H3928" s="221">
        <v>367.5</v>
      </c>
      <c r="I3928" s="222"/>
      <c r="J3928" s="218"/>
      <c r="K3928" s="218"/>
      <c r="L3928" s="223"/>
      <c r="M3928" s="224"/>
      <c r="N3928" s="225"/>
      <c r="O3928" s="225"/>
      <c r="P3928" s="225"/>
      <c r="Q3928" s="225"/>
      <c r="R3928" s="225"/>
      <c r="S3928" s="225"/>
      <c r="T3928" s="226"/>
      <c r="AT3928" s="227" t="s">
        <v>194</v>
      </c>
      <c r="AU3928" s="227" t="s">
        <v>82</v>
      </c>
      <c r="AV3928" s="14" t="s">
        <v>82</v>
      </c>
      <c r="AW3928" s="14" t="s">
        <v>4</v>
      </c>
      <c r="AX3928" s="14" t="s">
        <v>80</v>
      </c>
      <c r="AY3928" s="227" t="s">
        <v>182</v>
      </c>
    </row>
    <row r="3929" spans="1:65" s="2" customFormat="1" ht="24.2" customHeight="1">
      <c r="A3929" s="34"/>
      <c r="B3929" s="35"/>
      <c r="C3929" s="192" t="s">
        <v>4180</v>
      </c>
      <c r="D3929" s="192" t="s">
        <v>184</v>
      </c>
      <c r="E3929" s="193" t="s">
        <v>4181</v>
      </c>
      <c r="F3929" s="194" t="s">
        <v>4182</v>
      </c>
      <c r="G3929" s="195" t="s">
        <v>201</v>
      </c>
      <c r="H3929" s="196">
        <v>2329.5500000000002</v>
      </c>
      <c r="I3929" s="197"/>
      <c r="J3929" s="198">
        <f>ROUND(I3929*H3929,2)</f>
        <v>0</v>
      </c>
      <c r="K3929" s="199"/>
      <c r="L3929" s="39"/>
      <c r="M3929" s="200" t="s">
        <v>1</v>
      </c>
      <c r="N3929" s="201" t="s">
        <v>37</v>
      </c>
      <c r="O3929" s="71"/>
      <c r="P3929" s="202">
        <f>O3929*H3929</f>
        <v>0</v>
      </c>
      <c r="Q3929" s="202">
        <v>2.5999999999999998E-4</v>
      </c>
      <c r="R3929" s="202">
        <f>Q3929*H3929</f>
        <v>0.60568299999999997</v>
      </c>
      <c r="S3929" s="202">
        <v>0</v>
      </c>
      <c r="T3929" s="203">
        <f>S3929*H3929</f>
        <v>0</v>
      </c>
      <c r="U3929" s="34"/>
      <c r="V3929" s="34"/>
      <c r="W3929" s="34"/>
      <c r="X3929" s="34"/>
      <c r="Y3929" s="34"/>
      <c r="Z3929" s="34"/>
      <c r="AA3929" s="34"/>
      <c r="AB3929" s="34"/>
      <c r="AC3929" s="34"/>
      <c r="AD3929" s="34"/>
      <c r="AE3929" s="34"/>
      <c r="AR3929" s="204" t="s">
        <v>326</v>
      </c>
      <c r="AT3929" s="204" t="s">
        <v>184</v>
      </c>
      <c r="AU3929" s="204" t="s">
        <v>82</v>
      </c>
      <c r="AY3929" s="17" t="s">
        <v>182</v>
      </c>
      <c r="BE3929" s="205">
        <f>IF(N3929="základní",J3929,0)</f>
        <v>0</v>
      </c>
      <c r="BF3929" s="205">
        <f>IF(N3929="snížená",J3929,0)</f>
        <v>0</v>
      </c>
      <c r="BG3929" s="205">
        <f>IF(N3929="zákl. přenesená",J3929,0)</f>
        <v>0</v>
      </c>
      <c r="BH3929" s="205">
        <f>IF(N3929="sníž. přenesená",J3929,0)</f>
        <v>0</v>
      </c>
      <c r="BI3929" s="205">
        <f>IF(N3929="nulová",J3929,0)</f>
        <v>0</v>
      </c>
      <c r="BJ3929" s="17" t="s">
        <v>80</v>
      </c>
      <c r="BK3929" s="205">
        <f>ROUND(I3929*H3929,2)</f>
        <v>0</v>
      </c>
      <c r="BL3929" s="17" t="s">
        <v>326</v>
      </c>
      <c r="BM3929" s="204" t="s">
        <v>4183</v>
      </c>
    </row>
    <row r="3930" spans="1:65" s="14" customFormat="1" ht="11.25">
      <c r="B3930" s="217"/>
      <c r="C3930" s="218"/>
      <c r="D3930" s="208" t="s">
        <v>194</v>
      </c>
      <c r="E3930" s="219" t="s">
        <v>1</v>
      </c>
      <c r="F3930" s="220" t="s">
        <v>4153</v>
      </c>
      <c r="G3930" s="218"/>
      <c r="H3930" s="221">
        <v>1416.211</v>
      </c>
      <c r="I3930" s="222"/>
      <c r="J3930" s="218"/>
      <c r="K3930" s="218"/>
      <c r="L3930" s="223"/>
      <c r="M3930" s="224"/>
      <c r="N3930" s="225"/>
      <c r="O3930" s="225"/>
      <c r="P3930" s="225"/>
      <c r="Q3930" s="225"/>
      <c r="R3930" s="225"/>
      <c r="S3930" s="225"/>
      <c r="T3930" s="226"/>
      <c r="AT3930" s="227" t="s">
        <v>194</v>
      </c>
      <c r="AU3930" s="227" t="s">
        <v>82</v>
      </c>
      <c r="AV3930" s="14" t="s">
        <v>82</v>
      </c>
      <c r="AW3930" s="14" t="s">
        <v>29</v>
      </c>
      <c r="AX3930" s="14" t="s">
        <v>72</v>
      </c>
      <c r="AY3930" s="227" t="s">
        <v>182</v>
      </c>
    </row>
    <row r="3931" spans="1:65" s="14" customFormat="1" ht="11.25">
      <c r="B3931" s="217"/>
      <c r="C3931" s="218"/>
      <c r="D3931" s="208" t="s">
        <v>194</v>
      </c>
      <c r="E3931" s="219" t="s">
        <v>1</v>
      </c>
      <c r="F3931" s="220" t="s">
        <v>1557</v>
      </c>
      <c r="G3931" s="218"/>
      <c r="H3931" s="221">
        <v>713.86</v>
      </c>
      <c r="I3931" s="222"/>
      <c r="J3931" s="218"/>
      <c r="K3931" s="218"/>
      <c r="L3931" s="223"/>
      <c r="M3931" s="224"/>
      <c r="N3931" s="225"/>
      <c r="O3931" s="225"/>
      <c r="P3931" s="225"/>
      <c r="Q3931" s="225"/>
      <c r="R3931" s="225"/>
      <c r="S3931" s="225"/>
      <c r="T3931" s="226"/>
      <c r="AT3931" s="227" t="s">
        <v>194</v>
      </c>
      <c r="AU3931" s="227" t="s">
        <v>82</v>
      </c>
      <c r="AV3931" s="14" t="s">
        <v>82</v>
      </c>
      <c r="AW3931" s="14" t="s">
        <v>29</v>
      </c>
      <c r="AX3931" s="14" t="s">
        <v>72</v>
      </c>
      <c r="AY3931" s="227" t="s">
        <v>182</v>
      </c>
    </row>
    <row r="3932" spans="1:65" s="14" customFormat="1" ht="11.25">
      <c r="B3932" s="217"/>
      <c r="C3932" s="218"/>
      <c r="D3932" s="208" t="s">
        <v>194</v>
      </c>
      <c r="E3932" s="219" t="s">
        <v>1</v>
      </c>
      <c r="F3932" s="220" t="s">
        <v>4154</v>
      </c>
      <c r="G3932" s="218"/>
      <c r="H3932" s="221">
        <v>199.47900000000001</v>
      </c>
      <c r="I3932" s="222"/>
      <c r="J3932" s="218"/>
      <c r="K3932" s="218"/>
      <c r="L3932" s="223"/>
      <c r="M3932" s="224"/>
      <c r="N3932" s="225"/>
      <c r="O3932" s="225"/>
      <c r="P3932" s="225"/>
      <c r="Q3932" s="225"/>
      <c r="R3932" s="225"/>
      <c r="S3932" s="225"/>
      <c r="T3932" s="226"/>
      <c r="AT3932" s="227" t="s">
        <v>194</v>
      </c>
      <c r="AU3932" s="227" t="s">
        <v>82</v>
      </c>
      <c r="AV3932" s="14" t="s">
        <v>82</v>
      </c>
      <c r="AW3932" s="14" t="s">
        <v>29</v>
      </c>
      <c r="AX3932" s="14" t="s">
        <v>72</v>
      </c>
      <c r="AY3932" s="227" t="s">
        <v>182</v>
      </c>
    </row>
    <row r="3933" spans="1:65" s="15" customFormat="1" ht="11.25">
      <c r="B3933" s="228"/>
      <c r="C3933" s="229"/>
      <c r="D3933" s="208" t="s">
        <v>194</v>
      </c>
      <c r="E3933" s="230" t="s">
        <v>1</v>
      </c>
      <c r="F3933" s="231" t="s">
        <v>218</v>
      </c>
      <c r="G3933" s="229"/>
      <c r="H3933" s="232">
        <v>2329.5500000000002</v>
      </c>
      <c r="I3933" s="233"/>
      <c r="J3933" s="229"/>
      <c r="K3933" s="229"/>
      <c r="L3933" s="234"/>
      <c r="M3933" s="235"/>
      <c r="N3933" s="236"/>
      <c r="O3933" s="236"/>
      <c r="P3933" s="236"/>
      <c r="Q3933" s="236"/>
      <c r="R3933" s="236"/>
      <c r="S3933" s="236"/>
      <c r="T3933" s="237"/>
      <c r="AT3933" s="238" t="s">
        <v>194</v>
      </c>
      <c r="AU3933" s="238" t="s">
        <v>82</v>
      </c>
      <c r="AV3933" s="15" t="s">
        <v>187</v>
      </c>
      <c r="AW3933" s="15" t="s">
        <v>29</v>
      </c>
      <c r="AX3933" s="15" t="s">
        <v>80</v>
      </c>
      <c r="AY3933" s="238" t="s">
        <v>182</v>
      </c>
    </row>
    <row r="3934" spans="1:65" s="2" customFormat="1" ht="33" customHeight="1">
      <c r="A3934" s="34"/>
      <c r="B3934" s="35"/>
      <c r="C3934" s="192" t="s">
        <v>4184</v>
      </c>
      <c r="D3934" s="192" t="s">
        <v>184</v>
      </c>
      <c r="E3934" s="193" t="s">
        <v>4185</v>
      </c>
      <c r="F3934" s="194" t="s">
        <v>4186</v>
      </c>
      <c r="G3934" s="195" t="s">
        <v>201</v>
      </c>
      <c r="H3934" s="196">
        <v>2329.5500000000002</v>
      </c>
      <c r="I3934" s="197"/>
      <c r="J3934" s="198">
        <f>ROUND(I3934*H3934,2)</f>
        <v>0</v>
      </c>
      <c r="K3934" s="199"/>
      <c r="L3934" s="39"/>
      <c r="M3934" s="200" t="s">
        <v>1</v>
      </c>
      <c r="N3934" s="201" t="s">
        <v>37</v>
      </c>
      <c r="O3934" s="71"/>
      <c r="P3934" s="202">
        <f>O3934*H3934</f>
        <v>0</v>
      </c>
      <c r="Q3934" s="202">
        <v>2.9E-4</v>
      </c>
      <c r="R3934" s="202">
        <f>Q3934*H3934</f>
        <v>0.67556950000000004</v>
      </c>
      <c r="S3934" s="202">
        <v>0</v>
      </c>
      <c r="T3934" s="203">
        <f>S3934*H3934</f>
        <v>0</v>
      </c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R3934" s="204" t="s">
        <v>326</v>
      </c>
      <c r="AT3934" s="204" t="s">
        <v>184</v>
      </c>
      <c r="AU3934" s="204" t="s">
        <v>82</v>
      </c>
      <c r="AY3934" s="17" t="s">
        <v>182</v>
      </c>
      <c r="BE3934" s="205">
        <f>IF(N3934="základní",J3934,0)</f>
        <v>0</v>
      </c>
      <c r="BF3934" s="205">
        <f>IF(N3934="snížená",J3934,0)</f>
        <v>0</v>
      </c>
      <c r="BG3934" s="205">
        <f>IF(N3934="zákl. přenesená",J3934,0)</f>
        <v>0</v>
      </c>
      <c r="BH3934" s="205">
        <f>IF(N3934="sníž. přenesená",J3934,0)</f>
        <v>0</v>
      </c>
      <c r="BI3934" s="205">
        <f>IF(N3934="nulová",J3934,0)</f>
        <v>0</v>
      </c>
      <c r="BJ3934" s="17" t="s">
        <v>80</v>
      </c>
      <c r="BK3934" s="205">
        <f>ROUND(I3934*H3934,2)</f>
        <v>0</v>
      </c>
      <c r="BL3934" s="17" t="s">
        <v>326</v>
      </c>
      <c r="BM3934" s="204" t="s">
        <v>4187</v>
      </c>
    </row>
    <row r="3935" spans="1:65" s="14" customFormat="1" ht="11.25">
      <c r="B3935" s="217"/>
      <c r="C3935" s="218"/>
      <c r="D3935" s="208" t="s">
        <v>194</v>
      </c>
      <c r="E3935" s="219" t="s">
        <v>1</v>
      </c>
      <c r="F3935" s="220" t="s">
        <v>4153</v>
      </c>
      <c r="G3935" s="218"/>
      <c r="H3935" s="221">
        <v>1416.211</v>
      </c>
      <c r="I3935" s="222"/>
      <c r="J3935" s="218"/>
      <c r="K3935" s="218"/>
      <c r="L3935" s="223"/>
      <c r="M3935" s="224"/>
      <c r="N3935" s="225"/>
      <c r="O3935" s="225"/>
      <c r="P3935" s="225"/>
      <c r="Q3935" s="225"/>
      <c r="R3935" s="225"/>
      <c r="S3935" s="225"/>
      <c r="T3935" s="226"/>
      <c r="AT3935" s="227" t="s">
        <v>194</v>
      </c>
      <c r="AU3935" s="227" t="s">
        <v>82</v>
      </c>
      <c r="AV3935" s="14" t="s">
        <v>82</v>
      </c>
      <c r="AW3935" s="14" t="s">
        <v>29</v>
      </c>
      <c r="AX3935" s="14" t="s">
        <v>72</v>
      </c>
      <c r="AY3935" s="227" t="s">
        <v>182</v>
      </c>
    </row>
    <row r="3936" spans="1:65" s="14" customFormat="1" ht="11.25">
      <c r="B3936" s="217"/>
      <c r="C3936" s="218"/>
      <c r="D3936" s="208" t="s">
        <v>194</v>
      </c>
      <c r="E3936" s="219" t="s">
        <v>1</v>
      </c>
      <c r="F3936" s="220" t="s">
        <v>1557</v>
      </c>
      <c r="G3936" s="218"/>
      <c r="H3936" s="221">
        <v>713.86</v>
      </c>
      <c r="I3936" s="222"/>
      <c r="J3936" s="218"/>
      <c r="K3936" s="218"/>
      <c r="L3936" s="223"/>
      <c r="M3936" s="224"/>
      <c r="N3936" s="225"/>
      <c r="O3936" s="225"/>
      <c r="P3936" s="225"/>
      <c r="Q3936" s="225"/>
      <c r="R3936" s="225"/>
      <c r="S3936" s="225"/>
      <c r="T3936" s="226"/>
      <c r="AT3936" s="227" t="s">
        <v>194</v>
      </c>
      <c r="AU3936" s="227" t="s">
        <v>82</v>
      </c>
      <c r="AV3936" s="14" t="s">
        <v>82</v>
      </c>
      <c r="AW3936" s="14" t="s">
        <v>29</v>
      </c>
      <c r="AX3936" s="14" t="s">
        <v>72</v>
      </c>
      <c r="AY3936" s="227" t="s">
        <v>182</v>
      </c>
    </row>
    <row r="3937" spans="1:65" s="14" customFormat="1" ht="11.25">
      <c r="B3937" s="217"/>
      <c r="C3937" s="218"/>
      <c r="D3937" s="208" t="s">
        <v>194</v>
      </c>
      <c r="E3937" s="219" t="s">
        <v>1</v>
      </c>
      <c r="F3937" s="220" t="s">
        <v>4154</v>
      </c>
      <c r="G3937" s="218"/>
      <c r="H3937" s="221">
        <v>199.47900000000001</v>
      </c>
      <c r="I3937" s="222"/>
      <c r="J3937" s="218"/>
      <c r="K3937" s="218"/>
      <c r="L3937" s="223"/>
      <c r="M3937" s="224"/>
      <c r="N3937" s="225"/>
      <c r="O3937" s="225"/>
      <c r="P3937" s="225"/>
      <c r="Q3937" s="225"/>
      <c r="R3937" s="225"/>
      <c r="S3937" s="225"/>
      <c r="T3937" s="226"/>
      <c r="AT3937" s="227" t="s">
        <v>194</v>
      </c>
      <c r="AU3937" s="227" t="s">
        <v>82</v>
      </c>
      <c r="AV3937" s="14" t="s">
        <v>82</v>
      </c>
      <c r="AW3937" s="14" t="s">
        <v>29</v>
      </c>
      <c r="AX3937" s="14" t="s">
        <v>72</v>
      </c>
      <c r="AY3937" s="227" t="s">
        <v>182</v>
      </c>
    </row>
    <row r="3938" spans="1:65" s="15" customFormat="1" ht="11.25">
      <c r="B3938" s="228"/>
      <c r="C3938" s="229"/>
      <c r="D3938" s="208" t="s">
        <v>194</v>
      </c>
      <c r="E3938" s="230" t="s">
        <v>1</v>
      </c>
      <c r="F3938" s="231" t="s">
        <v>218</v>
      </c>
      <c r="G3938" s="229"/>
      <c r="H3938" s="232">
        <v>2329.5500000000002</v>
      </c>
      <c r="I3938" s="233"/>
      <c r="J3938" s="229"/>
      <c r="K3938" s="229"/>
      <c r="L3938" s="234"/>
      <c r="M3938" s="235"/>
      <c r="N3938" s="236"/>
      <c r="O3938" s="236"/>
      <c r="P3938" s="236"/>
      <c r="Q3938" s="236"/>
      <c r="R3938" s="236"/>
      <c r="S3938" s="236"/>
      <c r="T3938" s="237"/>
      <c r="AT3938" s="238" t="s">
        <v>194</v>
      </c>
      <c r="AU3938" s="238" t="s">
        <v>82</v>
      </c>
      <c r="AV3938" s="15" t="s">
        <v>187</v>
      </c>
      <c r="AW3938" s="15" t="s">
        <v>29</v>
      </c>
      <c r="AX3938" s="15" t="s">
        <v>80</v>
      </c>
      <c r="AY3938" s="238" t="s">
        <v>182</v>
      </c>
    </row>
    <row r="3939" spans="1:65" s="2" customFormat="1" ht="37.9" customHeight="1">
      <c r="A3939" s="34"/>
      <c r="B3939" s="35"/>
      <c r="C3939" s="192" t="s">
        <v>4188</v>
      </c>
      <c r="D3939" s="192" t="s">
        <v>184</v>
      </c>
      <c r="E3939" s="193" t="s">
        <v>4189</v>
      </c>
      <c r="F3939" s="194" t="s">
        <v>4190</v>
      </c>
      <c r="G3939" s="195" t="s">
        <v>201</v>
      </c>
      <c r="H3939" s="196">
        <v>2329.5500000000002</v>
      </c>
      <c r="I3939" s="197"/>
      <c r="J3939" s="198">
        <f>ROUND(I3939*H3939,2)</f>
        <v>0</v>
      </c>
      <c r="K3939" s="199"/>
      <c r="L3939" s="39"/>
      <c r="M3939" s="200" t="s">
        <v>1</v>
      </c>
      <c r="N3939" s="201" t="s">
        <v>37</v>
      </c>
      <c r="O3939" s="71"/>
      <c r="P3939" s="202">
        <f>O3939*H3939</f>
        <v>0</v>
      </c>
      <c r="Q3939" s="202">
        <v>1.0000000000000001E-5</v>
      </c>
      <c r="R3939" s="202">
        <f>Q3939*H3939</f>
        <v>2.3295500000000004E-2</v>
      </c>
      <c r="S3939" s="202">
        <v>0</v>
      </c>
      <c r="T3939" s="203">
        <f>S3939*H3939</f>
        <v>0</v>
      </c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R3939" s="204" t="s">
        <v>326</v>
      </c>
      <c r="AT3939" s="204" t="s">
        <v>184</v>
      </c>
      <c r="AU3939" s="204" t="s">
        <v>82</v>
      </c>
      <c r="AY3939" s="17" t="s">
        <v>182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7" t="s">
        <v>80</v>
      </c>
      <c r="BK3939" s="205">
        <f>ROUND(I3939*H3939,2)</f>
        <v>0</v>
      </c>
      <c r="BL3939" s="17" t="s">
        <v>326</v>
      </c>
      <c r="BM3939" s="204" t="s">
        <v>4191</v>
      </c>
    </row>
    <row r="3940" spans="1:65" s="14" customFormat="1" ht="11.25">
      <c r="B3940" s="217"/>
      <c r="C3940" s="218"/>
      <c r="D3940" s="208" t="s">
        <v>194</v>
      </c>
      <c r="E3940" s="219" t="s">
        <v>1</v>
      </c>
      <c r="F3940" s="220" t="s">
        <v>4153</v>
      </c>
      <c r="G3940" s="218"/>
      <c r="H3940" s="221">
        <v>1416.211</v>
      </c>
      <c r="I3940" s="222"/>
      <c r="J3940" s="218"/>
      <c r="K3940" s="218"/>
      <c r="L3940" s="223"/>
      <c r="M3940" s="224"/>
      <c r="N3940" s="225"/>
      <c r="O3940" s="225"/>
      <c r="P3940" s="225"/>
      <c r="Q3940" s="225"/>
      <c r="R3940" s="225"/>
      <c r="S3940" s="225"/>
      <c r="T3940" s="226"/>
      <c r="AT3940" s="227" t="s">
        <v>194</v>
      </c>
      <c r="AU3940" s="227" t="s">
        <v>82</v>
      </c>
      <c r="AV3940" s="14" t="s">
        <v>82</v>
      </c>
      <c r="AW3940" s="14" t="s">
        <v>29</v>
      </c>
      <c r="AX3940" s="14" t="s">
        <v>72</v>
      </c>
      <c r="AY3940" s="227" t="s">
        <v>182</v>
      </c>
    </row>
    <row r="3941" spans="1:65" s="14" customFormat="1" ht="11.25">
      <c r="B3941" s="217"/>
      <c r="C3941" s="218"/>
      <c r="D3941" s="208" t="s">
        <v>194</v>
      </c>
      <c r="E3941" s="219" t="s">
        <v>1</v>
      </c>
      <c r="F3941" s="220" t="s">
        <v>1557</v>
      </c>
      <c r="G3941" s="218"/>
      <c r="H3941" s="221">
        <v>713.86</v>
      </c>
      <c r="I3941" s="222"/>
      <c r="J3941" s="218"/>
      <c r="K3941" s="218"/>
      <c r="L3941" s="223"/>
      <c r="M3941" s="224"/>
      <c r="N3941" s="225"/>
      <c r="O3941" s="225"/>
      <c r="P3941" s="225"/>
      <c r="Q3941" s="225"/>
      <c r="R3941" s="225"/>
      <c r="S3941" s="225"/>
      <c r="T3941" s="226"/>
      <c r="AT3941" s="227" t="s">
        <v>194</v>
      </c>
      <c r="AU3941" s="227" t="s">
        <v>82</v>
      </c>
      <c r="AV3941" s="14" t="s">
        <v>82</v>
      </c>
      <c r="AW3941" s="14" t="s">
        <v>29</v>
      </c>
      <c r="AX3941" s="14" t="s">
        <v>72</v>
      </c>
      <c r="AY3941" s="227" t="s">
        <v>182</v>
      </c>
    </row>
    <row r="3942" spans="1:65" s="14" customFormat="1" ht="11.25">
      <c r="B3942" s="217"/>
      <c r="C3942" s="218"/>
      <c r="D3942" s="208" t="s">
        <v>194</v>
      </c>
      <c r="E3942" s="219" t="s">
        <v>1</v>
      </c>
      <c r="F3942" s="220" t="s">
        <v>4154</v>
      </c>
      <c r="G3942" s="218"/>
      <c r="H3942" s="221">
        <v>199.47900000000001</v>
      </c>
      <c r="I3942" s="222"/>
      <c r="J3942" s="218"/>
      <c r="K3942" s="218"/>
      <c r="L3942" s="223"/>
      <c r="M3942" s="224"/>
      <c r="N3942" s="225"/>
      <c r="O3942" s="225"/>
      <c r="P3942" s="225"/>
      <c r="Q3942" s="225"/>
      <c r="R3942" s="225"/>
      <c r="S3942" s="225"/>
      <c r="T3942" s="226"/>
      <c r="AT3942" s="227" t="s">
        <v>194</v>
      </c>
      <c r="AU3942" s="227" t="s">
        <v>82</v>
      </c>
      <c r="AV3942" s="14" t="s">
        <v>82</v>
      </c>
      <c r="AW3942" s="14" t="s">
        <v>29</v>
      </c>
      <c r="AX3942" s="14" t="s">
        <v>72</v>
      </c>
      <c r="AY3942" s="227" t="s">
        <v>182</v>
      </c>
    </row>
    <row r="3943" spans="1:65" s="15" customFormat="1" ht="11.25">
      <c r="B3943" s="228"/>
      <c r="C3943" s="229"/>
      <c r="D3943" s="208" t="s">
        <v>194</v>
      </c>
      <c r="E3943" s="230" t="s">
        <v>1</v>
      </c>
      <c r="F3943" s="231" t="s">
        <v>218</v>
      </c>
      <c r="G3943" s="229"/>
      <c r="H3943" s="232">
        <v>2329.5500000000002</v>
      </c>
      <c r="I3943" s="233"/>
      <c r="J3943" s="229"/>
      <c r="K3943" s="229"/>
      <c r="L3943" s="234"/>
      <c r="M3943" s="235"/>
      <c r="N3943" s="236"/>
      <c r="O3943" s="236"/>
      <c r="P3943" s="236"/>
      <c r="Q3943" s="236"/>
      <c r="R3943" s="236"/>
      <c r="S3943" s="236"/>
      <c r="T3943" s="237"/>
      <c r="AT3943" s="238" t="s">
        <v>194</v>
      </c>
      <c r="AU3943" s="238" t="s">
        <v>82</v>
      </c>
      <c r="AV3943" s="15" t="s">
        <v>187</v>
      </c>
      <c r="AW3943" s="15" t="s">
        <v>29</v>
      </c>
      <c r="AX3943" s="15" t="s">
        <v>80</v>
      </c>
      <c r="AY3943" s="238" t="s">
        <v>182</v>
      </c>
    </row>
    <row r="3944" spans="1:65" s="12" customFormat="1" ht="22.9" customHeight="1">
      <c r="B3944" s="176"/>
      <c r="C3944" s="177"/>
      <c r="D3944" s="178" t="s">
        <v>71</v>
      </c>
      <c r="E3944" s="190" t="s">
        <v>4192</v>
      </c>
      <c r="F3944" s="190" t="s">
        <v>4193</v>
      </c>
      <c r="G3944" s="177"/>
      <c r="H3944" s="177"/>
      <c r="I3944" s="180"/>
      <c r="J3944" s="191">
        <f>BK3944</f>
        <v>0</v>
      </c>
      <c r="K3944" s="177"/>
      <c r="L3944" s="182"/>
      <c r="M3944" s="183"/>
      <c r="N3944" s="184"/>
      <c r="O3944" s="184"/>
      <c r="P3944" s="185">
        <f>SUM(P3945:P3957)</f>
        <v>0</v>
      </c>
      <c r="Q3944" s="184"/>
      <c r="R3944" s="185">
        <f>SUM(R3945:R3957)</f>
        <v>3.9618E-2</v>
      </c>
      <c r="S3944" s="184"/>
      <c r="T3944" s="186">
        <f>SUM(T3945:T3957)</f>
        <v>0</v>
      </c>
      <c r="AR3944" s="187" t="s">
        <v>82</v>
      </c>
      <c r="AT3944" s="188" t="s">
        <v>71</v>
      </c>
      <c r="AU3944" s="188" t="s">
        <v>80</v>
      </c>
      <c r="AY3944" s="187" t="s">
        <v>182</v>
      </c>
      <c r="BK3944" s="189">
        <f>SUM(BK3945:BK3957)</f>
        <v>0</v>
      </c>
    </row>
    <row r="3945" spans="1:65" s="2" customFormat="1" ht="16.5" customHeight="1">
      <c r="A3945" s="34"/>
      <c r="B3945" s="35"/>
      <c r="C3945" s="192" t="s">
        <v>4194</v>
      </c>
      <c r="D3945" s="192" t="s">
        <v>184</v>
      </c>
      <c r="E3945" s="193" t="s">
        <v>4195</v>
      </c>
      <c r="F3945" s="194" t="s">
        <v>4196</v>
      </c>
      <c r="G3945" s="195" t="s">
        <v>1883</v>
      </c>
      <c r="H3945" s="196">
        <v>2</v>
      </c>
      <c r="I3945" s="197"/>
      <c r="J3945" s="198">
        <f>ROUND(I3945*H3945,2)</f>
        <v>0</v>
      </c>
      <c r="K3945" s="199"/>
      <c r="L3945" s="39"/>
      <c r="M3945" s="200" t="s">
        <v>1</v>
      </c>
      <c r="N3945" s="201" t="s">
        <v>37</v>
      </c>
      <c r="O3945" s="71"/>
      <c r="P3945" s="202">
        <f>O3945*H3945</f>
        <v>0</v>
      </c>
      <c r="Q3945" s="202">
        <v>0</v>
      </c>
      <c r="R3945" s="202">
        <f>Q3945*H3945</f>
        <v>0</v>
      </c>
      <c r="S3945" s="202">
        <v>0</v>
      </c>
      <c r="T3945" s="203">
        <f>S3945*H3945</f>
        <v>0</v>
      </c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R3945" s="204" t="s">
        <v>326</v>
      </c>
      <c r="AT3945" s="204" t="s">
        <v>184</v>
      </c>
      <c r="AU3945" s="204" t="s">
        <v>82</v>
      </c>
      <c r="AY3945" s="17" t="s">
        <v>182</v>
      </c>
      <c r="BE3945" s="205">
        <f>IF(N3945="základní",J3945,0)</f>
        <v>0</v>
      </c>
      <c r="BF3945" s="205">
        <f>IF(N3945="snížená",J3945,0)</f>
        <v>0</v>
      </c>
      <c r="BG3945" s="205">
        <f>IF(N3945="zákl. přenesená",J3945,0)</f>
        <v>0</v>
      </c>
      <c r="BH3945" s="205">
        <f>IF(N3945="sníž. přenesená",J3945,0)</f>
        <v>0</v>
      </c>
      <c r="BI3945" s="205">
        <f>IF(N3945="nulová",J3945,0)</f>
        <v>0</v>
      </c>
      <c r="BJ3945" s="17" t="s">
        <v>80</v>
      </c>
      <c r="BK3945" s="205">
        <f>ROUND(I3945*H3945,2)</f>
        <v>0</v>
      </c>
      <c r="BL3945" s="17" t="s">
        <v>326</v>
      </c>
      <c r="BM3945" s="204" t="s">
        <v>4197</v>
      </c>
    </row>
    <row r="3946" spans="1:65" s="14" customFormat="1" ht="11.25">
      <c r="B3946" s="217"/>
      <c r="C3946" s="218"/>
      <c r="D3946" s="208" t="s">
        <v>194</v>
      </c>
      <c r="E3946" s="219" t="s">
        <v>1</v>
      </c>
      <c r="F3946" s="220" t="s">
        <v>82</v>
      </c>
      <c r="G3946" s="218"/>
      <c r="H3946" s="221">
        <v>2</v>
      </c>
      <c r="I3946" s="222"/>
      <c r="J3946" s="218"/>
      <c r="K3946" s="218"/>
      <c r="L3946" s="223"/>
      <c r="M3946" s="224"/>
      <c r="N3946" s="225"/>
      <c r="O3946" s="225"/>
      <c r="P3946" s="225"/>
      <c r="Q3946" s="225"/>
      <c r="R3946" s="225"/>
      <c r="S3946" s="225"/>
      <c r="T3946" s="226"/>
      <c r="AT3946" s="227" t="s">
        <v>194</v>
      </c>
      <c r="AU3946" s="227" t="s">
        <v>82</v>
      </c>
      <c r="AV3946" s="14" t="s">
        <v>82</v>
      </c>
      <c r="AW3946" s="14" t="s">
        <v>29</v>
      </c>
      <c r="AX3946" s="14" t="s">
        <v>80</v>
      </c>
      <c r="AY3946" s="227" t="s">
        <v>182</v>
      </c>
    </row>
    <row r="3947" spans="1:65" s="2" customFormat="1" ht="16.5" customHeight="1">
      <c r="A3947" s="34"/>
      <c r="B3947" s="35"/>
      <c r="C3947" s="192" t="s">
        <v>4198</v>
      </c>
      <c r="D3947" s="192" t="s">
        <v>184</v>
      </c>
      <c r="E3947" s="193" t="s">
        <v>4199</v>
      </c>
      <c r="F3947" s="194" t="s">
        <v>4200</v>
      </c>
      <c r="G3947" s="195" t="s">
        <v>1883</v>
      </c>
      <c r="H3947" s="196">
        <v>199</v>
      </c>
      <c r="I3947" s="197"/>
      <c r="J3947" s="198">
        <f>ROUND(I3947*H3947,2)</f>
        <v>0</v>
      </c>
      <c r="K3947" s="199"/>
      <c r="L3947" s="39"/>
      <c r="M3947" s="200" t="s">
        <v>1</v>
      </c>
      <c r="N3947" s="201" t="s">
        <v>37</v>
      </c>
      <c r="O3947" s="71"/>
      <c r="P3947" s="202">
        <f>O3947*H3947</f>
        <v>0</v>
      </c>
      <c r="Q3947" s="202">
        <v>0</v>
      </c>
      <c r="R3947" s="202">
        <f>Q3947*H3947</f>
        <v>0</v>
      </c>
      <c r="S3947" s="202">
        <v>0</v>
      </c>
      <c r="T3947" s="203">
        <f>S3947*H3947</f>
        <v>0</v>
      </c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R3947" s="204" t="s">
        <v>326</v>
      </c>
      <c r="AT3947" s="204" t="s">
        <v>184</v>
      </c>
      <c r="AU3947" s="204" t="s">
        <v>82</v>
      </c>
      <c r="AY3947" s="17" t="s">
        <v>182</v>
      </c>
      <c r="BE3947" s="205">
        <f>IF(N3947="základní",J3947,0)</f>
        <v>0</v>
      </c>
      <c r="BF3947" s="205">
        <f>IF(N3947="snížená",J3947,0)</f>
        <v>0</v>
      </c>
      <c r="BG3947" s="205">
        <f>IF(N3947="zákl. přenesená",J3947,0)</f>
        <v>0</v>
      </c>
      <c r="BH3947" s="205">
        <f>IF(N3947="sníž. přenesená",J3947,0)</f>
        <v>0</v>
      </c>
      <c r="BI3947" s="205">
        <f>IF(N3947="nulová",J3947,0)</f>
        <v>0</v>
      </c>
      <c r="BJ3947" s="17" t="s">
        <v>80</v>
      </c>
      <c r="BK3947" s="205">
        <f>ROUND(I3947*H3947,2)</f>
        <v>0</v>
      </c>
      <c r="BL3947" s="17" t="s">
        <v>326</v>
      </c>
      <c r="BM3947" s="204" t="s">
        <v>4201</v>
      </c>
    </row>
    <row r="3948" spans="1:65" s="14" customFormat="1" ht="11.25">
      <c r="B3948" s="217"/>
      <c r="C3948" s="218"/>
      <c r="D3948" s="208" t="s">
        <v>194</v>
      </c>
      <c r="E3948" s="219" t="s">
        <v>1</v>
      </c>
      <c r="F3948" s="220" t="s">
        <v>1886</v>
      </c>
      <c r="G3948" s="218"/>
      <c r="H3948" s="221">
        <v>199</v>
      </c>
      <c r="I3948" s="222"/>
      <c r="J3948" s="218"/>
      <c r="K3948" s="218"/>
      <c r="L3948" s="223"/>
      <c r="M3948" s="224"/>
      <c r="N3948" s="225"/>
      <c r="O3948" s="225"/>
      <c r="P3948" s="225"/>
      <c r="Q3948" s="225"/>
      <c r="R3948" s="225"/>
      <c r="S3948" s="225"/>
      <c r="T3948" s="226"/>
      <c r="AT3948" s="227" t="s">
        <v>194</v>
      </c>
      <c r="AU3948" s="227" t="s">
        <v>82</v>
      </c>
      <c r="AV3948" s="14" t="s">
        <v>82</v>
      </c>
      <c r="AW3948" s="14" t="s">
        <v>29</v>
      </c>
      <c r="AX3948" s="14" t="s">
        <v>80</v>
      </c>
      <c r="AY3948" s="227" t="s">
        <v>182</v>
      </c>
    </row>
    <row r="3949" spans="1:65" s="2" customFormat="1" ht="24.2" customHeight="1">
      <c r="A3949" s="34"/>
      <c r="B3949" s="35"/>
      <c r="C3949" s="192" t="s">
        <v>4202</v>
      </c>
      <c r="D3949" s="192" t="s">
        <v>184</v>
      </c>
      <c r="E3949" s="193" t="s">
        <v>4203</v>
      </c>
      <c r="F3949" s="194" t="s">
        <v>4204</v>
      </c>
      <c r="G3949" s="195" t="s">
        <v>201</v>
      </c>
      <c r="H3949" s="196">
        <v>1.86</v>
      </c>
      <c r="I3949" s="197"/>
      <c r="J3949" s="198">
        <f>ROUND(I3949*H3949,2)</f>
        <v>0</v>
      </c>
      <c r="K3949" s="199"/>
      <c r="L3949" s="39"/>
      <c r="M3949" s="200" t="s">
        <v>1</v>
      </c>
      <c r="N3949" s="201" t="s">
        <v>37</v>
      </c>
      <c r="O3949" s="71"/>
      <c r="P3949" s="202">
        <f>O3949*H3949</f>
        <v>0</v>
      </c>
      <c r="Q3949" s="202">
        <v>0.02</v>
      </c>
      <c r="R3949" s="202">
        <f>Q3949*H3949</f>
        <v>3.7200000000000004E-2</v>
      </c>
      <c r="S3949" s="202">
        <v>0</v>
      </c>
      <c r="T3949" s="203">
        <f>S3949*H3949</f>
        <v>0</v>
      </c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R3949" s="204" t="s">
        <v>326</v>
      </c>
      <c r="AT3949" s="204" t="s">
        <v>184</v>
      </c>
      <c r="AU3949" s="204" t="s">
        <v>82</v>
      </c>
      <c r="AY3949" s="17" t="s">
        <v>182</v>
      </c>
      <c r="BE3949" s="205">
        <f>IF(N3949="základní",J3949,0)</f>
        <v>0</v>
      </c>
      <c r="BF3949" s="205">
        <f>IF(N3949="snížená",J3949,0)</f>
        <v>0</v>
      </c>
      <c r="BG3949" s="205">
        <f>IF(N3949="zákl. přenesená",J3949,0)</f>
        <v>0</v>
      </c>
      <c r="BH3949" s="205">
        <f>IF(N3949="sníž. přenesená",J3949,0)</f>
        <v>0</v>
      </c>
      <c r="BI3949" s="205">
        <f>IF(N3949="nulová",J3949,0)</f>
        <v>0</v>
      </c>
      <c r="BJ3949" s="17" t="s">
        <v>80</v>
      </c>
      <c r="BK3949" s="205">
        <f>ROUND(I3949*H3949,2)</f>
        <v>0</v>
      </c>
      <c r="BL3949" s="17" t="s">
        <v>326</v>
      </c>
      <c r="BM3949" s="204" t="s">
        <v>4205</v>
      </c>
    </row>
    <row r="3950" spans="1:65" s="13" customFormat="1" ht="11.25">
      <c r="B3950" s="206"/>
      <c r="C3950" s="207"/>
      <c r="D3950" s="208" t="s">
        <v>194</v>
      </c>
      <c r="E3950" s="209" t="s">
        <v>1</v>
      </c>
      <c r="F3950" s="210" t="s">
        <v>4206</v>
      </c>
      <c r="G3950" s="207"/>
      <c r="H3950" s="209" t="s">
        <v>1</v>
      </c>
      <c r="I3950" s="211"/>
      <c r="J3950" s="207"/>
      <c r="K3950" s="207"/>
      <c r="L3950" s="212"/>
      <c r="M3950" s="213"/>
      <c r="N3950" s="214"/>
      <c r="O3950" s="214"/>
      <c r="P3950" s="214"/>
      <c r="Q3950" s="214"/>
      <c r="R3950" s="214"/>
      <c r="S3950" s="214"/>
      <c r="T3950" s="215"/>
      <c r="AT3950" s="216" t="s">
        <v>194</v>
      </c>
      <c r="AU3950" s="216" t="s">
        <v>82</v>
      </c>
      <c r="AV3950" s="13" t="s">
        <v>80</v>
      </c>
      <c r="AW3950" s="13" t="s">
        <v>29</v>
      </c>
      <c r="AX3950" s="13" t="s">
        <v>72</v>
      </c>
      <c r="AY3950" s="216" t="s">
        <v>182</v>
      </c>
    </row>
    <row r="3951" spans="1:65" s="14" customFormat="1" ht="11.25">
      <c r="B3951" s="217"/>
      <c r="C3951" s="218"/>
      <c r="D3951" s="208" t="s">
        <v>194</v>
      </c>
      <c r="E3951" s="219" t="s">
        <v>1</v>
      </c>
      <c r="F3951" s="220" t="s">
        <v>4207</v>
      </c>
      <c r="G3951" s="218"/>
      <c r="H3951" s="221">
        <v>1.86</v>
      </c>
      <c r="I3951" s="222"/>
      <c r="J3951" s="218"/>
      <c r="K3951" s="218"/>
      <c r="L3951" s="223"/>
      <c r="M3951" s="224"/>
      <c r="N3951" s="225"/>
      <c r="O3951" s="225"/>
      <c r="P3951" s="225"/>
      <c r="Q3951" s="225"/>
      <c r="R3951" s="225"/>
      <c r="S3951" s="225"/>
      <c r="T3951" s="226"/>
      <c r="AT3951" s="227" t="s">
        <v>194</v>
      </c>
      <c r="AU3951" s="227" t="s">
        <v>82</v>
      </c>
      <c r="AV3951" s="14" t="s">
        <v>82</v>
      </c>
      <c r="AW3951" s="14" t="s">
        <v>29</v>
      </c>
      <c r="AX3951" s="14" t="s">
        <v>80</v>
      </c>
      <c r="AY3951" s="227" t="s">
        <v>182</v>
      </c>
    </row>
    <row r="3952" spans="1:65" s="2" customFormat="1" ht="16.5" customHeight="1">
      <c r="A3952" s="34"/>
      <c r="B3952" s="35"/>
      <c r="C3952" s="242" t="s">
        <v>4208</v>
      </c>
      <c r="D3952" s="242" t="s">
        <v>648</v>
      </c>
      <c r="E3952" s="243" t="s">
        <v>4209</v>
      </c>
      <c r="F3952" s="244" t="s">
        <v>4210</v>
      </c>
      <c r="G3952" s="245" t="s">
        <v>201</v>
      </c>
      <c r="H3952" s="246">
        <v>1.86</v>
      </c>
      <c r="I3952" s="247"/>
      <c r="J3952" s="248">
        <f>ROUND(I3952*H3952,2)</f>
        <v>0</v>
      </c>
      <c r="K3952" s="249"/>
      <c r="L3952" s="250"/>
      <c r="M3952" s="251" t="s">
        <v>1</v>
      </c>
      <c r="N3952" s="252" t="s">
        <v>37</v>
      </c>
      <c r="O3952" s="71"/>
      <c r="P3952" s="202">
        <f>O3952*H3952</f>
        <v>0</v>
      </c>
      <c r="Q3952" s="202">
        <v>1.2999999999999999E-3</v>
      </c>
      <c r="R3952" s="202">
        <f>Q3952*H3952</f>
        <v>2.418E-3</v>
      </c>
      <c r="S3952" s="202">
        <v>0</v>
      </c>
      <c r="T3952" s="203">
        <f>S3952*H3952</f>
        <v>0</v>
      </c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R3952" s="204" t="s">
        <v>282</v>
      </c>
      <c r="AT3952" s="204" t="s">
        <v>648</v>
      </c>
      <c r="AU3952" s="204" t="s">
        <v>82</v>
      </c>
      <c r="AY3952" s="17" t="s">
        <v>182</v>
      </c>
      <c r="BE3952" s="205">
        <f>IF(N3952="základní",J3952,0)</f>
        <v>0</v>
      </c>
      <c r="BF3952" s="205">
        <f>IF(N3952="snížená",J3952,0)</f>
        <v>0</v>
      </c>
      <c r="BG3952" s="205">
        <f>IF(N3952="zákl. přenesená",J3952,0)</f>
        <v>0</v>
      </c>
      <c r="BH3952" s="205">
        <f>IF(N3952="sníž. přenesená",J3952,0)</f>
        <v>0</v>
      </c>
      <c r="BI3952" s="205">
        <f>IF(N3952="nulová",J3952,0)</f>
        <v>0</v>
      </c>
      <c r="BJ3952" s="17" t="s">
        <v>80</v>
      </c>
      <c r="BK3952" s="205">
        <f>ROUND(I3952*H3952,2)</f>
        <v>0</v>
      </c>
      <c r="BL3952" s="17" t="s">
        <v>187</v>
      </c>
      <c r="BM3952" s="204" t="s">
        <v>4211</v>
      </c>
    </row>
    <row r="3953" spans="1:65" s="13" customFormat="1" ht="11.25">
      <c r="B3953" s="206"/>
      <c r="C3953" s="207"/>
      <c r="D3953" s="208" t="s">
        <v>194</v>
      </c>
      <c r="E3953" s="209" t="s">
        <v>1</v>
      </c>
      <c r="F3953" s="210" t="s">
        <v>4206</v>
      </c>
      <c r="G3953" s="207"/>
      <c r="H3953" s="209" t="s">
        <v>1</v>
      </c>
      <c r="I3953" s="211"/>
      <c r="J3953" s="207"/>
      <c r="K3953" s="207"/>
      <c r="L3953" s="212"/>
      <c r="M3953" s="213"/>
      <c r="N3953" s="214"/>
      <c r="O3953" s="214"/>
      <c r="P3953" s="214"/>
      <c r="Q3953" s="214"/>
      <c r="R3953" s="214"/>
      <c r="S3953" s="214"/>
      <c r="T3953" s="215"/>
      <c r="AT3953" s="216" t="s">
        <v>194</v>
      </c>
      <c r="AU3953" s="216" t="s">
        <v>82</v>
      </c>
      <c r="AV3953" s="13" t="s">
        <v>80</v>
      </c>
      <c r="AW3953" s="13" t="s">
        <v>29</v>
      </c>
      <c r="AX3953" s="13" t="s">
        <v>72</v>
      </c>
      <c r="AY3953" s="216" t="s">
        <v>182</v>
      </c>
    </row>
    <row r="3954" spans="1:65" s="14" customFormat="1" ht="11.25">
      <c r="B3954" s="217"/>
      <c r="C3954" s="218"/>
      <c r="D3954" s="208" t="s">
        <v>194</v>
      </c>
      <c r="E3954" s="219" t="s">
        <v>1</v>
      </c>
      <c r="F3954" s="220" t="s">
        <v>4207</v>
      </c>
      <c r="G3954" s="218"/>
      <c r="H3954" s="221">
        <v>1.86</v>
      </c>
      <c r="I3954" s="222"/>
      <c r="J3954" s="218"/>
      <c r="K3954" s="218"/>
      <c r="L3954" s="223"/>
      <c r="M3954" s="224"/>
      <c r="N3954" s="225"/>
      <c r="O3954" s="225"/>
      <c r="P3954" s="225"/>
      <c r="Q3954" s="225"/>
      <c r="R3954" s="225"/>
      <c r="S3954" s="225"/>
      <c r="T3954" s="226"/>
      <c r="AT3954" s="227" t="s">
        <v>194</v>
      </c>
      <c r="AU3954" s="227" t="s">
        <v>82</v>
      </c>
      <c r="AV3954" s="14" t="s">
        <v>82</v>
      </c>
      <c r="AW3954" s="14" t="s">
        <v>29</v>
      </c>
      <c r="AX3954" s="14" t="s">
        <v>80</v>
      </c>
      <c r="AY3954" s="227" t="s">
        <v>182</v>
      </c>
    </row>
    <row r="3955" spans="1:65" s="2" customFormat="1" ht="24.2" customHeight="1">
      <c r="A3955" s="34"/>
      <c r="B3955" s="35"/>
      <c r="C3955" s="192" t="s">
        <v>4212</v>
      </c>
      <c r="D3955" s="192" t="s">
        <v>184</v>
      </c>
      <c r="E3955" s="193" t="s">
        <v>4213</v>
      </c>
      <c r="F3955" s="194" t="s">
        <v>4214</v>
      </c>
      <c r="G3955" s="195" t="s">
        <v>292</v>
      </c>
      <c r="H3955" s="196">
        <v>3.6999999999999998E-2</v>
      </c>
      <c r="I3955" s="197"/>
      <c r="J3955" s="198">
        <f>ROUND(I3955*H3955,2)</f>
        <v>0</v>
      </c>
      <c r="K3955" s="199"/>
      <c r="L3955" s="39"/>
      <c r="M3955" s="200" t="s">
        <v>1</v>
      </c>
      <c r="N3955" s="201" t="s">
        <v>37</v>
      </c>
      <c r="O3955" s="71"/>
      <c r="P3955" s="202">
        <f>O3955*H3955</f>
        <v>0</v>
      </c>
      <c r="Q3955" s="202">
        <v>0</v>
      </c>
      <c r="R3955" s="202">
        <f>Q3955*H3955</f>
        <v>0</v>
      </c>
      <c r="S3955" s="202">
        <v>0</v>
      </c>
      <c r="T3955" s="203">
        <f>S3955*H3955</f>
        <v>0</v>
      </c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R3955" s="204" t="s">
        <v>326</v>
      </c>
      <c r="AT3955" s="204" t="s">
        <v>184</v>
      </c>
      <c r="AU3955" s="204" t="s">
        <v>82</v>
      </c>
      <c r="AY3955" s="17" t="s">
        <v>182</v>
      </c>
      <c r="BE3955" s="205">
        <f>IF(N3955="základní",J3955,0)</f>
        <v>0</v>
      </c>
      <c r="BF3955" s="205">
        <f>IF(N3955="snížená",J3955,0)</f>
        <v>0</v>
      </c>
      <c r="BG3955" s="205">
        <f>IF(N3955="zákl. přenesená",J3955,0)</f>
        <v>0</v>
      </c>
      <c r="BH3955" s="205">
        <f>IF(N3955="sníž. přenesená",J3955,0)</f>
        <v>0</v>
      </c>
      <c r="BI3955" s="205">
        <f>IF(N3955="nulová",J3955,0)</f>
        <v>0</v>
      </c>
      <c r="BJ3955" s="17" t="s">
        <v>80</v>
      </c>
      <c r="BK3955" s="205">
        <f>ROUND(I3955*H3955,2)</f>
        <v>0</v>
      </c>
      <c r="BL3955" s="17" t="s">
        <v>326</v>
      </c>
      <c r="BM3955" s="204" t="s">
        <v>4215</v>
      </c>
    </row>
    <row r="3956" spans="1:65" s="2" customFormat="1" ht="37.9" customHeight="1">
      <c r="A3956" s="34"/>
      <c r="B3956" s="35"/>
      <c r="C3956" s="192" t="s">
        <v>4216</v>
      </c>
      <c r="D3956" s="192" t="s">
        <v>184</v>
      </c>
      <c r="E3956" s="193" t="s">
        <v>4217</v>
      </c>
      <c r="F3956" s="194" t="s">
        <v>4218</v>
      </c>
      <c r="G3956" s="195" t="s">
        <v>292</v>
      </c>
      <c r="H3956" s="196">
        <v>0.111</v>
      </c>
      <c r="I3956" s="197"/>
      <c r="J3956" s="198">
        <f>ROUND(I3956*H3956,2)</f>
        <v>0</v>
      </c>
      <c r="K3956" s="199"/>
      <c r="L3956" s="39"/>
      <c r="M3956" s="200" t="s">
        <v>1</v>
      </c>
      <c r="N3956" s="201" t="s">
        <v>37</v>
      </c>
      <c r="O3956" s="71"/>
      <c r="P3956" s="202">
        <f>O3956*H3956</f>
        <v>0</v>
      </c>
      <c r="Q3956" s="202">
        <v>0</v>
      </c>
      <c r="R3956" s="202">
        <f>Q3956*H3956</f>
        <v>0</v>
      </c>
      <c r="S3956" s="202">
        <v>0</v>
      </c>
      <c r="T3956" s="203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4" t="s">
        <v>326</v>
      </c>
      <c r="AT3956" s="204" t="s">
        <v>184</v>
      </c>
      <c r="AU3956" s="204" t="s">
        <v>82</v>
      </c>
      <c r="AY3956" s="17" t="s">
        <v>182</v>
      </c>
      <c r="BE3956" s="205">
        <f>IF(N3956="základní",J3956,0)</f>
        <v>0</v>
      </c>
      <c r="BF3956" s="205">
        <f>IF(N3956="snížená",J3956,0)</f>
        <v>0</v>
      </c>
      <c r="BG3956" s="205">
        <f>IF(N3956="zákl. přenesená",J3956,0)</f>
        <v>0</v>
      </c>
      <c r="BH3956" s="205">
        <f>IF(N3956="sníž. přenesená",J3956,0)</f>
        <v>0</v>
      </c>
      <c r="BI3956" s="205">
        <f>IF(N3956="nulová",J3956,0)</f>
        <v>0</v>
      </c>
      <c r="BJ3956" s="17" t="s">
        <v>80</v>
      </c>
      <c r="BK3956" s="205">
        <f>ROUND(I3956*H3956,2)</f>
        <v>0</v>
      </c>
      <c r="BL3956" s="17" t="s">
        <v>326</v>
      </c>
      <c r="BM3956" s="204" t="s">
        <v>4219</v>
      </c>
    </row>
    <row r="3957" spans="1:65" s="14" customFormat="1" ht="11.25">
      <c r="B3957" s="217"/>
      <c r="C3957" s="218"/>
      <c r="D3957" s="208" t="s">
        <v>194</v>
      </c>
      <c r="E3957" s="218"/>
      <c r="F3957" s="220" t="s">
        <v>4220</v>
      </c>
      <c r="G3957" s="218"/>
      <c r="H3957" s="221">
        <v>0.111</v>
      </c>
      <c r="I3957" s="222"/>
      <c r="J3957" s="218"/>
      <c r="K3957" s="218"/>
      <c r="L3957" s="223"/>
      <c r="M3957" s="224"/>
      <c r="N3957" s="225"/>
      <c r="O3957" s="225"/>
      <c r="P3957" s="225"/>
      <c r="Q3957" s="225"/>
      <c r="R3957" s="225"/>
      <c r="S3957" s="225"/>
      <c r="T3957" s="226"/>
      <c r="AT3957" s="227" t="s">
        <v>194</v>
      </c>
      <c r="AU3957" s="227" t="s">
        <v>82</v>
      </c>
      <c r="AV3957" s="14" t="s">
        <v>82</v>
      </c>
      <c r="AW3957" s="14" t="s">
        <v>4</v>
      </c>
      <c r="AX3957" s="14" t="s">
        <v>80</v>
      </c>
      <c r="AY3957" s="227" t="s">
        <v>182</v>
      </c>
    </row>
    <row r="3958" spans="1:65" s="12" customFormat="1" ht="25.9" customHeight="1">
      <c r="B3958" s="176"/>
      <c r="C3958" s="177"/>
      <c r="D3958" s="178" t="s">
        <v>71</v>
      </c>
      <c r="E3958" s="179" t="s">
        <v>648</v>
      </c>
      <c r="F3958" s="179" t="s">
        <v>4221</v>
      </c>
      <c r="G3958" s="177"/>
      <c r="H3958" s="177"/>
      <c r="I3958" s="180"/>
      <c r="J3958" s="181">
        <f>BK3958</f>
        <v>0</v>
      </c>
      <c r="K3958" s="177"/>
      <c r="L3958" s="182"/>
      <c r="M3958" s="183"/>
      <c r="N3958" s="184"/>
      <c r="O3958" s="184"/>
      <c r="P3958" s="185">
        <f>P3959</f>
        <v>0</v>
      </c>
      <c r="Q3958" s="184"/>
      <c r="R3958" s="185">
        <f>R3959</f>
        <v>0</v>
      </c>
      <c r="S3958" s="184"/>
      <c r="T3958" s="186">
        <f>T3959</f>
        <v>0</v>
      </c>
      <c r="AR3958" s="187" t="s">
        <v>198</v>
      </c>
      <c r="AT3958" s="188" t="s">
        <v>71</v>
      </c>
      <c r="AU3958" s="188" t="s">
        <v>72</v>
      </c>
      <c r="AY3958" s="187" t="s">
        <v>182</v>
      </c>
      <c r="BK3958" s="189">
        <f>BK3959</f>
        <v>0</v>
      </c>
    </row>
    <row r="3959" spans="1:65" s="12" customFormat="1" ht="22.9" customHeight="1">
      <c r="B3959" s="176"/>
      <c r="C3959" s="177"/>
      <c r="D3959" s="178" t="s">
        <v>71</v>
      </c>
      <c r="E3959" s="190" t="s">
        <v>4222</v>
      </c>
      <c r="F3959" s="190" t="s">
        <v>4223</v>
      </c>
      <c r="G3959" s="177"/>
      <c r="H3959" s="177"/>
      <c r="I3959" s="180"/>
      <c r="J3959" s="191">
        <f>BK3959</f>
        <v>0</v>
      </c>
      <c r="K3959" s="177"/>
      <c r="L3959" s="182"/>
      <c r="M3959" s="183"/>
      <c r="N3959" s="184"/>
      <c r="O3959" s="184"/>
      <c r="P3959" s="185">
        <f>SUM(P3960:P3968)</f>
        <v>0</v>
      </c>
      <c r="Q3959" s="184"/>
      <c r="R3959" s="185">
        <f>SUM(R3960:R3968)</f>
        <v>0</v>
      </c>
      <c r="S3959" s="184"/>
      <c r="T3959" s="186">
        <f>SUM(T3960:T3968)</f>
        <v>0</v>
      </c>
      <c r="AR3959" s="187" t="s">
        <v>198</v>
      </c>
      <c r="AT3959" s="188" t="s">
        <v>71</v>
      </c>
      <c r="AU3959" s="188" t="s">
        <v>80</v>
      </c>
      <c r="AY3959" s="187" t="s">
        <v>182</v>
      </c>
      <c r="BK3959" s="189">
        <f>SUM(BK3960:BK3968)</f>
        <v>0</v>
      </c>
    </row>
    <row r="3960" spans="1:65" s="2" customFormat="1" ht="21.75" customHeight="1">
      <c r="A3960" s="34"/>
      <c r="B3960" s="35"/>
      <c r="C3960" s="192" t="s">
        <v>4224</v>
      </c>
      <c r="D3960" s="192" t="s">
        <v>184</v>
      </c>
      <c r="E3960" s="193" t="s">
        <v>80</v>
      </c>
      <c r="F3960" s="194" t="s">
        <v>4225</v>
      </c>
      <c r="G3960" s="195" t="s">
        <v>1883</v>
      </c>
      <c r="H3960" s="196">
        <v>1</v>
      </c>
      <c r="I3960" s="197"/>
      <c r="J3960" s="198">
        <f>ROUND(I3960*H3960,2)</f>
        <v>0</v>
      </c>
      <c r="K3960" s="199"/>
      <c r="L3960" s="39"/>
      <c r="M3960" s="200" t="s">
        <v>1</v>
      </c>
      <c r="N3960" s="201" t="s">
        <v>37</v>
      </c>
      <c r="O3960" s="71"/>
      <c r="P3960" s="202">
        <f>O3960*H3960</f>
        <v>0</v>
      </c>
      <c r="Q3960" s="202">
        <v>0</v>
      </c>
      <c r="R3960" s="202">
        <f>Q3960*H3960</f>
        <v>0</v>
      </c>
      <c r="S3960" s="202">
        <v>0</v>
      </c>
      <c r="T3960" s="203">
        <f>S3960*H3960</f>
        <v>0</v>
      </c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R3960" s="204" t="s">
        <v>908</v>
      </c>
      <c r="AT3960" s="204" t="s">
        <v>184</v>
      </c>
      <c r="AU3960" s="204" t="s">
        <v>82</v>
      </c>
      <c r="AY3960" s="17" t="s">
        <v>182</v>
      </c>
      <c r="BE3960" s="205">
        <f>IF(N3960="základní",J3960,0)</f>
        <v>0</v>
      </c>
      <c r="BF3960" s="205">
        <f>IF(N3960="snížená",J3960,0)</f>
        <v>0</v>
      </c>
      <c r="BG3960" s="205">
        <f>IF(N3960="zákl. přenesená",J3960,0)</f>
        <v>0</v>
      </c>
      <c r="BH3960" s="205">
        <f>IF(N3960="sníž. přenesená",J3960,0)</f>
        <v>0</v>
      </c>
      <c r="BI3960" s="205">
        <f>IF(N3960="nulová",J3960,0)</f>
        <v>0</v>
      </c>
      <c r="BJ3960" s="17" t="s">
        <v>80</v>
      </c>
      <c r="BK3960" s="205">
        <f>ROUND(I3960*H3960,2)</f>
        <v>0</v>
      </c>
      <c r="BL3960" s="17" t="s">
        <v>908</v>
      </c>
      <c r="BM3960" s="204" t="s">
        <v>4226</v>
      </c>
    </row>
    <row r="3961" spans="1:65" s="14" customFormat="1" ht="11.25">
      <c r="B3961" s="217"/>
      <c r="C3961" s="218"/>
      <c r="D3961" s="208" t="s">
        <v>194</v>
      </c>
      <c r="E3961" s="219" t="s">
        <v>1</v>
      </c>
      <c r="F3961" s="220" t="s">
        <v>80</v>
      </c>
      <c r="G3961" s="218"/>
      <c r="H3961" s="221">
        <v>1</v>
      </c>
      <c r="I3961" s="222"/>
      <c r="J3961" s="218"/>
      <c r="K3961" s="218"/>
      <c r="L3961" s="223"/>
      <c r="M3961" s="224"/>
      <c r="N3961" s="225"/>
      <c r="O3961" s="225"/>
      <c r="P3961" s="225"/>
      <c r="Q3961" s="225"/>
      <c r="R3961" s="225"/>
      <c r="S3961" s="225"/>
      <c r="T3961" s="226"/>
      <c r="AT3961" s="227" t="s">
        <v>194</v>
      </c>
      <c r="AU3961" s="227" t="s">
        <v>82</v>
      </c>
      <c r="AV3961" s="14" t="s">
        <v>82</v>
      </c>
      <c r="AW3961" s="14" t="s">
        <v>29</v>
      </c>
      <c r="AX3961" s="14" t="s">
        <v>80</v>
      </c>
      <c r="AY3961" s="227" t="s">
        <v>182</v>
      </c>
    </row>
    <row r="3962" spans="1:65" s="2" customFormat="1" ht="24.2" customHeight="1">
      <c r="A3962" s="34"/>
      <c r="B3962" s="35"/>
      <c r="C3962" s="192" t="s">
        <v>4227</v>
      </c>
      <c r="D3962" s="192" t="s">
        <v>184</v>
      </c>
      <c r="E3962" s="193" t="s">
        <v>82</v>
      </c>
      <c r="F3962" s="194" t="s">
        <v>4228</v>
      </c>
      <c r="G3962" s="195" t="s">
        <v>1883</v>
      </c>
      <c r="H3962" s="196">
        <v>1</v>
      </c>
      <c r="I3962" s="197"/>
      <c r="J3962" s="198">
        <f t="shared" ref="J3962:J3968" si="30">ROUND(I3962*H3962,2)</f>
        <v>0</v>
      </c>
      <c r="K3962" s="199"/>
      <c r="L3962" s="39"/>
      <c r="M3962" s="200" t="s">
        <v>1</v>
      </c>
      <c r="N3962" s="201" t="s">
        <v>37</v>
      </c>
      <c r="O3962" s="71"/>
      <c r="P3962" s="202">
        <f t="shared" ref="P3962:P3968" si="31">O3962*H3962</f>
        <v>0</v>
      </c>
      <c r="Q3962" s="202">
        <v>0</v>
      </c>
      <c r="R3962" s="202">
        <f t="shared" ref="R3962:R3968" si="32">Q3962*H3962</f>
        <v>0</v>
      </c>
      <c r="S3962" s="202">
        <v>0</v>
      </c>
      <c r="T3962" s="203">
        <f t="shared" ref="T3962:T3968" si="33">S3962*H3962</f>
        <v>0</v>
      </c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R3962" s="204" t="s">
        <v>908</v>
      </c>
      <c r="AT3962" s="204" t="s">
        <v>184</v>
      </c>
      <c r="AU3962" s="204" t="s">
        <v>82</v>
      </c>
      <c r="AY3962" s="17" t="s">
        <v>182</v>
      </c>
      <c r="BE3962" s="205">
        <f t="shared" ref="BE3962:BE3968" si="34">IF(N3962="základní",J3962,0)</f>
        <v>0</v>
      </c>
      <c r="BF3962" s="205">
        <f t="shared" ref="BF3962:BF3968" si="35">IF(N3962="snížená",J3962,0)</f>
        <v>0</v>
      </c>
      <c r="BG3962" s="205">
        <f t="shared" ref="BG3962:BG3968" si="36">IF(N3962="zákl. přenesená",J3962,0)</f>
        <v>0</v>
      </c>
      <c r="BH3962" s="205">
        <f t="shared" ref="BH3962:BH3968" si="37">IF(N3962="sníž. přenesená",J3962,0)</f>
        <v>0</v>
      </c>
      <c r="BI3962" s="205">
        <f t="shared" ref="BI3962:BI3968" si="38">IF(N3962="nulová",J3962,0)</f>
        <v>0</v>
      </c>
      <c r="BJ3962" s="17" t="s">
        <v>80</v>
      </c>
      <c r="BK3962" s="205">
        <f t="shared" ref="BK3962:BK3968" si="39">ROUND(I3962*H3962,2)</f>
        <v>0</v>
      </c>
      <c r="BL3962" s="17" t="s">
        <v>908</v>
      </c>
      <c r="BM3962" s="204" t="s">
        <v>4229</v>
      </c>
    </row>
    <row r="3963" spans="1:65" s="2" customFormat="1" ht="16.5" customHeight="1">
      <c r="A3963" s="34"/>
      <c r="B3963" s="35"/>
      <c r="C3963" s="192" t="s">
        <v>4230</v>
      </c>
      <c r="D3963" s="192" t="s">
        <v>184</v>
      </c>
      <c r="E3963" s="193" t="s">
        <v>198</v>
      </c>
      <c r="F3963" s="194" t="s">
        <v>4231</v>
      </c>
      <c r="G3963" s="195" t="s">
        <v>1883</v>
      </c>
      <c r="H3963" s="196">
        <v>1</v>
      </c>
      <c r="I3963" s="197"/>
      <c r="J3963" s="198">
        <f t="shared" si="30"/>
        <v>0</v>
      </c>
      <c r="K3963" s="199"/>
      <c r="L3963" s="39"/>
      <c r="M3963" s="200" t="s">
        <v>1</v>
      </c>
      <c r="N3963" s="201" t="s">
        <v>37</v>
      </c>
      <c r="O3963" s="71"/>
      <c r="P3963" s="202">
        <f t="shared" si="31"/>
        <v>0</v>
      </c>
      <c r="Q3963" s="202">
        <v>0</v>
      </c>
      <c r="R3963" s="202">
        <f t="shared" si="32"/>
        <v>0</v>
      </c>
      <c r="S3963" s="202">
        <v>0</v>
      </c>
      <c r="T3963" s="203">
        <f t="shared" si="33"/>
        <v>0</v>
      </c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R3963" s="204" t="s">
        <v>908</v>
      </c>
      <c r="AT3963" s="204" t="s">
        <v>184</v>
      </c>
      <c r="AU3963" s="204" t="s">
        <v>82</v>
      </c>
      <c r="AY3963" s="17" t="s">
        <v>182</v>
      </c>
      <c r="BE3963" s="205">
        <f t="shared" si="34"/>
        <v>0</v>
      </c>
      <c r="BF3963" s="205">
        <f t="shared" si="35"/>
        <v>0</v>
      </c>
      <c r="BG3963" s="205">
        <f t="shared" si="36"/>
        <v>0</v>
      </c>
      <c r="BH3963" s="205">
        <f t="shared" si="37"/>
        <v>0</v>
      </c>
      <c r="BI3963" s="205">
        <f t="shared" si="38"/>
        <v>0</v>
      </c>
      <c r="BJ3963" s="17" t="s">
        <v>80</v>
      </c>
      <c r="BK3963" s="205">
        <f t="shared" si="39"/>
        <v>0</v>
      </c>
      <c r="BL3963" s="17" t="s">
        <v>908</v>
      </c>
      <c r="BM3963" s="204" t="s">
        <v>4232</v>
      </c>
    </row>
    <row r="3964" spans="1:65" s="2" customFormat="1" ht="21.75" customHeight="1">
      <c r="A3964" s="34"/>
      <c r="B3964" s="35"/>
      <c r="C3964" s="192" t="s">
        <v>4233</v>
      </c>
      <c r="D3964" s="192" t="s">
        <v>184</v>
      </c>
      <c r="E3964" s="193" t="s">
        <v>187</v>
      </c>
      <c r="F3964" s="194" t="s">
        <v>4234</v>
      </c>
      <c r="G3964" s="195" t="s">
        <v>1883</v>
      </c>
      <c r="H3964" s="196">
        <v>1</v>
      </c>
      <c r="I3964" s="197"/>
      <c r="J3964" s="198">
        <f t="shared" si="30"/>
        <v>0</v>
      </c>
      <c r="K3964" s="199"/>
      <c r="L3964" s="39"/>
      <c r="M3964" s="200" t="s">
        <v>1</v>
      </c>
      <c r="N3964" s="201" t="s">
        <v>37</v>
      </c>
      <c r="O3964" s="71"/>
      <c r="P3964" s="202">
        <f t="shared" si="31"/>
        <v>0</v>
      </c>
      <c r="Q3964" s="202">
        <v>0</v>
      </c>
      <c r="R3964" s="202">
        <f t="shared" si="32"/>
        <v>0</v>
      </c>
      <c r="S3964" s="202">
        <v>0</v>
      </c>
      <c r="T3964" s="203">
        <f t="shared" si="33"/>
        <v>0</v>
      </c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R3964" s="204" t="s">
        <v>908</v>
      </c>
      <c r="AT3964" s="204" t="s">
        <v>184</v>
      </c>
      <c r="AU3964" s="204" t="s">
        <v>82</v>
      </c>
      <c r="AY3964" s="17" t="s">
        <v>182</v>
      </c>
      <c r="BE3964" s="205">
        <f t="shared" si="34"/>
        <v>0</v>
      </c>
      <c r="BF3964" s="205">
        <f t="shared" si="35"/>
        <v>0</v>
      </c>
      <c r="BG3964" s="205">
        <f t="shared" si="36"/>
        <v>0</v>
      </c>
      <c r="BH3964" s="205">
        <f t="shared" si="37"/>
        <v>0</v>
      </c>
      <c r="BI3964" s="205">
        <f t="shared" si="38"/>
        <v>0</v>
      </c>
      <c r="BJ3964" s="17" t="s">
        <v>80</v>
      </c>
      <c r="BK3964" s="205">
        <f t="shared" si="39"/>
        <v>0</v>
      </c>
      <c r="BL3964" s="17" t="s">
        <v>908</v>
      </c>
      <c r="BM3964" s="204" t="s">
        <v>4235</v>
      </c>
    </row>
    <row r="3965" spans="1:65" s="2" customFormat="1" ht="16.5" customHeight="1">
      <c r="A3965" s="34"/>
      <c r="B3965" s="35"/>
      <c r="C3965" s="192" t="s">
        <v>4236</v>
      </c>
      <c r="D3965" s="192" t="s">
        <v>184</v>
      </c>
      <c r="E3965" s="193" t="s">
        <v>243</v>
      </c>
      <c r="F3965" s="194" t="s">
        <v>4237</v>
      </c>
      <c r="G3965" s="195" t="s">
        <v>1883</v>
      </c>
      <c r="H3965" s="196">
        <v>1</v>
      </c>
      <c r="I3965" s="197"/>
      <c r="J3965" s="198">
        <f t="shared" si="30"/>
        <v>0</v>
      </c>
      <c r="K3965" s="199"/>
      <c r="L3965" s="39"/>
      <c r="M3965" s="200" t="s">
        <v>1</v>
      </c>
      <c r="N3965" s="201" t="s">
        <v>37</v>
      </c>
      <c r="O3965" s="71"/>
      <c r="P3965" s="202">
        <f t="shared" si="31"/>
        <v>0</v>
      </c>
      <c r="Q3965" s="202">
        <v>0</v>
      </c>
      <c r="R3965" s="202">
        <f t="shared" si="32"/>
        <v>0</v>
      </c>
      <c r="S3965" s="202">
        <v>0</v>
      </c>
      <c r="T3965" s="203">
        <f t="shared" si="33"/>
        <v>0</v>
      </c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R3965" s="204" t="s">
        <v>908</v>
      </c>
      <c r="AT3965" s="204" t="s">
        <v>184</v>
      </c>
      <c r="AU3965" s="204" t="s">
        <v>82</v>
      </c>
      <c r="AY3965" s="17" t="s">
        <v>182</v>
      </c>
      <c r="BE3965" s="205">
        <f t="shared" si="34"/>
        <v>0</v>
      </c>
      <c r="BF3965" s="205">
        <f t="shared" si="35"/>
        <v>0</v>
      </c>
      <c r="BG3965" s="205">
        <f t="shared" si="36"/>
        <v>0</v>
      </c>
      <c r="BH3965" s="205">
        <f t="shared" si="37"/>
        <v>0</v>
      </c>
      <c r="BI3965" s="205">
        <f t="shared" si="38"/>
        <v>0</v>
      </c>
      <c r="BJ3965" s="17" t="s">
        <v>80</v>
      </c>
      <c r="BK3965" s="205">
        <f t="shared" si="39"/>
        <v>0</v>
      </c>
      <c r="BL3965" s="17" t="s">
        <v>908</v>
      </c>
      <c r="BM3965" s="204" t="s">
        <v>4238</v>
      </c>
    </row>
    <row r="3966" spans="1:65" s="2" customFormat="1" ht="16.5" customHeight="1">
      <c r="A3966" s="34"/>
      <c r="B3966" s="35"/>
      <c r="C3966" s="192" t="s">
        <v>4239</v>
      </c>
      <c r="D3966" s="192" t="s">
        <v>184</v>
      </c>
      <c r="E3966" s="193" t="s">
        <v>256</v>
      </c>
      <c r="F3966" s="194" t="s">
        <v>4240</v>
      </c>
      <c r="G3966" s="195" t="s">
        <v>1883</v>
      </c>
      <c r="H3966" s="196">
        <v>1</v>
      </c>
      <c r="I3966" s="197"/>
      <c r="J3966" s="198">
        <f t="shared" si="30"/>
        <v>0</v>
      </c>
      <c r="K3966" s="199"/>
      <c r="L3966" s="39"/>
      <c r="M3966" s="200" t="s">
        <v>1</v>
      </c>
      <c r="N3966" s="201" t="s">
        <v>37</v>
      </c>
      <c r="O3966" s="71"/>
      <c r="P3966" s="202">
        <f t="shared" si="31"/>
        <v>0</v>
      </c>
      <c r="Q3966" s="202">
        <v>0</v>
      </c>
      <c r="R3966" s="202">
        <f t="shared" si="32"/>
        <v>0</v>
      </c>
      <c r="S3966" s="202">
        <v>0</v>
      </c>
      <c r="T3966" s="203">
        <f t="shared" si="33"/>
        <v>0</v>
      </c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R3966" s="204" t="s">
        <v>908</v>
      </c>
      <c r="AT3966" s="204" t="s">
        <v>184</v>
      </c>
      <c r="AU3966" s="204" t="s">
        <v>82</v>
      </c>
      <c r="AY3966" s="17" t="s">
        <v>182</v>
      </c>
      <c r="BE3966" s="205">
        <f t="shared" si="34"/>
        <v>0</v>
      </c>
      <c r="BF3966" s="205">
        <f t="shared" si="35"/>
        <v>0</v>
      </c>
      <c r="BG3966" s="205">
        <f t="shared" si="36"/>
        <v>0</v>
      </c>
      <c r="BH3966" s="205">
        <f t="shared" si="37"/>
        <v>0</v>
      </c>
      <c r="BI3966" s="205">
        <f t="shared" si="38"/>
        <v>0</v>
      </c>
      <c r="BJ3966" s="17" t="s">
        <v>80</v>
      </c>
      <c r="BK3966" s="205">
        <f t="shared" si="39"/>
        <v>0</v>
      </c>
      <c r="BL3966" s="17" t="s">
        <v>908</v>
      </c>
      <c r="BM3966" s="204" t="s">
        <v>4241</v>
      </c>
    </row>
    <row r="3967" spans="1:65" s="2" customFormat="1" ht="16.5" customHeight="1">
      <c r="A3967" s="34"/>
      <c r="B3967" s="35"/>
      <c r="C3967" s="192" t="s">
        <v>4242</v>
      </c>
      <c r="D3967" s="192" t="s">
        <v>184</v>
      </c>
      <c r="E3967" s="193" t="s">
        <v>276</v>
      </c>
      <c r="F3967" s="194" t="s">
        <v>4243</v>
      </c>
      <c r="G3967" s="195" t="s">
        <v>1883</v>
      </c>
      <c r="H3967" s="196">
        <v>1</v>
      </c>
      <c r="I3967" s="197"/>
      <c r="J3967" s="198">
        <f t="shared" si="30"/>
        <v>0</v>
      </c>
      <c r="K3967" s="199"/>
      <c r="L3967" s="39"/>
      <c r="M3967" s="200" t="s">
        <v>1</v>
      </c>
      <c r="N3967" s="201" t="s">
        <v>37</v>
      </c>
      <c r="O3967" s="71"/>
      <c r="P3967" s="202">
        <f t="shared" si="31"/>
        <v>0</v>
      </c>
      <c r="Q3967" s="202">
        <v>0</v>
      </c>
      <c r="R3967" s="202">
        <f t="shared" si="32"/>
        <v>0</v>
      </c>
      <c r="S3967" s="202">
        <v>0</v>
      </c>
      <c r="T3967" s="203">
        <f t="shared" si="33"/>
        <v>0</v>
      </c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R3967" s="204" t="s">
        <v>908</v>
      </c>
      <c r="AT3967" s="204" t="s">
        <v>184</v>
      </c>
      <c r="AU3967" s="204" t="s">
        <v>82</v>
      </c>
      <c r="AY3967" s="17" t="s">
        <v>182</v>
      </c>
      <c r="BE3967" s="205">
        <f t="shared" si="34"/>
        <v>0</v>
      </c>
      <c r="BF3967" s="205">
        <f t="shared" si="35"/>
        <v>0</v>
      </c>
      <c r="BG3967" s="205">
        <f t="shared" si="36"/>
        <v>0</v>
      </c>
      <c r="BH3967" s="205">
        <f t="shared" si="37"/>
        <v>0</v>
      </c>
      <c r="BI3967" s="205">
        <f t="shared" si="38"/>
        <v>0</v>
      </c>
      <c r="BJ3967" s="17" t="s">
        <v>80</v>
      </c>
      <c r="BK3967" s="205">
        <f t="shared" si="39"/>
        <v>0</v>
      </c>
      <c r="BL3967" s="17" t="s">
        <v>908</v>
      </c>
      <c r="BM3967" s="204" t="s">
        <v>4244</v>
      </c>
    </row>
    <row r="3968" spans="1:65" s="2" customFormat="1" ht="16.5" customHeight="1">
      <c r="A3968" s="34"/>
      <c r="B3968" s="35"/>
      <c r="C3968" s="192" t="s">
        <v>4245</v>
      </c>
      <c r="D3968" s="192" t="s">
        <v>184</v>
      </c>
      <c r="E3968" s="193" t="s">
        <v>282</v>
      </c>
      <c r="F3968" s="194" t="s">
        <v>4246</v>
      </c>
      <c r="G3968" s="195" t="s">
        <v>1883</v>
      </c>
      <c r="H3968" s="196">
        <v>1</v>
      </c>
      <c r="I3968" s="197"/>
      <c r="J3968" s="198">
        <f t="shared" si="30"/>
        <v>0</v>
      </c>
      <c r="K3968" s="199"/>
      <c r="L3968" s="39"/>
      <c r="M3968" s="257" t="s">
        <v>1</v>
      </c>
      <c r="N3968" s="258" t="s">
        <v>37</v>
      </c>
      <c r="O3968" s="259"/>
      <c r="P3968" s="260">
        <f t="shared" si="31"/>
        <v>0</v>
      </c>
      <c r="Q3968" s="260">
        <v>0</v>
      </c>
      <c r="R3968" s="260">
        <f t="shared" si="32"/>
        <v>0</v>
      </c>
      <c r="S3968" s="260">
        <v>0</v>
      </c>
      <c r="T3968" s="261">
        <f t="shared" si="33"/>
        <v>0</v>
      </c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R3968" s="204" t="s">
        <v>908</v>
      </c>
      <c r="AT3968" s="204" t="s">
        <v>184</v>
      </c>
      <c r="AU3968" s="204" t="s">
        <v>82</v>
      </c>
      <c r="AY3968" s="17" t="s">
        <v>182</v>
      </c>
      <c r="BE3968" s="205">
        <f t="shared" si="34"/>
        <v>0</v>
      </c>
      <c r="BF3968" s="205">
        <f t="shared" si="35"/>
        <v>0</v>
      </c>
      <c r="BG3968" s="205">
        <f t="shared" si="36"/>
        <v>0</v>
      </c>
      <c r="BH3968" s="205">
        <f t="shared" si="37"/>
        <v>0</v>
      </c>
      <c r="BI3968" s="205">
        <f t="shared" si="38"/>
        <v>0</v>
      </c>
      <c r="BJ3968" s="17" t="s">
        <v>80</v>
      </c>
      <c r="BK3968" s="205">
        <f t="shared" si="39"/>
        <v>0</v>
      </c>
      <c r="BL3968" s="17" t="s">
        <v>908</v>
      </c>
      <c r="BM3968" s="204" t="s">
        <v>4247</v>
      </c>
    </row>
    <row r="3969" spans="1:31" s="2" customFormat="1" ht="6.95" customHeight="1">
      <c r="A3969" s="34"/>
      <c r="B3969" s="54"/>
      <c r="C3969" s="55"/>
      <c r="D3969" s="55"/>
      <c r="E3969" s="55"/>
      <c r="F3969" s="55"/>
      <c r="G3969" s="55"/>
      <c r="H3969" s="55"/>
      <c r="I3969" s="55"/>
      <c r="J3969" s="55"/>
      <c r="K3969" s="55"/>
      <c r="L3969" s="39"/>
      <c r="M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</row>
  </sheetData>
  <sheetProtection algorithmName="SHA-512" hashValue="TLrRKpPNZskYG24EBX5ECMfgQru3Kq2E98H5t1mzYWRdCdUOzeI6le46MOyQDUyS1FyuulOeNENkzE73Dy3u7w==" saltValue="hGN33iJP+I0SD1Osm4yI5TiMqmf3j0cVAmcaUgWrJuZBPKErX+T/I0yACHZ9qG6OxXSSYaBLnEuhdipzsg+5cA==" spinCount="100000" sheet="1" objects="1" scenarios="1" formatColumns="0" formatRows="0" autoFilter="0"/>
  <autoFilter ref="C151:K3968"/>
  <mergeCells count="9">
    <mergeCell ref="E87:H87"/>
    <mergeCell ref="E142:H142"/>
    <mergeCell ref="E144:H14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4248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4250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ROUND((SUM(BE131:BE209)),  2)</f>
        <v>0</v>
      </c>
      <c r="G35" s="34"/>
      <c r="H35" s="34"/>
      <c r="I35" s="130">
        <v>0.21</v>
      </c>
      <c r="J35" s="129">
        <f>ROUND(((SUM(BE131:BE209))*I35),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ROUND((SUM(BF131:BF209)),  2)</f>
        <v>0</v>
      </c>
      <c r="G36" s="34"/>
      <c r="H36" s="34"/>
      <c r="I36" s="130">
        <v>0.12</v>
      </c>
      <c r="J36" s="129">
        <f>ROUND(((SUM(BF131:BF209))*I36),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ROUND((SUM(BG131:BG209)),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ROUND((SUM(BH131:BH209)),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ROUND((SUM(BI131:BI209)),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4248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01 - Vnitřní vodovod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156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563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158</v>
      </c>
      <c r="E101" s="161"/>
      <c r="F101" s="161"/>
      <c r="G101" s="161"/>
      <c r="H101" s="161"/>
      <c r="I101" s="161"/>
      <c r="J101" s="162">
        <f>J136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159</v>
      </c>
      <c r="E102" s="161"/>
      <c r="F102" s="161"/>
      <c r="G102" s="161"/>
      <c r="H102" s="161"/>
      <c r="I102" s="161"/>
      <c r="J102" s="162">
        <f>J138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566</v>
      </c>
      <c r="E103" s="161"/>
      <c r="F103" s="161"/>
      <c r="G103" s="161"/>
      <c r="H103" s="161"/>
      <c r="I103" s="161"/>
      <c r="J103" s="162">
        <f>J146</f>
        <v>0</v>
      </c>
      <c r="K103" s="104"/>
      <c r="L103" s="163"/>
    </row>
    <row r="104" spans="1:47" s="9" customFormat="1" ht="24.95" customHeight="1">
      <c r="B104" s="153"/>
      <c r="C104" s="154"/>
      <c r="D104" s="155" t="s">
        <v>160</v>
      </c>
      <c r="E104" s="156"/>
      <c r="F104" s="156"/>
      <c r="G104" s="156"/>
      <c r="H104" s="156"/>
      <c r="I104" s="156"/>
      <c r="J104" s="157">
        <f>J149</f>
        <v>0</v>
      </c>
      <c r="K104" s="154"/>
      <c r="L104" s="158"/>
    </row>
    <row r="105" spans="1:47" s="10" customFormat="1" ht="19.899999999999999" customHeight="1">
      <c r="B105" s="159"/>
      <c r="C105" s="104"/>
      <c r="D105" s="160" t="s">
        <v>4251</v>
      </c>
      <c r="E105" s="161"/>
      <c r="F105" s="161"/>
      <c r="G105" s="161"/>
      <c r="H105" s="161"/>
      <c r="I105" s="161"/>
      <c r="J105" s="162">
        <f>J150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572</v>
      </c>
      <c r="E106" s="161"/>
      <c r="F106" s="161"/>
      <c r="G106" s="161"/>
      <c r="H106" s="161"/>
      <c r="I106" s="161"/>
      <c r="J106" s="162">
        <f>J198</f>
        <v>0</v>
      </c>
      <c r="K106" s="104"/>
      <c r="L106" s="163"/>
    </row>
    <row r="107" spans="1:47" s="9" customFormat="1" ht="24.95" customHeight="1">
      <c r="B107" s="153"/>
      <c r="C107" s="154"/>
      <c r="D107" s="155" t="s">
        <v>4252</v>
      </c>
      <c r="E107" s="156"/>
      <c r="F107" s="156"/>
      <c r="G107" s="156"/>
      <c r="H107" s="156"/>
      <c r="I107" s="156"/>
      <c r="J107" s="157">
        <f>J204</f>
        <v>0</v>
      </c>
      <c r="K107" s="154"/>
      <c r="L107" s="158"/>
    </row>
    <row r="108" spans="1:47" s="10" customFormat="1" ht="19.899999999999999" customHeight="1">
      <c r="B108" s="159"/>
      <c r="C108" s="104"/>
      <c r="D108" s="160" t="s">
        <v>4253</v>
      </c>
      <c r="E108" s="161"/>
      <c r="F108" s="161"/>
      <c r="G108" s="161"/>
      <c r="H108" s="161"/>
      <c r="I108" s="161"/>
      <c r="J108" s="162">
        <f>J205</f>
        <v>0</v>
      </c>
      <c r="K108" s="104"/>
      <c r="L108" s="163"/>
    </row>
    <row r="109" spans="1:47" s="10" customFormat="1" ht="19.899999999999999" customHeight="1">
      <c r="B109" s="159"/>
      <c r="C109" s="104"/>
      <c r="D109" s="160" t="s">
        <v>4254</v>
      </c>
      <c r="E109" s="161"/>
      <c r="F109" s="161"/>
      <c r="G109" s="161"/>
      <c r="H109" s="161"/>
      <c r="I109" s="161"/>
      <c r="J109" s="162">
        <f>J208</f>
        <v>0</v>
      </c>
      <c r="K109" s="104"/>
      <c r="L109" s="163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167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6.25" customHeight="1">
      <c r="A119" s="34"/>
      <c r="B119" s="35"/>
      <c r="C119" s="36"/>
      <c r="D119" s="36"/>
      <c r="E119" s="320" t="str">
        <f>E7</f>
        <v>Dejvické divadlo-Přístavba a stavební úpravy objektu č.p.1084, k.ú. Dejvice, Zelená 15a,Praha 6</v>
      </c>
      <c r="F119" s="321"/>
      <c r="G119" s="321"/>
      <c r="H119" s="321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149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20" t="s">
        <v>4248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4249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5" t="str">
        <f>E11</f>
        <v>01 - Vnitřní vodovod</v>
      </c>
      <c r="F123" s="322"/>
      <c r="G123" s="322"/>
      <c r="H123" s="322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 xml:space="preserve"> </v>
      </c>
      <c r="G125" s="36"/>
      <c r="H125" s="36"/>
      <c r="I125" s="29" t="s">
        <v>22</v>
      </c>
      <c r="J125" s="66">
        <f>IF(J14="","",J14)</f>
        <v>45771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23</v>
      </c>
      <c r="D127" s="36"/>
      <c r="E127" s="36"/>
      <c r="F127" s="27" t="str">
        <f>E17</f>
        <v xml:space="preserve"> </v>
      </c>
      <c r="G127" s="36"/>
      <c r="H127" s="36"/>
      <c r="I127" s="29" t="s">
        <v>28</v>
      </c>
      <c r="J127" s="32" t="str">
        <f>E23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26</v>
      </c>
      <c r="D128" s="36"/>
      <c r="E128" s="36"/>
      <c r="F128" s="27" t="str">
        <f>IF(E20="","",E20)</f>
        <v>Vyplň údaj</v>
      </c>
      <c r="G128" s="36"/>
      <c r="H128" s="36"/>
      <c r="I128" s="29" t="s">
        <v>30</v>
      </c>
      <c r="J128" s="32" t="str">
        <f>E26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4"/>
      <c r="B130" s="165"/>
      <c r="C130" s="166" t="s">
        <v>168</v>
      </c>
      <c r="D130" s="167" t="s">
        <v>57</v>
      </c>
      <c r="E130" s="167" t="s">
        <v>53</v>
      </c>
      <c r="F130" s="167" t="s">
        <v>54</v>
      </c>
      <c r="G130" s="167" t="s">
        <v>169</v>
      </c>
      <c r="H130" s="167" t="s">
        <v>170</v>
      </c>
      <c r="I130" s="167" t="s">
        <v>171</v>
      </c>
      <c r="J130" s="168" t="s">
        <v>153</v>
      </c>
      <c r="K130" s="169" t="s">
        <v>172</v>
      </c>
      <c r="L130" s="170"/>
      <c r="M130" s="75" t="s">
        <v>1</v>
      </c>
      <c r="N130" s="76" t="s">
        <v>36</v>
      </c>
      <c r="O130" s="76" t="s">
        <v>173</v>
      </c>
      <c r="P130" s="76" t="s">
        <v>174</v>
      </c>
      <c r="Q130" s="76" t="s">
        <v>175</v>
      </c>
      <c r="R130" s="76" t="s">
        <v>176</v>
      </c>
      <c r="S130" s="76" t="s">
        <v>177</v>
      </c>
      <c r="T130" s="77" t="s">
        <v>178</v>
      </c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1:65" s="2" customFormat="1" ht="22.9" customHeight="1">
      <c r="A131" s="34"/>
      <c r="B131" s="35"/>
      <c r="C131" s="82" t="s">
        <v>179</v>
      </c>
      <c r="D131" s="36"/>
      <c r="E131" s="36"/>
      <c r="F131" s="36"/>
      <c r="G131" s="36"/>
      <c r="H131" s="36"/>
      <c r="I131" s="36"/>
      <c r="J131" s="171">
        <f>BK131</f>
        <v>0</v>
      </c>
      <c r="K131" s="36"/>
      <c r="L131" s="39"/>
      <c r="M131" s="78"/>
      <c r="N131" s="172"/>
      <c r="O131" s="79"/>
      <c r="P131" s="173">
        <f>P132+P149+P204</f>
        <v>0</v>
      </c>
      <c r="Q131" s="79"/>
      <c r="R131" s="173">
        <f>R132+R149+R204</f>
        <v>0.38927659999999997</v>
      </c>
      <c r="S131" s="79"/>
      <c r="T131" s="174">
        <f>T132+T149+T204</f>
        <v>0.69347999999999999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71</v>
      </c>
      <c r="AU131" s="17" t="s">
        <v>155</v>
      </c>
      <c r="BK131" s="175">
        <f>BK132+BK149+BK204</f>
        <v>0</v>
      </c>
    </row>
    <row r="132" spans="1:65" s="12" customFormat="1" ht="25.9" customHeight="1">
      <c r="B132" s="176"/>
      <c r="C132" s="177"/>
      <c r="D132" s="178" t="s">
        <v>71</v>
      </c>
      <c r="E132" s="179" t="s">
        <v>180</v>
      </c>
      <c r="F132" s="179" t="s">
        <v>181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P133+P136+P138+P146</f>
        <v>0</v>
      </c>
      <c r="Q132" s="184"/>
      <c r="R132" s="185">
        <f>R133+R136+R138+R146</f>
        <v>0.29399999999999998</v>
      </c>
      <c r="S132" s="184"/>
      <c r="T132" s="186">
        <f>T133+T136+T138+T146</f>
        <v>0.66500000000000004</v>
      </c>
      <c r="AR132" s="187" t="s">
        <v>80</v>
      </c>
      <c r="AT132" s="188" t="s">
        <v>71</v>
      </c>
      <c r="AU132" s="188" t="s">
        <v>72</v>
      </c>
      <c r="AY132" s="187" t="s">
        <v>182</v>
      </c>
      <c r="BK132" s="189">
        <f>BK133+BK136+BK138+BK146</f>
        <v>0</v>
      </c>
    </row>
    <row r="133" spans="1:65" s="12" customFormat="1" ht="22.9" customHeight="1">
      <c r="B133" s="176"/>
      <c r="C133" s="177"/>
      <c r="D133" s="178" t="s">
        <v>71</v>
      </c>
      <c r="E133" s="190" t="s">
        <v>256</v>
      </c>
      <c r="F133" s="190" t="s">
        <v>1547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SUM(P134:P135)</f>
        <v>0</v>
      </c>
      <c r="Q133" s="184"/>
      <c r="R133" s="185">
        <f>SUM(R134:R135)</f>
        <v>0.29399999999999998</v>
      </c>
      <c r="S133" s="184"/>
      <c r="T133" s="186">
        <f>SUM(T134:T135)</f>
        <v>0</v>
      </c>
      <c r="AR133" s="187" t="s">
        <v>80</v>
      </c>
      <c r="AT133" s="188" t="s">
        <v>71</v>
      </c>
      <c r="AU133" s="188" t="s">
        <v>80</v>
      </c>
      <c r="AY133" s="187" t="s">
        <v>182</v>
      </c>
      <c r="BK133" s="189">
        <f>SUM(BK134:BK135)</f>
        <v>0</v>
      </c>
    </row>
    <row r="134" spans="1:65" s="2" customFormat="1" ht="21.75" customHeight="1">
      <c r="A134" s="34"/>
      <c r="B134" s="35"/>
      <c r="C134" s="192" t="s">
        <v>80</v>
      </c>
      <c r="D134" s="192" t="s">
        <v>184</v>
      </c>
      <c r="E134" s="193" t="s">
        <v>4255</v>
      </c>
      <c r="F134" s="194" t="s">
        <v>4256</v>
      </c>
      <c r="G134" s="195" t="s">
        <v>201</v>
      </c>
      <c r="H134" s="196">
        <v>5.25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5.6000000000000001E-2</v>
      </c>
      <c r="R134" s="202">
        <f>Q134*H134</f>
        <v>0.29399999999999998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187</v>
      </c>
      <c r="BM134" s="204" t="s">
        <v>4257</v>
      </c>
    </row>
    <row r="135" spans="1:65" s="14" customFormat="1" ht="11.25">
      <c r="B135" s="217"/>
      <c r="C135" s="218"/>
      <c r="D135" s="208" t="s">
        <v>194</v>
      </c>
      <c r="E135" s="219" t="s">
        <v>1</v>
      </c>
      <c r="F135" s="220" t="s">
        <v>4258</v>
      </c>
      <c r="G135" s="218"/>
      <c r="H135" s="221">
        <v>5.25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194</v>
      </c>
      <c r="AU135" s="227" t="s">
        <v>82</v>
      </c>
      <c r="AV135" s="14" t="s">
        <v>82</v>
      </c>
      <c r="AW135" s="14" t="s">
        <v>29</v>
      </c>
      <c r="AX135" s="14" t="s">
        <v>80</v>
      </c>
      <c r="AY135" s="227" t="s">
        <v>182</v>
      </c>
    </row>
    <row r="136" spans="1:65" s="12" customFormat="1" ht="22.9" customHeight="1">
      <c r="B136" s="176"/>
      <c r="C136" s="177"/>
      <c r="D136" s="178" t="s">
        <v>71</v>
      </c>
      <c r="E136" s="190" t="s">
        <v>189</v>
      </c>
      <c r="F136" s="190" t="s">
        <v>190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P137</f>
        <v>0</v>
      </c>
      <c r="Q136" s="184"/>
      <c r="R136" s="185">
        <f>R137</f>
        <v>0</v>
      </c>
      <c r="S136" s="184"/>
      <c r="T136" s="186">
        <f>T137</f>
        <v>0.66500000000000004</v>
      </c>
      <c r="AR136" s="187" t="s">
        <v>80</v>
      </c>
      <c r="AT136" s="188" t="s">
        <v>71</v>
      </c>
      <c r="AU136" s="188" t="s">
        <v>80</v>
      </c>
      <c r="AY136" s="187" t="s">
        <v>182</v>
      </c>
      <c r="BK136" s="189">
        <f>BK137</f>
        <v>0</v>
      </c>
    </row>
    <row r="137" spans="1:65" s="2" customFormat="1" ht="24.2" customHeight="1">
      <c r="A137" s="34"/>
      <c r="B137" s="35"/>
      <c r="C137" s="192" t="s">
        <v>82</v>
      </c>
      <c r="D137" s="192" t="s">
        <v>184</v>
      </c>
      <c r="E137" s="193" t="s">
        <v>4259</v>
      </c>
      <c r="F137" s="194" t="s">
        <v>4260</v>
      </c>
      <c r="G137" s="195" t="s">
        <v>318</v>
      </c>
      <c r="H137" s="196">
        <v>35</v>
      </c>
      <c r="I137" s="197"/>
      <c r="J137" s="198">
        <f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1.9E-2</v>
      </c>
      <c r="T137" s="203">
        <f>S137*H137</f>
        <v>0.66500000000000004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82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187</v>
      </c>
      <c r="BM137" s="204" t="s">
        <v>4261</v>
      </c>
    </row>
    <row r="138" spans="1:65" s="12" customFormat="1" ht="22.9" customHeight="1">
      <c r="B138" s="176"/>
      <c r="C138" s="177"/>
      <c r="D138" s="178" t="s">
        <v>71</v>
      </c>
      <c r="E138" s="190" t="s">
        <v>432</v>
      </c>
      <c r="F138" s="190" t="s">
        <v>433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SUM(P139:P145)</f>
        <v>0</v>
      </c>
      <c r="Q138" s="184"/>
      <c r="R138" s="185">
        <f>SUM(R139:R145)</f>
        <v>0</v>
      </c>
      <c r="S138" s="184"/>
      <c r="T138" s="186">
        <f>SUM(T139:T145)</f>
        <v>0</v>
      </c>
      <c r="AR138" s="187" t="s">
        <v>80</v>
      </c>
      <c r="AT138" s="188" t="s">
        <v>71</v>
      </c>
      <c r="AU138" s="188" t="s">
        <v>80</v>
      </c>
      <c r="AY138" s="187" t="s">
        <v>182</v>
      </c>
      <c r="BK138" s="189">
        <f>SUM(BK139:BK145)</f>
        <v>0</v>
      </c>
    </row>
    <row r="139" spans="1:65" s="2" customFormat="1" ht="24.2" customHeight="1">
      <c r="A139" s="34"/>
      <c r="B139" s="35"/>
      <c r="C139" s="192" t="s">
        <v>198</v>
      </c>
      <c r="D139" s="192" t="s">
        <v>184</v>
      </c>
      <c r="E139" s="193" t="s">
        <v>435</v>
      </c>
      <c r="F139" s="194" t="s">
        <v>436</v>
      </c>
      <c r="G139" s="195" t="s">
        <v>292</v>
      </c>
      <c r="H139" s="196">
        <v>0.69299999999999995</v>
      </c>
      <c r="I139" s="197"/>
      <c r="J139" s="198">
        <f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82</v>
      </c>
      <c r="AY139" s="17" t="s">
        <v>182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187</v>
      </c>
      <c r="BM139" s="204" t="s">
        <v>4262</v>
      </c>
    </row>
    <row r="140" spans="1:65" s="2" customFormat="1" ht="33" customHeight="1">
      <c r="A140" s="34"/>
      <c r="B140" s="35"/>
      <c r="C140" s="192" t="s">
        <v>187</v>
      </c>
      <c r="D140" s="192" t="s">
        <v>184</v>
      </c>
      <c r="E140" s="193" t="s">
        <v>439</v>
      </c>
      <c r="F140" s="194" t="s">
        <v>440</v>
      </c>
      <c r="G140" s="195" t="s">
        <v>292</v>
      </c>
      <c r="H140" s="196">
        <v>3.4649999999999999</v>
      </c>
      <c r="I140" s="197"/>
      <c r="J140" s="198">
        <f>ROUND(I140*H140,2)</f>
        <v>0</v>
      </c>
      <c r="K140" s="199"/>
      <c r="L140" s="39"/>
      <c r="M140" s="200" t="s">
        <v>1</v>
      </c>
      <c r="N140" s="201" t="s">
        <v>37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187</v>
      </c>
      <c r="BM140" s="204" t="s">
        <v>4263</v>
      </c>
    </row>
    <row r="141" spans="1:65" s="14" customFormat="1" ht="11.25">
      <c r="B141" s="217"/>
      <c r="C141" s="218"/>
      <c r="D141" s="208" t="s">
        <v>194</v>
      </c>
      <c r="E141" s="218"/>
      <c r="F141" s="220" t="s">
        <v>4264</v>
      </c>
      <c r="G141" s="218"/>
      <c r="H141" s="221">
        <v>3.4649999999999999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4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192" t="s">
        <v>243</v>
      </c>
      <c r="D142" s="192" t="s">
        <v>184</v>
      </c>
      <c r="E142" s="193" t="s">
        <v>444</v>
      </c>
      <c r="F142" s="194" t="s">
        <v>445</v>
      </c>
      <c r="G142" s="195" t="s">
        <v>292</v>
      </c>
      <c r="H142" s="196">
        <v>0.69299999999999995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187</v>
      </c>
      <c r="BM142" s="204" t="s">
        <v>4265</v>
      </c>
    </row>
    <row r="143" spans="1:65" s="2" customFormat="1" ht="24.2" customHeight="1">
      <c r="A143" s="34"/>
      <c r="B143" s="35"/>
      <c r="C143" s="192" t="s">
        <v>256</v>
      </c>
      <c r="D143" s="192" t="s">
        <v>184</v>
      </c>
      <c r="E143" s="193" t="s">
        <v>448</v>
      </c>
      <c r="F143" s="194" t="s">
        <v>449</v>
      </c>
      <c r="G143" s="195" t="s">
        <v>292</v>
      </c>
      <c r="H143" s="196">
        <v>13.167</v>
      </c>
      <c r="I143" s="197"/>
      <c r="J143" s="198">
        <f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187</v>
      </c>
      <c r="BM143" s="204" t="s">
        <v>4266</v>
      </c>
    </row>
    <row r="144" spans="1:65" s="14" customFormat="1" ht="11.25">
      <c r="B144" s="217"/>
      <c r="C144" s="218"/>
      <c r="D144" s="208" t="s">
        <v>194</v>
      </c>
      <c r="E144" s="218"/>
      <c r="F144" s="220" t="s">
        <v>4267</v>
      </c>
      <c r="G144" s="218"/>
      <c r="H144" s="221">
        <v>13.167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4</v>
      </c>
      <c r="AX144" s="14" t="s">
        <v>80</v>
      </c>
      <c r="AY144" s="227" t="s">
        <v>182</v>
      </c>
    </row>
    <row r="145" spans="1:65" s="2" customFormat="1" ht="33" customHeight="1">
      <c r="A145" s="34"/>
      <c r="B145" s="35"/>
      <c r="C145" s="192" t="s">
        <v>276</v>
      </c>
      <c r="D145" s="192" t="s">
        <v>184</v>
      </c>
      <c r="E145" s="193" t="s">
        <v>453</v>
      </c>
      <c r="F145" s="194" t="s">
        <v>454</v>
      </c>
      <c r="G145" s="195" t="s">
        <v>292</v>
      </c>
      <c r="H145" s="196">
        <v>0.69299999999999995</v>
      </c>
      <c r="I145" s="197"/>
      <c r="J145" s="198">
        <f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82</v>
      </c>
      <c r="AY145" s="17" t="s">
        <v>182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80</v>
      </c>
      <c r="BK145" s="205">
        <f>ROUND(I145*H145,2)</f>
        <v>0</v>
      </c>
      <c r="BL145" s="17" t="s">
        <v>187</v>
      </c>
      <c r="BM145" s="204" t="s">
        <v>4268</v>
      </c>
    </row>
    <row r="146" spans="1:65" s="12" customFormat="1" ht="22.9" customHeight="1">
      <c r="B146" s="176"/>
      <c r="C146" s="177"/>
      <c r="D146" s="178" t="s">
        <v>71</v>
      </c>
      <c r="E146" s="190" t="s">
        <v>2217</v>
      </c>
      <c r="F146" s="190" t="s">
        <v>2218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SUM(P147:P148)</f>
        <v>0</v>
      </c>
      <c r="Q146" s="184"/>
      <c r="R146" s="185">
        <f>SUM(R147:R148)</f>
        <v>0</v>
      </c>
      <c r="S146" s="184"/>
      <c r="T146" s="186">
        <f>SUM(T147:T148)</f>
        <v>0</v>
      </c>
      <c r="AR146" s="187" t="s">
        <v>80</v>
      </c>
      <c r="AT146" s="188" t="s">
        <v>71</v>
      </c>
      <c r="AU146" s="188" t="s">
        <v>80</v>
      </c>
      <c r="AY146" s="187" t="s">
        <v>182</v>
      </c>
      <c r="BK146" s="189">
        <f>SUM(BK147:BK148)</f>
        <v>0</v>
      </c>
    </row>
    <row r="147" spans="1:65" s="2" customFormat="1" ht="24.2" customHeight="1">
      <c r="A147" s="34"/>
      <c r="B147" s="35"/>
      <c r="C147" s="192" t="s">
        <v>282</v>
      </c>
      <c r="D147" s="192" t="s">
        <v>184</v>
      </c>
      <c r="E147" s="193" t="s">
        <v>2220</v>
      </c>
      <c r="F147" s="194" t="s">
        <v>2221</v>
      </c>
      <c r="G147" s="195" t="s">
        <v>292</v>
      </c>
      <c r="H147" s="196">
        <v>0.29399999999999998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37</v>
      </c>
      <c r="O147" s="7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187</v>
      </c>
      <c r="BM147" s="204" t="s">
        <v>4269</v>
      </c>
    </row>
    <row r="148" spans="1:65" s="2" customFormat="1" ht="24.2" customHeight="1">
      <c r="A148" s="34"/>
      <c r="B148" s="35"/>
      <c r="C148" s="192" t="s">
        <v>189</v>
      </c>
      <c r="D148" s="192" t="s">
        <v>184</v>
      </c>
      <c r="E148" s="193" t="s">
        <v>2224</v>
      </c>
      <c r="F148" s="194" t="s">
        <v>2225</v>
      </c>
      <c r="G148" s="195" t="s">
        <v>292</v>
      </c>
      <c r="H148" s="196">
        <v>0.29399999999999998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37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187</v>
      </c>
      <c r="BM148" s="204" t="s">
        <v>4270</v>
      </c>
    </row>
    <row r="149" spans="1:65" s="12" customFormat="1" ht="25.9" customHeight="1">
      <c r="B149" s="176"/>
      <c r="C149" s="177"/>
      <c r="D149" s="178" t="s">
        <v>71</v>
      </c>
      <c r="E149" s="179" t="s">
        <v>456</v>
      </c>
      <c r="F149" s="179" t="s">
        <v>457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P150+P198</f>
        <v>0</v>
      </c>
      <c r="Q149" s="184"/>
      <c r="R149" s="185">
        <f>R150+R198</f>
        <v>9.5276600000000017E-2</v>
      </c>
      <c r="S149" s="184"/>
      <c r="T149" s="186">
        <f>T150+T198</f>
        <v>2.8479999999999998E-2</v>
      </c>
      <c r="AR149" s="187" t="s">
        <v>82</v>
      </c>
      <c r="AT149" s="188" t="s">
        <v>71</v>
      </c>
      <c r="AU149" s="188" t="s">
        <v>72</v>
      </c>
      <c r="AY149" s="187" t="s">
        <v>182</v>
      </c>
      <c r="BK149" s="189">
        <f>BK150+BK198</f>
        <v>0</v>
      </c>
    </row>
    <row r="150" spans="1:65" s="12" customFormat="1" ht="22.9" customHeight="1">
      <c r="B150" s="176"/>
      <c r="C150" s="177"/>
      <c r="D150" s="178" t="s">
        <v>71</v>
      </c>
      <c r="E150" s="190" t="s">
        <v>4271</v>
      </c>
      <c r="F150" s="190" t="s">
        <v>4272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SUM(P151:P197)</f>
        <v>0</v>
      </c>
      <c r="Q150" s="184"/>
      <c r="R150" s="185">
        <f>SUM(R151:R197)</f>
        <v>6.615660000000001E-2</v>
      </c>
      <c r="S150" s="184"/>
      <c r="T150" s="186">
        <f>SUM(T151:T197)</f>
        <v>2.8479999999999998E-2</v>
      </c>
      <c r="AR150" s="187" t="s">
        <v>82</v>
      </c>
      <c r="AT150" s="188" t="s">
        <v>71</v>
      </c>
      <c r="AU150" s="188" t="s">
        <v>80</v>
      </c>
      <c r="AY150" s="187" t="s">
        <v>182</v>
      </c>
      <c r="BK150" s="189">
        <f>SUM(BK151:BK197)</f>
        <v>0</v>
      </c>
    </row>
    <row r="151" spans="1:65" s="2" customFormat="1" ht="16.5" customHeight="1">
      <c r="A151" s="34"/>
      <c r="B151" s="35"/>
      <c r="C151" s="192" t="s">
        <v>136</v>
      </c>
      <c r="D151" s="192" t="s">
        <v>184</v>
      </c>
      <c r="E151" s="193" t="s">
        <v>4273</v>
      </c>
      <c r="F151" s="194" t="s">
        <v>4274</v>
      </c>
      <c r="G151" s="195" t="s">
        <v>318</v>
      </c>
      <c r="H151" s="196">
        <v>50</v>
      </c>
      <c r="I151" s="197"/>
      <c r="J151" s="198">
        <f>ROUND(I151*H151,2)</f>
        <v>0</v>
      </c>
      <c r="K151" s="199"/>
      <c r="L151" s="39"/>
      <c r="M151" s="200" t="s">
        <v>1</v>
      </c>
      <c r="N151" s="201" t="s">
        <v>37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2.7999999999999998E-4</v>
      </c>
      <c r="T151" s="203">
        <f>S151*H151</f>
        <v>1.3999999999999999E-2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326</v>
      </c>
      <c r="AT151" s="204" t="s">
        <v>184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4275</v>
      </c>
    </row>
    <row r="152" spans="1:65" s="2" customFormat="1" ht="21.75" customHeight="1">
      <c r="A152" s="34"/>
      <c r="B152" s="35"/>
      <c r="C152" s="192" t="s">
        <v>139</v>
      </c>
      <c r="D152" s="192" t="s">
        <v>184</v>
      </c>
      <c r="E152" s="193" t="s">
        <v>4276</v>
      </c>
      <c r="F152" s="194" t="s">
        <v>4277</v>
      </c>
      <c r="G152" s="195" t="s">
        <v>324</v>
      </c>
      <c r="H152" s="196">
        <v>4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37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326</v>
      </c>
      <c r="AT152" s="204" t="s">
        <v>184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4278</v>
      </c>
    </row>
    <row r="153" spans="1:65" s="2" customFormat="1" ht="21.75" customHeight="1">
      <c r="A153" s="34"/>
      <c r="B153" s="35"/>
      <c r="C153" s="192" t="s">
        <v>8</v>
      </c>
      <c r="D153" s="192" t="s">
        <v>184</v>
      </c>
      <c r="E153" s="193" t="s">
        <v>4279</v>
      </c>
      <c r="F153" s="194" t="s">
        <v>4280</v>
      </c>
      <c r="G153" s="195" t="s">
        <v>324</v>
      </c>
      <c r="H153" s="196">
        <v>2</v>
      </c>
      <c r="I153" s="197"/>
      <c r="J153" s="198">
        <f>ROUND(I153*H153,2)</f>
        <v>0</v>
      </c>
      <c r="K153" s="199"/>
      <c r="L153" s="39"/>
      <c r="M153" s="200" t="s">
        <v>1</v>
      </c>
      <c r="N153" s="201" t="s">
        <v>37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326</v>
      </c>
      <c r="AT153" s="204" t="s">
        <v>184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326</v>
      </c>
      <c r="BM153" s="204" t="s">
        <v>4281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82</v>
      </c>
      <c r="G154" s="218"/>
      <c r="H154" s="221">
        <v>2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80</v>
      </c>
      <c r="AY154" s="227" t="s">
        <v>182</v>
      </c>
    </row>
    <row r="155" spans="1:65" s="2" customFormat="1" ht="24.2" customHeight="1">
      <c r="A155" s="34"/>
      <c r="B155" s="35"/>
      <c r="C155" s="192" t="s">
        <v>142</v>
      </c>
      <c r="D155" s="192" t="s">
        <v>184</v>
      </c>
      <c r="E155" s="193" t="s">
        <v>4282</v>
      </c>
      <c r="F155" s="194" t="s">
        <v>4283</v>
      </c>
      <c r="G155" s="195" t="s">
        <v>324</v>
      </c>
      <c r="H155" s="196">
        <v>4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2.0000000000000002E-5</v>
      </c>
      <c r="R155" s="202">
        <f>Q155*H155</f>
        <v>8.0000000000000007E-5</v>
      </c>
      <c r="S155" s="202">
        <v>3.6000000000000002E-4</v>
      </c>
      <c r="T155" s="203">
        <f>S155*H155</f>
        <v>1.4400000000000001E-3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326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4284</v>
      </c>
    </row>
    <row r="156" spans="1:65" s="2" customFormat="1" ht="29.25">
      <c r="A156" s="34"/>
      <c r="B156" s="35"/>
      <c r="C156" s="36"/>
      <c r="D156" s="208" t="s">
        <v>652</v>
      </c>
      <c r="E156" s="36"/>
      <c r="F156" s="253" t="s">
        <v>4285</v>
      </c>
      <c r="G156" s="36"/>
      <c r="H156" s="36"/>
      <c r="I156" s="254"/>
      <c r="J156" s="36"/>
      <c r="K156" s="36"/>
      <c r="L156" s="39"/>
      <c r="M156" s="255"/>
      <c r="N156" s="25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652</v>
      </c>
      <c r="AU156" s="17" t="s">
        <v>82</v>
      </c>
    </row>
    <row r="157" spans="1:65" s="13" customFormat="1" ht="11.25">
      <c r="B157" s="206"/>
      <c r="C157" s="207"/>
      <c r="D157" s="208" t="s">
        <v>194</v>
      </c>
      <c r="E157" s="209" t="s">
        <v>1</v>
      </c>
      <c r="F157" s="210" t="s">
        <v>4286</v>
      </c>
      <c r="G157" s="207"/>
      <c r="H157" s="209" t="s">
        <v>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194</v>
      </c>
      <c r="AU157" s="216" t="s">
        <v>82</v>
      </c>
      <c r="AV157" s="13" t="s">
        <v>80</v>
      </c>
      <c r="AW157" s="13" t="s">
        <v>29</v>
      </c>
      <c r="AX157" s="13" t="s">
        <v>72</v>
      </c>
      <c r="AY157" s="216" t="s">
        <v>182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82</v>
      </c>
      <c r="G158" s="218"/>
      <c r="H158" s="221">
        <v>2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72</v>
      </c>
      <c r="AY158" s="227" t="s">
        <v>182</v>
      </c>
    </row>
    <row r="159" spans="1:65" s="13" customFormat="1" ht="11.25">
      <c r="B159" s="206"/>
      <c r="C159" s="207"/>
      <c r="D159" s="208" t="s">
        <v>194</v>
      </c>
      <c r="E159" s="209" t="s">
        <v>1</v>
      </c>
      <c r="F159" s="210" t="s">
        <v>253</v>
      </c>
      <c r="G159" s="207"/>
      <c r="H159" s="209" t="s">
        <v>1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194</v>
      </c>
      <c r="AU159" s="216" t="s">
        <v>82</v>
      </c>
      <c r="AV159" s="13" t="s">
        <v>80</v>
      </c>
      <c r="AW159" s="13" t="s">
        <v>29</v>
      </c>
      <c r="AX159" s="13" t="s">
        <v>72</v>
      </c>
      <c r="AY159" s="216" t="s">
        <v>182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82</v>
      </c>
      <c r="G160" s="218"/>
      <c r="H160" s="221">
        <v>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72</v>
      </c>
      <c r="AY160" s="227" t="s">
        <v>182</v>
      </c>
    </row>
    <row r="161" spans="1:65" s="15" customFormat="1" ht="11.25">
      <c r="B161" s="228"/>
      <c r="C161" s="229"/>
      <c r="D161" s="208" t="s">
        <v>194</v>
      </c>
      <c r="E161" s="230" t="s">
        <v>1</v>
      </c>
      <c r="F161" s="231" t="s">
        <v>218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194</v>
      </c>
      <c r="AU161" s="238" t="s">
        <v>82</v>
      </c>
      <c r="AV161" s="15" t="s">
        <v>187</v>
      </c>
      <c r="AW161" s="15" t="s">
        <v>29</v>
      </c>
      <c r="AX161" s="15" t="s">
        <v>80</v>
      </c>
      <c r="AY161" s="238" t="s">
        <v>182</v>
      </c>
    </row>
    <row r="162" spans="1:65" s="2" customFormat="1" ht="21.75" customHeight="1">
      <c r="A162" s="34"/>
      <c r="B162" s="35"/>
      <c r="C162" s="242" t="s">
        <v>145</v>
      </c>
      <c r="D162" s="242" t="s">
        <v>648</v>
      </c>
      <c r="E162" s="243" t="s">
        <v>4287</v>
      </c>
      <c r="F162" s="244" t="s">
        <v>4288</v>
      </c>
      <c r="G162" s="245" t="s">
        <v>318</v>
      </c>
      <c r="H162" s="246">
        <v>4.12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37</v>
      </c>
      <c r="O162" s="71"/>
      <c r="P162" s="202">
        <f>O162*H162</f>
        <v>0</v>
      </c>
      <c r="Q162" s="202">
        <v>3.2000000000000003E-4</v>
      </c>
      <c r="R162" s="202">
        <f>Q162*H162</f>
        <v>1.3184000000000002E-3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434</v>
      </c>
      <c r="AT162" s="204" t="s">
        <v>648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4289</v>
      </c>
    </row>
    <row r="163" spans="1:65" s="14" customFormat="1" ht="11.25">
      <c r="B163" s="217"/>
      <c r="C163" s="218"/>
      <c r="D163" s="208" t="s">
        <v>194</v>
      </c>
      <c r="E163" s="218"/>
      <c r="F163" s="220" t="s">
        <v>4290</v>
      </c>
      <c r="G163" s="218"/>
      <c r="H163" s="221">
        <v>4.12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4</v>
      </c>
      <c r="AX163" s="14" t="s">
        <v>80</v>
      </c>
      <c r="AY163" s="227" t="s">
        <v>182</v>
      </c>
    </row>
    <row r="164" spans="1:65" s="2" customFormat="1" ht="24.2" customHeight="1">
      <c r="A164" s="34"/>
      <c r="B164" s="35"/>
      <c r="C164" s="192" t="s">
        <v>321</v>
      </c>
      <c r="D164" s="192" t="s">
        <v>184</v>
      </c>
      <c r="E164" s="193" t="s">
        <v>4291</v>
      </c>
      <c r="F164" s="194" t="s">
        <v>4292</v>
      </c>
      <c r="G164" s="195" t="s">
        <v>324</v>
      </c>
      <c r="H164" s="196">
        <v>2</v>
      </c>
      <c r="I164" s="197"/>
      <c r="J164" s="198">
        <f>ROUND(I164*H164,2)</f>
        <v>0</v>
      </c>
      <c r="K164" s="199"/>
      <c r="L164" s="39"/>
      <c r="M164" s="200" t="s">
        <v>1</v>
      </c>
      <c r="N164" s="201" t="s">
        <v>37</v>
      </c>
      <c r="O164" s="71"/>
      <c r="P164" s="202">
        <f>O164*H164</f>
        <v>0</v>
      </c>
      <c r="Q164" s="202">
        <v>3.0000000000000001E-5</v>
      </c>
      <c r="R164" s="202">
        <f>Q164*H164</f>
        <v>6.0000000000000002E-5</v>
      </c>
      <c r="S164" s="202">
        <v>5.1999999999999995E-4</v>
      </c>
      <c r="T164" s="203">
        <f>S164*H164</f>
        <v>1.0399999999999999E-3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326</v>
      </c>
      <c r="AT164" s="204" t="s">
        <v>184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326</v>
      </c>
      <c r="BM164" s="204" t="s">
        <v>4293</v>
      </c>
    </row>
    <row r="165" spans="1:65" s="2" customFormat="1" ht="29.25">
      <c r="A165" s="34"/>
      <c r="B165" s="35"/>
      <c r="C165" s="36"/>
      <c r="D165" s="208" t="s">
        <v>652</v>
      </c>
      <c r="E165" s="36"/>
      <c r="F165" s="253" t="s">
        <v>4294</v>
      </c>
      <c r="G165" s="36"/>
      <c r="H165" s="36"/>
      <c r="I165" s="254"/>
      <c r="J165" s="36"/>
      <c r="K165" s="36"/>
      <c r="L165" s="39"/>
      <c r="M165" s="255"/>
      <c r="N165" s="256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652</v>
      </c>
      <c r="AU165" s="17" t="s">
        <v>82</v>
      </c>
    </row>
    <row r="166" spans="1:65" s="13" customFormat="1" ht="11.25">
      <c r="B166" s="206"/>
      <c r="C166" s="207"/>
      <c r="D166" s="208" t="s">
        <v>194</v>
      </c>
      <c r="E166" s="209" t="s">
        <v>1</v>
      </c>
      <c r="F166" s="210" t="s">
        <v>195</v>
      </c>
      <c r="G166" s="207"/>
      <c r="H166" s="209" t="s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194</v>
      </c>
      <c r="AU166" s="216" t="s">
        <v>82</v>
      </c>
      <c r="AV166" s="13" t="s">
        <v>80</v>
      </c>
      <c r="AW166" s="13" t="s">
        <v>29</v>
      </c>
      <c r="AX166" s="13" t="s">
        <v>72</v>
      </c>
      <c r="AY166" s="216" t="s">
        <v>182</v>
      </c>
    </row>
    <row r="167" spans="1:65" s="14" customFormat="1" ht="11.25">
      <c r="B167" s="217"/>
      <c r="C167" s="218"/>
      <c r="D167" s="208" t="s">
        <v>194</v>
      </c>
      <c r="E167" s="219" t="s">
        <v>1</v>
      </c>
      <c r="F167" s="220" t="s">
        <v>80</v>
      </c>
      <c r="G167" s="218"/>
      <c r="H167" s="221">
        <v>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29</v>
      </c>
      <c r="AX167" s="14" t="s">
        <v>72</v>
      </c>
      <c r="AY167" s="227" t="s">
        <v>182</v>
      </c>
    </row>
    <row r="168" spans="1:65" s="13" customFormat="1" ht="11.25">
      <c r="B168" s="206"/>
      <c r="C168" s="207"/>
      <c r="D168" s="208" t="s">
        <v>194</v>
      </c>
      <c r="E168" s="209" t="s">
        <v>1</v>
      </c>
      <c r="F168" s="210" t="s">
        <v>253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194</v>
      </c>
      <c r="AU168" s="216" t="s">
        <v>82</v>
      </c>
      <c r="AV168" s="13" t="s">
        <v>80</v>
      </c>
      <c r="AW168" s="13" t="s">
        <v>29</v>
      </c>
      <c r="AX168" s="13" t="s">
        <v>72</v>
      </c>
      <c r="AY168" s="216" t="s">
        <v>182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80</v>
      </c>
      <c r="G169" s="218"/>
      <c r="H169" s="221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82</v>
      </c>
      <c r="AV169" s="14" t="s">
        <v>82</v>
      </c>
      <c r="AW169" s="14" t="s">
        <v>29</v>
      </c>
      <c r="AX169" s="14" t="s">
        <v>72</v>
      </c>
      <c r="AY169" s="227" t="s">
        <v>182</v>
      </c>
    </row>
    <row r="170" spans="1:65" s="15" customFormat="1" ht="11.25">
      <c r="B170" s="228"/>
      <c r="C170" s="229"/>
      <c r="D170" s="208" t="s">
        <v>194</v>
      </c>
      <c r="E170" s="230" t="s">
        <v>1</v>
      </c>
      <c r="F170" s="231" t="s">
        <v>218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194</v>
      </c>
      <c r="AU170" s="238" t="s">
        <v>82</v>
      </c>
      <c r="AV170" s="15" t="s">
        <v>187</v>
      </c>
      <c r="AW170" s="15" t="s">
        <v>29</v>
      </c>
      <c r="AX170" s="15" t="s">
        <v>80</v>
      </c>
      <c r="AY170" s="238" t="s">
        <v>182</v>
      </c>
    </row>
    <row r="171" spans="1:65" s="2" customFormat="1" ht="21.75" customHeight="1">
      <c r="A171" s="34"/>
      <c r="B171" s="35"/>
      <c r="C171" s="242" t="s">
        <v>326</v>
      </c>
      <c r="D171" s="242" t="s">
        <v>648</v>
      </c>
      <c r="E171" s="243" t="s">
        <v>4295</v>
      </c>
      <c r="F171" s="244" t="s">
        <v>4296</v>
      </c>
      <c r="G171" s="245" t="s">
        <v>318</v>
      </c>
      <c r="H171" s="246">
        <v>2.06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37</v>
      </c>
      <c r="O171" s="71"/>
      <c r="P171" s="202">
        <f>O171*H171</f>
        <v>0</v>
      </c>
      <c r="Q171" s="202">
        <v>4.6999999999999999E-4</v>
      </c>
      <c r="R171" s="202">
        <f>Q171*H171</f>
        <v>9.6820000000000001E-4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434</v>
      </c>
      <c r="AT171" s="204" t="s">
        <v>648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4297</v>
      </c>
    </row>
    <row r="172" spans="1:65" s="14" customFormat="1" ht="11.25">
      <c r="B172" s="217"/>
      <c r="C172" s="218"/>
      <c r="D172" s="208" t="s">
        <v>194</v>
      </c>
      <c r="E172" s="218"/>
      <c r="F172" s="220" t="s">
        <v>4298</v>
      </c>
      <c r="G172" s="218"/>
      <c r="H172" s="221">
        <v>2.06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194</v>
      </c>
      <c r="AU172" s="227" t="s">
        <v>82</v>
      </c>
      <c r="AV172" s="14" t="s">
        <v>82</v>
      </c>
      <c r="AW172" s="14" t="s">
        <v>4</v>
      </c>
      <c r="AX172" s="14" t="s">
        <v>80</v>
      </c>
      <c r="AY172" s="227" t="s">
        <v>182</v>
      </c>
    </row>
    <row r="173" spans="1:65" s="2" customFormat="1" ht="24.2" customHeight="1">
      <c r="A173" s="34"/>
      <c r="B173" s="35"/>
      <c r="C173" s="192" t="s">
        <v>330</v>
      </c>
      <c r="D173" s="192" t="s">
        <v>184</v>
      </c>
      <c r="E173" s="193" t="s">
        <v>4299</v>
      </c>
      <c r="F173" s="194" t="s">
        <v>4300</v>
      </c>
      <c r="G173" s="195" t="s">
        <v>318</v>
      </c>
      <c r="H173" s="196">
        <v>57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37</v>
      </c>
      <c r="O173" s="71"/>
      <c r="P173" s="202">
        <f>O173*H173</f>
        <v>0</v>
      </c>
      <c r="Q173" s="202">
        <v>7.5000000000000002E-4</v>
      </c>
      <c r="R173" s="202">
        <f>Q173*H173</f>
        <v>4.2750000000000003E-2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326</v>
      </c>
      <c r="AT173" s="204" t="s">
        <v>184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326</v>
      </c>
      <c r="BM173" s="204" t="s">
        <v>4301</v>
      </c>
    </row>
    <row r="174" spans="1:65" s="13" customFormat="1" ht="11.25">
      <c r="B174" s="206"/>
      <c r="C174" s="207"/>
      <c r="D174" s="208" t="s">
        <v>194</v>
      </c>
      <c r="E174" s="209" t="s">
        <v>1</v>
      </c>
      <c r="F174" s="210" t="s">
        <v>4302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194</v>
      </c>
      <c r="AU174" s="216" t="s">
        <v>82</v>
      </c>
      <c r="AV174" s="13" t="s">
        <v>80</v>
      </c>
      <c r="AW174" s="13" t="s">
        <v>29</v>
      </c>
      <c r="AX174" s="13" t="s">
        <v>72</v>
      </c>
      <c r="AY174" s="216" t="s">
        <v>182</v>
      </c>
    </row>
    <row r="175" spans="1:65" s="14" customFormat="1" ht="11.25">
      <c r="B175" s="217"/>
      <c r="C175" s="218"/>
      <c r="D175" s="208" t="s">
        <v>194</v>
      </c>
      <c r="E175" s="219" t="s">
        <v>1</v>
      </c>
      <c r="F175" s="220" t="s">
        <v>427</v>
      </c>
      <c r="G175" s="218"/>
      <c r="H175" s="221">
        <v>31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72</v>
      </c>
      <c r="AY175" s="227" t="s">
        <v>182</v>
      </c>
    </row>
    <row r="176" spans="1:65" s="13" customFormat="1" ht="11.25">
      <c r="B176" s="206"/>
      <c r="C176" s="207"/>
      <c r="D176" s="208" t="s">
        <v>194</v>
      </c>
      <c r="E176" s="209" t="s">
        <v>1</v>
      </c>
      <c r="F176" s="210" t="s">
        <v>4303</v>
      </c>
      <c r="G176" s="207"/>
      <c r="H176" s="209" t="s">
        <v>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194</v>
      </c>
      <c r="AU176" s="216" t="s">
        <v>82</v>
      </c>
      <c r="AV176" s="13" t="s">
        <v>80</v>
      </c>
      <c r="AW176" s="13" t="s">
        <v>29</v>
      </c>
      <c r="AX176" s="13" t="s">
        <v>72</v>
      </c>
      <c r="AY176" s="216" t="s">
        <v>182</v>
      </c>
    </row>
    <row r="177" spans="1:65" s="14" customFormat="1" ht="11.25">
      <c r="B177" s="217"/>
      <c r="C177" s="218"/>
      <c r="D177" s="208" t="s">
        <v>194</v>
      </c>
      <c r="E177" s="219" t="s">
        <v>1</v>
      </c>
      <c r="F177" s="220" t="s">
        <v>397</v>
      </c>
      <c r="G177" s="218"/>
      <c r="H177" s="221">
        <v>26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194</v>
      </c>
      <c r="AU177" s="227" t="s">
        <v>82</v>
      </c>
      <c r="AV177" s="14" t="s">
        <v>82</v>
      </c>
      <c r="AW177" s="14" t="s">
        <v>29</v>
      </c>
      <c r="AX177" s="14" t="s">
        <v>72</v>
      </c>
      <c r="AY177" s="227" t="s">
        <v>182</v>
      </c>
    </row>
    <row r="178" spans="1:65" s="15" customFormat="1" ht="11.25">
      <c r="B178" s="228"/>
      <c r="C178" s="229"/>
      <c r="D178" s="208" t="s">
        <v>194</v>
      </c>
      <c r="E178" s="230" t="s">
        <v>1</v>
      </c>
      <c r="F178" s="231" t="s">
        <v>218</v>
      </c>
      <c r="G178" s="229"/>
      <c r="H178" s="232">
        <v>57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194</v>
      </c>
      <c r="AU178" s="238" t="s">
        <v>82</v>
      </c>
      <c r="AV178" s="15" t="s">
        <v>187</v>
      </c>
      <c r="AW178" s="15" t="s">
        <v>29</v>
      </c>
      <c r="AX178" s="15" t="s">
        <v>80</v>
      </c>
      <c r="AY178" s="238" t="s">
        <v>182</v>
      </c>
    </row>
    <row r="179" spans="1:65" s="2" customFormat="1" ht="24.2" customHeight="1">
      <c r="A179" s="34"/>
      <c r="B179" s="35"/>
      <c r="C179" s="192" t="s">
        <v>334</v>
      </c>
      <c r="D179" s="192" t="s">
        <v>184</v>
      </c>
      <c r="E179" s="193" t="s">
        <v>4304</v>
      </c>
      <c r="F179" s="194" t="s">
        <v>4305</v>
      </c>
      <c r="G179" s="195" t="s">
        <v>318</v>
      </c>
      <c r="H179" s="196">
        <v>5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1.15E-3</v>
      </c>
      <c r="R179" s="202">
        <f>Q179*H179</f>
        <v>5.7499999999999999E-3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326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326</v>
      </c>
      <c r="BM179" s="204" t="s">
        <v>4306</v>
      </c>
    </row>
    <row r="180" spans="1:65" s="13" customFormat="1" ht="11.25">
      <c r="B180" s="206"/>
      <c r="C180" s="207"/>
      <c r="D180" s="208" t="s">
        <v>194</v>
      </c>
      <c r="E180" s="209" t="s">
        <v>1</v>
      </c>
      <c r="F180" s="210" t="s">
        <v>4302</v>
      </c>
      <c r="G180" s="207"/>
      <c r="H180" s="209" t="s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194</v>
      </c>
      <c r="AU180" s="216" t="s">
        <v>82</v>
      </c>
      <c r="AV180" s="13" t="s">
        <v>80</v>
      </c>
      <c r="AW180" s="13" t="s">
        <v>29</v>
      </c>
      <c r="AX180" s="13" t="s">
        <v>72</v>
      </c>
      <c r="AY180" s="216" t="s">
        <v>182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198</v>
      </c>
      <c r="G181" s="218"/>
      <c r="H181" s="221">
        <v>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72</v>
      </c>
      <c r="AY181" s="227" t="s">
        <v>182</v>
      </c>
    </row>
    <row r="182" spans="1:65" s="13" customFormat="1" ht="11.25">
      <c r="B182" s="206"/>
      <c r="C182" s="207"/>
      <c r="D182" s="208" t="s">
        <v>194</v>
      </c>
      <c r="E182" s="209" t="s">
        <v>1</v>
      </c>
      <c r="F182" s="210" t="s">
        <v>4303</v>
      </c>
      <c r="G182" s="207"/>
      <c r="H182" s="209" t="s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194</v>
      </c>
      <c r="AU182" s="216" t="s">
        <v>82</v>
      </c>
      <c r="AV182" s="13" t="s">
        <v>80</v>
      </c>
      <c r="AW182" s="13" t="s">
        <v>29</v>
      </c>
      <c r="AX182" s="13" t="s">
        <v>72</v>
      </c>
      <c r="AY182" s="216" t="s">
        <v>182</v>
      </c>
    </row>
    <row r="183" spans="1:65" s="14" customFormat="1" ht="11.25">
      <c r="B183" s="217"/>
      <c r="C183" s="218"/>
      <c r="D183" s="208" t="s">
        <v>194</v>
      </c>
      <c r="E183" s="219" t="s">
        <v>1</v>
      </c>
      <c r="F183" s="220" t="s">
        <v>82</v>
      </c>
      <c r="G183" s="218"/>
      <c r="H183" s="221">
        <v>2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194</v>
      </c>
      <c r="AU183" s="227" t="s">
        <v>82</v>
      </c>
      <c r="AV183" s="14" t="s">
        <v>82</v>
      </c>
      <c r="AW183" s="14" t="s">
        <v>29</v>
      </c>
      <c r="AX183" s="14" t="s">
        <v>72</v>
      </c>
      <c r="AY183" s="227" t="s">
        <v>182</v>
      </c>
    </row>
    <row r="184" spans="1:65" s="15" customFormat="1" ht="11.25">
      <c r="B184" s="228"/>
      <c r="C184" s="229"/>
      <c r="D184" s="208" t="s">
        <v>194</v>
      </c>
      <c r="E184" s="230" t="s">
        <v>1</v>
      </c>
      <c r="F184" s="231" t="s">
        <v>218</v>
      </c>
      <c r="G184" s="229"/>
      <c r="H184" s="232">
        <v>5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194</v>
      </c>
      <c r="AU184" s="238" t="s">
        <v>82</v>
      </c>
      <c r="AV184" s="15" t="s">
        <v>187</v>
      </c>
      <c r="AW184" s="15" t="s">
        <v>29</v>
      </c>
      <c r="AX184" s="15" t="s">
        <v>80</v>
      </c>
      <c r="AY184" s="238" t="s">
        <v>182</v>
      </c>
    </row>
    <row r="185" spans="1:65" s="2" customFormat="1" ht="24.2" customHeight="1">
      <c r="A185" s="34"/>
      <c r="B185" s="35"/>
      <c r="C185" s="192" t="s">
        <v>342</v>
      </c>
      <c r="D185" s="192" t="s">
        <v>184</v>
      </c>
      <c r="E185" s="193" t="s">
        <v>4307</v>
      </c>
      <c r="F185" s="194" t="s">
        <v>4308</v>
      </c>
      <c r="G185" s="195" t="s">
        <v>4309</v>
      </c>
      <c r="H185" s="196">
        <v>1</v>
      </c>
      <c r="I185" s="197"/>
      <c r="J185" s="198">
        <f>ROUND(I185*H185,2)</f>
        <v>0</v>
      </c>
      <c r="K185" s="199"/>
      <c r="L185" s="39"/>
      <c r="M185" s="200" t="s">
        <v>1</v>
      </c>
      <c r="N185" s="201" t="s">
        <v>37</v>
      </c>
      <c r="O185" s="7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326</v>
      </c>
      <c r="AT185" s="204" t="s">
        <v>184</v>
      </c>
      <c r="AU185" s="204" t="s">
        <v>82</v>
      </c>
      <c r="AY185" s="17" t="s">
        <v>182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80</v>
      </c>
      <c r="BK185" s="205">
        <f>ROUND(I185*H185,2)</f>
        <v>0</v>
      </c>
      <c r="BL185" s="17" t="s">
        <v>326</v>
      </c>
      <c r="BM185" s="204" t="s">
        <v>4310</v>
      </c>
    </row>
    <row r="186" spans="1:65" s="2" customFormat="1" ht="37.9" customHeight="1">
      <c r="A186" s="34"/>
      <c r="B186" s="35"/>
      <c r="C186" s="192" t="s">
        <v>348</v>
      </c>
      <c r="D186" s="192" t="s">
        <v>184</v>
      </c>
      <c r="E186" s="193" t="s">
        <v>4311</v>
      </c>
      <c r="F186" s="194" t="s">
        <v>4312</v>
      </c>
      <c r="G186" s="195" t="s">
        <v>318</v>
      </c>
      <c r="H186" s="196">
        <v>34</v>
      </c>
      <c r="I186" s="197"/>
      <c r="J186" s="198">
        <f>ROUND(I186*H186,2)</f>
        <v>0</v>
      </c>
      <c r="K186" s="199"/>
      <c r="L186" s="39"/>
      <c r="M186" s="200" t="s">
        <v>1</v>
      </c>
      <c r="N186" s="201" t="s">
        <v>37</v>
      </c>
      <c r="O186" s="71"/>
      <c r="P186" s="202">
        <f>O186*H186</f>
        <v>0</v>
      </c>
      <c r="Q186" s="202">
        <v>2.0000000000000001E-4</v>
      </c>
      <c r="R186" s="202">
        <f>Q186*H186</f>
        <v>6.8000000000000005E-3</v>
      </c>
      <c r="S186" s="202">
        <v>0</v>
      </c>
      <c r="T186" s="20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326</v>
      </c>
      <c r="AT186" s="204" t="s">
        <v>184</v>
      </c>
      <c r="AU186" s="204" t="s">
        <v>82</v>
      </c>
      <c r="AY186" s="17" t="s">
        <v>182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80</v>
      </c>
      <c r="BK186" s="205">
        <f>ROUND(I186*H186,2)</f>
        <v>0</v>
      </c>
      <c r="BL186" s="17" t="s">
        <v>326</v>
      </c>
      <c r="BM186" s="204" t="s">
        <v>4313</v>
      </c>
    </row>
    <row r="187" spans="1:65" s="14" customFormat="1" ht="11.25">
      <c r="B187" s="217"/>
      <c r="C187" s="218"/>
      <c r="D187" s="208" t="s">
        <v>194</v>
      </c>
      <c r="E187" s="219" t="s">
        <v>1</v>
      </c>
      <c r="F187" s="220" t="s">
        <v>4314</v>
      </c>
      <c r="G187" s="218"/>
      <c r="H187" s="221">
        <v>34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194</v>
      </c>
      <c r="AU187" s="227" t="s">
        <v>82</v>
      </c>
      <c r="AV187" s="14" t="s">
        <v>82</v>
      </c>
      <c r="AW187" s="14" t="s">
        <v>29</v>
      </c>
      <c r="AX187" s="14" t="s">
        <v>80</v>
      </c>
      <c r="AY187" s="227" t="s">
        <v>182</v>
      </c>
    </row>
    <row r="188" spans="1:65" s="2" customFormat="1" ht="37.9" customHeight="1">
      <c r="A188" s="34"/>
      <c r="B188" s="35"/>
      <c r="C188" s="192" t="s">
        <v>7</v>
      </c>
      <c r="D188" s="192" t="s">
        <v>184</v>
      </c>
      <c r="E188" s="193" t="s">
        <v>4315</v>
      </c>
      <c r="F188" s="194" t="s">
        <v>4316</v>
      </c>
      <c r="G188" s="195" t="s">
        <v>318</v>
      </c>
      <c r="H188" s="196">
        <v>28</v>
      </c>
      <c r="I188" s="197"/>
      <c r="J188" s="198">
        <f>ROUND(I188*H188,2)</f>
        <v>0</v>
      </c>
      <c r="K188" s="199"/>
      <c r="L188" s="39"/>
      <c r="M188" s="200" t="s">
        <v>1</v>
      </c>
      <c r="N188" s="201" t="s">
        <v>37</v>
      </c>
      <c r="O188" s="71"/>
      <c r="P188" s="202">
        <f>O188*H188</f>
        <v>0</v>
      </c>
      <c r="Q188" s="202">
        <v>2.4000000000000001E-4</v>
      </c>
      <c r="R188" s="202">
        <f>Q188*H188</f>
        <v>6.7200000000000003E-3</v>
      </c>
      <c r="S188" s="202">
        <v>0</v>
      </c>
      <c r="T188" s="20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326</v>
      </c>
      <c r="AT188" s="204" t="s">
        <v>184</v>
      </c>
      <c r="AU188" s="204" t="s">
        <v>82</v>
      </c>
      <c r="AY188" s="17" t="s">
        <v>182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80</v>
      </c>
      <c r="BK188" s="205">
        <f>ROUND(I188*H188,2)</f>
        <v>0</v>
      </c>
      <c r="BL188" s="17" t="s">
        <v>326</v>
      </c>
      <c r="BM188" s="204" t="s">
        <v>4317</v>
      </c>
    </row>
    <row r="189" spans="1:65" s="14" customFormat="1" ht="11.25">
      <c r="B189" s="217"/>
      <c r="C189" s="218"/>
      <c r="D189" s="208" t="s">
        <v>194</v>
      </c>
      <c r="E189" s="219" t="s">
        <v>1</v>
      </c>
      <c r="F189" s="220" t="s">
        <v>4318</v>
      </c>
      <c r="G189" s="218"/>
      <c r="H189" s="221">
        <v>28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194</v>
      </c>
      <c r="AU189" s="227" t="s">
        <v>82</v>
      </c>
      <c r="AV189" s="14" t="s">
        <v>82</v>
      </c>
      <c r="AW189" s="14" t="s">
        <v>29</v>
      </c>
      <c r="AX189" s="14" t="s">
        <v>80</v>
      </c>
      <c r="AY189" s="227" t="s">
        <v>182</v>
      </c>
    </row>
    <row r="190" spans="1:65" s="2" customFormat="1" ht="16.5" customHeight="1">
      <c r="A190" s="34"/>
      <c r="B190" s="35"/>
      <c r="C190" s="192" t="s">
        <v>361</v>
      </c>
      <c r="D190" s="192" t="s">
        <v>184</v>
      </c>
      <c r="E190" s="193" t="s">
        <v>4319</v>
      </c>
      <c r="F190" s="194" t="s">
        <v>4320</v>
      </c>
      <c r="G190" s="195" t="s">
        <v>318</v>
      </c>
      <c r="H190" s="196">
        <v>50</v>
      </c>
      <c r="I190" s="197"/>
      <c r="J190" s="198">
        <f t="shared" ref="J190:J196" si="0">ROUND(I190*H190,2)</f>
        <v>0</v>
      </c>
      <c r="K190" s="199"/>
      <c r="L190" s="39"/>
      <c r="M190" s="200" t="s">
        <v>1</v>
      </c>
      <c r="N190" s="201" t="s">
        <v>37</v>
      </c>
      <c r="O190" s="71"/>
      <c r="P190" s="202">
        <f t="shared" ref="P190:P196" si="1">O190*H190</f>
        <v>0</v>
      </c>
      <c r="Q190" s="202">
        <v>0</v>
      </c>
      <c r="R190" s="202">
        <f t="shared" ref="R190:R196" si="2">Q190*H190</f>
        <v>0</v>
      </c>
      <c r="S190" s="202">
        <v>2.4000000000000001E-4</v>
      </c>
      <c r="T190" s="203">
        <f t="shared" ref="T190:T196" si="3">S190*H190</f>
        <v>1.2E-2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326</v>
      </c>
      <c r="AT190" s="204" t="s">
        <v>184</v>
      </c>
      <c r="AU190" s="204" t="s">
        <v>82</v>
      </c>
      <c r="AY190" s="17" t="s">
        <v>182</v>
      </c>
      <c r="BE190" s="205">
        <f t="shared" ref="BE190:BE196" si="4">IF(N190="základní",J190,0)</f>
        <v>0</v>
      </c>
      <c r="BF190" s="205">
        <f t="shared" ref="BF190:BF196" si="5">IF(N190="snížená",J190,0)</f>
        <v>0</v>
      </c>
      <c r="BG190" s="205">
        <f t="shared" ref="BG190:BG196" si="6">IF(N190="zákl. přenesená",J190,0)</f>
        <v>0</v>
      </c>
      <c r="BH190" s="205">
        <f t="shared" ref="BH190:BH196" si="7">IF(N190="sníž. přenesená",J190,0)</f>
        <v>0</v>
      </c>
      <c r="BI190" s="205">
        <f t="shared" ref="BI190:BI196" si="8">IF(N190="nulová",J190,0)</f>
        <v>0</v>
      </c>
      <c r="BJ190" s="17" t="s">
        <v>80</v>
      </c>
      <c r="BK190" s="205">
        <f t="shared" ref="BK190:BK196" si="9">ROUND(I190*H190,2)</f>
        <v>0</v>
      </c>
      <c r="BL190" s="17" t="s">
        <v>326</v>
      </c>
      <c r="BM190" s="204" t="s">
        <v>4321</v>
      </c>
    </row>
    <row r="191" spans="1:65" s="2" customFormat="1" ht="16.5" customHeight="1">
      <c r="A191" s="34"/>
      <c r="B191" s="35"/>
      <c r="C191" s="192" t="s">
        <v>369</v>
      </c>
      <c r="D191" s="192" t="s">
        <v>184</v>
      </c>
      <c r="E191" s="193" t="s">
        <v>4322</v>
      </c>
      <c r="F191" s="194" t="s">
        <v>4323</v>
      </c>
      <c r="G191" s="195" t="s">
        <v>324</v>
      </c>
      <c r="H191" s="196">
        <v>48</v>
      </c>
      <c r="I191" s="197"/>
      <c r="J191" s="198">
        <f t="shared" si="0"/>
        <v>0</v>
      </c>
      <c r="K191" s="199"/>
      <c r="L191" s="39"/>
      <c r="M191" s="200" t="s">
        <v>1</v>
      </c>
      <c r="N191" s="201" t="s">
        <v>37</v>
      </c>
      <c r="O191" s="71"/>
      <c r="P191" s="202">
        <f t="shared" si="1"/>
        <v>0</v>
      </c>
      <c r="Q191" s="202">
        <v>0</v>
      </c>
      <c r="R191" s="202">
        <f t="shared" si="2"/>
        <v>0</v>
      </c>
      <c r="S191" s="202">
        <v>0</v>
      </c>
      <c r="T191" s="203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187</v>
      </c>
      <c r="AT191" s="204" t="s">
        <v>184</v>
      </c>
      <c r="AU191" s="204" t="s">
        <v>82</v>
      </c>
      <c r="AY191" s="17" t="s">
        <v>182</v>
      </c>
      <c r="BE191" s="205">
        <f t="shared" si="4"/>
        <v>0</v>
      </c>
      <c r="BF191" s="205">
        <f t="shared" si="5"/>
        <v>0</v>
      </c>
      <c r="BG191" s="205">
        <f t="shared" si="6"/>
        <v>0</v>
      </c>
      <c r="BH191" s="205">
        <f t="shared" si="7"/>
        <v>0</v>
      </c>
      <c r="BI191" s="205">
        <f t="shared" si="8"/>
        <v>0</v>
      </c>
      <c r="BJ191" s="17" t="s">
        <v>80</v>
      </c>
      <c r="BK191" s="205">
        <f t="shared" si="9"/>
        <v>0</v>
      </c>
      <c r="BL191" s="17" t="s">
        <v>187</v>
      </c>
      <c r="BM191" s="204" t="s">
        <v>4324</v>
      </c>
    </row>
    <row r="192" spans="1:65" s="2" customFormat="1" ht="24.2" customHeight="1">
      <c r="A192" s="34"/>
      <c r="B192" s="35"/>
      <c r="C192" s="192" t="s">
        <v>375</v>
      </c>
      <c r="D192" s="192" t="s">
        <v>184</v>
      </c>
      <c r="E192" s="193" t="s">
        <v>4325</v>
      </c>
      <c r="F192" s="194" t="s">
        <v>4326</v>
      </c>
      <c r="G192" s="195" t="s">
        <v>324</v>
      </c>
      <c r="H192" s="196">
        <v>2</v>
      </c>
      <c r="I192" s="197"/>
      <c r="J192" s="198">
        <f t="shared" si="0"/>
        <v>0</v>
      </c>
      <c r="K192" s="199"/>
      <c r="L192" s="39"/>
      <c r="M192" s="200" t="s">
        <v>1</v>
      </c>
      <c r="N192" s="201" t="s">
        <v>37</v>
      </c>
      <c r="O192" s="71"/>
      <c r="P192" s="202">
        <f t="shared" si="1"/>
        <v>0</v>
      </c>
      <c r="Q192" s="202">
        <v>0</v>
      </c>
      <c r="R192" s="202">
        <f t="shared" si="2"/>
        <v>0</v>
      </c>
      <c r="S192" s="202">
        <v>0</v>
      </c>
      <c r="T192" s="203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326</v>
      </c>
      <c r="AT192" s="204" t="s">
        <v>184</v>
      </c>
      <c r="AU192" s="204" t="s">
        <v>82</v>
      </c>
      <c r="AY192" s="17" t="s">
        <v>182</v>
      </c>
      <c r="BE192" s="205">
        <f t="shared" si="4"/>
        <v>0</v>
      </c>
      <c r="BF192" s="205">
        <f t="shared" si="5"/>
        <v>0</v>
      </c>
      <c r="BG192" s="205">
        <f t="shared" si="6"/>
        <v>0</v>
      </c>
      <c r="BH192" s="205">
        <f t="shared" si="7"/>
        <v>0</v>
      </c>
      <c r="BI192" s="205">
        <f t="shared" si="8"/>
        <v>0</v>
      </c>
      <c r="BJ192" s="17" t="s">
        <v>80</v>
      </c>
      <c r="BK192" s="205">
        <f t="shared" si="9"/>
        <v>0</v>
      </c>
      <c r="BL192" s="17" t="s">
        <v>326</v>
      </c>
      <c r="BM192" s="204" t="s">
        <v>4327</v>
      </c>
    </row>
    <row r="193" spans="1:65" s="2" customFormat="1" ht="21.75" customHeight="1">
      <c r="A193" s="34"/>
      <c r="B193" s="35"/>
      <c r="C193" s="192" t="s">
        <v>390</v>
      </c>
      <c r="D193" s="192" t="s">
        <v>184</v>
      </c>
      <c r="E193" s="193" t="s">
        <v>4328</v>
      </c>
      <c r="F193" s="194" t="s">
        <v>4329</v>
      </c>
      <c r="G193" s="195" t="s">
        <v>318</v>
      </c>
      <c r="H193" s="196">
        <v>57</v>
      </c>
      <c r="I193" s="197"/>
      <c r="J193" s="198">
        <f t="shared" si="0"/>
        <v>0</v>
      </c>
      <c r="K193" s="199"/>
      <c r="L193" s="39"/>
      <c r="M193" s="200" t="s">
        <v>1</v>
      </c>
      <c r="N193" s="201" t="s">
        <v>37</v>
      </c>
      <c r="O193" s="71"/>
      <c r="P193" s="202">
        <f t="shared" si="1"/>
        <v>0</v>
      </c>
      <c r="Q193" s="202">
        <v>1.0000000000000001E-5</v>
      </c>
      <c r="R193" s="202">
        <f t="shared" si="2"/>
        <v>5.7000000000000009E-4</v>
      </c>
      <c r="S193" s="202">
        <v>0</v>
      </c>
      <c r="T193" s="203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326</v>
      </c>
      <c r="AT193" s="204" t="s">
        <v>184</v>
      </c>
      <c r="AU193" s="204" t="s">
        <v>82</v>
      </c>
      <c r="AY193" s="17" t="s">
        <v>182</v>
      </c>
      <c r="BE193" s="205">
        <f t="shared" si="4"/>
        <v>0</v>
      </c>
      <c r="BF193" s="205">
        <f t="shared" si="5"/>
        <v>0</v>
      </c>
      <c r="BG193" s="205">
        <f t="shared" si="6"/>
        <v>0</v>
      </c>
      <c r="BH193" s="205">
        <f t="shared" si="7"/>
        <v>0</v>
      </c>
      <c r="BI193" s="205">
        <f t="shared" si="8"/>
        <v>0</v>
      </c>
      <c r="BJ193" s="17" t="s">
        <v>80</v>
      </c>
      <c r="BK193" s="205">
        <f t="shared" si="9"/>
        <v>0</v>
      </c>
      <c r="BL193" s="17" t="s">
        <v>326</v>
      </c>
      <c r="BM193" s="204" t="s">
        <v>4330</v>
      </c>
    </row>
    <row r="194" spans="1:65" s="2" customFormat="1" ht="24.2" customHeight="1">
      <c r="A194" s="34"/>
      <c r="B194" s="35"/>
      <c r="C194" s="192" t="s">
        <v>397</v>
      </c>
      <c r="D194" s="192" t="s">
        <v>184</v>
      </c>
      <c r="E194" s="193" t="s">
        <v>4331</v>
      </c>
      <c r="F194" s="194" t="s">
        <v>4332</v>
      </c>
      <c r="G194" s="195" t="s">
        <v>318</v>
      </c>
      <c r="H194" s="196">
        <v>57</v>
      </c>
      <c r="I194" s="197"/>
      <c r="J194" s="198">
        <f t="shared" si="0"/>
        <v>0</v>
      </c>
      <c r="K194" s="199"/>
      <c r="L194" s="39"/>
      <c r="M194" s="200" t="s">
        <v>1</v>
      </c>
      <c r="N194" s="201" t="s">
        <v>37</v>
      </c>
      <c r="O194" s="71"/>
      <c r="P194" s="202">
        <f t="shared" si="1"/>
        <v>0</v>
      </c>
      <c r="Q194" s="202">
        <v>2.0000000000000002E-5</v>
      </c>
      <c r="R194" s="202">
        <f t="shared" si="2"/>
        <v>1.1400000000000002E-3</v>
      </c>
      <c r="S194" s="202">
        <v>0</v>
      </c>
      <c r="T194" s="203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326</v>
      </c>
      <c r="AT194" s="204" t="s">
        <v>184</v>
      </c>
      <c r="AU194" s="204" t="s">
        <v>82</v>
      </c>
      <c r="AY194" s="17" t="s">
        <v>182</v>
      </c>
      <c r="BE194" s="205">
        <f t="shared" si="4"/>
        <v>0</v>
      </c>
      <c r="BF194" s="205">
        <f t="shared" si="5"/>
        <v>0</v>
      </c>
      <c r="BG194" s="205">
        <f t="shared" si="6"/>
        <v>0</v>
      </c>
      <c r="BH194" s="205">
        <f t="shared" si="7"/>
        <v>0</v>
      </c>
      <c r="BI194" s="205">
        <f t="shared" si="8"/>
        <v>0</v>
      </c>
      <c r="BJ194" s="17" t="s">
        <v>80</v>
      </c>
      <c r="BK194" s="205">
        <f t="shared" si="9"/>
        <v>0</v>
      </c>
      <c r="BL194" s="17" t="s">
        <v>326</v>
      </c>
      <c r="BM194" s="204" t="s">
        <v>4333</v>
      </c>
    </row>
    <row r="195" spans="1:65" s="2" customFormat="1" ht="24.2" customHeight="1">
      <c r="A195" s="34"/>
      <c r="B195" s="35"/>
      <c r="C195" s="192" t="s">
        <v>403</v>
      </c>
      <c r="D195" s="192" t="s">
        <v>184</v>
      </c>
      <c r="E195" s="193" t="s">
        <v>4334</v>
      </c>
      <c r="F195" s="194" t="s">
        <v>4335</v>
      </c>
      <c r="G195" s="195" t="s">
        <v>292</v>
      </c>
      <c r="H195" s="196">
        <v>6.6000000000000003E-2</v>
      </c>
      <c r="I195" s="197"/>
      <c r="J195" s="198">
        <f t="shared" si="0"/>
        <v>0</v>
      </c>
      <c r="K195" s="199"/>
      <c r="L195" s="39"/>
      <c r="M195" s="200" t="s">
        <v>1</v>
      </c>
      <c r="N195" s="201" t="s">
        <v>37</v>
      </c>
      <c r="O195" s="71"/>
      <c r="P195" s="202">
        <f t="shared" si="1"/>
        <v>0</v>
      </c>
      <c r="Q195" s="202">
        <v>0</v>
      </c>
      <c r="R195" s="202">
        <f t="shared" si="2"/>
        <v>0</v>
      </c>
      <c r="S195" s="202">
        <v>0</v>
      </c>
      <c r="T195" s="203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326</v>
      </c>
      <c r="AT195" s="204" t="s">
        <v>184</v>
      </c>
      <c r="AU195" s="204" t="s">
        <v>82</v>
      </c>
      <c r="AY195" s="17" t="s">
        <v>182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7" t="s">
        <v>80</v>
      </c>
      <c r="BK195" s="205">
        <f t="shared" si="9"/>
        <v>0</v>
      </c>
      <c r="BL195" s="17" t="s">
        <v>326</v>
      </c>
      <c r="BM195" s="204" t="s">
        <v>4336</v>
      </c>
    </row>
    <row r="196" spans="1:65" s="2" customFormat="1" ht="33" customHeight="1">
      <c r="A196" s="34"/>
      <c r="B196" s="35"/>
      <c r="C196" s="192" t="s">
        <v>413</v>
      </c>
      <c r="D196" s="192" t="s">
        <v>184</v>
      </c>
      <c r="E196" s="193" t="s">
        <v>4337</v>
      </c>
      <c r="F196" s="194" t="s">
        <v>4338</v>
      </c>
      <c r="G196" s="195" t="s">
        <v>292</v>
      </c>
      <c r="H196" s="196">
        <v>0.19800000000000001</v>
      </c>
      <c r="I196" s="197"/>
      <c r="J196" s="198">
        <f t="shared" si="0"/>
        <v>0</v>
      </c>
      <c r="K196" s="199"/>
      <c r="L196" s="39"/>
      <c r="M196" s="200" t="s">
        <v>1</v>
      </c>
      <c r="N196" s="201" t="s">
        <v>37</v>
      </c>
      <c r="O196" s="71"/>
      <c r="P196" s="202">
        <f t="shared" si="1"/>
        <v>0</v>
      </c>
      <c r="Q196" s="202">
        <v>0</v>
      </c>
      <c r="R196" s="202">
        <f t="shared" si="2"/>
        <v>0</v>
      </c>
      <c r="S196" s="202">
        <v>0</v>
      </c>
      <c r="T196" s="203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326</v>
      </c>
      <c r="AT196" s="204" t="s">
        <v>184</v>
      </c>
      <c r="AU196" s="204" t="s">
        <v>82</v>
      </c>
      <c r="AY196" s="17" t="s">
        <v>182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7" t="s">
        <v>80</v>
      </c>
      <c r="BK196" s="205">
        <f t="shared" si="9"/>
        <v>0</v>
      </c>
      <c r="BL196" s="17" t="s">
        <v>326</v>
      </c>
      <c r="BM196" s="204" t="s">
        <v>4339</v>
      </c>
    </row>
    <row r="197" spans="1:65" s="14" customFormat="1" ht="11.25">
      <c r="B197" s="217"/>
      <c r="C197" s="218"/>
      <c r="D197" s="208" t="s">
        <v>194</v>
      </c>
      <c r="E197" s="218"/>
      <c r="F197" s="220" t="s">
        <v>4340</v>
      </c>
      <c r="G197" s="218"/>
      <c r="H197" s="221">
        <v>0.19800000000000001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194</v>
      </c>
      <c r="AU197" s="227" t="s">
        <v>82</v>
      </c>
      <c r="AV197" s="14" t="s">
        <v>82</v>
      </c>
      <c r="AW197" s="14" t="s">
        <v>4</v>
      </c>
      <c r="AX197" s="14" t="s">
        <v>80</v>
      </c>
      <c r="AY197" s="227" t="s">
        <v>182</v>
      </c>
    </row>
    <row r="198" spans="1:65" s="12" customFormat="1" ht="22.9" customHeight="1">
      <c r="B198" s="176"/>
      <c r="C198" s="177"/>
      <c r="D198" s="178" t="s">
        <v>71</v>
      </c>
      <c r="E198" s="190" t="s">
        <v>2645</v>
      </c>
      <c r="F198" s="190" t="s">
        <v>2646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SUM(P199:P203)</f>
        <v>0</v>
      </c>
      <c r="Q198" s="184"/>
      <c r="R198" s="185">
        <f>SUM(R199:R203)</f>
        <v>2.912E-2</v>
      </c>
      <c r="S198" s="184"/>
      <c r="T198" s="186">
        <f>SUM(T199:T203)</f>
        <v>0</v>
      </c>
      <c r="AR198" s="187" t="s">
        <v>82</v>
      </c>
      <c r="AT198" s="188" t="s">
        <v>71</v>
      </c>
      <c r="AU198" s="188" t="s">
        <v>80</v>
      </c>
      <c r="AY198" s="187" t="s">
        <v>182</v>
      </c>
      <c r="BK198" s="189">
        <f>SUM(BK199:BK203)</f>
        <v>0</v>
      </c>
    </row>
    <row r="199" spans="1:65" s="2" customFormat="1" ht="33" customHeight="1">
      <c r="A199" s="34"/>
      <c r="B199" s="35"/>
      <c r="C199" s="192" t="s">
        <v>418</v>
      </c>
      <c r="D199" s="192" t="s">
        <v>184</v>
      </c>
      <c r="E199" s="193" t="s">
        <v>4341</v>
      </c>
      <c r="F199" s="194" t="s">
        <v>4342</v>
      </c>
      <c r="G199" s="195" t="s">
        <v>324</v>
      </c>
      <c r="H199" s="196">
        <v>10</v>
      </c>
      <c r="I199" s="197"/>
      <c r="J199" s="198">
        <f>ROUND(I199*H199,2)</f>
        <v>0</v>
      </c>
      <c r="K199" s="199"/>
      <c r="L199" s="39"/>
      <c r="M199" s="200" t="s">
        <v>1</v>
      </c>
      <c r="N199" s="201" t="s">
        <v>37</v>
      </c>
      <c r="O199" s="71"/>
      <c r="P199" s="202">
        <f>O199*H199</f>
        <v>0</v>
      </c>
      <c r="Q199" s="202">
        <v>1.8799999999999999E-3</v>
      </c>
      <c r="R199" s="202">
        <f>Q199*H199</f>
        <v>1.8800000000000001E-2</v>
      </c>
      <c r="S199" s="202">
        <v>0</v>
      </c>
      <c r="T199" s="20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326</v>
      </c>
      <c r="AT199" s="204" t="s">
        <v>184</v>
      </c>
      <c r="AU199" s="204" t="s">
        <v>82</v>
      </c>
      <c r="AY199" s="17" t="s">
        <v>182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80</v>
      </c>
      <c r="BK199" s="205">
        <f>ROUND(I199*H199,2)</f>
        <v>0</v>
      </c>
      <c r="BL199" s="17" t="s">
        <v>326</v>
      </c>
      <c r="BM199" s="204" t="s">
        <v>4343</v>
      </c>
    </row>
    <row r="200" spans="1:65" s="2" customFormat="1" ht="33" customHeight="1">
      <c r="A200" s="34"/>
      <c r="B200" s="35"/>
      <c r="C200" s="192" t="s">
        <v>423</v>
      </c>
      <c r="D200" s="192" t="s">
        <v>184</v>
      </c>
      <c r="E200" s="193" t="s">
        <v>4344</v>
      </c>
      <c r="F200" s="194" t="s">
        <v>4345</v>
      </c>
      <c r="G200" s="195" t="s">
        <v>324</v>
      </c>
      <c r="H200" s="196">
        <v>6</v>
      </c>
      <c r="I200" s="197"/>
      <c r="J200" s="198">
        <f>ROUND(I200*H200,2)</f>
        <v>0</v>
      </c>
      <c r="K200" s="199"/>
      <c r="L200" s="39"/>
      <c r="M200" s="200" t="s">
        <v>1</v>
      </c>
      <c r="N200" s="201" t="s">
        <v>37</v>
      </c>
      <c r="O200" s="71"/>
      <c r="P200" s="202">
        <f>O200*H200</f>
        <v>0</v>
      </c>
      <c r="Q200" s="202">
        <v>1.72E-3</v>
      </c>
      <c r="R200" s="202">
        <f>Q200*H200</f>
        <v>1.0319999999999999E-2</v>
      </c>
      <c r="S200" s="202">
        <v>0</v>
      </c>
      <c r="T200" s="20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326</v>
      </c>
      <c r="AT200" s="204" t="s">
        <v>184</v>
      </c>
      <c r="AU200" s="204" t="s">
        <v>82</v>
      </c>
      <c r="AY200" s="17" t="s">
        <v>182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7" t="s">
        <v>80</v>
      </c>
      <c r="BK200" s="205">
        <f>ROUND(I200*H200,2)</f>
        <v>0</v>
      </c>
      <c r="BL200" s="17" t="s">
        <v>326</v>
      </c>
      <c r="BM200" s="204" t="s">
        <v>4346</v>
      </c>
    </row>
    <row r="201" spans="1:65" s="2" customFormat="1" ht="24.2" customHeight="1">
      <c r="A201" s="34"/>
      <c r="B201" s="35"/>
      <c r="C201" s="192" t="s">
        <v>427</v>
      </c>
      <c r="D201" s="192" t="s">
        <v>184</v>
      </c>
      <c r="E201" s="193" t="s">
        <v>2658</v>
      </c>
      <c r="F201" s="194" t="s">
        <v>2659</v>
      </c>
      <c r="G201" s="195" t="s">
        <v>292</v>
      </c>
      <c r="H201" s="196">
        <v>2.9000000000000001E-2</v>
      </c>
      <c r="I201" s="197"/>
      <c r="J201" s="198">
        <f>ROUND(I201*H201,2)</f>
        <v>0</v>
      </c>
      <c r="K201" s="199"/>
      <c r="L201" s="39"/>
      <c r="M201" s="200" t="s">
        <v>1</v>
      </c>
      <c r="N201" s="201" t="s">
        <v>37</v>
      </c>
      <c r="O201" s="71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4" t="s">
        <v>326</v>
      </c>
      <c r="AT201" s="204" t="s">
        <v>184</v>
      </c>
      <c r="AU201" s="204" t="s">
        <v>82</v>
      </c>
      <c r="AY201" s="17" t="s">
        <v>182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80</v>
      </c>
      <c r="BK201" s="205">
        <f>ROUND(I201*H201,2)</f>
        <v>0</v>
      </c>
      <c r="BL201" s="17" t="s">
        <v>326</v>
      </c>
      <c r="BM201" s="204" t="s">
        <v>4347</v>
      </c>
    </row>
    <row r="202" spans="1:65" s="2" customFormat="1" ht="33" customHeight="1">
      <c r="A202" s="34"/>
      <c r="B202" s="35"/>
      <c r="C202" s="192" t="s">
        <v>434</v>
      </c>
      <c r="D202" s="192" t="s">
        <v>184</v>
      </c>
      <c r="E202" s="193" t="s">
        <v>2662</v>
      </c>
      <c r="F202" s="194" t="s">
        <v>2663</v>
      </c>
      <c r="G202" s="195" t="s">
        <v>292</v>
      </c>
      <c r="H202" s="196">
        <v>8.6999999999999994E-2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326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326</v>
      </c>
      <c r="BM202" s="204" t="s">
        <v>4348</v>
      </c>
    </row>
    <row r="203" spans="1:65" s="14" customFormat="1" ht="11.25">
      <c r="B203" s="217"/>
      <c r="C203" s="218"/>
      <c r="D203" s="208" t="s">
        <v>194</v>
      </c>
      <c r="E203" s="218"/>
      <c r="F203" s="220" t="s">
        <v>4349</v>
      </c>
      <c r="G203" s="218"/>
      <c r="H203" s="221">
        <v>8.6999999999999994E-2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4</v>
      </c>
      <c r="AX203" s="14" t="s">
        <v>80</v>
      </c>
      <c r="AY203" s="227" t="s">
        <v>182</v>
      </c>
    </row>
    <row r="204" spans="1:65" s="12" customFormat="1" ht="25.9" customHeight="1">
      <c r="B204" s="176"/>
      <c r="C204" s="177"/>
      <c r="D204" s="178" t="s">
        <v>71</v>
      </c>
      <c r="E204" s="179" t="s">
        <v>146</v>
      </c>
      <c r="F204" s="179" t="s">
        <v>4350</v>
      </c>
      <c r="G204" s="177"/>
      <c r="H204" s="177"/>
      <c r="I204" s="180"/>
      <c r="J204" s="181">
        <f>BK204</f>
        <v>0</v>
      </c>
      <c r="K204" s="177"/>
      <c r="L204" s="182"/>
      <c r="M204" s="183"/>
      <c r="N204" s="184"/>
      <c r="O204" s="184"/>
      <c r="P204" s="185">
        <f>P205+P208</f>
        <v>0</v>
      </c>
      <c r="Q204" s="184"/>
      <c r="R204" s="185">
        <f>R205+R208</f>
        <v>0</v>
      </c>
      <c r="S204" s="184"/>
      <c r="T204" s="186">
        <f>T205+T208</f>
        <v>0</v>
      </c>
      <c r="AR204" s="187" t="s">
        <v>243</v>
      </c>
      <c r="AT204" s="188" t="s">
        <v>71</v>
      </c>
      <c r="AU204" s="188" t="s">
        <v>72</v>
      </c>
      <c r="AY204" s="187" t="s">
        <v>182</v>
      </c>
      <c r="BK204" s="189">
        <f>BK205+BK208</f>
        <v>0</v>
      </c>
    </row>
    <row r="205" spans="1:65" s="12" customFormat="1" ht="22.9" customHeight="1">
      <c r="B205" s="176"/>
      <c r="C205" s="177"/>
      <c r="D205" s="178" t="s">
        <v>71</v>
      </c>
      <c r="E205" s="190" t="s">
        <v>4351</v>
      </c>
      <c r="F205" s="190" t="s">
        <v>4352</v>
      </c>
      <c r="G205" s="177"/>
      <c r="H205" s="177"/>
      <c r="I205" s="180"/>
      <c r="J205" s="191">
        <f>BK205</f>
        <v>0</v>
      </c>
      <c r="K205" s="177"/>
      <c r="L205" s="182"/>
      <c r="M205" s="183"/>
      <c r="N205" s="184"/>
      <c r="O205" s="184"/>
      <c r="P205" s="185">
        <f>SUM(P206:P207)</f>
        <v>0</v>
      </c>
      <c r="Q205" s="184"/>
      <c r="R205" s="185">
        <f>SUM(R206:R207)</f>
        <v>0</v>
      </c>
      <c r="S205" s="184"/>
      <c r="T205" s="186">
        <f>SUM(T206:T207)</f>
        <v>0</v>
      </c>
      <c r="AR205" s="187" t="s">
        <v>243</v>
      </c>
      <c r="AT205" s="188" t="s">
        <v>71</v>
      </c>
      <c r="AU205" s="188" t="s">
        <v>80</v>
      </c>
      <c r="AY205" s="187" t="s">
        <v>182</v>
      </c>
      <c r="BK205" s="189">
        <f>SUM(BK206:BK207)</f>
        <v>0</v>
      </c>
    </row>
    <row r="206" spans="1:65" s="2" customFormat="1" ht="16.5" customHeight="1">
      <c r="A206" s="34"/>
      <c r="B206" s="35"/>
      <c r="C206" s="192" t="s">
        <v>438</v>
      </c>
      <c r="D206" s="192" t="s">
        <v>184</v>
      </c>
      <c r="E206" s="193" t="s">
        <v>4353</v>
      </c>
      <c r="F206" s="194" t="s">
        <v>4354</v>
      </c>
      <c r="G206" s="195" t="s">
        <v>1883</v>
      </c>
      <c r="H206" s="196">
        <v>1</v>
      </c>
      <c r="I206" s="197"/>
      <c r="J206" s="198">
        <f>ROUND(I206*H206,2)</f>
        <v>0</v>
      </c>
      <c r="K206" s="199"/>
      <c r="L206" s="39"/>
      <c r="M206" s="200" t="s">
        <v>1</v>
      </c>
      <c r="N206" s="201" t="s">
        <v>37</v>
      </c>
      <c r="O206" s="71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4355</v>
      </c>
      <c r="AT206" s="204" t="s">
        <v>184</v>
      </c>
      <c r="AU206" s="204" t="s">
        <v>82</v>
      </c>
      <c r="AY206" s="17" t="s">
        <v>182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80</v>
      </c>
      <c r="BK206" s="205">
        <f>ROUND(I206*H206,2)</f>
        <v>0</v>
      </c>
      <c r="BL206" s="17" t="s">
        <v>4355</v>
      </c>
      <c r="BM206" s="204" t="s">
        <v>4356</v>
      </c>
    </row>
    <row r="207" spans="1:65" s="2" customFormat="1" ht="16.5" customHeight="1">
      <c r="A207" s="34"/>
      <c r="B207" s="35"/>
      <c r="C207" s="192" t="s">
        <v>443</v>
      </c>
      <c r="D207" s="192" t="s">
        <v>184</v>
      </c>
      <c r="E207" s="193" t="s">
        <v>4357</v>
      </c>
      <c r="F207" s="194" t="s">
        <v>4358</v>
      </c>
      <c r="G207" s="195" t="s">
        <v>1883</v>
      </c>
      <c r="H207" s="196">
        <v>1</v>
      </c>
      <c r="I207" s="197"/>
      <c r="J207" s="198">
        <f>ROUND(I207*H207,2)</f>
        <v>0</v>
      </c>
      <c r="K207" s="199"/>
      <c r="L207" s="39"/>
      <c r="M207" s="200" t="s">
        <v>1</v>
      </c>
      <c r="N207" s="201" t="s">
        <v>37</v>
      </c>
      <c r="O207" s="71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4" t="s">
        <v>4355</v>
      </c>
      <c r="AT207" s="204" t="s">
        <v>184</v>
      </c>
      <c r="AU207" s="204" t="s">
        <v>82</v>
      </c>
      <c r="AY207" s="17" t="s">
        <v>182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80</v>
      </c>
      <c r="BK207" s="205">
        <f>ROUND(I207*H207,2)</f>
        <v>0</v>
      </c>
      <c r="BL207" s="17" t="s">
        <v>4355</v>
      </c>
      <c r="BM207" s="204" t="s">
        <v>4359</v>
      </c>
    </row>
    <row r="208" spans="1:65" s="12" customFormat="1" ht="22.9" customHeight="1">
      <c r="B208" s="176"/>
      <c r="C208" s="177"/>
      <c r="D208" s="178" t="s">
        <v>71</v>
      </c>
      <c r="E208" s="190" t="s">
        <v>4360</v>
      </c>
      <c r="F208" s="190" t="s">
        <v>4361</v>
      </c>
      <c r="G208" s="177"/>
      <c r="H208" s="177"/>
      <c r="I208" s="180"/>
      <c r="J208" s="191">
        <f>BK208</f>
        <v>0</v>
      </c>
      <c r="K208" s="177"/>
      <c r="L208" s="182"/>
      <c r="M208" s="183"/>
      <c r="N208" s="184"/>
      <c r="O208" s="184"/>
      <c r="P208" s="185">
        <f>P209</f>
        <v>0</v>
      </c>
      <c r="Q208" s="184"/>
      <c r="R208" s="185">
        <f>R209</f>
        <v>0</v>
      </c>
      <c r="S208" s="184"/>
      <c r="T208" s="186">
        <f>T209</f>
        <v>0</v>
      </c>
      <c r="AR208" s="187" t="s">
        <v>243</v>
      </c>
      <c r="AT208" s="188" t="s">
        <v>71</v>
      </c>
      <c r="AU208" s="188" t="s">
        <v>80</v>
      </c>
      <c r="AY208" s="187" t="s">
        <v>182</v>
      </c>
      <c r="BK208" s="189">
        <f>BK209</f>
        <v>0</v>
      </c>
    </row>
    <row r="209" spans="1:65" s="2" customFormat="1" ht="16.5" customHeight="1">
      <c r="A209" s="34"/>
      <c r="B209" s="35"/>
      <c r="C209" s="192" t="s">
        <v>447</v>
      </c>
      <c r="D209" s="192" t="s">
        <v>184</v>
      </c>
      <c r="E209" s="193" t="s">
        <v>4362</v>
      </c>
      <c r="F209" s="194" t="s">
        <v>4363</v>
      </c>
      <c r="G209" s="195" t="s">
        <v>1883</v>
      </c>
      <c r="H209" s="196">
        <v>1</v>
      </c>
      <c r="I209" s="197"/>
      <c r="J209" s="198">
        <f>ROUND(I209*H209,2)</f>
        <v>0</v>
      </c>
      <c r="K209" s="199"/>
      <c r="L209" s="39"/>
      <c r="M209" s="257" t="s">
        <v>1</v>
      </c>
      <c r="N209" s="258" t="s">
        <v>37</v>
      </c>
      <c r="O209" s="259"/>
      <c r="P209" s="260">
        <f>O209*H209</f>
        <v>0</v>
      </c>
      <c r="Q209" s="260">
        <v>0</v>
      </c>
      <c r="R209" s="260">
        <f>Q209*H209</f>
        <v>0</v>
      </c>
      <c r="S209" s="260">
        <v>0</v>
      </c>
      <c r="T209" s="26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4" t="s">
        <v>4355</v>
      </c>
      <c r="AT209" s="204" t="s">
        <v>184</v>
      </c>
      <c r="AU209" s="204" t="s">
        <v>82</v>
      </c>
      <c r="AY209" s="17" t="s">
        <v>182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7" t="s">
        <v>80</v>
      </c>
      <c r="BK209" s="205">
        <f>ROUND(I209*H209,2)</f>
        <v>0</v>
      </c>
      <c r="BL209" s="17" t="s">
        <v>4355</v>
      </c>
      <c r="BM209" s="204" t="s">
        <v>4364</v>
      </c>
    </row>
    <row r="210" spans="1:65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4IGQB1webOWjBK5NcLtFNujoMr06uazmxiCSAqOTIU2G//1eZJzh8VVlDvhSC4fiZpY1ytwiLOpUHdaUTvbUqg==" saltValue="PR6gIz94q/50jMx9DpmLB250DJRZ5cZXDYkZVyVPWFFSl88j13zc1ra+ckXAfsGtUQaNe5AOMFNH0FNbBwbLNw==" spinCount="100000" sheet="1" objects="1" scenarios="1" formatColumns="0" formatRows="0" autoFilter="0"/>
  <autoFilter ref="C130:K209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4248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4365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ROUND(J140,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ROUND((SUM(BE140:BE300)),  2)</f>
        <v>0</v>
      </c>
      <c r="G35" s="34"/>
      <c r="H35" s="34"/>
      <c r="I35" s="130">
        <v>0.21</v>
      </c>
      <c r="J35" s="129">
        <f>ROUND(((SUM(BE140:BE300))*I35),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ROUND((SUM(BF140:BF300)),  2)</f>
        <v>0</v>
      </c>
      <c r="G36" s="34"/>
      <c r="H36" s="34"/>
      <c r="I36" s="130">
        <v>0.12</v>
      </c>
      <c r="J36" s="129">
        <f>ROUND(((SUM(BF140:BF300))*I36),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ROUND((SUM(BG140:BG300)),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ROUND((SUM(BH140:BH300)),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ROUND((SUM(BI140:BI300)),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4248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02 - Vnitřní kanalizace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J140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156</v>
      </c>
      <c r="E99" s="156"/>
      <c r="F99" s="156"/>
      <c r="G99" s="156"/>
      <c r="H99" s="156"/>
      <c r="I99" s="156"/>
      <c r="J99" s="157">
        <f>J141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157</v>
      </c>
      <c r="E100" s="161"/>
      <c r="F100" s="161"/>
      <c r="G100" s="161"/>
      <c r="H100" s="161"/>
      <c r="I100" s="161"/>
      <c r="J100" s="162">
        <f>J142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558</v>
      </c>
      <c r="E101" s="161"/>
      <c r="F101" s="161"/>
      <c r="G101" s="161"/>
      <c r="H101" s="161"/>
      <c r="I101" s="161"/>
      <c r="J101" s="162">
        <f>J164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559</v>
      </c>
      <c r="E102" s="161"/>
      <c r="F102" s="161"/>
      <c r="G102" s="161"/>
      <c r="H102" s="161"/>
      <c r="I102" s="161"/>
      <c r="J102" s="162">
        <f>J168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561</v>
      </c>
      <c r="E103" s="161"/>
      <c r="F103" s="161"/>
      <c r="G103" s="161"/>
      <c r="H103" s="161"/>
      <c r="I103" s="161"/>
      <c r="J103" s="162">
        <f>J176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563</v>
      </c>
      <c r="E104" s="161"/>
      <c r="F104" s="161"/>
      <c r="G104" s="161"/>
      <c r="H104" s="161"/>
      <c r="I104" s="161"/>
      <c r="J104" s="162">
        <f>J178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4366</v>
      </c>
      <c r="E105" s="161"/>
      <c r="F105" s="161"/>
      <c r="G105" s="161"/>
      <c r="H105" s="161"/>
      <c r="I105" s="161"/>
      <c r="J105" s="162">
        <f>J193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158</v>
      </c>
      <c r="E106" s="161"/>
      <c r="F106" s="161"/>
      <c r="G106" s="161"/>
      <c r="H106" s="161"/>
      <c r="I106" s="161"/>
      <c r="J106" s="162">
        <f>J219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159</v>
      </c>
      <c r="E107" s="161"/>
      <c r="F107" s="161"/>
      <c r="G107" s="161"/>
      <c r="H107" s="161"/>
      <c r="I107" s="161"/>
      <c r="J107" s="162">
        <f>J224</f>
        <v>0</v>
      </c>
      <c r="K107" s="104"/>
      <c r="L107" s="163"/>
    </row>
    <row r="108" spans="1:47" s="10" customFormat="1" ht="19.899999999999999" customHeight="1">
      <c r="B108" s="159"/>
      <c r="C108" s="104"/>
      <c r="D108" s="160" t="s">
        <v>566</v>
      </c>
      <c r="E108" s="161"/>
      <c r="F108" s="161"/>
      <c r="G108" s="161"/>
      <c r="H108" s="161"/>
      <c r="I108" s="161"/>
      <c r="J108" s="162">
        <f>J232</f>
        <v>0</v>
      </c>
      <c r="K108" s="104"/>
      <c r="L108" s="163"/>
    </row>
    <row r="109" spans="1:47" s="9" customFormat="1" ht="24.95" customHeight="1">
      <c r="B109" s="153"/>
      <c r="C109" s="154"/>
      <c r="D109" s="155" t="s">
        <v>160</v>
      </c>
      <c r="E109" s="156"/>
      <c r="F109" s="156"/>
      <c r="G109" s="156"/>
      <c r="H109" s="156"/>
      <c r="I109" s="156"/>
      <c r="J109" s="157">
        <f>J235</f>
        <v>0</v>
      </c>
      <c r="K109" s="154"/>
      <c r="L109" s="158"/>
    </row>
    <row r="110" spans="1:47" s="10" customFormat="1" ht="19.899999999999999" customHeight="1">
      <c r="B110" s="159"/>
      <c r="C110" s="104"/>
      <c r="D110" s="160" t="s">
        <v>568</v>
      </c>
      <c r="E110" s="161"/>
      <c r="F110" s="161"/>
      <c r="G110" s="161"/>
      <c r="H110" s="161"/>
      <c r="I110" s="161"/>
      <c r="J110" s="162">
        <f>J236</f>
        <v>0</v>
      </c>
      <c r="K110" s="104"/>
      <c r="L110" s="163"/>
    </row>
    <row r="111" spans="1:47" s="10" customFormat="1" ht="19.899999999999999" customHeight="1">
      <c r="B111" s="159"/>
      <c r="C111" s="104"/>
      <c r="D111" s="160" t="s">
        <v>571</v>
      </c>
      <c r="E111" s="161"/>
      <c r="F111" s="161"/>
      <c r="G111" s="161"/>
      <c r="H111" s="161"/>
      <c r="I111" s="161"/>
      <c r="J111" s="162">
        <f>J242</f>
        <v>0</v>
      </c>
      <c r="K111" s="104"/>
      <c r="L111" s="163"/>
    </row>
    <row r="112" spans="1:47" s="10" customFormat="1" ht="19.899999999999999" customHeight="1">
      <c r="B112" s="159"/>
      <c r="C112" s="104"/>
      <c r="D112" s="160" t="s">
        <v>4367</v>
      </c>
      <c r="E112" s="161"/>
      <c r="F112" s="161"/>
      <c r="G112" s="161"/>
      <c r="H112" s="161"/>
      <c r="I112" s="161"/>
      <c r="J112" s="162">
        <f>J268</f>
        <v>0</v>
      </c>
      <c r="K112" s="104"/>
      <c r="L112" s="163"/>
    </row>
    <row r="113" spans="1:31" s="10" customFormat="1" ht="19.899999999999999" customHeight="1">
      <c r="B113" s="159"/>
      <c r="C113" s="104"/>
      <c r="D113" s="160" t="s">
        <v>572</v>
      </c>
      <c r="E113" s="161"/>
      <c r="F113" s="161"/>
      <c r="G113" s="161"/>
      <c r="H113" s="161"/>
      <c r="I113" s="161"/>
      <c r="J113" s="162">
        <f>J276</f>
        <v>0</v>
      </c>
      <c r="K113" s="104"/>
      <c r="L113" s="163"/>
    </row>
    <row r="114" spans="1:31" s="10" customFormat="1" ht="19.899999999999999" customHeight="1">
      <c r="B114" s="159"/>
      <c r="C114" s="104"/>
      <c r="D114" s="160" t="s">
        <v>4368</v>
      </c>
      <c r="E114" s="161"/>
      <c r="F114" s="161"/>
      <c r="G114" s="161"/>
      <c r="H114" s="161"/>
      <c r="I114" s="161"/>
      <c r="J114" s="162">
        <f>J282</f>
        <v>0</v>
      </c>
      <c r="K114" s="104"/>
      <c r="L114" s="163"/>
    </row>
    <row r="115" spans="1:31" s="10" customFormat="1" ht="19.899999999999999" customHeight="1">
      <c r="B115" s="159"/>
      <c r="C115" s="104"/>
      <c r="D115" s="160" t="s">
        <v>576</v>
      </c>
      <c r="E115" s="161"/>
      <c r="F115" s="161"/>
      <c r="G115" s="161"/>
      <c r="H115" s="161"/>
      <c r="I115" s="161"/>
      <c r="J115" s="162">
        <f>J290</f>
        <v>0</v>
      </c>
      <c r="K115" s="104"/>
      <c r="L115" s="163"/>
    </row>
    <row r="116" spans="1:31" s="9" customFormat="1" ht="24.95" customHeight="1">
      <c r="B116" s="153"/>
      <c r="C116" s="154"/>
      <c r="D116" s="155" t="s">
        <v>4252</v>
      </c>
      <c r="E116" s="156"/>
      <c r="F116" s="156"/>
      <c r="G116" s="156"/>
      <c r="H116" s="156"/>
      <c r="I116" s="156"/>
      <c r="J116" s="157">
        <f>J295</f>
        <v>0</v>
      </c>
      <c r="K116" s="154"/>
      <c r="L116" s="158"/>
    </row>
    <row r="117" spans="1:31" s="10" customFormat="1" ht="19.899999999999999" customHeight="1">
      <c r="B117" s="159"/>
      <c r="C117" s="104"/>
      <c r="D117" s="160" t="s">
        <v>4253</v>
      </c>
      <c r="E117" s="161"/>
      <c r="F117" s="161"/>
      <c r="G117" s="161"/>
      <c r="H117" s="161"/>
      <c r="I117" s="161"/>
      <c r="J117" s="162">
        <f>J296</f>
        <v>0</v>
      </c>
      <c r="K117" s="104"/>
      <c r="L117" s="163"/>
    </row>
    <row r="118" spans="1:31" s="10" customFormat="1" ht="19.899999999999999" customHeight="1">
      <c r="B118" s="159"/>
      <c r="C118" s="104"/>
      <c r="D118" s="160" t="s">
        <v>4254</v>
      </c>
      <c r="E118" s="161"/>
      <c r="F118" s="161"/>
      <c r="G118" s="161"/>
      <c r="H118" s="161"/>
      <c r="I118" s="161"/>
      <c r="J118" s="162">
        <f>J299</f>
        <v>0</v>
      </c>
      <c r="K118" s="104"/>
      <c r="L118" s="163"/>
    </row>
    <row r="119" spans="1:31" s="2" customFormat="1" ht="21.7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pans="1:31" s="2" customFormat="1" ht="6.95" customHeight="1">
      <c r="A124" s="3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4.95" customHeight="1">
      <c r="A125" s="34"/>
      <c r="B125" s="35"/>
      <c r="C125" s="23" t="s">
        <v>167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6.25" customHeight="1">
      <c r="A128" s="34"/>
      <c r="B128" s="35"/>
      <c r="C128" s="36"/>
      <c r="D128" s="36"/>
      <c r="E128" s="320" t="str">
        <f>E7</f>
        <v>Dejvické divadlo-Přístavba a stavební úpravy objektu č.p.1084, k.ú. Dejvice, Zelená 15a,Praha 6</v>
      </c>
      <c r="F128" s="321"/>
      <c r="G128" s="321"/>
      <c r="H128" s="321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" customFormat="1" ht="12" customHeight="1">
      <c r="B129" s="21"/>
      <c r="C129" s="29" t="s">
        <v>149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pans="1:65" s="2" customFormat="1" ht="16.5" customHeight="1">
      <c r="A130" s="34"/>
      <c r="B130" s="35"/>
      <c r="C130" s="36"/>
      <c r="D130" s="36"/>
      <c r="E130" s="320" t="s">
        <v>4248</v>
      </c>
      <c r="F130" s="322"/>
      <c r="G130" s="322"/>
      <c r="H130" s="322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4249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6.5" customHeight="1">
      <c r="A132" s="34"/>
      <c r="B132" s="35"/>
      <c r="C132" s="36"/>
      <c r="D132" s="36"/>
      <c r="E132" s="275" t="str">
        <f>E11</f>
        <v>02 - Vnitřní kanalizace</v>
      </c>
      <c r="F132" s="322"/>
      <c r="G132" s="322"/>
      <c r="H132" s="322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2" customHeight="1">
      <c r="A134" s="34"/>
      <c r="B134" s="35"/>
      <c r="C134" s="29" t="s">
        <v>20</v>
      </c>
      <c r="D134" s="36"/>
      <c r="E134" s="36"/>
      <c r="F134" s="27" t="str">
        <f>F14</f>
        <v xml:space="preserve"> </v>
      </c>
      <c r="G134" s="36"/>
      <c r="H134" s="36"/>
      <c r="I134" s="29" t="s">
        <v>22</v>
      </c>
      <c r="J134" s="66">
        <f>IF(J14="","",J14)</f>
        <v>45771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23</v>
      </c>
      <c r="D136" s="36"/>
      <c r="E136" s="36"/>
      <c r="F136" s="27" t="str">
        <f>E17</f>
        <v xml:space="preserve"> </v>
      </c>
      <c r="G136" s="36"/>
      <c r="H136" s="36"/>
      <c r="I136" s="29" t="s">
        <v>28</v>
      </c>
      <c r="J136" s="32" t="str">
        <f>E23</f>
        <v xml:space="preserve"> 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5.2" customHeight="1">
      <c r="A137" s="34"/>
      <c r="B137" s="35"/>
      <c r="C137" s="29" t="s">
        <v>26</v>
      </c>
      <c r="D137" s="36"/>
      <c r="E137" s="36"/>
      <c r="F137" s="27" t="str">
        <f>IF(E20="","",E20)</f>
        <v>Vyplň údaj</v>
      </c>
      <c r="G137" s="36"/>
      <c r="H137" s="36"/>
      <c r="I137" s="29" t="s">
        <v>30</v>
      </c>
      <c r="J137" s="32" t="str">
        <f>E26</f>
        <v xml:space="preserve"> 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2" customFormat="1" ht="10.3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5" s="11" customFormat="1" ht="29.25" customHeight="1">
      <c r="A139" s="164"/>
      <c r="B139" s="165"/>
      <c r="C139" s="166" t="s">
        <v>168</v>
      </c>
      <c r="D139" s="167" t="s">
        <v>57</v>
      </c>
      <c r="E139" s="167" t="s">
        <v>53</v>
      </c>
      <c r="F139" s="167" t="s">
        <v>54</v>
      </c>
      <c r="G139" s="167" t="s">
        <v>169</v>
      </c>
      <c r="H139" s="167" t="s">
        <v>170</v>
      </c>
      <c r="I139" s="167" t="s">
        <v>171</v>
      </c>
      <c r="J139" s="168" t="s">
        <v>153</v>
      </c>
      <c r="K139" s="169" t="s">
        <v>172</v>
      </c>
      <c r="L139" s="170"/>
      <c r="M139" s="75" t="s">
        <v>1</v>
      </c>
      <c r="N139" s="76" t="s">
        <v>36</v>
      </c>
      <c r="O139" s="76" t="s">
        <v>173</v>
      </c>
      <c r="P139" s="76" t="s">
        <v>174</v>
      </c>
      <c r="Q139" s="76" t="s">
        <v>175</v>
      </c>
      <c r="R139" s="76" t="s">
        <v>176</v>
      </c>
      <c r="S139" s="76" t="s">
        <v>177</v>
      </c>
      <c r="T139" s="77" t="s">
        <v>178</v>
      </c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</row>
    <row r="140" spans="1:65" s="2" customFormat="1" ht="22.9" customHeight="1">
      <c r="A140" s="34"/>
      <c r="B140" s="35"/>
      <c r="C140" s="82" t="s">
        <v>179</v>
      </c>
      <c r="D140" s="36"/>
      <c r="E140" s="36"/>
      <c r="F140" s="36"/>
      <c r="G140" s="36"/>
      <c r="H140" s="36"/>
      <c r="I140" s="36"/>
      <c r="J140" s="171">
        <f>BK140</f>
        <v>0</v>
      </c>
      <c r="K140" s="36"/>
      <c r="L140" s="39"/>
      <c r="M140" s="78"/>
      <c r="N140" s="172"/>
      <c r="O140" s="79"/>
      <c r="P140" s="173">
        <f>P141+P235+P295</f>
        <v>0</v>
      </c>
      <c r="Q140" s="79"/>
      <c r="R140" s="173">
        <f>R141+R235+R295</f>
        <v>44.899549400000005</v>
      </c>
      <c r="S140" s="79"/>
      <c r="T140" s="174">
        <f>T141+T235+T295</f>
        <v>1.7289999999999999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71</v>
      </c>
      <c r="AU140" s="17" t="s">
        <v>155</v>
      </c>
      <c r="BK140" s="175">
        <f>BK141+BK235+BK295</f>
        <v>0</v>
      </c>
    </row>
    <row r="141" spans="1:65" s="12" customFormat="1" ht="25.9" customHeight="1">
      <c r="B141" s="176"/>
      <c r="C141" s="177"/>
      <c r="D141" s="178" t="s">
        <v>71</v>
      </c>
      <c r="E141" s="179" t="s">
        <v>180</v>
      </c>
      <c r="F141" s="179" t="s">
        <v>181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P142+P164+P168+P176+P178+P193+P219+P224+P232</f>
        <v>0</v>
      </c>
      <c r="Q141" s="184"/>
      <c r="R141" s="185">
        <f>R142+R164+R168+R176+R178+R193+R219+R224+R232</f>
        <v>44.542649400000002</v>
      </c>
      <c r="S141" s="184"/>
      <c r="T141" s="186">
        <f>T142+T164+T168+T176+T178+T193+T219+T224+T232</f>
        <v>1.63</v>
      </c>
      <c r="AR141" s="187" t="s">
        <v>80</v>
      </c>
      <c r="AT141" s="188" t="s">
        <v>71</v>
      </c>
      <c r="AU141" s="188" t="s">
        <v>72</v>
      </c>
      <c r="AY141" s="187" t="s">
        <v>182</v>
      </c>
      <c r="BK141" s="189">
        <f>BK142+BK164+BK168+BK176+BK178+BK193+BK219+BK224+BK232</f>
        <v>0</v>
      </c>
    </row>
    <row r="142" spans="1:65" s="12" customFormat="1" ht="22.9" customHeight="1">
      <c r="B142" s="176"/>
      <c r="C142" s="177"/>
      <c r="D142" s="178" t="s">
        <v>71</v>
      </c>
      <c r="E142" s="190" t="s">
        <v>80</v>
      </c>
      <c r="F142" s="190" t="s">
        <v>183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SUM(P143:P163)</f>
        <v>0</v>
      </c>
      <c r="Q142" s="184"/>
      <c r="R142" s="185">
        <f>SUM(R143:R163)</f>
        <v>24</v>
      </c>
      <c r="S142" s="184"/>
      <c r="T142" s="186">
        <f>SUM(T143:T163)</f>
        <v>0</v>
      </c>
      <c r="AR142" s="187" t="s">
        <v>80</v>
      </c>
      <c r="AT142" s="188" t="s">
        <v>71</v>
      </c>
      <c r="AU142" s="188" t="s">
        <v>80</v>
      </c>
      <c r="AY142" s="187" t="s">
        <v>182</v>
      </c>
      <c r="BK142" s="189">
        <f>SUM(BK143:BK163)</f>
        <v>0</v>
      </c>
    </row>
    <row r="143" spans="1:65" s="2" customFormat="1" ht="33" customHeight="1">
      <c r="A143" s="34"/>
      <c r="B143" s="35"/>
      <c r="C143" s="192" t="s">
        <v>80</v>
      </c>
      <c r="D143" s="192" t="s">
        <v>184</v>
      </c>
      <c r="E143" s="193" t="s">
        <v>620</v>
      </c>
      <c r="F143" s="194" t="s">
        <v>621</v>
      </c>
      <c r="G143" s="195" t="s">
        <v>186</v>
      </c>
      <c r="H143" s="196">
        <v>70</v>
      </c>
      <c r="I143" s="197"/>
      <c r="J143" s="198">
        <f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187</v>
      </c>
      <c r="BM143" s="204" t="s">
        <v>4369</v>
      </c>
    </row>
    <row r="144" spans="1:65" s="2" customFormat="1" ht="33" customHeight="1">
      <c r="A144" s="34"/>
      <c r="B144" s="35"/>
      <c r="C144" s="192" t="s">
        <v>82</v>
      </c>
      <c r="D144" s="192" t="s">
        <v>184</v>
      </c>
      <c r="E144" s="193" t="s">
        <v>4370</v>
      </c>
      <c r="F144" s="194" t="s">
        <v>4371</v>
      </c>
      <c r="G144" s="195" t="s">
        <v>186</v>
      </c>
      <c r="H144" s="196">
        <v>18</v>
      </c>
      <c r="I144" s="197"/>
      <c r="J144" s="198">
        <f>ROUND(I144*H144,2)</f>
        <v>0</v>
      </c>
      <c r="K144" s="199"/>
      <c r="L144" s="39"/>
      <c r="M144" s="200" t="s">
        <v>1</v>
      </c>
      <c r="N144" s="201" t="s">
        <v>37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82</v>
      </c>
      <c r="AY144" s="17" t="s">
        <v>182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80</v>
      </c>
      <c r="BK144" s="205">
        <f>ROUND(I144*H144,2)</f>
        <v>0</v>
      </c>
      <c r="BL144" s="17" t="s">
        <v>187</v>
      </c>
      <c r="BM144" s="204" t="s">
        <v>4372</v>
      </c>
    </row>
    <row r="145" spans="1:65" s="14" customFormat="1" ht="11.25">
      <c r="B145" s="217"/>
      <c r="C145" s="218"/>
      <c r="D145" s="208" t="s">
        <v>194</v>
      </c>
      <c r="E145" s="219" t="s">
        <v>1</v>
      </c>
      <c r="F145" s="220" t="s">
        <v>334</v>
      </c>
      <c r="G145" s="218"/>
      <c r="H145" s="221">
        <v>18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194</v>
      </c>
      <c r="AU145" s="227" t="s">
        <v>82</v>
      </c>
      <c r="AV145" s="14" t="s">
        <v>82</v>
      </c>
      <c r="AW145" s="14" t="s">
        <v>29</v>
      </c>
      <c r="AX145" s="14" t="s">
        <v>72</v>
      </c>
      <c r="AY145" s="227" t="s">
        <v>182</v>
      </c>
    </row>
    <row r="146" spans="1:65" s="15" customFormat="1" ht="11.25">
      <c r="B146" s="228"/>
      <c r="C146" s="229"/>
      <c r="D146" s="208" t="s">
        <v>194</v>
      </c>
      <c r="E146" s="230" t="s">
        <v>1</v>
      </c>
      <c r="F146" s="231" t="s">
        <v>218</v>
      </c>
      <c r="G146" s="229"/>
      <c r="H146" s="232">
        <v>18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194</v>
      </c>
      <c r="AU146" s="238" t="s">
        <v>82</v>
      </c>
      <c r="AV146" s="15" t="s">
        <v>187</v>
      </c>
      <c r="AW146" s="15" t="s">
        <v>29</v>
      </c>
      <c r="AX146" s="15" t="s">
        <v>80</v>
      </c>
      <c r="AY146" s="238" t="s">
        <v>182</v>
      </c>
    </row>
    <row r="147" spans="1:65" s="2" customFormat="1" ht="37.9" customHeight="1">
      <c r="A147" s="34"/>
      <c r="B147" s="35"/>
      <c r="C147" s="192" t="s">
        <v>198</v>
      </c>
      <c r="D147" s="192" t="s">
        <v>184</v>
      </c>
      <c r="E147" s="193" t="s">
        <v>717</v>
      </c>
      <c r="F147" s="194" t="s">
        <v>718</v>
      </c>
      <c r="G147" s="195" t="s">
        <v>186</v>
      </c>
      <c r="H147" s="196">
        <v>18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37</v>
      </c>
      <c r="O147" s="7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187</v>
      </c>
      <c r="BM147" s="204" t="s">
        <v>4373</v>
      </c>
    </row>
    <row r="148" spans="1:65" s="14" customFormat="1" ht="11.25">
      <c r="B148" s="217"/>
      <c r="C148" s="218"/>
      <c r="D148" s="208" t="s">
        <v>194</v>
      </c>
      <c r="E148" s="219" t="s">
        <v>1</v>
      </c>
      <c r="F148" s="220" t="s">
        <v>334</v>
      </c>
      <c r="G148" s="218"/>
      <c r="H148" s="221">
        <v>18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194</v>
      </c>
      <c r="AU148" s="227" t="s">
        <v>82</v>
      </c>
      <c r="AV148" s="14" t="s">
        <v>82</v>
      </c>
      <c r="AW148" s="14" t="s">
        <v>29</v>
      </c>
      <c r="AX148" s="14" t="s">
        <v>80</v>
      </c>
      <c r="AY148" s="227" t="s">
        <v>182</v>
      </c>
    </row>
    <row r="149" spans="1:65" s="2" customFormat="1" ht="37.9" customHeight="1">
      <c r="A149" s="34"/>
      <c r="B149" s="35"/>
      <c r="C149" s="192" t="s">
        <v>187</v>
      </c>
      <c r="D149" s="192" t="s">
        <v>184</v>
      </c>
      <c r="E149" s="193" t="s">
        <v>724</v>
      </c>
      <c r="F149" s="194" t="s">
        <v>725</v>
      </c>
      <c r="G149" s="195" t="s">
        <v>186</v>
      </c>
      <c r="H149" s="196">
        <v>162</v>
      </c>
      <c r="I149" s="197"/>
      <c r="J149" s="198">
        <f>ROUND(I149*H149,2)</f>
        <v>0</v>
      </c>
      <c r="K149" s="199"/>
      <c r="L149" s="39"/>
      <c r="M149" s="200" t="s">
        <v>1</v>
      </c>
      <c r="N149" s="201" t="s">
        <v>37</v>
      </c>
      <c r="O149" s="71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82</v>
      </c>
      <c r="AY149" s="17" t="s">
        <v>182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80</v>
      </c>
      <c r="BK149" s="205">
        <f>ROUND(I149*H149,2)</f>
        <v>0</v>
      </c>
      <c r="BL149" s="17" t="s">
        <v>187</v>
      </c>
      <c r="BM149" s="204" t="s">
        <v>4374</v>
      </c>
    </row>
    <row r="150" spans="1:65" s="14" customFormat="1" ht="11.25">
      <c r="B150" s="217"/>
      <c r="C150" s="218"/>
      <c r="D150" s="208" t="s">
        <v>194</v>
      </c>
      <c r="E150" s="219" t="s">
        <v>1</v>
      </c>
      <c r="F150" s="220" t="s">
        <v>4375</v>
      </c>
      <c r="G150" s="218"/>
      <c r="H150" s="221">
        <v>162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194</v>
      </c>
      <c r="AU150" s="227" t="s">
        <v>82</v>
      </c>
      <c r="AV150" s="14" t="s">
        <v>82</v>
      </c>
      <c r="AW150" s="14" t="s">
        <v>29</v>
      </c>
      <c r="AX150" s="14" t="s">
        <v>80</v>
      </c>
      <c r="AY150" s="227" t="s">
        <v>182</v>
      </c>
    </row>
    <row r="151" spans="1:65" s="2" customFormat="1" ht="37.9" customHeight="1">
      <c r="A151" s="34"/>
      <c r="B151" s="35"/>
      <c r="C151" s="192" t="s">
        <v>243</v>
      </c>
      <c r="D151" s="192" t="s">
        <v>184</v>
      </c>
      <c r="E151" s="193" t="s">
        <v>747</v>
      </c>
      <c r="F151" s="194" t="s">
        <v>748</v>
      </c>
      <c r="G151" s="195" t="s">
        <v>186</v>
      </c>
      <c r="H151" s="196">
        <v>18</v>
      </c>
      <c r="I151" s="197"/>
      <c r="J151" s="198">
        <f>ROUND(I151*H151,2)</f>
        <v>0</v>
      </c>
      <c r="K151" s="199"/>
      <c r="L151" s="39"/>
      <c r="M151" s="200" t="s">
        <v>1</v>
      </c>
      <c r="N151" s="201" t="s">
        <v>37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187</v>
      </c>
      <c r="AT151" s="204" t="s">
        <v>184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187</v>
      </c>
      <c r="BM151" s="204" t="s">
        <v>4376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334</v>
      </c>
      <c r="G152" s="218"/>
      <c r="H152" s="221">
        <v>18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80</v>
      </c>
      <c r="AY152" s="227" t="s">
        <v>182</v>
      </c>
    </row>
    <row r="153" spans="1:65" s="2" customFormat="1" ht="37.9" customHeight="1">
      <c r="A153" s="34"/>
      <c r="B153" s="35"/>
      <c r="C153" s="192" t="s">
        <v>256</v>
      </c>
      <c r="D153" s="192" t="s">
        <v>184</v>
      </c>
      <c r="E153" s="193" t="s">
        <v>752</v>
      </c>
      <c r="F153" s="194" t="s">
        <v>753</v>
      </c>
      <c r="G153" s="195" t="s">
        <v>186</v>
      </c>
      <c r="H153" s="196">
        <v>180</v>
      </c>
      <c r="I153" s="197"/>
      <c r="J153" s="198">
        <f>ROUND(I153*H153,2)</f>
        <v>0</v>
      </c>
      <c r="K153" s="199"/>
      <c r="L153" s="39"/>
      <c r="M153" s="200" t="s">
        <v>1</v>
      </c>
      <c r="N153" s="201" t="s">
        <v>37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187</v>
      </c>
      <c r="AT153" s="204" t="s">
        <v>184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187</v>
      </c>
      <c r="BM153" s="204" t="s">
        <v>4377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4378</v>
      </c>
      <c r="G154" s="218"/>
      <c r="H154" s="221">
        <v>180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80</v>
      </c>
      <c r="AY154" s="227" t="s">
        <v>182</v>
      </c>
    </row>
    <row r="155" spans="1:65" s="2" customFormat="1" ht="24.2" customHeight="1">
      <c r="A155" s="34"/>
      <c r="B155" s="35"/>
      <c r="C155" s="192" t="s">
        <v>276</v>
      </c>
      <c r="D155" s="192" t="s">
        <v>184</v>
      </c>
      <c r="E155" s="193" t="s">
        <v>4379</v>
      </c>
      <c r="F155" s="194" t="s">
        <v>4380</v>
      </c>
      <c r="G155" s="195" t="s">
        <v>186</v>
      </c>
      <c r="H155" s="196">
        <v>18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187</v>
      </c>
      <c r="BM155" s="204" t="s">
        <v>4381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334</v>
      </c>
      <c r="G156" s="218"/>
      <c r="H156" s="221">
        <v>18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24.2" customHeight="1">
      <c r="A157" s="34"/>
      <c r="B157" s="35"/>
      <c r="C157" s="192" t="s">
        <v>282</v>
      </c>
      <c r="D157" s="192" t="s">
        <v>184</v>
      </c>
      <c r="E157" s="193" t="s">
        <v>763</v>
      </c>
      <c r="F157" s="194" t="s">
        <v>764</v>
      </c>
      <c r="G157" s="195" t="s">
        <v>292</v>
      </c>
      <c r="H157" s="196">
        <v>32.4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187</v>
      </c>
      <c r="BM157" s="204" t="s">
        <v>4382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4383</v>
      </c>
      <c r="G158" s="218"/>
      <c r="H158" s="221">
        <v>32.4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80</v>
      </c>
      <c r="AY158" s="227" t="s">
        <v>182</v>
      </c>
    </row>
    <row r="159" spans="1:65" s="2" customFormat="1" ht="24.2" customHeight="1">
      <c r="A159" s="34"/>
      <c r="B159" s="35"/>
      <c r="C159" s="192" t="s">
        <v>189</v>
      </c>
      <c r="D159" s="192" t="s">
        <v>184</v>
      </c>
      <c r="E159" s="193" t="s">
        <v>4384</v>
      </c>
      <c r="F159" s="194" t="s">
        <v>4385</v>
      </c>
      <c r="G159" s="195" t="s">
        <v>186</v>
      </c>
      <c r="H159" s="196">
        <v>52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187</v>
      </c>
      <c r="BM159" s="204" t="s">
        <v>4386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830</v>
      </c>
      <c r="G160" s="218"/>
      <c r="H160" s="221">
        <v>52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24.2" customHeight="1">
      <c r="A161" s="34"/>
      <c r="B161" s="35"/>
      <c r="C161" s="192" t="s">
        <v>136</v>
      </c>
      <c r="D161" s="192" t="s">
        <v>184</v>
      </c>
      <c r="E161" s="193" t="s">
        <v>4387</v>
      </c>
      <c r="F161" s="194" t="s">
        <v>4388</v>
      </c>
      <c r="G161" s="195" t="s">
        <v>186</v>
      </c>
      <c r="H161" s="196">
        <v>12</v>
      </c>
      <c r="I161" s="197"/>
      <c r="J161" s="198">
        <f>ROUND(I161*H161,2)</f>
        <v>0</v>
      </c>
      <c r="K161" s="199"/>
      <c r="L161" s="39"/>
      <c r="M161" s="200" t="s">
        <v>1</v>
      </c>
      <c r="N161" s="201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187</v>
      </c>
      <c r="AT161" s="204" t="s">
        <v>184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187</v>
      </c>
      <c r="BM161" s="204" t="s">
        <v>4389</v>
      </c>
    </row>
    <row r="162" spans="1:65" s="2" customFormat="1" ht="16.5" customHeight="1">
      <c r="A162" s="34"/>
      <c r="B162" s="35"/>
      <c r="C162" s="242" t="s">
        <v>139</v>
      </c>
      <c r="D162" s="242" t="s">
        <v>648</v>
      </c>
      <c r="E162" s="243" t="s">
        <v>4390</v>
      </c>
      <c r="F162" s="244" t="s">
        <v>4391</v>
      </c>
      <c r="G162" s="245" t="s">
        <v>292</v>
      </c>
      <c r="H162" s="246">
        <v>24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37</v>
      </c>
      <c r="O162" s="71"/>
      <c r="P162" s="202">
        <f>O162*H162</f>
        <v>0</v>
      </c>
      <c r="Q162" s="202">
        <v>1</v>
      </c>
      <c r="R162" s="202">
        <f>Q162*H162</f>
        <v>24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282</v>
      </c>
      <c r="AT162" s="204" t="s">
        <v>648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187</v>
      </c>
      <c r="BM162" s="204" t="s">
        <v>4392</v>
      </c>
    </row>
    <row r="163" spans="1:65" s="14" customFormat="1" ht="11.25">
      <c r="B163" s="217"/>
      <c r="C163" s="218"/>
      <c r="D163" s="208" t="s">
        <v>194</v>
      </c>
      <c r="E163" s="218"/>
      <c r="F163" s="220" t="s">
        <v>4393</v>
      </c>
      <c r="G163" s="218"/>
      <c r="H163" s="221">
        <v>24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4</v>
      </c>
      <c r="AX163" s="14" t="s">
        <v>80</v>
      </c>
      <c r="AY163" s="227" t="s">
        <v>182</v>
      </c>
    </row>
    <row r="164" spans="1:65" s="12" customFormat="1" ht="22.9" customHeight="1">
      <c r="B164" s="176"/>
      <c r="C164" s="177"/>
      <c r="D164" s="178" t="s">
        <v>71</v>
      </c>
      <c r="E164" s="190" t="s">
        <v>82</v>
      </c>
      <c r="F164" s="190" t="s">
        <v>796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SUM(P165:P167)</f>
        <v>0</v>
      </c>
      <c r="Q164" s="184"/>
      <c r="R164" s="185">
        <f>SUM(R165:R167)</f>
        <v>5.8282999999999996</v>
      </c>
      <c r="S164" s="184"/>
      <c r="T164" s="186">
        <f>SUM(T165:T167)</f>
        <v>0</v>
      </c>
      <c r="AR164" s="187" t="s">
        <v>80</v>
      </c>
      <c r="AT164" s="188" t="s">
        <v>71</v>
      </c>
      <c r="AU164" s="188" t="s">
        <v>80</v>
      </c>
      <c r="AY164" s="187" t="s">
        <v>182</v>
      </c>
      <c r="BK164" s="189">
        <f>SUM(BK165:BK167)</f>
        <v>0</v>
      </c>
    </row>
    <row r="165" spans="1:65" s="2" customFormat="1" ht="16.5" customHeight="1">
      <c r="A165" s="34"/>
      <c r="B165" s="35"/>
      <c r="C165" s="192" t="s">
        <v>8</v>
      </c>
      <c r="D165" s="192" t="s">
        <v>184</v>
      </c>
      <c r="E165" s="193" t="s">
        <v>4394</v>
      </c>
      <c r="F165" s="194" t="s">
        <v>4395</v>
      </c>
      <c r="G165" s="195" t="s">
        <v>186</v>
      </c>
      <c r="H165" s="196">
        <v>2</v>
      </c>
      <c r="I165" s="197"/>
      <c r="J165" s="198">
        <f>ROUND(I165*H165,2)</f>
        <v>0</v>
      </c>
      <c r="K165" s="199"/>
      <c r="L165" s="39"/>
      <c r="M165" s="200" t="s">
        <v>1</v>
      </c>
      <c r="N165" s="201" t="s">
        <v>37</v>
      </c>
      <c r="O165" s="71"/>
      <c r="P165" s="202">
        <f>O165*H165</f>
        <v>0</v>
      </c>
      <c r="Q165" s="202">
        <v>2.9141499999999998</v>
      </c>
      <c r="R165" s="202">
        <f>Q165*H165</f>
        <v>5.8282999999999996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187</v>
      </c>
      <c r="AT165" s="204" t="s">
        <v>184</v>
      </c>
      <c r="AU165" s="204" t="s">
        <v>82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187</v>
      </c>
      <c r="BM165" s="204" t="s">
        <v>4396</v>
      </c>
    </row>
    <row r="166" spans="1:65" s="13" customFormat="1" ht="11.25">
      <c r="B166" s="206"/>
      <c r="C166" s="207"/>
      <c r="D166" s="208" t="s">
        <v>194</v>
      </c>
      <c r="E166" s="209" t="s">
        <v>1</v>
      </c>
      <c r="F166" s="210" t="s">
        <v>4397</v>
      </c>
      <c r="G166" s="207"/>
      <c r="H166" s="209" t="s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194</v>
      </c>
      <c r="AU166" s="216" t="s">
        <v>82</v>
      </c>
      <c r="AV166" s="13" t="s">
        <v>80</v>
      </c>
      <c r="AW166" s="13" t="s">
        <v>29</v>
      </c>
      <c r="AX166" s="13" t="s">
        <v>72</v>
      </c>
      <c r="AY166" s="216" t="s">
        <v>182</v>
      </c>
    </row>
    <row r="167" spans="1:65" s="14" customFormat="1" ht="11.25">
      <c r="B167" s="217"/>
      <c r="C167" s="218"/>
      <c r="D167" s="208" t="s">
        <v>194</v>
      </c>
      <c r="E167" s="219" t="s">
        <v>1</v>
      </c>
      <c r="F167" s="220" t="s">
        <v>4398</v>
      </c>
      <c r="G167" s="218"/>
      <c r="H167" s="221">
        <v>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29</v>
      </c>
      <c r="AX167" s="14" t="s">
        <v>80</v>
      </c>
      <c r="AY167" s="227" t="s">
        <v>182</v>
      </c>
    </row>
    <row r="168" spans="1:65" s="12" customFormat="1" ht="22.9" customHeight="1">
      <c r="B168" s="176"/>
      <c r="C168" s="177"/>
      <c r="D168" s="178" t="s">
        <v>71</v>
      </c>
      <c r="E168" s="190" t="s">
        <v>198</v>
      </c>
      <c r="F168" s="190" t="s">
        <v>1000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SUM(P169:P175)</f>
        <v>0</v>
      </c>
      <c r="Q168" s="184"/>
      <c r="R168" s="185">
        <f>SUM(R169:R175)</f>
        <v>10.689999999999998</v>
      </c>
      <c r="S168" s="184"/>
      <c r="T168" s="186">
        <f>SUM(T169:T175)</f>
        <v>0</v>
      </c>
      <c r="AR168" s="187" t="s">
        <v>80</v>
      </c>
      <c r="AT168" s="188" t="s">
        <v>71</v>
      </c>
      <c r="AU168" s="188" t="s">
        <v>80</v>
      </c>
      <c r="AY168" s="187" t="s">
        <v>182</v>
      </c>
      <c r="BK168" s="189">
        <f>SUM(BK169:BK175)</f>
        <v>0</v>
      </c>
    </row>
    <row r="169" spans="1:65" s="2" customFormat="1" ht="24.2" customHeight="1">
      <c r="A169" s="34"/>
      <c r="B169" s="35"/>
      <c r="C169" s="192" t="s">
        <v>142</v>
      </c>
      <c r="D169" s="192" t="s">
        <v>184</v>
      </c>
      <c r="E169" s="193" t="s">
        <v>4399</v>
      </c>
      <c r="F169" s="194" t="s">
        <v>4400</v>
      </c>
      <c r="G169" s="195" t="s">
        <v>324</v>
      </c>
      <c r="H169" s="196">
        <v>5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37</v>
      </c>
      <c r="O169" s="71"/>
      <c r="P169" s="202">
        <f>O169*H169</f>
        <v>0</v>
      </c>
      <c r="Q169" s="202">
        <v>2E-3</v>
      </c>
      <c r="R169" s="202">
        <f>Q169*H169</f>
        <v>0.01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187</v>
      </c>
      <c r="AT169" s="204" t="s">
        <v>184</v>
      </c>
      <c r="AU169" s="204" t="s">
        <v>82</v>
      </c>
      <c r="AY169" s="17" t="s">
        <v>182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187</v>
      </c>
      <c r="BM169" s="204" t="s">
        <v>4401</v>
      </c>
    </row>
    <row r="170" spans="1:65" s="14" customFormat="1" ht="11.25">
      <c r="B170" s="217"/>
      <c r="C170" s="218"/>
      <c r="D170" s="208" t="s">
        <v>194</v>
      </c>
      <c r="E170" s="219" t="s">
        <v>1</v>
      </c>
      <c r="F170" s="220" t="s">
        <v>243</v>
      </c>
      <c r="G170" s="218"/>
      <c r="H170" s="221">
        <v>5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194</v>
      </c>
      <c r="AU170" s="227" t="s">
        <v>82</v>
      </c>
      <c r="AV170" s="14" t="s">
        <v>82</v>
      </c>
      <c r="AW170" s="14" t="s">
        <v>29</v>
      </c>
      <c r="AX170" s="14" t="s">
        <v>80</v>
      </c>
      <c r="AY170" s="227" t="s">
        <v>182</v>
      </c>
    </row>
    <row r="171" spans="1:65" s="2" customFormat="1" ht="24.2" customHeight="1">
      <c r="A171" s="34"/>
      <c r="B171" s="35"/>
      <c r="C171" s="242" t="s">
        <v>145</v>
      </c>
      <c r="D171" s="242" t="s">
        <v>648</v>
      </c>
      <c r="E171" s="243" t="s">
        <v>4402</v>
      </c>
      <c r="F171" s="244" t="s">
        <v>4403</v>
      </c>
      <c r="G171" s="245" t="s">
        <v>324</v>
      </c>
      <c r="H171" s="246">
        <v>1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37</v>
      </c>
      <c r="O171" s="71"/>
      <c r="P171" s="202">
        <f>O171*H171</f>
        <v>0</v>
      </c>
      <c r="Q171" s="202">
        <v>4.58</v>
      </c>
      <c r="R171" s="202">
        <f>Q171*H171</f>
        <v>4.58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434</v>
      </c>
      <c r="AT171" s="204" t="s">
        <v>648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4404</v>
      </c>
    </row>
    <row r="172" spans="1:65" s="2" customFormat="1" ht="24.2" customHeight="1">
      <c r="A172" s="34"/>
      <c r="B172" s="35"/>
      <c r="C172" s="242" t="s">
        <v>321</v>
      </c>
      <c r="D172" s="242" t="s">
        <v>648</v>
      </c>
      <c r="E172" s="243" t="s">
        <v>4405</v>
      </c>
      <c r="F172" s="244" t="s">
        <v>4406</v>
      </c>
      <c r="G172" s="245" t="s">
        <v>324</v>
      </c>
      <c r="H172" s="246">
        <v>3</v>
      </c>
      <c r="I172" s="247"/>
      <c r="J172" s="248">
        <f>ROUND(I172*H172,2)</f>
        <v>0</v>
      </c>
      <c r="K172" s="249"/>
      <c r="L172" s="250"/>
      <c r="M172" s="251" t="s">
        <v>1</v>
      </c>
      <c r="N172" s="252" t="s">
        <v>37</v>
      </c>
      <c r="O172" s="71"/>
      <c r="P172" s="202">
        <f>O172*H172</f>
        <v>0</v>
      </c>
      <c r="Q172" s="202">
        <v>1.74</v>
      </c>
      <c r="R172" s="202">
        <f>Q172*H172</f>
        <v>5.22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434</v>
      </c>
      <c r="AT172" s="204" t="s">
        <v>648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326</v>
      </c>
      <c r="BM172" s="204" t="s">
        <v>4407</v>
      </c>
    </row>
    <row r="173" spans="1:65" s="2" customFormat="1" ht="24.2" customHeight="1">
      <c r="A173" s="34"/>
      <c r="B173" s="35"/>
      <c r="C173" s="242" t="s">
        <v>326</v>
      </c>
      <c r="D173" s="242" t="s">
        <v>648</v>
      </c>
      <c r="E173" s="243" t="s">
        <v>4408</v>
      </c>
      <c r="F173" s="244" t="s">
        <v>4409</v>
      </c>
      <c r="G173" s="245" t="s">
        <v>324</v>
      </c>
      <c r="H173" s="246">
        <v>0</v>
      </c>
      <c r="I173" s="247"/>
      <c r="J173" s="248">
        <f>ROUND(I173*H173,2)</f>
        <v>0</v>
      </c>
      <c r="K173" s="249"/>
      <c r="L173" s="250"/>
      <c r="M173" s="251" t="s">
        <v>1</v>
      </c>
      <c r="N173" s="252" t="s">
        <v>37</v>
      </c>
      <c r="O173" s="71"/>
      <c r="P173" s="202">
        <f>O173*H173</f>
        <v>0</v>
      </c>
      <c r="Q173" s="202">
        <v>1.0900000000000001</v>
      </c>
      <c r="R173" s="202">
        <f>Q173*H173</f>
        <v>0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434</v>
      </c>
      <c r="AT173" s="204" t="s">
        <v>648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326</v>
      </c>
      <c r="BM173" s="204" t="s">
        <v>4410</v>
      </c>
    </row>
    <row r="174" spans="1:65" s="2" customFormat="1" ht="24.2" customHeight="1">
      <c r="A174" s="34"/>
      <c r="B174" s="35"/>
      <c r="C174" s="242" t="s">
        <v>330</v>
      </c>
      <c r="D174" s="242" t="s">
        <v>648</v>
      </c>
      <c r="E174" s="243" t="s">
        <v>4411</v>
      </c>
      <c r="F174" s="244" t="s">
        <v>4412</v>
      </c>
      <c r="G174" s="245" t="s">
        <v>324</v>
      </c>
      <c r="H174" s="246">
        <v>1</v>
      </c>
      <c r="I174" s="247"/>
      <c r="J174" s="248">
        <f>ROUND(I174*H174,2)</f>
        <v>0</v>
      </c>
      <c r="K174" s="249"/>
      <c r="L174" s="250"/>
      <c r="M174" s="251" t="s">
        <v>1</v>
      </c>
      <c r="N174" s="252" t="s">
        <v>37</v>
      </c>
      <c r="O174" s="71"/>
      <c r="P174" s="202">
        <f>O174*H174</f>
        <v>0</v>
      </c>
      <c r="Q174" s="202">
        <v>0.87</v>
      </c>
      <c r="R174" s="202">
        <f>Q174*H174</f>
        <v>0.87</v>
      </c>
      <c r="S174" s="202">
        <v>0</v>
      </c>
      <c r="T174" s="20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434</v>
      </c>
      <c r="AT174" s="204" t="s">
        <v>648</v>
      </c>
      <c r="AU174" s="204" t="s">
        <v>82</v>
      </c>
      <c r="AY174" s="17" t="s">
        <v>182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80</v>
      </c>
      <c r="BK174" s="205">
        <f>ROUND(I174*H174,2)</f>
        <v>0</v>
      </c>
      <c r="BL174" s="17" t="s">
        <v>326</v>
      </c>
      <c r="BM174" s="204" t="s">
        <v>4413</v>
      </c>
    </row>
    <row r="175" spans="1:65" s="2" customFormat="1" ht="24.2" customHeight="1">
      <c r="A175" s="34"/>
      <c r="B175" s="35"/>
      <c r="C175" s="242" t="s">
        <v>334</v>
      </c>
      <c r="D175" s="242" t="s">
        <v>648</v>
      </c>
      <c r="E175" s="243" t="s">
        <v>4414</v>
      </c>
      <c r="F175" s="244" t="s">
        <v>4415</v>
      </c>
      <c r="G175" s="245" t="s">
        <v>324</v>
      </c>
      <c r="H175" s="246">
        <v>5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37</v>
      </c>
      <c r="O175" s="71"/>
      <c r="P175" s="202">
        <f>O175*H175</f>
        <v>0</v>
      </c>
      <c r="Q175" s="202">
        <v>2E-3</v>
      </c>
      <c r="R175" s="202">
        <f>Q175*H175</f>
        <v>0.01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282</v>
      </c>
      <c r="AT175" s="204" t="s">
        <v>648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187</v>
      </c>
      <c r="BM175" s="204" t="s">
        <v>4416</v>
      </c>
    </row>
    <row r="176" spans="1:65" s="12" customFormat="1" ht="22.9" customHeight="1">
      <c r="B176" s="176"/>
      <c r="C176" s="177"/>
      <c r="D176" s="178" t="s">
        <v>71</v>
      </c>
      <c r="E176" s="190" t="s">
        <v>187</v>
      </c>
      <c r="F176" s="190" t="s">
        <v>1419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80</v>
      </c>
      <c r="AT176" s="188" t="s">
        <v>71</v>
      </c>
      <c r="AU176" s="188" t="s">
        <v>80</v>
      </c>
      <c r="AY176" s="187" t="s">
        <v>182</v>
      </c>
      <c r="BK176" s="189">
        <f>BK177</f>
        <v>0</v>
      </c>
    </row>
    <row r="177" spans="1:65" s="2" customFormat="1" ht="24.2" customHeight="1">
      <c r="A177" s="34"/>
      <c r="B177" s="35"/>
      <c r="C177" s="192" t="s">
        <v>342</v>
      </c>
      <c r="D177" s="192" t="s">
        <v>184</v>
      </c>
      <c r="E177" s="193" t="s">
        <v>4417</v>
      </c>
      <c r="F177" s="194" t="s">
        <v>4418</v>
      </c>
      <c r="G177" s="195" t="s">
        <v>186</v>
      </c>
      <c r="H177" s="196">
        <v>6</v>
      </c>
      <c r="I177" s="197"/>
      <c r="J177" s="198">
        <f>ROUND(I177*H177,2)</f>
        <v>0</v>
      </c>
      <c r="K177" s="199"/>
      <c r="L177" s="39"/>
      <c r="M177" s="200" t="s">
        <v>1</v>
      </c>
      <c r="N177" s="201" t="s">
        <v>37</v>
      </c>
      <c r="O177" s="71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187</v>
      </c>
      <c r="AT177" s="204" t="s">
        <v>184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187</v>
      </c>
      <c r="BM177" s="204" t="s">
        <v>4419</v>
      </c>
    </row>
    <row r="178" spans="1:65" s="12" customFormat="1" ht="22.9" customHeight="1">
      <c r="B178" s="176"/>
      <c r="C178" s="177"/>
      <c r="D178" s="178" t="s">
        <v>71</v>
      </c>
      <c r="E178" s="190" t="s">
        <v>256</v>
      </c>
      <c r="F178" s="190" t="s">
        <v>1547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SUM(P179:P192)</f>
        <v>0</v>
      </c>
      <c r="Q178" s="184"/>
      <c r="R178" s="185">
        <f>SUM(R179:R192)</f>
        <v>1.9343196</v>
      </c>
      <c r="S178" s="184"/>
      <c r="T178" s="186">
        <f>SUM(T179:T192)</f>
        <v>0</v>
      </c>
      <c r="AR178" s="187" t="s">
        <v>80</v>
      </c>
      <c r="AT178" s="188" t="s">
        <v>71</v>
      </c>
      <c r="AU178" s="188" t="s">
        <v>80</v>
      </c>
      <c r="AY178" s="187" t="s">
        <v>182</v>
      </c>
      <c r="BK178" s="189">
        <f>SUM(BK179:BK192)</f>
        <v>0</v>
      </c>
    </row>
    <row r="179" spans="1:65" s="2" customFormat="1" ht="21.75" customHeight="1">
      <c r="A179" s="34"/>
      <c r="B179" s="35"/>
      <c r="C179" s="192" t="s">
        <v>348</v>
      </c>
      <c r="D179" s="192" t="s">
        <v>184</v>
      </c>
      <c r="E179" s="193" t="s">
        <v>4255</v>
      </c>
      <c r="F179" s="194" t="s">
        <v>4256</v>
      </c>
      <c r="G179" s="195" t="s">
        <v>201</v>
      </c>
      <c r="H179" s="196">
        <v>7.25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5.6000000000000001E-2</v>
      </c>
      <c r="R179" s="202">
        <f>Q179*H179</f>
        <v>0.40600000000000003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187</v>
      </c>
      <c r="BM179" s="204" t="s">
        <v>4420</v>
      </c>
    </row>
    <row r="180" spans="1:65" s="14" customFormat="1" ht="11.25">
      <c r="B180" s="217"/>
      <c r="C180" s="218"/>
      <c r="D180" s="208" t="s">
        <v>194</v>
      </c>
      <c r="E180" s="219" t="s">
        <v>1</v>
      </c>
      <c r="F180" s="220" t="s">
        <v>4421</v>
      </c>
      <c r="G180" s="218"/>
      <c r="H180" s="221">
        <v>3.5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194</v>
      </c>
      <c r="AU180" s="227" t="s">
        <v>82</v>
      </c>
      <c r="AV180" s="14" t="s">
        <v>82</v>
      </c>
      <c r="AW180" s="14" t="s">
        <v>29</v>
      </c>
      <c r="AX180" s="14" t="s">
        <v>72</v>
      </c>
      <c r="AY180" s="227" t="s">
        <v>182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4422</v>
      </c>
      <c r="G181" s="218"/>
      <c r="H181" s="221">
        <v>3.75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72</v>
      </c>
      <c r="AY181" s="227" t="s">
        <v>182</v>
      </c>
    </row>
    <row r="182" spans="1:65" s="15" customFormat="1" ht="11.25">
      <c r="B182" s="228"/>
      <c r="C182" s="229"/>
      <c r="D182" s="208" t="s">
        <v>194</v>
      </c>
      <c r="E182" s="230" t="s">
        <v>1</v>
      </c>
      <c r="F182" s="231" t="s">
        <v>218</v>
      </c>
      <c r="G182" s="229"/>
      <c r="H182" s="232">
        <v>7.25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194</v>
      </c>
      <c r="AU182" s="238" t="s">
        <v>82</v>
      </c>
      <c r="AV182" s="15" t="s">
        <v>187</v>
      </c>
      <c r="AW182" s="15" t="s">
        <v>29</v>
      </c>
      <c r="AX182" s="15" t="s">
        <v>80</v>
      </c>
      <c r="AY182" s="238" t="s">
        <v>182</v>
      </c>
    </row>
    <row r="183" spans="1:65" s="2" customFormat="1" ht="33" customHeight="1">
      <c r="A183" s="34"/>
      <c r="B183" s="35"/>
      <c r="C183" s="192" t="s">
        <v>7</v>
      </c>
      <c r="D183" s="192" t="s">
        <v>184</v>
      </c>
      <c r="E183" s="193" t="s">
        <v>1788</v>
      </c>
      <c r="F183" s="194" t="s">
        <v>1789</v>
      </c>
      <c r="G183" s="195" t="s">
        <v>186</v>
      </c>
      <c r="H183" s="196">
        <v>0.48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>O183*H183</f>
        <v>0</v>
      </c>
      <c r="Q183" s="202">
        <v>2.3010199999999998</v>
      </c>
      <c r="R183" s="202">
        <f>Q183*H183</f>
        <v>1.1044896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187</v>
      </c>
      <c r="AT183" s="204" t="s">
        <v>184</v>
      </c>
      <c r="AU183" s="204" t="s">
        <v>82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187</v>
      </c>
      <c r="BM183" s="204" t="s">
        <v>4423</v>
      </c>
    </row>
    <row r="184" spans="1:65" s="13" customFormat="1" ht="11.25">
      <c r="B184" s="206"/>
      <c r="C184" s="207"/>
      <c r="D184" s="208" t="s">
        <v>194</v>
      </c>
      <c r="E184" s="209" t="s">
        <v>1</v>
      </c>
      <c r="F184" s="210" t="s">
        <v>4424</v>
      </c>
      <c r="G184" s="207"/>
      <c r="H184" s="209" t="s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194</v>
      </c>
      <c r="AU184" s="216" t="s">
        <v>82</v>
      </c>
      <c r="AV184" s="13" t="s">
        <v>80</v>
      </c>
      <c r="AW184" s="13" t="s">
        <v>29</v>
      </c>
      <c r="AX184" s="13" t="s">
        <v>72</v>
      </c>
      <c r="AY184" s="216" t="s">
        <v>182</v>
      </c>
    </row>
    <row r="185" spans="1:65" s="14" customFormat="1" ht="11.25">
      <c r="B185" s="217"/>
      <c r="C185" s="218"/>
      <c r="D185" s="208" t="s">
        <v>194</v>
      </c>
      <c r="E185" s="219" t="s">
        <v>1</v>
      </c>
      <c r="F185" s="220" t="s">
        <v>4425</v>
      </c>
      <c r="G185" s="218"/>
      <c r="H185" s="221">
        <v>0.48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194</v>
      </c>
      <c r="AU185" s="227" t="s">
        <v>82</v>
      </c>
      <c r="AV185" s="14" t="s">
        <v>82</v>
      </c>
      <c r="AW185" s="14" t="s">
        <v>29</v>
      </c>
      <c r="AX185" s="14" t="s">
        <v>80</v>
      </c>
      <c r="AY185" s="227" t="s">
        <v>182</v>
      </c>
    </row>
    <row r="186" spans="1:65" s="2" customFormat="1" ht="24.2" customHeight="1">
      <c r="A186" s="34"/>
      <c r="B186" s="35"/>
      <c r="C186" s="192" t="s">
        <v>361</v>
      </c>
      <c r="D186" s="192" t="s">
        <v>184</v>
      </c>
      <c r="E186" s="193" t="s">
        <v>1803</v>
      </c>
      <c r="F186" s="194" t="s">
        <v>1804</v>
      </c>
      <c r="G186" s="195" t="s">
        <v>186</v>
      </c>
      <c r="H186" s="196">
        <v>0.48</v>
      </c>
      <c r="I186" s="197"/>
      <c r="J186" s="198">
        <f>ROUND(I186*H186,2)</f>
        <v>0</v>
      </c>
      <c r="K186" s="199"/>
      <c r="L186" s="39"/>
      <c r="M186" s="200" t="s">
        <v>1</v>
      </c>
      <c r="N186" s="201" t="s">
        <v>37</v>
      </c>
      <c r="O186" s="71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187</v>
      </c>
      <c r="AT186" s="204" t="s">
        <v>184</v>
      </c>
      <c r="AU186" s="204" t="s">
        <v>82</v>
      </c>
      <c r="AY186" s="17" t="s">
        <v>182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80</v>
      </c>
      <c r="BK186" s="205">
        <f>ROUND(I186*H186,2)</f>
        <v>0</v>
      </c>
      <c r="BL186" s="17" t="s">
        <v>187</v>
      </c>
      <c r="BM186" s="204" t="s">
        <v>4426</v>
      </c>
    </row>
    <row r="187" spans="1:65" s="2" customFormat="1" ht="16.5" customHeight="1">
      <c r="A187" s="34"/>
      <c r="B187" s="35"/>
      <c r="C187" s="192" t="s">
        <v>369</v>
      </c>
      <c r="D187" s="192" t="s">
        <v>184</v>
      </c>
      <c r="E187" s="193" t="s">
        <v>4427</v>
      </c>
      <c r="F187" s="194" t="s">
        <v>4428</v>
      </c>
      <c r="G187" s="195" t="s">
        <v>201</v>
      </c>
      <c r="H187" s="196">
        <v>4</v>
      </c>
      <c r="I187" s="197"/>
      <c r="J187" s="198">
        <f>ROUND(I187*H187,2)</f>
        <v>0</v>
      </c>
      <c r="K187" s="199"/>
      <c r="L187" s="39"/>
      <c r="M187" s="200" t="s">
        <v>1</v>
      </c>
      <c r="N187" s="201" t="s">
        <v>37</v>
      </c>
      <c r="O187" s="71"/>
      <c r="P187" s="202">
        <f>O187*H187</f>
        <v>0</v>
      </c>
      <c r="Q187" s="202">
        <v>3.3E-4</v>
      </c>
      <c r="R187" s="202">
        <f>Q187*H187</f>
        <v>1.32E-3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187</v>
      </c>
      <c r="AT187" s="204" t="s">
        <v>184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187</v>
      </c>
      <c r="BM187" s="204" t="s">
        <v>4429</v>
      </c>
    </row>
    <row r="188" spans="1:65" s="13" customFormat="1" ht="11.25">
      <c r="B188" s="206"/>
      <c r="C188" s="207"/>
      <c r="D188" s="208" t="s">
        <v>194</v>
      </c>
      <c r="E188" s="209" t="s">
        <v>1</v>
      </c>
      <c r="F188" s="210" t="s">
        <v>4430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194</v>
      </c>
      <c r="AU188" s="216" t="s">
        <v>82</v>
      </c>
      <c r="AV188" s="13" t="s">
        <v>80</v>
      </c>
      <c r="AW188" s="13" t="s">
        <v>29</v>
      </c>
      <c r="AX188" s="13" t="s">
        <v>72</v>
      </c>
      <c r="AY188" s="216" t="s">
        <v>182</v>
      </c>
    </row>
    <row r="189" spans="1:65" s="14" customFormat="1" ht="11.25">
      <c r="B189" s="217"/>
      <c r="C189" s="218"/>
      <c r="D189" s="208" t="s">
        <v>194</v>
      </c>
      <c r="E189" s="219" t="s">
        <v>1</v>
      </c>
      <c r="F189" s="220" t="s">
        <v>187</v>
      </c>
      <c r="G189" s="218"/>
      <c r="H189" s="221">
        <v>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194</v>
      </c>
      <c r="AU189" s="227" t="s">
        <v>82</v>
      </c>
      <c r="AV189" s="14" t="s">
        <v>82</v>
      </c>
      <c r="AW189" s="14" t="s">
        <v>29</v>
      </c>
      <c r="AX189" s="14" t="s">
        <v>80</v>
      </c>
      <c r="AY189" s="227" t="s">
        <v>182</v>
      </c>
    </row>
    <row r="190" spans="1:65" s="2" customFormat="1" ht="16.5" customHeight="1">
      <c r="A190" s="34"/>
      <c r="B190" s="35"/>
      <c r="C190" s="192" t="s">
        <v>375</v>
      </c>
      <c r="D190" s="192" t="s">
        <v>184</v>
      </c>
      <c r="E190" s="193" t="s">
        <v>4431</v>
      </c>
      <c r="F190" s="194" t="s">
        <v>4432</v>
      </c>
      <c r="G190" s="195" t="s">
        <v>186</v>
      </c>
      <c r="H190" s="196">
        <v>0.23</v>
      </c>
      <c r="I190" s="197"/>
      <c r="J190" s="198">
        <f>ROUND(I190*H190,2)</f>
        <v>0</v>
      </c>
      <c r="K190" s="199"/>
      <c r="L190" s="39"/>
      <c r="M190" s="200" t="s">
        <v>1</v>
      </c>
      <c r="N190" s="201" t="s">
        <v>37</v>
      </c>
      <c r="O190" s="71"/>
      <c r="P190" s="202">
        <f>O190*H190</f>
        <v>0</v>
      </c>
      <c r="Q190" s="202">
        <v>1.837</v>
      </c>
      <c r="R190" s="202">
        <f>Q190*H190</f>
        <v>0.42251</v>
      </c>
      <c r="S190" s="202">
        <v>0</v>
      </c>
      <c r="T190" s="20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187</v>
      </c>
      <c r="AT190" s="204" t="s">
        <v>184</v>
      </c>
      <c r="AU190" s="204" t="s">
        <v>82</v>
      </c>
      <c r="AY190" s="17" t="s">
        <v>182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80</v>
      </c>
      <c r="BK190" s="205">
        <f>ROUND(I190*H190,2)</f>
        <v>0</v>
      </c>
      <c r="BL190" s="17" t="s">
        <v>187</v>
      </c>
      <c r="BM190" s="204" t="s">
        <v>4433</v>
      </c>
    </row>
    <row r="191" spans="1:65" s="13" customFormat="1" ht="11.25">
      <c r="B191" s="206"/>
      <c r="C191" s="207"/>
      <c r="D191" s="208" t="s">
        <v>194</v>
      </c>
      <c r="E191" s="209" t="s">
        <v>1</v>
      </c>
      <c r="F191" s="210" t="s">
        <v>4430</v>
      </c>
      <c r="G191" s="207"/>
      <c r="H191" s="209" t="s">
        <v>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194</v>
      </c>
      <c r="AU191" s="216" t="s">
        <v>82</v>
      </c>
      <c r="AV191" s="13" t="s">
        <v>80</v>
      </c>
      <c r="AW191" s="13" t="s">
        <v>29</v>
      </c>
      <c r="AX191" s="13" t="s">
        <v>72</v>
      </c>
      <c r="AY191" s="216" t="s">
        <v>182</v>
      </c>
    </row>
    <row r="192" spans="1:65" s="14" customFormat="1" ht="11.25">
      <c r="B192" s="217"/>
      <c r="C192" s="218"/>
      <c r="D192" s="208" t="s">
        <v>194</v>
      </c>
      <c r="E192" s="219" t="s">
        <v>1</v>
      </c>
      <c r="F192" s="220" t="s">
        <v>4434</v>
      </c>
      <c r="G192" s="218"/>
      <c r="H192" s="221">
        <v>0.23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194</v>
      </c>
      <c r="AU192" s="227" t="s">
        <v>82</v>
      </c>
      <c r="AV192" s="14" t="s">
        <v>82</v>
      </c>
      <c r="AW192" s="14" t="s">
        <v>29</v>
      </c>
      <c r="AX192" s="14" t="s">
        <v>80</v>
      </c>
      <c r="AY192" s="227" t="s">
        <v>182</v>
      </c>
    </row>
    <row r="193" spans="1:65" s="12" customFormat="1" ht="22.9" customHeight="1">
      <c r="B193" s="176"/>
      <c r="C193" s="177"/>
      <c r="D193" s="178" t="s">
        <v>71</v>
      </c>
      <c r="E193" s="190" t="s">
        <v>282</v>
      </c>
      <c r="F193" s="190" t="s">
        <v>4435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SUM(P194:P218)</f>
        <v>0</v>
      </c>
      <c r="Q193" s="184"/>
      <c r="R193" s="185">
        <f>SUM(R194:R218)</f>
        <v>2.0900298000000004</v>
      </c>
      <c r="S193" s="184"/>
      <c r="T193" s="186">
        <f>SUM(T194:T218)</f>
        <v>0</v>
      </c>
      <c r="AR193" s="187" t="s">
        <v>80</v>
      </c>
      <c r="AT193" s="188" t="s">
        <v>71</v>
      </c>
      <c r="AU193" s="188" t="s">
        <v>80</v>
      </c>
      <c r="AY193" s="187" t="s">
        <v>182</v>
      </c>
      <c r="BK193" s="189">
        <f>SUM(BK194:BK218)</f>
        <v>0</v>
      </c>
    </row>
    <row r="194" spans="1:65" s="2" customFormat="1" ht="33" customHeight="1">
      <c r="A194" s="34"/>
      <c r="B194" s="35"/>
      <c r="C194" s="192" t="s">
        <v>390</v>
      </c>
      <c r="D194" s="192" t="s">
        <v>184</v>
      </c>
      <c r="E194" s="193" t="s">
        <v>4436</v>
      </c>
      <c r="F194" s="194" t="s">
        <v>4437</v>
      </c>
      <c r="G194" s="195" t="s">
        <v>318</v>
      </c>
      <c r="H194" s="196">
        <v>16</v>
      </c>
      <c r="I194" s="197"/>
      <c r="J194" s="198">
        <f>ROUND(I194*H194,2)</f>
        <v>0</v>
      </c>
      <c r="K194" s="199"/>
      <c r="L194" s="39"/>
      <c r="M194" s="200" t="s">
        <v>1</v>
      </c>
      <c r="N194" s="201" t="s">
        <v>37</v>
      </c>
      <c r="O194" s="71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187</v>
      </c>
      <c r="AT194" s="204" t="s">
        <v>184</v>
      </c>
      <c r="AU194" s="204" t="s">
        <v>82</v>
      </c>
      <c r="AY194" s="17" t="s">
        <v>182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80</v>
      </c>
      <c r="BK194" s="205">
        <f>ROUND(I194*H194,2)</f>
        <v>0</v>
      </c>
      <c r="BL194" s="17" t="s">
        <v>187</v>
      </c>
      <c r="BM194" s="204" t="s">
        <v>4438</v>
      </c>
    </row>
    <row r="195" spans="1:65" s="13" customFormat="1" ht="11.25">
      <c r="B195" s="206"/>
      <c r="C195" s="207"/>
      <c r="D195" s="208" t="s">
        <v>194</v>
      </c>
      <c r="E195" s="209" t="s">
        <v>1</v>
      </c>
      <c r="F195" s="210" t="s">
        <v>4439</v>
      </c>
      <c r="G195" s="207"/>
      <c r="H195" s="209" t="s">
        <v>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194</v>
      </c>
      <c r="AU195" s="216" t="s">
        <v>82</v>
      </c>
      <c r="AV195" s="13" t="s">
        <v>80</v>
      </c>
      <c r="AW195" s="13" t="s">
        <v>29</v>
      </c>
      <c r="AX195" s="13" t="s">
        <v>72</v>
      </c>
      <c r="AY195" s="216" t="s">
        <v>182</v>
      </c>
    </row>
    <row r="196" spans="1:65" s="14" customFormat="1" ht="11.25">
      <c r="B196" s="217"/>
      <c r="C196" s="218"/>
      <c r="D196" s="208" t="s">
        <v>194</v>
      </c>
      <c r="E196" s="219" t="s">
        <v>1</v>
      </c>
      <c r="F196" s="220" t="s">
        <v>326</v>
      </c>
      <c r="G196" s="218"/>
      <c r="H196" s="221">
        <v>16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194</v>
      </c>
      <c r="AU196" s="227" t="s">
        <v>82</v>
      </c>
      <c r="AV196" s="14" t="s">
        <v>82</v>
      </c>
      <c r="AW196" s="14" t="s">
        <v>29</v>
      </c>
      <c r="AX196" s="14" t="s">
        <v>80</v>
      </c>
      <c r="AY196" s="227" t="s">
        <v>182</v>
      </c>
    </row>
    <row r="197" spans="1:65" s="2" customFormat="1" ht="16.5" customHeight="1">
      <c r="A197" s="34"/>
      <c r="B197" s="35"/>
      <c r="C197" s="242" t="s">
        <v>397</v>
      </c>
      <c r="D197" s="242" t="s">
        <v>648</v>
      </c>
      <c r="E197" s="243" t="s">
        <v>4440</v>
      </c>
      <c r="F197" s="244" t="s">
        <v>4441</v>
      </c>
      <c r="G197" s="245" t="s">
        <v>324</v>
      </c>
      <c r="H197" s="246">
        <v>2.0299999999999998</v>
      </c>
      <c r="I197" s="247"/>
      <c r="J197" s="248">
        <f>ROUND(I197*H197,2)</f>
        <v>0</v>
      </c>
      <c r="K197" s="249"/>
      <c r="L197" s="250"/>
      <c r="M197" s="251" t="s">
        <v>1</v>
      </c>
      <c r="N197" s="252" t="s">
        <v>37</v>
      </c>
      <c r="O197" s="71"/>
      <c r="P197" s="202">
        <f>O197*H197</f>
        <v>0</v>
      </c>
      <c r="Q197" s="202">
        <v>2.5999999999999998E-4</v>
      </c>
      <c r="R197" s="202">
        <f>Q197*H197</f>
        <v>5.2779999999999993E-4</v>
      </c>
      <c r="S197" s="202">
        <v>0</v>
      </c>
      <c r="T197" s="20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282</v>
      </c>
      <c r="AT197" s="204" t="s">
        <v>648</v>
      </c>
      <c r="AU197" s="204" t="s">
        <v>82</v>
      </c>
      <c r="AY197" s="17" t="s">
        <v>182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80</v>
      </c>
      <c r="BK197" s="205">
        <f>ROUND(I197*H197,2)</f>
        <v>0</v>
      </c>
      <c r="BL197" s="17" t="s">
        <v>187</v>
      </c>
      <c r="BM197" s="204" t="s">
        <v>4442</v>
      </c>
    </row>
    <row r="198" spans="1:65" s="14" customFormat="1" ht="11.25">
      <c r="B198" s="217"/>
      <c r="C198" s="218"/>
      <c r="D198" s="208" t="s">
        <v>194</v>
      </c>
      <c r="E198" s="218"/>
      <c r="F198" s="220" t="s">
        <v>4443</v>
      </c>
      <c r="G198" s="218"/>
      <c r="H198" s="221">
        <v>2.0299999999999998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194</v>
      </c>
      <c r="AU198" s="227" t="s">
        <v>82</v>
      </c>
      <c r="AV198" s="14" t="s">
        <v>82</v>
      </c>
      <c r="AW198" s="14" t="s">
        <v>4</v>
      </c>
      <c r="AX198" s="14" t="s">
        <v>80</v>
      </c>
      <c r="AY198" s="227" t="s">
        <v>182</v>
      </c>
    </row>
    <row r="199" spans="1:65" s="2" customFormat="1" ht="24.2" customHeight="1">
      <c r="A199" s="34"/>
      <c r="B199" s="35"/>
      <c r="C199" s="242" t="s">
        <v>403</v>
      </c>
      <c r="D199" s="242" t="s">
        <v>648</v>
      </c>
      <c r="E199" s="243" t="s">
        <v>4444</v>
      </c>
      <c r="F199" s="244" t="s">
        <v>4445</v>
      </c>
      <c r="G199" s="245" t="s">
        <v>318</v>
      </c>
      <c r="H199" s="246">
        <v>16.239999999999998</v>
      </c>
      <c r="I199" s="247"/>
      <c r="J199" s="248">
        <f>ROUND(I199*H199,2)</f>
        <v>0</v>
      </c>
      <c r="K199" s="249"/>
      <c r="L199" s="250"/>
      <c r="M199" s="251" t="s">
        <v>1</v>
      </c>
      <c r="N199" s="252" t="s">
        <v>37</v>
      </c>
      <c r="O199" s="71"/>
      <c r="P199" s="202">
        <f>O199*H199</f>
        <v>0</v>
      </c>
      <c r="Q199" s="202">
        <v>1.0499999999999999E-3</v>
      </c>
      <c r="R199" s="202">
        <f>Q199*H199</f>
        <v>1.7051999999999998E-2</v>
      </c>
      <c r="S199" s="202">
        <v>0</v>
      </c>
      <c r="T199" s="20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282</v>
      </c>
      <c r="AT199" s="204" t="s">
        <v>648</v>
      </c>
      <c r="AU199" s="204" t="s">
        <v>82</v>
      </c>
      <c r="AY199" s="17" t="s">
        <v>182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80</v>
      </c>
      <c r="BK199" s="205">
        <f>ROUND(I199*H199,2)</f>
        <v>0</v>
      </c>
      <c r="BL199" s="17" t="s">
        <v>187</v>
      </c>
      <c r="BM199" s="204" t="s">
        <v>4446</v>
      </c>
    </row>
    <row r="200" spans="1:65" s="14" customFormat="1" ht="11.25">
      <c r="B200" s="217"/>
      <c r="C200" s="218"/>
      <c r="D200" s="208" t="s">
        <v>194</v>
      </c>
      <c r="E200" s="219" t="s">
        <v>1</v>
      </c>
      <c r="F200" s="220" t="s">
        <v>326</v>
      </c>
      <c r="G200" s="218"/>
      <c r="H200" s="221">
        <v>16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194</v>
      </c>
      <c r="AU200" s="227" t="s">
        <v>82</v>
      </c>
      <c r="AV200" s="14" t="s">
        <v>82</v>
      </c>
      <c r="AW200" s="14" t="s">
        <v>29</v>
      </c>
      <c r="AX200" s="14" t="s">
        <v>80</v>
      </c>
      <c r="AY200" s="227" t="s">
        <v>182</v>
      </c>
    </row>
    <row r="201" spans="1:65" s="14" customFormat="1" ht="11.25">
      <c r="B201" s="217"/>
      <c r="C201" s="218"/>
      <c r="D201" s="208" t="s">
        <v>194</v>
      </c>
      <c r="E201" s="218"/>
      <c r="F201" s="220" t="s">
        <v>4447</v>
      </c>
      <c r="G201" s="218"/>
      <c r="H201" s="221">
        <v>16.239999999999998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194</v>
      </c>
      <c r="AU201" s="227" t="s">
        <v>82</v>
      </c>
      <c r="AV201" s="14" t="s">
        <v>82</v>
      </c>
      <c r="AW201" s="14" t="s">
        <v>4</v>
      </c>
      <c r="AX201" s="14" t="s">
        <v>80</v>
      </c>
      <c r="AY201" s="227" t="s">
        <v>182</v>
      </c>
    </row>
    <row r="202" spans="1:65" s="2" customFormat="1" ht="24.2" customHeight="1">
      <c r="A202" s="34"/>
      <c r="B202" s="35"/>
      <c r="C202" s="192" t="s">
        <v>413</v>
      </c>
      <c r="D202" s="192" t="s">
        <v>184</v>
      </c>
      <c r="E202" s="193" t="s">
        <v>4448</v>
      </c>
      <c r="F202" s="194" t="s">
        <v>4449</v>
      </c>
      <c r="G202" s="195" t="s">
        <v>324</v>
      </c>
      <c r="H202" s="196">
        <v>1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1.9349999999999999E-2</v>
      </c>
      <c r="R202" s="202">
        <f>Q202*H202</f>
        <v>1.9349999999999999E-2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187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187</v>
      </c>
      <c r="BM202" s="204" t="s">
        <v>4450</v>
      </c>
    </row>
    <row r="203" spans="1:65" s="2" customFormat="1" ht="33" customHeight="1">
      <c r="A203" s="34"/>
      <c r="B203" s="35"/>
      <c r="C203" s="242" t="s">
        <v>418</v>
      </c>
      <c r="D203" s="242" t="s">
        <v>648</v>
      </c>
      <c r="E203" s="243" t="s">
        <v>4451</v>
      </c>
      <c r="F203" s="244" t="s">
        <v>4452</v>
      </c>
      <c r="G203" s="245" t="s">
        <v>324</v>
      </c>
      <c r="H203" s="246">
        <v>1</v>
      </c>
      <c r="I203" s="247"/>
      <c r="J203" s="248">
        <f>ROUND(I203*H203,2)</f>
        <v>0</v>
      </c>
      <c r="K203" s="249"/>
      <c r="L203" s="250"/>
      <c r="M203" s="251" t="s">
        <v>1</v>
      </c>
      <c r="N203" s="252" t="s">
        <v>37</v>
      </c>
      <c r="O203" s="71"/>
      <c r="P203" s="202">
        <f>O203*H203</f>
        <v>0</v>
      </c>
      <c r="Q203" s="202">
        <v>1.1180000000000001</v>
      </c>
      <c r="R203" s="202">
        <f>Q203*H203</f>
        <v>1.1180000000000001</v>
      </c>
      <c r="S203" s="202">
        <v>0</v>
      </c>
      <c r="T203" s="20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4" t="s">
        <v>282</v>
      </c>
      <c r="AT203" s="204" t="s">
        <v>648</v>
      </c>
      <c r="AU203" s="204" t="s">
        <v>82</v>
      </c>
      <c r="AY203" s="17" t="s">
        <v>182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80</v>
      </c>
      <c r="BK203" s="205">
        <f>ROUND(I203*H203,2)</f>
        <v>0</v>
      </c>
      <c r="BL203" s="17" t="s">
        <v>187</v>
      </c>
      <c r="BM203" s="204" t="s">
        <v>4453</v>
      </c>
    </row>
    <row r="204" spans="1:65" s="2" customFormat="1" ht="19.5">
      <c r="A204" s="34"/>
      <c r="B204" s="35"/>
      <c r="C204" s="36"/>
      <c r="D204" s="208" t="s">
        <v>652</v>
      </c>
      <c r="E204" s="36"/>
      <c r="F204" s="253" t="s">
        <v>4454</v>
      </c>
      <c r="G204" s="36"/>
      <c r="H204" s="36"/>
      <c r="I204" s="254"/>
      <c r="J204" s="36"/>
      <c r="K204" s="36"/>
      <c r="L204" s="39"/>
      <c r="M204" s="255"/>
      <c r="N204" s="256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652</v>
      </c>
      <c r="AU204" s="17" t="s">
        <v>82</v>
      </c>
    </row>
    <row r="205" spans="1:65" s="2" customFormat="1" ht="33" customHeight="1">
      <c r="A205" s="34"/>
      <c r="B205" s="35"/>
      <c r="C205" s="192" t="s">
        <v>423</v>
      </c>
      <c r="D205" s="192" t="s">
        <v>184</v>
      </c>
      <c r="E205" s="193" t="s">
        <v>4455</v>
      </c>
      <c r="F205" s="194" t="s">
        <v>4456</v>
      </c>
      <c r="G205" s="195" t="s">
        <v>324</v>
      </c>
      <c r="H205" s="196">
        <v>3</v>
      </c>
      <c r="I205" s="197"/>
      <c r="J205" s="198">
        <f>ROUND(I205*H205,2)</f>
        <v>0</v>
      </c>
      <c r="K205" s="199"/>
      <c r="L205" s="39"/>
      <c r="M205" s="200" t="s">
        <v>1</v>
      </c>
      <c r="N205" s="201" t="s">
        <v>37</v>
      </c>
      <c r="O205" s="71"/>
      <c r="P205" s="202">
        <f>O205*H205</f>
        <v>0</v>
      </c>
      <c r="Q205" s="202">
        <v>0.1313</v>
      </c>
      <c r="R205" s="202">
        <f>Q205*H205</f>
        <v>0.39390000000000003</v>
      </c>
      <c r="S205" s="202">
        <v>0</v>
      </c>
      <c r="T205" s="20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4" t="s">
        <v>187</v>
      </c>
      <c r="AT205" s="204" t="s">
        <v>184</v>
      </c>
      <c r="AU205" s="204" t="s">
        <v>82</v>
      </c>
      <c r="AY205" s="17" t="s">
        <v>182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80</v>
      </c>
      <c r="BK205" s="205">
        <f>ROUND(I205*H205,2)</f>
        <v>0</v>
      </c>
      <c r="BL205" s="17" t="s">
        <v>187</v>
      </c>
      <c r="BM205" s="204" t="s">
        <v>4457</v>
      </c>
    </row>
    <row r="206" spans="1:65" s="2" customFormat="1" ht="33" customHeight="1">
      <c r="A206" s="34"/>
      <c r="B206" s="35"/>
      <c r="C206" s="192" t="s">
        <v>427</v>
      </c>
      <c r="D206" s="192" t="s">
        <v>184</v>
      </c>
      <c r="E206" s="193" t="s">
        <v>4458</v>
      </c>
      <c r="F206" s="194" t="s">
        <v>4459</v>
      </c>
      <c r="G206" s="195" t="s">
        <v>324</v>
      </c>
      <c r="H206" s="196">
        <v>1</v>
      </c>
      <c r="I206" s="197"/>
      <c r="J206" s="198">
        <f>ROUND(I206*H206,2)</f>
        <v>0</v>
      </c>
      <c r="K206" s="199"/>
      <c r="L206" s="39"/>
      <c r="M206" s="200" t="s">
        <v>1</v>
      </c>
      <c r="N206" s="201" t="s">
        <v>37</v>
      </c>
      <c r="O206" s="71"/>
      <c r="P206" s="202">
        <f>O206*H206</f>
        <v>0</v>
      </c>
      <c r="Q206" s="202">
        <v>0.10706</v>
      </c>
      <c r="R206" s="202">
        <f>Q206*H206</f>
        <v>0.10706</v>
      </c>
      <c r="S206" s="202">
        <v>0</v>
      </c>
      <c r="T206" s="20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187</v>
      </c>
      <c r="AT206" s="204" t="s">
        <v>184</v>
      </c>
      <c r="AU206" s="204" t="s">
        <v>82</v>
      </c>
      <c r="AY206" s="17" t="s">
        <v>182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80</v>
      </c>
      <c r="BK206" s="205">
        <f>ROUND(I206*H206,2)</f>
        <v>0</v>
      </c>
      <c r="BL206" s="17" t="s">
        <v>187</v>
      </c>
      <c r="BM206" s="204" t="s">
        <v>4460</v>
      </c>
    </row>
    <row r="207" spans="1:65" s="2" customFormat="1" ht="37.9" customHeight="1">
      <c r="A207" s="34"/>
      <c r="B207" s="35"/>
      <c r="C207" s="192" t="s">
        <v>434</v>
      </c>
      <c r="D207" s="192" t="s">
        <v>184</v>
      </c>
      <c r="E207" s="193" t="s">
        <v>4461</v>
      </c>
      <c r="F207" s="194" t="s">
        <v>4462</v>
      </c>
      <c r="G207" s="195" t="s">
        <v>324</v>
      </c>
      <c r="H207" s="196">
        <v>2</v>
      </c>
      <c r="I207" s="197"/>
      <c r="J207" s="198">
        <f>ROUND(I207*H207,2)</f>
        <v>0</v>
      </c>
      <c r="K207" s="199"/>
      <c r="L207" s="39"/>
      <c r="M207" s="200" t="s">
        <v>1</v>
      </c>
      <c r="N207" s="201" t="s">
        <v>37</v>
      </c>
      <c r="O207" s="71"/>
      <c r="P207" s="202">
        <f>O207*H207</f>
        <v>0</v>
      </c>
      <c r="Q207" s="202">
        <v>0.09</v>
      </c>
      <c r="R207" s="202">
        <f>Q207*H207</f>
        <v>0.18</v>
      </c>
      <c r="S207" s="202">
        <v>0</v>
      </c>
      <c r="T207" s="20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4" t="s">
        <v>187</v>
      </c>
      <c r="AT207" s="204" t="s">
        <v>184</v>
      </c>
      <c r="AU207" s="204" t="s">
        <v>82</v>
      </c>
      <c r="AY207" s="17" t="s">
        <v>182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80</v>
      </c>
      <c r="BK207" s="205">
        <f>ROUND(I207*H207,2)</f>
        <v>0</v>
      </c>
      <c r="BL207" s="17" t="s">
        <v>187</v>
      </c>
      <c r="BM207" s="204" t="s">
        <v>4463</v>
      </c>
    </row>
    <row r="208" spans="1:65" s="14" customFormat="1" ht="11.25">
      <c r="B208" s="217"/>
      <c r="C208" s="218"/>
      <c r="D208" s="208" t="s">
        <v>194</v>
      </c>
      <c r="E208" s="219" t="s">
        <v>1</v>
      </c>
      <c r="F208" s="220" t="s">
        <v>2922</v>
      </c>
      <c r="G208" s="218"/>
      <c r="H208" s="221">
        <v>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194</v>
      </c>
      <c r="AU208" s="227" t="s">
        <v>82</v>
      </c>
      <c r="AV208" s="14" t="s">
        <v>82</v>
      </c>
      <c r="AW208" s="14" t="s">
        <v>29</v>
      </c>
      <c r="AX208" s="14" t="s">
        <v>80</v>
      </c>
      <c r="AY208" s="227" t="s">
        <v>182</v>
      </c>
    </row>
    <row r="209" spans="1:65" s="2" customFormat="1" ht="33" customHeight="1">
      <c r="A209" s="34"/>
      <c r="B209" s="35"/>
      <c r="C209" s="242" t="s">
        <v>438</v>
      </c>
      <c r="D209" s="242" t="s">
        <v>648</v>
      </c>
      <c r="E209" s="243" t="s">
        <v>4464</v>
      </c>
      <c r="F209" s="244" t="s">
        <v>4465</v>
      </c>
      <c r="G209" s="245" t="s">
        <v>324</v>
      </c>
      <c r="H209" s="246">
        <v>1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37</v>
      </c>
      <c r="O209" s="71"/>
      <c r="P209" s="202">
        <f>O209*H209</f>
        <v>0</v>
      </c>
      <c r="Q209" s="202">
        <v>0.13</v>
      </c>
      <c r="R209" s="202">
        <f>Q209*H209</f>
        <v>0.13</v>
      </c>
      <c r="S209" s="202">
        <v>0</v>
      </c>
      <c r="T209" s="20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4" t="s">
        <v>282</v>
      </c>
      <c r="AT209" s="204" t="s">
        <v>648</v>
      </c>
      <c r="AU209" s="204" t="s">
        <v>82</v>
      </c>
      <c r="AY209" s="17" t="s">
        <v>182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7" t="s">
        <v>80</v>
      </c>
      <c r="BK209" s="205">
        <f>ROUND(I209*H209,2)</f>
        <v>0</v>
      </c>
      <c r="BL209" s="17" t="s">
        <v>187</v>
      </c>
      <c r="BM209" s="204" t="s">
        <v>4466</v>
      </c>
    </row>
    <row r="210" spans="1:65" s="2" customFormat="1" ht="29.25">
      <c r="A210" s="34"/>
      <c r="B210" s="35"/>
      <c r="C210" s="36"/>
      <c r="D210" s="208" t="s">
        <v>652</v>
      </c>
      <c r="E210" s="36"/>
      <c r="F210" s="253" t="s">
        <v>4467</v>
      </c>
      <c r="G210" s="36"/>
      <c r="H210" s="36"/>
      <c r="I210" s="254"/>
      <c r="J210" s="36"/>
      <c r="K210" s="36"/>
      <c r="L210" s="39"/>
      <c r="M210" s="255"/>
      <c r="N210" s="25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652</v>
      </c>
      <c r="AU210" s="17" t="s">
        <v>82</v>
      </c>
    </row>
    <row r="211" spans="1:65" s="2" customFormat="1" ht="24.2" customHeight="1">
      <c r="A211" s="34"/>
      <c r="B211" s="35"/>
      <c r="C211" s="242" t="s">
        <v>443</v>
      </c>
      <c r="D211" s="242" t="s">
        <v>648</v>
      </c>
      <c r="E211" s="243" t="s">
        <v>4468</v>
      </c>
      <c r="F211" s="244" t="s">
        <v>4469</v>
      </c>
      <c r="G211" s="245" t="s">
        <v>324</v>
      </c>
      <c r="H211" s="246">
        <v>1</v>
      </c>
      <c r="I211" s="247"/>
      <c r="J211" s="248">
        <f>ROUND(I211*H211,2)</f>
        <v>0</v>
      </c>
      <c r="K211" s="249"/>
      <c r="L211" s="250"/>
      <c r="M211" s="251" t="s">
        <v>1</v>
      </c>
      <c r="N211" s="252" t="s">
        <v>37</v>
      </c>
      <c r="O211" s="71"/>
      <c r="P211" s="202">
        <f>O211*H211</f>
        <v>0</v>
      </c>
      <c r="Q211" s="202">
        <v>0.08</v>
      </c>
      <c r="R211" s="202">
        <f>Q211*H211</f>
        <v>0.08</v>
      </c>
      <c r="S211" s="202">
        <v>0</v>
      </c>
      <c r="T211" s="20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282</v>
      </c>
      <c r="AT211" s="204" t="s">
        <v>648</v>
      </c>
      <c r="AU211" s="204" t="s">
        <v>82</v>
      </c>
      <c r="AY211" s="17" t="s">
        <v>182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80</v>
      </c>
      <c r="BK211" s="205">
        <f>ROUND(I211*H211,2)</f>
        <v>0</v>
      </c>
      <c r="BL211" s="17" t="s">
        <v>187</v>
      </c>
      <c r="BM211" s="204" t="s">
        <v>4470</v>
      </c>
    </row>
    <row r="212" spans="1:65" s="2" customFormat="1" ht="19.5">
      <c r="A212" s="34"/>
      <c r="B212" s="35"/>
      <c r="C212" s="36"/>
      <c r="D212" s="208" t="s">
        <v>652</v>
      </c>
      <c r="E212" s="36"/>
      <c r="F212" s="253" t="s">
        <v>4471</v>
      </c>
      <c r="G212" s="36"/>
      <c r="H212" s="36"/>
      <c r="I212" s="254"/>
      <c r="J212" s="36"/>
      <c r="K212" s="36"/>
      <c r="L212" s="39"/>
      <c r="M212" s="255"/>
      <c r="N212" s="25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652</v>
      </c>
      <c r="AU212" s="17" t="s">
        <v>82</v>
      </c>
    </row>
    <row r="213" spans="1:65" s="2" customFormat="1" ht="24.2" customHeight="1">
      <c r="A213" s="34"/>
      <c r="B213" s="35"/>
      <c r="C213" s="192" t="s">
        <v>447</v>
      </c>
      <c r="D213" s="192" t="s">
        <v>184</v>
      </c>
      <c r="E213" s="193" t="s">
        <v>4472</v>
      </c>
      <c r="F213" s="194" t="s">
        <v>4473</v>
      </c>
      <c r="G213" s="195" t="s">
        <v>324</v>
      </c>
      <c r="H213" s="196">
        <v>14</v>
      </c>
      <c r="I213" s="197"/>
      <c r="J213" s="198">
        <f>ROUND(I213*H213,2)</f>
        <v>0</v>
      </c>
      <c r="K213" s="199"/>
      <c r="L213" s="39"/>
      <c r="M213" s="200" t="s">
        <v>1</v>
      </c>
      <c r="N213" s="201" t="s">
        <v>37</v>
      </c>
      <c r="O213" s="71"/>
      <c r="P213" s="202">
        <f>O213*H213</f>
        <v>0</v>
      </c>
      <c r="Q213" s="202">
        <v>1.3699999999999999E-3</v>
      </c>
      <c r="R213" s="202">
        <f>Q213*H213</f>
        <v>1.9179999999999999E-2</v>
      </c>
      <c r="S213" s="202">
        <v>0</v>
      </c>
      <c r="T213" s="20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4" t="s">
        <v>187</v>
      </c>
      <c r="AT213" s="204" t="s">
        <v>184</v>
      </c>
      <c r="AU213" s="204" t="s">
        <v>82</v>
      </c>
      <c r="AY213" s="17" t="s">
        <v>182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7" t="s">
        <v>80</v>
      </c>
      <c r="BK213" s="205">
        <f>ROUND(I213*H213,2)</f>
        <v>0</v>
      </c>
      <c r="BL213" s="17" t="s">
        <v>187</v>
      </c>
      <c r="BM213" s="204" t="s">
        <v>4474</v>
      </c>
    </row>
    <row r="214" spans="1:65" s="14" customFormat="1" ht="11.25">
      <c r="B214" s="217"/>
      <c r="C214" s="218"/>
      <c r="D214" s="208" t="s">
        <v>194</v>
      </c>
      <c r="E214" s="219" t="s">
        <v>1</v>
      </c>
      <c r="F214" s="220" t="s">
        <v>145</v>
      </c>
      <c r="G214" s="218"/>
      <c r="H214" s="221">
        <v>14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194</v>
      </c>
      <c r="AU214" s="227" t="s">
        <v>82</v>
      </c>
      <c r="AV214" s="14" t="s">
        <v>82</v>
      </c>
      <c r="AW214" s="14" t="s">
        <v>29</v>
      </c>
      <c r="AX214" s="14" t="s">
        <v>80</v>
      </c>
      <c r="AY214" s="227" t="s">
        <v>182</v>
      </c>
    </row>
    <row r="215" spans="1:65" s="2" customFormat="1" ht="21.75" customHeight="1">
      <c r="A215" s="34"/>
      <c r="B215" s="35"/>
      <c r="C215" s="242" t="s">
        <v>452</v>
      </c>
      <c r="D215" s="242" t="s">
        <v>648</v>
      </c>
      <c r="E215" s="243" t="s">
        <v>4475</v>
      </c>
      <c r="F215" s="244" t="s">
        <v>4476</v>
      </c>
      <c r="G215" s="245" t="s">
        <v>324</v>
      </c>
      <c r="H215" s="246">
        <v>14</v>
      </c>
      <c r="I215" s="247"/>
      <c r="J215" s="248">
        <f>ROUND(I215*H215,2)</f>
        <v>0</v>
      </c>
      <c r="K215" s="249"/>
      <c r="L215" s="250"/>
      <c r="M215" s="251" t="s">
        <v>1</v>
      </c>
      <c r="N215" s="252" t="s">
        <v>37</v>
      </c>
      <c r="O215" s="71"/>
      <c r="P215" s="202">
        <f>O215*H215</f>
        <v>0</v>
      </c>
      <c r="Q215" s="202">
        <v>9.6000000000000002E-4</v>
      </c>
      <c r="R215" s="202">
        <f>Q215*H215</f>
        <v>1.3440000000000001E-2</v>
      </c>
      <c r="S215" s="202">
        <v>0</v>
      </c>
      <c r="T215" s="20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282</v>
      </c>
      <c r="AT215" s="204" t="s">
        <v>648</v>
      </c>
      <c r="AU215" s="204" t="s">
        <v>82</v>
      </c>
      <c r="AY215" s="17" t="s">
        <v>182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80</v>
      </c>
      <c r="BK215" s="205">
        <f>ROUND(I215*H215,2)</f>
        <v>0</v>
      </c>
      <c r="BL215" s="17" t="s">
        <v>187</v>
      </c>
      <c r="BM215" s="204" t="s">
        <v>4477</v>
      </c>
    </row>
    <row r="216" spans="1:65" s="2" customFormat="1" ht="21.75" customHeight="1">
      <c r="A216" s="34"/>
      <c r="B216" s="35"/>
      <c r="C216" s="242" t="s">
        <v>460</v>
      </c>
      <c r="D216" s="242" t="s">
        <v>648</v>
      </c>
      <c r="E216" s="243" t="s">
        <v>4478</v>
      </c>
      <c r="F216" s="244" t="s">
        <v>4479</v>
      </c>
      <c r="G216" s="245" t="s">
        <v>324</v>
      </c>
      <c r="H216" s="246">
        <v>14</v>
      </c>
      <c r="I216" s="247"/>
      <c r="J216" s="248">
        <f>ROUND(I216*H216,2)</f>
        <v>0</v>
      </c>
      <c r="K216" s="249"/>
      <c r="L216" s="250"/>
      <c r="M216" s="251" t="s">
        <v>1</v>
      </c>
      <c r="N216" s="252" t="s">
        <v>37</v>
      </c>
      <c r="O216" s="71"/>
      <c r="P216" s="202">
        <f>O216*H216</f>
        <v>0</v>
      </c>
      <c r="Q216" s="202">
        <v>4.0000000000000003E-5</v>
      </c>
      <c r="R216" s="202">
        <f>Q216*H216</f>
        <v>5.6000000000000006E-4</v>
      </c>
      <c r="S216" s="202">
        <v>0</v>
      </c>
      <c r="T216" s="20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4" t="s">
        <v>282</v>
      </c>
      <c r="AT216" s="204" t="s">
        <v>648</v>
      </c>
      <c r="AU216" s="204" t="s">
        <v>82</v>
      </c>
      <c r="AY216" s="17" t="s">
        <v>182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80</v>
      </c>
      <c r="BK216" s="205">
        <f>ROUND(I216*H216,2)</f>
        <v>0</v>
      </c>
      <c r="BL216" s="17" t="s">
        <v>187</v>
      </c>
      <c r="BM216" s="204" t="s">
        <v>4480</v>
      </c>
    </row>
    <row r="217" spans="1:65" s="2" customFormat="1" ht="21.75" customHeight="1">
      <c r="A217" s="34"/>
      <c r="B217" s="35"/>
      <c r="C217" s="242" t="s">
        <v>467</v>
      </c>
      <c r="D217" s="242" t="s">
        <v>648</v>
      </c>
      <c r="E217" s="243" t="s">
        <v>4481</v>
      </c>
      <c r="F217" s="244" t="s">
        <v>4482</v>
      </c>
      <c r="G217" s="245" t="s">
        <v>324</v>
      </c>
      <c r="H217" s="246">
        <v>14</v>
      </c>
      <c r="I217" s="247"/>
      <c r="J217" s="248">
        <f>ROUND(I217*H217,2)</f>
        <v>0</v>
      </c>
      <c r="K217" s="249"/>
      <c r="L217" s="250"/>
      <c r="M217" s="251" t="s">
        <v>1</v>
      </c>
      <c r="N217" s="252" t="s">
        <v>37</v>
      </c>
      <c r="O217" s="71"/>
      <c r="P217" s="202">
        <f>O217*H217</f>
        <v>0</v>
      </c>
      <c r="Q217" s="202">
        <v>4.0000000000000003E-5</v>
      </c>
      <c r="R217" s="202">
        <f>Q217*H217</f>
        <v>5.6000000000000006E-4</v>
      </c>
      <c r="S217" s="202">
        <v>0</v>
      </c>
      <c r="T217" s="20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4" t="s">
        <v>282</v>
      </c>
      <c r="AT217" s="204" t="s">
        <v>648</v>
      </c>
      <c r="AU217" s="204" t="s">
        <v>82</v>
      </c>
      <c r="AY217" s="17" t="s">
        <v>182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80</v>
      </c>
      <c r="BK217" s="205">
        <f>ROUND(I217*H217,2)</f>
        <v>0</v>
      </c>
      <c r="BL217" s="17" t="s">
        <v>187</v>
      </c>
      <c r="BM217" s="204" t="s">
        <v>4483</v>
      </c>
    </row>
    <row r="218" spans="1:65" s="2" customFormat="1" ht="24.2" customHeight="1">
      <c r="A218" s="34"/>
      <c r="B218" s="35"/>
      <c r="C218" s="192" t="s">
        <v>474</v>
      </c>
      <c r="D218" s="192" t="s">
        <v>184</v>
      </c>
      <c r="E218" s="193" t="s">
        <v>4484</v>
      </c>
      <c r="F218" s="194" t="s">
        <v>4485</v>
      </c>
      <c r="G218" s="195" t="s">
        <v>318</v>
      </c>
      <c r="H218" s="196">
        <v>80</v>
      </c>
      <c r="I218" s="197"/>
      <c r="J218" s="198">
        <f>ROUND(I218*H218,2)</f>
        <v>0</v>
      </c>
      <c r="K218" s="199"/>
      <c r="L218" s="39"/>
      <c r="M218" s="200" t="s">
        <v>1</v>
      </c>
      <c r="N218" s="201" t="s">
        <v>37</v>
      </c>
      <c r="O218" s="71"/>
      <c r="P218" s="202">
        <f>O218*H218</f>
        <v>0</v>
      </c>
      <c r="Q218" s="202">
        <v>1.2999999999999999E-4</v>
      </c>
      <c r="R218" s="202">
        <f>Q218*H218</f>
        <v>1.04E-2</v>
      </c>
      <c r="S218" s="202">
        <v>0</v>
      </c>
      <c r="T218" s="20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4" t="s">
        <v>187</v>
      </c>
      <c r="AT218" s="204" t="s">
        <v>184</v>
      </c>
      <c r="AU218" s="204" t="s">
        <v>82</v>
      </c>
      <c r="AY218" s="17" t="s">
        <v>182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80</v>
      </c>
      <c r="BK218" s="205">
        <f>ROUND(I218*H218,2)</f>
        <v>0</v>
      </c>
      <c r="BL218" s="17" t="s">
        <v>187</v>
      </c>
      <c r="BM218" s="204" t="s">
        <v>4486</v>
      </c>
    </row>
    <row r="219" spans="1:65" s="12" customFormat="1" ht="22.9" customHeight="1">
      <c r="B219" s="176"/>
      <c r="C219" s="177"/>
      <c r="D219" s="178" t="s">
        <v>71</v>
      </c>
      <c r="E219" s="190" t="s">
        <v>189</v>
      </c>
      <c r="F219" s="190" t="s">
        <v>190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SUM(P220:P223)</f>
        <v>0</v>
      </c>
      <c r="Q219" s="184"/>
      <c r="R219" s="185">
        <f>SUM(R220:R223)</f>
        <v>0</v>
      </c>
      <c r="S219" s="184"/>
      <c r="T219" s="186">
        <f>SUM(T220:T223)</f>
        <v>1.63</v>
      </c>
      <c r="AR219" s="187" t="s">
        <v>80</v>
      </c>
      <c r="AT219" s="188" t="s">
        <v>71</v>
      </c>
      <c r="AU219" s="188" t="s">
        <v>80</v>
      </c>
      <c r="AY219" s="187" t="s">
        <v>182</v>
      </c>
      <c r="BK219" s="189">
        <f>SUM(BK220:BK223)</f>
        <v>0</v>
      </c>
    </row>
    <row r="220" spans="1:65" s="2" customFormat="1" ht="37.9" customHeight="1">
      <c r="A220" s="34"/>
      <c r="B220" s="35"/>
      <c r="C220" s="192" t="s">
        <v>481</v>
      </c>
      <c r="D220" s="192" t="s">
        <v>184</v>
      </c>
      <c r="E220" s="193" t="s">
        <v>4487</v>
      </c>
      <c r="F220" s="194" t="s">
        <v>4488</v>
      </c>
      <c r="G220" s="195" t="s">
        <v>1883</v>
      </c>
      <c r="H220" s="196">
        <v>1</v>
      </c>
      <c r="I220" s="197"/>
      <c r="J220" s="198">
        <f>ROUND(I220*H220,2)</f>
        <v>0</v>
      </c>
      <c r="K220" s="199"/>
      <c r="L220" s="39"/>
      <c r="M220" s="200" t="s">
        <v>1</v>
      </c>
      <c r="N220" s="201" t="s">
        <v>37</v>
      </c>
      <c r="O220" s="71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4" t="s">
        <v>187</v>
      </c>
      <c r="AT220" s="204" t="s">
        <v>184</v>
      </c>
      <c r="AU220" s="204" t="s">
        <v>82</v>
      </c>
      <c r="AY220" s="17" t="s">
        <v>182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7" t="s">
        <v>80</v>
      </c>
      <c r="BK220" s="205">
        <f>ROUND(I220*H220,2)</f>
        <v>0</v>
      </c>
      <c r="BL220" s="17" t="s">
        <v>187</v>
      </c>
      <c r="BM220" s="204" t="s">
        <v>4489</v>
      </c>
    </row>
    <row r="221" spans="1:65" s="2" customFormat="1" ht="29.25">
      <c r="A221" s="34"/>
      <c r="B221" s="35"/>
      <c r="C221" s="36"/>
      <c r="D221" s="208" t="s">
        <v>652</v>
      </c>
      <c r="E221" s="36"/>
      <c r="F221" s="253" t="s">
        <v>4490</v>
      </c>
      <c r="G221" s="36"/>
      <c r="H221" s="36"/>
      <c r="I221" s="254"/>
      <c r="J221" s="36"/>
      <c r="K221" s="36"/>
      <c r="L221" s="39"/>
      <c r="M221" s="255"/>
      <c r="N221" s="256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652</v>
      </c>
      <c r="AU221" s="17" t="s">
        <v>82</v>
      </c>
    </row>
    <row r="222" spans="1:65" s="2" customFormat="1" ht="24.2" customHeight="1">
      <c r="A222" s="34"/>
      <c r="B222" s="35"/>
      <c r="C222" s="192" t="s">
        <v>488</v>
      </c>
      <c r="D222" s="192" t="s">
        <v>184</v>
      </c>
      <c r="E222" s="193" t="s">
        <v>4491</v>
      </c>
      <c r="F222" s="194" t="s">
        <v>4492</v>
      </c>
      <c r="G222" s="195" t="s">
        <v>318</v>
      </c>
      <c r="H222" s="196">
        <v>35</v>
      </c>
      <c r="I222" s="197"/>
      <c r="J222" s="198">
        <f>ROUND(I222*H222,2)</f>
        <v>0</v>
      </c>
      <c r="K222" s="199"/>
      <c r="L222" s="39"/>
      <c r="M222" s="200" t="s">
        <v>1</v>
      </c>
      <c r="N222" s="201" t="s">
        <v>37</v>
      </c>
      <c r="O222" s="71"/>
      <c r="P222" s="202">
        <f>O222*H222</f>
        <v>0</v>
      </c>
      <c r="Q222" s="202">
        <v>0</v>
      </c>
      <c r="R222" s="202">
        <f>Q222*H222</f>
        <v>0</v>
      </c>
      <c r="S222" s="202">
        <v>1.7999999999999999E-2</v>
      </c>
      <c r="T222" s="203">
        <f>S222*H222</f>
        <v>0.63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187</v>
      </c>
      <c r="AT222" s="204" t="s">
        <v>184</v>
      </c>
      <c r="AU222" s="204" t="s">
        <v>82</v>
      </c>
      <c r="AY222" s="17" t="s">
        <v>182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80</v>
      </c>
      <c r="BK222" s="205">
        <f>ROUND(I222*H222,2)</f>
        <v>0</v>
      </c>
      <c r="BL222" s="17" t="s">
        <v>187</v>
      </c>
      <c r="BM222" s="204" t="s">
        <v>4493</v>
      </c>
    </row>
    <row r="223" spans="1:65" s="2" customFormat="1" ht="24.2" customHeight="1">
      <c r="A223" s="34"/>
      <c r="B223" s="35"/>
      <c r="C223" s="192" t="s">
        <v>492</v>
      </c>
      <c r="D223" s="192" t="s">
        <v>184</v>
      </c>
      <c r="E223" s="193" t="s">
        <v>4494</v>
      </c>
      <c r="F223" s="194" t="s">
        <v>4495</v>
      </c>
      <c r="G223" s="195" t="s">
        <v>318</v>
      </c>
      <c r="H223" s="196">
        <v>25</v>
      </c>
      <c r="I223" s="197"/>
      <c r="J223" s="198">
        <f>ROUND(I223*H223,2)</f>
        <v>0</v>
      </c>
      <c r="K223" s="199"/>
      <c r="L223" s="39"/>
      <c r="M223" s="200" t="s">
        <v>1</v>
      </c>
      <c r="N223" s="201" t="s">
        <v>37</v>
      </c>
      <c r="O223" s="71"/>
      <c r="P223" s="202">
        <f>O223*H223</f>
        <v>0</v>
      </c>
      <c r="Q223" s="202">
        <v>0</v>
      </c>
      <c r="R223" s="202">
        <f>Q223*H223</f>
        <v>0</v>
      </c>
      <c r="S223" s="202">
        <v>0.04</v>
      </c>
      <c r="T223" s="203">
        <f>S223*H223</f>
        <v>1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4" t="s">
        <v>187</v>
      </c>
      <c r="AT223" s="204" t="s">
        <v>184</v>
      </c>
      <c r="AU223" s="204" t="s">
        <v>82</v>
      </c>
      <c r="AY223" s="17" t="s">
        <v>182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7" t="s">
        <v>80</v>
      </c>
      <c r="BK223" s="205">
        <f>ROUND(I223*H223,2)</f>
        <v>0</v>
      </c>
      <c r="BL223" s="17" t="s">
        <v>187</v>
      </c>
      <c r="BM223" s="204" t="s">
        <v>4496</v>
      </c>
    </row>
    <row r="224" spans="1:65" s="12" customFormat="1" ht="22.9" customHeight="1">
      <c r="B224" s="176"/>
      <c r="C224" s="177"/>
      <c r="D224" s="178" t="s">
        <v>71</v>
      </c>
      <c r="E224" s="190" t="s">
        <v>432</v>
      </c>
      <c r="F224" s="190" t="s">
        <v>433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SUM(P225:P231)</f>
        <v>0</v>
      </c>
      <c r="Q224" s="184"/>
      <c r="R224" s="185">
        <f>SUM(R225:R231)</f>
        <v>0</v>
      </c>
      <c r="S224" s="184"/>
      <c r="T224" s="186">
        <f>SUM(T225:T231)</f>
        <v>0</v>
      </c>
      <c r="AR224" s="187" t="s">
        <v>80</v>
      </c>
      <c r="AT224" s="188" t="s">
        <v>71</v>
      </c>
      <c r="AU224" s="188" t="s">
        <v>80</v>
      </c>
      <c r="AY224" s="187" t="s">
        <v>182</v>
      </c>
      <c r="BK224" s="189">
        <f>SUM(BK225:BK231)</f>
        <v>0</v>
      </c>
    </row>
    <row r="225" spans="1:65" s="2" customFormat="1" ht="24.2" customHeight="1">
      <c r="A225" s="34"/>
      <c r="B225" s="35"/>
      <c r="C225" s="192" t="s">
        <v>499</v>
      </c>
      <c r="D225" s="192" t="s">
        <v>184</v>
      </c>
      <c r="E225" s="193" t="s">
        <v>435</v>
      </c>
      <c r="F225" s="194" t="s">
        <v>436</v>
      </c>
      <c r="G225" s="195" t="s">
        <v>292</v>
      </c>
      <c r="H225" s="196">
        <v>1.7290000000000001</v>
      </c>
      <c r="I225" s="197"/>
      <c r="J225" s="198">
        <f>ROUND(I225*H225,2)</f>
        <v>0</v>
      </c>
      <c r="K225" s="199"/>
      <c r="L225" s="39"/>
      <c r="M225" s="200" t="s">
        <v>1</v>
      </c>
      <c r="N225" s="201" t="s">
        <v>37</v>
      </c>
      <c r="O225" s="71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187</v>
      </c>
      <c r="AT225" s="204" t="s">
        <v>184</v>
      </c>
      <c r="AU225" s="204" t="s">
        <v>82</v>
      </c>
      <c r="AY225" s="17" t="s">
        <v>182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80</v>
      </c>
      <c r="BK225" s="205">
        <f>ROUND(I225*H225,2)</f>
        <v>0</v>
      </c>
      <c r="BL225" s="17" t="s">
        <v>187</v>
      </c>
      <c r="BM225" s="204" t="s">
        <v>4497</v>
      </c>
    </row>
    <row r="226" spans="1:65" s="2" customFormat="1" ht="33" customHeight="1">
      <c r="A226" s="34"/>
      <c r="B226" s="35"/>
      <c r="C226" s="192" t="s">
        <v>504</v>
      </c>
      <c r="D226" s="192" t="s">
        <v>184</v>
      </c>
      <c r="E226" s="193" t="s">
        <v>439</v>
      </c>
      <c r="F226" s="194" t="s">
        <v>440</v>
      </c>
      <c r="G226" s="195" t="s">
        <v>292</v>
      </c>
      <c r="H226" s="196">
        <v>8.6449999999999996</v>
      </c>
      <c r="I226" s="197"/>
      <c r="J226" s="198">
        <f>ROUND(I226*H226,2)</f>
        <v>0</v>
      </c>
      <c r="K226" s="199"/>
      <c r="L226" s="39"/>
      <c r="M226" s="200" t="s">
        <v>1</v>
      </c>
      <c r="N226" s="201" t="s">
        <v>37</v>
      </c>
      <c r="O226" s="71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4" t="s">
        <v>187</v>
      </c>
      <c r="AT226" s="204" t="s">
        <v>184</v>
      </c>
      <c r="AU226" s="204" t="s">
        <v>82</v>
      </c>
      <c r="AY226" s="17" t="s">
        <v>182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7" t="s">
        <v>80</v>
      </c>
      <c r="BK226" s="205">
        <f>ROUND(I226*H226,2)</f>
        <v>0</v>
      </c>
      <c r="BL226" s="17" t="s">
        <v>187</v>
      </c>
      <c r="BM226" s="204" t="s">
        <v>4498</v>
      </c>
    </row>
    <row r="227" spans="1:65" s="14" customFormat="1" ht="11.25">
      <c r="B227" s="217"/>
      <c r="C227" s="218"/>
      <c r="D227" s="208" t="s">
        <v>194</v>
      </c>
      <c r="E227" s="218"/>
      <c r="F227" s="220" t="s">
        <v>4499</v>
      </c>
      <c r="G227" s="218"/>
      <c r="H227" s="221">
        <v>8.6449999999999996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194</v>
      </c>
      <c r="AU227" s="227" t="s">
        <v>82</v>
      </c>
      <c r="AV227" s="14" t="s">
        <v>82</v>
      </c>
      <c r="AW227" s="14" t="s">
        <v>4</v>
      </c>
      <c r="AX227" s="14" t="s">
        <v>80</v>
      </c>
      <c r="AY227" s="227" t="s">
        <v>182</v>
      </c>
    </row>
    <row r="228" spans="1:65" s="2" customFormat="1" ht="24.2" customHeight="1">
      <c r="A228" s="34"/>
      <c r="B228" s="35"/>
      <c r="C228" s="192" t="s">
        <v>510</v>
      </c>
      <c r="D228" s="192" t="s">
        <v>184</v>
      </c>
      <c r="E228" s="193" t="s">
        <v>444</v>
      </c>
      <c r="F228" s="194" t="s">
        <v>445</v>
      </c>
      <c r="G228" s="195" t="s">
        <v>292</v>
      </c>
      <c r="H228" s="196">
        <v>1.7290000000000001</v>
      </c>
      <c r="I228" s="197"/>
      <c r="J228" s="198">
        <f>ROUND(I228*H228,2)</f>
        <v>0</v>
      </c>
      <c r="K228" s="199"/>
      <c r="L228" s="39"/>
      <c r="M228" s="200" t="s">
        <v>1</v>
      </c>
      <c r="N228" s="201" t="s">
        <v>37</v>
      </c>
      <c r="O228" s="71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187</v>
      </c>
      <c r="AT228" s="204" t="s">
        <v>184</v>
      </c>
      <c r="AU228" s="204" t="s">
        <v>82</v>
      </c>
      <c r="AY228" s="17" t="s">
        <v>182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80</v>
      </c>
      <c r="BK228" s="205">
        <f>ROUND(I228*H228,2)</f>
        <v>0</v>
      </c>
      <c r="BL228" s="17" t="s">
        <v>187</v>
      </c>
      <c r="BM228" s="204" t="s">
        <v>4500</v>
      </c>
    </row>
    <row r="229" spans="1:65" s="2" customFormat="1" ht="24.2" customHeight="1">
      <c r="A229" s="34"/>
      <c r="B229" s="35"/>
      <c r="C229" s="192" t="s">
        <v>516</v>
      </c>
      <c r="D229" s="192" t="s">
        <v>184</v>
      </c>
      <c r="E229" s="193" t="s">
        <v>448</v>
      </c>
      <c r="F229" s="194" t="s">
        <v>449</v>
      </c>
      <c r="G229" s="195" t="s">
        <v>292</v>
      </c>
      <c r="H229" s="196">
        <v>32.850999999999999</v>
      </c>
      <c r="I229" s="197"/>
      <c r="J229" s="198">
        <f>ROUND(I229*H229,2)</f>
        <v>0</v>
      </c>
      <c r="K229" s="199"/>
      <c r="L229" s="39"/>
      <c r="M229" s="200" t="s">
        <v>1</v>
      </c>
      <c r="N229" s="201" t="s">
        <v>37</v>
      </c>
      <c r="O229" s="71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187</v>
      </c>
      <c r="AT229" s="204" t="s">
        <v>184</v>
      </c>
      <c r="AU229" s="204" t="s">
        <v>82</v>
      </c>
      <c r="AY229" s="17" t="s">
        <v>182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80</v>
      </c>
      <c r="BK229" s="205">
        <f>ROUND(I229*H229,2)</f>
        <v>0</v>
      </c>
      <c r="BL229" s="17" t="s">
        <v>187</v>
      </c>
      <c r="BM229" s="204" t="s">
        <v>4501</v>
      </c>
    </row>
    <row r="230" spans="1:65" s="14" customFormat="1" ht="11.25">
      <c r="B230" s="217"/>
      <c r="C230" s="218"/>
      <c r="D230" s="208" t="s">
        <v>194</v>
      </c>
      <c r="E230" s="218"/>
      <c r="F230" s="220" t="s">
        <v>4502</v>
      </c>
      <c r="G230" s="218"/>
      <c r="H230" s="221">
        <v>32.850999999999999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194</v>
      </c>
      <c r="AU230" s="227" t="s">
        <v>82</v>
      </c>
      <c r="AV230" s="14" t="s">
        <v>82</v>
      </c>
      <c r="AW230" s="14" t="s">
        <v>4</v>
      </c>
      <c r="AX230" s="14" t="s">
        <v>80</v>
      </c>
      <c r="AY230" s="227" t="s">
        <v>182</v>
      </c>
    </row>
    <row r="231" spans="1:65" s="2" customFormat="1" ht="33" customHeight="1">
      <c r="A231" s="34"/>
      <c r="B231" s="35"/>
      <c r="C231" s="192" t="s">
        <v>521</v>
      </c>
      <c r="D231" s="192" t="s">
        <v>184</v>
      </c>
      <c r="E231" s="193" t="s">
        <v>453</v>
      </c>
      <c r="F231" s="194" t="s">
        <v>454</v>
      </c>
      <c r="G231" s="195" t="s">
        <v>292</v>
      </c>
      <c r="H231" s="196">
        <v>1.7290000000000001</v>
      </c>
      <c r="I231" s="197"/>
      <c r="J231" s="198">
        <f>ROUND(I231*H231,2)</f>
        <v>0</v>
      </c>
      <c r="K231" s="199"/>
      <c r="L231" s="39"/>
      <c r="M231" s="200" t="s">
        <v>1</v>
      </c>
      <c r="N231" s="201" t="s">
        <v>37</v>
      </c>
      <c r="O231" s="71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4" t="s">
        <v>187</v>
      </c>
      <c r="AT231" s="204" t="s">
        <v>184</v>
      </c>
      <c r="AU231" s="204" t="s">
        <v>82</v>
      </c>
      <c r="AY231" s="17" t="s">
        <v>182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80</v>
      </c>
      <c r="BK231" s="205">
        <f>ROUND(I231*H231,2)</f>
        <v>0</v>
      </c>
      <c r="BL231" s="17" t="s">
        <v>187</v>
      </c>
      <c r="BM231" s="204" t="s">
        <v>4503</v>
      </c>
    </row>
    <row r="232" spans="1:65" s="12" customFormat="1" ht="22.9" customHeight="1">
      <c r="B232" s="176"/>
      <c r="C232" s="177"/>
      <c r="D232" s="178" t="s">
        <v>71</v>
      </c>
      <c r="E232" s="190" t="s">
        <v>2217</v>
      </c>
      <c r="F232" s="190" t="s">
        <v>2218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SUM(P233:P234)</f>
        <v>0</v>
      </c>
      <c r="Q232" s="184"/>
      <c r="R232" s="185">
        <f>SUM(R233:R234)</f>
        <v>0</v>
      </c>
      <c r="S232" s="184"/>
      <c r="T232" s="186">
        <f>SUM(T233:T234)</f>
        <v>0</v>
      </c>
      <c r="AR232" s="187" t="s">
        <v>80</v>
      </c>
      <c r="AT232" s="188" t="s">
        <v>71</v>
      </c>
      <c r="AU232" s="188" t="s">
        <v>80</v>
      </c>
      <c r="AY232" s="187" t="s">
        <v>182</v>
      </c>
      <c r="BK232" s="189">
        <f>SUM(BK233:BK234)</f>
        <v>0</v>
      </c>
    </row>
    <row r="233" spans="1:65" s="2" customFormat="1" ht="24.2" customHeight="1">
      <c r="A233" s="34"/>
      <c r="B233" s="35"/>
      <c r="C233" s="192" t="s">
        <v>527</v>
      </c>
      <c r="D233" s="192" t="s">
        <v>184</v>
      </c>
      <c r="E233" s="193" t="s">
        <v>2220</v>
      </c>
      <c r="F233" s="194" t="s">
        <v>2221</v>
      </c>
      <c r="G233" s="195" t="s">
        <v>292</v>
      </c>
      <c r="H233" s="196">
        <v>33.887</v>
      </c>
      <c r="I233" s="197"/>
      <c r="J233" s="198">
        <f>ROUND(I233*H233,2)</f>
        <v>0</v>
      </c>
      <c r="K233" s="199"/>
      <c r="L233" s="39"/>
      <c r="M233" s="200" t="s">
        <v>1</v>
      </c>
      <c r="N233" s="201" t="s">
        <v>37</v>
      </c>
      <c r="O233" s="71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4" t="s">
        <v>187</v>
      </c>
      <c r="AT233" s="204" t="s">
        <v>184</v>
      </c>
      <c r="AU233" s="204" t="s">
        <v>82</v>
      </c>
      <c r="AY233" s="17" t="s">
        <v>182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80</v>
      </c>
      <c r="BK233" s="205">
        <f>ROUND(I233*H233,2)</f>
        <v>0</v>
      </c>
      <c r="BL233" s="17" t="s">
        <v>187</v>
      </c>
      <c r="BM233" s="204" t="s">
        <v>4504</v>
      </c>
    </row>
    <row r="234" spans="1:65" s="2" customFormat="1" ht="24.2" customHeight="1">
      <c r="A234" s="34"/>
      <c r="B234" s="35"/>
      <c r="C234" s="192" t="s">
        <v>532</v>
      </c>
      <c r="D234" s="192" t="s">
        <v>184</v>
      </c>
      <c r="E234" s="193" t="s">
        <v>2224</v>
      </c>
      <c r="F234" s="194" t="s">
        <v>2225</v>
      </c>
      <c r="G234" s="195" t="s">
        <v>292</v>
      </c>
      <c r="H234" s="196">
        <v>33.887</v>
      </c>
      <c r="I234" s="197"/>
      <c r="J234" s="198">
        <f>ROUND(I234*H234,2)</f>
        <v>0</v>
      </c>
      <c r="K234" s="199"/>
      <c r="L234" s="39"/>
      <c r="M234" s="200" t="s">
        <v>1</v>
      </c>
      <c r="N234" s="201" t="s">
        <v>37</v>
      </c>
      <c r="O234" s="7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187</v>
      </c>
      <c r="AT234" s="204" t="s">
        <v>184</v>
      </c>
      <c r="AU234" s="204" t="s">
        <v>82</v>
      </c>
      <c r="AY234" s="17" t="s">
        <v>182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80</v>
      </c>
      <c r="BK234" s="205">
        <f>ROUND(I234*H234,2)</f>
        <v>0</v>
      </c>
      <c r="BL234" s="17" t="s">
        <v>187</v>
      </c>
      <c r="BM234" s="204" t="s">
        <v>4505</v>
      </c>
    </row>
    <row r="235" spans="1:65" s="12" customFormat="1" ht="25.9" customHeight="1">
      <c r="B235" s="176"/>
      <c r="C235" s="177"/>
      <c r="D235" s="178" t="s">
        <v>71</v>
      </c>
      <c r="E235" s="179" t="s">
        <v>456</v>
      </c>
      <c r="F235" s="179" t="s">
        <v>457</v>
      </c>
      <c r="G235" s="177"/>
      <c r="H235" s="177"/>
      <c r="I235" s="180"/>
      <c r="J235" s="181">
        <f>BK235</f>
        <v>0</v>
      </c>
      <c r="K235" s="177"/>
      <c r="L235" s="182"/>
      <c r="M235" s="183"/>
      <c r="N235" s="184"/>
      <c r="O235" s="184"/>
      <c r="P235" s="185">
        <f>P236+P242+P268+P276+P282+P290</f>
        <v>0</v>
      </c>
      <c r="Q235" s="184"/>
      <c r="R235" s="185">
        <f>R236+R242+R268+R276+R282+R290</f>
        <v>0.35690000000000005</v>
      </c>
      <c r="S235" s="184"/>
      <c r="T235" s="186">
        <f>T236+T242+T268+T276+T282+T290</f>
        <v>9.9000000000000005E-2</v>
      </c>
      <c r="AR235" s="187" t="s">
        <v>82</v>
      </c>
      <c r="AT235" s="188" t="s">
        <v>71</v>
      </c>
      <c r="AU235" s="188" t="s">
        <v>72</v>
      </c>
      <c r="AY235" s="187" t="s">
        <v>182</v>
      </c>
      <c r="BK235" s="189">
        <f>BK236+BK242+BK268+BK276+BK282+BK290</f>
        <v>0</v>
      </c>
    </row>
    <row r="236" spans="1:65" s="12" customFormat="1" ht="22.9" customHeight="1">
      <c r="B236" s="176"/>
      <c r="C236" s="177"/>
      <c r="D236" s="178" t="s">
        <v>71</v>
      </c>
      <c r="E236" s="190" t="s">
        <v>2337</v>
      </c>
      <c r="F236" s="190" t="s">
        <v>2338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SUM(P237:P241)</f>
        <v>0</v>
      </c>
      <c r="Q236" s="184"/>
      <c r="R236" s="185">
        <f>SUM(R237:R241)</f>
        <v>3.4199999999999999E-3</v>
      </c>
      <c r="S236" s="184"/>
      <c r="T236" s="186">
        <f>SUM(T237:T241)</f>
        <v>0</v>
      </c>
      <c r="AR236" s="187" t="s">
        <v>82</v>
      </c>
      <c r="AT236" s="188" t="s">
        <v>71</v>
      </c>
      <c r="AU236" s="188" t="s">
        <v>80</v>
      </c>
      <c r="AY236" s="187" t="s">
        <v>182</v>
      </c>
      <c r="BK236" s="189">
        <f>SUM(BK237:BK241)</f>
        <v>0</v>
      </c>
    </row>
    <row r="237" spans="1:65" s="2" customFormat="1" ht="16.5" customHeight="1">
      <c r="A237" s="34"/>
      <c r="B237" s="35"/>
      <c r="C237" s="192" t="s">
        <v>551</v>
      </c>
      <c r="D237" s="192" t="s">
        <v>184</v>
      </c>
      <c r="E237" s="193" t="s">
        <v>4506</v>
      </c>
      <c r="F237" s="194" t="s">
        <v>4507</v>
      </c>
      <c r="G237" s="195" t="s">
        <v>324</v>
      </c>
      <c r="H237" s="196">
        <v>2</v>
      </c>
      <c r="I237" s="197"/>
      <c r="J237" s="198">
        <f>ROUND(I237*H237,2)</f>
        <v>0</v>
      </c>
      <c r="K237" s="199"/>
      <c r="L237" s="39"/>
      <c r="M237" s="200" t="s">
        <v>1</v>
      </c>
      <c r="N237" s="201" t="s">
        <v>37</v>
      </c>
      <c r="O237" s="71"/>
      <c r="P237" s="202">
        <f>O237*H237</f>
        <v>0</v>
      </c>
      <c r="Q237" s="202">
        <v>6.9999999999999994E-5</v>
      </c>
      <c r="R237" s="202">
        <f>Q237*H237</f>
        <v>1.3999999999999999E-4</v>
      </c>
      <c r="S237" s="202">
        <v>0</v>
      </c>
      <c r="T237" s="20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326</v>
      </c>
      <c r="AT237" s="204" t="s">
        <v>184</v>
      </c>
      <c r="AU237" s="204" t="s">
        <v>82</v>
      </c>
      <c r="AY237" s="17" t="s">
        <v>182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80</v>
      </c>
      <c r="BK237" s="205">
        <f>ROUND(I237*H237,2)</f>
        <v>0</v>
      </c>
      <c r="BL237" s="17" t="s">
        <v>326</v>
      </c>
      <c r="BM237" s="204" t="s">
        <v>4508</v>
      </c>
    </row>
    <row r="238" spans="1:65" s="2" customFormat="1" ht="33" customHeight="1">
      <c r="A238" s="34"/>
      <c r="B238" s="35"/>
      <c r="C238" s="242" t="s">
        <v>824</v>
      </c>
      <c r="D238" s="242" t="s">
        <v>648</v>
      </c>
      <c r="E238" s="243" t="s">
        <v>4509</v>
      </c>
      <c r="F238" s="244" t="s">
        <v>4510</v>
      </c>
      <c r="G238" s="245" t="s">
        <v>324</v>
      </c>
      <c r="H238" s="246">
        <v>2</v>
      </c>
      <c r="I238" s="247"/>
      <c r="J238" s="248">
        <f>ROUND(I238*H238,2)</f>
        <v>0</v>
      </c>
      <c r="K238" s="249"/>
      <c r="L238" s="250"/>
      <c r="M238" s="251" t="s">
        <v>1</v>
      </c>
      <c r="N238" s="252" t="s">
        <v>37</v>
      </c>
      <c r="O238" s="71"/>
      <c r="P238" s="202">
        <f>O238*H238</f>
        <v>0</v>
      </c>
      <c r="Q238" s="202">
        <v>1.64E-3</v>
      </c>
      <c r="R238" s="202">
        <f>Q238*H238</f>
        <v>3.2799999999999999E-3</v>
      </c>
      <c r="S238" s="202">
        <v>0</v>
      </c>
      <c r="T238" s="20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4" t="s">
        <v>434</v>
      </c>
      <c r="AT238" s="204" t="s">
        <v>648</v>
      </c>
      <c r="AU238" s="204" t="s">
        <v>82</v>
      </c>
      <c r="AY238" s="17" t="s">
        <v>182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7" t="s">
        <v>80</v>
      </c>
      <c r="BK238" s="205">
        <f>ROUND(I238*H238,2)</f>
        <v>0</v>
      </c>
      <c r="BL238" s="17" t="s">
        <v>326</v>
      </c>
      <c r="BM238" s="204" t="s">
        <v>4511</v>
      </c>
    </row>
    <row r="239" spans="1:65" s="2" customFormat="1" ht="24.2" customHeight="1">
      <c r="A239" s="34"/>
      <c r="B239" s="35"/>
      <c r="C239" s="192" t="s">
        <v>830</v>
      </c>
      <c r="D239" s="192" t="s">
        <v>184</v>
      </c>
      <c r="E239" s="193" t="s">
        <v>2399</v>
      </c>
      <c r="F239" s="194" t="s">
        <v>2400</v>
      </c>
      <c r="G239" s="195" t="s">
        <v>292</v>
      </c>
      <c r="H239" s="196">
        <v>3.0000000000000001E-3</v>
      </c>
      <c r="I239" s="197"/>
      <c r="J239" s="198">
        <f>ROUND(I239*H239,2)</f>
        <v>0</v>
      </c>
      <c r="K239" s="199"/>
      <c r="L239" s="39"/>
      <c r="M239" s="200" t="s">
        <v>1</v>
      </c>
      <c r="N239" s="201" t="s">
        <v>37</v>
      </c>
      <c r="O239" s="71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4" t="s">
        <v>326</v>
      </c>
      <c r="AT239" s="204" t="s">
        <v>184</v>
      </c>
      <c r="AU239" s="204" t="s">
        <v>82</v>
      </c>
      <c r="AY239" s="17" t="s">
        <v>182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7" t="s">
        <v>80</v>
      </c>
      <c r="BK239" s="205">
        <f>ROUND(I239*H239,2)</f>
        <v>0</v>
      </c>
      <c r="BL239" s="17" t="s">
        <v>326</v>
      </c>
      <c r="BM239" s="204" t="s">
        <v>4512</v>
      </c>
    </row>
    <row r="240" spans="1:65" s="2" customFormat="1" ht="33" customHeight="1">
      <c r="A240" s="34"/>
      <c r="B240" s="35"/>
      <c r="C240" s="192" t="s">
        <v>836</v>
      </c>
      <c r="D240" s="192" t="s">
        <v>184</v>
      </c>
      <c r="E240" s="193" t="s">
        <v>2403</v>
      </c>
      <c r="F240" s="194" t="s">
        <v>2404</v>
      </c>
      <c r="G240" s="195" t="s">
        <v>292</v>
      </c>
      <c r="H240" s="196">
        <v>8.9999999999999993E-3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37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326</v>
      </c>
      <c r="AT240" s="204" t="s">
        <v>184</v>
      </c>
      <c r="AU240" s="204" t="s">
        <v>82</v>
      </c>
      <c r="AY240" s="17" t="s">
        <v>182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326</v>
      </c>
      <c r="BM240" s="204" t="s">
        <v>4513</v>
      </c>
    </row>
    <row r="241" spans="1:65" s="14" customFormat="1" ht="11.25">
      <c r="B241" s="217"/>
      <c r="C241" s="218"/>
      <c r="D241" s="208" t="s">
        <v>194</v>
      </c>
      <c r="E241" s="218"/>
      <c r="F241" s="220" t="s">
        <v>4514</v>
      </c>
      <c r="G241" s="218"/>
      <c r="H241" s="221">
        <v>8.9999999999999993E-3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194</v>
      </c>
      <c r="AU241" s="227" t="s">
        <v>82</v>
      </c>
      <c r="AV241" s="14" t="s">
        <v>82</v>
      </c>
      <c r="AW241" s="14" t="s">
        <v>4</v>
      </c>
      <c r="AX241" s="14" t="s">
        <v>80</v>
      </c>
      <c r="AY241" s="227" t="s">
        <v>182</v>
      </c>
    </row>
    <row r="242" spans="1:65" s="12" customFormat="1" ht="22.9" customHeight="1">
      <c r="B242" s="176"/>
      <c r="C242" s="177"/>
      <c r="D242" s="178" t="s">
        <v>71</v>
      </c>
      <c r="E242" s="190" t="s">
        <v>2629</v>
      </c>
      <c r="F242" s="190" t="s">
        <v>2630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SUM(P243:P267)</f>
        <v>0</v>
      </c>
      <c r="Q242" s="184"/>
      <c r="R242" s="185">
        <f>SUM(R243:R267)</f>
        <v>0.32999000000000006</v>
      </c>
      <c r="S242" s="184"/>
      <c r="T242" s="186">
        <f>SUM(T243:T267)</f>
        <v>9.9000000000000005E-2</v>
      </c>
      <c r="AR242" s="187" t="s">
        <v>82</v>
      </c>
      <c r="AT242" s="188" t="s">
        <v>71</v>
      </c>
      <c r="AU242" s="188" t="s">
        <v>80</v>
      </c>
      <c r="AY242" s="187" t="s">
        <v>182</v>
      </c>
      <c r="BK242" s="189">
        <f>SUM(BK243:BK267)</f>
        <v>0</v>
      </c>
    </row>
    <row r="243" spans="1:65" s="2" customFormat="1" ht="16.5" customHeight="1">
      <c r="A243" s="34"/>
      <c r="B243" s="35"/>
      <c r="C243" s="192" t="s">
        <v>842</v>
      </c>
      <c r="D243" s="192" t="s">
        <v>184</v>
      </c>
      <c r="E243" s="193" t="s">
        <v>4515</v>
      </c>
      <c r="F243" s="194" t="s">
        <v>4516</v>
      </c>
      <c r="G243" s="195" t="s">
        <v>324</v>
      </c>
      <c r="H243" s="196">
        <v>2</v>
      </c>
      <c r="I243" s="197"/>
      <c r="J243" s="198">
        <f t="shared" ref="J243:J260" si="0">ROUND(I243*H243,2)</f>
        <v>0</v>
      </c>
      <c r="K243" s="199"/>
      <c r="L243" s="39"/>
      <c r="M243" s="200" t="s">
        <v>1</v>
      </c>
      <c r="N243" s="201" t="s">
        <v>37</v>
      </c>
      <c r="O243" s="71"/>
      <c r="P243" s="202">
        <f t="shared" ref="P243:P260" si="1">O243*H243</f>
        <v>0</v>
      </c>
      <c r="Q243" s="202">
        <v>0</v>
      </c>
      <c r="R243" s="202">
        <f t="shared" ref="R243:R260" si="2">Q243*H243</f>
        <v>0</v>
      </c>
      <c r="S243" s="202">
        <v>0</v>
      </c>
      <c r="T243" s="203">
        <f t="shared" ref="T243:T260" si="3"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4" t="s">
        <v>326</v>
      </c>
      <c r="AT243" s="204" t="s">
        <v>184</v>
      </c>
      <c r="AU243" s="204" t="s">
        <v>82</v>
      </c>
      <c r="AY243" s="17" t="s">
        <v>182</v>
      </c>
      <c r="BE243" s="205">
        <f t="shared" ref="BE243:BE260" si="4">IF(N243="základní",J243,0)</f>
        <v>0</v>
      </c>
      <c r="BF243" s="205">
        <f t="shared" ref="BF243:BF260" si="5">IF(N243="snížená",J243,0)</f>
        <v>0</v>
      </c>
      <c r="BG243" s="205">
        <f t="shared" ref="BG243:BG260" si="6">IF(N243="zákl. přenesená",J243,0)</f>
        <v>0</v>
      </c>
      <c r="BH243" s="205">
        <f t="shared" ref="BH243:BH260" si="7">IF(N243="sníž. přenesená",J243,0)</f>
        <v>0</v>
      </c>
      <c r="BI243" s="205">
        <f t="shared" ref="BI243:BI260" si="8">IF(N243="nulová",J243,0)</f>
        <v>0</v>
      </c>
      <c r="BJ243" s="17" t="s">
        <v>80</v>
      </c>
      <c r="BK243" s="205">
        <f t="shared" ref="BK243:BK260" si="9">ROUND(I243*H243,2)</f>
        <v>0</v>
      </c>
      <c r="BL243" s="17" t="s">
        <v>326</v>
      </c>
      <c r="BM243" s="204" t="s">
        <v>4517</v>
      </c>
    </row>
    <row r="244" spans="1:65" s="2" customFormat="1" ht="16.5" customHeight="1">
      <c r="A244" s="34"/>
      <c r="B244" s="35"/>
      <c r="C244" s="192" t="s">
        <v>848</v>
      </c>
      <c r="D244" s="192" t="s">
        <v>184</v>
      </c>
      <c r="E244" s="193" t="s">
        <v>4518</v>
      </c>
      <c r="F244" s="194" t="s">
        <v>4519</v>
      </c>
      <c r="G244" s="195" t="s">
        <v>318</v>
      </c>
      <c r="H244" s="196">
        <v>50</v>
      </c>
      <c r="I244" s="197"/>
      <c r="J244" s="198">
        <f t="shared" si="0"/>
        <v>0</v>
      </c>
      <c r="K244" s="199"/>
      <c r="L244" s="39"/>
      <c r="M244" s="200" t="s">
        <v>1</v>
      </c>
      <c r="N244" s="201" t="s">
        <v>37</v>
      </c>
      <c r="O244" s="71"/>
      <c r="P244" s="202">
        <f t="shared" si="1"/>
        <v>0</v>
      </c>
      <c r="Q244" s="202">
        <v>0</v>
      </c>
      <c r="R244" s="202">
        <f t="shared" si="2"/>
        <v>0</v>
      </c>
      <c r="S244" s="202">
        <v>1.98E-3</v>
      </c>
      <c r="T244" s="203">
        <f t="shared" si="3"/>
        <v>9.9000000000000005E-2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4" t="s">
        <v>326</v>
      </c>
      <c r="AT244" s="204" t="s">
        <v>184</v>
      </c>
      <c r="AU244" s="204" t="s">
        <v>82</v>
      </c>
      <c r="AY244" s="17" t="s">
        <v>182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7" t="s">
        <v>80</v>
      </c>
      <c r="BK244" s="205">
        <f t="shared" si="9"/>
        <v>0</v>
      </c>
      <c r="BL244" s="17" t="s">
        <v>326</v>
      </c>
      <c r="BM244" s="204" t="s">
        <v>4520</v>
      </c>
    </row>
    <row r="245" spans="1:65" s="2" customFormat="1" ht="16.5" customHeight="1">
      <c r="A245" s="34"/>
      <c r="B245" s="35"/>
      <c r="C245" s="192" t="s">
        <v>861</v>
      </c>
      <c r="D245" s="192" t="s">
        <v>184</v>
      </c>
      <c r="E245" s="193" t="s">
        <v>4521</v>
      </c>
      <c r="F245" s="194" t="s">
        <v>4522</v>
      </c>
      <c r="G245" s="195" t="s">
        <v>324</v>
      </c>
      <c r="H245" s="196">
        <v>2</v>
      </c>
      <c r="I245" s="197"/>
      <c r="J245" s="198">
        <f t="shared" si="0"/>
        <v>0</v>
      </c>
      <c r="K245" s="199"/>
      <c r="L245" s="39"/>
      <c r="M245" s="200" t="s">
        <v>1</v>
      </c>
      <c r="N245" s="201" t="s">
        <v>37</v>
      </c>
      <c r="O245" s="71"/>
      <c r="P245" s="202">
        <f t="shared" si="1"/>
        <v>0</v>
      </c>
      <c r="Q245" s="202">
        <v>2.1299999999999999E-3</v>
      </c>
      <c r="R245" s="202">
        <f t="shared" si="2"/>
        <v>4.2599999999999999E-3</v>
      </c>
      <c r="S245" s="202">
        <v>0</v>
      </c>
      <c r="T245" s="203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4" t="s">
        <v>326</v>
      </c>
      <c r="AT245" s="204" t="s">
        <v>184</v>
      </c>
      <c r="AU245" s="204" t="s">
        <v>82</v>
      </c>
      <c r="AY245" s="17" t="s">
        <v>182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7" t="s">
        <v>80</v>
      </c>
      <c r="BK245" s="205">
        <f t="shared" si="9"/>
        <v>0</v>
      </c>
      <c r="BL245" s="17" t="s">
        <v>326</v>
      </c>
      <c r="BM245" s="204" t="s">
        <v>4523</v>
      </c>
    </row>
    <row r="246" spans="1:65" s="2" customFormat="1" ht="16.5" customHeight="1">
      <c r="A246" s="34"/>
      <c r="B246" s="35"/>
      <c r="C246" s="192" t="s">
        <v>867</v>
      </c>
      <c r="D246" s="192" t="s">
        <v>184</v>
      </c>
      <c r="E246" s="193" t="s">
        <v>4524</v>
      </c>
      <c r="F246" s="194" t="s">
        <v>4525</v>
      </c>
      <c r="G246" s="195" t="s">
        <v>324</v>
      </c>
      <c r="H246" s="196">
        <v>10</v>
      </c>
      <c r="I246" s="197"/>
      <c r="J246" s="198">
        <f t="shared" si="0"/>
        <v>0</v>
      </c>
      <c r="K246" s="199"/>
      <c r="L246" s="39"/>
      <c r="M246" s="200" t="s">
        <v>1</v>
      </c>
      <c r="N246" s="201" t="s">
        <v>37</v>
      </c>
      <c r="O246" s="71"/>
      <c r="P246" s="202">
        <f t="shared" si="1"/>
        <v>0</v>
      </c>
      <c r="Q246" s="202">
        <v>1.1199999999999999E-3</v>
      </c>
      <c r="R246" s="202">
        <f t="shared" si="2"/>
        <v>1.1199999999999998E-2</v>
      </c>
      <c r="S246" s="202">
        <v>0</v>
      </c>
      <c r="T246" s="203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326</v>
      </c>
      <c r="AT246" s="204" t="s">
        <v>184</v>
      </c>
      <c r="AU246" s="204" t="s">
        <v>82</v>
      </c>
      <c r="AY246" s="17" t="s">
        <v>182</v>
      </c>
      <c r="BE246" s="205">
        <f t="shared" si="4"/>
        <v>0</v>
      </c>
      <c r="BF246" s="205">
        <f t="shared" si="5"/>
        <v>0</v>
      </c>
      <c r="BG246" s="205">
        <f t="shared" si="6"/>
        <v>0</v>
      </c>
      <c r="BH246" s="205">
        <f t="shared" si="7"/>
        <v>0</v>
      </c>
      <c r="BI246" s="205">
        <f t="shared" si="8"/>
        <v>0</v>
      </c>
      <c r="BJ246" s="17" t="s">
        <v>80</v>
      </c>
      <c r="BK246" s="205">
        <f t="shared" si="9"/>
        <v>0</v>
      </c>
      <c r="BL246" s="17" t="s">
        <v>326</v>
      </c>
      <c r="BM246" s="204" t="s">
        <v>4526</v>
      </c>
    </row>
    <row r="247" spans="1:65" s="2" customFormat="1" ht="21.75" customHeight="1">
      <c r="A247" s="34"/>
      <c r="B247" s="35"/>
      <c r="C247" s="192" t="s">
        <v>871</v>
      </c>
      <c r="D247" s="192" t="s">
        <v>184</v>
      </c>
      <c r="E247" s="193" t="s">
        <v>4527</v>
      </c>
      <c r="F247" s="194" t="s">
        <v>4528</v>
      </c>
      <c r="G247" s="195" t="s">
        <v>318</v>
      </c>
      <c r="H247" s="196">
        <v>31</v>
      </c>
      <c r="I247" s="197"/>
      <c r="J247" s="198">
        <f t="shared" si="0"/>
        <v>0</v>
      </c>
      <c r="K247" s="199"/>
      <c r="L247" s="39"/>
      <c r="M247" s="200" t="s">
        <v>1</v>
      </c>
      <c r="N247" s="201" t="s">
        <v>37</v>
      </c>
      <c r="O247" s="71"/>
      <c r="P247" s="202">
        <f t="shared" si="1"/>
        <v>0</v>
      </c>
      <c r="Q247" s="202">
        <v>1.6800000000000001E-3</v>
      </c>
      <c r="R247" s="202">
        <f t="shared" si="2"/>
        <v>5.2080000000000001E-2</v>
      </c>
      <c r="S247" s="202">
        <v>0</v>
      </c>
      <c r="T247" s="203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326</v>
      </c>
      <c r="AT247" s="204" t="s">
        <v>184</v>
      </c>
      <c r="AU247" s="204" t="s">
        <v>82</v>
      </c>
      <c r="AY247" s="17" t="s">
        <v>182</v>
      </c>
      <c r="BE247" s="205">
        <f t="shared" si="4"/>
        <v>0</v>
      </c>
      <c r="BF247" s="205">
        <f t="shared" si="5"/>
        <v>0</v>
      </c>
      <c r="BG247" s="205">
        <f t="shared" si="6"/>
        <v>0</v>
      </c>
      <c r="BH247" s="205">
        <f t="shared" si="7"/>
        <v>0</v>
      </c>
      <c r="BI247" s="205">
        <f t="shared" si="8"/>
        <v>0</v>
      </c>
      <c r="BJ247" s="17" t="s">
        <v>80</v>
      </c>
      <c r="BK247" s="205">
        <f t="shared" si="9"/>
        <v>0</v>
      </c>
      <c r="BL247" s="17" t="s">
        <v>326</v>
      </c>
      <c r="BM247" s="204" t="s">
        <v>4529</v>
      </c>
    </row>
    <row r="248" spans="1:65" s="2" customFormat="1" ht="21.75" customHeight="1">
      <c r="A248" s="34"/>
      <c r="B248" s="35"/>
      <c r="C248" s="192" t="s">
        <v>878</v>
      </c>
      <c r="D248" s="192" t="s">
        <v>184</v>
      </c>
      <c r="E248" s="193" t="s">
        <v>4530</v>
      </c>
      <c r="F248" s="194" t="s">
        <v>4531</v>
      </c>
      <c r="G248" s="195" t="s">
        <v>318</v>
      </c>
      <c r="H248" s="196">
        <v>24</v>
      </c>
      <c r="I248" s="197"/>
      <c r="J248" s="198">
        <f t="shared" si="0"/>
        <v>0</v>
      </c>
      <c r="K248" s="199"/>
      <c r="L248" s="39"/>
      <c r="M248" s="200" t="s">
        <v>1</v>
      </c>
      <c r="N248" s="201" t="s">
        <v>37</v>
      </c>
      <c r="O248" s="71"/>
      <c r="P248" s="202">
        <f t="shared" si="1"/>
        <v>0</v>
      </c>
      <c r="Q248" s="202">
        <v>1.91E-3</v>
      </c>
      <c r="R248" s="202">
        <f t="shared" si="2"/>
        <v>4.5839999999999999E-2</v>
      </c>
      <c r="S248" s="202">
        <v>0</v>
      </c>
      <c r="T248" s="203">
        <f t="shared" si="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4" t="s">
        <v>326</v>
      </c>
      <c r="AT248" s="204" t="s">
        <v>184</v>
      </c>
      <c r="AU248" s="204" t="s">
        <v>82</v>
      </c>
      <c r="AY248" s="17" t="s">
        <v>182</v>
      </c>
      <c r="BE248" s="205">
        <f t="shared" si="4"/>
        <v>0</v>
      </c>
      <c r="BF248" s="205">
        <f t="shared" si="5"/>
        <v>0</v>
      </c>
      <c r="BG248" s="205">
        <f t="shared" si="6"/>
        <v>0</v>
      </c>
      <c r="BH248" s="205">
        <f t="shared" si="7"/>
        <v>0</v>
      </c>
      <c r="BI248" s="205">
        <f t="shared" si="8"/>
        <v>0</v>
      </c>
      <c r="BJ248" s="17" t="s">
        <v>80</v>
      </c>
      <c r="BK248" s="205">
        <f t="shared" si="9"/>
        <v>0</v>
      </c>
      <c r="BL248" s="17" t="s">
        <v>326</v>
      </c>
      <c r="BM248" s="204" t="s">
        <v>4532</v>
      </c>
    </row>
    <row r="249" spans="1:65" s="2" customFormat="1" ht="21.75" customHeight="1">
      <c r="A249" s="34"/>
      <c r="B249" s="35"/>
      <c r="C249" s="192" t="s">
        <v>886</v>
      </c>
      <c r="D249" s="192" t="s">
        <v>184</v>
      </c>
      <c r="E249" s="193" t="s">
        <v>4533</v>
      </c>
      <c r="F249" s="194" t="s">
        <v>4534</v>
      </c>
      <c r="G249" s="195" t="s">
        <v>318</v>
      </c>
      <c r="H249" s="196">
        <v>31</v>
      </c>
      <c r="I249" s="197"/>
      <c r="J249" s="198">
        <f t="shared" si="0"/>
        <v>0</v>
      </c>
      <c r="K249" s="199"/>
      <c r="L249" s="39"/>
      <c r="M249" s="200" t="s">
        <v>1</v>
      </c>
      <c r="N249" s="201" t="s">
        <v>37</v>
      </c>
      <c r="O249" s="71"/>
      <c r="P249" s="202">
        <f t="shared" si="1"/>
        <v>0</v>
      </c>
      <c r="Q249" s="202">
        <v>3.0799999999999998E-3</v>
      </c>
      <c r="R249" s="202">
        <f t="shared" si="2"/>
        <v>9.5479999999999995E-2</v>
      </c>
      <c r="S249" s="202">
        <v>0</v>
      </c>
      <c r="T249" s="203">
        <f t="shared" si="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326</v>
      </c>
      <c r="AT249" s="204" t="s">
        <v>184</v>
      </c>
      <c r="AU249" s="204" t="s">
        <v>82</v>
      </c>
      <c r="AY249" s="17" t="s">
        <v>182</v>
      </c>
      <c r="BE249" s="205">
        <f t="shared" si="4"/>
        <v>0</v>
      </c>
      <c r="BF249" s="205">
        <f t="shared" si="5"/>
        <v>0</v>
      </c>
      <c r="BG249" s="205">
        <f t="shared" si="6"/>
        <v>0</v>
      </c>
      <c r="BH249" s="205">
        <f t="shared" si="7"/>
        <v>0</v>
      </c>
      <c r="BI249" s="205">
        <f t="shared" si="8"/>
        <v>0</v>
      </c>
      <c r="BJ249" s="17" t="s">
        <v>80</v>
      </c>
      <c r="BK249" s="205">
        <f t="shared" si="9"/>
        <v>0</v>
      </c>
      <c r="BL249" s="17" t="s">
        <v>326</v>
      </c>
      <c r="BM249" s="204" t="s">
        <v>4535</v>
      </c>
    </row>
    <row r="250" spans="1:65" s="2" customFormat="1" ht="16.5" customHeight="1">
      <c r="A250" s="34"/>
      <c r="B250" s="35"/>
      <c r="C250" s="192" t="s">
        <v>892</v>
      </c>
      <c r="D250" s="192" t="s">
        <v>184</v>
      </c>
      <c r="E250" s="193" t="s">
        <v>4536</v>
      </c>
      <c r="F250" s="194" t="s">
        <v>4537</v>
      </c>
      <c r="G250" s="195" t="s">
        <v>318</v>
      </c>
      <c r="H250" s="196">
        <v>35</v>
      </c>
      <c r="I250" s="197"/>
      <c r="J250" s="198">
        <f t="shared" si="0"/>
        <v>0</v>
      </c>
      <c r="K250" s="199"/>
      <c r="L250" s="39"/>
      <c r="M250" s="200" t="s">
        <v>1</v>
      </c>
      <c r="N250" s="201" t="s">
        <v>37</v>
      </c>
      <c r="O250" s="71"/>
      <c r="P250" s="202">
        <f t="shared" si="1"/>
        <v>0</v>
      </c>
      <c r="Q250" s="202">
        <v>1.6199999999999999E-3</v>
      </c>
      <c r="R250" s="202">
        <f t="shared" si="2"/>
        <v>5.67E-2</v>
      </c>
      <c r="S250" s="202">
        <v>0</v>
      </c>
      <c r="T250" s="203">
        <f t="shared" si="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4" t="s">
        <v>326</v>
      </c>
      <c r="AT250" s="204" t="s">
        <v>184</v>
      </c>
      <c r="AU250" s="204" t="s">
        <v>82</v>
      </c>
      <c r="AY250" s="17" t="s">
        <v>182</v>
      </c>
      <c r="BE250" s="205">
        <f t="shared" si="4"/>
        <v>0</v>
      </c>
      <c r="BF250" s="205">
        <f t="shared" si="5"/>
        <v>0</v>
      </c>
      <c r="BG250" s="205">
        <f t="shared" si="6"/>
        <v>0</v>
      </c>
      <c r="BH250" s="205">
        <f t="shared" si="7"/>
        <v>0</v>
      </c>
      <c r="BI250" s="205">
        <f t="shared" si="8"/>
        <v>0</v>
      </c>
      <c r="BJ250" s="17" t="s">
        <v>80</v>
      </c>
      <c r="BK250" s="205">
        <f t="shared" si="9"/>
        <v>0</v>
      </c>
      <c r="BL250" s="17" t="s">
        <v>326</v>
      </c>
      <c r="BM250" s="204" t="s">
        <v>4538</v>
      </c>
    </row>
    <row r="251" spans="1:65" s="2" customFormat="1" ht="16.5" customHeight="1">
      <c r="A251" s="34"/>
      <c r="B251" s="35"/>
      <c r="C251" s="192" t="s">
        <v>898</v>
      </c>
      <c r="D251" s="192" t="s">
        <v>184</v>
      </c>
      <c r="E251" s="193" t="s">
        <v>4539</v>
      </c>
      <c r="F251" s="194" t="s">
        <v>4540</v>
      </c>
      <c r="G251" s="195" t="s">
        <v>318</v>
      </c>
      <c r="H251" s="196">
        <v>9</v>
      </c>
      <c r="I251" s="197"/>
      <c r="J251" s="198">
        <f t="shared" si="0"/>
        <v>0</v>
      </c>
      <c r="K251" s="199"/>
      <c r="L251" s="39"/>
      <c r="M251" s="200" t="s">
        <v>1</v>
      </c>
      <c r="N251" s="201" t="s">
        <v>37</v>
      </c>
      <c r="O251" s="71"/>
      <c r="P251" s="202">
        <f t="shared" si="1"/>
        <v>0</v>
      </c>
      <c r="Q251" s="202">
        <v>4.0000000000000002E-4</v>
      </c>
      <c r="R251" s="202">
        <f t="shared" si="2"/>
        <v>3.6000000000000003E-3</v>
      </c>
      <c r="S251" s="202">
        <v>0</v>
      </c>
      <c r="T251" s="203">
        <f t="shared" si="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326</v>
      </c>
      <c r="AT251" s="204" t="s">
        <v>184</v>
      </c>
      <c r="AU251" s="204" t="s">
        <v>82</v>
      </c>
      <c r="AY251" s="17" t="s">
        <v>182</v>
      </c>
      <c r="BE251" s="205">
        <f t="shared" si="4"/>
        <v>0</v>
      </c>
      <c r="BF251" s="205">
        <f t="shared" si="5"/>
        <v>0</v>
      </c>
      <c r="BG251" s="205">
        <f t="shared" si="6"/>
        <v>0</v>
      </c>
      <c r="BH251" s="205">
        <f t="shared" si="7"/>
        <v>0</v>
      </c>
      <c r="BI251" s="205">
        <f t="shared" si="8"/>
        <v>0</v>
      </c>
      <c r="BJ251" s="17" t="s">
        <v>80</v>
      </c>
      <c r="BK251" s="205">
        <f t="shared" si="9"/>
        <v>0</v>
      </c>
      <c r="BL251" s="17" t="s">
        <v>326</v>
      </c>
      <c r="BM251" s="204" t="s">
        <v>4541</v>
      </c>
    </row>
    <row r="252" spans="1:65" s="2" customFormat="1" ht="16.5" customHeight="1">
      <c r="A252" s="34"/>
      <c r="B252" s="35"/>
      <c r="C252" s="192" t="s">
        <v>902</v>
      </c>
      <c r="D252" s="192" t="s">
        <v>184</v>
      </c>
      <c r="E252" s="193" t="s">
        <v>4542</v>
      </c>
      <c r="F252" s="194" t="s">
        <v>4543</v>
      </c>
      <c r="G252" s="195" t="s">
        <v>318</v>
      </c>
      <c r="H252" s="196">
        <v>10</v>
      </c>
      <c r="I252" s="197"/>
      <c r="J252" s="198">
        <f t="shared" si="0"/>
        <v>0</v>
      </c>
      <c r="K252" s="199"/>
      <c r="L252" s="39"/>
      <c r="M252" s="200" t="s">
        <v>1</v>
      </c>
      <c r="N252" s="201" t="s">
        <v>37</v>
      </c>
      <c r="O252" s="71"/>
      <c r="P252" s="202">
        <f t="shared" si="1"/>
        <v>0</v>
      </c>
      <c r="Q252" s="202">
        <v>4.2999999999999999E-4</v>
      </c>
      <c r="R252" s="202">
        <f t="shared" si="2"/>
        <v>4.3E-3</v>
      </c>
      <c r="S252" s="202">
        <v>0</v>
      </c>
      <c r="T252" s="203">
        <f t="shared" si="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326</v>
      </c>
      <c r="AT252" s="204" t="s">
        <v>184</v>
      </c>
      <c r="AU252" s="204" t="s">
        <v>82</v>
      </c>
      <c r="AY252" s="17" t="s">
        <v>182</v>
      </c>
      <c r="BE252" s="205">
        <f t="shared" si="4"/>
        <v>0</v>
      </c>
      <c r="BF252" s="205">
        <f t="shared" si="5"/>
        <v>0</v>
      </c>
      <c r="BG252" s="205">
        <f t="shared" si="6"/>
        <v>0</v>
      </c>
      <c r="BH252" s="205">
        <f t="shared" si="7"/>
        <v>0</v>
      </c>
      <c r="BI252" s="205">
        <f t="shared" si="8"/>
        <v>0</v>
      </c>
      <c r="BJ252" s="17" t="s">
        <v>80</v>
      </c>
      <c r="BK252" s="205">
        <f t="shared" si="9"/>
        <v>0</v>
      </c>
      <c r="BL252" s="17" t="s">
        <v>326</v>
      </c>
      <c r="BM252" s="204" t="s">
        <v>4544</v>
      </c>
    </row>
    <row r="253" spans="1:65" s="2" customFormat="1" ht="16.5" customHeight="1">
      <c r="A253" s="34"/>
      <c r="B253" s="35"/>
      <c r="C253" s="192" t="s">
        <v>908</v>
      </c>
      <c r="D253" s="192" t="s">
        <v>184</v>
      </c>
      <c r="E253" s="193" t="s">
        <v>4545</v>
      </c>
      <c r="F253" s="194" t="s">
        <v>4546</v>
      </c>
      <c r="G253" s="195" t="s">
        <v>318</v>
      </c>
      <c r="H253" s="196">
        <v>12</v>
      </c>
      <c r="I253" s="197"/>
      <c r="J253" s="198">
        <f t="shared" si="0"/>
        <v>0</v>
      </c>
      <c r="K253" s="199"/>
      <c r="L253" s="39"/>
      <c r="M253" s="200" t="s">
        <v>1</v>
      </c>
      <c r="N253" s="201" t="s">
        <v>37</v>
      </c>
      <c r="O253" s="71"/>
      <c r="P253" s="202">
        <f t="shared" si="1"/>
        <v>0</v>
      </c>
      <c r="Q253" s="202">
        <v>5.0000000000000001E-4</v>
      </c>
      <c r="R253" s="202">
        <f t="shared" si="2"/>
        <v>6.0000000000000001E-3</v>
      </c>
      <c r="S253" s="202">
        <v>0</v>
      </c>
      <c r="T253" s="203">
        <f t="shared" si="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4" t="s">
        <v>326</v>
      </c>
      <c r="AT253" s="204" t="s">
        <v>184</v>
      </c>
      <c r="AU253" s="204" t="s">
        <v>82</v>
      </c>
      <c r="AY253" s="17" t="s">
        <v>182</v>
      </c>
      <c r="BE253" s="205">
        <f t="shared" si="4"/>
        <v>0</v>
      </c>
      <c r="BF253" s="205">
        <f t="shared" si="5"/>
        <v>0</v>
      </c>
      <c r="BG253" s="205">
        <f t="shared" si="6"/>
        <v>0</v>
      </c>
      <c r="BH253" s="205">
        <f t="shared" si="7"/>
        <v>0</v>
      </c>
      <c r="BI253" s="205">
        <f t="shared" si="8"/>
        <v>0</v>
      </c>
      <c r="BJ253" s="17" t="s">
        <v>80</v>
      </c>
      <c r="BK253" s="205">
        <f t="shared" si="9"/>
        <v>0</v>
      </c>
      <c r="BL253" s="17" t="s">
        <v>326</v>
      </c>
      <c r="BM253" s="204" t="s">
        <v>4547</v>
      </c>
    </row>
    <row r="254" spans="1:65" s="2" customFormat="1" ht="16.5" customHeight="1">
      <c r="A254" s="34"/>
      <c r="B254" s="35"/>
      <c r="C254" s="192" t="s">
        <v>914</v>
      </c>
      <c r="D254" s="192" t="s">
        <v>184</v>
      </c>
      <c r="E254" s="193" t="s">
        <v>4548</v>
      </c>
      <c r="F254" s="194" t="s">
        <v>4549</v>
      </c>
      <c r="G254" s="195" t="s">
        <v>318</v>
      </c>
      <c r="H254" s="196">
        <v>20</v>
      </c>
      <c r="I254" s="197"/>
      <c r="J254" s="198">
        <f t="shared" si="0"/>
        <v>0</v>
      </c>
      <c r="K254" s="199"/>
      <c r="L254" s="39"/>
      <c r="M254" s="200" t="s">
        <v>1</v>
      </c>
      <c r="N254" s="201" t="s">
        <v>37</v>
      </c>
      <c r="O254" s="71"/>
      <c r="P254" s="202">
        <f t="shared" si="1"/>
        <v>0</v>
      </c>
      <c r="Q254" s="202">
        <v>1.5299999999999999E-3</v>
      </c>
      <c r="R254" s="202">
        <f t="shared" si="2"/>
        <v>3.0599999999999999E-2</v>
      </c>
      <c r="S254" s="202">
        <v>0</v>
      </c>
      <c r="T254" s="203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4" t="s">
        <v>326</v>
      </c>
      <c r="AT254" s="204" t="s">
        <v>184</v>
      </c>
      <c r="AU254" s="204" t="s">
        <v>82</v>
      </c>
      <c r="AY254" s="17" t="s">
        <v>182</v>
      </c>
      <c r="BE254" s="205">
        <f t="shared" si="4"/>
        <v>0</v>
      </c>
      <c r="BF254" s="205">
        <f t="shared" si="5"/>
        <v>0</v>
      </c>
      <c r="BG254" s="205">
        <f t="shared" si="6"/>
        <v>0</v>
      </c>
      <c r="BH254" s="205">
        <f t="shared" si="7"/>
        <v>0</v>
      </c>
      <c r="BI254" s="205">
        <f t="shared" si="8"/>
        <v>0</v>
      </c>
      <c r="BJ254" s="17" t="s">
        <v>80</v>
      </c>
      <c r="BK254" s="205">
        <f t="shared" si="9"/>
        <v>0</v>
      </c>
      <c r="BL254" s="17" t="s">
        <v>326</v>
      </c>
      <c r="BM254" s="204" t="s">
        <v>4550</v>
      </c>
    </row>
    <row r="255" spans="1:65" s="2" customFormat="1" ht="24.2" customHeight="1">
      <c r="A255" s="34"/>
      <c r="B255" s="35"/>
      <c r="C255" s="242" t="s">
        <v>922</v>
      </c>
      <c r="D255" s="242" t="s">
        <v>648</v>
      </c>
      <c r="E255" s="243" t="s">
        <v>4551</v>
      </c>
      <c r="F255" s="244" t="s">
        <v>4552</v>
      </c>
      <c r="G255" s="245" t="s">
        <v>324</v>
      </c>
      <c r="H255" s="246">
        <v>1</v>
      </c>
      <c r="I255" s="247"/>
      <c r="J255" s="248">
        <f t="shared" si="0"/>
        <v>0</v>
      </c>
      <c r="K255" s="249"/>
      <c r="L255" s="250"/>
      <c r="M255" s="251" t="s">
        <v>1</v>
      </c>
      <c r="N255" s="252" t="s">
        <v>37</v>
      </c>
      <c r="O255" s="71"/>
      <c r="P255" s="202">
        <f t="shared" si="1"/>
        <v>0</v>
      </c>
      <c r="Q255" s="202">
        <v>3.3E-4</v>
      </c>
      <c r="R255" s="202">
        <f t="shared" si="2"/>
        <v>3.3E-4</v>
      </c>
      <c r="S255" s="202">
        <v>0</v>
      </c>
      <c r="T255" s="203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4" t="s">
        <v>434</v>
      </c>
      <c r="AT255" s="204" t="s">
        <v>648</v>
      </c>
      <c r="AU255" s="204" t="s">
        <v>82</v>
      </c>
      <c r="AY255" s="17" t="s">
        <v>182</v>
      </c>
      <c r="BE255" s="205">
        <f t="shared" si="4"/>
        <v>0</v>
      </c>
      <c r="BF255" s="205">
        <f t="shared" si="5"/>
        <v>0</v>
      </c>
      <c r="BG255" s="205">
        <f t="shared" si="6"/>
        <v>0</v>
      </c>
      <c r="BH255" s="205">
        <f t="shared" si="7"/>
        <v>0</v>
      </c>
      <c r="BI255" s="205">
        <f t="shared" si="8"/>
        <v>0</v>
      </c>
      <c r="BJ255" s="17" t="s">
        <v>80</v>
      </c>
      <c r="BK255" s="205">
        <f t="shared" si="9"/>
        <v>0</v>
      </c>
      <c r="BL255" s="17" t="s">
        <v>326</v>
      </c>
      <c r="BM255" s="204" t="s">
        <v>4553</v>
      </c>
    </row>
    <row r="256" spans="1:65" s="2" customFormat="1" ht="16.5" customHeight="1">
      <c r="A256" s="34"/>
      <c r="B256" s="35"/>
      <c r="C256" s="192" t="s">
        <v>930</v>
      </c>
      <c r="D256" s="192" t="s">
        <v>184</v>
      </c>
      <c r="E256" s="193" t="s">
        <v>4554</v>
      </c>
      <c r="F256" s="194" t="s">
        <v>4555</v>
      </c>
      <c r="G256" s="195" t="s">
        <v>324</v>
      </c>
      <c r="H256" s="196">
        <v>8</v>
      </c>
      <c r="I256" s="197"/>
      <c r="J256" s="198">
        <f t="shared" si="0"/>
        <v>0</v>
      </c>
      <c r="K256" s="199"/>
      <c r="L256" s="39"/>
      <c r="M256" s="200" t="s">
        <v>1</v>
      </c>
      <c r="N256" s="201" t="s">
        <v>37</v>
      </c>
      <c r="O256" s="71"/>
      <c r="P256" s="202">
        <f t="shared" si="1"/>
        <v>0</v>
      </c>
      <c r="Q256" s="202">
        <v>0</v>
      </c>
      <c r="R256" s="202">
        <f t="shared" si="2"/>
        <v>0</v>
      </c>
      <c r="S256" s="202">
        <v>0</v>
      </c>
      <c r="T256" s="203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326</v>
      </c>
      <c r="AT256" s="204" t="s">
        <v>184</v>
      </c>
      <c r="AU256" s="204" t="s">
        <v>82</v>
      </c>
      <c r="AY256" s="17" t="s">
        <v>182</v>
      </c>
      <c r="BE256" s="205">
        <f t="shared" si="4"/>
        <v>0</v>
      </c>
      <c r="BF256" s="205">
        <f t="shared" si="5"/>
        <v>0</v>
      </c>
      <c r="BG256" s="205">
        <f t="shared" si="6"/>
        <v>0</v>
      </c>
      <c r="BH256" s="205">
        <f t="shared" si="7"/>
        <v>0</v>
      </c>
      <c r="BI256" s="205">
        <f t="shared" si="8"/>
        <v>0</v>
      </c>
      <c r="BJ256" s="17" t="s">
        <v>80</v>
      </c>
      <c r="BK256" s="205">
        <f t="shared" si="9"/>
        <v>0</v>
      </c>
      <c r="BL256" s="17" t="s">
        <v>326</v>
      </c>
      <c r="BM256" s="204" t="s">
        <v>4556</v>
      </c>
    </row>
    <row r="257" spans="1:65" s="2" customFormat="1" ht="16.5" customHeight="1">
      <c r="A257" s="34"/>
      <c r="B257" s="35"/>
      <c r="C257" s="192" t="s">
        <v>934</v>
      </c>
      <c r="D257" s="192" t="s">
        <v>184</v>
      </c>
      <c r="E257" s="193" t="s">
        <v>4557</v>
      </c>
      <c r="F257" s="194" t="s">
        <v>4558</v>
      </c>
      <c r="G257" s="195" t="s">
        <v>324</v>
      </c>
      <c r="H257" s="196">
        <v>2</v>
      </c>
      <c r="I257" s="197"/>
      <c r="J257" s="198">
        <f t="shared" si="0"/>
        <v>0</v>
      </c>
      <c r="K257" s="199"/>
      <c r="L257" s="39"/>
      <c r="M257" s="200" t="s">
        <v>1</v>
      </c>
      <c r="N257" s="201" t="s">
        <v>37</v>
      </c>
      <c r="O257" s="71"/>
      <c r="P257" s="202">
        <f t="shared" si="1"/>
        <v>0</v>
      </c>
      <c r="Q257" s="202">
        <v>0</v>
      </c>
      <c r="R257" s="202">
        <f t="shared" si="2"/>
        <v>0</v>
      </c>
      <c r="S257" s="202">
        <v>0</v>
      </c>
      <c r="T257" s="203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4" t="s">
        <v>326</v>
      </c>
      <c r="AT257" s="204" t="s">
        <v>184</v>
      </c>
      <c r="AU257" s="204" t="s">
        <v>82</v>
      </c>
      <c r="AY257" s="17" t="s">
        <v>182</v>
      </c>
      <c r="BE257" s="205">
        <f t="shared" si="4"/>
        <v>0</v>
      </c>
      <c r="BF257" s="205">
        <f t="shared" si="5"/>
        <v>0</v>
      </c>
      <c r="BG257" s="205">
        <f t="shared" si="6"/>
        <v>0</v>
      </c>
      <c r="BH257" s="205">
        <f t="shared" si="7"/>
        <v>0</v>
      </c>
      <c r="BI257" s="205">
        <f t="shared" si="8"/>
        <v>0</v>
      </c>
      <c r="BJ257" s="17" t="s">
        <v>80</v>
      </c>
      <c r="BK257" s="205">
        <f t="shared" si="9"/>
        <v>0</v>
      </c>
      <c r="BL257" s="17" t="s">
        <v>326</v>
      </c>
      <c r="BM257" s="204" t="s">
        <v>4559</v>
      </c>
    </row>
    <row r="258" spans="1:65" s="2" customFormat="1" ht="21.75" customHeight="1">
      <c r="A258" s="34"/>
      <c r="B258" s="35"/>
      <c r="C258" s="192" t="s">
        <v>938</v>
      </c>
      <c r="D258" s="192" t="s">
        <v>184</v>
      </c>
      <c r="E258" s="193" t="s">
        <v>4560</v>
      </c>
      <c r="F258" s="194" t="s">
        <v>4561</v>
      </c>
      <c r="G258" s="195" t="s">
        <v>324</v>
      </c>
      <c r="H258" s="196">
        <v>9</v>
      </c>
      <c r="I258" s="197"/>
      <c r="J258" s="198">
        <f t="shared" si="0"/>
        <v>0</v>
      </c>
      <c r="K258" s="199"/>
      <c r="L258" s="39"/>
      <c r="M258" s="200" t="s">
        <v>1</v>
      </c>
      <c r="N258" s="201" t="s">
        <v>37</v>
      </c>
      <c r="O258" s="71"/>
      <c r="P258" s="202">
        <f t="shared" si="1"/>
        <v>0</v>
      </c>
      <c r="Q258" s="202">
        <v>0</v>
      </c>
      <c r="R258" s="202">
        <f t="shared" si="2"/>
        <v>0</v>
      </c>
      <c r="S258" s="202">
        <v>0</v>
      </c>
      <c r="T258" s="203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4" t="s">
        <v>326</v>
      </c>
      <c r="AT258" s="204" t="s">
        <v>184</v>
      </c>
      <c r="AU258" s="204" t="s">
        <v>82</v>
      </c>
      <c r="AY258" s="17" t="s">
        <v>182</v>
      </c>
      <c r="BE258" s="205">
        <f t="shared" si="4"/>
        <v>0</v>
      </c>
      <c r="BF258" s="205">
        <f t="shared" si="5"/>
        <v>0</v>
      </c>
      <c r="BG258" s="205">
        <f t="shared" si="6"/>
        <v>0</v>
      </c>
      <c r="BH258" s="205">
        <f t="shared" si="7"/>
        <v>0</v>
      </c>
      <c r="BI258" s="205">
        <f t="shared" si="8"/>
        <v>0</v>
      </c>
      <c r="BJ258" s="17" t="s">
        <v>80</v>
      </c>
      <c r="BK258" s="205">
        <f t="shared" si="9"/>
        <v>0</v>
      </c>
      <c r="BL258" s="17" t="s">
        <v>326</v>
      </c>
      <c r="BM258" s="204" t="s">
        <v>4562</v>
      </c>
    </row>
    <row r="259" spans="1:65" s="2" customFormat="1" ht="33" customHeight="1">
      <c r="A259" s="34"/>
      <c r="B259" s="35"/>
      <c r="C259" s="192" t="s">
        <v>943</v>
      </c>
      <c r="D259" s="192" t="s">
        <v>184</v>
      </c>
      <c r="E259" s="193" t="s">
        <v>4563</v>
      </c>
      <c r="F259" s="194" t="s">
        <v>4564</v>
      </c>
      <c r="G259" s="195" t="s">
        <v>324</v>
      </c>
      <c r="H259" s="196">
        <v>6</v>
      </c>
      <c r="I259" s="197"/>
      <c r="J259" s="198">
        <f t="shared" si="0"/>
        <v>0</v>
      </c>
      <c r="K259" s="199"/>
      <c r="L259" s="39"/>
      <c r="M259" s="200" t="s">
        <v>1</v>
      </c>
      <c r="N259" s="201" t="s">
        <v>37</v>
      </c>
      <c r="O259" s="71"/>
      <c r="P259" s="202">
        <f t="shared" si="1"/>
        <v>0</v>
      </c>
      <c r="Q259" s="202">
        <v>2.2300000000000002E-3</v>
      </c>
      <c r="R259" s="202">
        <f t="shared" si="2"/>
        <v>1.3380000000000001E-2</v>
      </c>
      <c r="S259" s="202">
        <v>0</v>
      </c>
      <c r="T259" s="203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326</v>
      </c>
      <c r="AT259" s="204" t="s">
        <v>184</v>
      </c>
      <c r="AU259" s="204" t="s">
        <v>82</v>
      </c>
      <c r="AY259" s="17" t="s">
        <v>182</v>
      </c>
      <c r="BE259" s="205">
        <f t="shared" si="4"/>
        <v>0</v>
      </c>
      <c r="BF259" s="205">
        <f t="shared" si="5"/>
        <v>0</v>
      </c>
      <c r="BG259" s="205">
        <f t="shared" si="6"/>
        <v>0</v>
      </c>
      <c r="BH259" s="205">
        <f t="shared" si="7"/>
        <v>0</v>
      </c>
      <c r="BI259" s="205">
        <f t="shared" si="8"/>
        <v>0</v>
      </c>
      <c r="BJ259" s="17" t="s">
        <v>80</v>
      </c>
      <c r="BK259" s="205">
        <f t="shared" si="9"/>
        <v>0</v>
      </c>
      <c r="BL259" s="17" t="s">
        <v>326</v>
      </c>
      <c r="BM259" s="204" t="s">
        <v>4565</v>
      </c>
    </row>
    <row r="260" spans="1:65" s="2" customFormat="1" ht="24.2" customHeight="1">
      <c r="A260" s="34"/>
      <c r="B260" s="35"/>
      <c r="C260" s="192" t="s">
        <v>948</v>
      </c>
      <c r="D260" s="192" t="s">
        <v>184</v>
      </c>
      <c r="E260" s="193" t="s">
        <v>4566</v>
      </c>
      <c r="F260" s="194" t="s">
        <v>4567</v>
      </c>
      <c r="G260" s="195" t="s">
        <v>324</v>
      </c>
      <c r="H260" s="196">
        <v>2</v>
      </c>
      <c r="I260" s="197"/>
      <c r="J260" s="198">
        <f t="shared" si="0"/>
        <v>0</v>
      </c>
      <c r="K260" s="199"/>
      <c r="L260" s="39"/>
      <c r="M260" s="200" t="s">
        <v>1</v>
      </c>
      <c r="N260" s="201" t="s">
        <v>37</v>
      </c>
      <c r="O260" s="71"/>
      <c r="P260" s="202">
        <f t="shared" si="1"/>
        <v>0</v>
      </c>
      <c r="Q260" s="202">
        <v>2.0500000000000002E-3</v>
      </c>
      <c r="R260" s="202">
        <f t="shared" si="2"/>
        <v>4.1000000000000003E-3</v>
      </c>
      <c r="S260" s="202">
        <v>0</v>
      </c>
      <c r="T260" s="203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4" t="s">
        <v>326</v>
      </c>
      <c r="AT260" s="204" t="s">
        <v>184</v>
      </c>
      <c r="AU260" s="204" t="s">
        <v>82</v>
      </c>
      <c r="AY260" s="17" t="s">
        <v>182</v>
      </c>
      <c r="BE260" s="205">
        <f t="shared" si="4"/>
        <v>0</v>
      </c>
      <c r="BF260" s="205">
        <f t="shared" si="5"/>
        <v>0</v>
      </c>
      <c r="BG260" s="205">
        <f t="shared" si="6"/>
        <v>0</v>
      </c>
      <c r="BH260" s="205">
        <f t="shared" si="7"/>
        <v>0</v>
      </c>
      <c r="BI260" s="205">
        <f t="shared" si="8"/>
        <v>0</v>
      </c>
      <c r="BJ260" s="17" t="s">
        <v>80</v>
      </c>
      <c r="BK260" s="205">
        <f t="shared" si="9"/>
        <v>0</v>
      </c>
      <c r="BL260" s="17" t="s">
        <v>326</v>
      </c>
      <c r="BM260" s="204" t="s">
        <v>4568</v>
      </c>
    </row>
    <row r="261" spans="1:65" s="14" customFormat="1" ht="11.25">
      <c r="B261" s="217"/>
      <c r="C261" s="218"/>
      <c r="D261" s="208" t="s">
        <v>194</v>
      </c>
      <c r="E261" s="219" t="s">
        <v>1</v>
      </c>
      <c r="F261" s="220" t="s">
        <v>82</v>
      </c>
      <c r="G261" s="218"/>
      <c r="H261" s="221">
        <v>2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194</v>
      </c>
      <c r="AU261" s="227" t="s">
        <v>82</v>
      </c>
      <c r="AV261" s="14" t="s">
        <v>82</v>
      </c>
      <c r="AW261" s="14" t="s">
        <v>29</v>
      </c>
      <c r="AX261" s="14" t="s">
        <v>80</v>
      </c>
      <c r="AY261" s="227" t="s">
        <v>182</v>
      </c>
    </row>
    <row r="262" spans="1:65" s="2" customFormat="1" ht="24.2" customHeight="1">
      <c r="A262" s="34"/>
      <c r="B262" s="35"/>
      <c r="C262" s="192" t="s">
        <v>953</v>
      </c>
      <c r="D262" s="192" t="s">
        <v>184</v>
      </c>
      <c r="E262" s="193" t="s">
        <v>4569</v>
      </c>
      <c r="F262" s="194" t="s">
        <v>4570</v>
      </c>
      <c r="G262" s="195" t="s">
        <v>324</v>
      </c>
      <c r="H262" s="196">
        <v>1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37</v>
      </c>
      <c r="O262" s="71"/>
      <c r="P262" s="202">
        <f>O262*H262</f>
        <v>0</v>
      </c>
      <c r="Q262" s="202">
        <v>2.1199999999999999E-3</v>
      </c>
      <c r="R262" s="202">
        <f>Q262*H262</f>
        <v>2.1199999999999999E-3</v>
      </c>
      <c r="S262" s="202">
        <v>0</v>
      </c>
      <c r="T262" s="20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326</v>
      </c>
      <c r="AT262" s="204" t="s">
        <v>184</v>
      </c>
      <c r="AU262" s="204" t="s">
        <v>82</v>
      </c>
      <c r="AY262" s="17" t="s">
        <v>182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326</v>
      </c>
      <c r="BM262" s="204" t="s">
        <v>4571</v>
      </c>
    </row>
    <row r="263" spans="1:65" s="2" customFormat="1" ht="21.75" customHeight="1">
      <c r="A263" s="34"/>
      <c r="B263" s="35"/>
      <c r="C263" s="192" t="s">
        <v>958</v>
      </c>
      <c r="D263" s="192" t="s">
        <v>184</v>
      </c>
      <c r="E263" s="193" t="s">
        <v>4572</v>
      </c>
      <c r="F263" s="194" t="s">
        <v>4573</v>
      </c>
      <c r="G263" s="195" t="s">
        <v>318</v>
      </c>
      <c r="H263" s="196">
        <v>172</v>
      </c>
      <c r="I263" s="197"/>
      <c r="J263" s="198">
        <f>ROUND(I263*H263,2)</f>
        <v>0</v>
      </c>
      <c r="K263" s="199"/>
      <c r="L263" s="39"/>
      <c r="M263" s="200" t="s">
        <v>1</v>
      </c>
      <c r="N263" s="201" t="s">
        <v>37</v>
      </c>
      <c r="O263" s="71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4" t="s">
        <v>326</v>
      </c>
      <c r="AT263" s="204" t="s">
        <v>184</v>
      </c>
      <c r="AU263" s="204" t="s">
        <v>82</v>
      </c>
      <c r="AY263" s="17" t="s">
        <v>182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7" t="s">
        <v>80</v>
      </c>
      <c r="BK263" s="205">
        <f>ROUND(I263*H263,2)</f>
        <v>0</v>
      </c>
      <c r="BL263" s="17" t="s">
        <v>326</v>
      </c>
      <c r="BM263" s="204" t="s">
        <v>4574</v>
      </c>
    </row>
    <row r="264" spans="1:65" s="14" customFormat="1" ht="11.25">
      <c r="B264" s="217"/>
      <c r="C264" s="218"/>
      <c r="D264" s="208" t="s">
        <v>194</v>
      </c>
      <c r="E264" s="219" t="s">
        <v>1</v>
      </c>
      <c r="F264" s="220" t="s">
        <v>4575</v>
      </c>
      <c r="G264" s="218"/>
      <c r="H264" s="221">
        <v>172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194</v>
      </c>
      <c r="AU264" s="227" t="s">
        <v>82</v>
      </c>
      <c r="AV264" s="14" t="s">
        <v>82</v>
      </c>
      <c r="AW264" s="14" t="s">
        <v>29</v>
      </c>
      <c r="AX264" s="14" t="s">
        <v>80</v>
      </c>
      <c r="AY264" s="227" t="s">
        <v>182</v>
      </c>
    </row>
    <row r="265" spans="1:65" s="2" customFormat="1" ht="24.2" customHeight="1">
      <c r="A265" s="34"/>
      <c r="B265" s="35"/>
      <c r="C265" s="192" t="s">
        <v>963</v>
      </c>
      <c r="D265" s="192" t="s">
        <v>184</v>
      </c>
      <c r="E265" s="193" t="s">
        <v>2637</v>
      </c>
      <c r="F265" s="194" t="s">
        <v>2638</v>
      </c>
      <c r="G265" s="195" t="s">
        <v>292</v>
      </c>
      <c r="H265" s="196">
        <v>0.33</v>
      </c>
      <c r="I265" s="197"/>
      <c r="J265" s="198">
        <f>ROUND(I265*H265,2)</f>
        <v>0</v>
      </c>
      <c r="K265" s="199"/>
      <c r="L265" s="39"/>
      <c r="M265" s="200" t="s">
        <v>1</v>
      </c>
      <c r="N265" s="201" t="s">
        <v>37</v>
      </c>
      <c r="O265" s="71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4" t="s">
        <v>326</v>
      </c>
      <c r="AT265" s="204" t="s">
        <v>184</v>
      </c>
      <c r="AU265" s="204" t="s">
        <v>82</v>
      </c>
      <c r="AY265" s="17" t="s">
        <v>182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7" t="s">
        <v>80</v>
      </c>
      <c r="BK265" s="205">
        <f>ROUND(I265*H265,2)</f>
        <v>0</v>
      </c>
      <c r="BL265" s="17" t="s">
        <v>326</v>
      </c>
      <c r="BM265" s="204" t="s">
        <v>4576</v>
      </c>
    </row>
    <row r="266" spans="1:65" s="2" customFormat="1" ht="33" customHeight="1">
      <c r="A266" s="34"/>
      <c r="B266" s="35"/>
      <c r="C266" s="192" t="s">
        <v>965</v>
      </c>
      <c r="D266" s="192" t="s">
        <v>184</v>
      </c>
      <c r="E266" s="193" t="s">
        <v>2641</v>
      </c>
      <c r="F266" s="194" t="s">
        <v>2642</v>
      </c>
      <c r="G266" s="195" t="s">
        <v>292</v>
      </c>
      <c r="H266" s="196">
        <v>0.99</v>
      </c>
      <c r="I266" s="197"/>
      <c r="J266" s="198">
        <f>ROUND(I266*H266,2)</f>
        <v>0</v>
      </c>
      <c r="K266" s="199"/>
      <c r="L266" s="39"/>
      <c r="M266" s="200" t="s">
        <v>1</v>
      </c>
      <c r="N266" s="201" t="s">
        <v>37</v>
      </c>
      <c r="O266" s="71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4" t="s">
        <v>326</v>
      </c>
      <c r="AT266" s="204" t="s">
        <v>184</v>
      </c>
      <c r="AU266" s="204" t="s">
        <v>82</v>
      </c>
      <c r="AY266" s="17" t="s">
        <v>182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7" t="s">
        <v>80</v>
      </c>
      <c r="BK266" s="205">
        <f>ROUND(I266*H266,2)</f>
        <v>0</v>
      </c>
      <c r="BL266" s="17" t="s">
        <v>326</v>
      </c>
      <c r="BM266" s="204" t="s">
        <v>4577</v>
      </c>
    </row>
    <row r="267" spans="1:65" s="14" customFormat="1" ht="11.25">
      <c r="B267" s="217"/>
      <c r="C267" s="218"/>
      <c r="D267" s="208" t="s">
        <v>194</v>
      </c>
      <c r="E267" s="218"/>
      <c r="F267" s="220" t="s">
        <v>4578</v>
      </c>
      <c r="G267" s="218"/>
      <c r="H267" s="221">
        <v>0.99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194</v>
      </c>
      <c r="AU267" s="227" t="s">
        <v>82</v>
      </c>
      <c r="AV267" s="14" t="s">
        <v>82</v>
      </c>
      <c r="AW267" s="14" t="s">
        <v>4</v>
      </c>
      <c r="AX267" s="14" t="s">
        <v>80</v>
      </c>
      <c r="AY267" s="227" t="s">
        <v>182</v>
      </c>
    </row>
    <row r="268" spans="1:65" s="12" customFormat="1" ht="22.9" customHeight="1">
      <c r="B268" s="176"/>
      <c r="C268" s="177"/>
      <c r="D268" s="178" t="s">
        <v>71</v>
      </c>
      <c r="E268" s="190" t="s">
        <v>4579</v>
      </c>
      <c r="F268" s="190" t="s">
        <v>4580</v>
      </c>
      <c r="G268" s="177"/>
      <c r="H268" s="177"/>
      <c r="I268" s="180"/>
      <c r="J268" s="191">
        <f>BK268</f>
        <v>0</v>
      </c>
      <c r="K268" s="177"/>
      <c r="L268" s="182"/>
      <c r="M268" s="183"/>
      <c r="N268" s="184"/>
      <c r="O268" s="184"/>
      <c r="P268" s="185">
        <f>SUM(P269:P275)</f>
        <v>0</v>
      </c>
      <c r="Q268" s="184"/>
      <c r="R268" s="185">
        <f>SUM(R269:R275)</f>
        <v>1.4E-2</v>
      </c>
      <c r="S268" s="184"/>
      <c r="T268" s="186">
        <f>SUM(T269:T275)</f>
        <v>0</v>
      </c>
      <c r="AR268" s="187" t="s">
        <v>82</v>
      </c>
      <c r="AT268" s="188" t="s">
        <v>71</v>
      </c>
      <c r="AU268" s="188" t="s">
        <v>80</v>
      </c>
      <c r="AY268" s="187" t="s">
        <v>182</v>
      </c>
      <c r="BK268" s="189">
        <f>SUM(BK269:BK275)</f>
        <v>0</v>
      </c>
    </row>
    <row r="269" spans="1:65" s="2" customFormat="1" ht="16.5" customHeight="1">
      <c r="A269" s="34"/>
      <c r="B269" s="35"/>
      <c r="C269" s="192" t="s">
        <v>969</v>
      </c>
      <c r="D269" s="192" t="s">
        <v>184</v>
      </c>
      <c r="E269" s="193" t="s">
        <v>4581</v>
      </c>
      <c r="F269" s="194" t="s">
        <v>4582</v>
      </c>
      <c r="G269" s="195" t="s">
        <v>1883</v>
      </c>
      <c r="H269" s="196">
        <v>1</v>
      </c>
      <c r="I269" s="197"/>
      <c r="J269" s="198">
        <f>ROUND(I269*H269,2)</f>
        <v>0</v>
      </c>
      <c r="K269" s="199"/>
      <c r="L269" s="39"/>
      <c r="M269" s="200" t="s">
        <v>1</v>
      </c>
      <c r="N269" s="201" t="s">
        <v>37</v>
      </c>
      <c r="O269" s="71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4" t="s">
        <v>326</v>
      </c>
      <c r="AT269" s="204" t="s">
        <v>184</v>
      </c>
      <c r="AU269" s="204" t="s">
        <v>82</v>
      </c>
      <c r="AY269" s="17" t="s">
        <v>182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7" t="s">
        <v>80</v>
      </c>
      <c r="BK269" s="205">
        <f>ROUND(I269*H269,2)</f>
        <v>0</v>
      </c>
      <c r="BL269" s="17" t="s">
        <v>326</v>
      </c>
      <c r="BM269" s="204" t="s">
        <v>4583</v>
      </c>
    </row>
    <row r="270" spans="1:65" s="2" customFormat="1" ht="117">
      <c r="A270" s="34"/>
      <c r="B270" s="35"/>
      <c r="C270" s="36"/>
      <c r="D270" s="208" t="s">
        <v>652</v>
      </c>
      <c r="E270" s="36"/>
      <c r="F270" s="253" t="s">
        <v>4584</v>
      </c>
      <c r="G270" s="36"/>
      <c r="H270" s="36"/>
      <c r="I270" s="254"/>
      <c r="J270" s="36"/>
      <c r="K270" s="36"/>
      <c r="L270" s="39"/>
      <c r="M270" s="255"/>
      <c r="N270" s="256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652</v>
      </c>
      <c r="AU270" s="17" t="s">
        <v>82</v>
      </c>
    </row>
    <row r="271" spans="1:65" s="2" customFormat="1" ht="21.75" customHeight="1">
      <c r="A271" s="34"/>
      <c r="B271" s="35"/>
      <c r="C271" s="242" t="s">
        <v>976</v>
      </c>
      <c r="D271" s="242" t="s">
        <v>648</v>
      </c>
      <c r="E271" s="243" t="s">
        <v>4585</v>
      </c>
      <c r="F271" s="244" t="s">
        <v>4586</v>
      </c>
      <c r="G271" s="245" t="s">
        <v>324</v>
      </c>
      <c r="H271" s="246">
        <v>1</v>
      </c>
      <c r="I271" s="247"/>
      <c r="J271" s="248">
        <f>ROUND(I271*H271,2)</f>
        <v>0</v>
      </c>
      <c r="K271" s="249"/>
      <c r="L271" s="250"/>
      <c r="M271" s="251" t="s">
        <v>1</v>
      </c>
      <c r="N271" s="252" t="s">
        <v>37</v>
      </c>
      <c r="O271" s="71"/>
      <c r="P271" s="202">
        <f>O271*H271</f>
        <v>0</v>
      </c>
      <c r="Q271" s="202">
        <v>1.4E-2</v>
      </c>
      <c r="R271" s="202">
        <f>Q271*H271</f>
        <v>1.4E-2</v>
      </c>
      <c r="S271" s="202">
        <v>0</v>
      </c>
      <c r="T271" s="20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4" t="s">
        <v>282</v>
      </c>
      <c r="AT271" s="204" t="s">
        <v>648</v>
      </c>
      <c r="AU271" s="204" t="s">
        <v>82</v>
      </c>
      <c r="AY271" s="17" t="s">
        <v>182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7" t="s">
        <v>80</v>
      </c>
      <c r="BK271" s="205">
        <f>ROUND(I271*H271,2)</f>
        <v>0</v>
      </c>
      <c r="BL271" s="17" t="s">
        <v>187</v>
      </c>
      <c r="BM271" s="204" t="s">
        <v>4587</v>
      </c>
    </row>
    <row r="272" spans="1:65" s="2" customFormat="1" ht="175.5">
      <c r="A272" s="34"/>
      <c r="B272" s="35"/>
      <c r="C272" s="36"/>
      <c r="D272" s="208" t="s">
        <v>652</v>
      </c>
      <c r="E272" s="36"/>
      <c r="F272" s="253" t="s">
        <v>4588</v>
      </c>
      <c r="G272" s="36"/>
      <c r="H272" s="36"/>
      <c r="I272" s="254"/>
      <c r="J272" s="36"/>
      <c r="K272" s="36"/>
      <c r="L272" s="39"/>
      <c r="M272" s="255"/>
      <c r="N272" s="256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652</v>
      </c>
      <c r="AU272" s="17" t="s">
        <v>82</v>
      </c>
    </row>
    <row r="273" spans="1:65" s="2" customFormat="1" ht="24.2" customHeight="1">
      <c r="A273" s="34"/>
      <c r="B273" s="35"/>
      <c r="C273" s="192" t="s">
        <v>982</v>
      </c>
      <c r="D273" s="192" t="s">
        <v>184</v>
      </c>
      <c r="E273" s="193" t="s">
        <v>4589</v>
      </c>
      <c r="F273" s="194" t="s">
        <v>4590</v>
      </c>
      <c r="G273" s="195" t="s">
        <v>292</v>
      </c>
      <c r="H273" s="196">
        <v>0</v>
      </c>
      <c r="I273" s="197"/>
      <c r="J273" s="198">
        <f>ROUND(I273*H273,2)</f>
        <v>0</v>
      </c>
      <c r="K273" s="199"/>
      <c r="L273" s="39"/>
      <c r="M273" s="200" t="s">
        <v>1</v>
      </c>
      <c r="N273" s="201" t="s">
        <v>37</v>
      </c>
      <c r="O273" s="71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4" t="s">
        <v>326</v>
      </c>
      <c r="AT273" s="204" t="s">
        <v>184</v>
      </c>
      <c r="AU273" s="204" t="s">
        <v>82</v>
      </c>
      <c r="AY273" s="17" t="s">
        <v>182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7" t="s">
        <v>80</v>
      </c>
      <c r="BK273" s="205">
        <f>ROUND(I273*H273,2)</f>
        <v>0</v>
      </c>
      <c r="BL273" s="17" t="s">
        <v>326</v>
      </c>
      <c r="BM273" s="204" t="s">
        <v>4591</v>
      </c>
    </row>
    <row r="274" spans="1:65" s="2" customFormat="1" ht="33" customHeight="1">
      <c r="A274" s="34"/>
      <c r="B274" s="35"/>
      <c r="C274" s="192" t="s">
        <v>990</v>
      </c>
      <c r="D274" s="192" t="s">
        <v>184</v>
      </c>
      <c r="E274" s="193" t="s">
        <v>4592</v>
      </c>
      <c r="F274" s="194" t="s">
        <v>4593</v>
      </c>
      <c r="G274" s="195" t="s">
        <v>292</v>
      </c>
      <c r="H274" s="196">
        <v>0</v>
      </c>
      <c r="I274" s="197"/>
      <c r="J274" s="198">
        <f>ROUND(I274*H274,2)</f>
        <v>0</v>
      </c>
      <c r="K274" s="199"/>
      <c r="L274" s="39"/>
      <c r="M274" s="200" t="s">
        <v>1</v>
      </c>
      <c r="N274" s="201" t="s">
        <v>37</v>
      </c>
      <c r="O274" s="71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326</v>
      </c>
      <c r="AT274" s="204" t="s">
        <v>184</v>
      </c>
      <c r="AU274" s="204" t="s">
        <v>82</v>
      </c>
      <c r="AY274" s="17" t="s">
        <v>182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80</v>
      </c>
      <c r="BK274" s="205">
        <f>ROUND(I274*H274,2)</f>
        <v>0</v>
      </c>
      <c r="BL274" s="17" t="s">
        <v>326</v>
      </c>
      <c r="BM274" s="204" t="s">
        <v>4594</v>
      </c>
    </row>
    <row r="275" spans="1:65" s="14" customFormat="1" ht="11.25">
      <c r="B275" s="217"/>
      <c r="C275" s="218"/>
      <c r="D275" s="208" t="s">
        <v>194</v>
      </c>
      <c r="E275" s="218"/>
      <c r="F275" s="220" t="s">
        <v>4595</v>
      </c>
      <c r="G275" s="218"/>
      <c r="H275" s="221">
        <v>0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194</v>
      </c>
      <c r="AU275" s="227" t="s">
        <v>82</v>
      </c>
      <c r="AV275" s="14" t="s">
        <v>82</v>
      </c>
      <c r="AW275" s="14" t="s">
        <v>4</v>
      </c>
      <c r="AX275" s="14" t="s">
        <v>80</v>
      </c>
      <c r="AY275" s="227" t="s">
        <v>182</v>
      </c>
    </row>
    <row r="276" spans="1:65" s="12" customFormat="1" ht="22.9" customHeight="1">
      <c r="B276" s="176"/>
      <c r="C276" s="177"/>
      <c r="D276" s="178" t="s">
        <v>71</v>
      </c>
      <c r="E276" s="190" t="s">
        <v>2645</v>
      </c>
      <c r="F276" s="190" t="s">
        <v>2646</v>
      </c>
      <c r="G276" s="177"/>
      <c r="H276" s="177"/>
      <c r="I276" s="180"/>
      <c r="J276" s="191">
        <f>BK276</f>
        <v>0</v>
      </c>
      <c r="K276" s="177"/>
      <c r="L276" s="182"/>
      <c r="M276" s="183"/>
      <c r="N276" s="184"/>
      <c r="O276" s="184"/>
      <c r="P276" s="185">
        <f>SUM(P277:P281)</f>
        <v>0</v>
      </c>
      <c r="Q276" s="184"/>
      <c r="R276" s="185">
        <f>SUM(R277:R281)</f>
        <v>1.8400000000000001E-3</v>
      </c>
      <c r="S276" s="184"/>
      <c r="T276" s="186">
        <f>SUM(T277:T281)</f>
        <v>0</v>
      </c>
      <c r="AR276" s="187" t="s">
        <v>82</v>
      </c>
      <c r="AT276" s="188" t="s">
        <v>71</v>
      </c>
      <c r="AU276" s="188" t="s">
        <v>80</v>
      </c>
      <c r="AY276" s="187" t="s">
        <v>182</v>
      </c>
      <c r="BK276" s="189">
        <f>SUM(BK277:BK281)</f>
        <v>0</v>
      </c>
    </row>
    <row r="277" spans="1:65" s="2" customFormat="1" ht="37.9" customHeight="1">
      <c r="A277" s="34"/>
      <c r="B277" s="35"/>
      <c r="C277" s="192" t="s">
        <v>994</v>
      </c>
      <c r="D277" s="192" t="s">
        <v>184</v>
      </c>
      <c r="E277" s="193" t="s">
        <v>4596</v>
      </c>
      <c r="F277" s="194" t="s">
        <v>4597</v>
      </c>
      <c r="G277" s="195" t="s">
        <v>324</v>
      </c>
      <c r="H277" s="196">
        <v>1</v>
      </c>
      <c r="I277" s="197"/>
      <c r="J277" s="198">
        <f>ROUND(I277*H277,2)</f>
        <v>0</v>
      </c>
      <c r="K277" s="199"/>
      <c r="L277" s="39"/>
      <c r="M277" s="200" t="s">
        <v>1</v>
      </c>
      <c r="N277" s="201" t="s">
        <v>37</v>
      </c>
      <c r="O277" s="71"/>
      <c r="P277" s="202">
        <f>O277*H277</f>
        <v>0</v>
      </c>
      <c r="Q277" s="202">
        <v>6.9999999999999999E-4</v>
      </c>
      <c r="R277" s="202">
        <f>Q277*H277</f>
        <v>6.9999999999999999E-4</v>
      </c>
      <c r="S277" s="202">
        <v>0</v>
      </c>
      <c r="T277" s="20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4" t="s">
        <v>326</v>
      </c>
      <c r="AT277" s="204" t="s">
        <v>184</v>
      </c>
      <c r="AU277" s="204" t="s">
        <v>82</v>
      </c>
      <c r="AY277" s="17" t="s">
        <v>182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7" t="s">
        <v>80</v>
      </c>
      <c r="BK277" s="205">
        <f>ROUND(I277*H277,2)</f>
        <v>0</v>
      </c>
      <c r="BL277" s="17" t="s">
        <v>326</v>
      </c>
      <c r="BM277" s="204" t="s">
        <v>4598</v>
      </c>
    </row>
    <row r="278" spans="1:65" s="2" customFormat="1" ht="37.9" customHeight="1">
      <c r="A278" s="34"/>
      <c r="B278" s="35"/>
      <c r="C278" s="192" t="s">
        <v>1001</v>
      </c>
      <c r="D278" s="192" t="s">
        <v>184</v>
      </c>
      <c r="E278" s="193" t="s">
        <v>4599</v>
      </c>
      <c r="F278" s="194" t="s">
        <v>4600</v>
      </c>
      <c r="G278" s="195" t="s">
        <v>324</v>
      </c>
      <c r="H278" s="196">
        <v>1</v>
      </c>
      <c r="I278" s="197"/>
      <c r="J278" s="198">
        <f>ROUND(I278*H278,2)</f>
        <v>0</v>
      </c>
      <c r="K278" s="199"/>
      <c r="L278" s="39"/>
      <c r="M278" s="200" t="s">
        <v>1</v>
      </c>
      <c r="N278" s="201" t="s">
        <v>37</v>
      </c>
      <c r="O278" s="71"/>
      <c r="P278" s="202">
        <f>O278*H278</f>
        <v>0</v>
      </c>
      <c r="Q278" s="202">
        <v>1.14E-3</v>
      </c>
      <c r="R278" s="202">
        <f>Q278*H278</f>
        <v>1.14E-3</v>
      </c>
      <c r="S278" s="202">
        <v>0</v>
      </c>
      <c r="T278" s="20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326</v>
      </c>
      <c r="AT278" s="204" t="s">
        <v>184</v>
      </c>
      <c r="AU278" s="204" t="s">
        <v>82</v>
      </c>
      <c r="AY278" s="17" t="s">
        <v>182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80</v>
      </c>
      <c r="BK278" s="205">
        <f>ROUND(I278*H278,2)</f>
        <v>0</v>
      </c>
      <c r="BL278" s="17" t="s">
        <v>326</v>
      </c>
      <c r="BM278" s="204" t="s">
        <v>4601</v>
      </c>
    </row>
    <row r="279" spans="1:65" s="2" customFormat="1" ht="24.2" customHeight="1">
      <c r="A279" s="34"/>
      <c r="B279" s="35"/>
      <c r="C279" s="192" t="s">
        <v>1005</v>
      </c>
      <c r="D279" s="192" t="s">
        <v>184</v>
      </c>
      <c r="E279" s="193" t="s">
        <v>2658</v>
      </c>
      <c r="F279" s="194" t="s">
        <v>2659</v>
      </c>
      <c r="G279" s="195" t="s">
        <v>292</v>
      </c>
      <c r="H279" s="196">
        <v>2E-3</v>
      </c>
      <c r="I279" s="197"/>
      <c r="J279" s="198">
        <f>ROUND(I279*H279,2)</f>
        <v>0</v>
      </c>
      <c r="K279" s="199"/>
      <c r="L279" s="39"/>
      <c r="M279" s="200" t="s">
        <v>1</v>
      </c>
      <c r="N279" s="201" t="s">
        <v>37</v>
      </c>
      <c r="O279" s="71"/>
      <c r="P279" s="202">
        <f>O279*H279</f>
        <v>0</v>
      </c>
      <c r="Q279" s="202">
        <v>0</v>
      </c>
      <c r="R279" s="202">
        <f>Q279*H279</f>
        <v>0</v>
      </c>
      <c r="S279" s="202">
        <v>0</v>
      </c>
      <c r="T279" s="20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4" t="s">
        <v>326</v>
      </c>
      <c r="AT279" s="204" t="s">
        <v>184</v>
      </c>
      <c r="AU279" s="204" t="s">
        <v>82</v>
      </c>
      <c r="AY279" s="17" t="s">
        <v>182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7" t="s">
        <v>80</v>
      </c>
      <c r="BK279" s="205">
        <f>ROUND(I279*H279,2)</f>
        <v>0</v>
      </c>
      <c r="BL279" s="17" t="s">
        <v>326</v>
      </c>
      <c r="BM279" s="204" t="s">
        <v>4602</v>
      </c>
    </row>
    <row r="280" spans="1:65" s="2" customFormat="1" ht="33" customHeight="1">
      <c r="A280" s="34"/>
      <c r="B280" s="35"/>
      <c r="C280" s="192" t="s">
        <v>1010</v>
      </c>
      <c r="D280" s="192" t="s">
        <v>184</v>
      </c>
      <c r="E280" s="193" t="s">
        <v>2662</v>
      </c>
      <c r="F280" s="194" t="s">
        <v>2663</v>
      </c>
      <c r="G280" s="195" t="s">
        <v>292</v>
      </c>
      <c r="H280" s="196">
        <v>6.0000000000000001E-3</v>
      </c>
      <c r="I280" s="197"/>
      <c r="J280" s="198">
        <f>ROUND(I280*H280,2)</f>
        <v>0</v>
      </c>
      <c r="K280" s="199"/>
      <c r="L280" s="39"/>
      <c r="M280" s="200" t="s">
        <v>1</v>
      </c>
      <c r="N280" s="201" t="s">
        <v>37</v>
      </c>
      <c r="O280" s="71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4" t="s">
        <v>326</v>
      </c>
      <c r="AT280" s="204" t="s">
        <v>184</v>
      </c>
      <c r="AU280" s="204" t="s">
        <v>82</v>
      </c>
      <c r="AY280" s="17" t="s">
        <v>182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7" t="s">
        <v>80</v>
      </c>
      <c r="BK280" s="205">
        <f>ROUND(I280*H280,2)</f>
        <v>0</v>
      </c>
      <c r="BL280" s="17" t="s">
        <v>326</v>
      </c>
      <c r="BM280" s="204" t="s">
        <v>4603</v>
      </c>
    </row>
    <row r="281" spans="1:65" s="14" customFormat="1" ht="11.25">
      <c r="B281" s="217"/>
      <c r="C281" s="218"/>
      <c r="D281" s="208" t="s">
        <v>194</v>
      </c>
      <c r="E281" s="218"/>
      <c r="F281" s="220" t="s">
        <v>4604</v>
      </c>
      <c r="G281" s="218"/>
      <c r="H281" s="221">
        <v>6.0000000000000001E-3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194</v>
      </c>
      <c r="AU281" s="227" t="s">
        <v>82</v>
      </c>
      <c r="AV281" s="14" t="s">
        <v>82</v>
      </c>
      <c r="AW281" s="14" t="s">
        <v>4</v>
      </c>
      <c r="AX281" s="14" t="s">
        <v>80</v>
      </c>
      <c r="AY281" s="227" t="s">
        <v>182</v>
      </c>
    </row>
    <row r="282" spans="1:65" s="12" customFormat="1" ht="22.9" customHeight="1">
      <c r="B282" s="176"/>
      <c r="C282" s="177"/>
      <c r="D282" s="178" t="s">
        <v>71</v>
      </c>
      <c r="E282" s="190" t="s">
        <v>4605</v>
      </c>
      <c r="F282" s="190" t="s">
        <v>116</v>
      </c>
      <c r="G282" s="177"/>
      <c r="H282" s="177"/>
      <c r="I282" s="180"/>
      <c r="J282" s="191">
        <f>BK282</f>
        <v>0</v>
      </c>
      <c r="K282" s="177"/>
      <c r="L282" s="182"/>
      <c r="M282" s="183"/>
      <c r="N282" s="184"/>
      <c r="O282" s="184"/>
      <c r="P282" s="185">
        <f>SUM(P283:P289)</f>
        <v>0</v>
      </c>
      <c r="Q282" s="184"/>
      <c r="R282" s="185">
        <f>SUM(R283:R289)</f>
        <v>2.0300000000000001E-3</v>
      </c>
      <c r="S282" s="184"/>
      <c r="T282" s="186">
        <f>SUM(T283:T289)</f>
        <v>0</v>
      </c>
      <c r="AR282" s="187" t="s">
        <v>82</v>
      </c>
      <c r="AT282" s="188" t="s">
        <v>71</v>
      </c>
      <c r="AU282" s="188" t="s">
        <v>80</v>
      </c>
      <c r="AY282" s="187" t="s">
        <v>182</v>
      </c>
      <c r="BK282" s="189">
        <f>SUM(BK283:BK289)</f>
        <v>0</v>
      </c>
    </row>
    <row r="283" spans="1:65" s="2" customFormat="1" ht="16.5" customHeight="1">
      <c r="A283" s="34"/>
      <c r="B283" s="35"/>
      <c r="C283" s="192" t="s">
        <v>1014</v>
      </c>
      <c r="D283" s="192" t="s">
        <v>184</v>
      </c>
      <c r="E283" s="193" t="s">
        <v>4606</v>
      </c>
      <c r="F283" s="194" t="s">
        <v>4607</v>
      </c>
      <c r="G283" s="195" t="s">
        <v>324</v>
      </c>
      <c r="H283" s="196">
        <v>3</v>
      </c>
      <c r="I283" s="197"/>
      <c r="J283" s="198">
        <f t="shared" ref="J283:J288" si="10">ROUND(I283*H283,2)</f>
        <v>0</v>
      </c>
      <c r="K283" s="199"/>
      <c r="L283" s="39"/>
      <c r="M283" s="200" t="s">
        <v>1</v>
      </c>
      <c r="N283" s="201" t="s">
        <v>37</v>
      </c>
      <c r="O283" s="71"/>
      <c r="P283" s="202">
        <f t="shared" ref="P283:P288" si="11">O283*H283</f>
        <v>0</v>
      </c>
      <c r="Q283" s="202">
        <v>0</v>
      </c>
      <c r="R283" s="202">
        <f t="shared" ref="R283:R288" si="12">Q283*H283</f>
        <v>0</v>
      </c>
      <c r="S283" s="202">
        <v>0</v>
      </c>
      <c r="T283" s="203">
        <f t="shared" ref="T283:T288" si="13"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4" t="s">
        <v>326</v>
      </c>
      <c r="AT283" s="204" t="s">
        <v>184</v>
      </c>
      <c r="AU283" s="204" t="s">
        <v>82</v>
      </c>
      <c r="AY283" s="17" t="s">
        <v>182</v>
      </c>
      <c r="BE283" s="205">
        <f t="shared" ref="BE283:BE288" si="14">IF(N283="základní",J283,0)</f>
        <v>0</v>
      </c>
      <c r="BF283" s="205">
        <f t="shared" ref="BF283:BF288" si="15">IF(N283="snížená",J283,0)</f>
        <v>0</v>
      </c>
      <c r="BG283" s="205">
        <f t="shared" ref="BG283:BG288" si="16">IF(N283="zákl. přenesená",J283,0)</f>
        <v>0</v>
      </c>
      <c r="BH283" s="205">
        <f t="shared" ref="BH283:BH288" si="17">IF(N283="sníž. přenesená",J283,0)</f>
        <v>0</v>
      </c>
      <c r="BI283" s="205">
        <f t="shared" ref="BI283:BI288" si="18">IF(N283="nulová",J283,0)</f>
        <v>0</v>
      </c>
      <c r="BJ283" s="17" t="s">
        <v>80</v>
      </c>
      <c r="BK283" s="205">
        <f t="shared" ref="BK283:BK288" si="19">ROUND(I283*H283,2)</f>
        <v>0</v>
      </c>
      <c r="BL283" s="17" t="s">
        <v>326</v>
      </c>
      <c r="BM283" s="204" t="s">
        <v>4608</v>
      </c>
    </row>
    <row r="284" spans="1:65" s="2" customFormat="1" ht="24.2" customHeight="1">
      <c r="A284" s="34"/>
      <c r="B284" s="35"/>
      <c r="C284" s="242" t="s">
        <v>1019</v>
      </c>
      <c r="D284" s="242" t="s">
        <v>648</v>
      </c>
      <c r="E284" s="243" t="s">
        <v>4609</v>
      </c>
      <c r="F284" s="244" t="s">
        <v>4610</v>
      </c>
      <c r="G284" s="245" t="s">
        <v>324</v>
      </c>
      <c r="H284" s="246">
        <v>3</v>
      </c>
      <c r="I284" s="247"/>
      <c r="J284" s="248">
        <f t="shared" si="10"/>
        <v>0</v>
      </c>
      <c r="K284" s="249"/>
      <c r="L284" s="250"/>
      <c r="M284" s="251" t="s">
        <v>1</v>
      </c>
      <c r="N284" s="252" t="s">
        <v>37</v>
      </c>
      <c r="O284" s="71"/>
      <c r="P284" s="202">
        <f t="shared" si="11"/>
        <v>0</v>
      </c>
      <c r="Q284" s="202">
        <v>2.5000000000000001E-4</v>
      </c>
      <c r="R284" s="202">
        <f t="shared" si="12"/>
        <v>7.5000000000000002E-4</v>
      </c>
      <c r="S284" s="202">
        <v>0</v>
      </c>
      <c r="T284" s="203">
        <f t="shared" si="1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4" t="s">
        <v>434</v>
      </c>
      <c r="AT284" s="204" t="s">
        <v>648</v>
      </c>
      <c r="AU284" s="204" t="s">
        <v>82</v>
      </c>
      <c r="AY284" s="17" t="s">
        <v>182</v>
      </c>
      <c r="BE284" s="205">
        <f t="shared" si="14"/>
        <v>0</v>
      </c>
      <c r="BF284" s="205">
        <f t="shared" si="15"/>
        <v>0</v>
      </c>
      <c r="BG284" s="205">
        <f t="shared" si="16"/>
        <v>0</v>
      </c>
      <c r="BH284" s="205">
        <f t="shared" si="17"/>
        <v>0</v>
      </c>
      <c r="BI284" s="205">
        <f t="shared" si="18"/>
        <v>0</v>
      </c>
      <c r="BJ284" s="17" t="s">
        <v>80</v>
      </c>
      <c r="BK284" s="205">
        <f t="shared" si="19"/>
        <v>0</v>
      </c>
      <c r="BL284" s="17" t="s">
        <v>326</v>
      </c>
      <c r="BM284" s="204" t="s">
        <v>4611</v>
      </c>
    </row>
    <row r="285" spans="1:65" s="2" customFormat="1" ht="21.75" customHeight="1">
      <c r="A285" s="34"/>
      <c r="B285" s="35"/>
      <c r="C285" s="192" t="s">
        <v>1023</v>
      </c>
      <c r="D285" s="192" t="s">
        <v>184</v>
      </c>
      <c r="E285" s="193" t="s">
        <v>4612</v>
      </c>
      <c r="F285" s="194" t="s">
        <v>4613</v>
      </c>
      <c r="G285" s="195" t="s">
        <v>324</v>
      </c>
      <c r="H285" s="196">
        <v>1</v>
      </c>
      <c r="I285" s="197"/>
      <c r="J285" s="198">
        <f t="shared" si="10"/>
        <v>0</v>
      </c>
      <c r="K285" s="199"/>
      <c r="L285" s="39"/>
      <c r="M285" s="200" t="s">
        <v>1</v>
      </c>
      <c r="N285" s="201" t="s">
        <v>37</v>
      </c>
      <c r="O285" s="71"/>
      <c r="P285" s="202">
        <f t="shared" si="11"/>
        <v>0</v>
      </c>
      <c r="Q285" s="202">
        <v>0</v>
      </c>
      <c r="R285" s="202">
        <f t="shared" si="12"/>
        <v>0</v>
      </c>
      <c r="S285" s="202">
        <v>0</v>
      </c>
      <c r="T285" s="203">
        <f t="shared" si="1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4" t="s">
        <v>326</v>
      </c>
      <c r="AT285" s="204" t="s">
        <v>184</v>
      </c>
      <c r="AU285" s="204" t="s">
        <v>82</v>
      </c>
      <c r="AY285" s="17" t="s">
        <v>182</v>
      </c>
      <c r="BE285" s="205">
        <f t="shared" si="14"/>
        <v>0</v>
      </c>
      <c r="BF285" s="205">
        <f t="shared" si="15"/>
        <v>0</v>
      </c>
      <c r="BG285" s="205">
        <f t="shared" si="16"/>
        <v>0</v>
      </c>
      <c r="BH285" s="205">
        <f t="shared" si="17"/>
        <v>0</v>
      </c>
      <c r="BI285" s="205">
        <f t="shared" si="18"/>
        <v>0</v>
      </c>
      <c r="BJ285" s="17" t="s">
        <v>80</v>
      </c>
      <c r="BK285" s="205">
        <f t="shared" si="19"/>
        <v>0</v>
      </c>
      <c r="BL285" s="17" t="s">
        <v>326</v>
      </c>
      <c r="BM285" s="204" t="s">
        <v>4614</v>
      </c>
    </row>
    <row r="286" spans="1:65" s="2" customFormat="1" ht="16.5" customHeight="1">
      <c r="A286" s="34"/>
      <c r="B286" s="35"/>
      <c r="C286" s="242" t="s">
        <v>1034</v>
      </c>
      <c r="D286" s="242" t="s">
        <v>648</v>
      </c>
      <c r="E286" s="243" t="s">
        <v>4615</v>
      </c>
      <c r="F286" s="244" t="s">
        <v>4616</v>
      </c>
      <c r="G286" s="245" t="s">
        <v>324</v>
      </c>
      <c r="H286" s="246">
        <v>1</v>
      </c>
      <c r="I286" s="247"/>
      <c r="J286" s="248">
        <f t="shared" si="10"/>
        <v>0</v>
      </c>
      <c r="K286" s="249"/>
      <c r="L286" s="250"/>
      <c r="M286" s="251" t="s">
        <v>1</v>
      </c>
      <c r="N286" s="252" t="s">
        <v>37</v>
      </c>
      <c r="O286" s="71"/>
      <c r="P286" s="202">
        <f t="shared" si="11"/>
        <v>0</v>
      </c>
      <c r="Q286" s="202">
        <v>1.2800000000000001E-3</v>
      </c>
      <c r="R286" s="202">
        <f t="shared" si="12"/>
        <v>1.2800000000000001E-3</v>
      </c>
      <c r="S286" s="202">
        <v>0</v>
      </c>
      <c r="T286" s="203">
        <f t="shared" si="1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4" t="s">
        <v>434</v>
      </c>
      <c r="AT286" s="204" t="s">
        <v>648</v>
      </c>
      <c r="AU286" s="204" t="s">
        <v>82</v>
      </c>
      <c r="AY286" s="17" t="s">
        <v>182</v>
      </c>
      <c r="BE286" s="205">
        <f t="shared" si="14"/>
        <v>0</v>
      </c>
      <c r="BF286" s="205">
        <f t="shared" si="15"/>
        <v>0</v>
      </c>
      <c r="BG286" s="205">
        <f t="shared" si="16"/>
        <v>0</v>
      </c>
      <c r="BH286" s="205">
        <f t="shared" si="17"/>
        <v>0</v>
      </c>
      <c r="BI286" s="205">
        <f t="shared" si="18"/>
        <v>0</v>
      </c>
      <c r="BJ286" s="17" t="s">
        <v>80</v>
      </c>
      <c r="BK286" s="205">
        <f t="shared" si="19"/>
        <v>0</v>
      </c>
      <c r="BL286" s="17" t="s">
        <v>326</v>
      </c>
      <c r="BM286" s="204" t="s">
        <v>4617</v>
      </c>
    </row>
    <row r="287" spans="1:65" s="2" customFormat="1" ht="24.2" customHeight="1">
      <c r="A287" s="34"/>
      <c r="B287" s="35"/>
      <c r="C287" s="192" t="s">
        <v>1054</v>
      </c>
      <c r="D287" s="192" t="s">
        <v>184</v>
      </c>
      <c r="E287" s="193" t="s">
        <v>4618</v>
      </c>
      <c r="F287" s="194" t="s">
        <v>4619</v>
      </c>
      <c r="G287" s="195" t="s">
        <v>292</v>
      </c>
      <c r="H287" s="196">
        <v>2E-3</v>
      </c>
      <c r="I287" s="197"/>
      <c r="J287" s="198">
        <f t="shared" si="10"/>
        <v>0</v>
      </c>
      <c r="K287" s="199"/>
      <c r="L287" s="39"/>
      <c r="M287" s="200" t="s">
        <v>1</v>
      </c>
      <c r="N287" s="201" t="s">
        <v>37</v>
      </c>
      <c r="O287" s="71"/>
      <c r="P287" s="202">
        <f t="shared" si="11"/>
        <v>0</v>
      </c>
      <c r="Q287" s="202">
        <v>0</v>
      </c>
      <c r="R287" s="202">
        <f t="shared" si="12"/>
        <v>0</v>
      </c>
      <c r="S287" s="202">
        <v>0</v>
      </c>
      <c r="T287" s="203">
        <f t="shared" si="1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4" t="s">
        <v>326</v>
      </c>
      <c r="AT287" s="204" t="s">
        <v>184</v>
      </c>
      <c r="AU287" s="204" t="s">
        <v>82</v>
      </c>
      <c r="AY287" s="17" t="s">
        <v>182</v>
      </c>
      <c r="BE287" s="205">
        <f t="shared" si="14"/>
        <v>0</v>
      </c>
      <c r="BF287" s="205">
        <f t="shared" si="15"/>
        <v>0</v>
      </c>
      <c r="BG287" s="205">
        <f t="shared" si="16"/>
        <v>0</v>
      </c>
      <c r="BH287" s="205">
        <f t="shared" si="17"/>
        <v>0</v>
      </c>
      <c r="BI287" s="205">
        <f t="shared" si="18"/>
        <v>0</v>
      </c>
      <c r="BJ287" s="17" t="s">
        <v>80</v>
      </c>
      <c r="BK287" s="205">
        <f t="shared" si="19"/>
        <v>0</v>
      </c>
      <c r="BL287" s="17" t="s">
        <v>326</v>
      </c>
      <c r="BM287" s="204" t="s">
        <v>4620</v>
      </c>
    </row>
    <row r="288" spans="1:65" s="2" customFormat="1" ht="33" customHeight="1">
      <c r="A288" s="34"/>
      <c r="B288" s="35"/>
      <c r="C288" s="192" t="s">
        <v>1059</v>
      </c>
      <c r="D288" s="192" t="s">
        <v>184</v>
      </c>
      <c r="E288" s="193" t="s">
        <v>4621</v>
      </c>
      <c r="F288" s="194" t="s">
        <v>4622</v>
      </c>
      <c r="G288" s="195" t="s">
        <v>292</v>
      </c>
      <c r="H288" s="196">
        <v>6.0000000000000001E-3</v>
      </c>
      <c r="I288" s="197"/>
      <c r="J288" s="198">
        <f t="shared" si="10"/>
        <v>0</v>
      </c>
      <c r="K288" s="199"/>
      <c r="L288" s="39"/>
      <c r="M288" s="200" t="s">
        <v>1</v>
      </c>
      <c r="N288" s="201" t="s">
        <v>37</v>
      </c>
      <c r="O288" s="71"/>
      <c r="P288" s="202">
        <f t="shared" si="11"/>
        <v>0</v>
      </c>
      <c r="Q288" s="202">
        <v>0</v>
      </c>
      <c r="R288" s="202">
        <f t="shared" si="12"/>
        <v>0</v>
      </c>
      <c r="S288" s="202">
        <v>0</v>
      </c>
      <c r="T288" s="203">
        <f t="shared" si="1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4" t="s">
        <v>326</v>
      </c>
      <c r="AT288" s="204" t="s">
        <v>184</v>
      </c>
      <c r="AU288" s="204" t="s">
        <v>82</v>
      </c>
      <c r="AY288" s="17" t="s">
        <v>182</v>
      </c>
      <c r="BE288" s="205">
        <f t="shared" si="14"/>
        <v>0</v>
      </c>
      <c r="BF288" s="205">
        <f t="shared" si="15"/>
        <v>0</v>
      </c>
      <c r="BG288" s="205">
        <f t="shared" si="16"/>
        <v>0</v>
      </c>
      <c r="BH288" s="205">
        <f t="shared" si="17"/>
        <v>0</v>
      </c>
      <c r="BI288" s="205">
        <f t="shared" si="18"/>
        <v>0</v>
      </c>
      <c r="BJ288" s="17" t="s">
        <v>80</v>
      </c>
      <c r="BK288" s="205">
        <f t="shared" si="19"/>
        <v>0</v>
      </c>
      <c r="BL288" s="17" t="s">
        <v>326</v>
      </c>
      <c r="BM288" s="204" t="s">
        <v>4623</v>
      </c>
    </row>
    <row r="289" spans="1:65" s="14" customFormat="1" ht="11.25">
      <c r="B289" s="217"/>
      <c r="C289" s="218"/>
      <c r="D289" s="208" t="s">
        <v>194</v>
      </c>
      <c r="E289" s="218"/>
      <c r="F289" s="220" t="s">
        <v>4604</v>
      </c>
      <c r="G289" s="218"/>
      <c r="H289" s="221">
        <v>6.0000000000000001E-3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194</v>
      </c>
      <c r="AU289" s="227" t="s">
        <v>82</v>
      </c>
      <c r="AV289" s="14" t="s">
        <v>82</v>
      </c>
      <c r="AW289" s="14" t="s">
        <v>4</v>
      </c>
      <c r="AX289" s="14" t="s">
        <v>80</v>
      </c>
      <c r="AY289" s="227" t="s">
        <v>182</v>
      </c>
    </row>
    <row r="290" spans="1:65" s="12" customFormat="1" ht="22.9" customHeight="1">
      <c r="B290" s="176"/>
      <c r="C290" s="177"/>
      <c r="D290" s="178" t="s">
        <v>71</v>
      </c>
      <c r="E290" s="190" t="s">
        <v>3740</v>
      </c>
      <c r="F290" s="190" t="s">
        <v>3741</v>
      </c>
      <c r="G290" s="177"/>
      <c r="H290" s="177"/>
      <c r="I290" s="180"/>
      <c r="J290" s="191">
        <f>BK290</f>
        <v>0</v>
      </c>
      <c r="K290" s="177"/>
      <c r="L290" s="182"/>
      <c r="M290" s="183"/>
      <c r="N290" s="184"/>
      <c r="O290" s="184"/>
      <c r="P290" s="185">
        <f>SUM(P291:P294)</f>
        <v>0</v>
      </c>
      <c r="Q290" s="184"/>
      <c r="R290" s="185">
        <f>SUM(R291:R294)</f>
        <v>5.62E-3</v>
      </c>
      <c r="S290" s="184"/>
      <c r="T290" s="186">
        <f>SUM(T291:T294)</f>
        <v>0</v>
      </c>
      <c r="AR290" s="187" t="s">
        <v>82</v>
      </c>
      <c r="AT290" s="188" t="s">
        <v>71</v>
      </c>
      <c r="AU290" s="188" t="s">
        <v>80</v>
      </c>
      <c r="AY290" s="187" t="s">
        <v>182</v>
      </c>
      <c r="BK290" s="189">
        <f>SUM(BK291:BK294)</f>
        <v>0</v>
      </c>
    </row>
    <row r="291" spans="1:65" s="2" customFormat="1" ht="24.2" customHeight="1">
      <c r="A291" s="34"/>
      <c r="B291" s="35"/>
      <c r="C291" s="192" t="s">
        <v>1065</v>
      </c>
      <c r="D291" s="192" t="s">
        <v>184</v>
      </c>
      <c r="E291" s="193" t="s">
        <v>4624</v>
      </c>
      <c r="F291" s="194" t="s">
        <v>4625</v>
      </c>
      <c r="G291" s="195" t="s">
        <v>324</v>
      </c>
      <c r="H291" s="196">
        <v>1</v>
      </c>
      <c r="I291" s="197"/>
      <c r="J291" s="198">
        <f>ROUND(I291*H291,2)</f>
        <v>0</v>
      </c>
      <c r="K291" s="199"/>
      <c r="L291" s="39"/>
      <c r="M291" s="200" t="s">
        <v>1</v>
      </c>
      <c r="N291" s="201" t="s">
        <v>37</v>
      </c>
      <c r="O291" s="71"/>
      <c r="P291" s="202">
        <f>O291*H291</f>
        <v>0</v>
      </c>
      <c r="Q291" s="202">
        <v>5.62E-3</v>
      </c>
      <c r="R291" s="202">
        <f>Q291*H291</f>
        <v>5.62E-3</v>
      </c>
      <c r="S291" s="202">
        <v>0</v>
      </c>
      <c r="T291" s="20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4" t="s">
        <v>326</v>
      </c>
      <c r="AT291" s="204" t="s">
        <v>184</v>
      </c>
      <c r="AU291" s="204" t="s">
        <v>82</v>
      </c>
      <c r="AY291" s="17" t="s">
        <v>182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7" t="s">
        <v>80</v>
      </c>
      <c r="BK291" s="205">
        <f>ROUND(I291*H291,2)</f>
        <v>0</v>
      </c>
      <c r="BL291" s="17" t="s">
        <v>326</v>
      </c>
      <c r="BM291" s="204" t="s">
        <v>4626</v>
      </c>
    </row>
    <row r="292" spans="1:65" s="2" customFormat="1" ht="24.2" customHeight="1">
      <c r="A292" s="34"/>
      <c r="B292" s="35"/>
      <c r="C292" s="192" t="s">
        <v>1130</v>
      </c>
      <c r="D292" s="192" t="s">
        <v>184</v>
      </c>
      <c r="E292" s="193" t="s">
        <v>3792</v>
      </c>
      <c r="F292" s="194" t="s">
        <v>3793</v>
      </c>
      <c r="G292" s="195" t="s">
        <v>292</v>
      </c>
      <c r="H292" s="196">
        <v>6.0000000000000001E-3</v>
      </c>
      <c r="I292" s="197"/>
      <c r="J292" s="198">
        <f>ROUND(I292*H292,2)</f>
        <v>0</v>
      </c>
      <c r="K292" s="199"/>
      <c r="L292" s="39"/>
      <c r="M292" s="200" t="s">
        <v>1</v>
      </c>
      <c r="N292" s="201" t="s">
        <v>37</v>
      </c>
      <c r="O292" s="71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4" t="s">
        <v>326</v>
      </c>
      <c r="AT292" s="204" t="s">
        <v>184</v>
      </c>
      <c r="AU292" s="204" t="s">
        <v>82</v>
      </c>
      <c r="AY292" s="17" t="s">
        <v>182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7" t="s">
        <v>80</v>
      </c>
      <c r="BK292" s="205">
        <f>ROUND(I292*H292,2)</f>
        <v>0</v>
      </c>
      <c r="BL292" s="17" t="s">
        <v>326</v>
      </c>
      <c r="BM292" s="204" t="s">
        <v>4627</v>
      </c>
    </row>
    <row r="293" spans="1:65" s="2" customFormat="1" ht="33" customHeight="1">
      <c r="A293" s="34"/>
      <c r="B293" s="35"/>
      <c r="C293" s="192" t="s">
        <v>1153</v>
      </c>
      <c r="D293" s="192" t="s">
        <v>184</v>
      </c>
      <c r="E293" s="193" t="s">
        <v>3796</v>
      </c>
      <c r="F293" s="194" t="s">
        <v>3797</v>
      </c>
      <c r="G293" s="195" t="s">
        <v>292</v>
      </c>
      <c r="H293" s="196">
        <v>1.7999999999999999E-2</v>
      </c>
      <c r="I293" s="197"/>
      <c r="J293" s="198">
        <f>ROUND(I293*H293,2)</f>
        <v>0</v>
      </c>
      <c r="K293" s="199"/>
      <c r="L293" s="39"/>
      <c r="M293" s="200" t="s">
        <v>1</v>
      </c>
      <c r="N293" s="201" t="s">
        <v>37</v>
      </c>
      <c r="O293" s="71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4" t="s">
        <v>326</v>
      </c>
      <c r="AT293" s="204" t="s">
        <v>184</v>
      </c>
      <c r="AU293" s="204" t="s">
        <v>82</v>
      </c>
      <c r="AY293" s="17" t="s">
        <v>182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7" t="s">
        <v>80</v>
      </c>
      <c r="BK293" s="205">
        <f>ROUND(I293*H293,2)</f>
        <v>0</v>
      </c>
      <c r="BL293" s="17" t="s">
        <v>326</v>
      </c>
      <c r="BM293" s="204" t="s">
        <v>4628</v>
      </c>
    </row>
    <row r="294" spans="1:65" s="14" customFormat="1" ht="11.25">
      <c r="B294" s="217"/>
      <c r="C294" s="218"/>
      <c r="D294" s="208" t="s">
        <v>194</v>
      </c>
      <c r="E294" s="218"/>
      <c r="F294" s="220" t="s">
        <v>4629</v>
      </c>
      <c r="G294" s="218"/>
      <c r="H294" s="221">
        <v>1.7999999999999999E-2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194</v>
      </c>
      <c r="AU294" s="227" t="s">
        <v>82</v>
      </c>
      <c r="AV294" s="14" t="s">
        <v>82</v>
      </c>
      <c r="AW294" s="14" t="s">
        <v>4</v>
      </c>
      <c r="AX294" s="14" t="s">
        <v>80</v>
      </c>
      <c r="AY294" s="227" t="s">
        <v>182</v>
      </c>
    </row>
    <row r="295" spans="1:65" s="12" customFormat="1" ht="25.9" customHeight="1">
      <c r="B295" s="176"/>
      <c r="C295" s="177"/>
      <c r="D295" s="178" t="s">
        <v>71</v>
      </c>
      <c r="E295" s="179" t="s">
        <v>146</v>
      </c>
      <c r="F295" s="179" t="s">
        <v>4350</v>
      </c>
      <c r="G295" s="177"/>
      <c r="H295" s="177"/>
      <c r="I295" s="180"/>
      <c r="J295" s="181">
        <f>BK295</f>
        <v>0</v>
      </c>
      <c r="K295" s="177"/>
      <c r="L295" s="182"/>
      <c r="M295" s="183"/>
      <c r="N295" s="184"/>
      <c r="O295" s="184"/>
      <c r="P295" s="185">
        <f>P296+P299</f>
        <v>0</v>
      </c>
      <c r="Q295" s="184"/>
      <c r="R295" s="185">
        <f>R296+R299</f>
        <v>0</v>
      </c>
      <c r="S295" s="184"/>
      <c r="T295" s="186">
        <f>T296+T299</f>
        <v>0</v>
      </c>
      <c r="AR295" s="187" t="s">
        <v>243</v>
      </c>
      <c r="AT295" s="188" t="s">
        <v>71</v>
      </c>
      <c r="AU295" s="188" t="s">
        <v>72</v>
      </c>
      <c r="AY295" s="187" t="s">
        <v>182</v>
      </c>
      <c r="BK295" s="189">
        <f>BK296+BK299</f>
        <v>0</v>
      </c>
    </row>
    <row r="296" spans="1:65" s="12" customFormat="1" ht="22.9" customHeight="1">
      <c r="B296" s="176"/>
      <c r="C296" s="177"/>
      <c r="D296" s="178" t="s">
        <v>71</v>
      </c>
      <c r="E296" s="190" t="s">
        <v>4351</v>
      </c>
      <c r="F296" s="190" t="s">
        <v>4352</v>
      </c>
      <c r="G296" s="177"/>
      <c r="H296" s="177"/>
      <c r="I296" s="180"/>
      <c r="J296" s="191">
        <f>BK296</f>
        <v>0</v>
      </c>
      <c r="K296" s="177"/>
      <c r="L296" s="182"/>
      <c r="M296" s="183"/>
      <c r="N296" s="184"/>
      <c r="O296" s="184"/>
      <c r="P296" s="185">
        <f>SUM(P297:P298)</f>
        <v>0</v>
      </c>
      <c r="Q296" s="184"/>
      <c r="R296" s="185">
        <f>SUM(R297:R298)</f>
        <v>0</v>
      </c>
      <c r="S296" s="184"/>
      <c r="T296" s="186">
        <f>SUM(T297:T298)</f>
        <v>0</v>
      </c>
      <c r="AR296" s="187" t="s">
        <v>243</v>
      </c>
      <c r="AT296" s="188" t="s">
        <v>71</v>
      </c>
      <c r="AU296" s="188" t="s">
        <v>80</v>
      </c>
      <c r="AY296" s="187" t="s">
        <v>182</v>
      </c>
      <c r="BK296" s="189">
        <f>SUM(BK297:BK298)</f>
        <v>0</v>
      </c>
    </row>
    <row r="297" spans="1:65" s="2" customFormat="1" ht="16.5" customHeight="1">
      <c r="A297" s="34"/>
      <c r="B297" s="35"/>
      <c r="C297" s="192" t="s">
        <v>1157</v>
      </c>
      <c r="D297" s="192" t="s">
        <v>184</v>
      </c>
      <c r="E297" s="193" t="s">
        <v>4353</v>
      </c>
      <c r="F297" s="194" t="s">
        <v>4354</v>
      </c>
      <c r="G297" s="195" t="s">
        <v>1883</v>
      </c>
      <c r="H297" s="196">
        <v>1</v>
      </c>
      <c r="I297" s="197"/>
      <c r="J297" s="198">
        <f>ROUND(I297*H297,2)</f>
        <v>0</v>
      </c>
      <c r="K297" s="199"/>
      <c r="L297" s="39"/>
      <c r="M297" s="200" t="s">
        <v>1</v>
      </c>
      <c r="N297" s="201" t="s">
        <v>37</v>
      </c>
      <c r="O297" s="71"/>
      <c r="P297" s="202">
        <f>O297*H297</f>
        <v>0</v>
      </c>
      <c r="Q297" s="202">
        <v>0</v>
      </c>
      <c r="R297" s="202">
        <f>Q297*H297</f>
        <v>0</v>
      </c>
      <c r="S297" s="202">
        <v>0</v>
      </c>
      <c r="T297" s="20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4" t="s">
        <v>4355</v>
      </c>
      <c r="AT297" s="204" t="s">
        <v>184</v>
      </c>
      <c r="AU297" s="204" t="s">
        <v>82</v>
      </c>
      <c r="AY297" s="17" t="s">
        <v>182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7" t="s">
        <v>80</v>
      </c>
      <c r="BK297" s="205">
        <f>ROUND(I297*H297,2)</f>
        <v>0</v>
      </c>
      <c r="BL297" s="17" t="s">
        <v>4355</v>
      </c>
      <c r="BM297" s="204" t="s">
        <v>4630</v>
      </c>
    </row>
    <row r="298" spans="1:65" s="2" customFormat="1" ht="16.5" customHeight="1">
      <c r="A298" s="34"/>
      <c r="B298" s="35"/>
      <c r="C298" s="192" t="s">
        <v>1178</v>
      </c>
      <c r="D298" s="192" t="s">
        <v>184</v>
      </c>
      <c r="E298" s="193" t="s">
        <v>4357</v>
      </c>
      <c r="F298" s="194" t="s">
        <v>4358</v>
      </c>
      <c r="G298" s="195" t="s">
        <v>1883</v>
      </c>
      <c r="H298" s="196">
        <v>1</v>
      </c>
      <c r="I298" s="197"/>
      <c r="J298" s="198">
        <f>ROUND(I298*H298,2)</f>
        <v>0</v>
      </c>
      <c r="K298" s="199"/>
      <c r="L298" s="39"/>
      <c r="M298" s="200" t="s">
        <v>1</v>
      </c>
      <c r="N298" s="201" t="s">
        <v>37</v>
      </c>
      <c r="O298" s="71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4" t="s">
        <v>4355</v>
      </c>
      <c r="AT298" s="204" t="s">
        <v>184</v>
      </c>
      <c r="AU298" s="204" t="s">
        <v>82</v>
      </c>
      <c r="AY298" s="17" t="s">
        <v>182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7" t="s">
        <v>80</v>
      </c>
      <c r="BK298" s="205">
        <f>ROUND(I298*H298,2)</f>
        <v>0</v>
      </c>
      <c r="BL298" s="17" t="s">
        <v>4355</v>
      </c>
      <c r="BM298" s="204" t="s">
        <v>4631</v>
      </c>
    </row>
    <row r="299" spans="1:65" s="12" customFormat="1" ht="22.9" customHeight="1">
      <c r="B299" s="176"/>
      <c r="C299" s="177"/>
      <c r="D299" s="178" t="s">
        <v>71</v>
      </c>
      <c r="E299" s="190" t="s">
        <v>4360</v>
      </c>
      <c r="F299" s="190" t="s">
        <v>4361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P300</f>
        <v>0</v>
      </c>
      <c r="Q299" s="184"/>
      <c r="R299" s="185">
        <f>R300</f>
        <v>0</v>
      </c>
      <c r="S299" s="184"/>
      <c r="T299" s="186">
        <f>T300</f>
        <v>0</v>
      </c>
      <c r="AR299" s="187" t="s">
        <v>243</v>
      </c>
      <c r="AT299" s="188" t="s">
        <v>71</v>
      </c>
      <c r="AU299" s="188" t="s">
        <v>80</v>
      </c>
      <c r="AY299" s="187" t="s">
        <v>182</v>
      </c>
      <c r="BK299" s="189">
        <f>BK300</f>
        <v>0</v>
      </c>
    </row>
    <row r="300" spans="1:65" s="2" customFormat="1" ht="16.5" customHeight="1">
      <c r="A300" s="34"/>
      <c r="B300" s="35"/>
      <c r="C300" s="192" t="s">
        <v>1182</v>
      </c>
      <c r="D300" s="192" t="s">
        <v>184</v>
      </c>
      <c r="E300" s="193" t="s">
        <v>4362</v>
      </c>
      <c r="F300" s="194" t="s">
        <v>4363</v>
      </c>
      <c r="G300" s="195" t="s">
        <v>1883</v>
      </c>
      <c r="H300" s="196">
        <v>1</v>
      </c>
      <c r="I300" s="197"/>
      <c r="J300" s="198">
        <f>ROUND(I300*H300,2)</f>
        <v>0</v>
      </c>
      <c r="K300" s="199"/>
      <c r="L300" s="39"/>
      <c r="M300" s="257" t="s">
        <v>1</v>
      </c>
      <c r="N300" s="258" t="s">
        <v>37</v>
      </c>
      <c r="O300" s="259"/>
      <c r="P300" s="260">
        <f>O300*H300</f>
        <v>0</v>
      </c>
      <c r="Q300" s="260">
        <v>0</v>
      </c>
      <c r="R300" s="260">
        <f>Q300*H300</f>
        <v>0</v>
      </c>
      <c r="S300" s="260">
        <v>0</v>
      </c>
      <c r="T300" s="26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4" t="s">
        <v>4355</v>
      </c>
      <c r="AT300" s="204" t="s">
        <v>184</v>
      </c>
      <c r="AU300" s="204" t="s">
        <v>82</v>
      </c>
      <c r="AY300" s="17" t="s">
        <v>182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7" t="s">
        <v>80</v>
      </c>
      <c r="BK300" s="205">
        <f>ROUND(I300*H300,2)</f>
        <v>0</v>
      </c>
      <c r="BL300" s="17" t="s">
        <v>4355</v>
      </c>
      <c r="BM300" s="204" t="s">
        <v>4632</v>
      </c>
    </row>
    <row r="301" spans="1:65" s="2" customFormat="1" ht="6.95" customHeight="1">
      <c r="A301" s="3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39"/>
      <c r="M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</sheetData>
  <sheetProtection algorithmName="SHA-512" hashValue="R63Aiu55+ZeLzYdCdilik8+t0dUbASQvGrO/33VFLKi0if/wMRxEGzn6L1l+g8W7KRaMi4LRLERVhASY1KwNRQ==" saltValue="1v9J28l2qnnN/gr/06KAKTOY7392F46C6wQe/163eE1+0V8aoojfkhEUuM77KRAHKP2/nC25WjJ0OMDeJr63yA==" spinCount="100000" sheet="1" objects="1" scenarios="1" formatColumns="0" formatRows="0" autoFilter="0"/>
  <autoFilter ref="C139:K300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4248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4633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ROUND((SUM(BE125:BE251)),  2)</f>
        <v>0</v>
      </c>
      <c r="G35" s="34"/>
      <c r="H35" s="34"/>
      <c r="I35" s="130">
        <v>0.21</v>
      </c>
      <c r="J35" s="129">
        <f>ROUND(((SUM(BE125:BE251))*I35),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ROUND((SUM(BF125:BF251)),  2)</f>
        <v>0</v>
      </c>
      <c r="G36" s="34"/>
      <c r="H36" s="34"/>
      <c r="I36" s="130">
        <v>0.12</v>
      </c>
      <c r="J36" s="129">
        <f>ROUND(((SUM(BF125:BF251))*I36),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ROUND((SUM(BG125:BG251)),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ROUND((SUM(BH125:BH251)),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ROUND((SUM(BI125:BI251)),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4248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03 - Zařizovací předměty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571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4251</v>
      </c>
      <c r="E101" s="161"/>
      <c r="F101" s="161"/>
      <c r="G101" s="161"/>
      <c r="H101" s="161"/>
      <c r="I101" s="161"/>
      <c r="J101" s="162">
        <f>J133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4634</v>
      </c>
      <c r="E102" s="161"/>
      <c r="F102" s="161"/>
      <c r="G102" s="161"/>
      <c r="H102" s="161"/>
      <c r="I102" s="161"/>
      <c r="J102" s="162">
        <f>J138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4635</v>
      </c>
      <c r="E103" s="161"/>
      <c r="F103" s="161"/>
      <c r="G103" s="161"/>
      <c r="H103" s="161"/>
      <c r="I103" s="161"/>
      <c r="J103" s="162">
        <f>J243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4248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03 - Zařizovací předměty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0.48857174999999997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P127+P133+P138+P243</f>
        <v>0</v>
      </c>
      <c r="Q126" s="184"/>
      <c r="R126" s="185">
        <f>R127+R133+R138+R243</f>
        <v>0.48857174999999997</v>
      </c>
      <c r="S126" s="184"/>
      <c r="T126" s="186">
        <f>T127+T133+T138+T243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BK127+BK133+BK138+BK243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2629</v>
      </c>
      <c r="F127" s="190" t="s">
        <v>2630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SUM(P128:P132)</f>
        <v>0</v>
      </c>
      <c r="Q127" s="184"/>
      <c r="R127" s="185">
        <f>SUM(R128:R132)</f>
        <v>1.3600000000000001E-3</v>
      </c>
      <c r="S127" s="184"/>
      <c r="T127" s="186">
        <f>SUM(T128:T132)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SUM(BK128:BK132)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4636</v>
      </c>
      <c r="F128" s="194" t="s">
        <v>4637</v>
      </c>
      <c r="G128" s="195" t="s">
        <v>324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3.4000000000000002E-4</v>
      </c>
      <c r="R128" s="202">
        <f>Q128*H128</f>
        <v>3.4000000000000002E-4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4638</v>
      </c>
    </row>
    <row r="129" spans="1:65" s="2" customFormat="1" ht="24.2" customHeight="1">
      <c r="A129" s="34"/>
      <c r="B129" s="35"/>
      <c r="C129" s="192" t="s">
        <v>82</v>
      </c>
      <c r="D129" s="192" t="s">
        <v>184</v>
      </c>
      <c r="E129" s="193" t="s">
        <v>4639</v>
      </c>
      <c r="F129" s="194" t="s">
        <v>4640</v>
      </c>
      <c r="G129" s="195" t="s">
        <v>324</v>
      </c>
      <c r="H129" s="196">
        <v>1</v>
      </c>
      <c r="I129" s="197"/>
      <c r="J129" s="198">
        <f>ROUND(I129*H129,2)</f>
        <v>0</v>
      </c>
      <c r="K129" s="199"/>
      <c r="L129" s="39"/>
      <c r="M129" s="200" t="s">
        <v>1</v>
      </c>
      <c r="N129" s="201" t="s">
        <v>37</v>
      </c>
      <c r="O129" s="71"/>
      <c r="P129" s="202">
        <f>O129*H129</f>
        <v>0</v>
      </c>
      <c r="Q129" s="202">
        <v>1.0200000000000001E-3</v>
      </c>
      <c r="R129" s="202">
        <f>Q129*H129</f>
        <v>1.0200000000000001E-3</v>
      </c>
      <c r="S129" s="202">
        <v>0</v>
      </c>
      <c r="T129" s="20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326</v>
      </c>
      <c r="AT129" s="204" t="s">
        <v>184</v>
      </c>
      <c r="AU129" s="204" t="s">
        <v>82</v>
      </c>
      <c r="AY129" s="17" t="s">
        <v>182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80</v>
      </c>
      <c r="BK129" s="205">
        <f>ROUND(I129*H129,2)</f>
        <v>0</v>
      </c>
      <c r="BL129" s="17" t="s">
        <v>326</v>
      </c>
      <c r="BM129" s="204" t="s">
        <v>4641</v>
      </c>
    </row>
    <row r="130" spans="1:65" s="2" customFormat="1" ht="24.2" customHeight="1">
      <c r="A130" s="34"/>
      <c r="B130" s="35"/>
      <c r="C130" s="192" t="s">
        <v>198</v>
      </c>
      <c r="D130" s="192" t="s">
        <v>184</v>
      </c>
      <c r="E130" s="193" t="s">
        <v>2637</v>
      </c>
      <c r="F130" s="194" t="s">
        <v>2638</v>
      </c>
      <c r="G130" s="195" t="s">
        <v>292</v>
      </c>
      <c r="H130" s="196">
        <v>1E-3</v>
      </c>
      <c r="I130" s="197"/>
      <c r="J130" s="198">
        <f>ROUND(I130*H130,2)</f>
        <v>0</v>
      </c>
      <c r="K130" s="199"/>
      <c r="L130" s="39"/>
      <c r="M130" s="200" t="s">
        <v>1</v>
      </c>
      <c r="N130" s="201" t="s">
        <v>37</v>
      </c>
      <c r="O130" s="7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326</v>
      </c>
      <c r="AT130" s="204" t="s">
        <v>184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326</v>
      </c>
      <c r="BM130" s="204" t="s">
        <v>4642</v>
      </c>
    </row>
    <row r="131" spans="1:65" s="2" customFormat="1" ht="33" customHeight="1">
      <c r="A131" s="34"/>
      <c r="B131" s="35"/>
      <c r="C131" s="192" t="s">
        <v>187</v>
      </c>
      <c r="D131" s="192" t="s">
        <v>184</v>
      </c>
      <c r="E131" s="193" t="s">
        <v>2641</v>
      </c>
      <c r="F131" s="194" t="s">
        <v>2642</v>
      </c>
      <c r="G131" s="195" t="s">
        <v>292</v>
      </c>
      <c r="H131" s="196">
        <v>3.0000000000000001E-3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326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326</v>
      </c>
      <c r="BM131" s="204" t="s">
        <v>4643</v>
      </c>
    </row>
    <row r="132" spans="1:65" s="14" customFormat="1" ht="11.25">
      <c r="B132" s="217"/>
      <c r="C132" s="218"/>
      <c r="D132" s="208" t="s">
        <v>194</v>
      </c>
      <c r="E132" s="218"/>
      <c r="F132" s="220" t="s">
        <v>2685</v>
      </c>
      <c r="G132" s="218"/>
      <c r="H132" s="221">
        <v>3.0000000000000001E-3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4</v>
      </c>
      <c r="AX132" s="14" t="s">
        <v>80</v>
      </c>
      <c r="AY132" s="227" t="s">
        <v>182</v>
      </c>
    </row>
    <row r="133" spans="1:65" s="12" customFormat="1" ht="22.9" customHeight="1">
      <c r="B133" s="176"/>
      <c r="C133" s="177"/>
      <c r="D133" s="178" t="s">
        <v>71</v>
      </c>
      <c r="E133" s="190" t="s">
        <v>4271</v>
      </c>
      <c r="F133" s="190" t="s">
        <v>4272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SUM(P134:P137)</f>
        <v>0</v>
      </c>
      <c r="Q133" s="184"/>
      <c r="R133" s="185">
        <f>SUM(R134:R137)</f>
        <v>3.3599999999999997E-3</v>
      </c>
      <c r="S133" s="184"/>
      <c r="T133" s="186">
        <f>SUM(T134:T137)</f>
        <v>0</v>
      </c>
      <c r="AR133" s="187" t="s">
        <v>82</v>
      </c>
      <c r="AT133" s="188" t="s">
        <v>71</v>
      </c>
      <c r="AU133" s="188" t="s">
        <v>80</v>
      </c>
      <c r="AY133" s="187" t="s">
        <v>182</v>
      </c>
      <c r="BK133" s="189">
        <f>SUM(BK134:BK137)</f>
        <v>0</v>
      </c>
    </row>
    <row r="134" spans="1:65" s="2" customFormat="1" ht="24.2" customHeight="1">
      <c r="A134" s="34"/>
      <c r="B134" s="35"/>
      <c r="C134" s="192" t="s">
        <v>243</v>
      </c>
      <c r="D134" s="192" t="s">
        <v>184</v>
      </c>
      <c r="E134" s="193" t="s">
        <v>4644</v>
      </c>
      <c r="F134" s="194" t="s">
        <v>4645</v>
      </c>
      <c r="G134" s="195" t="s">
        <v>324</v>
      </c>
      <c r="H134" s="196">
        <v>12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2.7999999999999998E-4</v>
      </c>
      <c r="R134" s="202">
        <f>Q134*H134</f>
        <v>3.3599999999999997E-3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326</v>
      </c>
      <c r="BM134" s="204" t="s">
        <v>4646</v>
      </c>
    </row>
    <row r="135" spans="1:65" s="2" customFormat="1" ht="24.2" customHeight="1">
      <c r="A135" s="34"/>
      <c r="B135" s="35"/>
      <c r="C135" s="192" t="s">
        <v>256</v>
      </c>
      <c r="D135" s="192" t="s">
        <v>184</v>
      </c>
      <c r="E135" s="193" t="s">
        <v>4334</v>
      </c>
      <c r="F135" s="194" t="s">
        <v>4335</v>
      </c>
      <c r="G135" s="195" t="s">
        <v>292</v>
      </c>
      <c r="H135" s="196">
        <v>3.0000000000000001E-3</v>
      </c>
      <c r="I135" s="197"/>
      <c r="J135" s="198">
        <f>ROUND(I135*H135,2)</f>
        <v>0</v>
      </c>
      <c r="K135" s="199"/>
      <c r="L135" s="39"/>
      <c r="M135" s="200" t="s">
        <v>1</v>
      </c>
      <c r="N135" s="201" t="s">
        <v>37</v>
      </c>
      <c r="O135" s="71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326</v>
      </c>
      <c r="AT135" s="204" t="s">
        <v>184</v>
      </c>
      <c r="AU135" s="204" t="s">
        <v>82</v>
      </c>
      <c r="AY135" s="17" t="s">
        <v>182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80</v>
      </c>
      <c r="BK135" s="205">
        <f>ROUND(I135*H135,2)</f>
        <v>0</v>
      </c>
      <c r="BL135" s="17" t="s">
        <v>326</v>
      </c>
      <c r="BM135" s="204" t="s">
        <v>4647</v>
      </c>
    </row>
    <row r="136" spans="1:65" s="2" customFormat="1" ht="33" customHeight="1">
      <c r="A136" s="34"/>
      <c r="B136" s="35"/>
      <c r="C136" s="192" t="s">
        <v>276</v>
      </c>
      <c r="D136" s="192" t="s">
        <v>184</v>
      </c>
      <c r="E136" s="193" t="s">
        <v>4337</v>
      </c>
      <c r="F136" s="194" t="s">
        <v>4338</v>
      </c>
      <c r="G136" s="195" t="s">
        <v>292</v>
      </c>
      <c r="H136" s="196">
        <v>8.9999999999999993E-3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326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326</v>
      </c>
      <c r="BM136" s="204" t="s">
        <v>4648</v>
      </c>
    </row>
    <row r="137" spans="1:65" s="14" customFormat="1" ht="11.25">
      <c r="B137" s="217"/>
      <c r="C137" s="218"/>
      <c r="D137" s="208" t="s">
        <v>194</v>
      </c>
      <c r="E137" s="218"/>
      <c r="F137" s="220" t="s">
        <v>4514</v>
      </c>
      <c r="G137" s="218"/>
      <c r="H137" s="221">
        <v>8.9999999999999993E-3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194</v>
      </c>
      <c r="AU137" s="227" t="s">
        <v>82</v>
      </c>
      <c r="AV137" s="14" t="s">
        <v>82</v>
      </c>
      <c r="AW137" s="14" t="s">
        <v>4</v>
      </c>
      <c r="AX137" s="14" t="s">
        <v>80</v>
      </c>
      <c r="AY137" s="227" t="s">
        <v>182</v>
      </c>
    </row>
    <row r="138" spans="1:65" s="12" customFormat="1" ht="22.9" customHeight="1">
      <c r="B138" s="176"/>
      <c r="C138" s="177"/>
      <c r="D138" s="178" t="s">
        <v>71</v>
      </c>
      <c r="E138" s="190" t="s">
        <v>4649</v>
      </c>
      <c r="F138" s="190" t="s">
        <v>4650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SUM(P139:P242)</f>
        <v>0</v>
      </c>
      <c r="Q138" s="184"/>
      <c r="R138" s="185">
        <f>SUM(R139:R242)</f>
        <v>0.42985174999999998</v>
      </c>
      <c r="S138" s="184"/>
      <c r="T138" s="186">
        <f>SUM(T139:T242)</f>
        <v>0</v>
      </c>
      <c r="AR138" s="187" t="s">
        <v>82</v>
      </c>
      <c r="AT138" s="188" t="s">
        <v>71</v>
      </c>
      <c r="AU138" s="188" t="s">
        <v>80</v>
      </c>
      <c r="AY138" s="187" t="s">
        <v>182</v>
      </c>
      <c r="BK138" s="189">
        <f>SUM(BK139:BK242)</f>
        <v>0</v>
      </c>
    </row>
    <row r="139" spans="1:65" s="2" customFormat="1" ht="24.2" customHeight="1">
      <c r="A139" s="34"/>
      <c r="B139" s="35"/>
      <c r="C139" s="192" t="s">
        <v>282</v>
      </c>
      <c r="D139" s="192" t="s">
        <v>184</v>
      </c>
      <c r="E139" s="193" t="s">
        <v>4651</v>
      </c>
      <c r="F139" s="194" t="s">
        <v>4652</v>
      </c>
      <c r="G139" s="195" t="s">
        <v>1883</v>
      </c>
      <c r="H139" s="196">
        <v>1</v>
      </c>
      <c r="I139" s="197"/>
      <c r="J139" s="198">
        <f t="shared" ref="J139:J144" si="0"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 t="shared" ref="P139:P144" si="1">O139*H139</f>
        <v>0</v>
      </c>
      <c r="Q139" s="202">
        <v>0</v>
      </c>
      <c r="R139" s="202">
        <f t="shared" ref="R139:R144" si="2">Q139*H139</f>
        <v>0</v>
      </c>
      <c r="S139" s="202">
        <v>0</v>
      </c>
      <c r="T139" s="203">
        <f t="shared" ref="T139:T144" si="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326</v>
      </c>
      <c r="AT139" s="204" t="s">
        <v>184</v>
      </c>
      <c r="AU139" s="204" t="s">
        <v>82</v>
      </c>
      <c r="AY139" s="17" t="s">
        <v>182</v>
      </c>
      <c r="BE139" s="205">
        <f t="shared" ref="BE139:BE144" si="4">IF(N139="základní",J139,0)</f>
        <v>0</v>
      </c>
      <c r="BF139" s="205">
        <f t="shared" ref="BF139:BF144" si="5">IF(N139="snížená",J139,0)</f>
        <v>0</v>
      </c>
      <c r="BG139" s="205">
        <f t="shared" ref="BG139:BG144" si="6">IF(N139="zákl. přenesená",J139,0)</f>
        <v>0</v>
      </c>
      <c r="BH139" s="205">
        <f t="shared" ref="BH139:BH144" si="7">IF(N139="sníž. přenesená",J139,0)</f>
        <v>0</v>
      </c>
      <c r="BI139" s="205">
        <f t="shared" ref="BI139:BI144" si="8">IF(N139="nulová",J139,0)</f>
        <v>0</v>
      </c>
      <c r="BJ139" s="17" t="s">
        <v>80</v>
      </c>
      <c r="BK139" s="205">
        <f t="shared" ref="BK139:BK144" si="9">ROUND(I139*H139,2)</f>
        <v>0</v>
      </c>
      <c r="BL139" s="17" t="s">
        <v>326</v>
      </c>
      <c r="BM139" s="204" t="s">
        <v>4653</v>
      </c>
    </row>
    <row r="140" spans="1:65" s="2" customFormat="1" ht="16.5" customHeight="1">
      <c r="A140" s="34"/>
      <c r="B140" s="35"/>
      <c r="C140" s="192" t="s">
        <v>189</v>
      </c>
      <c r="D140" s="192" t="s">
        <v>184</v>
      </c>
      <c r="E140" s="193" t="s">
        <v>4654</v>
      </c>
      <c r="F140" s="194" t="s">
        <v>4655</v>
      </c>
      <c r="G140" s="195" t="s">
        <v>1883</v>
      </c>
      <c r="H140" s="196">
        <v>1</v>
      </c>
      <c r="I140" s="197"/>
      <c r="J140" s="198">
        <f t="shared" si="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326</v>
      </c>
      <c r="AT140" s="204" t="s">
        <v>184</v>
      </c>
      <c r="AU140" s="204" t="s">
        <v>82</v>
      </c>
      <c r="AY140" s="17" t="s">
        <v>182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7" t="s">
        <v>80</v>
      </c>
      <c r="BK140" s="205">
        <f t="shared" si="9"/>
        <v>0</v>
      </c>
      <c r="BL140" s="17" t="s">
        <v>326</v>
      </c>
      <c r="BM140" s="204" t="s">
        <v>4656</v>
      </c>
    </row>
    <row r="141" spans="1:65" s="2" customFormat="1" ht="24.2" customHeight="1">
      <c r="A141" s="34"/>
      <c r="B141" s="35"/>
      <c r="C141" s="192" t="s">
        <v>136</v>
      </c>
      <c r="D141" s="192" t="s">
        <v>184</v>
      </c>
      <c r="E141" s="193" t="s">
        <v>4657</v>
      </c>
      <c r="F141" s="194" t="s">
        <v>4658</v>
      </c>
      <c r="G141" s="195" t="s">
        <v>1883</v>
      </c>
      <c r="H141" s="196">
        <v>2</v>
      </c>
      <c r="I141" s="197"/>
      <c r="J141" s="198">
        <f t="shared" si="0"/>
        <v>0</v>
      </c>
      <c r="K141" s="199"/>
      <c r="L141" s="39"/>
      <c r="M141" s="200" t="s">
        <v>1</v>
      </c>
      <c r="N141" s="201" t="s">
        <v>37</v>
      </c>
      <c r="O141" s="71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326</v>
      </c>
      <c r="AT141" s="204" t="s">
        <v>184</v>
      </c>
      <c r="AU141" s="204" t="s">
        <v>82</v>
      </c>
      <c r="AY141" s="17" t="s">
        <v>182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7" t="s">
        <v>80</v>
      </c>
      <c r="BK141" s="205">
        <f t="shared" si="9"/>
        <v>0</v>
      </c>
      <c r="BL141" s="17" t="s">
        <v>326</v>
      </c>
      <c r="BM141" s="204" t="s">
        <v>4659</v>
      </c>
    </row>
    <row r="142" spans="1:65" s="2" customFormat="1" ht="16.5" customHeight="1">
      <c r="A142" s="34"/>
      <c r="B142" s="35"/>
      <c r="C142" s="192" t="s">
        <v>139</v>
      </c>
      <c r="D142" s="192" t="s">
        <v>184</v>
      </c>
      <c r="E142" s="193" t="s">
        <v>4660</v>
      </c>
      <c r="F142" s="194" t="s">
        <v>4661</v>
      </c>
      <c r="G142" s="195" t="s">
        <v>201</v>
      </c>
      <c r="H142" s="196">
        <v>4</v>
      </c>
      <c r="I142" s="197"/>
      <c r="J142" s="198">
        <f t="shared" si="0"/>
        <v>0</v>
      </c>
      <c r="K142" s="199"/>
      <c r="L142" s="39"/>
      <c r="M142" s="200" t="s">
        <v>1</v>
      </c>
      <c r="N142" s="201" t="s">
        <v>37</v>
      </c>
      <c r="O142" s="71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326</v>
      </c>
      <c r="AT142" s="204" t="s">
        <v>184</v>
      </c>
      <c r="AU142" s="204" t="s">
        <v>82</v>
      </c>
      <c r="AY142" s="17" t="s">
        <v>182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7" t="s">
        <v>80</v>
      </c>
      <c r="BK142" s="205">
        <f t="shared" si="9"/>
        <v>0</v>
      </c>
      <c r="BL142" s="17" t="s">
        <v>326</v>
      </c>
      <c r="BM142" s="204" t="s">
        <v>4662</v>
      </c>
    </row>
    <row r="143" spans="1:65" s="2" customFormat="1" ht="16.5" customHeight="1">
      <c r="A143" s="34"/>
      <c r="B143" s="35"/>
      <c r="C143" s="192" t="s">
        <v>8</v>
      </c>
      <c r="D143" s="192" t="s">
        <v>184</v>
      </c>
      <c r="E143" s="193" t="s">
        <v>4663</v>
      </c>
      <c r="F143" s="194" t="s">
        <v>4664</v>
      </c>
      <c r="G143" s="195" t="s">
        <v>1883</v>
      </c>
      <c r="H143" s="196">
        <v>2</v>
      </c>
      <c r="I143" s="197"/>
      <c r="J143" s="198">
        <f t="shared" si="0"/>
        <v>0</v>
      </c>
      <c r="K143" s="199"/>
      <c r="L143" s="39"/>
      <c r="M143" s="200" t="s">
        <v>1</v>
      </c>
      <c r="N143" s="201" t="s">
        <v>37</v>
      </c>
      <c r="O143" s="71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326</v>
      </c>
      <c r="AT143" s="204" t="s">
        <v>184</v>
      </c>
      <c r="AU143" s="204" t="s">
        <v>82</v>
      </c>
      <c r="AY143" s="17" t="s">
        <v>182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7" t="s">
        <v>80</v>
      </c>
      <c r="BK143" s="205">
        <f t="shared" si="9"/>
        <v>0</v>
      </c>
      <c r="BL143" s="17" t="s">
        <v>326</v>
      </c>
      <c r="BM143" s="204" t="s">
        <v>4665</v>
      </c>
    </row>
    <row r="144" spans="1:65" s="2" customFormat="1" ht="44.25" customHeight="1">
      <c r="A144" s="34"/>
      <c r="B144" s="35"/>
      <c r="C144" s="192" t="s">
        <v>142</v>
      </c>
      <c r="D144" s="192" t="s">
        <v>184</v>
      </c>
      <c r="E144" s="193" t="s">
        <v>4666</v>
      </c>
      <c r="F144" s="194" t="s">
        <v>4667</v>
      </c>
      <c r="G144" s="195" t="s">
        <v>4309</v>
      </c>
      <c r="H144" s="196">
        <v>5</v>
      </c>
      <c r="I144" s="197"/>
      <c r="J144" s="198">
        <f t="shared" si="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"/>
        <v>0</v>
      </c>
      <c r="Q144" s="202">
        <v>1.7469999999999999E-2</v>
      </c>
      <c r="R144" s="202">
        <f t="shared" si="2"/>
        <v>8.7349999999999997E-2</v>
      </c>
      <c r="S144" s="202">
        <v>0</v>
      </c>
      <c r="T144" s="203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326</v>
      </c>
      <c r="AT144" s="204" t="s">
        <v>184</v>
      </c>
      <c r="AU144" s="204" t="s">
        <v>82</v>
      </c>
      <c r="AY144" s="17" t="s">
        <v>182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7" t="s">
        <v>80</v>
      </c>
      <c r="BK144" s="205">
        <f t="shared" si="9"/>
        <v>0</v>
      </c>
      <c r="BL144" s="17" t="s">
        <v>326</v>
      </c>
      <c r="BM144" s="204" t="s">
        <v>4668</v>
      </c>
    </row>
    <row r="145" spans="1:65" s="2" customFormat="1" ht="48.75">
      <c r="A145" s="34"/>
      <c r="B145" s="35"/>
      <c r="C145" s="36"/>
      <c r="D145" s="208" t="s">
        <v>652</v>
      </c>
      <c r="E145" s="36"/>
      <c r="F145" s="253" t="s">
        <v>4669</v>
      </c>
      <c r="G145" s="36"/>
      <c r="H145" s="36"/>
      <c r="I145" s="254"/>
      <c r="J145" s="36"/>
      <c r="K145" s="36"/>
      <c r="L145" s="39"/>
      <c r="M145" s="255"/>
      <c r="N145" s="256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652</v>
      </c>
      <c r="AU145" s="17" t="s">
        <v>82</v>
      </c>
    </row>
    <row r="146" spans="1:65" s="14" customFormat="1" ht="11.25">
      <c r="B146" s="217"/>
      <c r="C146" s="218"/>
      <c r="D146" s="208" t="s">
        <v>194</v>
      </c>
      <c r="E146" s="219" t="s">
        <v>1</v>
      </c>
      <c r="F146" s="220" t="s">
        <v>4670</v>
      </c>
      <c r="G146" s="218"/>
      <c r="H146" s="221">
        <v>5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194</v>
      </c>
      <c r="AU146" s="227" t="s">
        <v>82</v>
      </c>
      <c r="AV146" s="14" t="s">
        <v>82</v>
      </c>
      <c r="AW146" s="14" t="s">
        <v>29</v>
      </c>
      <c r="AX146" s="14" t="s">
        <v>80</v>
      </c>
      <c r="AY146" s="227" t="s">
        <v>182</v>
      </c>
    </row>
    <row r="147" spans="1:65" s="2" customFormat="1" ht="33" customHeight="1">
      <c r="A147" s="34"/>
      <c r="B147" s="35"/>
      <c r="C147" s="192" t="s">
        <v>145</v>
      </c>
      <c r="D147" s="192" t="s">
        <v>184</v>
      </c>
      <c r="E147" s="193" t="s">
        <v>4671</v>
      </c>
      <c r="F147" s="194" t="s">
        <v>4672</v>
      </c>
      <c r="G147" s="195" t="s">
        <v>324</v>
      </c>
      <c r="H147" s="196">
        <v>1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37</v>
      </c>
      <c r="O147" s="71"/>
      <c r="P147" s="202">
        <f>O147*H147</f>
        <v>0</v>
      </c>
      <c r="Q147" s="202">
        <v>1.2700000000000001E-3</v>
      </c>
      <c r="R147" s="202">
        <f>Q147*H147</f>
        <v>1.2700000000000001E-3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326</v>
      </c>
      <c r="AT147" s="204" t="s">
        <v>184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326</v>
      </c>
      <c r="BM147" s="204" t="s">
        <v>4673</v>
      </c>
    </row>
    <row r="148" spans="1:65" s="2" customFormat="1" ht="29.25">
      <c r="A148" s="34"/>
      <c r="B148" s="35"/>
      <c r="C148" s="36"/>
      <c r="D148" s="208" t="s">
        <v>652</v>
      </c>
      <c r="E148" s="36"/>
      <c r="F148" s="253" t="s">
        <v>4674</v>
      </c>
      <c r="G148" s="36"/>
      <c r="H148" s="36"/>
      <c r="I148" s="254"/>
      <c r="J148" s="36"/>
      <c r="K148" s="36"/>
      <c r="L148" s="39"/>
      <c r="M148" s="255"/>
      <c r="N148" s="25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652</v>
      </c>
      <c r="AU148" s="17" t="s">
        <v>82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80</v>
      </c>
      <c r="G149" s="218"/>
      <c r="H149" s="221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80</v>
      </c>
      <c r="AY149" s="227" t="s">
        <v>182</v>
      </c>
    </row>
    <row r="150" spans="1:65" s="2" customFormat="1" ht="37.9" customHeight="1">
      <c r="A150" s="34"/>
      <c r="B150" s="35"/>
      <c r="C150" s="242" t="s">
        <v>321</v>
      </c>
      <c r="D150" s="242" t="s">
        <v>648</v>
      </c>
      <c r="E150" s="243" t="s">
        <v>4675</v>
      </c>
      <c r="F150" s="244" t="s">
        <v>4676</v>
      </c>
      <c r="G150" s="245" t="s">
        <v>324</v>
      </c>
      <c r="H150" s="246">
        <v>1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37</v>
      </c>
      <c r="O150" s="71"/>
      <c r="P150" s="202">
        <f>O150*H150</f>
        <v>0</v>
      </c>
      <c r="Q150" s="202">
        <v>1.7500000000000002E-2</v>
      </c>
      <c r="R150" s="202">
        <f>Q150*H150</f>
        <v>1.7500000000000002E-2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434</v>
      </c>
      <c r="AT150" s="204" t="s">
        <v>648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4677</v>
      </c>
    </row>
    <row r="151" spans="1:65" s="2" customFormat="1" ht="58.5">
      <c r="A151" s="34"/>
      <c r="B151" s="35"/>
      <c r="C151" s="36"/>
      <c r="D151" s="208" t="s">
        <v>652</v>
      </c>
      <c r="E151" s="36"/>
      <c r="F151" s="253" t="s">
        <v>4678</v>
      </c>
      <c r="G151" s="36"/>
      <c r="H151" s="36"/>
      <c r="I151" s="254"/>
      <c r="J151" s="36"/>
      <c r="K151" s="36"/>
      <c r="L151" s="39"/>
      <c r="M151" s="255"/>
      <c r="N151" s="256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652</v>
      </c>
      <c r="AU151" s="17" t="s">
        <v>82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80</v>
      </c>
      <c r="G152" s="218"/>
      <c r="H152" s="221">
        <v>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80</v>
      </c>
      <c r="AY152" s="227" t="s">
        <v>182</v>
      </c>
    </row>
    <row r="153" spans="1:65" s="2" customFormat="1" ht="16.5" customHeight="1">
      <c r="A153" s="34"/>
      <c r="B153" s="35"/>
      <c r="C153" s="192" t="s">
        <v>326</v>
      </c>
      <c r="D153" s="192" t="s">
        <v>184</v>
      </c>
      <c r="E153" s="193" t="s">
        <v>4679</v>
      </c>
      <c r="F153" s="194" t="s">
        <v>4680</v>
      </c>
      <c r="G153" s="195" t="s">
        <v>324</v>
      </c>
      <c r="H153" s="196">
        <v>6</v>
      </c>
      <c r="I153" s="197"/>
      <c r="J153" s="198">
        <f>ROUND(I153*H153,2)</f>
        <v>0</v>
      </c>
      <c r="K153" s="199"/>
      <c r="L153" s="39"/>
      <c r="M153" s="200" t="s">
        <v>1</v>
      </c>
      <c r="N153" s="201" t="s">
        <v>37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326</v>
      </c>
      <c r="AT153" s="204" t="s">
        <v>184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326</v>
      </c>
      <c r="BM153" s="204" t="s">
        <v>4681</v>
      </c>
    </row>
    <row r="154" spans="1:65" s="2" customFormat="1" ht="16.5" customHeight="1">
      <c r="A154" s="34"/>
      <c r="B154" s="35"/>
      <c r="C154" s="242" t="s">
        <v>330</v>
      </c>
      <c r="D154" s="242" t="s">
        <v>648</v>
      </c>
      <c r="E154" s="243" t="s">
        <v>4682</v>
      </c>
      <c r="F154" s="244" t="s">
        <v>4683</v>
      </c>
      <c r="G154" s="245" t="s">
        <v>324</v>
      </c>
      <c r="H154" s="246">
        <v>6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37</v>
      </c>
      <c r="O154" s="71"/>
      <c r="P154" s="202">
        <f>O154*H154</f>
        <v>0</v>
      </c>
      <c r="Q154" s="202">
        <v>2.5300000000000001E-3</v>
      </c>
      <c r="R154" s="202">
        <f>Q154*H154</f>
        <v>1.5180000000000001E-2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434</v>
      </c>
      <c r="AT154" s="204" t="s">
        <v>648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4684</v>
      </c>
    </row>
    <row r="155" spans="1:65" s="14" customFormat="1" ht="11.25">
      <c r="B155" s="217"/>
      <c r="C155" s="218"/>
      <c r="D155" s="208" t="s">
        <v>194</v>
      </c>
      <c r="E155" s="219" t="s">
        <v>1</v>
      </c>
      <c r="F155" s="220" t="s">
        <v>3212</v>
      </c>
      <c r="G155" s="218"/>
      <c r="H155" s="221">
        <v>6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29</v>
      </c>
      <c r="AX155" s="14" t="s">
        <v>80</v>
      </c>
      <c r="AY155" s="227" t="s">
        <v>182</v>
      </c>
    </row>
    <row r="156" spans="1:65" s="2" customFormat="1" ht="24.2" customHeight="1">
      <c r="A156" s="34"/>
      <c r="B156" s="35"/>
      <c r="C156" s="192" t="s">
        <v>334</v>
      </c>
      <c r="D156" s="192" t="s">
        <v>184</v>
      </c>
      <c r="E156" s="193" t="s">
        <v>4685</v>
      </c>
      <c r="F156" s="194" t="s">
        <v>4686</v>
      </c>
      <c r="G156" s="195" t="s">
        <v>1883</v>
      </c>
      <c r="H156" s="196">
        <v>3</v>
      </c>
      <c r="I156" s="197"/>
      <c r="J156" s="198">
        <f>ROUND(I156*H156,2)</f>
        <v>0</v>
      </c>
      <c r="K156" s="199"/>
      <c r="L156" s="39"/>
      <c r="M156" s="200" t="s">
        <v>1</v>
      </c>
      <c r="N156" s="201" t="s">
        <v>37</v>
      </c>
      <c r="O156" s="7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326</v>
      </c>
      <c r="AT156" s="204" t="s">
        <v>184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4687</v>
      </c>
    </row>
    <row r="157" spans="1:65" s="2" customFormat="1" ht="24.2" customHeight="1">
      <c r="A157" s="34"/>
      <c r="B157" s="35"/>
      <c r="C157" s="192" t="s">
        <v>342</v>
      </c>
      <c r="D157" s="192" t="s">
        <v>184</v>
      </c>
      <c r="E157" s="193" t="s">
        <v>4688</v>
      </c>
      <c r="F157" s="194" t="s">
        <v>4689</v>
      </c>
      <c r="G157" s="195" t="s">
        <v>4309</v>
      </c>
      <c r="H157" s="196">
        <v>6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3.8300000000000001E-3</v>
      </c>
      <c r="R157" s="202">
        <f>Q157*H157</f>
        <v>2.298E-2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326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4690</v>
      </c>
    </row>
    <row r="158" spans="1:65" s="2" customFormat="1" ht="29.25">
      <c r="A158" s="34"/>
      <c r="B158" s="35"/>
      <c r="C158" s="36"/>
      <c r="D158" s="208" t="s">
        <v>652</v>
      </c>
      <c r="E158" s="36"/>
      <c r="F158" s="253" t="s">
        <v>4691</v>
      </c>
      <c r="G158" s="36"/>
      <c r="H158" s="36"/>
      <c r="I158" s="254"/>
      <c r="J158" s="36"/>
      <c r="K158" s="36"/>
      <c r="L158" s="39"/>
      <c r="M158" s="255"/>
      <c r="N158" s="25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652</v>
      </c>
      <c r="AU158" s="17" t="s">
        <v>82</v>
      </c>
    </row>
    <row r="159" spans="1:65" s="14" customFormat="1" ht="11.25">
      <c r="B159" s="217"/>
      <c r="C159" s="218"/>
      <c r="D159" s="208" t="s">
        <v>194</v>
      </c>
      <c r="E159" s="219" t="s">
        <v>1</v>
      </c>
      <c r="F159" s="220" t="s">
        <v>256</v>
      </c>
      <c r="G159" s="218"/>
      <c r="H159" s="221">
        <v>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194</v>
      </c>
      <c r="AU159" s="227" t="s">
        <v>82</v>
      </c>
      <c r="AV159" s="14" t="s">
        <v>82</v>
      </c>
      <c r="AW159" s="14" t="s">
        <v>29</v>
      </c>
      <c r="AX159" s="14" t="s">
        <v>80</v>
      </c>
      <c r="AY159" s="227" t="s">
        <v>182</v>
      </c>
    </row>
    <row r="160" spans="1:65" s="2" customFormat="1" ht="55.5" customHeight="1">
      <c r="A160" s="34"/>
      <c r="B160" s="35"/>
      <c r="C160" s="242" t="s">
        <v>348</v>
      </c>
      <c r="D160" s="242" t="s">
        <v>648</v>
      </c>
      <c r="E160" s="243" t="s">
        <v>4692</v>
      </c>
      <c r="F160" s="244" t="s">
        <v>4693</v>
      </c>
      <c r="G160" s="245" t="s">
        <v>324</v>
      </c>
      <c r="H160" s="246">
        <v>6</v>
      </c>
      <c r="I160" s="247"/>
      <c r="J160" s="248">
        <f>ROUND(I160*H160,2)</f>
        <v>0</v>
      </c>
      <c r="K160" s="249"/>
      <c r="L160" s="250"/>
      <c r="M160" s="251" t="s">
        <v>1</v>
      </c>
      <c r="N160" s="252" t="s">
        <v>37</v>
      </c>
      <c r="O160" s="71"/>
      <c r="P160" s="202">
        <f>O160*H160</f>
        <v>0</v>
      </c>
      <c r="Q160" s="202">
        <v>7.1999999999999998E-3</v>
      </c>
      <c r="R160" s="202">
        <f>Q160*H160</f>
        <v>4.3200000000000002E-2</v>
      </c>
      <c r="S160" s="202">
        <v>0</v>
      </c>
      <c r="T160" s="20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434</v>
      </c>
      <c r="AT160" s="204" t="s">
        <v>648</v>
      </c>
      <c r="AU160" s="204" t="s">
        <v>82</v>
      </c>
      <c r="AY160" s="17" t="s">
        <v>182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80</v>
      </c>
      <c r="BK160" s="205">
        <f>ROUND(I160*H160,2)</f>
        <v>0</v>
      </c>
      <c r="BL160" s="17" t="s">
        <v>326</v>
      </c>
      <c r="BM160" s="204" t="s">
        <v>4694</v>
      </c>
    </row>
    <row r="161" spans="1:65" s="2" customFormat="1" ht="39">
      <c r="A161" s="34"/>
      <c r="B161" s="35"/>
      <c r="C161" s="36"/>
      <c r="D161" s="208" t="s">
        <v>652</v>
      </c>
      <c r="E161" s="36"/>
      <c r="F161" s="253" t="s">
        <v>4695</v>
      </c>
      <c r="G161" s="36"/>
      <c r="H161" s="36"/>
      <c r="I161" s="254"/>
      <c r="J161" s="36"/>
      <c r="K161" s="36"/>
      <c r="L161" s="39"/>
      <c r="M161" s="255"/>
      <c r="N161" s="256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652</v>
      </c>
      <c r="AU161" s="17" t="s">
        <v>82</v>
      </c>
    </row>
    <row r="162" spans="1:65" s="14" customFormat="1" ht="11.25">
      <c r="B162" s="217"/>
      <c r="C162" s="218"/>
      <c r="D162" s="208" t="s">
        <v>194</v>
      </c>
      <c r="E162" s="219" t="s">
        <v>1</v>
      </c>
      <c r="F162" s="220" t="s">
        <v>256</v>
      </c>
      <c r="G162" s="218"/>
      <c r="H162" s="221">
        <v>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194</v>
      </c>
      <c r="AU162" s="227" t="s">
        <v>82</v>
      </c>
      <c r="AV162" s="14" t="s">
        <v>82</v>
      </c>
      <c r="AW162" s="14" t="s">
        <v>29</v>
      </c>
      <c r="AX162" s="14" t="s">
        <v>80</v>
      </c>
      <c r="AY162" s="227" t="s">
        <v>182</v>
      </c>
    </row>
    <row r="163" spans="1:65" s="2" customFormat="1" ht="21.75" customHeight="1">
      <c r="A163" s="34"/>
      <c r="B163" s="35"/>
      <c r="C163" s="192" t="s">
        <v>7</v>
      </c>
      <c r="D163" s="192" t="s">
        <v>184</v>
      </c>
      <c r="E163" s="193" t="s">
        <v>4696</v>
      </c>
      <c r="F163" s="194" t="s">
        <v>4697</v>
      </c>
      <c r="G163" s="195" t="s">
        <v>4309</v>
      </c>
      <c r="H163" s="196">
        <v>2</v>
      </c>
      <c r="I163" s="197"/>
      <c r="J163" s="198">
        <f>ROUND(I163*H163,2)</f>
        <v>0</v>
      </c>
      <c r="K163" s="199"/>
      <c r="L163" s="39"/>
      <c r="M163" s="200" t="s">
        <v>1</v>
      </c>
      <c r="N163" s="201" t="s">
        <v>37</v>
      </c>
      <c r="O163" s="71"/>
      <c r="P163" s="202">
        <f>O163*H163</f>
        <v>0</v>
      </c>
      <c r="Q163" s="202">
        <v>2.2300000000000002E-3</v>
      </c>
      <c r="R163" s="202">
        <f>Q163*H163</f>
        <v>4.4600000000000004E-3</v>
      </c>
      <c r="S163" s="202">
        <v>0</v>
      </c>
      <c r="T163" s="20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326</v>
      </c>
      <c r="AT163" s="204" t="s">
        <v>184</v>
      </c>
      <c r="AU163" s="204" t="s">
        <v>82</v>
      </c>
      <c r="AY163" s="17" t="s">
        <v>182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80</v>
      </c>
      <c r="BK163" s="205">
        <f>ROUND(I163*H163,2)</f>
        <v>0</v>
      </c>
      <c r="BL163" s="17" t="s">
        <v>326</v>
      </c>
      <c r="BM163" s="204" t="s">
        <v>4698</v>
      </c>
    </row>
    <row r="164" spans="1:65" s="2" customFormat="1" ht="19.5">
      <c r="A164" s="34"/>
      <c r="B164" s="35"/>
      <c r="C164" s="36"/>
      <c r="D164" s="208" t="s">
        <v>652</v>
      </c>
      <c r="E164" s="36"/>
      <c r="F164" s="253" t="s">
        <v>4699</v>
      </c>
      <c r="G164" s="36"/>
      <c r="H164" s="36"/>
      <c r="I164" s="254"/>
      <c r="J164" s="36"/>
      <c r="K164" s="36"/>
      <c r="L164" s="39"/>
      <c r="M164" s="255"/>
      <c r="N164" s="25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652</v>
      </c>
      <c r="AU164" s="17" t="s">
        <v>82</v>
      </c>
    </row>
    <row r="165" spans="1:65" s="14" customFormat="1" ht="11.25">
      <c r="B165" s="217"/>
      <c r="C165" s="218"/>
      <c r="D165" s="208" t="s">
        <v>194</v>
      </c>
      <c r="E165" s="219" t="s">
        <v>1</v>
      </c>
      <c r="F165" s="220" t="s">
        <v>82</v>
      </c>
      <c r="G165" s="218"/>
      <c r="H165" s="221">
        <v>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194</v>
      </c>
      <c r="AU165" s="227" t="s">
        <v>82</v>
      </c>
      <c r="AV165" s="14" t="s">
        <v>82</v>
      </c>
      <c r="AW165" s="14" t="s">
        <v>29</v>
      </c>
      <c r="AX165" s="14" t="s">
        <v>80</v>
      </c>
      <c r="AY165" s="227" t="s">
        <v>182</v>
      </c>
    </row>
    <row r="166" spans="1:65" s="2" customFormat="1" ht="55.5" customHeight="1">
      <c r="A166" s="34"/>
      <c r="B166" s="35"/>
      <c r="C166" s="242" t="s">
        <v>361</v>
      </c>
      <c r="D166" s="242" t="s">
        <v>648</v>
      </c>
      <c r="E166" s="243" t="s">
        <v>4700</v>
      </c>
      <c r="F166" s="244" t="s">
        <v>4701</v>
      </c>
      <c r="G166" s="245" t="s">
        <v>324</v>
      </c>
      <c r="H166" s="246">
        <v>2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37</v>
      </c>
      <c r="O166" s="71"/>
      <c r="P166" s="202">
        <f>O166*H166</f>
        <v>0</v>
      </c>
      <c r="Q166" s="202">
        <v>9.5899999999999996E-3</v>
      </c>
      <c r="R166" s="202">
        <f>Q166*H166</f>
        <v>1.9179999999999999E-2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434</v>
      </c>
      <c r="AT166" s="204" t="s">
        <v>648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326</v>
      </c>
      <c r="BM166" s="204" t="s">
        <v>4702</v>
      </c>
    </row>
    <row r="167" spans="1:65" s="2" customFormat="1" ht="48.75">
      <c r="A167" s="34"/>
      <c r="B167" s="35"/>
      <c r="C167" s="36"/>
      <c r="D167" s="208" t="s">
        <v>652</v>
      </c>
      <c r="E167" s="36"/>
      <c r="F167" s="253" t="s">
        <v>4703</v>
      </c>
      <c r="G167" s="36"/>
      <c r="H167" s="36"/>
      <c r="I167" s="254"/>
      <c r="J167" s="36"/>
      <c r="K167" s="36"/>
      <c r="L167" s="39"/>
      <c r="M167" s="255"/>
      <c r="N167" s="25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652</v>
      </c>
      <c r="AU167" s="17" t="s">
        <v>82</v>
      </c>
    </row>
    <row r="168" spans="1:65" s="14" customFormat="1" ht="11.25">
      <c r="B168" s="217"/>
      <c r="C168" s="218"/>
      <c r="D168" s="208" t="s">
        <v>194</v>
      </c>
      <c r="E168" s="219" t="s">
        <v>1</v>
      </c>
      <c r="F168" s="220" t="s">
        <v>82</v>
      </c>
      <c r="G168" s="218"/>
      <c r="H168" s="221">
        <v>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194</v>
      </c>
      <c r="AU168" s="227" t="s">
        <v>82</v>
      </c>
      <c r="AV168" s="14" t="s">
        <v>82</v>
      </c>
      <c r="AW168" s="14" t="s">
        <v>29</v>
      </c>
      <c r="AX168" s="14" t="s">
        <v>80</v>
      </c>
      <c r="AY168" s="227" t="s">
        <v>182</v>
      </c>
    </row>
    <row r="169" spans="1:65" s="2" customFormat="1" ht="16.5" customHeight="1">
      <c r="A169" s="34"/>
      <c r="B169" s="35"/>
      <c r="C169" s="192" t="s">
        <v>369</v>
      </c>
      <c r="D169" s="192" t="s">
        <v>184</v>
      </c>
      <c r="E169" s="193" t="s">
        <v>4704</v>
      </c>
      <c r="F169" s="194" t="s">
        <v>4705</v>
      </c>
      <c r="G169" s="195" t="s">
        <v>4309</v>
      </c>
      <c r="H169" s="196">
        <v>1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37</v>
      </c>
      <c r="O169" s="71"/>
      <c r="P169" s="202">
        <f>O169*H169</f>
        <v>0</v>
      </c>
      <c r="Q169" s="202">
        <v>6.3299999999999997E-3</v>
      </c>
      <c r="R169" s="202">
        <f>Q169*H169</f>
        <v>6.3299999999999997E-3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326</v>
      </c>
      <c r="AT169" s="204" t="s">
        <v>184</v>
      </c>
      <c r="AU169" s="204" t="s">
        <v>82</v>
      </c>
      <c r="AY169" s="17" t="s">
        <v>182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326</v>
      </c>
      <c r="BM169" s="204" t="s">
        <v>4706</v>
      </c>
    </row>
    <row r="170" spans="1:65" s="2" customFormat="1" ht="33" customHeight="1">
      <c r="A170" s="34"/>
      <c r="B170" s="35"/>
      <c r="C170" s="242" t="s">
        <v>375</v>
      </c>
      <c r="D170" s="242" t="s">
        <v>648</v>
      </c>
      <c r="E170" s="243" t="s">
        <v>4707</v>
      </c>
      <c r="F170" s="244" t="s">
        <v>4708</v>
      </c>
      <c r="G170" s="245" t="s">
        <v>324</v>
      </c>
      <c r="H170" s="246">
        <v>1</v>
      </c>
      <c r="I170" s="247"/>
      <c r="J170" s="248">
        <f>ROUND(I170*H170,2)</f>
        <v>0</v>
      </c>
      <c r="K170" s="249"/>
      <c r="L170" s="250"/>
      <c r="M170" s="251" t="s">
        <v>1</v>
      </c>
      <c r="N170" s="252" t="s">
        <v>37</v>
      </c>
      <c r="O170" s="71"/>
      <c r="P170" s="202">
        <f>O170*H170</f>
        <v>0</v>
      </c>
      <c r="Q170" s="202">
        <v>4.4999999999999998E-2</v>
      </c>
      <c r="R170" s="202">
        <f>Q170*H170</f>
        <v>4.4999999999999998E-2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434</v>
      </c>
      <c r="AT170" s="204" t="s">
        <v>648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326</v>
      </c>
      <c r="BM170" s="204" t="s">
        <v>4709</v>
      </c>
    </row>
    <row r="171" spans="1:65" s="2" customFormat="1" ht="29.25">
      <c r="A171" s="34"/>
      <c r="B171" s="35"/>
      <c r="C171" s="36"/>
      <c r="D171" s="208" t="s">
        <v>652</v>
      </c>
      <c r="E171" s="36"/>
      <c r="F171" s="253" t="s">
        <v>4710</v>
      </c>
      <c r="G171" s="36"/>
      <c r="H171" s="36"/>
      <c r="I171" s="254"/>
      <c r="J171" s="36"/>
      <c r="K171" s="36"/>
      <c r="L171" s="39"/>
      <c r="M171" s="255"/>
      <c r="N171" s="256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652</v>
      </c>
      <c r="AU171" s="17" t="s">
        <v>82</v>
      </c>
    </row>
    <row r="172" spans="1:65" s="2" customFormat="1" ht="16.5" customHeight="1">
      <c r="A172" s="34"/>
      <c r="B172" s="35"/>
      <c r="C172" s="242" t="s">
        <v>390</v>
      </c>
      <c r="D172" s="242" t="s">
        <v>648</v>
      </c>
      <c r="E172" s="243" t="s">
        <v>4711</v>
      </c>
      <c r="F172" s="244" t="s">
        <v>4712</v>
      </c>
      <c r="G172" s="245" t="s">
        <v>324</v>
      </c>
      <c r="H172" s="246">
        <v>1</v>
      </c>
      <c r="I172" s="247"/>
      <c r="J172" s="248">
        <f>ROUND(I172*H172,2)</f>
        <v>0</v>
      </c>
      <c r="K172" s="249"/>
      <c r="L172" s="250"/>
      <c r="M172" s="251" t="s">
        <v>1</v>
      </c>
      <c r="N172" s="252" t="s">
        <v>37</v>
      </c>
      <c r="O172" s="71"/>
      <c r="P172" s="202">
        <f>O172*H172</f>
        <v>0</v>
      </c>
      <c r="Q172" s="202">
        <v>5.0000000000000001E-4</v>
      </c>
      <c r="R172" s="202">
        <f>Q172*H172</f>
        <v>5.0000000000000001E-4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434</v>
      </c>
      <c r="AT172" s="204" t="s">
        <v>648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326</v>
      </c>
      <c r="BM172" s="204" t="s">
        <v>4713</v>
      </c>
    </row>
    <row r="173" spans="1:65" s="2" customFormat="1" ht="37.9" customHeight="1">
      <c r="A173" s="34"/>
      <c r="B173" s="35"/>
      <c r="C173" s="192" t="s">
        <v>397</v>
      </c>
      <c r="D173" s="192" t="s">
        <v>184</v>
      </c>
      <c r="E173" s="193" t="s">
        <v>4714</v>
      </c>
      <c r="F173" s="194" t="s">
        <v>4715</v>
      </c>
      <c r="G173" s="195" t="s">
        <v>4309</v>
      </c>
      <c r="H173" s="196">
        <v>1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37</v>
      </c>
      <c r="O173" s="71"/>
      <c r="P173" s="202">
        <f>O173*H173</f>
        <v>0</v>
      </c>
      <c r="Q173" s="202">
        <v>5.0099999999999999E-2</v>
      </c>
      <c r="R173" s="202">
        <f>Q173*H173</f>
        <v>5.0099999999999999E-2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326</v>
      </c>
      <c r="AT173" s="204" t="s">
        <v>184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326</v>
      </c>
      <c r="BM173" s="204" t="s">
        <v>4716</v>
      </c>
    </row>
    <row r="174" spans="1:65" s="2" customFormat="1" ht="29.25">
      <c r="A174" s="34"/>
      <c r="B174" s="35"/>
      <c r="C174" s="36"/>
      <c r="D174" s="208" t="s">
        <v>652</v>
      </c>
      <c r="E174" s="36"/>
      <c r="F174" s="253" t="s">
        <v>4717</v>
      </c>
      <c r="G174" s="36"/>
      <c r="H174" s="36"/>
      <c r="I174" s="254"/>
      <c r="J174" s="36"/>
      <c r="K174" s="36"/>
      <c r="L174" s="39"/>
      <c r="M174" s="255"/>
      <c r="N174" s="256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652</v>
      </c>
      <c r="AU174" s="17" t="s">
        <v>82</v>
      </c>
    </row>
    <row r="175" spans="1:65" s="14" customFormat="1" ht="11.25">
      <c r="B175" s="217"/>
      <c r="C175" s="218"/>
      <c r="D175" s="208" t="s">
        <v>194</v>
      </c>
      <c r="E175" s="219" t="s">
        <v>1</v>
      </c>
      <c r="F175" s="220" t="s">
        <v>80</v>
      </c>
      <c r="G175" s="218"/>
      <c r="H175" s="221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80</v>
      </c>
      <c r="AY175" s="227" t="s">
        <v>182</v>
      </c>
    </row>
    <row r="176" spans="1:65" s="2" customFormat="1" ht="16.5" customHeight="1">
      <c r="A176" s="34"/>
      <c r="B176" s="35"/>
      <c r="C176" s="192" t="s">
        <v>403</v>
      </c>
      <c r="D176" s="192" t="s">
        <v>184</v>
      </c>
      <c r="E176" s="193" t="s">
        <v>4718</v>
      </c>
      <c r="F176" s="194" t="s">
        <v>4719</v>
      </c>
      <c r="G176" s="195" t="s">
        <v>324</v>
      </c>
      <c r="H176" s="196">
        <v>4</v>
      </c>
      <c r="I176" s="197"/>
      <c r="J176" s="198">
        <f>ROUND(I176*H176,2)</f>
        <v>0</v>
      </c>
      <c r="K176" s="199"/>
      <c r="L176" s="39"/>
      <c r="M176" s="200" t="s">
        <v>1</v>
      </c>
      <c r="N176" s="201" t="s">
        <v>37</v>
      </c>
      <c r="O176" s="71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326</v>
      </c>
      <c r="AT176" s="204" t="s">
        <v>184</v>
      </c>
      <c r="AU176" s="204" t="s">
        <v>82</v>
      </c>
      <c r="AY176" s="17" t="s">
        <v>182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80</v>
      </c>
      <c r="BK176" s="205">
        <f>ROUND(I176*H176,2)</f>
        <v>0</v>
      </c>
      <c r="BL176" s="17" t="s">
        <v>326</v>
      </c>
      <c r="BM176" s="204" t="s">
        <v>4720</v>
      </c>
    </row>
    <row r="177" spans="1:65" s="2" customFormat="1" ht="16.5" customHeight="1">
      <c r="A177" s="34"/>
      <c r="B177" s="35"/>
      <c r="C177" s="242" t="s">
        <v>413</v>
      </c>
      <c r="D177" s="242" t="s">
        <v>648</v>
      </c>
      <c r="E177" s="243" t="s">
        <v>4721</v>
      </c>
      <c r="F177" s="244" t="s">
        <v>4722</v>
      </c>
      <c r="G177" s="245" t="s">
        <v>324</v>
      </c>
      <c r="H177" s="246">
        <v>4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37</v>
      </c>
      <c r="O177" s="71"/>
      <c r="P177" s="202">
        <f>O177*H177</f>
        <v>0</v>
      </c>
      <c r="Q177" s="202">
        <v>5.0000000000000001E-4</v>
      </c>
      <c r="R177" s="202">
        <f>Q177*H177</f>
        <v>2E-3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434</v>
      </c>
      <c r="AT177" s="204" t="s">
        <v>648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326</v>
      </c>
      <c r="BM177" s="204" t="s">
        <v>4723</v>
      </c>
    </row>
    <row r="178" spans="1:65" s="2" customFormat="1" ht="16.5" customHeight="1">
      <c r="A178" s="34"/>
      <c r="B178" s="35"/>
      <c r="C178" s="192" t="s">
        <v>418</v>
      </c>
      <c r="D178" s="192" t="s">
        <v>184</v>
      </c>
      <c r="E178" s="193" t="s">
        <v>4724</v>
      </c>
      <c r="F178" s="194" t="s">
        <v>4725</v>
      </c>
      <c r="G178" s="195" t="s">
        <v>324</v>
      </c>
      <c r="H178" s="196">
        <v>6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37</v>
      </c>
      <c r="O178" s="71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326</v>
      </c>
      <c r="AT178" s="204" t="s">
        <v>184</v>
      </c>
      <c r="AU178" s="204" t="s">
        <v>82</v>
      </c>
      <c r="AY178" s="17" t="s">
        <v>182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326</v>
      </c>
      <c r="BM178" s="204" t="s">
        <v>4726</v>
      </c>
    </row>
    <row r="179" spans="1:65" s="14" customFormat="1" ht="11.25">
      <c r="B179" s="217"/>
      <c r="C179" s="218"/>
      <c r="D179" s="208" t="s">
        <v>194</v>
      </c>
      <c r="E179" s="219" t="s">
        <v>1</v>
      </c>
      <c r="F179" s="220" t="s">
        <v>256</v>
      </c>
      <c r="G179" s="218"/>
      <c r="H179" s="221">
        <v>6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194</v>
      </c>
      <c r="AU179" s="227" t="s">
        <v>82</v>
      </c>
      <c r="AV179" s="14" t="s">
        <v>82</v>
      </c>
      <c r="AW179" s="14" t="s">
        <v>29</v>
      </c>
      <c r="AX179" s="14" t="s">
        <v>80</v>
      </c>
      <c r="AY179" s="227" t="s">
        <v>182</v>
      </c>
    </row>
    <row r="180" spans="1:65" s="2" customFormat="1" ht="24.2" customHeight="1">
      <c r="A180" s="34"/>
      <c r="B180" s="35"/>
      <c r="C180" s="242" t="s">
        <v>423</v>
      </c>
      <c r="D180" s="242" t="s">
        <v>648</v>
      </c>
      <c r="E180" s="243" t="s">
        <v>4727</v>
      </c>
      <c r="F180" s="244" t="s">
        <v>4728</v>
      </c>
      <c r="G180" s="245" t="s">
        <v>324</v>
      </c>
      <c r="H180" s="246">
        <v>6</v>
      </c>
      <c r="I180" s="247"/>
      <c r="J180" s="248">
        <f>ROUND(I180*H180,2)</f>
        <v>0</v>
      </c>
      <c r="K180" s="249"/>
      <c r="L180" s="250"/>
      <c r="M180" s="251" t="s">
        <v>1</v>
      </c>
      <c r="N180" s="252" t="s">
        <v>37</v>
      </c>
      <c r="O180" s="71"/>
      <c r="P180" s="202">
        <f>O180*H180</f>
        <v>0</v>
      </c>
      <c r="Q180" s="202">
        <v>1.6000000000000001E-4</v>
      </c>
      <c r="R180" s="202">
        <f>Q180*H180</f>
        <v>9.6000000000000013E-4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434</v>
      </c>
      <c r="AT180" s="204" t="s">
        <v>648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326</v>
      </c>
      <c r="BM180" s="204" t="s">
        <v>4729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3212</v>
      </c>
      <c r="G181" s="218"/>
      <c r="H181" s="221">
        <v>6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80</v>
      </c>
      <c r="AY181" s="227" t="s">
        <v>182</v>
      </c>
    </row>
    <row r="182" spans="1:65" s="2" customFormat="1" ht="16.5" customHeight="1">
      <c r="A182" s="34"/>
      <c r="B182" s="35"/>
      <c r="C182" s="192" t="s">
        <v>427</v>
      </c>
      <c r="D182" s="192" t="s">
        <v>184</v>
      </c>
      <c r="E182" s="193" t="s">
        <v>4730</v>
      </c>
      <c r="F182" s="194" t="s">
        <v>4731</v>
      </c>
      <c r="G182" s="195" t="s">
        <v>324</v>
      </c>
      <c r="H182" s="196">
        <v>2</v>
      </c>
      <c r="I182" s="197"/>
      <c r="J182" s="198">
        <f>ROUND(I182*H182,2)</f>
        <v>0</v>
      </c>
      <c r="K182" s="199"/>
      <c r="L182" s="39"/>
      <c r="M182" s="200" t="s">
        <v>1</v>
      </c>
      <c r="N182" s="201" t="s">
        <v>37</v>
      </c>
      <c r="O182" s="71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326</v>
      </c>
      <c r="AT182" s="204" t="s">
        <v>184</v>
      </c>
      <c r="AU182" s="204" t="s">
        <v>82</v>
      </c>
      <c r="AY182" s="17" t="s">
        <v>182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80</v>
      </c>
      <c r="BK182" s="205">
        <f>ROUND(I182*H182,2)</f>
        <v>0</v>
      </c>
      <c r="BL182" s="17" t="s">
        <v>326</v>
      </c>
      <c r="BM182" s="204" t="s">
        <v>4732</v>
      </c>
    </row>
    <row r="183" spans="1:65" s="2" customFormat="1" ht="24.2" customHeight="1">
      <c r="A183" s="34"/>
      <c r="B183" s="35"/>
      <c r="C183" s="242" t="s">
        <v>434</v>
      </c>
      <c r="D183" s="242" t="s">
        <v>648</v>
      </c>
      <c r="E183" s="243" t="s">
        <v>4733</v>
      </c>
      <c r="F183" s="244" t="s">
        <v>4734</v>
      </c>
      <c r="G183" s="245" t="s">
        <v>324</v>
      </c>
      <c r="H183" s="246">
        <v>2</v>
      </c>
      <c r="I183" s="247"/>
      <c r="J183" s="248">
        <f>ROUND(I183*H183,2)</f>
        <v>0</v>
      </c>
      <c r="K183" s="249"/>
      <c r="L183" s="250"/>
      <c r="M183" s="251" t="s">
        <v>1</v>
      </c>
      <c r="N183" s="252" t="s">
        <v>37</v>
      </c>
      <c r="O183" s="71"/>
      <c r="P183" s="202">
        <f>O183*H183</f>
        <v>0</v>
      </c>
      <c r="Q183" s="202">
        <v>5.0000000000000001E-4</v>
      </c>
      <c r="R183" s="202">
        <f>Q183*H183</f>
        <v>1E-3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434</v>
      </c>
      <c r="AT183" s="204" t="s">
        <v>648</v>
      </c>
      <c r="AU183" s="204" t="s">
        <v>82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326</v>
      </c>
      <c r="BM183" s="204" t="s">
        <v>4735</v>
      </c>
    </row>
    <row r="184" spans="1:65" s="2" customFormat="1" ht="16.5" customHeight="1">
      <c r="A184" s="34"/>
      <c r="B184" s="35"/>
      <c r="C184" s="192" t="s">
        <v>438</v>
      </c>
      <c r="D184" s="192" t="s">
        <v>184</v>
      </c>
      <c r="E184" s="193" t="s">
        <v>4736</v>
      </c>
      <c r="F184" s="194" t="s">
        <v>4737</v>
      </c>
      <c r="G184" s="195" t="s">
        <v>324</v>
      </c>
      <c r="H184" s="196">
        <v>6</v>
      </c>
      <c r="I184" s="197"/>
      <c r="J184" s="198">
        <f>ROUND(I184*H184,2)</f>
        <v>0</v>
      </c>
      <c r="K184" s="199"/>
      <c r="L184" s="39"/>
      <c r="M184" s="200" t="s">
        <v>1</v>
      </c>
      <c r="N184" s="201" t="s">
        <v>37</v>
      </c>
      <c r="O184" s="71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326</v>
      </c>
      <c r="AT184" s="204" t="s">
        <v>184</v>
      </c>
      <c r="AU184" s="204" t="s">
        <v>82</v>
      </c>
      <c r="AY184" s="17" t="s">
        <v>182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80</v>
      </c>
      <c r="BK184" s="205">
        <f>ROUND(I184*H184,2)</f>
        <v>0</v>
      </c>
      <c r="BL184" s="17" t="s">
        <v>326</v>
      </c>
      <c r="BM184" s="204" t="s">
        <v>4738</v>
      </c>
    </row>
    <row r="185" spans="1:65" s="14" customFormat="1" ht="11.25">
      <c r="B185" s="217"/>
      <c r="C185" s="218"/>
      <c r="D185" s="208" t="s">
        <v>194</v>
      </c>
      <c r="E185" s="219" t="s">
        <v>1</v>
      </c>
      <c r="F185" s="220" t="s">
        <v>256</v>
      </c>
      <c r="G185" s="218"/>
      <c r="H185" s="221">
        <v>6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194</v>
      </c>
      <c r="AU185" s="227" t="s">
        <v>82</v>
      </c>
      <c r="AV185" s="14" t="s">
        <v>82</v>
      </c>
      <c r="AW185" s="14" t="s">
        <v>29</v>
      </c>
      <c r="AX185" s="14" t="s">
        <v>80</v>
      </c>
      <c r="AY185" s="227" t="s">
        <v>182</v>
      </c>
    </row>
    <row r="186" spans="1:65" s="2" customFormat="1" ht="16.5" customHeight="1">
      <c r="A186" s="34"/>
      <c r="B186" s="35"/>
      <c r="C186" s="242" t="s">
        <v>443</v>
      </c>
      <c r="D186" s="242" t="s">
        <v>648</v>
      </c>
      <c r="E186" s="243" t="s">
        <v>4739</v>
      </c>
      <c r="F186" s="244" t="s">
        <v>4740</v>
      </c>
      <c r="G186" s="245" t="s">
        <v>324</v>
      </c>
      <c r="H186" s="246">
        <v>6</v>
      </c>
      <c r="I186" s="247"/>
      <c r="J186" s="248">
        <f>ROUND(I186*H186,2)</f>
        <v>0</v>
      </c>
      <c r="K186" s="249"/>
      <c r="L186" s="250"/>
      <c r="M186" s="251" t="s">
        <v>1</v>
      </c>
      <c r="N186" s="252" t="s">
        <v>37</v>
      </c>
      <c r="O186" s="71"/>
      <c r="P186" s="202">
        <f>O186*H186</f>
        <v>0</v>
      </c>
      <c r="Q186" s="202">
        <v>1.34E-3</v>
      </c>
      <c r="R186" s="202">
        <f>Q186*H186</f>
        <v>8.0400000000000003E-3</v>
      </c>
      <c r="S186" s="202">
        <v>0</v>
      </c>
      <c r="T186" s="20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434</v>
      </c>
      <c r="AT186" s="204" t="s">
        <v>648</v>
      </c>
      <c r="AU186" s="204" t="s">
        <v>82</v>
      </c>
      <c r="AY186" s="17" t="s">
        <v>182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80</v>
      </c>
      <c r="BK186" s="205">
        <f>ROUND(I186*H186,2)</f>
        <v>0</v>
      </c>
      <c r="BL186" s="17" t="s">
        <v>326</v>
      </c>
      <c r="BM186" s="204" t="s">
        <v>4741</v>
      </c>
    </row>
    <row r="187" spans="1:65" s="13" customFormat="1" ht="11.25">
      <c r="B187" s="206"/>
      <c r="C187" s="207"/>
      <c r="D187" s="208" t="s">
        <v>194</v>
      </c>
      <c r="E187" s="209" t="s">
        <v>1</v>
      </c>
      <c r="F187" s="210" t="s">
        <v>4742</v>
      </c>
      <c r="G187" s="207"/>
      <c r="H187" s="209" t="s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194</v>
      </c>
      <c r="AU187" s="216" t="s">
        <v>82</v>
      </c>
      <c r="AV187" s="13" t="s">
        <v>80</v>
      </c>
      <c r="AW187" s="13" t="s">
        <v>29</v>
      </c>
      <c r="AX187" s="13" t="s">
        <v>72</v>
      </c>
      <c r="AY187" s="216" t="s">
        <v>182</v>
      </c>
    </row>
    <row r="188" spans="1:65" s="14" customFormat="1" ht="11.25">
      <c r="B188" s="217"/>
      <c r="C188" s="218"/>
      <c r="D188" s="208" t="s">
        <v>194</v>
      </c>
      <c r="E188" s="219" t="s">
        <v>1</v>
      </c>
      <c r="F188" s="220" t="s">
        <v>3212</v>
      </c>
      <c r="G188" s="218"/>
      <c r="H188" s="221">
        <v>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194</v>
      </c>
      <c r="AU188" s="227" t="s">
        <v>82</v>
      </c>
      <c r="AV188" s="14" t="s">
        <v>82</v>
      </c>
      <c r="AW188" s="14" t="s">
        <v>29</v>
      </c>
      <c r="AX188" s="14" t="s">
        <v>80</v>
      </c>
      <c r="AY188" s="227" t="s">
        <v>182</v>
      </c>
    </row>
    <row r="189" spans="1:65" s="2" customFormat="1" ht="16.5" customHeight="1">
      <c r="A189" s="34"/>
      <c r="B189" s="35"/>
      <c r="C189" s="242" t="s">
        <v>447</v>
      </c>
      <c r="D189" s="242" t="s">
        <v>648</v>
      </c>
      <c r="E189" s="243" t="s">
        <v>4743</v>
      </c>
      <c r="F189" s="244" t="s">
        <v>4744</v>
      </c>
      <c r="G189" s="245" t="s">
        <v>324</v>
      </c>
      <c r="H189" s="246">
        <v>5</v>
      </c>
      <c r="I189" s="247"/>
      <c r="J189" s="248">
        <f>ROUND(I189*H189,2)</f>
        <v>0</v>
      </c>
      <c r="K189" s="249"/>
      <c r="L189" s="250"/>
      <c r="M189" s="251" t="s">
        <v>1</v>
      </c>
      <c r="N189" s="252" t="s">
        <v>37</v>
      </c>
      <c r="O189" s="71"/>
      <c r="P189" s="202">
        <f>O189*H189</f>
        <v>0</v>
      </c>
      <c r="Q189" s="202">
        <v>1.5E-3</v>
      </c>
      <c r="R189" s="202">
        <f>Q189*H189</f>
        <v>7.4999999999999997E-3</v>
      </c>
      <c r="S189" s="202">
        <v>0</v>
      </c>
      <c r="T189" s="20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434</v>
      </c>
      <c r="AT189" s="204" t="s">
        <v>648</v>
      </c>
      <c r="AU189" s="204" t="s">
        <v>82</v>
      </c>
      <c r="AY189" s="17" t="s">
        <v>182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80</v>
      </c>
      <c r="BK189" s="205">
        <f>ROUND(I189*H189,2)</f>
        <v>0</v>
      </c>
      <c r="BL189" s="17" t="s">
        <v>326</v>
      </c>
      <c r="BM189" s="204" t="s">
        <v>4745</v>
      </c>
    </row>
    <row r="190" spans="1:65" s="13" customFormat="1" ht="11.25">
      <c r="B190" s="206"/>
      <c r="C190" s="207"/>
      <c r="D190" s="208" t="s">
        <v>194</v>
      </c>
      <c r="E190" s="209" t="s">
        <v>1</v>
      </c>
      <c r="F190" s="210" t="s">
        <v>4746</v>
      </c>
      <c r="G190" s="207"/>
      <c r="H190" s="209" t="s">
        <v>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194</v>
      </c>
      <c r="AU190" s="216" t="s">
        <v>82</v>
      </c>
      <c r="AV190" s="13" t="s">
        <v>80</v>
      </c>
      <c r="AW190" s="13" t="s">
        <v>29</v>
      </c>
      <c r="AX190" s="13" t="s">
        <v>72</v>
      </c>
      <c r="AY190" s="216" t="s">
        <v>182</v>
      </c>
    </row>
    <row r="191" spans="1:65" s="14" customFormat="1" ht="11.25">
      <c r="B191" s="217"/>
      <c r="C191" s="218"/>
      <c r="D191" s="208" t="s">
        <v>194</v>
      </c>
      <c r="E191" s="219" t="s">
        <v>1</v>
      </c>
      <c r="F191" s="220" t="s">
        <v>243</v>
      </c>
      <c r="G191" s="218"/>
      <c r="H191" s="221">
        <v>5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194</v>
      </c>
      <c r="AU191" s="227" t="s">
        <v>82</v>
      </c>
      <c r="AV191" s="14" t="s">
        <v>82</v>
      </c>
      <c r="AW191" s="14" t="s">
        <v>29</v>
      </c>
      <c r="AX191" s="14" t="s">
        <v>80</v>
      </c>
      <c r="AY191" s="227" t="s">
        <v>182</v>
      </c>
    </row>
    <row r="192" spans="1:65" s="2" customFormat="1" ht="16.5" customHeight="1">
      <c r="A192" s="34"/>
      <c r="B192" s="35"/>
      <c r="C192" s="192" t="s">
        <v>452</v>
      </c>
      <c r="D192" s="192" t="s">
        <v>184</v>
      </c>
      <c r="E192" s="193" t="s">
        <v>4747</v>
      </c>
      <c r="F192" s="194" t="s">
        <v>4748</v>
      </c>
      <c r="G192" s="195" t="s">
        <v>324</v>
      </c>
      <c r="H192" s="196">
        <v>6</v>
      </c>
      <c r="I192" s="197"/>
      <c r="J192" s="198">
        <f>ROUND(I192*H192,2)</f>
        <v>0</v>
      </c>
      <c r="K192" s="199"/>
      <c r="L192" s="39"/>
      <c r="M192" s="200" t="s">
        <v>1</v>
      </c>
      <c r="N192" s="201" t="s">
        <v>37</v>
      </c>
      <c r="O192" s="7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326</v>
      </c>
      <c r="AT192" s="204" t="s">
        <v>184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4749</v>
      </c>
    </row>
    <row r="193" spans="1:65" s="14" customFormat="1" ht="11.25">
      <c r="B193" s="217"/>
      <c r="C193" s="218"/>
      <c r="D193" s="208" t="s">
        <v>194</v>
      </c>
      <c r="E193" s="219" t="s">
        <v>1</v>
      </c>
      <c r="F193" s="220" t="s">
        <v>256</v>
      </c>
      <c r="G193" s="218"/>
      <c r="H193" s="221">
        <v>6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194</v>
      </c>
      <c r="AU193" s="227" t="s">
        <v>82</v>
      </c>
      <c r="AV193" s="14" t="s">
        <v>82</v>
      </c>
      <c r="AW193" s="14" t="s">
        <v>29</v>
      </c>
      <c r="AX193" s="14" t="s">
        <v>80</v>
      </c>
      <c r="AY193" s="227" t="s">
        <v>182</v>
      </c>
    </row>
    <row r="194" spans="1:65" s="2" customFormat="1" ht="16.5" customHeight="1">
      <c r="A194" s="34"/>
      <c r="B194" s="35"/>
      <c r="C194" s="242" t="s">
        <v>460</v>
      </c>
      <c r="D194" s="242" t="s">
        <v>648</v>
      </c>
      <c r="E194" s="243" t="s">
        <v>4750</v>
      </c>
      <c r="F194" s="244" t="s">
        <v>4751</v>
      </c>
      <c r="G194" s="245" t="s">
        <v>324</v>
      </c>
      <c r="H194" s="246">
        <v>6</v>
      </c>
      <c r="I194" s="247"/>
      <c r="J194" s="248">
        <f>ROUND(I194*H194,2)</f>
        <v>0</v>
      </c>
      <c r="K194" s="249"/>
      <c r="L194" s="250"/>
      <c r="M194" s="251" t="s">
        <v>1</v>
      </c>
      <c r="N194" s="252" t="s">
        <v>37</v>
      </c>
      <c r="O194" s="71"/>
      <c r="P194" s="202">
        <f>O194*H194</f>
        <v>0</v>
      </c>
      <c r="Q194" s="202">
        <v>1.2E-4</v>
      </c>
      <c r="R194" s="202">
        <f>Q194*H194</f>
        <v>7.2000000000000005E-4</v>
      </c>
      <c r="S194" s="202">
        <v>0</v>
      </c>
      <c r="T194" s="20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434</v>
      </c>
      <c r="AT194" s="204" t="s">
        <v>648</v>
      </c>
      <c r="AU194" s="204" t="s">
        <v>82</v>
      </c>
      <c r="AY194" s="17" t="s">
        <v>182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80</v>
      </c>
      <c r="BK194" s="205">
        <f>ROUND(I194*H194,2)</f>
        <v>0</v>
      </c>
      <c r="BL194" s="17" t="s">
        <v>326</v>
      </c>
      <c r="BM194" s="204" t="s">
        <v>4752</v>
      </c>
    </row>
    <row r="195" spans="1:65" s="14" customFormat="1" ht="11.25">
      <c r="B195" s="217"/>
      <c r="C195" s="218"/>
      <c r="D195" s="208" t="s">
        <v>194</v>
      </c>
      <c r="E195" s="219" t="s">
        <v>1</v>
      </c>
      <c r="F195" s="220" t="s">
        <v>256</v>
      </c>
      <c r="G195" s="218"/>
      <c r="H195" s="221">
        <v>6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194</v>
      </c>
      <c r="AU195" s="227" t="s">
        <v>82</v>
      </c>
      <c r="AV195" s="14" t="s">
        <v>82</v>
      </c>
      <c r="AW195" s="14" t="s">
        <v>29</v>
      </c>
      <c r="AX195" s="14" t="s">
        <v>80</v>
      </c>
      <c r="AY195" s="227" t="s">
        <v>182</v>
      </c>
    </row>
    <row r="196" spans="1:65" s="2" customFormat="1" ht="33" customHeight="1">
      <c r="A196" s="34"/>
      <c r="B196" s="35"/>
      <c r="C196" s="192" t="s">
        <v>467</v>
      </c>
      <c r="D196" s="192" t="s">
        <v>184</v>
      </c>
      <c r="E196" s="193" t="s">
        <v>4753</v>
      </c>
      <c r="F196" s="194" t="s">
        <v>4754</v>
      </c>
      <c r="G196" s="195" t="s">
        <v>4309</v>
      </c>
      <c r="H196" s="196">
        <v>1</v>
      </c>
      <c r="I196" s="197"/>
      <c r="J196" s="198">
        <f>ROUND(I196*H196,2)</f>
        <v>0</v>
      </c>
      <c r="K196" s="199"/>
      <c r="L196" s="39"/>
      <c r="M196" s="200" t="s">
        <v>1</v>
      </c>
      <c r="N196" s="201" t="s">
        <v>37</v>
      </c>
      <c r="O196" s="71"/>
      <c r="P196" s="202">
        <f>O196*H196</f>
        <v>0</v>
      </c>
      <c r="Q196" s="202">
        <v>5.0600000000000003E-3</v>
      </c>
      <c r="R196" s="202">
        <f>Q196*H196</f>
        <v>5.0600000000000003E-3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326</v>
      </c>
      <c r="AT196" s="204" t="s">
        <v>184</v>
      </c>
      <c r="AU196" s="204" t="s">
        <v>82</v>
      </c>
      <c r="AY196" s="17" t="s">
        <v>182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326</v>
      </c>
      <c r="BM196" s="204" t="s">
        <v>4755</v>
      </c>
    </row>
    <row r="197" spans="1:65" s="2" customFormat="1" ht="49.15" customHeight="1">
      <c r="A197" s="34"/>
      <c r="B197" s="35"/>
      <c r="C197" s="192" t="s">
        <v>474</v>
      </c>
      <c r="D197" s="192" t="s">
        <v>184</v>
      </c>
      <c r="E197" s="193" t="s">
        <v>4756</v>
      </c>
      <c r="F197" s="194" t="s">
        <v>4757</v>
      </c>
      <c r="G197" s="195" t="s">
        <v>4309</v>
      </c>
      <c r="H197" s="196">
        <v>2.6669999999999998</v>
      </c>
      <c r="I197" s="197"/>
      <c r="J197" s="198">
        <f>ROUND(I197*H197,2)</f>
        <v>0</v>
      </c>
      <c r="K197" s="199"/>
      <c r="L197" s="39"/>
      <c r="M197" s="200" t="s">
        <v>1</v>
      </c>
      <c r="N197" s="201" t="s">
        <v>37</v>
      </c>
      <c r="O197" s="71"/>
      <c r="P197" s="202">
        <f>O197*H197</f>
        <v>0</v>
      </c>
      <c r="Q197" s="202">
        <v>1.525E-2</v>
      </c>
      <c r="R197" s="202">
        <f>Q197*H197</f>
        <v>4.067175E-2</v>
      </c>
      <c r="S197" s="202">
        <v>0</v>
      </c>
      <c r="T197" s="20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326</v>
      </c>
      <c r="AT197" s="204" t="s">
        <v>184</v>
      </c>
      <c r="AU197" s="204" t="s">
        <v>82</v>
      </c>
      <c r="AY197" s="17" t="s">
        <v>182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80</v>
      </c>
      <c r="BK197" s="205">
        <f>ROUND(I197*H197,2)</f>
        <v>0</v>
      </c>
      <c r="BL197" s="17" t="s">
        <v>326</v>
      </c>
      <c r="BM197" s="204" t="s">
        <v>4758</v>
      </c>
    </row>
    <row r="198" spans="1:65" s="2" customFormat="1" ht="48.75">
      <c r="A198" s="34"/>
      <c r="B198" s="35"/>
      <c r="C198" s="36"/>
      <c r="D198" s="208" t="s">
        <v>652</v>
      </c>
      <c r="E198" s="36"/>
      <c r="F198" s="253" t="s">
        <v>4759</v>
      </c>
      <c r="G198" s="36"/>
      <c r="H198" s="36"/>
      <c r="I198" s="254"/>
      <c r="J198" s="36"/>
      <c r="K198" s="36"/>
      <c r="L198" s="39"/>
      <c r="M198" s="255"/>
      <c r="N198" s="256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652</v>
      </c>
      <c r="AU198" s="17" t="s">
        <v>82</v>
      </c>
    </row>
    <row r="199" spans="1:65" s="2" customFormat="1" ht="37.9" customHeight="1">
      <c r="A199" s="34"/>
      <c r="B199" s="35"/>
      <c r="C199" s="192" t="s">
        <v>481</v>
      </c>
      <c r="D199" s="192" t="s">
        <v>184</v>
      </c>
      <c r="E199" s="193" t="s">
        <v>4760</v>
      </c>
      <c r="F199" s="194" t="s">
        <v>4761</v>
      </c>
      <c r="G199" s="195" t="s">
        <v>4309</v>
      </c>
      <c r="H199" s="196">
        <v>1</v>
      </c>
      <c r="I199" s="197"/>
      <c r="J199" s="198">
        <f>ROUND(I199*H199,2)</f>
        <v>0</v>
      </c>
      <c r="K199" s="199"/>
      <c r="L199" s="39"/>
      <c r="M199" s="200" t="s">
        <v>1</v>
      </c>
      <c r="N199" s="201" t="s">
        <v>37</v>
      </c>
      <c r="O199" s="71"/>
      <c r="P199" s="202">
        <f>O199*H199</f>
        <v>0</v>
      </c>
      <c r="Q199" s="202">
        <v>1.745E-2</v>
      </c>
      <c r="R199" s="202">
        <f>Q199*H199</f>
        <v>1.745E-2</v>
      </c>
      <c r="S199" s="202">
        <v>0</v>
      </c>
      <c r="T199" s="20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326</v>
      </c>
      <c r="AT199" s="204" t="s">
        <v>184</v>
      </c>
      <c r="AU199" s="204" t="s">
        <v>82</v>
      </c>
      <c r="AY199" s="17" t="s">
        <v>182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80</v>
      </c>
      <c r="BK199" s="205">
        <f>ROUND(I199*H199,2)</f>
        <v>0</v>
      </c>
      <c r="BL199" s="17" t="s">
        <v>326</v>
      </c>
      <c r="BM199" s="204" t="s">
        <v>4762</v>
      </c>
    </row>
    <row r="200" spans="1:65" s="2" customFormat="1" ht="29.25">
      <c r="A200" s="34"/>
      <c r="B200" s="35"/>
      <c r="C200" s="36"/>
      <c r="D200" s="208" t="s">
        <v>652</v>
      </c>
      <c r="E200" s="36"/>
      <c r="F200" s="253" t="s">
        <v>4763</v>
      </c>
      <c r="G200" s="36"/>
      <c r="H200" s="36"/>
      <c r="I200" s="254"/>
      <c r="J200" s="36"/>
      <c r="K200" s="36"/>
      <c r="L200" s="39"/>
      <c r="M200" s="255"/>
      <c r="N200" s="256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652</v>
      </c>
      <c r="AU200" s="17" t="s">
        <v>82</v>
      </c>
    </row>
    <row r="201" spans="1:65" s="14" customFormat="1" ht="11.25">
      <c r="B201" s="217"/>
      <c r="C201" s="218"/>
      <c r="D201" s="208" t="s">
        <v>194</v>
      </c>
      <c r="E201" s="219" t="s">
        <v>1</v>
      </c>
      <c r="F201" s="220" t="s">
        <v>80</v>
      </c>
      <c r="G201" s="218"/>
      <c r="H201" s="221">
        <v>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194</v>
      </c>
      <c r="AU201" s="227" t="s">
        <v>82</v>
      </c>
      <c r="AV201" s="14" t="s">
        <v>82</v>
      </c>
      <c r="AW201" s="14" t="s">
        <v>29</v>
      </c>
      <c r="AX201" s="14" t="s">
        <v>80</v>
      </c>
      <c r="AY201" s="227" t="s">
        <v>182</v>
      </c>
    </row>
    <row r="202" spans="1:65" s="2" customFormat="1" ht="24.2" customHeight="1">
      <c r="A202" s="34"/>
      <c r="B202" s="35"/>
      <c r="C202" s="192" t="s">
        <v>488</v>
      </c>
      <c r="D202" s="192" t="s">
        <v>184</v>
      </c>
      <c r="E202" s="193" t="s">
        <v>4764</v>
      </c>
      <c r="F202" s="194" t="s">
        <v>4765</v>
      </c>
      <c r="G202" s="195" t="s">
        <v>4309</v>
      </c>
      <c r="H202" s="196">
        <v>2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2.4000000000000001E-4</v>
      </c>
      <c r="R202" s="202">
        <f>Q202*H202</f>
        <v>4.8000000000000001E-4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326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326</v>
      </c>
      <c r="BM202" s="204" t="s">
        <v>4766</v>
      </c>
    </row>
    <row r="203" spans="1:65" s="13" customFormat="1" ht="11.25">
      <c r="B203" s="206"/>
      <c r="C203" s="207"/>
      <c r="D203" s="208" t="s">
        <v>194</v>
      </c>
      <c r="E203" s="209" t="s">
        <v>1</v>
      </c>
      <c r="F203" s="210" t="s">
        <v>4767</v>
      </c>
      <c r="G203" s="207"/>
      <c r="H203" s="209" t="s">
        <v>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194</v>
      </c>
      <c r="AU203" s="216" t="s">
        <v>82</v>
      </c>
      <c r="AV203" s="13" t="s">
        <v>80</v>
      </c>
      <c r="AW203" s="13" t="s">
        <v>29</v>
      </c>
      <c r="AX203" s="13" t="s">
        <v>72</v>
      </c>
      <c r="AY203" s="216" t="s">
        <v>182</v>
      </c>
    </row>
    <row r="204" spans="1:65" s="14" customFormat="1" ht="11.25">
      <c r="B204" s="217"/>
      <c r="C204" s="218"/>
      <c r="D204" s="208" t="s">
        <v>194</v>
      </c>
      <c r="E204" s="219" t="s">
        <v>1</v>
      </c>
      <c r="F204" s="220" t="s">
        <v>82</v>
      </c>
      <c r="G204" s="218"/>
      <c r="H204" s="221">
        <v>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194</v>
      </c>
      <c r="AU204" s="227" t="s">
        <v>82</v>
      </c>
      <c r="AV204" s="14" t="s">
        <v>82</v>
      </c>
      <c r="AW204" s="14" t="s">
        <v>29</v>
      </c>
      <c r="AX204" s="14" t="s">
        <v>80</v>
      </c>
      <c r="AY204" s="227" t="s">
        <v>182</v>
      </c>
    </row>
    <row r="205" spans="1:65" s="2" customFormat="1" ht="49.15" customHeight="1">
      <c r="A205" s="34"/>
      <c r="B205" s="35"/>
      <c r="C205" s="192" t="s">
        <v>492</v>
      </c>
      <c r="D205" s="192" t="s">
        <v>184</v>
      </c>
      <c r="E205" s="193" t="s">
        <v>4768</v>
      </c>
      <c r="F205" s="194" t="s">
        <v>4769</v>
      </c>
      <c r="G205" s="195" t="s">
        <v>4309</v>
      </c>
      <c r="H205" s="196">
        <v>2</v>
      </c>
      <c r="I205" s="197"/>
      <c r="J205" s="198">
        <f>ROUND(I205*H205,2)</f>
        <v>0</v>
      </c>
      <c r="K205" s="199"/>
      <c r="L205" s="39"/>
      <c r="M205" s="200" t="s">
        <v>1</v>
      </c>
      <c r="N205" s="201" t="s">
        <v>37</v>
      </c>
      <c r="O205" s="71"/>
      <c r="P205" s="202">
        <f>O205*H205</f>
        <v>0</v>
      </c>
      <c r="Q205" s="202">
        <v>1.8E-3</v>
      </c>
      <c r="R205" s="202">
        <f>Q205*H205</f>
        <v>3.5999999999999999E-3</v>
      </c>
      <c r="S205" s="202">
        <v>0</v>
      </c>
      <c r="T205" s="20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4" t="s">
        <v>326</v>
      </c>
      <c r="AT205" s="204" t="s">
        <v>184</v>
      </c>
      <c r="AU205" s="204" t="s">
        <v>82</v>
      </c>
      <c r="AY205" s="17" t="s">
        <v>182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80</v>
      </c>
      <c r="BK205" s="205">
        <f>ROUND(I205*H205,2)</f>
        <v>0</v>
      </c>
      <c r="BL205" s="17" t="s">
        <v>326</v>
      </c>
      <c r="BM205" s="204" t="s">
        <v>4770</v>
      </c>
    </row>
    <row r="206" spans="1:65" s="2" customFormat="1" ht="39">
      <c r="A206" s="34"/>
      <c r="B206" s="35"/>
      <c r="C206" s="36"/>
      <c r="D206" s="208" t="s">
        <v>652</v>
      </c>
      <c r="E206" s="36"/>
      <c r="F206" s="253" t="s">
        <v>4771</v>
      </c>
      <c r="G206" s="36"/>
      <c r="H206" s="36"/>
      <c r="I206" s="254"/>
      <c r="J206" s="36"/>
      <c r="K206" s="36"/>
      <c r="L206" s="39"/>
      <c r="M206" s="255"/>
      <c r="N206" s="256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652</v>
      </c>
      <c r="AU206" s="17" t="s">
        <v>82</v>
      </c>
    </row>
    <row r="207" spans="1:65" s="14" customFormat="1" ht="11.25">
      <c r="B207" s="217"/>
      <c r="C207" s="218"/>
      <c r="D207" s="208" t="s">
        <v>194</v>
      </c>
      <c r="E207" s="219" t="s">
        <v>1</v>
      </c>
      <c r="F207" s="220" t="s">
        <v>82</v>
      </c>
      <c r="G207" s="218"/>
      <c r="H207" s="221">
        <v>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194</v>
      </c>
      <c r="AU207" s="227" t="s">
        <v>82</v>
      </c>
      <c r="AV207" s="14" t="s">
        <v>82</v>
      </c>
      <c r="AW207" s="14" t="s">
        <v>29</v>
      </c>
      <c r="AX207" s="14" t="s">
        <v>80</v>
      </c>
      <c r="AY207" s="227" t="s">
        <v>182</v>
      </c>
    </row>
    <row r="208" spans="1:65" s="2" customFormat="1" ht="49.15" customHeight="1">
      <c r="A208" s="34"/>
      <c r="B208" s="35"/>
      <c r="C208" s="192" t="s">
        <v>499</v>
      </c>
      <c r="D208" s="192" t="s">
        <v>184</v>
      </c>
      <c r="E208" s="193" t="s">
        <v>4772</v>
      </c>
      <c r="F208" s="194" t="s">
        <v>4773</v>
      </c>
      <c r="G208" s="195" t="s">
        <v>4309</v>
      </c>
      <c r="H208" s="196">
        <v>2</v>
      </c>
      <c r="I208" s="197"/>
      <c r="J208" s="198">
        <f>ROUND(I208*H208,2)</f>
        <v>0</v>
      </c>
      <c r="K208" s="199"/>
      <c r="L208" s="39"/>
      <c r="M208" s="200" t="s">
        <v>1</v>
      </c>
      <c r="N208" s="201" t="s">
        <v>37</v>
      </c>
      <c r="O208" s="71"/>
      <c r="P208" s="202">
        <f>O208*H208</f>
        <v>0</v>
      </c>
      <c r="Q208" s="202">
        <v>1.8E-3</v>
      </c>
      <c r="R208" s="202">
        <f>Q208*H208</f>
        <v>3.5999999999999999E-3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326</v>
      </c>
      <c r="AT208" s="204" t="s">
        <v>184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326</v>
      </c>
      <c r="BM208" s="204" t="s">
        <v>4774</v>
      </c>
    </row>
    <row r="209" spans="1:65" s="2" customFormat="1" ht="39">
      <c r="A209" s="34"/>
      <c r="B209" s="35"/>
      <c r="C209" s="36"/>
      <c r="D209" s="208" t="s">
        <v>652</v>
      </c>
      <c r="E209" s="36"/>
      <c r="F209" s="253" t="s">
        <v>4775</v>
      </c>
      <c r="G209" s="36"/>
      <c r="H209" s="36"/>
      <c r="I209" s="254"/>
      <c r="J209" s="36"/>
      <c r="K209" s="36"/>
      <c r="L209" s="39"/>
      <c r="M209" s="255"/>
      <c r="N209" s="256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652</v>
      </c>
      <c r="AU209" s="17" t="s">
        <v>82</v>
      </c>
    </row>
    <row r="210" spans="1:65" s="14" customFormat="1" ht="11.25">
      <c r="B210" s="217"/>
      <c r="C210" s="218"/>
      <c r="D210" s="208" t="s">
        <v>194</v>
      </c>
      <c r="E210" s="219" t="s">
        <v>1</v>
      </c>
      <c r="F210" s="220" t="s">
        <v>82</v>
      </c>
      <c r="G210" s="218"/>
      <c r="H210" s="221">
        <v>2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194</v>
      </c>
      <c r="AU210" s="227" t="s">
        <v>82</v>
      </c>
      <c r="AV210" s="14" t="s">
        <v>82</v>
      </c>
      <c r="AW210" s="14" t="s">
        <v>29</v>
      </c>
      <c r="AX210" s="14" t="s">
        <v>80</v>
      </c>
      <c r="AY210" s="227" t="s">
        <v>182</v>
      </c>
    </row>
    <row r="211" spans="1:65" s="2" customFormat="1" ht="37.9" customHeight="1">
      <c r="A211" s="34"/>
      <c r="B211" s="35"/>
      <c r="C211" s="192" t="s">
        <v>504</v>
      </c>
      <c r="D211" s="192" t="s">
        <v>184</v>
      </c>
      <c r="E211" s="193" t="s">
        <v>4776</v>
      </c>
      <c r="F211" s="194" t="s">
        <v>4777</v>
      </c>
      <c r="G211" s="195" t="s">
        <v>324</v>
      </c>
      <c r="H211" s="196">
        <v>3</v>
      </c>
      <c r="I211" s="197"/>
      <c r="J211" s="198">
        <f>ROUND(I211*H211,2)</f>
        <v>0</v>
      </c>
      <c r="K211" s="199"/>
      <c r="L211" s="39"/>
      <c r="M211" s="200" t="s">
        <v>1</v>
      </c>
      <c r="N211" s="201" t="s">
        <v>37</v>
      </c>
      <c r="O211" s="71"/>
      <c r="P211" s="202">
        <f>O211*H211</f>
        <v>0</v>
      </c>
      <c r="Q211" s="202">
        <v>1.6000000000000001E-4</v>
      </c>
      <c r="R211" s="202">
        <f>Q211*H211</f>
        <v>4.8000000000000007E-4</v>
      </c>
      <c r="S211" s="202">
        <v>0</v>
      </c>
      <c r="T211" s="20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326</v>
      </c>
      <c r="AT211" s="204" t="s">
        <v>184</v>
      </c>
      <c r="AU211" s="204" t="s">
        <v>82</v>
      </c>
      <c r="AY211" s="17" t="s">
        <v>182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80</v>
      </c>
      <c r="BK211" s="205">
        <f>ROUND(I211*H211,2)</f>
        <v>0</v>
      </c>
      <c r="BL211" s="17" t="s">
        <v>326</v>
      </c>
      <c r="BM211" s="204" t="s">
        <v>4778</v>
      </c>
    </row>
    <row r="212" spans="1:65" s="2" customFormat="1" ht="29.25">
      <c r="A212" s="34"/>
      <c r="B212" s="35"/>
      <c r="C212" s="36"/>
      <c r="D212" s="208" t="s">
        <v>652</v>
      </c>
      <c r="E212" s="36"/>
      <c r="F212" s="253" t="s">
        <v>4779</v>
      </c>
      <c r="G212" s="36"/>
      <c r="H212" s="36"/>
      <c r="I212" s="254"/>
      <c r="J212" s="36"/>
      <c r="K212" s="36"/>
      <c r="L212" s="39"/>
      <c r="M212" s="255"/>
      <c r="N212" s="25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652</v>
      </c>
      <c r="AU212" s="17" t="s">
        <v>82</v>
      </c>
    </row>
    <row r="213" spans="1:65" s="2" customFormat="1" ht="33" customHeight="1">
      <c r="A213" s="34"/>
      <c r="B213" s="35"/>
      <c r="C213" s="242" t="s">
        <v>510</v>
      </c>
      <c r="D213" s="242" t="s">
        <v>648</v>
      </c>
      <c r="E213" s="243" t="s">
        <v>4780</v>
      </c>
      <c r="F213" s="244" t="s">
        <v>4781</v>
      </c>
      <c r="G213" s="245" t="s">
        <v>324</v>
      </c>
      <c r="H213" s="246">
        <v>3</v>
      </c>
      <c r="I213" s="247"/>
      <c r="J213" s="248">
        <f>ROUND(I213*H213,2)</f>
        <v>0</v>
      </c>
      <c r="K213" s="249"/>
      <c r="L213" s="250"/>
      <c r="M213" s="251" t="s">
        <v>1</v>
      </c>
      <c r="N213" s="252" t="s">
        <v>37</v>
      </c>
      <c r="O213" s="71"/>
      <c r="P213" s="202">
        <f>O213*H213</f>
        <v>0</v>
      </c>
      <c r="Q213" s="202">
        <v>1.56E-3</v>
      </c>
      <c r="R213" s="202">
        <f>Q213*H213</f>
        <v>4.6800000000000001E-3</v>
      </c>
      <c r="S213" s="202">
        <v>0</v>
      </c>
      <c r="T213" s="20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4" t="s">
        <v>434</v>
      </c>
      <c r="AT213" s="204" t="s">
        <v>648</v>
      </c>
      <c r="AU213" s="204" t="s">
        <v>82</v>
      </c>
      <c r="AY213" s="17" t="s">
        <v>182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7" t="s">
        <v>80</v>
      </c>
      <c r="BK213" s="205">
        <f>ROUND(I213*H213,2)</f>
        <v>0</v>
      </c>
      <c r="BL213" s="17" t="s">
        <v>326</v>
      </c>
      <c r="BM213" s="204" t="s">
        <v>4782</v>
      </c>
    </row>
    <row r="214" spans="1:65" s="2" customFormat="1" ht="39">
      <c r="A214" s="34"/>
      <c r="B214" s="35"/>
      <c r="C214" s="36"/>
      <c r="D214" s="208" t="s">
        <v>652</v>
      </c>
      <c r="E214" s="36"/>
      <c r="F214" s="253" t="s">
        <v>4783</v>
      </c>
      <c r="G214" s="36"/>
      <c r="H214" s="36"/>
      <c r="I214" s="254"/>
      <c r="J214" s="36"/>
      <c r="K214" s="36"/>
      <c r="L214" s="39"/>
      <c r="M214" s="255"/>
      <c r="N214" s="256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652</v>
      </c>
      <c r="AU214" s="17" t="s">
        <v>82</v>
      </c>
    </row>
    <row r="215" spans="1:65" s="14" customFormat="1" ht="11.25">
      <c r="B215" s="217"/>
      <c r="C215" s="218"/>
      <c r="D215" s="208" t="s">
        <v>194</v>
      </c>
      <c r="E215" s="219" t="s">
        <v>1</v>
      </c>
      <c r="F215" s="220" t="s">
        <v>198</v>
      </c>
      <c r="G215" s="218"/>
      <c r="H215" s="221">
        <v>3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194</v>
      </c>
      <c r="AU215" s="227" t="s">
        <v>82</v>
      </c>
      <c r="AV215" s="14" t="s">
        <v>82</v>
      </c>
      <c r="AW215" s="14" t="s">
        <v>29</v>
      </c>
      <c r="AX215" s="14" t="s">
        <v>80</v>
      </c>
      <c r="AY215" s="227" t="s">
        <v>182</v>
      </c>
    </row>
    <row r="216" spans="1:65" s="2" customFormat="1" ht="33" customHeight="1">
      <c r="A216" s="34"/>
      <c r="B216" s="35"/>
      <c r="C216" s="192" t="s">
        <v>516</v>
      </c>
      <c r="D216" s="192" t="s">
        <v>184</v>
      </c>
      <c r="E216" s="193" t="s">
        <v>4784</v>
      </c>
      <c r="F216" s="194" t="s">
        <v>4785</v>
      </c>
      <c r="G216" s="195" t="s">
        <v>4309</v>
      </c>
      <c r="H216" s="196">
        <v>4</v>
      </c>
      <c r="I216" s="197"/>
      <c r="J216" s="198">
        <f>ROUND(I216*H216,2)</f>
        <v>0</v>
      </c>
      <c r="K216" s="199"/>
      <c r="L216" s="39"/>
      <c r="M216" s="200" t="s">
        <v>1</v>
      </c>
      <c r="N216" s="201" t="s">
        <v>37</v>
      </c>
      <c r="O216" s="71"/>
      <c r="P216" s="202">
        <f>O216*H216</f>
        <v>0</v>
      </c>
      <c r="Q216" s="202">
        <v>2.5400000000000002E-3</v>
      </c>
      <c r="R216" s="202">
        <f>Q216*H216</f>
        <v>1.0160000000000001E-2</v>
      </c>
      <c r="S216" s="202">
        <v>0</v>
      </c>
      <c r="T216" s="20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4" t="s">
        <v>326</v>
      </c>
      <c r="AT216" s="204" t="s">
        <v>184</v>
      </c>
      <c r="AU216" s="204" t="s">
        <v>82</v>
      </c>
      <c r="AY216" s="17" t="s">
        <v>182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80</v>
      </c>
      <c r="BK216" s="205">
        <f>ROUND(I216*H216,2)</f>
        <v>0</v>
      </c>
      <c r="BL216" s="17" t="s">
        <v>326</v>
      </c>
      <c r="BM216" s="204" t="s">
        <v>4786</v>
      </c>
    </row>
    <row r="217" spans="1:65" s="2" customFormat="1" ht="58.5">
      <c r="A217" s="34"/>
      <c r="B217" s="35"/>
      <c r="C217" s="36"/>
      <c r="D217" s="208" t="s">
        <v>652</v>
      </c>
      <c r="E217" s="36"/>
      <c r="F217" s="253" t="s">
        <v>4787</v>
      </c>
      <c r="G217" s="36"/>
      <c r="H217" s="36"/>
      <c r="I217" s="254"/>
      <c r="J217" s="36"/>
      <c r="K217" s="36"/>
      <c r="L217" s="39"/>
      <c r="M217" s="255"/>
      <c r="N217" s="256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652</v>
      </c>
      <c r="AU217" s="17" t="s">
        <v>82</v>
      </c>
    </row>
    <row r="218" spans="1:65" s="14" customFormat="1" ht="11.25">
      <c r="B218" s="217"/>
      <c r="C218" s="218"/>
      <c r="D218" s="208" t="s">
        <v>194</v>
      </c>
      <c r="E218" s="219" t="s">
        <v>1</v>
      </c>
      <c r="F218" s="220" t="s">
        <v>187</v>
      </c>
      <c r="G218" s="218"/>
      <c r="H218" s="221">
        <v>4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194</v>
      </c>
      <c r="AU218" s="227" t="s">
        <v>82</v>
      </c>
      <c r="AV218" s="14" t="s">
        <v>82</v>
      </c>
      <c r="AW218" s="14" t="s">
        <v>29</v>
      </c>
      <c r="AX218" s="14" t="s">
        <v>80</v>
      </c>
      <c r="AY218" s="227" t="s">
        <v>182</v>
      </c>
    </row>
    <row r="219" spans="1:65" s="2" customFormat="1" ht="21.75" customHeight="1">
      <c r="A219" s="34"/>
      <c r="B219" s="35"/>
      <c r="C219" s="192" t="s">
        <v>521</v>
      </c>
      <c r="D219" s="192" t="s">
        <v>184</v>
      </c>
      <c r="E219" s="193" t="s">
        <v>4788</v>
      </c>
      <c r="F219" s="194" t="s">
        <v>4789</v>
      </c>
      <c r="G219" s="195" t="s">
        <v>4309</v>
      </c>
      <c r="H219" s="196">
        <v>1</v>
      </c>
      <c r="I219" s="197"/>
      <c r="J219" s="198">
        <f>ROUND(I219*H219,2)</f>
        <v>0</v>
      </c>
      <c r="K219" s="199"/>
      <c r="L219" s="39"/>
      <c r="M219" s="200" t="s">
        <v>1</v>
      </c>
      <c r="N219" s="201" t="s">
        <v>37</v>
      </c>
      <c r="O219" s="71"/>
      <c r="P219" s="202">
        <f>O219*H219</f>
        <v>0</v>
      </c>
      <c r="Q219" s="202">
        <v>4.4000000000000002E-4</v>
      </c>
      <c r="R219" s="202">
        <f>Q219*H219</f>
        <v>4.4000000000000002E-4</v>
      </c>
      <c r="S219" s="202">
        <v>0</v>
      </c>
      <c r="T219" s="20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326</v>
      </c>
      <c r="AT219" s="204" t="s">
        <v>184</v>
      </c>
      <c r="AU219" s="204" t="s">
        <v>82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326</v>
      </c>
      <c r="BM219" s="204" t="s">
        <v>4790</v>
      </c>
    </row>
    <row r="220" spans="1:65" s="14" customFormat="1" ht="11.25">
      <c r="B220" s="217"/>
      <c r="C220" s="218"/>
      <c r="D220" s="208" t="s">
        <v>194</v>
      </c>
      <c r="E220" s="219" t="s">
        <v>1</v>
      </c>
      <c r="F220" s="220" t="s">
        <v>80</v>
      </c>
      <c r="G220" s="218"/>
      <c r="H220" s="221">
        <v>1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29</v>
      </c>
      <c r="AX220" s="14" t="s">
        <v>80</v>
      </c>
      <c r="AY220" s="227" t="s">
        <v>182</v>
      </c>
    </row>
    <row r="221" spans="1:65" s="2" customFormat="1" ht="37.9" customHeight="1">
      <c r="A221" s="34"/>
      <c r="B221" s="35"/>
      <c r="C221" s="242" t="s">
        <v>527</v>
      </c>
      <c r="D221" s="242" t="s">
        <v>648</v>
      </c>
      <c r="E221" s="243" t="s">
        <v>4791</v>
      </c>
      <c r="F221" s="244" t="s">
        <v>4792</v>
      </c>
      <c r="G221" s="245" t="s">
        <v>324</v>
      </c>
      <c r="H221" s="246">
        <v>1</v>
      </c>
      <c r="I221" s="247"/>
      <c r="J221" s="248">
        <f>ROUND(I221*H221,2)</f>
        <v>0</v>
      </c>
      <c r="K221" s="249"/>
      <c r="L221" s="250"/>
      <c r="M221" s="251" t="s">
        <v>1</v>
      </c>
      <c r="N221" s="252" t="s">
        <v>37</v>
      </c>
      <c r="O221" s="71"/>
      <c r="P221" s="202">
        <f>O221*H221</f>
        <v>0</v>
      </c>
      <c r="Q221" s="202">
        <v>1.56E-3</v>
      </c>
      <c r="R221" s="202">
        <f>Q221*H221</f>
        <v>1.56E-3</v>
      </c>
      <c r="S221" s="202">
        <v>0</v>
      </c>
      <c r="T221" s="20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4" t="s">
        <v>434</v>
      </c>
      <c r="AT221" s="204" t="s">
        <v>648</v>
      </c>
      <c r="AU221" s="204" t="s">
        <v>82</v>
      </c>
      <c r="AY221" s="17" t="s">
        <v>182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80</v>
      </c>
      <c r="BK221" s="205">
        <f>ROUND(I221*H221,2)</f>
        <v>0</v>
      </c>
      <c r="BL221" s="17" t="s">
        <v>326</v>
      </c>
      <c r="BM221" s="204" t="s">
        <v>4793</v>
      </c>
    </row>
    <row r="222" spans="1:65" s="2" customFormat="1" ht="48.75">
      <c r="A222" s="34"/>
      <c r="B222" s="35"/>
      <c r="C222" s="36"/>
      <c r="D222" s="208" t="s">
        <v>652</v>
      </c>
      <c r="E222" s="36"/>
      <c r="F222" s="253" t="s">
        <v>4794</v>
      </c>
      <c r="G222" s="36"/>
      <c r="H222" s="36"/>
      <c r="I222" s="254"/>
      <c r="J222" s="36"/>
      <c r="K222" s="36"/>
      <c r="L222" s="39"/>
      <c r="M222" s="255"/>
      <c r="N222" s="25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652</v>
      </c>
      <c r="AU222" s="17" t="s">
        <v>82</v>
      </c>
    </row>
    <row r="223" spans="1:65" s="2" customFormat="1" ht="24.2" customHeight="1">
      <c r="A223" s="34"/>
      <c r="B223" s="35"/>
      <c r="C223" s="192" t="s">
        <v>532</v>
      </c>
      <c r="D223" s="192" t="s">
        <v>184</v>
      </c>
      <c r="E223" s="193" t="s">
        <v>4795</v>
      </c>
      <c r="F223" s="194" t="s">
        <v>4796</v>
      </c>
      <c r="G223" s="195" t="s">
        <v>324</v>
      </c>
      <c r="H223" s="196">
        <v>1</v>
      </c>
      <c r="I223" s="197"/>
      <c r="J223" s="198">
        <f>ROUND(I223*H223,2)</f>
        <v>0</v>
      </c>
      <c r="K223" s="199"/>
      <c r="L223" s="39"/>
      <c r="M223" s="200" t="s">
        <v>1</v>
      </c>
      <c r="N223" s="201" t="s">
        <v>37</v>
      </c>
      <c r="O223" s="71"/>
      <c r="P223" s="202">
        <f>O223*H223</f>
        <v>0</v>
      </c>
      <c r="Q223" s="202">
        <v>1.3999999999999999E-4</v>
      </c>
      <c r="R223" s="202">
        <f>Q223*H223</f>
        <v>1.3999999999999999E-4</v>
      </c>
      <c r="S223" s="202">
        <v>0</v>
      </c>
      <c r="T223" s="20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4" t="s">
        <v>326</v>
      </c>
      <c r="AT223" s="204" t="s">
        <v>184</v>
      </c>
      <c r="AU223" s="204" t="s">
        <v>82</v>
      </c>
      <c r="AY223" s="17" t="s">
        <v>182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7" t="s">
        <v>80</v>
      </c>
      <c r="BK223" s="205">
        <f>ROUND(I223*H223,2)</f>
        <v>0</v>
      </c>
      <c r="BL223" s="17" t="s">
        <v>326</v>
      </c>
      <c r="BM223" s="204" t="s">
        <v>4797</v>
      </c>
    </row>
    <row r="224" spans="1:65" s="14" customFormat="1" ht="11.25">
      <c r="B224" s="217"/>
      <c r="C224" s="218"/>
      <c r="D224" s="208" t="s">
        <v>194</v>
      </c>
      <c r="E224" s="219" t="s">
        <v>1</v>
      </c>
      <c r="F224" s="220" t="s">
        <v>80</v>
      </c>
      <c r="G224" s="218"/>
      <c r="H224" s="221">
        <v>1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194</v>
      </c>
      <c r="AU224" s="227" t="s">
        <v>82</v>
      </c>
      <c r="AV224" s="14" t="s">
        <v>82</v>
      </c>
      <c r="AW224" s="14" t="s">
        <v>29</v>
      </c>
      <c r="AX224" s="14" t="s">
        <v>80</v>
      </c>
      <c r="AY224" s="227" t="s">
        <v>182</v>
      </c>
    </row>
    <row r="225" spans="1:65" s="2" customFormat="1" ht="21.75" customHeight="1">
      <c r="A225" s="34"/>
      <c r="B225" s="35"/>
      <c r="C225" s="242" t="s">
        <v>551</v>
      </c>
      <c r="D225" s="242" t="s">
        <v>648</v>
      </c>
      <c r="E225" s="243" t="s">
        <v>4798</v>
      </c>
      <c r="F225" s="244" t="s">
        <v>4799</v>
      </c>
      <c r="G225" s="245" t="s">
        <v>3235</v>
      </c>
      <c r="H225" s="246">
        <v>1</v>
      </c>
      <c r="I225" s="247"/>
      <c r="J225" s="248">
        <f>ROUND(I225*H225,2)</f>
        <v>0</v>
      </c>
      <c r="K225" s="249"/>
      <c r="L225" s="250"/>
      <c r="M225" s="251" t="s">
        <v>1</v>
      </c>
      <c r="N225" s="252" t="s">
        <v>37</v>
      </c>
      <c r="O225" s="71"/>
      <c r="P225" s="202">
        <f>O225*H225</f>
        <v>0</v>
      </c>
      <c r="Q225" s="202">
        <v>9.7999999999999997E-4</v>
      </c>
      <c r="R225" s="202">
        <f>Q225*H225</f>
        <v>9.7999999999999997E-4</v>
      </c>
      <c r="S225" s="202">
        <v>0</v>
      </c>
      <c r="T225" s="20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434</v>
      </c>
      <c r="AT225" s="204" t="s">
        <v>648</v>
      </c>
      <c r="AU225" s="204" t="s">
        <v>82</v>
      </c>
      <c r="AY225" s="17" t="s">
        <v>182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80</v>
      </c>
      <c r="BK225" s="205">
        <f>ROUND(I225*H225,2)</f>
        <v>0</v>
      </c>
      <c r="BL225" s="17" t="s">
        <v>326</v>
      </c>
      <c r="BM225" s="204" t="s">
        <v>4800</v>
      </c>
    </row>
    <row r="226" spans="1:65" s="2" customFormat="1" ht="48.75">
      <c r="A226" s="34"/>
      <c r="B226" s="35"/>
      <c r="C226" s="36"/>
      <c r="D226" s="208" t="s">
        <v>652</v>
      </c>
      <c r="E226" s="36"/>
      <c r="F226" s="253" t="s">
        <v>4801</v>
      </c>
      <c r="G226" s="36"/>
      <c r="H226" s="36"/>
      <c r="I226" s="254"/>
      <c r="J226" s="36"/>
      <c r="K226" s="36"/>
      <c r="L226" s="39"/>
      <c r="M226" s="255"/>
      <c r="N226" s="256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652</v>
      </c>
      <c r="AU226" s="17" t="s">
        <v>82</v>
      </c>
    </row>
    <row r="227" spans="1:65" s="14" customFormat="1" ht="11.25">
      <c r="B227" s="217"/>
      <c r="C227" s="218"/>
      <c r="D227" s="208" t="s">
        <v>194</v>
      </c>
      <c r="E227" s="219" t="s">
        <v>1</v>
      </c>
      <c r="F227" s="220" t="s">
        <v>80</v>
      </c>
      <c r="G227" s="218"/>
      <c r="H227" s="221">
        <v>1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194</v>
      </c>
      <c r="AU227" s="227" t="s">
        <v>82</v>
      </c>
      <c r="AV227" s="14" t="s">
        <v>82</v>
      </c>
      <c r="AW227" s="14" t="s">
        <v>29</v>
      </c>
      <c r="AX227" s="14" t="s">
        <v>80</v>
      </c>
      <c r="AY227" s="227" t="s">
        <v>182</v>
      </c>
    </row>
    <row r="228" spans="1:65" s="2" customFormat="1" ht="16.5" customHeight="1">
      <c r="A228" s="34"/>
      <c r="B228" s="35"/>
      <c r="C228" s="192" t="s">
        <v>824</v>
      </c>
      <c r="D228" s="192" t="s">
        <v>184</v>
      </c>
      <c r="E228" s="193" t="s">
        <v>4802</v>
      </c>
      <c r="F228" s="194" t="s">
        <v>4803</v>
      </c>
      <c r="G228" s="195" t="s">
        <v>324</v>
      </c>
      <c r="H228" s="196">
        <v>1</v>
      </c>
      <c r="I228" s="197"/>
      <c r="J228" s="198">
        <f>ROUND(I228*H228,2)</f>
        <v>0</v>
      </c>
      <c r="K228" s="199"/>
      <c r="L228" s="39"/>
      <c r="M228" s="200" t="s">
        <v>1</v>
      </c>
      <c r="N228" s="201" t="s">
        <v>37</v>
      </c>
      <c r="O228" s="71"/>
      <c r="P228" s="202">
        <f>O228*H228</f>
        <v>0</v>
      </c>
      <c r="Q228" s="202">
        <v>3.6000000000000002E-4</v>
      </c>
      <c r="R228" s="202">
        <f>Q228*H228</f>
        <v>3.6000000000000002E-4</v>
      </c>
      <c r="S228" s="202">
        <v>0</v>
      </c>
      <c r="T228" s="20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326</v>
      </c>
      <c r="AT228" s="204" t="s">
        <v>184</v>
      </c>
      <c r="AU228" s="204" t="s">
        <v>82</v>
      </c>
      <c r="AY228" s="17" t="s">
        <v>182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80</v>
      </c>
      <c r="BK228" s="205">
        <f>ROUND(I228*H228,2)</f>
        <v>0</v>
      </c>
      <c r="BL228" s="17" t="s">
        <v>326</v>
      </c>
      <c r="BM228" s="204" t="s">
        <v>4804</v>
      </c>
    </row>
    <row r="229" spans="1:65" s="14" customFormat="1" ht="11.25">
      <c r="B229" s="217"/>
      <c r="C229" s="218"/>
      <c r="D229" s="208" t="s">
        <v>194</v>
      </c>
      <c r="E229" s="219" t="s">
        <v>1</v>
      </c>
      <c r="F229" s="220" t="s">
        <v>80</v>
      </c>
      <c r="G229" s="218"/>
      <c r="H229" s="221">
        <v>1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194</v>
      </c>
      <c r="AU229" s="227" t="s">
        <v>82</v>
      </c>
      <c r="AV229" s="14" t="s">
        <v>82</v>
      </c>
      <c r="AW229" s="14" t="s">
        <v>29</v>
      </c>
      <c r="AX229" s="14" t="s">
        <v>80</v>
      </c>
      <c r="AY229" s="227" t="s">
        <v>182</v>
      </c>
    </row>
    <row r="230" spans="1:65" s="2" customFormat="1" ht="16.5" customHeight="1">
      <c r="A230" s="34"/>
      <c r="B230" s="35"/>
      <c r="C230" s="192" t="s">
        <v>830</v>
      </c>
      <c r="D230" s="192" t="s">
        <v>184</v>
      </c>
      <c r="E230" s="193" t="s">
        <v>4805</v>
      </c>
      <c r="F230" s="194" t="s">
        <v>4806</v>
      </c>
      <c r="G230" s="195" t="s">
        <v>324</v>
      </c>
      <c r="H230" s="196">
        <v>7</v>
      </c>
      <c r="I230" s="197"/>
      <c r="J230" s="198">
        <f>ROUND(I230*H230,2)</f>
        <v>0</v>
      </c>
      <c r="K230" s="199"/>
      <c r="L230" s="39"/>
      <c r="M230" s="200" t="s">
        <v>1</v>
      </c>
      <c r="N230" s="201" t="s">
        <v>37</v>
      </c>
      <c r="O230" s="71"/>
      <c r="P230" s="202">
        <f>O230*H230</f>
        <v>0</v>
      </c>
      <c r="Q230" s="202">
        <v>1.9000000000000001E-4</v>
      </c>
      <c r="R230" s="202">
        <f>Q230*H230</f>
        <v>1.33E-3</v>
      </c>
      <c r="S230" s="202">
        <v>0</v>
      </c>
      <c r="T230" s="20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4" t="s">
        <v>326</v>
      </c>
      <c r="AT230" s="204" t="s">
        <v>184</v>
      </c>
      <c r="AU230" s="204" t="s">
        <v>82</v>
      </c>
      <c r="AY230" s="17" t="s">
        <v>182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7" t="s">
        <v>80</v>
      </c>
      <c r="BK230" s="205">
        <f>ROUND(I230*H230,2)</f>
        <v>0</v>
      </c>
      <c r="BL230" s="17" t="s">
        <v>326</v>
      </c>
      <c r="BM230" s="204" t="s">
        <v>4807</v>
      </c>
    </row>
    <row r="231" spans="1:65" s="13" customFormat="1" ht="11.25">
      <c r="B231" s="206"/>
      <c r="C231" s="207"/>
      <c r="D231" s="208" t="s">
        <v>194</v>
      </c>
      <c r="E231" s="209" t="s">
        <v>1</v>
      </c>
      <c r="F231" s="210" t="s">
        <v>4808</v>
      </c>
      <c r="G231" s="207"/>
      <c r="H231" s="209" t="s">
        <v>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194</v>
      </c>
      <c r="AU231" s="216" t="s">
        <v>82</v>
      </c>
      <c r="AV231" s="13" t="s">
        <v>80</v>
      </c>
      <c r="AW231" s="13" t="s">
        <v>29</v>
      </c>
      <c r="AX231" s="13" t="s">
        <v>72</v>
      </c>
      <c r="AY231" s="216" t="s">
        <v>182</v>
      </c>
    </row>
    <row r="232" spans="1:65" s="14" customFormat="1" ht="11.25">
      <c r="B232" s="217"/>
      <c r="C232" s="218"/>
      <c r="D232" s="208" t="s">
        <v>194</v>
      </c>
      <c r="E232" s="219" t="s">
        <v>1</v>
      </c>
      <c r="F232" s="220" t="s">
        <v>256</v>
      </c>
      <c r="G232" s="218"/>
      <c r="H232" s="221">
        <v>6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194</v>
      </c>
      <c r="AU232" s="227" t="s">
        <v>82</v>
      </c>
      <c r="AV232" s="14" t="s">
        <v>82</v>
      </c>
      <c r="AW232" s="14" t="s">
        <v>29</v>
      </c>
      <c r="AX232" s="14" t="s">
        <v>72</v>
      </c>
      <c r="AY232" s="227" t="s">
        <v>182</v>
      </c>
    </row>
    <row r="233" spans="1:65" s="13" customFormat="1" ht="11.25">
      <c r="B233" s="206"/>
      <c r="C233" s="207"/>
      <c r="D233" s="208" t="s">
        <v>194</v>
      </c>
      <c r="E233" s="209" t="s">
        <v>1</v>
      </c>
      <c r="F233" s="210" t="s">
        <v>4809</v>
      </c>
      <c r="G233" s="207"/>
      <c r="H233" s="209" t="s">
        <v>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194</v>
      </c>
      <c r="AU233" s="216" t="s">
        <v>82</v>
      </c>
      <c r="AV233" s="13" t="s">
        <v>80</v>
      </c>
      <c r="AW233" s="13" t="s">
        <v>29</v>
      </c>
      <c r="AX233" s="13" t="s">
        <v>72</v>
      </c>
      <c r="AY233" s="216" t="s">
        <v>182</v>
      </c>
    </row>
    <row r="234" spans="1:65" s="14" customFormat="1" ht="11.25">
      <c r="B234" s="217"/>
      <c r="C234" s="218"/>
      <c r="D234" s="208" t="s">
        <v>194</v>
      </c>
      <c r="E234" s="219" t="s">
        <v>1</v>
      </c>
      <c r="F234" s="220" t="s">
        <v>80</v>
      </c>
      <c r="G234" s="218"/>
      <c r="H234" s="221">
        <v>1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194</v>
      </c>
      <c r="AU234" s="227" t="s">
        <v>82</v>
      </c>
      <c r="AV234" s="14" t="s">
        <v>82</v>
      </c>
      <c r="AW234" s="14" t="s">
        <v>29</v>
      </c>
      <c r="AX234" s="14" t="s">
        <v>72</v>
      </c>
      <c r="AY234" s="227" t="s">
        <v>182</v>
      </c>
    </row>
    <row r="235" spans="1:65" s="15" customFormat="1" ht="11.25">
      <c r="B235" s="228"/>
      <c r="C235" s="229"/>
      <c r="D235" s="208" t="s">
        <v>194</v>
      </c>
      <c r="E235" s="230" t="s">
        <v>1</v>
      </c>
      <c r="F235" s="231" t="s">
        <v>218</v>
      </c>
      <c r="G235" s="229"/>
      <c r="H235" s="232">
        <v>7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194</v>
      </c>
      <c r="AU235" s="238" t="s">
        <v>82</v>
      </c>
      <c r="AV235" s="15" t="s">
        <v>187</v>
      </c>
      <c r="AW235" s="15" t="s">
        <v>29</v>
      </c>
      <c r="AX235" s="15" t="s">
        <v>80</v>
      </c>
      <c r="AY235" s="238" t="s">
        <v>182</v>
      </c>
    </row>
    <row r="236" spans="1:65" s="2" customFormat="1" ht="21.75" customHeight="1">
      <c r="A236" s="34"/>
      <c r="B236" s="35"/>
      <c r="C236" s="242" t="s">
        <v>836</v>
      </c>
      <c r="D236" s="242" t="s">
        <v>648</v>
      </c>
      <c r="E236" s="243" t="s">
        <v>4810</v>
      </c>
      <c r="F236" s="244" t="s">
        <v>4811</v>
      </c>
      <c r="G236" s="245" t="s">
        <v>324</v>
      </c>
      <c r="H236" s="246">
        <v>6</v>
      </c>
      <c r="I236" s="247"/>
      <c r="J236" s="248">
        <f>ROUND(I236*H236,2)</f>
        <v>0</v>
      </c>
      <c r="K236" s="249"/>
      <c r="L236" s="250"/>
      <c r="M236" s="251" t="s">
        <v>1</v>
      </c>
      <c r="N236" s="252" t="s">
        <v>37</v>
      </c>
      <c r="O236" s="71"/>
      <c r="P236" s="202">
        <f>O236*H236</f>
        <v>0</v>
      </c>
      <c r="Q236" s="202">
        <v>8.9999999999999998E-4</v>
      </c>
      <c r="R236" s="202">
        <f>Q236*H236</f>
        <v>5.4000000000000003E-3</v>
      </c>
      <c r="S236" s="202">
        <v>0</v>
      </c>
      <c r="T236" s="20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434</v>
      </c>
      <c r="AT236" s="204" t="s">
        <v>648</v>
      </c>
      <c r="AU236" s="204" t="s">
        <v>82</v>
      </c>
      <c r="AY236" s="17" t="s">
        <v>182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80</v>
      </c>
      <c r="BK236" s="205">
        <f>ROUND(I236*H236,2)</f>
        <v>0</v>
      </c>
      <c r="BL236" s="17" t="s">
        <v>326</v>
      </c>
      <c r="BM236" s="204" t="s">
        <v>4812</v>
      </c>
    </row>
    <row r="237" spans="1:65" s="2" customFormat="1" ht="24.2" customHeight="1">
      <c r="A237" s="34"/>
      <c r="B237" s="35"/>
      <c r="C237" s="242" t="s">
        <v>842</v>
      </c>
      <c r="D237" s="242" t="s">
        <v>648</v>
      </c>
      <c r="E237" s="243" t="s">
        <v>4813</v>
      </c>
      <c r="F237" s="244" t="s">
        <v>4814</v>
      </c>
      <c r="G237" s="245" t="s">
        <v>324</v>
      </c>
      <c r="H237" s="246">
        <v>1</v>
      </c>
      <c r="I237" s="247"/>
      <c r="J237" s="248">
        <f>ROUND(I237*H237,2)</f>
        <v>0</v>
      </c>
      <c r="K237" s="249"/>
      <c r="L237" s="250"/>
      <c r="M237" s="251" t="s">
        <v>1</v>
      </c>
      <c r="N237" s="252" t="s">
        <v>37</v>
      </c>
      <c r="O237" s="71"/>
      <c r="P237" s="202">
        <f>O237*H237</f>
        <v>0</v>
      </c>
      <c r="Q237" s="202">
        <v>1.9000000000000001E-4</v>
      </c>
      <c r="R237" s="202">
        <f>Q237*H237</f>
        <v>1.9000000000000001E-4</v>
      </c>
      <c r="S237" s="202">
        <v>0</v>
      </c>
      <c r="T237" s="20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434</v>
      </c>
      <c r="AT237" s="204" t="s">
        <v>648</v>
      </c>
      <c r="AU237" s="204" t="s">
        <v>82</v>
      </c>
      <c r="AY237" s="17" t="s">
        <v>182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80</v>
      </c>
      <c r="BK237" s="205">
        <f>ROUND(I237*H237,2)</f>
        <v>0</v>
      </c>
      <c r="BL237" s="17" t="s">
        <v>326</v>
      </c>
      <c r="BM237" s="204" t="s">
        <v>4815</v>
      </c>
    </row>
    <row r="238" spans="1:65" s="13" customFormat="1" ht="11.25">
      <c r="B238" s="206"/>
      <c r="C238" s="207"/>
      <c r="D238" s="208" t="s">
        <v>194</v>
      </c>
      <c r="E238" s="209" t="s">
        <v>1</v>
      </c>
      <c r="F238" s="210" t="s">
        <v>4809</v>
      </c>
      <c r="G238" s="207"/>
      <c r="H238" s="209" t="s">
        <v>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194</v>
      </c>
      <c r="AU238" s="216" t="s">
        <v>82</v>
      </c>
      <c r="AV238" s="13" t="s">
        <v>80</v>
      </c>
      <c r="AW238" s="13" t="s">
        <v>29</v>
      </c>
      <c r="AX238" s="13" t="s">
        <v>72</v>
      </c>
      <c r="AY238" s="216" t="s">
        <v>182</v>
      </c>
    </row>
    <row r="239" spans="1:65" s="14" customFormat="1" ht="11.25">
      <c r="B239" s="217"/>
      <c r="C239" s="218"/>
      <c r="D239" s="208" t="s">
        <v>194</v>
      </c>
      <c r="E239" s="219" t="s">
        <v>1</v>
      </c>
      <c r="F239" s="220" t="s">
        <v>80</v>
      </c>
      <c r="G239" s="218"/>
      <c r="H239" s="221">
        <v>1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194</v>
      </c>
      <c r="AU239" s="227" t="s">
        <v>82</v>
      </c>
      <c r="AV239" s="14" t="s">
        <v>82</v>
      </c>
      <c r="AW239" s="14" t="s">
        <v>29</v>
      </c>
      <c r="AX239" s="14" t="s">
        <v>80</v>
      </c>
      <c r="AY239" s="227" t="s">
        <v>182</v>
      </c>
    </row>
    <row r="240" spans="1:65" s="2" customFormat="1" ht="24.2" customHeight="1">
      <c r="A240" s="34"/>
      <c r="B240" s="35"/>
      <c r="C240" s="192" t="s">
        <v>848</v>
      </c>
      <c r="D240" s="192" t="s">
        <v>184</v>
      </c>
      <c r="E240" s="193" t="s">
        <v>4816</v>
      </c>
      <c r="F240" s="194" t="s">
        <v>4817</v>
      </c>
      <c r="G240" s="195" t="s">
        <v>292</v>
      </c>
      <c r="H240" s="196">
        <v>0.43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37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326</v>
      </c>
      <c r="AT240" s="204" t="s">
        <v>184</v>
      </c>
      <c r="AU240" s="204" t="s">
        <v>82</v>
      </c>
      <c r="AY240" s="17" t="s">
        <v>182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326</v>
      </c>
      <c r="BM240" s="204" t="s">
        <v>4818</v>
      </c>
    </row>
    <row r="241" spans="1:65" s="2" customFormat="1" ht="33" customHeight="1">
      <c r="A241" s="34"/>
      <c r="B241" s="35"/>
      <c r="C241" s="192" t="s">
        <v>861</v>
      </c>
      <c r="D241" s="192" t="s">
        <v>184</v>
      </c>
      <c r="E241" s="193" t="s">
        <v>4819</v>
      </c>
      <c r="F241" s="194" t="s">
        <v>4820</v>
      </c>
      <c r="G241" s="195" t="s">
        <v>292</v>
      </c>
      <c r="H241" s="196">
        <v>1.29</v>
      </c>
      <c r="I241" s="197"/>
      <c r="J241" s="198">
        <f>ROUND(I241*H241,2)</f>
        <v>0</v>
      </c>
      <c r="K241" s="199"/>
      <c r="L241" s="39"/>
      <c r="M241" s="200" t="s">
        <v>1</v>
      </c>
      <c r="N241" s="201" t="s">
        <v>37</v>
      </c>
      <c r="O241" s="71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326</v>
      </c>
      <c r="AT241" s="204" t="s">
        <v>184</v>
      </c>
      <c r="AU241" s="204" t="s">
        <v>82</v>
      </c>
      <c r="AY241" s="17" t="s">
        <v>182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80</v>
      </c>
      <c r="BK241" s="205">
        <f>ROUND(I241*H241,2)</f>
        <v>0</v>
      </c>
      <c r="BL241" s="17" t="s">
        <v>326</v>
      </c>
      <c r="BM241" s="204" t="s">
        <v>4821</v>
      </c>
    </row>
    <row r="242" spans="1:65" s="14" customFormat="1" ht="11.25">
      <c r="B242" s="217"/>
      <c r="C242" s="218"/>
      <c r="D242" s="208" t="s">
        <v>194</v>
      </c>
      <c r="E242" s="218"/>
      <c r="F242" s="220" t="s">
        <v>4822</v>
      </c>
      <c r="G242" s="218"/>
      <c r="H242" s="221">
        <v>1.29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194</v>
      </c>
      <c r="AU242" s="227" t="s">
        <v>82</v>
      </c>
      <c r="AV242" s="14" t="s">
        <v>82</v>
      </c>
      <c r="AW242" s="14" t="s">
        <v>4</v>
      </c>
      <c r="AX242" s="14" t="s">
        <v>80</v>
      </c>
      <c r="AY242" s="227" t="s">
        <v>182</v>
      </c>
    </row>
    <row r="243" spans="1:65" s="12" customFormat="1" ht="22.9" customHeight="1">
      <c r="B243" s="176"/>
      <c r="C243" s="177"/>
      <c r="D243" s="178" t="s">
        <v>71</v>
      </c>
      <c r="E243" s="190" t="s">
        <v>4823</v>
      </c>
      <c r="F243" s="190" t="s">
        <v>4824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SUM(P244:P251)</f>
        <v>0</v>
      </c>
      <c r="Q243" s="184"/>
      <c r="R243" s="185">
        <f>SUM(R244:R251)</f>
        <v>5.4000000000000006E-2</v>
      </c>
      <c r="S243" s="184"/>
      <c r="T243" s="186">
        <f>SUM(T244:T251)</f>
        <v>0</v>
      </c>
      <c r="AR243" s="187" t="s">
        <v>82</v>
      </c>
      <c r="AT243" s="188" t="s">
        <v>71</v>
      </c>
      <c r="AU243" s="188" t="s">
        <v>80</v>
      </c>
      <c r="AY243" s="187" t="s">
        <v>182</v>
      </c>
      <c r="BK243" s="189">
        <f>SUM(BK244:BK251)</f>
        <v>0</v>
      </c>
    </row>
    <row r="244" spans="1:65" s="2" customFormat="1" ht="33" customHeight="1">
      <c r="A244" s="34"/>
      <c r="B244" s="35"/>
      <c r="C244" s="192" t="s">
        <v>867</v>
      </c>
      <c r="D244" s="192" t="s">
        <v>184</v>
      </c>
      <c r="E244" s="193" t="s">
        <v>4825</v>
      </c>
      <c r="F244" s="194" t="s">
        <v>4826</v>
      </c>
      <c r="G244" s="195" t="s">
        <v>4309</v>
      </c>
      <c r="H244" s="196">
        <v>6</v>
      </c>
      <c r="I244" s="197"/>
      <c r="J244" s="198">
        <f>ROUND(I244*H244,2)</f>
        <v>0</v>
      </c>
      <c r="K244" s="199"/>
      <c r="L244" s="39"/>
      <c r="M244" s="200" t="s">
        <v>1</v>
      </c>
      <c r="N244" s="201" t="s">
        <v>37</v>
      </c>
      <c r="O244" s="71"/>
      <c r="P244" s="202">
        <f>O244*H244</f>
        <v>0</v>
      </c>
      <c r="Q244" s="202">
        <v>8.5000000000000006E-3</v>
      </c>
      <c r="R244" s="202">
        <f>Q244*H244</f>
        <v>5.1000000000000004E-2</v>
      </c>
      <c r="S244" s="202">
        <v>0</v>
      </c>
      <c r="T244" s="20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4" t="s">
        <v>326</v>
      </c>
      <c r="AT244" s="204" t="s">
        <v>184</v>
      </c>
      <c r="AU244" s="204" t="s">
        <v>82</v>
      </c>
      <c r="AY244" s="17" t="s">
        <v>182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7" t="s">
        <v>80</v>
      </c>
      <c r="BK244" s="205">
        <f>ROUND(I244*H244,2)</f>
        <v>0</v>
      </c>
      <c r="BL244" s="17" t="s">
        <v>326</v>
      </c>
      <c r="BM244" s="204" t="s">
        <v>4827</v>
      </c>
    </row>
    <row r="245" spans="1:65" s="14" customFormat="1" ht="11.25">
      <c r="B245" s="217"/>
      <c r="C245" s="218"/>
      <c r="D245" s="208" t="s">
        <v>194</v>
      </c>
      <c r="E245" s="219" t="s">
        <v>1</v>
      </c>
      <c r="F245" s="220" t="s">
        <v>256</v>
      </c>
      <c r="G245" s="218"/>
      <c r="H245" s="221">
        <v>6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194</v>
      </c>
      <c r="AU245" s="227" t="s">
        <v>82</v>
      </c>
      <c r="AV245" s="14" t="s">
        <v>82</v>
      </c>
      <c r="AW245" s="14" t="s">
        <v>29</v>
      </c>
      <c r="AX245" s="14" t="s">
        <v>80</v>
      </c>
      <c r="AY245" s="227" t="s">
        <v>182</v>
      </c>
    </row>
    <row r="246" spans="1:65" s="2" customFormat="1" ht="24.2" customHeight="1">
      <c r="A246" s="34"/>
      <c r="B246" s="35"/>
      <c r="C246" s="192" t="s">
        <v>871</v>
      </c>
      <c r="D246" s="192" t="s">
        <v>184</v>
      </c>
      <c r="E246" s="193" t="s">
        <v>4828</v>
      </c>
      <c r="F246" s="194" t="s">
        <v>4829</v>
      </c>
      <c r="G246" s="195" t="s">
        <v>4309</v>
      </c>
      <c r="H246" s="196">
        <v>6</v>
      </c>
      <c r="I246" s="197"/>
      <c r="J246" s="198">
        <f>ROUND(I246*H246,2)</f>
        <v>0</v>
      </c>
      <c r="K246" s="199"/>
      <c r="L246" s="39"/>
      <c r="M246" s="200" t="s">
        <v>1</v>
      </c>
      <c r="N246" s="201" t="s">
        <v>37</v>
      </c>
      <c r="O246" s="71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326</v>
      </c>
      <c r="AT246" s="204" t="s">
        <v>184</v>
      </c>
      <c r="AU246" s="204" t="s">
        <v>82</v>
      </c>
      <c r="AY246" s="17" t="s">
        <v>182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80</v>
      </c>
      <c r="BK246" s="205">
        <f>ROUND(I246*H246,2)</f>
        <v>0</v>
      </c>
      <c r="BL246" s="17" t="s">
        <v>326</v>
      </c>
      <c r="BM246" s="204" t="s">
        <v>4830</v>
      </c>
    </row>
    <row r="247" spans="1:65" s="2" customFormat="1" ht="37.9" customHeight="1">
      <c r="A247" s="34"/>
      <c r="B247" s="35"/>
      <c r="C247" s="242" t="s">
        <v>878</v>
      </c>
      <c r="D247" s="242" t="s">
        <v>648</v>
      </c>
      <c r="E247" s="243" t="s">
        <v>4831</v>
      </c>
      <c r="F247" s="244" t="s">
        <v>4832</v>
      </c>
      <c r="G247" s="245" t="s">
        <v>324</v>
      </c>
      <c r="H247" s="246">
        <v>6</v>
      </c>
      <c r="I247" s="247"/>
      <c r="J247" s="248">
        <f>ROUND(I247*H247,2)</f>
        <v>0</v>
      </c>
      <c r="K247" s="249"/>
      <c r="L247" s="250"/>
      <c r="M247" s="251" t="s">
        <v>1</v>
      </c>
      <c r="N247" s="252" t="s">
        <v>37</v>
      </c>
      <c r="O247" s="71"/>
      <c r="P247" s="202">
        <f>O247*H247</f>
        <v>0</v>
      </c>
      <c r="Q247" s="202">
        <v>5.0000000000000001E-4</v>
      </c>
      <c r="R247" s="202">
        <f>Q247*H247</f>
        <v>3.0000000000000001E-3</v>
      </c>
      <c r="S247" s="202">
        <v>0</v>
      </c>
      <c r="T247" s="20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434</v>
      </c>
      <c r="AT247" s="204" t="s">
        <v>648</v>
      </c>
      <c r="AU247" s="204" t="s">
        <v>82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326</v>
      </c>
      <c r="BM247" s="204" t="s">
        <v>4833</v>
      </c>
    </row>
    <row r="248" spans="1:65" s="14" customFormat="1" ht="11.25">
      <c r="B248" s="217"/>
      <c r="C248" s="218"/>
      <c r="D248" s="208" t="s">
        <v>194</v>
      </c>
      <c r="E248" s="219" t="s">
        <v>1</v>
      </c>
      <c r="F248" s="220" t="s">
        <v>256</v>
      </c>
      <c r="G248" s="218"/>
      <c r="H248" s="221">
        <v>6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194</v>
      </c>
      <c r="AU248" s="227" t="s">
        <v>82</v>
      </c>
      <c r="AV248" s="14" t="s">
        <v>82</v>
      </c>
      <c r="AW248" s="14" t="s">
        <v>29</v>
      </c>
      <c r="AX248" s="14" t="s">
        <v>80</v>
      </c>
      <c r="AY248" s="227" t="s">
        <v>182</v>
      </c>
    </row>
    <row r="249" spans="1:65" s="2" customFormat="1" ht="24.2" customHeight="1">
      <c r="A249" s="34"/>
      <c r="B249" s="35"/>
      <c r="C249" s="192" t="s">
        <v>886</v>
      </c>
      <c r="D249" s="192" t="s">
        <v>184</v>
      </c>
      <c r="E249" s="193" t="s">
        <v>4834</v>
      </c>
      <c r="F249" s="194" t="s">
        <v>4835</v>
      </c>
      <c r="G249" s="195" t="s">
        <v>292</v>
      </c>
      <c r="H249" s="196">
        <v>5.3999999999999999E-2</v>
      </c>
      <c r="I249" s="197"/>
      <c r="J249" s="198">
        <f>ROUND(I249*H249,2)</f>
        <v>0</v>
      </c>
      <c r="K249" s="199"/>
      <c r="L249" s="39"/>
      <c r="M249" s="200" t="s">
        <v>1</v>
      </c>
      <c r="N249" s="201" t="s">
        <v>37</v>
      </c>
      <c r="O249" s="71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326</v>
      </c>
      <c r="AT249" s="204" t="s">
        <v>184</v>
      </c>
      <c r="AU249" s="204" t="s">
        <v>82</v>
      </c>
      <c r="AY249" s="17" t="s">
        <v>182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80</v>
      </c>
      <c r="BK249" s="205">
        <f>ROUND(I249*H249,2)</f>
        <v>0</v>
      </c>
      <c r="BL249" s="17" t="s">
        <v>326</v>
      </c>
      <c r="BM249" s="204" t="s">
        <v>4836</v>
      </c>
    </row>
    <row r="250" spans="1:65" s="2" customFormat="1" ht="33" customHeight="1">
      <c r="A250" s="34"/>
      <c r="B250" s="35"/>
      <c r="C250" s="192" t="s">
        <v>892</v>
      </c>
      <c r="D250" s="192" t="s">
        <v>184</v>
      </c>
      <c r="E250" s="193" t="s">
        <v>4837</v>
      </c>
      <c r="F250" s="194" t="s">
        <v>4838</v>
      </c>
      <c r="G250" s="195" t="s">
        <v>292</v>
      </c>
      <c r="H250" s="196">
        <v>0.16200000000000001</v>
      </c>
      <c r="I250" s="197"/>
      <c r="J250" s="198">
        <f>ROUND(I250*H250,2)</f>
        <v>0</v>
      </c>
      <c r="K250" s="199"/>
      <c r="L250" s="39"/>
      <c r="M250" s="200" t="s">
        <v>1</v>
      </c>
      <c r="N250" s="201" t="s">
        <v>37</v>
      </c>
      <c r="O250" s="71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4" t="s">
        <v>326</v>
      </c>
      <c r="AT250" s="204" t="s">
        <v>184</v>
      </c>
      <c r="AU250" s="204" t="s">
        <v>82</v>
      </c>
      <c r="AY250" s="17" t="s">
        <v>182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7" t="s">
        <v>80</v>
      </c>
      <c r="BK250" s="205">
        <f>ROUND(I250*H250,2)</f>
        <v>0</v>
      </c>
      <c r="BL250" s="17" t="s">
        <v>326</v>
      </c>
      <c r="BM250" s="204" t="s">
        <v>4839</v>
      </c>
    </row>
    <row r="251" spans="1:65" s="14" customFormat="1" ht="11.25">
      <c r="B251" s="217"/>
      <c r="C251" s="218"/>
      <c r="D251" s="208" t="s">
        <v>194</v>
      </c>
      <c r="E251" s="218"/>
      <c r="F251" s="220" t="s">
        <v>4840</v>
      </c>
      <c r="G251" s="218"/>
      <c r="H251" s="221">
        <v>0.16200000000000001</v>
      </c>
      <c r="I251" s="222"/>
      <c r="J251" s="218"/>
      <c r="K251" s="218"/>
      <c r="L251" s="223"/>
      <c r="M251" s="262"/>
      <c r="N251" s="263"/>
      <c r="O251" s="263"/>
      <c r="P251" s="263"/>
      <c r="Q251" s="263"/>
      <c r="R251" s="263"/>
      <c r="S251" s="263"/>
      <c r="T251" s="264"/>
      <c r="AT251" s="227" t="s">
        <v>194</v>
      </c>
      <c r="AU251" s="227" t="s">
        <v>82</v>
      </c>
      <c r="AV251" s="14" t="s">
        <v>82</v>
      </c>
      <c r="AW251" s="14" t="s">
        <v>4</v>
      </c>
      <c r="AX251" s="14" t="s">
        <v>80</v>
      </c>
      <c r="AY251" s="227" t="s">
        <v>182</v>
      </c>
    </row>
    <row r="252" spans="1:65" s="2" customFormat="1" ht="6.95" customHeight="1">
      <c r="A252" s="3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algorithmName="SHA-512" hashValue="/s+GTA/AxekwSWZuEwoh0So8sWLlzrD+KlpZKaRa6JsmZFH8YNCpOmA9p/Q+MND+1Sm+netZMNiuD7EvJ7O/Jg==" saltValue="Hw6ZRCSeRI24C8VXWpHHcojy7EeqfHrF66Jzz63RcS3mW97bwD65e4BjOZFh7Q5J8RdBm2xZlZV/klQiTOQzQg==" spinCount="100000" sheet="1" objects="1" scenarios="1" formatColumns="0" formatRows="0" autoFilter="0"/>
  <autoFilter ref="C124:K25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4841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ROUND((SUM(BE125:BE396)),  2)</f>
        <v>0</v>
      </c>
      <c r="G33" s="34"/>
      <c r="H33" s="34"/>
      <c r="I33" s="130">
        <v>0.21</v>
      </c>
      <c r="J33" s="129">
        <f>ROUND(((SUM(BE125:BE396))*I33),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ROUND((SUM(BF125:BF396)),  2)</f>
        <v>0</v>
      </c>
      <c r="G34" s="34"/>
      <c r="H34" s="34"/>
      <c r="I34" s="130">
        <v>0.12</v>
      </c>
      <c r="J34" s="129">
        <f>ROUND(((SUM(BF125:BF396))*I34),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ROUND((SUM(BG125:BG396)),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ROUND((SUM(BH125:BH396)),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ROUND((SUM(BI125:BI396)),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04 - Elektro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160</v>
      </c>
      <c r="E97" s="156"/>
      <c r="F97" s="156"/>
      <c r="G97" s="156"/>
      <c r="H97" s="156"/>
      <c r="I97" s="156"/>
      <c r="J97" s="157">
        <f>J126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4842</v>
      </c>
      <c r="E98" s="161"/>
      <c r="F98" s="161"/>
      <c r="G98" s="161"/>
      <c r="H98" s="161"/>
      <c r="I98" s="161"/>
      <c r="J98" s="162">
        <f>J127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573</v>
      </c>
      <c r="E99" s="161"/>
      <c r="F99" s="161"/>
      <c r="G99" s="161"/>
      <c r="H99" s="161"/>
      <c r="I99" s="161"/>
      <c r="J99" s="162">
        <f>J317</f>
        <v>0</v>
      </c>
      <c r="K99" s="104"/>
      <c r="L99" s="163"/>
    </row>
    <row r="100" spans="1:31" s="9" customFormat="1" ht="24.95" customHeight="1">
      <c r="B100" s="153"/>
      <c r="C100" s="154"/>
      <c r="D100" s="155" t="s">
        <v>583</v>
      </c>
      <c r="E100" s="156"/>
      <c r="F100" s="156"/>
      <c r="G100" s="156"/>
      <c r="H100" s="156"/>
      <c r="I100" s="156"/>
      <c r="J100" s="157">
        <f>J348</f>
        <v>0</v>
      </c>
      <c r="K100" s="154"/>
      <c r="L100" s="158"/>
    </row>
    <row r="101" spans="1:31" s="10" customFormat="1" ht="19.899999999999999" customHeight="1">
      <c r="B101" s="159"/>
      <c r="C101" s="104"/>
      <c r="D101" s="160" t="s">
        <v>4843</v>
      </c>
      <c r="E101" s="161"/>
      <c r="F101" s="161"/>
      <c r="G101" s="161"/>
      <c r="H101" s="161"/>
      <c r="I101" s="161"/>
      <c r="J101" s="162">
        <f>J349</f>
        <v>0</v>
      </c>
      <c r="K101" s="104"/>
      <c r="L101" s="163"/>
    </row>
    <row r="102" spans="1:31" s="9" customFormat="1" ht="24.95" customHeight="1">
      <c r="B102" s="153"/>
      <c r="C102" s="154"/>
      <c r="D102" s="155" t="s">
        <v>4844</v>
      </c>
      <c r="E102" s="156"/>
      <c r="F102" s="156"/>
      <c r="G102" s="156"/>
      <c r="H102" s="156"/>
      <c r="I102" s="156"/>
      <c r="J102" s="157">
        <f>J389</f>
        <v>0</v>
      </c>
      <c r="K102" s="154"/>
      <c r="L102" s="158"/>
    </row>
    <row r="103" spans="1:31" s="9" customFormat="1" ht="24.95" customHeight="1">
      <c r="B103" s="153"/>
      <c r="C103" s="154"/>
      <c r="D103" s="155" t="s">
        <v>4252</v>
      </c>
      <c r="E103" s="156"/>
      <c r="F103" s="156"/>
      <c r="G103" s="156"/>
      <c r="H103" s="156"/>
      <c r="I103" s="156"/>
      <c r="J103" s="157">
        <f>J391</f>
        <v>0</v>
      </c>
      <c r="K103" s="154"/>
      <c r="L103" s="158"/>
    </row>
    <row r="104" spans="1:31" s="10" customFormat="1" ht="19.899999999999999" customHeight="1">
      <c r="B104" s="159"/>
      <c r="C104" s="104"/>
      <c r="D104" s="160" t="s">
        <v>4253</v>
      </c>
      <c r="E104" s="161"/>
      <c r="F104" s="161"/>
      <c r="G104" s="161"/>
      <c r="H104" s="161"/>
      <c r="I104" s="161"/>
      <c r="J104" s="162">
        <f>J392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4254</v>
      </c>
      <c r="E105" s="161"/>
      <c r="F105" s="161"/>
      <c r="G105" s="161"/>
      <c r="H105" s="161"/>
      <c r="I105" s="161"/>
      <c r="J105" s="162">
        <f>J395</f>
        <v>0</v>
      </c>
      <c r="K105" s="104"/>
      <c r="L105" s="163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167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Dejvické divadlo-Přístavba a stavební úpravy objektu č.p.1084, k.ú. Dejvice, Zelená 15a,Praha 6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E9</f>
        <v>04 - Elektro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>
        <f>IF(J12="","",J12)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E15</f>
        <v xml:space="preserve"> </v>
      </c>
      <c r="G121" s="36"/>
      <c r="H121" s="36"/>
      <c r="I121" s="29" t="s">
        <v>28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IF(E18="","",E18)</f>
        <v>Vyplň údaj</v>
      </c>
      <c r="G122" s="36"/>
      <c r="H122" s="36"/>
      <c r="I122" s="29" t="s">
        <v>30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P126+P348+P389+P391</f>
        <v>0</v>
      </c>
      <c r="Q125" s="79"/>
      <c r="R125" s="173">
        <f>R126+R348+R389+R391</f>
        <v>2.9437100000000003</v>
      </c>
      <c r="S125" s="79"/>
      <c r="T125" s="174">
        <f>T126+T348+T389+T391</f>
        <v>2.5000000000000001E-2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BK126+BK348+BK389+BK391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P127+P317</f>
        <v>0</v>
      </c>
      <c r="Q126" s="184"/>
      <c r="R126" s="185">
        <f>R127+R317</f>
        <v>2.3110950000000003</v>
      </c>
      <c r="S126" s="184"/>
      <c r="T126" s="186">
        <f>T127+T317</f>
        <v>2.5000000000000001E-2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BK127+BK317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4845</v>
      </c>
      <c r="F127" s="190" t="s">
        <v>4846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SUM(P128:P316)</f>
        <v>0</v>
      </c>
      <c r="Q127" s="184"/>
      <c r="R127" s="185">
        <f>SUM(R128:R316)</f>
        <v>1.8825850000000002</v>
      </c>
      <c r="S127" s="184"/>
      <c r="T127" s="186">
        <f>SUM(T128:T316)</f>
        <v>2.5000000000000001E-2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SUM(BK128:BK316)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4847</v>
      </c>
      <c r="F128" s="194" t="s">
        <v>4848</v>
      </c>
      <c r="G128" s="195" t="s">
        <v>1883</v>
      </c>
      <c r="H128" s="196">
        <v>1</v>
      </c>
      <c r="I128" s="197"/>
      <c r="J128" s="198">
        <f t="shared" ref="J128:J141" si="0"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 t="shared" ref="P128:P141" si="1">O128*H128</f>
        <v>0</v>
      </c>
      <c r="Q128" s="202">
        <v>0</v>
      </c>
      <c r="R128" s="202">
        <f t="shared" ref="R128:R141" si="2">Q128*H128</f>
        <v>0</v>
      </c>
      <c r="S128" s="202">
        <v>0</v>
      </c>
      <c r="T128" s="203">
        <f t="shared" ref="T128:T141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 t="shared" ref="BE128:BE141" si="4">IF(N128="základní",J128,0)</f>
        <v>0</v>
      </c>
      <c r="BF128" s="205">
        <f t="shared" ref="BF128:BF141" si="5">IF(N128="snížená",J128,0)</f>
        <v>0</v>
      </c>
      <c r="BG128" s="205">
        <f t="shared" ref="BG128:BG141" si="6">IF(N128="zákl. přenesená",J128,0)</f>
        <v>0</v>
      </c>
      <c r="BH128" s="205">
        <f t="shared" ref="BH128:BH141" si="7">IF(N128="sníž. přenesená",J128,0)</f>
        <v>0</v>
      </c>
      <c r="BI128" s="205">
        <f t="shared" ref="BI128:BI141" si="8">IF(N128="nulová",J128,0)</f>
        <v>0</v>
      </c>
      <c r="BJ128" s="17" t="s">
        <v>80</v>
      </c>
      <c r="BK128" s="205">
        <f t="shared" ref="BK128:BK141" si="9">ROUND(I128*H128,2)</f>
        <v>0</v>
      </c>
      <c r="BL128" s="17" t="s">
        <v>326</v>
      </c>
      <c r="BM128" s="204" t="s">
        <v>4849</v>
      </c>
    </row>
    <row r="129" spans="1:65" s="2" customFormat="1" ht="24.2" customHeight="1">
      <c r="A129" s="34"/>
      <c r="B129" s="35"/>
      <c r="C129" s="192" t="s">
        <v>82</v>
      </c>
      <c r="D129" s="192" t="s">
        <v>184</v>
      </c>
      <c r="E129" s="193" t="s">
        <v>4850</v>
      </c>
      <c r="F129" s="194" t="s">
        <v>4851</v>
      </c>
      <c r="G129" s="195" t="s">
        <v>1883</v>
      </c>
      <c r="H129" s="196">
        <v>1</v>
      </c>
      <c r="I129" s="197"/>
      <c r="J129" s="198">
        <f t="shared" si="0"/>
        <v>0</v>
      </c>
      <c r="K129" s="199"/>
      <c r="L129" s="39"/>
      <c r="M129" s="200" t="s">
        <v>1</v>
      </c>
      <c r="N129" s="201" t="s">
        <v>37</v>
      </c>
      <c r="O129" s="71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326</v>
      </c>
      <c r="AT129" s="204" t="s">
        <v>184</v>
      </c>
      <c r="AU129" s="204" t="s">
        <v>82</v>
      </c>
      <c r="AY129" s="17" t="s">
        <v>182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7" t="s">
        <v>80</v>
      </c>
      <c r="BK129" s="205">
        <f t="shared" si="9"/>
        <v>0</v>
      </c>
      <c r="BL129" s="17" t="s">
        <v>326</v>
      </c>
      <c r="BM129" s="204" t="s">
        <v>4852</v>
      </c>
    </row>
    <row r="130" spans="1:65" s="2" customFormat="1" ht="24.2" customHeight="1">
      <c r="A130" s="34"/>
      <c r="B130" s="35"/>
      <c r="C130" s="192" t="s">
        <v>198</v>
      </c>
      <c r="D130" s="192" t="s">
        <v>184</v>
      </c>
      <c r="E130" s="193" t="s">
        <v>4853</v>
      </c>
      <c r="F130" s="194" t="s">
        <v>4854</v>
      </c>
      <c r="G130" s="195" t="s">
        <v>1883</v>
      </c>
      <c r="H130" s="196">
        <v>1</v>
      </c>
      <c r="I130" s="197"/>
      <c r="J130" s="198">
        <f t="shared" si="0"/>
        <v>0</v>
      </c>
      <c r="K130" s="199"/>
      <c r="L130" s="39"/>
      <c r="M130" s="200" t="s">
        <v>1</v>
      </c>
      <c r="N130" s="201" t="s">
        <v>37</v>
      </c>
      <c r="O130" s="71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326</v>
      </c>
      <c r="AT130" s="204" t="s">
        <v>184</v>
      </c>
      <c r="AU130" s="204" t="s">
        <v>82</v>
      </c>
      <c r="AY130" s="17" t="s">
        <v>182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7" t="s">
        <v>80</v>
      </c>
      <c r="BK130" s="205">
        <f t="shared" si="9"/>
        <v>0</v>
      </c>
      <c r="BL130" s="17" t="s">
        <v>326</v>
      </c>
      <c r="BM130" s="204" t="s">
        <v>4855</v>
      </c>
    </row>
    <row r="131" spans="1:65" s="2" customFormat="1" ht="16.5" customHeight="1">
      <c r="A131" s="34"/>
      <c r="B131" s="35"/>
      <c r="C131" s="192" t="s">
        <v>187</v>
      </c>
      <c r="D131" s="192" t="s">
        <v>184</v>
      </c>
      <c r="E131" s="193" t="s">
        <v>4856</v>
      </c>
      <c r="F131" s="194" t="s">
        <v>4857</v>
      </c>
      <c r="G131" s="195" t="s">
        <v>1883</v>
      </c>
      <c r="H131" s="196">
        <v>1</v>
      </c>
      <c r="I131" s="197"/>
      <c r="J131" s="198">
        <f t="shared" si="0"/>
        <v>0</v>
      </c>
      <c r="K131" s="199"/>
      <c r="L131" s="39"/>
      <c r="M131" s="200" t="s">
        <v>1</v>
      </c>
      <c r="N131" s="201" t="s">
        <v>37</v>
      </c>
      <c r="O131" s="71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326</v>
      </c>
      <c r="AT131" s="204" t="s">
        <v>184</v>
      </c>
      <c r="AU131" s="204" t="s">
        <v>82</v>
      </c>
      <c r="AY131" s="17" t="s">
        <v>182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7" t="s">
        <v>80</v>
      </c>
      <c r="BK131" s="205">
        <f t="shared" si="9"/>
        <v>0</v>
      </c>
      <c r="BL131" s="17" t="s">
        <v>326</v>
      </c>
      <c r="BM131" s="204" t="s">
        <v>4858</v>
      </c>
    </row>
    <row r="132" spans="1:65" s="2" customFormat="1" ht="16.5" customHeight="1">
      <c r="A132" s="34"/>
      <c r="B132" s="35"/>
      <c r="C132" s="192" t="s">
        <v>243</v>
      </c>
      <c r="D132" s="192" t="s">
        <v>184</v>
      </c>
      <c r="E132" s="193" t="s">
        <v>4859</v>
      </c>
      <c r="F132" s="194" t="s">
        <v>4860</v>
      </c>
      <c r="G132" s="195" t="s">
        <v>1883</v>
      </c>
      <c r="H132" s="196">
        <v>1</v>
      </c>
      <c r="I132" s="197"/>
      <c r="J132" s="198">
        <f t="shared" si="0"/>
        <v>0</v>
      </c>
      <c r="K132" s="199"/>
      <c r="L132" s="39"/>
      <c r="M132" s="200" t="s">
        <v>1</v>
      </c>
      <c r="N132" s="201" t="s">
        <v>37</v>
      </c>
      <c r="O132" s="71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326</v>
      </c>
      <c r="AT132" s="204" t="s">
        <v>184</v>
      </c>
      <c r="AU132" s="204" t="s">
        <v>82</v>
      </c>
      <c r="AY132" s="17" t="s">
        <v>182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7" t="s">
        <v>80</v>
      </c>
      <c r="BK132" s="205">
        <f t="shared" si="9"/>
        <v>0</v>
      </c>
      <c r="BL132" s="17" t="s">
        <v>326</v>
      </c>
      <c r="BM132" s="204" t="s">
        <v>4861</v>
      </c>
    </row>
    <row r="133" spans="1:65" s="2" customFormat="1" ht="16.5" customHeight="1">
      <c r="A133" s="34"/>
      <c r="B133" s="35"/>
      <c r="C133" s="192" t="s">
        <v>256</v>
      </c>
      <c r="D133" s="192" t="s">
        <v>184</v>
      </c>
      <c r="E133" s="193" t="s">
        <v>4862</v>
      </c>
      <c r="F133" s="194" t="s">
        <v>4863</v>
      </c>
      <c r="G133" s="195" t="s">
        <v>1883</v>
      </c>
      <c r="H133" s="196">
        <v>1</v>
      </c>
      <c r="I133" s="197"/>
      <c r="J133" s="198">
        <f t="shared" si="0"/>
        <v>0</v>
      </c>
      <c r="K133" s="199"/>
      <c r="L133" s="39"/>
      <c r="M133" s="200" t="s">
        <v>1</v>
      </c>
      <c r="N133" s="201" t="s">
        <v>37</v>
      </c>
      <c r="O133" s="71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326</v>
      </c>
      <c r="AT133" s="204" t="s">
        <v>184</v>
      </c>
      <c r="AU133" s="204" t="s">
        <v>82</v>
      </c>
      <c r="AY133" s="17" t="s">
        <v>182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7" t="s">
        <v>80</v>
      </c>
      <c r="BK133" s="205">
        <f t="shared" si="9"/>
        <v>0</v>
      </c>
      <c r="BL133" s="17" t="s">
        <v>326</v>
      </c>
      <c r="BM133" s="204" t="s">
        <v>4864</v>
      </c>
    </row>
    <row r="134" spans="1:65" s="2" customFormat="1" ht="24.2" customHeight="1">
      <c r="A134" s="34"/>
      <c r="B134" s="35"/>
      <c r="C134" s="192" t="s">
        <v>276</v>
      </c>
      <c r="D134" s="192" t="s">
        <v>184</v>
      </c>
      <c r="E134" s="193" t="s">
        <v>4865</v>
      </c>
      <c r="F134" s="194" t="s">
        <v>4866</v>
      </c>
      <c r="G134" s="195" t="s">
        <v>324</v>
      </c>
      <c r="H134" s="196">
        <v>1</v>
      </c>
      <c r="I134" s="197"/>
      <c r="J134" s="198">
        <f t="shared" si="0"/>
        <v>0</v>
      </c>
      <c r="K134" s="199"/>
      <c r="L134" s="39"/>
      <c r="M134" s="200" t="s">
        <v>1</v>
      </c>
      <c r="N134" s="201" t="s">
        <v>37</v>
      </c>
      <c r="O134" s="71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7" t="s">
        <v>80</v>
      </c>
      <c r="BK134" s="205">
        <f t="shared" si="9"/>
        <v>0</v>
      </c>
      <c r="BL134" s="17" t="s">
        <v>326</v>
      </c>
      <c r="BM134" s="204" t="s">
        <v>4867</v>
      </c>
    </row>
    <row r="135" spans="1:65" s="2" customFormat="1" ht="16.5" customHeight="1">
      <c r="A135" s="34"/>
      <c r="B135" s="35"/>
      <c r="C135" s="192" t="s">
        <v>282</v>
      </c>
      <c r="D135" s="192" t="s">
        <v>184</v>
      </c>
      <c r="E135" s="193" t="s">
        <v>4868</v>
      </c>
      <c r="F135" s="194" t="s">
        <v>4869</v>
      </c>
      <c r="G135" s="195" t="s">
        <v>1883</v>
      </c>
      <c r="H135" s="196">
        <v>1</v>
      </c>
      <c r="I135" s="197"/>
      <c r="J135" s="198">
        <f t="shared" si="0"/>
        <v>0</v>
      </c>
      <c r="K135" s="199"/>
      <c r="L135" s="39"/>
      <c r="M135" s="200" t="s">
        <v>1</v>
      </c>
      <c r="N135" s="201" t="s">
        <v>37</v>
      </c>
      <c r="O135" s="71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187</v>
      </c>
      <c r="AT135" s="204" t="s">
        <v>184</v>
      </c>
      <c r="AU135" s="204" t="s">
        <v>82</v>
      </c>
      <c r="AY135" s="17" t="s">
        <v>182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80</v>
      </c>
      <c r="BK135" s="205">
        <f t="shared" si="9"/>
        <v>0</v>
      </c>
      <c r="BL135" s="17" t="s">
        <v>187</v>
      </c>
      <c r="BM135" s="204" t="s">
        <v>4870</v>
      </c>
    </row>
    <row r="136" spans="1:65" s="2" customFormat="1" ht="24.2" customHeight="1">
      <c r="A136" s="34"/>
      <c r="B136" s="35"/>
      <c r="C136" s="192" t="s">
        <v>189</v>
      </c>
      <c r="D136" s="192" t="s">
        <v>184</v>
      </c>
      <c r="E136" s="193" t="s">
        <v>4871</v>
      </c>
      <c r="F136" s="194" t="s">
        <v>4872</v>
      </c>
      <c r="G136" s="195" t="s">
        <v>318</v>
      </c>
      <c r="H136" s="196">
        <v>100</v>
      </c>
      <c r="I136" s="197"/>
      <c r="J136" s="198">
        <f t="shared" si="0"/>
        <v>0</v>
      </c>
      <c r="K136" s="199"/>
      <c r="L136" s="39"/>
      <c r="M136" s="200" t="s">
        <v>1</v>
      </c>
      <c r="N136" s="201" t="s">
        <v>37</v>
      </c>
      <c r="O136" s="71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326</v>
      </c>
      <c r="AT136" s="204" t="s">
        <v>184</v>
      </c>
      <c r="AU136" s="204" t="s">
        <v>82</v>
      </c>
      <c r="AY136" s="17" t="s">
        <v>182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7" t="s">
        <v>80</v>
      </c>
      <c r="BK136" s="205">
        <f t="shared" si="9"/>
        <v>0</v>
      </c>
      <c r="BL136" s="17" t="s">
        <v>326</v>
      </c>
      <c r="BM136" s="204" t="s">
        <v>4873</v>
      </c>
    </row>
    <row r="137" spans="1:65" s="2" customFormat="1" ht="16.5" customHeight="1">
      <c r="A137" s="34"/>
      <c r="B137" s="35"/>
      <c r="C137" s="242" t="s">
        <v>136</v>
      </c>
      <c r="D137" s="242" t="s">
        <v>648</v>
      </c>
      <c r="E137" s="243" t="s">
        <v>4874</v>
      </c>
      <c r="F137" s="244" t="s">
        <v>4875</v>
      </c>
      <c r="G137" s="245" t="s">
        <v>535</v>
      </c>
      <c r="H137" s="246">
        <v>100</v>
      </c>
      <c r="I137" s="247"/>
      <c r="J137" s="248">
        <f t="shared" si="0"/>
        <v>0</v>
      </c>
      <c r="K137" s="249"/>
      <c r="L137" s="250"/>
      <c r="M137" s="251" t="s">
        <v>1</v>
      </c>
      <c r="N137" s="252" t="s">
        <v>37</v>
      </c>
      <c r="O137" s="71"/>
      <c r="P137" s="202">
        <f t="shared" si="1"/>
        <v>0</v>
      </c>
      <c r="Q137" s="202">
        <v>1E-3</v>
      </c>
      <c r="R137" s="202">
        <f t="shared" si="2"/>
        <v>0.1</v>
      </c>
      <c r="S137" s="202">
        <v>0</v>
      </c>
      <c r="T137" s="20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434</v>
      </c>
      <c r="AT137" s="204" t="s">
        <v>648</v>
      </c>
      <c r="AU137" s="204" t="s">
        <v>82</v>
      </c>
      <c r="AY137" s="17" t="s">
        <v>182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7" t="s">
        <v>80</v>
      </c>
      <c r="BK137" s="205">
        <f t="shared" si="9"/>
        <v>0</v>
      </c>
      <c r="BL137" s="17" t="s">
        <v>326</v>
      </c>
      <c r="BM137" s="204" t="s">
        <v>4876</v>
      </c>
    </row>
    <row r="138" spans="1:65" s="2" customFormat="1" ht="24.2" customHeight="1">
      <c r="A138" s="34"/>
      <c r="B138" s="35"/>
      <c r="C138" s="192" t="s">
        <v>139</v>
      </c>
      <c r="D138" s="192" t="s">
        <v>184</v>
      </c>
      <c r="E138" s="193" t="s">
        <v>4877</v>
      </c>
      <c r="F138" s="194" t="s">
        <v>4878</v>
      </c>
      <c r="G138" s="195" t="s">
        <v>318</v>
      </c>
      <c r="H138" s="196">
        <v>10</v>
      </c>
      <c r="I138" s="197"/>
      <c r="J138" s="198">
        <f t="shared" si="0"/>
        <v>0</v>
      </c>
      <c r="K138" s="199"/>
      <c r="L138" s="39"/>
      <c r="M138" s="200" t="s">
        <v>1</v>
      </c>
      <c r="N138" s="201" t="s">
        <v>37</v>
      </c>
      <c r="O138" s="71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326</v>
      </c>
      <c r="AT138" s="204" t="s">
        <v>184</v>
      </c>
      <c r="AU138" s="204" t="s">
        <v>82</v>
      </c>
      <c r="AY138" s="17" t="s">
        <v>182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7" t="s">
        <v>80</v>
      </c>
      <c r="BK138" s="205">
        <f t="shared" si="9"/>
        <v>0</v>
      </c>
      <c r="BL138" s="17" t="s">
        <v>326</v>
      </c>
      <c r="BM138" s="204" t="s">
        <v>4879</v>
      </c>
    </row>
    <row r="139" spans="1:65" s="2" customFormat="1" ht="16.5" customHeight="1">
      <c r="A139" s="34"/>
      <c r="B139" s="35"/>
      <c r="C139" s="242" t="s">
        <v>8</v>
      </c>
      <c r="D139" s="242" t="s">
        <v>648</v>
      </c>
      <c r="E139" s="243" t="s">
        <v>4880</v>
      </c>
      <c r="F139" s="244" t="s">
        <v>4881</v>
      </c>
      <c r="G139" s="245" t="s">
        <v>535</v>
      </c>
      <c r="H139" s="246">
        <v>10</v>
      </c>
      <c r="I139" s="247"/>
      <c r="J139" s="248">
        <f t="shared" si="0"/>
        <v>0</v>
      </c>
      <c r="K139" s="249"/>
      <c r="L139" s="250"/>
      <c r="M139" s="251" t="s">
        <v>1</v>
      </c>
      <c r="N139" s="252" t="s">
        <v>37</v>
      </c>
      <c r="O139" s="71"/>
      <c r="P139" s="202">
        <f t="shared" si="1"/>
        <v>0</v>
      </c>
      <c r="Q139" s="202">
        <v>1E-3</v>
      </c>
      <c r="R139" s="202">
        <f t="shared" si="2"/>
        <v>0.01</v>
      </c>
      <c r="S139" s="202">
        <v>0</v>
      </c>
      <c r="T139" s="203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434</v>
      </c>
      <c r="AT139" s="204" t="s">
        <v>648</v>
      </c>
      <c r="AU139" s="204" t="s">
        <v>82</v>
      </c>
      <c r="AY139" s="17" t="s">
        <v>182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7" t="s">
        <v>80</v>
      </c>
      <c r="BK139" s="205">
        <f t="shared" si="9"/>
        <v>0</v>
      </c>
      <c r="BL139" s="17" t="s">
        <v>326</v>
      </c>
      <c r="BM139" s="204" t="s">
        <v>4882</v>
      </c>
    </row>
    <row r="140" spans="1:65" s="2" customFormat="1" ht="16.5" customHeight="1">
      <c r="A140" s="34"/>
      <c r="B140" s="35"/>
      <c r="C140" s="192" t="s">
        <v>142</v>
      </c>
      <c r="D140" s="192" t="s">
        <v>184</v>
      </c>
      <c r="E140" s="193" t="s">
        <v>4883</v>
      </c>
      <c r="F140" s="194" t="s">
        <v>4884</v>
      </c>
      <c r="G140" s="195" t="s">
        <v>324</v>
      </c>
      <c r="H140" s="196">
        <v>1</v>
      </c>
      <c r="I140" s="197"/>
      <c r="J140" s="198">
        <f t="shared" si="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326</v>
      </c>
      <c r="AT140" s="204" t="s">
        <v>184</v>
      </c>
      <c r="AU140" s="204" t="s">
        <v>82</v>
      </c>
      <c r="AY140" s="17" t="s">
        <v>182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7" t="s">
        <v>80</v>
      </c>
      <c r="BK140" s="205">
        <f t="shared" si="9"/>
        <v>0</v>
      </c>
      <c r="BL140" s="17" t="s">
        <v>326</v>
      </c>
      <c r="BM140" s="204" t="s">
        <v>4885</v>
      </c>
    </row>
    <row r="141" spans="1:65" s="2" customFormat="1" ht="24.2" customHeight="1">
      <c r="A141" s="34"/>
      <c r="B141" s="35"/>
      <c r="C141" s="242" t="s">
        <v>145</v>
      </c>
      <c r="D141" s="242" t="s">
        <v>648</v>
      </c>
      <c r="E141" s="243" t="s">
        <v>4886</v>
      </c>
      <c r="F141" s="244" t="s">
        <v>4887</v>
      </c>
      <c r="G141" s="245" t="s">
        <v>324</v>
      </c>
      <c r="H141" s="246">
        <v>1</v>
      </c>
      <c r="I141" s="247"/>
      <c r="J141" s="248">
        <f t="shared" si="0"/>
        <v>0</v>
      </c>
      <c r="K141" s="249"/>
      <c r="L141" s="250"/>
      <c r="M141" s="251" t="s">
        <v>1</v>
      </c>
      <c r="N141" s="252" t="s">
        <v>37</v>
      </c>
      <c r="O141" s="71"/>
      <c r="P141" s="202">
        <f t="shared" si="1"/>
        <v>0</v>
      </c>
      <c r="Q141" s="202">
        <v>1.8000000000000001E-4</v>
      </c>
      <c r="R141" s="202">
        <f t="shared" si="2"/>
        <v>1.8000000000000001E-4</v>
      </c>
      <c r="S141" s="202">
        <v>0</v>
      </c>
      <c r="T141" s="20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434</v>
      </c>
      <c r="AT141" s="204" t="s">
        <v>648</v>
      </c>
      <c r="AU141" s="204" t="s">
        <v>82</v>
      </c>
      <c r="AY141" s="17" t="s">
        <v>182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7" t="s">
        <v>80</v>
      </c>
      <c r="BK141" s="205">
        <f t="shared" si="9"/>
        <v>0</v>
      </c>
      <c r="BL141" s="17" t="s">
        <v>326</v>
      </c>
      <c r="BM141" s="204" t="s">
        <v>4888</v>
      </c>
    </row>
    <row r="142" spans="1:65" s="2" customFormat="1" ht="19.5">
      <c r="A142" s="34"/>
      <c r="B142" s="35"/>
      <c r="C142" s="36"/>
      <c r="D142" s="208" t="s">
        <v>652</v>
      </c>
      <c r="E142" s="36"/>
      <c r="F142" s="253" t="s">
        <v>4889</v>
      </c>
      <c r="G142" s="36"/>
      <c r="H142" s="36"/>
      <c r="I142" s="254"/>
      <c r="J142" s="36"/>
      <c r="K142" s="36"/>
      <c r="L142" s="39"/>
      <c r="M142" s="255"/>
      <c r="N142" s="25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652</v>
      </c>
      <c r="AU142" s="17" t="s">
        <v>82</v>
      </c>
    </row>
    <row r="143" spans="1:65" s="2" customFormat="1" ht="24.2" customHeight="1">
      <c r="A143" s="34"/>
      <c r="B143" s="35"/>
      <c r="C143" s="242" t="s">
        <v>321</v>
      </c>
      <c r="D143" s="242" t="s">
        <v>648</v>
      </c>
      <c r="E143" s="243" t="s">
        <v>4890</v>
      </c>
      <c r="F143" s="244" t="s">
        <v>4891</v>
      </c>
      <c r="G143" s="245" t="s">
        <v>324</v>
      </c>
      <c r="H143" s="246">
        <v>1</v>
      </c>
      <c r="I143" s="247"/>
      <c r="J143" s="248">
        <f t="shared" ref="J143:J149" si="10">ROUND(I143*H143,2)</f>
        <v>0</v>
      </c>
      <c r="K143" s="249"/>
      <c r="L143" s="250"/>
      <c r="M143" s="251" t="s">
        <v>1</v>
      </c>
      <c r="N143" s="252" t="s">
        <v>37</v>
      </c>
      <c r="O143" s="71"/>
      <c r="P143" s="202">
        <f t="shared" ref="P143:P149" si="11">O143*H143</f>
        <v>0</v>
      </c>
      <c r="Q143" s="202">
        <v>8.9999999999999998E-4</v>
      </c>
      <c r="R143" s="202">
        <f t="shared" ref="R143:R149" si="12">Q143*H143</f>
        <v>8.9999999999999998E-4</v>
      </c>
      <c r="S143" s="202">
        <v>0</v>
      </c>
      <c r="T143" s="203">
        <f t="shared" ref="T143:T149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434</v>
      </c>
      <c r="AT143" s="204" t="s">
        <v>648</v>
      </c>
      <c r="AU143" s="204" t="s">
        <v>82</v>
      </c>
      <c r="AY143" s="17" t="s">
        <v>182</v>
      </c>
      <c r="BE143" s="205">
        <f t="shared" ref="BE143:BE149" si="14">IF(N143="základní",J143,0)</f>
        <v>0</v>
      </c>
      <c r="BF143" s="205">
        <f t="shared" ref="BF143:BF149" si="15">IF(N143="snížená",J143,0)</f>
        <v>0</v>
      </c>
      <c r="BG143" s="205">
        <f t="shared" ref="BG143:BG149" si="16">IF(N143="zákl. přenesená",J143,0)</f>
        <v>0</v>
      </c>
      <c r="BH143" s="205">
        <f t="shared" ref="BH143:BH149" si="17">IF(N143="sníž. přenesená",J143,0)</f>
        <v>0</v>
      </c>
      <c r="BI143" s="205">
        <f t="shared" ref="BI143:BI149" si="18">IF(N143="nulová",J143,0)</f>
        <v>0</v>
      </c>
      <c r="BJ143" s="17" t="s">
        <v>80</v>
      </c>
      <c r="BK143" s="205">
        <f t="shared" ref="BK143:BK149" si="19">ROUND(I143*H143,2)</f>
        <v>0</v>
      </c>
      <c r="BL143" s="17" t="s">
        <v>326</v>
      </c>
      <c r="BM143" s="204" t="s">
        <v>4892</v>
      </c>
    </row>
    <row r="144" spans="1:65" s="2" customFormat="1" ht="16.5" customHeight="1">
      <c r="A144" s="34"/>
      <c r="B144" s="35"/>
      <c r="C144" s="192" t="s">
        <v>326</v>
      </c>
      <c r="D144" s="192" t="s">
        <v>184</v>
      </c>
      <c r="E144" s="193" t="s">
        <v>4893</v>
      </c>
      <c r="F144" s="194" t="s">
        <v>4894</v>
      </c>
      <c r="G144" s="195" t="s">
        <v>324</v>
      </c>
      <c r="H144" s="196">
        <v>35</v>
      </c>
      <c r="I144" s="197"/>
      <c r="J144" s="198">
        <f t="shared" si="1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326</v>
      </c>
      <c r="AT144" s="204" t="s">
        <v>184</v>
      </c>
      <c r="AU144" s="204" t="s">
        <v>82</v>
      </c>
      <c r="AY144" s="17" t="s">
        <v>182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7" t="s">
        <v>80</v>
      </c>
      <c r="BK144" s="205">
        <f t="shared" si="19"/>
        <v>0</v>
      </c>
      <c r="BL144" s="17" t="s">
        <v>326</v>
      </c>
      <c r="BM144" s="204" t="s">
        <v>4895</v>
      </c>
    </row>
    <row r="145" spans="1:65" s="2" customFormat="1" ht="24.2" customHeight="1">
      <c r="A145" s="34"/>
      <c r="B145" s="35"/>
      <c r="C145" s="242" t="s">
        <v>330</v>
      </c>
      <c r="D145" s="242" t="s">
        <v>648</v>
      </c>
      <c r="E145" s="243" t="s">
        <v>4896</v>
      </c>
      <c r="F145" s="244" t="s">
        <v>4897</v>
      </c>
      <c r="G145" s="245" t="s">
        <v>324</v>
      </c>
      <c r="H145" s="246">
        <v>35</v>
      </c>
      <c r="I145" s="247"/>
      <c r="J145" s="248">
        <f t="shared" si="10"/>
        <v>0</v>
      </c>
      <c r="K145" s="249"/>
      <c r="L145" s="250"/>
      <c r="M145" s="251" t="s">
        <v>1</v>
      </c>
      <c r="N145" s="252" t="s">
        <v>37</v>
      </c>
      <c r="O145" s="71"/>
      <c r="P145" s="202">
        <f t="shared" si="11"/>
        <v>0</v>
      </c>
      <c r="Q145" s="202">
        <v>6.9999999999999999E-4</v>
      </c>
      <c r="R145" s="202">
        <f t="shared" si="12"/>
        <v>2.4500000000000001E-2</v>
      </c>
      <c r="S145" s="202">
        <v>0</v>
      </c>
      <c r="T145" s="20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434</v>
      </c>
      <c r="AT145" s="204" t="s">
        <v>648</v>
      </c>
      <c r="AU145" s="204" t="s">
        <v>82</v>
      </c>
      <c r="AY145" s="17" t="s">
        <v>182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7" t="s">
        <v>80</v>
      </c>
      <c r="BK145" s="205">
        <f t="shared" si="19"/>
        <v>0</v>
      </c>
      <c r="BL145" s="17" t="s">
        <v>326</v>
      </c>
      <c r="BM145" s="204" t="s">
        <v>4898</v>
      </c>
    </row>
    <row r="146" spans="1:65" s="2" customFormat="1" ht="16.5" customHeight="1">
      <c r="A146" s="34"/>
      <c r="B146" s="35"/>
      <c r="C146" s="242" t="s">
        <v>334</v>
      </c>
      <c r="D146" s="242" t="s">
        <v>648</v>
      </c>
      <c r="E146" s="243" t="s">
        <v>4899</v>
      </c>
      <c r="F146" s="244" t="s">
        <v>4900</v>
      </c>
      <c r="G146" s="245" t="s">
        <v>324</v>
      </c>
      <c r="H146" s="246">
        <v>1</v>
      </c>
      <c r="I146" s="247"/>
      <c r="J146" s="248">
        <f t="shared" si="10"/>
        <v>0</v>
      </c>
      <c r="K146" s="249"/>
      <c r="L146" s="250"/>
      <c r="M146" s="251" t="s">
        <v>1</v>
      </c>
      <c r="N146" s="252" t="s">
        <v>37</v>
      </c>
      <c r="O146" s="71"/>
      <c r="P146" s="202">
        <f t="shared" si="11"/>
        <v>0</v>
      </c>
      <c r="Q146" s="202">
        <v>7.7000000000000002E-3</v>
      </c>
      <c r="R146" s="202">
        <f t="shared" si="12"/>
        <v>7.7000000000000002E-3</v>
      </c>
      <c r="S146" s="202">
        <v>0</v>
      </c>
      <c r="T146" s="20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434</v>
      </c>
      <c r="AT146" s="204" t="s">
        <v>648</v>
      </c>
      <c r="AU146" s="204" t="s">
        <v>82</v>
      </c>
      <c r="AY146" s="17" t="s">
        <v>182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7" t="s">
        <v>80</v>
      </c>
      <c r="BK146" s="205">
        <f t="shared" si="19"/>
        <v>0</v>
      </c>
      <c r="BL146" s="17" t="s">
        <v>326</v>
      </c>
      <c r="BM146" s="204" t="s">
        <v>4901</v>
      </c>
    </row>
    <row r="147" spans="1:65" s="2" customFormat="1" ht="21.75" customHeight="1">
      <c r="A147" s="34"/>
      <c r="B147" s="35"/>
      <c r="C147" s="242" t="s">
        <v>342</v>
      </c>
      <c r="D147" s="242" t="s">
        <v>648</v>
      </c>
      <c r="E147" s="243" t="s">
        <v>4902</v>
      </c>
      <c r="F147" s="244" t="s">
        <v>4903</v>
      </c>
      <c r="G147" s="245" t="s">
        <v>324</v>
      </c>
      <c r="H147" s="246">
        <v>15</v>
      </c>
      <c r="I147" s="247"/>
      <c r="J147" s="248">
        <f t="shared" si="10"/>
        <v>0</v>
      </c>
      <c r="K147" s="249"/>
      <c r="L147" s="250"/>
      <c r="M147" s="251" t="s">
        <v>1</v>
      </c>
      <c r="N147" s="252" t="s">
        <v>37</v>
      </c>
      <c r="O147" s="71"/>
      <c r="P147" s="202">
        <f t="shared" si="11"/>
        <v>0</v>
      </c>
      <c r="Q147" s="202">
        <v>1.0200000000000001E-3</v>
      </c>
      <c r="R147" s="202">
        <f t="shared" si="12"/>
        <v>1.5300000000000001E-2</v>
      </c>
      <c r="S147" s="202">
        <v>0</v>
      </c>
      <c r="T147" s="20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434</v>
      </c>
      <c r="AT147" s="204" t="s">
        <v>648</v>
      </c>
      <c r="AU147" s="204" t="s">
        <v>82</v>
      </c>
      <c r="AY147" s="17" t="s">
        <v>182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7" t="s">
        <v>80</v>
      </c>
      <c r="BK147" s="205">
        <f t="shared" si="19"/>
        <v>0</v>
      </c>
      <c r="BL147" s="17" t="s">
        <v>326</v>
      </c>
      <c r="BM147" s="204" t="s">
        <v>4904</v>
      </c>
    </row>
    <row r="148" spans="1:65" s="2" customFormat="1" ht="24.2" customHeight="1">
      <c r="A148" s="34"/>
      <c r="B148" s="35"/>
      <c r="C148" s="192" t="s">
        <v>348</v>
      </c>
      <c r="D148" s="192" t="s">
        <v>184</v>
      </c>
      <c r="E148" s="193" t="s">
        <v>4905</v>
      </c>
      <c r="F148" s="194" t="s">
        <v>4906</v>
      </c>
      <c r="G148" s="195" t="s">
        <v>324</v>
      </c>
      <c r="H148" s="196">
        <v>15</v>
      </c>
      <c r="I148" s="197"/>
      <c r="J148" s="198">
        <f t="shared" si="1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326</v>
      </c>
      <c r="AT148" s="204" t="s">
        <v>184</v>
      </c>
      <c r="AU148" s="204" t="s">
        <v>82</v>
      </c>
      <c r="AY148" s="17" t="s">
        <v>182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7" t="s">
        <v>80</v>
      </c>
      <c r="BK148" s="205">
        <f t="shared" si="19"/>
        <v>0</v>
      </c>
      <c r="BL148" s="17" t="s">
        <v>326</v>
      </c>
      <c r="BM148" s="204" t="s">
        <v>4907</v>
      </c>
    </row>
    <row r="149" spans="1:65" s="2" customFormat="1" ht="16.5" customHeight="1">
      <c r="A149" s="34"/>
      <c r="B149" s="35"/>
      <c r="C149" s="192" t="s">
        <v>7</v>
      </c>
      <c r="D149" s="192" t="s">
        <v>184</v>
      </c>
      <c r="E149" s="193" t="s">
        <v>4908</v>
      </c>
      <c r="F149" s="194" t="s">
        <v>4909</v>
      </c>
      <c r="G149" s="195" t="s">
        <v>324</v>
      </c>
      <c r="H149" s="196">
        <v>115</v>
      </c>
      <c r="I149" s="197"/>
      <c r="J149" s="198">
        <f t="shared" si="1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326</v>
      </c>
      <c r="AT149" s="204" t="s">
        <v>184</v>
      </c>
      <c r="AU149" s="204" t="s">
        <v>82</v>
      </c>
      <c r="AY149" s="17" t="s">
        <v>182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7" t="s">
        <v>80</v>
      </c>
      <c r="BK149" s="205">
        <f t="shared" si="19"/>
        <v>0</v>
      </c>
      <c r="BL149" s="17" t="s">
        <v>326</v>
      </c>
      <c r="BM149" s="204" t="s">
        <v>4910</v>
      </c>
    </row>
    <row r="150" spans="1:65" s="14" customFormat="1" ht="11.25">
      <c r="B150" s="217"/>
      <c r="C150" s="218"/>
      <c r="D150" s="208" t="s">
        <v>194</v>
      </c>
      <c r="E150" s="219" t="s">
        <v>1</v>
      </c>
      <c r="F150" s="220" t="s">
        <v>1317</v>
      </c>
      <c r="G150" s="218"/>
      <c r="H150" s="221">
        <v>115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194</v>
      </c>
      <c r="AU150" s="227" t="s">
        <v>82</v>
      </c>
      <c r="AV150" s="14" t="s">
        <v>82</v>
      </c>
      <c r="AW150" s="14" t="s">
        <v>29</v>
      </c>
      <c r="AX150" s="14" t="s">
        <v>80</v>
      </c>
      <c r="AY150" s="227" t="s">
        <v>182</v>
      </c>
    </row>
    <row r="151" spans="1:65" s="2" customFormat="1" ht="24.2" customHeight="1">
      <c r="A151" s="34"/>
      <c r="B151" s="35"/>
      <c r="C151" s="242" t="s">
        <v>361</v>
      </c>
      <c r="D151" s="242" t="s">
        <v>648</v>
      </c>
      <c r="E151" s="243" t="s">
        <v>4911</v>
      </c>
      <c r="F151" s="244" t="s">
        <v>4912</v>
      </c>
      <c r="G151" s="245" t="s">
        <v>324</v>
      </c>
      <c r="H151" s="246">
        <v>115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37</v>
      </c>
      <c r="O151" s="71"/>
      <c r="P151" s="202">
        <f>O151*H151</f>
        <v>0</v>
      </c>
      <c r="Q151" s="202">
        <v>9.0000000000000006E-5</v>
      </c>
      <c r="R151" s="202">
        <f>Q151*H151</f>
        <v>1.035E-2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434</v>
      </c>
      <c r="AT151" s="204" t="s">
        <v>648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4913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1317</v>
      </c>
      <c r="G152" s="218"/>
      <c r="H152" s="221">
        <v>115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80</v>
      </c>
      <c r="AY152" s="227" t="s">
        <v>182</v>
      </c>
    </row>
    <row r="153" spans="1:65" s="2" customFormat="1" ht="24.2" customHeight="1">
      <c r="A153" s="34"/>
      <c r="B153" s="35"/>
      <c r="C153" s="192" t="s">
        <v>369</v>
      </c>
      <c r="D153" s="192" t="s">
        <v>184</v>
      </c>
      <c r="E153" s="193" t="s">
        <v>4914</v>
      </c>
      <c r="F153" s="194" t="s">
        <v>4915</v>
      </c>
      <c r="G153" s="195" t="s">
        <v>324</v>
      </c>
      <c r="H153" s="196">
        <v>100</v>
      </c>
      <c r="I153" s="197"/>
      <c r="J153" s="198">
        <f>ROUND(I153*H153,2)</f>
        <v>0</v>
      </c>
      <c r="K153" s="199"/>
      <c r="L153" s="39"/>
      <c r="M153" s="200" t="s">
        <v>1</v>
      </c>
      <c r="N153" s="201" t="s">
        <v>37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326</v>
      </c>
      <c r="AT153" s="204" t="s">
        <v>184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326</v>
      </c>
      <c r="BM153" s="204" t="s">
        <v>4916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1220</v>
      </c>
      <c r="G154" s="218"/>
      <c r="H154" s="221">
        <v>100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80</v>
      </c>
      <c r="AY154" s="227" t="s">
        <v>182</v>
      </c>
    </row>
    <row r="155" spans="1:65" s="2" customFormat="1" ht="24.2" customHeight="1">
      <c r="A155" s="34"/>
      <c r="B155" s="35"/>
      <c r="C155" s="242" t="s">
        <v>375</v>
      </c>
      <c r="D155" s="242" t="s">
        <v>648</v>
      </c>
      <c r="E155" s="243" t="s">
        <v>4917</v>
      </c>
      <c r="F155" s="244" t="s">
        <v>4918</v>
      </c>
      <c r="G155" s="245" t="s">
        <v>324</v>
      </c>
      <c r="H155" s="246">
        <v>100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37</v>
      </c>
      <c r="O155" s="71"/>
      <c r="P155" s="202">
        <f>O155*H155</f>
        <v>0</v>
      </c>
      <c r="Q155" s="202">
        <v>5.0000000000000002E-5</v>
      </c>
      <c r="R155" s="202">
        <f>Q155*H155</f>
        <v>5.0000000000000001E-3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434</v>
      </c>
      <c r="AT155" s="204" t="s">
        <v>648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4919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1220</v>
      </c>
      <c r="G156" s="218"/>
      <c r="H156" s="221">
        <v>100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21.75" customHeight="1">
      <c r="A157" s="34"/>
      <c r="B157" s="35"/>
      <c r="C157" s="192" t="s">
        <v>390</v>
      </c>
      <c r="D157" s="192" t="s">
        <v>184</v>
      </c>
      <c r="E157" s="193" t="s">
        <v>4920</v>
      </c>
      <c r="F157" s="194" t="s">
        <v>4921</v>
      </c>
      <c r="G157" s="195" t="s">
        <v>324</v>
      </c>
      <c r="H157" s="196">
        <v>117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326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4922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1327</v>
      </c>
      <c r="G158" s="218"/>
      <c r="H158" s="221">
        <v>117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80</v>
      </c>
      <c r="AY158" s="227" t="s">
        <v>182</v>
      </c>
    </row>
    <row r="159" spans="1:65" s="2" customFormat="1" ht="24.2" customHeight="1">
      <c r="A159" s="34"/>
      <c r="B159" s="35"/>
      <c r="C159" s="242" t="s">
        <v>397</v>
      </c>
      <c r="D159" s="242" t="s">
        <v>648</v>
      </c>
      <c r="E159" s="243" t="s">
        <v>4923</v>
      </c>
      <c r="F159" s="244" t="s">
        <v>4924</v>
      </c>
      <c r="G159" s="245" t="s">
        <v>324</v>
      </c>
      <c r="H159" s="246">
        <v>117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37</v>
      </c>
      <c r="O159" s="71"/>
      <c r="P159" s="202">
        <f>O159*H159</f>
        <v>0</v>
      </c>
      <c r="Q159" s="202">
        <v>5.0000000000000002E-5</v>
      </c>
      <c r="R159" s="202">
        <f>Q159*H159</f>
        <v>5.8500000000000002E-3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434</v>
      </c>
      <c r="AT159" s="204" t="s">
        <v>648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4925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1327</v>
      </c>
      <c r="G160" s="218"/>
      <c r="H160" s="221">
        <v>117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33" customHeight="1">
      <c r="A161" s="34"/>
      <c r="B161" s="35"/>
      <c r="C161" s="192" t="s">
        <v>403</v>
      </c>
      <c r="D161" s="192" t="s">
        <v>184</v>
      </c>
      <c r="E161" s="193" t="s">
        <v>4926</v>
      </c>
      <c r="F161" s="194" t="s">
        <v>4927</v>
      </c>
      <c r="G161" s="195" t="s">
        <v>318</v>
      </c>
      <c r="H161" s="196">
        <v>165</v>
      </c>
      <c r="I161" s="197"/>
      <c r="J161" s="198">
        <f>ROUND(I161*H161,2)</f>
        <v>0</v>
      </c>
      <c r="K161" s="199"/>
      <c r="L161" s="39"/>
      <c r="M161" s="200" t="s">
        <v>1</v>
      </c>
      <c r="N161" s="201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326</v>
      </c>
      <c r="AT161" s="204" t="s">
        <v>184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4928</v>
      </c>
    </row>
    <row r="162" spans="1:65" s="14" customFormat="1" ht="11.25">
      <c r="B162" s="217"/>
      <c r="C162" s="218"/>
      <c r="D162" s="208" t="s">
        <v>194</v>
      </c>
      <c r="E162" s="219" t="s">
        <v>1</v>
      </c>
      <c r="F162" s="220" t="s">
        <v>1702</v>
      </c>
      <c r="G162" s="218"/>
      <c r="H162" s="221">
        <v>165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194</v>
      </c>
      <c r="AU162" s="227" t="s">
        <v>82</v>
      </c>
      <c r="AV162" s="14" t="s">
        <v>82</v>
      </c>
      <c r="AW162" s="14" t="s">
        <v>29</v>
      </c>
      <c r="AX162" s="14" t="s">
        <v>80</v>
      </c>
      <c r="AY162" s="227" t="s">
        <v>182</v>
      </c>
    </row>
    <row r="163" spans="1:65" s="2" customFormat="1" ht="24.2" customHeight="1">
      <c r="A163" s="34"/>
      <c r="B163" s="35"/>
      <c r="C163" s="242" t="s">
        <v>492</v>
      </c>
      <c r="D163" s="242" t="s">
        <v>648</v>
      </c>
      <c r="E163" s="243" t="s">
        <v>4929</v>
      </c>
      <c r="F163" s="244" t="s">
        <v>4930</v>
      </c>
      <c r="G163" s="245" t="s">
        <v>318</v>
      </c>
      <c r="H163" s="246">
        <v>184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37</v>
      </c>
      <c r="O163" s="71"/>
      <c r="P163" s="202">
        <f>O163*H163</f>
        <v>0</v>
      </c>
      <c r="Q163" s="202">
        <v>1E-4</v>
      </c>
      <c r="R163" s="202">
        <f>Q163*H163</f>
        <v>1.84E-2</v>
      </c>
      <c r="S163" s="202">
        <v>0</v>
      </c>
      <c r="T163" s="20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434</v>
      </c>
      <c r="AT163" s="204" t="s">
        <v>648</v>
      </c>
      <c r="AU163" s="204" t="s">
        <v>82</v>
      </c>
      <c r="AY163" s="17" t="s">
        <v>182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80</v>
      </c>
      <c r="BK163" s="205">
        <f>ROUND(I163*H163,2)</f>
        <v>0</v>
      </c>
      <c r="BL163" s="17" t="s">
        <v>326</v>
      </c>
      <c r="BM163" s="204" t="s">
        <v>4931</v>
      </c>
    </row>
    <row r="164" spans="1:65" s="2" customFormat="1" ht="19.5">
      <c r="A164" s="34"/>
      <c r="B164" s="35"/>
      <c r="C164" s="36"/>
      <c r="D164" s="208" t="s">
        <v>652</v>
      </c>
      <c r="E164" s="36"/>
      <c r="F164" s="253" t="s">
        <v>4932</v>
      </c>
      <c r="G164" s="36"/>
      <c r="H164" s="36"/>
      <c r="I164" s="254"/>
      <c r="J164" s="36"/>
      <c r="K164" s="36"/>
      <c r="L164" s="39"/>
      <c r="M164" s="255"/>
      <c r="N164" s="25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652</v>
      </c>
      <c r="AU164" s="17" t="s">
        <v>82</v>
      </c>
    </row>
    <row r="165" spans="1:65" s="14" customFormat="1" ht="11.25">
      <c r="B165" s="217"/>
      <c r="C165" s="218"/>
      <c r="D165" s="208" t="s">
        <v>194</v>
      </c>
      <c r="E165" s="218"/>
      <c r="F165" s="220" t="s">
        <v>4933</v>
      </c>
      <c r="G165" s="218"/>
      <c r="H165" s="221">
        <v>184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194</v>
      </c>
      <c r="AU165" s="227" t="s">
        <v>82</v>
      </c>
      <c r="AV165" s="14" t="s">
        <v>82</v>
      </c>
      <c r="AW165" s="14" t="s">
        <v>4</v>
      </c>
      <c r="AX165" s="14" t="s">
        <v>80</v>
      </c>
      <c r="AY165" s="227" t="s">
        <v>182</v>
      </c>
    </row>
    <row r="166" spans="1:65" s="2" customFormat="1" ht="24.2" customHeight="1">
      <c r="A166" s="34"/>
      <c r="B166" s="35"/>
      <c r="C166" s="192" t="s">
        <v>413</v>
      </c>
      <c r="D166" s="192" t="s">
        <v>184</v>
      </c>
      <c r="E166" s="193" t="s">
        <v>4934</v>
      </c>
      <c r="F166" s="194" t="s">
        <v>4935</v>
      </c>
      <c r="G166" s="195" t="s">
        <v>318</v>
      </c>
      <c r="H166" s="196">
        <v>6100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37</v>
      </c>
      <c r="O166" s="7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326</v>
      </c>
      <c r="AT166" s="204" t="s">
        <v>184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326</v>
      </c>
      <c r="BM166" s="204" t="s">
        <v>4936</v>
      </c>
    </row>
    <row r="167" spans="1:65" s="14" customFormat="1" ht="11.25">
      <c r="B167" s="217"/>
      <c r="C167" s="218"/>
      <c r="D167" s="208" t="s">
        <v>194</v>
      </c>
      <c r="E167" s="219" t="s">
        <v>1</v>
      </c>
      <c r="F167" s="220" t="s">
        <v>4937</v>
      </c>
      <c r="G167" s="218"/>
      <c r="H167" s="221">
        <v>6100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29</v>
      </c>
      <c r="AX167" s="14" t="s">
        <v>80</v>
      </c>
      <c r="AY167" s="227" t="s">
        <v>182</v>
      </c>
    </row>
    <row r="168" spans="1:65" s="2" customFormat="1" ht="24.2" customHeight="1">
      <c r="A168" s="34"/>
      <c r="B168" s="35"/>
      <c r="C168" s="242" t="s">
        <v>418</v>
      </c>
      <c r="D168" s="242" t="s">
        <v>648</v>
      </c>
      <c r="E168" s="243" t="s">
        <v>4938</v>
      </c>
      <c r="F168" s="244" t="s">
        <v>4939</v>
      </c>
      <c r="G168" s="245" t="s">
        <v>318</v>
      </c>
      <c r="H168" s="246">
        <v>6900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37</v>
      </c>
      <c r="O168" s="71"/>
      <c r="P168" s="202">
        <f>O168*H168</f>
        <v>0</v>
      </c>
      <c r="Q168" s="202">
        <v>1.2E-4</v>
      </c>
      <c r="R168" s="202">
        <f>Q168*H168</f>
        <v>0.82800000000000007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434</v>
      </c>
      <c r="AT168" s="204" t="s">
        <v>648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326</v>
      </c>
      <c r="BM168" s="204" t="s">
        <v>4940</v>
      </c>
    </row>
    <row r="169" spans="1:65" s="2" customFormat="1" ht="19.5">
      <c r="A169" s="34"/>
      <c r="B169" s="35"/>
      <c r="C169" s="36"/>
      <c r="D169" s="208" t="s">
        <v>652</v>
      </c>
      <c r="E169" s="36"/>
      <c r="F169" s="253" t="s">
        <v>4941</v>
      </c>
      <c r="G169" s="36"/>
      <c r="H169" s="36"/>
      <c r="I169" s="254"/>
      <c r="J169" s="36"/>
      <c r="K169" s="36"/>
      <c r="L169" s="39"/>
      <c r="M169" s="255"/>
      <c r="N169" s="256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652</v>
      </c>
      <c r="AU169" s="17" t="s">
        <v>82</v>
      </c>
    </row>
    <row r="170" spans="1:65" s="14" customFormat="1" ht="11.25">
      <c r="B170" s="217"/>
      <c r="C170" s="218"/>
      <c r="D170" s="208" t="s">
        <v>194</v>
      </c>
      <c r="E170" s="218"/>
      <c r="F170" s="220" t="s">
        <v>4942</v>
      </c>
      <c r="G170" s="218"/>
      <c r="H170" s="221">
        <v>6900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194</v>
      </c>
      <c r="AU170" s="227" t="s">
        <v>82</v>
      </c>
      <c r="AV170" s="14" t="s">
        <v>82</v>
      </c>
      <c r="AW170" s="14" t="s">
        <v>4</v>
      </c>
      <c r="AX170" s="14" t="s">
        <v>80</v>
      </c>
      <c r="AY170" s="227" t="s">
        <v>182</v>
      </c>
    </row>
    <row r="171" spans="1:65" s="2" customFormat="1" ht="33" customHeight="1">
      <c r="A171" s="34"/>
      <c r="B171" s="35"/>
      <c r="C171" s="192" t="s">
        <v>423</v>
      </c>
      <c r="D171" s="192" t="s">
        <v>184</v>
      </c>
      <c r="E171" s="193" t="s">
        <v>4943</v>
      </c>
      <c r="F171" s="194" t="s">
        <v>4944</v>
      </c>
      <c r="G171" s="195" t="s">
        <v>318</v>
      </c>
      <c r="H171" s="196">
        <v>1660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326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4945</v>
      </c>
    </row>
    <row r="172" spans="1:65" s="14" customFormat="1" ht="11.25">
      <c r="B172" s="217"/>
      <c r="C172" s="218"/>
      <c r="D172" s="208" t="s">
        <v>194</v>
      </c>
      <c r="E172" s="219" t="s">
        <v>1</v>
      </c>
      <c r="F172" s="220" t="s">
        <v>4946</v>
      </c>
      <c r="G172" s="218"/>
      <c r="H172" s="221">
        <v>1660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194</v>
      </c>
      <c r="AU172" s="227" t="s">
        <v>82</v>
      </c>
      <c r="AV172" s="14" t="s">
        <v>82</v>
      </c>
      <c r="AW172" s="14" t="s">
        <v>29</v>
      </c>
      <c r="AX172" s="14" t="s">
        <v>80</v>
      </c>
      <c r="AY172" s="227" t="s">
        <v>182</v>
      </c>
    </row>
    <row r="173" spans="1:65" s="2" customFormat="1" ht="24.2" customHeight="1">
      <c r="A173" s="34"/>
      <c r="B173" s="35"/>
      <c r="C173" s="242" t="s">
        <v>427</v>
      </c>
      <c r="D173" s="242" t="s">
        <v>648</v>
      </c>
      <c r="E173" s="243" t="s">
        <v>4947</v>
      </c>
      <c r="F173" s="244" t="s">
        <v>4948</v>
      </c>
      <c r="G173" s="245" t="s">
        <v>318</v>
      </c>
      <c r="H173" s="246">
        <v>69</v>
      </c>
      <c r="I173" s="247"/>
      <c r="J173" s="248">
        <f>ROUND(I173*H173,2)</f>
        <v>0</v>
      </c>
      <c r="K173" s="249"/>
      <c r="L173" s="250"/>
      <c r="M173" s="251" t="s">
        <v>1</v>
      </c>
      <c r="N173" s="252" t="s">
        <v>37</v>
      </c>
      <c r="O173" s="71"/>
      <c r="P173" s="202">
        <f>O173*H173</f>
        <v>0</v>
      </c>
      <c r="Q173" s="202">
        <v>3.5E-4</v>
      </c>
      <c r="R173" s="202">
        <f>Q173*H173</f>
        <v>2.4150000000000001E-2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434</v>
      </c>
      <c r="AT173" s="204" t="s">
        <v>648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326</v>
      </c>
      <c r="BM173" s="204" t="s">
        <v>4949</v>
      </c>
    </row>
    <row r="174" spans="1:65" s="2" customFormat="1" ht="19.5">
      <c r="A174" s="34"/>
      <c r="B174" s="35"/>
      <c r="C174" s="36"/>
      <c r="D174" s="208" t="s">
        <v>652</v>
      </c>
      <c r="E174" s="36"/>
      <c r="F174" s="253" t="s">
        <v>4950</v>
      </c>
      <c r="G174" s="36"/>
      <c r="H174" s="36"/>
      <c r="I174" s="254"/>
      <c r="J174" s="36"/>
      <c r="K174" s="36"/>
      <c r="L174" s="39"/>
      <c r="M174" s="255"/>
      <c r="N174" s="256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652</v>
      </c>
      <c r="AU174" s="17" t="s">
        <v>82</v>
      </c>
    </row>
    <row r="175" spans="1:65" s="14" customFormat="1" ht="11.25">
      <c r="B175" s="217"/>
      <c r="C175" s="218"/>
      <c r="D175" s="208" t="s">
        <v>194</v>
      </c>
      <c r="E175" s="219" t="s">
        <v>1</v>
      </c>
      <c r="F175" s="220" t="s">
        <v>886</v>
      </c>
      <c r="G175" s="218"/>
      <c r="H175" s="221">
        <v>60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80</v>
      </c>
      <c r="AY175" s="227" t="s">
        <v>182</v>
      </c>
    </row>
    <row r="176" spans="1:65" s="14" customFormat="1" ht="11.25">
      <c r="B176" s="217"/>
      <c r="C176" s="218"/>
      <c r="D176" s="208" t="s">
        <v>194</v>
      </c>
      <c r="E176" s="218"/>
      <c r="F176" s="220" t="s">
        <v>4951</v>
      </c>
      <c r="G176" s="218"/>
      <c r="H176" s="221">
        <v>69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194</v>
      </c>
      <c r="AU176" s="227" t="s">
        <v>82</v>
      </c>
      <c r="AV176" s="14" t="s">
        <v>82</v>
      </c>
      <c r="AW176" s="14" t="s">
        <v>4</v>
      </c>
      <c r="AX176" s="14" t="s">
        <v>80</v>
      </c>
      <c r="AY176" s="227" t="s">
        <v>182</v>
      </c>
    </row>
    <row r="177" spans="1:65" s="2" customFormat="1" ht="24.2" customHeight="1">
      <c r="A177" s="34"/>
      <c r="B177" s="35"/>
      <c r="C177" s="242" t="s">
        <v>434</v>
      </c>
      <c r="D177" s="242" t="s">
        <v>648</v>
      </c>
      <c r="E177" s="243" t="s">
        <v>4952</v>
      </c>
      <c r="F177" s="244" t="s">
        <v>4953</v>
      </c>
      <c r="G177" s="245" t="s">
        <v>318</v>
      </c>
      <c r="H177" s="246">
        <v>1840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37</v>
      </c>
      <c r="O177" s="71"/>
      <c r="P177" s="202">
        <f>O177*H177</f>
        <v>0</v>
      </c>
      <c r="Q177" s="202">
        <v>1.7000000000000001E-4</v>
      </c>
      <c r="R177" s="202">
        <f>Q177*H177</f>
        <v>0.31280000000000002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434</v>
      </c>
      <c r="AT177" s="204" t="s">
        <v>648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326</v>
      </c>
      <c r="BM177" s="204" t="s">
        <v>4954</v>
      </c>
    </row>
    <row r="178" spans="1:65" s="2" customFormat="1" ht="19.5">
      <c r="A178" s="34"/>
      <c r="B178" s="35"/>
      <c r="C178" s="36"/>
      <c r="D178" s="208" t="s">
        <v>652</v>
      </c>
      <c r="E178" s="36"/>
      <c r="F178" s="253" t="s">
        <v>4955</v>
      </c>
      <c r="G178" s="36"/>
      <c r="H178" s="36"/>
      <c r="I178" s="254"/>
      <c r="J178" s="36"/>
      <c r="K178" s="36"/>
      <c r="L178" s="39"/>
      <c r="M178" s="255"/>
      <c r="N178" s="25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652</v>
      </c>
      <c r="AU178" s="17" t="s">
        <v>82</v>
      </c>
    </row>
    <row r="179" spans="1:65" s="14" customFormat="1" ht="11.25">
      <c r="B179" s="217"/>
      <c r="C179" s="218"/>
      <c r="D179" s="208" t="s">
        <v>194</v>
      </c>
      <c r="E179" s="218"/>
      <c r="F179" s="220" t="s">
        <v>4956</v>
      </c>
      <c r="G179" s="218"/>
      <c r="H179" s="221">
        <v>1840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194</v>
      </c>
      <c r="AU179" s="227" t="s">
        <v>82</v>
      </c>
      <c r="AV179" s="14" t="s">
        <v>82</v>
      </c>
      <c r="AW179" s="14" t="s">
        <v>4</v>
      </c>
      <c r="AX179" s="14" t="s">
        <v>80</v>
      </c>
      <c r="AY179" s="227" t="s">
        <v>182</v>
      </c>
    </row>
    <row r="180" spans="1:65" s="2" customFormat="1" ht="33" customHeight="1">
      <c r="A180" s="34"/>
      <c r="B180" s="35"/>
      <c r="C180" s="192" t="s">
        <v>438</v>
      </c>
      <c r="D180" s="192" t="s">
        <v>184</v>
      </c>
      <c r="E180" s="193" t="s">
        <v>4957</v>
      </c>
      <c r="F180" s="194" t="s">
        <v>4958</v>
      </c>
      <c r="G180" s="195" t="s">
        <v>318</v>
      </c>
      <c r="H180" s="196">
        <v>350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326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326</v>
      </c>
      <c r="BM180" s="204" t="s">
        <v>4959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2673</v>
      </c>
      <c r="G181" s="218"/>
      <c r="H181" s="221">
        <v>350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80</v>
      </c>
      <c r="AY181" s="227" t="s">
        <v>182</v>
      </c>
    </row>
    <row r="182" spans="1:65" s="2" customFormat="1" ht="24.2" customHeight="1">
      <c r="A182" s="34"/>
      <c r="B182" s="35"/>
      <c r="C182" s="242" t="s">
        <v>443</v>
      </c>
      <c r="D182" s="242" t="s">
        <v>648</v>
      </c>
      <c r="E182" s="243" t="s">
        <v>4960</v>
      </c>
      <c r="F182" s="244" t="s">
        <v>4961</v>
      </c>
      <c r="G182" s="245" t="s">
        <v>318</v>
      </c>
      <c r="H182" s="246">
        <v>402.5</v>
      </c>
      <c r="I182" s="247"/>
      <c r="J182" s="248">
        <f>ROUND(I182*H182,2)</f>
        <v>0</v>
      </c>
      <c r="K182" s="249"/>
      <c r="L182" s="250"/>
      <c r="M182" s="251" t="s">
        <v>1</v>
      </c>
      <c r="N182" s="252" t="s">
        <v>37</v>
      </c>
      <c r="O182" s="71"/>
      <c r="P182" s="202">
        <f>O182*H182</f>
        <v>0</v>
      </c>
      <c r="Q182" s="202">
        <v>2.5000000000000001E-4</v>
      </c>
      <c r="R182" s="202">
        <f>Q182*H182</f>
        <v>0.10062500000000001</v>
      </c>
      <c r="S182" s="202">
        <v>0</v>
      </c>
      <c r="T182" s="20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434</v>
      </c>
      <c r="AT182" s="204" t="s">
        <v>648</v>
      </c>
      <c r="AU182" s="204" t="s">
        <v>82</v>
      </c>
      <c r="AY182" s="17" t="s">
        <v>182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80</v>
      </c>
      <c r="BK182" s="205">
        <f>ROUND(I182*H182,2)</f>
        <v>0</v>
      </c>
      <c r="BL182" s="17" t="s">
        <v>326</v>
      </c>
      <c r="BM182" s="204" t="s">
        <v>4962</v>
      </c>
    </row>
    <row r="183" spans="1:65" s="2" customFormat="1" ht="19.5">
      <c r="A183" s="34"/>
      <c r="B183" s="35"/>
      <c r="C183" s="36"/>
      <c r="D183" s="208" t="s">
        <v>652</v>
      </c>
      <c r="E183" s="36"/>
      <c r="F183" s="253" t="s">
        <v>4963</v>
      </c>
      <c r="G183" s="36"/>
      <c r="H183" s="36"/>
      <c r="I183" s="254"/>
      <c r="J183" s="36"/>
      <c r="K183" s="36"/>
      <c r="L183" s="39"/>
      <c r="M183" s="255"/>
      <c r="N183" s="256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652</v>
      </c>
      <c r="AU183" s="17" t="s">
        <v>82</v>
      </c>
    </row>
    <row r="184" spans="1:65" s="14" customFormat="1" ht="11.25">
      <c r="B184" s="217"/>
      <c r="C184" s="218"/>
      <c r="D184" s="208" t="s">
        <v>194</v>
      </c>
      <c r="E184" s="218"/>
      <c r="F184" s="220" t="s">
        <v>4964</v>
      </c>
      <c r="G184" s="218"/>
      <c r="H184" s="221">
        <v>402.5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194</v>
      </c>
      <c r="AU184" s="227" t="s">
        <v>82</v>
      </c>
      <c r="AV184" s="14" t="s">
        <v>82</v>
      </c>
      <c r="AW184" s="14" t="s">
        <v>4</v>
      </c>
      <c r="AX184" s="14" t="s">
        <v>80</v>
      </c>
      <c r="AY184" s="227" t="s">
        <v>182</v>
      </c>
    </row>
    <row r="185" spans="1:65" s="2" customFormat="1" ht="24.2" customHeight="1">
      <c r="A185" s="34"/>
      <c r="B185" s="35"/>
      <c r="C185" s="192" t="s">
        <v>447</v>
      </c>
      <c r="D185" s="192" t="s">
        <v>184</v>
      </c>
      <c r="E185" s="193" t="s">
        <v>4965</v>
      </c>
      <c r="F185" s="194" t="s">
        <v>4966</v>
      </c>
      <c r="G185" s="195" t="s">
        <v>318</v>
      </c>
      <c r="H185" s="196">
        <v>80</v>
      </c>
      <c r="I185" s="197"/>
      <c r="J185" s="198">
        <f>ROUND(I185*H185,2)</f>
        <v>0</v>
      </c>
      <c r="K185" s="199"/>
      <c r="L185" s="39"/>
      <c r="M185" s="200" t="s">
        <v>1</v>
      </c>
      <c r="N185" s="201" t="s">
        <v>37</v>
      </c>
      <c r="O185" s="7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326</v>
      </c>
      <c r="AT185" s="204" t="s">
        <v>184</v>
      </c>
      <c r="AU185" s="204" t="s">
        <v>82</v>
      </c>
      <c r="AY185" s="17" t="s">
        <v>182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80</v>
      </c>
      <c r="BK185" s="205">
        <f>ROUND(I185*H185,2)</f>
        <v>0</v>
      </c>
      <c r="BL185" s="17" t="s">
        <v>326</v>
      </c>
      <c r="BM185" s="204" t="s">
        <v>4967</v>
      </c>
    </row>
    <row r="186" spans="1:65" s="14" customFormat="1" ht="11.25">
      <c r="B186" s="217"/>
      <c r="C186" s="218"/>
      <c r="D186" s="208" t="s">
        <v>194</v>
      </c>
      <c r="E186" s="219" t="s">
        <v>1</v>
      </c>
      <c r="F186" s="220" t="s">
        <v>994</v>
      </c>
      <c r="G186" s="218"/>
      <c r="H186" s="221">
        <v>80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194</v>
      </c>
      <c r="AU186" s="227" t="s">
        <v>82</v>
      </c>
      <c r="AV186" s="14" t="s">
        <v>82</v>
      </c>
      <c r="AW186" s="14" t="s">
        <v>29</v>
      </c>
      <c r="AX186" s="14" t="s">
        <v>80</v>
      </c>
      <c r="AY186" s="227" t="s">
        <v>182</v>
      </c>
    </row>
    <row r="187" spans="1:65" s="2" customFormat="1" ht="24.2" customHeight="1">
      <c r="A187" s="34"/>
      <c r="B187" s="35"/>
      <c r="C187" s="242" t="s">
        <v>452</v>
      </c>
      <c r="D187" s="242" t="s">
        <v>648</v>
      </c>
      <c r="E187" s="243" t="s">
        <v>4968</v>
      </c>
      <c r="F187" s="244" t="s">
        <v>4969</v>
      </c>
      <c r="G187" s="245" t="s">
        <v>318</v>
      </c>
      <c r="H187" s="246">
        <v>92</v>
      </c>
      <c r="I187" s="247"/>
      <c r="J187" s="248">
        <f>ROUND(I187*H187,2)</f>
        <v>0</v>
      </c>
      <c r="K187" s="249"/>
      <c r="L187" s="250"/>
      <c r="M187" s="251" t="s">
        <v>1</v>
      </c>
      <c r="N187" s="252" t="s">
        <v>37</v>
      </c>
      <c r="O187" s="71"/>
      <c r="P187" s="202">
        <f>O187*H187</f>
        <v>0</v>
      </c>
      <c r="Q187" s="202">
        <v>5.2999999999999998E-4</v>
      </c>
      <c r="R187" s="202">
        <f>Q187*H187</f>
        <v>4.8759999999999998E-2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434</v>
      </c>
      <c r="AT187" s="204" t="s">
        <v>648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326</v>
      </c>
      <c r="BM187" s="204" t="s">
        <v>4970</v>
      </c>
    </row>
    <row r="188" spans="1:65" s="2" customFormat="1" ht="19.5">
      <c r="A188" s="34"/>
      <c r="B188" s="35"/>
      <c r="C188" s="36"/>
      <c r="D188" s="208" t="s">
        <v>652</v>
      </c>
      <c r="E188" s="36"/>
      <c r="F188" s="253" t="s">
        <v>4971</v>
      </c>
      <c r="G188" s="36"/>
      <c r="H188" s="36"/>
      <c r="I188" s="254"/>
      <c r="J188" s="36"/>
      <c r="K188" s="36"/>
      <c r="L188" s="39"/>
      <c r="M188" s="255"/>
      <c r="N188" s="256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652</v>
      </c>
      <c r="AU188" s="17" t="s">
        <v>82</v>
      </c>
    </row>
    <row r="189" spans="1:65" s="14" customFormat="1" ht="11.25">
      <c r="B189" s="217"/>
      <c r="C189" s="218"/>
      <c r="D189" s="208" t="s">
        <v>194</v>
      </c>
      <c r="E189" s="218"/>
      <c r="F189" s="220" t="s">
        <v>4972</v>
      </c>
      <c r="G189" s="218"/>
      <c r="H189" s="221">
        <v>92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194</v>
      </c>
      <c r="AU189" s="227" t="s">
        <v>82</v>
      </c>
      <c r="AV189" s="14" t="s">
        <v>82</v>
      </c>
      <c r="AW189" s="14" t="s">
        <v>4</v>
      </c>
      <c r="AX189" s="14" t="s">
        <v>80</v>
      </c>
      <c r="AY189" s="227" t="s">
        <v>182</v>
      </c>
    </row>
    <row r="190" spans="1:65" s="2" customFormat="1" ht="33" customHeight="1">
      <c r="A190" s="34"/>
      <c r="B190" s="35"/>
      <c r="C190" s="192" t="s">
        <v>460</v>
      </c>
      <c r="D190" s="192" t="s">
        <v>184</v>
      </c>
      <c r="E190" s="193" t="s">
        <v>4973</v>
      </c>
      <c r="F190" s="194" t="s">
        <v>4974</v>
      </c>
      <c r="G190" s="195" t="s">
        <v>318</v>
      </c>
      <c r="H190" s="196">
        <v>135</v>
      </c>
      <c r="I190" s="197"/>
      <c r="J190" s="198">
        <f>ROUND(I190*H190,2)</f>
        <v>0</v>
      </c>
      <c r="K190" s="199"/>
      <c r="L190" s="39"/>
      <c r="M190" s="200" t="s">
        <v>1</v>
      </c>
      <c r="N190" s="201" t="s">
        <v>37</v>
      </c>
      <c r="O190" s="7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326</v>
      </c>
      <c r="AT190" s="204" t="s">
        <v>184</v>
      </c>
      <c r="AU190" s="204" t="s">
        <v>82</v>
      </c>
      <c r="AY190" s="17" t="s">
        <v>182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80</v>
      </c>
      <c r="BK190" s="205">
        <f>ROUND(I190*H190,2)</f>
        <v>0</v>
      </c>
      <c r="BL190" s="17" t="s">
        <v>326</v>
      </c>
      <c r="BM190" s="204" t="s">
        <v>4975</v>
      </c>
    </row>
    <row r="191" spans="1:65" s="14" customFormat="1" ht="11.25">
      <c r="B191" s="217"/>
      <c r="C191" s="218"/>
      <c r="D191" s="208" t="s">
        <v>194</v>
      </c>
      <c r="E191" s="219" t="s">
        <v>1</v>
      </c>
      <c r="F191" s="220" t="s">
        <v>4976</v>
      </c>
      <c r="G191" s="218"/>
      <c r="H191" s="221">
        <v>135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194</v>
      </c>
      <c r="AU191" s="227" t="s">
        <v>82</v>
      </c>
      <c r="AV191" s="14" t="s">
        <v>82</v>
      </c>
      <c r="AW191" s="14" t="s">
        <v>29</v>
      </c>
      <c r="AX191" s="14" t="s">
        <v>80</v>
      </c>
      <c r="AY191" s="227" t="s">
        <v>182</v>
      </c>
    </row>
    <row r="192" spans="1:65" s="2" customFormat="1" ht="24.2" customHeight="1">
      <c r="A192" s="34"/>
      <c r="B192" s="35"/>
      <c r="C192" s="242" t="s">
        <v>467</v>
      </c>
      <c r="D192" s="242" t="s">
        <v>648</v>
      </c>
      <c r="E192" s="243" t="s">
        <v>4977</v>
      </c>
      <c r="F192" s="244" t="s">
        <v>4978</v>
      </c>
      <c r="G192" s="245" t="s">
        <v>318</v>
      </c>
      <c r="H192" s="246">
        <v>17.25</v>
      </c>
      <c r="I192" s="247"/>
      <c r="J192" s="248">
        <f>ROUND(I192*H192,2)</f>
        <v>0</v>
      </c>
      <c r="K192" s="249"/>
      <c r="L192" s="250"/>
      <c r="M192" s="251" t="s">
        <v>1</v>
      </c>
      <c r="N192" s="252" t="s">
        <v>37</v>
      </c>
      <c r="O192" s="71"/>
      <c r="P192" s="202">
        <f>O192*H192</f>
        <v>0</v>
      </c>
      <c r="Q192" s="202">
        <v>2.3999999999999998E-3</v>
      </c>
      <c r="R192" s="202">
        <f>Q192*H192</f>
        <v>4.1399999999999999E-2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434</v>
      </c>
      <c r="AT192" s="204" t="s">
        <v>648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4979</v>
      </c>
    </row>
    <row r="193" spans="1:65" s="2" customFormat="1" ht="19.5">
      <c r="A193" s="34"/>
      <c r="B193" s="35"/>
      <c r="C193" s="36"/>
      <c r="D193" s="208" t="s">
        <v>652</v>
      </c>
      <c r="E193" s="36"/>
      <c r="F193" s="253" t="s">
        <v>4980</v>
      </c>
      <c r="G193" s="36"/>
      <c r="H193" s="36"/>
      <c r="I193" s="254"/>
      <c r="J193" s="36"/>
      <c r="K193" s="36"/>
      <c r="L193" s="39"/>
      <c r="M193" s="255"/>
      <c r="N193" s="256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652</v>
      </c>
      <c r="AU193" s="17" t="s">
        <v>82</v>
      </c>
    </row>
    <row r="194" spans="1:65" s="14" customFormat="1" ht="11.25">
      <c r="B194" s="217"/>
      <c r="C194" s="218"/>
      <c r="D194" s="208" t="s">
        <v>194</v>
      </c>
      <c r="E194" s="219" t="s">
        <v>1</v>
      </c>
      <c r="F194" s="220" t="s">
        <v>321</v>
      </c>
      <c r="G194" s="218"/>
      <c r="H194" s="221">
        <v>15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194</v>
      </c>
      <c r="AU194" s="227" t="s">
        <v>82</v>
      </c>
      <c r="AV194" s="14" t="s">
        <v>82</v>
      </c>
      <c r="AW194" s="14" t="s">
        <v>29</v>
      </c>
      <c r="AX194" s="14" t="s">
        <v>80</v>
      </c>
      <c r="AY194" s="227" t="s">
        <v>182</v>
      </c>
    </row>
    <row r="195" spans="1:65" s="14" customFormat="1" ht="11.25">
      <c r="B195" s="217"/>
      <c r="C195" s="218"/>
      <c r="D195" s="208" t="s">
        <v>194</v>
      </c>
      <c r="E195" s="218"/>
      <c r="F195" s="220" t="s">
        <v>4981</v>
      </c>
      <c r="G195" s="218"/>
      <c r="H195" s="221">
        <v>17.25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194</v>
      </c>
      <c r="AU195" s="227" t="s">
        <v>82</v>
      </c>
      <c r="AV195" s="14" t="s">
        <v>82</v>
      </c>
      <c r="AW195" s="14" t="s">
        <v>4</v>
      </c>
      <c r="AX195" s="14" t="s">
        <v>80</v>
      </c>
      <c r="AY195" s="227" t="s">
        <v>182</v>
      </c>
    </row>
    <row r="196" spans="1:65" s="2" customFormat="1" ht="24.2" customHeight="1">
      <c r="A196" s="34"/>
      <c r="B196" s="35"/>
      <c r="C196" s="242" t="s">
        <v>474</v>
      </c>
      <c r="D196" s="242" t="s">
        <v>648</v>
      </c>
      <c r="E196" s="243" t="s">
        <v>4982</v>
      </c>
      <c r="F196" s="244" t="s">
        <v>4983</v>
      </c>
      <c r="G196" s="245" t="s">
        <v>318</v>
      </c>
      <c r="H196" s="246">
        <v>138</v>
      </c>
      <c r="I196" s="247"/>
      <c r="J196" s="248">
        <f>ROUND(I196*H196,2)</f>
        <v>0</v>
      </c>
      <c r="K196" s="249"/>
      <c r="L196" s="250"/>
      <c r="M196" s="251" t="s">
        <v>1</v>
      </c>
      <c r="N196" s="252" t="s">
        <v>37</v>
      </c>
      <c r="O196" s="71"/>
      <c r="P196" s="202">
        <f>O196*H196</f>
        <v>0</v>
      </c>
      <c r="Q196" s="202">
        <v>1.83E-3</v>
      </c>
      <c r="R196" s="202">
        <f>Q196*H196</f>
        <v>0.25253999999999999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434</v>
      </c>
      <c r="AT196" s="204" t="s">
        <v>648</v>
      </c>
      <c r="AU196" s="204" t="s">
        <v>82</v>
      </c>
      <c r="AY196" s="17" t="s">
        <v>182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326</v>
      </c>
      <c r="BM196" s="204" t="s">
        <v>4984</v>
      </c>
    </row>
    <row r="197" spans="1:65" s="2" customFormat="1" ht="19.5">
      <c r="A197" s="34"/>
      <c r="B197" s="35"/>
      <c r="C197" s="36"/>
      <c r="D197" s="208" t="s">
        <v>652</v>
      </c>
      <c r="E197" s="36"/>
      <c r="F197" s="253" t="s">
        <v>4985</v>
      </c>
      <c r="G197" s="36"/>
      <c r="H197" s="36"/>
      <c r="I197" s="254"/>
      <c r="J197" s="36"/>
      <c r="K197" s="36"/>
      <c r="L197" s="39"/>
      <c r="M197" s="255"/>
      <c r="N197" s="256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652</v>
      </c>
      <c r="AU197" s="17" t="s">
        <v>82</v>
      </c>
    </row>
    <row r="198" spans="1:65" s="14" customFormat="1" ht="11.25">
      <c r="B198" s="217"/>
      <c r="C198" s="218"/>
      <c r="D198" s="208" t="s">
        <v>194</v>
      </c>
      <c r="E198" s="218"/>
      <c r="F198" s="220" t="s">
        <v>4986</v>
      </c>
      <c r="G198" s="218"/>
      <c r="H198" s="221">
        <v>138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194</v>
      </c>
      <c r="AU198" s="227" t="s">
        <v>82</v>
      </c>
      <c r="AV198" s="14" t="s">
        <v>82</v>
      </c>
      <c r="AW198" s="14" t="s">
        <v>4</v>
      </c>
      <c r="AX198" s="14" t="s">
        <v>80</v>
      </c>
      <c r="AY198" s="227" t="s">
        <v>182</v>
      </c>
    </row>
    <row r="199" spans="1:65" s="2" customFormat="1" ht="24.2" customHeight="1">
      <c r="A199" s="34"/>
      <c r="B199" s="35"/>
      <c r="C199" s="192" t="s">
        <v>481</v>
      </c>
      <c r="D199" s="192" t="s">
        <v>184</v>
      </c>
      <c r="E199" s="193" t="s">
        <v>4987</v>
      </c>
      <c r="F199" s="194" t="s">
        <v>4988</v>
      </c>
      <c r="G199" s="195" t="s">
        <v>318</v>
      </c>
      <c r="H199" s="196">
        <v>300</v>
      </c>
      <c r="I199" s="197"/>
      <c r="J199" s="198">
        <f>ROUND(I199*H199,2)</f>
        <v>0</v>
      </c>
      <c r="K199" s="199"/>
      <c r="L199" s="39"/>
      <c r="M199" s="200" t="s">
        <v>1</v>
      </c>
      <c r="N199" s="201" t="s">
        <v>37</v>
      </c>
      <c r="O199" s="71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326</v>
      </c>
      <c r="AT199" s="204" t="s">
        <v>184</v>
      </c>
      <c r="AU199" s="204" t="s">
        <v>82</v>
      </c>
      <c r="AY199" s="17" t="s">
        <v>182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80</v>
      </c>
      <c r="BK199" s="205">
        <f>ROUND(I199*H199,2)</f>
        <v>0</v>
      </c>
      <c r="BL199" s="17" t="s">
        <v>326</v>
      </c>
      <c r="BM199" s="204" t="s">
        <v>4989</v>
      </c>
    </row>
    <row r="200" spans="1:65" s="14" customFormat="1" ht="11.25">
      <c r="B200" s="217"/>
      <c r="C200" s="218"/>
      <c r="D200" s="208" t="s">
        <v>194</v>
      </c>
      <c r="E200" s="219" t="s">
        <v>1</v>
      </c>
      <c r="F200" s="220" t="s">
        <v>2384</v>
      </c>
      <c r="G200" s="218"/>
      <c r="H200" s="221">
        <v>300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194</v>
      </c>
      <c r="AU200" s="227" t="s">
        <v>82</v>
      </c>
      <c r="AV200" s="14" t="s">
        <v>82</v>
      </c>
      <c r="AW200" s="14" t="s">
        <v>29</v>
      </c>
      <c r="AX200" s="14" t="s">
        <v>80</v>
      </c>
      <c r="AY200" s="227" t="s">
        <v>182</v>
      </c>
    </row>
    <row r="201" spans="1:65" s="2" customFormat="1" ht="24.2" customHeight="1">
      <c r="A201" s="34"/>
      <c r="B201" s="35"/>
      <c r="C201" s="242" t="s">
        <v>488</v>
      </c>
      <c r="D201" s="242" t="s">
        <v>648</v>
      </c>
      <c r="E201" s="243" t="s">
        <v>4938</v>
      </c>
      <c r="F201" s="244" t="s">
        <v>4939</v>
      </c>
      <c r="G201" s="245" t="s">
        <v>318</v>
      </c>
      <c r="H201" s="246">
        <v>345</v>
      </c>
      <c r="I201" s="247"/>
      <c r="J201" s="248">
        <f>ROUND(I201*H201,2)</f>
        <v>0</v>
      </c>
      <c r="K201" s="249"/>
      <c r="L201" s="250"/>
      <c r="M201" s="251" t="s">
        <v>1</v>
      </c>
      <c r="N201" s="252" t="s">
        <v>37</v>
      </c>
      <c r="O201" s="71"/>
      <c r="P201" s="202">
        <f>O201*H201</f>
        <v>0</v>
      </c>
      <c r="Q201" s="202">
        <v>1.2E-4</v>
      </c>
      <c r="R201" s="202">
        <f>Q201*H201</f>
        <v>4.1399999999999999E-2</v>
      </c>
      <c r="S201" s="202">
        <v>0</v>
      </c>
      <c r="T201" s="20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4" t="s">
        <v>434</v>
      </c>
      <c r="AT201" s="204" t="s">
        <v>648</v>
      </c>
      <c r="AU201" s="204" t="s">
        <v>82</v>
      </c>
      <c r="AY201" s="17" t="s">
        <v>182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80</v>
      </c>
      <c r="BK201" s="205">
        <f>ROUND(I201*H201,2)</f>
        <v>0</v>
      </c>
      <c r="BL201" s="17" t="s">
        <v>326</v>
      </c>
      <c r="BM201" s="204" t="s">
        <v>4990</v>
      </c>
    </row>
    <row r="202" spans="1:65" s="2" customFormat="1" ht="19.5">
      <c r="A202" s="34"/>
      <c r="B202" s="35"/>
      <c r="C202" s="36"/>
      <c r="D202" s="208" t="s">
        <v>652</v>
      </c>
      <c r="E202" s="36"/>
      <c r="F202" s="253" t="s">
        <v>4941</v>
      </c>
      <c r="G202" s="36"/>
      <c r="H202" s="36"/>
      <c r="I202" s="254"/>
      <c r="J202" s="36"/>
      <c r="K202" s="36"/>
      <c r="L202" s="39"/>
      <c r="M202" s="255"/>
      <c r="N202" s="25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652</v>
      </c>
      <c r="AU202" s="17" t="s">
        <v>82</v>
      </c>
    </row>
    <row r="203" spans="1:65" s="14" customFormat="1" ht="11.25">
      <c r="B203" s="217"/>
      <c r="C203" s="218"/>
      <c r="D203" s="208" t="s">
        <v>194</v>
      </c>
      <c r="E203" s="218"/>
      <c r="F203" s="220" t="s">
        <v>4991</v>
      </c>
      <c r="G203" s="218"/>
      <c r="H203" s="221">
        <v>345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4</v>
      </c>
      <c r="AX203" s="14" t="s">
        <v>80</v>
      </c>
      <c r="AY203" s="227" t="s">
        <v>182</v>
      </c>
    </row>
    <row r="204" spans="1:65" s="2" customFormat="1" ht="24.2" customHeight="1">
      <c r="A204" s="34"/>
      <c r="B204" s="35"/>
      <c r="C204" s="192" t="s">
        <v>499</v>
      </c>
      <c r="D204" s="192" t="s">
        <v>184</v>
      </c>
      <c r="E204" s="193" t="s">
        <v>4992</v>
      </c>
      <c r="F204" s="194" t="s">
        <v>4993</v>
      </c>
      <c r="G204" s="195" t="s">
        <v>324</v>
      </c>
      <c r="H204" s="196">
        <v>18</v>
      </c>
      <c r="I204" s="197"/>
      <c r="J204" s="198">
        <f>ROUND(I204*H204,2)</f>
        <v>0</v>
      </c>
      <c r="K204" s="199"/>
      <c r="L204" s="39"/>
      <c r="M204" s="200" t="s">
        <v>1</v>
      </c>
      <c r="N204" s="201" t="s">
        <v>37</v>
      </c>
      <c r="O204" s="7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326</v>
      </c>
      <c r="AT204" s="204" t="s">
        <v>184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326</v>
      </c>
      <c r="BM204" s="204" t="s">
        <v>4994</v>
      </c>
    </row>
    <row r="205" spans="1:65" s="14" customFormat="1" ht="11.25">
      <c r="B205" s="217"/>
      <c r="C205" s="218"/>
      <c r="D205" s="208" t="s">
        <v>194</v>
      </c>
      <c r="E205" s="219" t="s">
        <v>1</v>
      </c>
      <c r="F205" s="220" t="s">
        <v>4995</v>
      </c>
      <c r="G205" s="218"/>
      <c r="H205" s="221">
        <v>18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194</v>
      </c>
      <c r="AU205" s="227" t="s">
        <v>82</v>
      </c>
      <c r="AV205" s="14" t="s">
        <v>82</v>
      </c>
      <c r="AW205" s="14" t="s">
        <v>29</v>
      </c>
      <c r="AX205" s="14" t="s">
        <v>80</v>
      </c>
      <c r="AY205" s="227" t="s">
        <v>182</v>
      </c>
    </row>
    <row r="206" spans="1:65" s="2" customFormat="1" ht="24.2" customHeight="1">
      <c r="A206" s="34"/>
      <c r="B206" s="35"/>
      <c r="C206" s="242" t="s">
        <v>504</v>
      </c>
      <c r="D206" s="242" t="s">
        <v>648</v>
      </c>
      <c r="E206" s="243" t="s">
        <v>4996</v>
      </c>
      <c r="F206" s="244" t="s">
        <v>4997</v>
      </c>
      <c r="G206" s="245" t="s">
        <v>324</v>
      </c>
      <c r="H206" s="246">
        <v>13</v>
      </c>
      <c r="I206" s="247"/>
      <c r="J206" s="248">
        <f>ROUND(I206*H206,2)</f>
        <v>0</v>
      </c>
      <c r="K206" s="249"/>
      <c r="L206" s="250"/>
      <c r="M206" s="251" t="s">
        <v>1</v>
      </c>
      <c r="N206" s="252" t="s">
        <v>37</v>
      </c>
      <c r="O206" s="71"/>
      <c r="P206" s="202">
        <f>O206*H206</f>
        <v>0</v>
      </c>
      <c r="Q206" s="202">
        <v>4.0000000000000003E-5</v>
      </c>
      <c r="R206" s="202">
        <f>Q206*H206</f>
        <v>5.2000000000000006E-4</v>
      </c>
      <c r="S206" s="202">
        <v>0</v>
      </c>
      <c r="T206" s="20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434</v>
      </c>
      <c r="AT206" s="204" t="s">
        <v>648</v>
      </c>
      <c r="AU206" s="204" t="s">
        <v>82</v>
      </c>
      <c r="AY206" s="17" t="s">
        <v>182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80</v>
      </c>
      <c r="BK206" s="205">
        <f>ROUND(I206*H206,2)</f>
        <v>0</v>
      </c>
      <c r="BL206" s="17" t="s">
        <v>326</v>
      </c>
      <c r="BM206" s="204" t="s">
        <v>4998</v>
      </c>
    </row>
    <row r="207" spans="1:65" s="14" customFormat="1" ht="11.25">
      <c r="B207" s="217"/>
      <c r="C207" s="218"/>
      <c r="D207" s="208" t="s">
        <v>194</v>
      </c>
      <c r="E207" s="219" t="s">
        <v>1</v>
      </c>
      <c r="F207" s="220" t="s">
        <v>142</v>
      </c>
      <c r="G207" s="218"/>
      <c r="H207" s="221">
        <v>13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194</v>
      </c>
      <c r="AU207" s="227" t="s">
        <v>82</v>
      </c>
      <c r="AV207" s="14" t="s">
        <v>82</v>
      </c>
      <c r="AW207" s="14" t="s">
        <v>29</v>
      </c>
      <c r="AX207" s="14" t="s">
        <v>80</v>
      </c>
      <c r="AY207" s="227" t="s">
        <v>182</v>
      </c>
    </row>
    <row r="208" spans="1:65" s="2" customFormat="1" ht="16.5" customHeight="1">
      <c r="A208" s="34"/>
      <c r="B208" s="35"/>
      <c r="C208" s="242" t="s">
        <v>510</v>
      </c>
      <c r="D208" s="242" t="s">
        <v>648</v>
      </c>
      <c r="E208" s="243" t="s">
        <v>4999</v>
      </c>
      <c r="F208" s="244" t="s">
        <v>5000</v>
      </c>
      <c r="G208" s="245" t="s">
        <v>324</v>
      </c>
      <c r="H208" s="246">
        <v>110</v>
      </c>
      <c r="I208" s="247"/>
      <c r="J208" s="248">
        <f>ROUND(I208*H208,2)</f>
        <v>0</v>
      </c>
      <c r="K208" s="249"/>
      <c r="L208" s="250"/>
      <c r="M208" s="251" t="s">
        <v>1</v>
      </c>
      <c r="N208" s="252" t="s">
        <v>37</v>
      </c>
      <c r="O208" s="71"/>
      <c r="P208" s="202">
        <f>O208*H208</f>
        <v>0</v>
      </c>
      <c r="Q208" s="202">
        <v>1.0000000000000001E-5</v>
      </c>
      <c r="R208" s="202">
        <f>Q208*H208</f>
        <v>1.1000000000000001E-3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434</v>
      </c>
      <c r="AT208" s="204" t="s">
        <v>648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326</v>
      </c>
      <c r="BM208" s="204" t="s">
        <v>5001</v>
      </c>
    </row>
    <row r="209" spans="1:65" s="14" customFormat="1" ht="11.25">
      <c r="B209" s="217"/>
      <c r="C209" s="218"/>
      <c r="D209" s="208" t="s">
        <v>194</v>
      </c>
      <c r="E209" s="219" t="s">
        <v>1</v>
      </c>
      <c r="F209" s="220" t="s">
        <v>5002</v>
      </c>
      <c r="G209" s="218"/>
      <c r="H209" s="221">
        <v>110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194</v>
      </c>
      <c r="AU209" s="227" t="s">
        <v>82</v>
      </c>
      <c r="AV209" s="14" t="s">
        <v>82</v>
      </c>
      <c r="AW209" s="14" t="s">
        <v>29</v>
      </c>
      <c r="AX209" s="14" t="s">
        <v>80</v>
      </c>
      <c r="AY209" s="227" t="s">
        <v>182</v>
      </c>
    </row>
    <row r="210" spans="1:65" s="2" customFormat="1" ht="24.2" customHeight="1">
      <c r="A210" s="34"/>
      <c r="B210" s="35"/>
      <c r="C210" s="242" t="s">
        <v>516</v>
      </c>
      <c r="D210" s="242" t="s">
        <v>648</v>
      </c>
      <c r="E210" s="243" t="s">
        <v>5003</v>
      </c>
      <c r="F210" s="244" t="s">
        <v>5004</v>
      </c>
      <c r="G210" s="245" t="s">
        <v>324</v>
      </c>
      <c r="H210" s="246">
        <v>5</v>
      </c>
      <c r="I210" s="247"/>
      <c r="J210" s="248">
        <f>ROUND(I210*H210,2)</f>
        <v>0</v>
      </c>
      <c r="K210" s="249"/>
      <c r="L210" s="250"/>
      <c r="M210" s="251" t="s">
        <v>1</v>
      </c>
      <c r="N210" s="252" t="s">
        <v>37</v>
      </c>
      <c r="O210" s="71"/>
      <c r="P210" s="202">
        <f>O210*H210</f>
        <v>0</v>
      </c>
      <c r="Q210" s="202">
        <v>9.0000000000000006E-5</v>
      </c>
      <c r="R210" s="202">
        <f>Q210*H210</f>
        <v>4.5000000000000004E-4</v>
      </c>
      <c r="S210" s="202">
        <v>0</v>
      </c>
      <c r="T210" s="20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4" t="s">
        <v>434</v>
      </c>
      <c r="AT210" s="204" t="s">
        <v>648</v>
      </c>
      <c r="AU210" s="204" t="s">
        <v>82</v>
      </c>
      <c r="AY210" s="17" t="s">
        <v>182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7" t="s">
        <v>80</v>
      </c>
      <c r="BK210" s="205">
        <f>ROUND(I210*H210,2)</f>
        <v>0</v>
      </c>
      <c r="BL210" s="17" t="s">
        <v>326</v>
      </c>
      <c r="BM210" s="204" t="s">
        <v>5005</v>
      </c>
    </row>
    <row r="211" spans="1:65" s="14" customFormat="1" ht="11.25">
      <c r="B211" s="217"/>
      <c r="C211" s="218"/>
      <c r="D211" s="208" t="s">
        <v>194</v>
      </c>
      <c r="E211" s="219" t="s">
        <v>1</v>
      </c>
      <c r="F211" s="220" t="s">
        <v>243</v>
      </c>
      <c r="G211" s="218"/>
      <c r="H211" s="221">
        <v>5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194</v>
      </c>
      <c r="AU211" s="227" t="s">
        <v>82</v>
      </c>
      <c r="AV211" s="14" t="s">
        <v>82</v>
      </c>
      <c r="AW211" s="14" t="s">
        <v>29</v>
      </c>
      <c r="AX211" s="14" t="s">
        <v>80</v>
      </c>
      <c r="AY211" s="227" t="s">
        <v>182</v>
      </c>
    </row>
    <row r="212" spans="1:65" s="2" customFormat="1" ht="24.2" customHeight="1">
      <c r="A212" s="34"/>
      <c r="B212" s="35"/>
      <c r="C212" s="192" t="s">
        <v>521</v>
      </c>
      <c r="D212" s="192" t="s">
        <v>184</v>
      </c>
      <c r="E212" s="193" t="s">
        <v>5006</v>
      </c>
      <c r="F212" s="194" t="s">
        <v>5007</v>
      </c>
      <c r="G212" s="195" t="s">
        <v>324</v>
      </c>
      <c r="H212" s="196">
        <v>1</v>
      </c>
      <c r="I212" s="197"/>
      <c r="J212" s="198">
        <f>ROUND(I212*H212,2)</f>
        <v>0</v>
      </c>
      <c r="K212" s="199"/>
      <c r="L212" s="39"/>
      <c r="M212" s="200" t="s">
        <v>1</v>
      </c>
      <c r="N212" s="201" t="s">
        <v>37</v>
      </c>
      <c r="O212" s="71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326</v>
      </c>
      <c r="AT212" s="204" t="s">
        <v>184</v>
      </c>
      <c r="AU212" s="204" t="s">
        <v>82</v>
      </c>
      <c r="AY212" s="17" t="s">
        <v>182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80</v>
      </c>
      <c r="BK212" s="205">
        <f>ROUND(I212*H212,2)</f>
        <v>0</v>
      </c>
      <c r="BL212" s="17" t="s">
        <v>326</v>
      </c>
      <c r="BM212" s="204" t="s">
        <v>5008</v>
      </c>
    </row>
    <row r="213" spans="1:65" s="14" customFormat="1" ht="11.25">
      <c r="B213" s="217"/>
      <c r="C213" s="218"/>
      <c r="D213" s="208" t="s">
        <v>194</v>
      </c>
      <c r="E213" s="219" t="s">
        <v>1</v>
      </c>
      <c r="F213" s="220" t="s">
        <v>80</v>
      </c>
      <c r="G213" s="218"/>
      <c r="H213" s="221">
        <v>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194</v>
      </c>
      <c r="AU213" s="227" t="s">
        <v>82</v>
      </c>
      <c r="AV213" s="14" t="s">
        <v>82</v>
      </c>
      <c r="AW213" s="14" t="s">
        <v>29</v>
      </c>
      <c r="AX213" s="14" t="s">
        <v>80</v>
      </c>
      <c r="AY213" s="227" t="s">
        <v>182</v>
      </c>
    </row>
    <row r="214" spans="1:65" s="2" customFormat="1" ht="24.2" customHeight="1">
      <c r="A214" s="34"/>
      <c r="B214" s="35"/>
      <c r="C214" s="242" t="s">
        <v>527</v>
      </c>
      <c r="D214" s="242" t="s">
        <v>648</v>
      </c>
      <c r="E214" s="243" t="s">
        <v>5009</v>
      </c>
      <c r="F214" s="244" t="s">
        <v>5010</v>
      </c>
      <c r="G214" s="245" t="s">
        <v>324</v>
      </c>
      <c r="H214" s="246">
        <v>1</v>
      </c>
      <c r="I214" s="247"/>
      <c r="J214" s="248">
        <f>ROUND(I214*H214,2)</f>
        <v>0</v>
      </c>
      <c r="K214" s="249"/>
      <c r="L214" s="250"/>
      <c r="M214" s="251" t="s">
        <v>1</v>
      </c>
      <c r="N214" s="252" t="s">
        <v>37</v>
      </c>
      <c r="O214" s="71"/>
      <c r="P214" s="202">
        <f>O214*H214</f>
        <v>0</v>
      </c>
      <c r="Q214" s="202">
        <v>1E-4</v>
      </c>
      <c r="R214" s="202">
        <f>Q214*H214</f>
        <v>1E-4</v>
      </c>
      <c r="S214" s="202">
        <v>0</v>
      </c>
      <c r="T214" s="20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4" t="s">
        <v>434</v>
      </c>
      <c r="AT214" s="204" t="s">
        <v>648</v>
      </c>
      <c r="AU214" s="204" t="s">
        <v>82</v>
      </c>
      <c r="AY214" s="17" t="s">
        <v>182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80</v>
      </c>
      <c r="BK214" s="205">
        <f>ROUND(I214*H214,2)</f>
        <v>0</v>
      </c>
      <c r="BL214" s="17" t="s">
        <v>326</v>
      </c>
      <c r="BM214" s="204" t="s">
        <v>5011</v>
      </c>
    </row>
    <row r="215" spans="1:65" s="2" customFormat="1" ht="33" customHeight="1">
      <c r="A215" s="34"/>
      <c r="B215" s="35"/>
      <c r="C215" s="192" t="s">
        <v>532</v>
      </c>
      <c r="D215" s="192" t="s">
        <v>184</v>
      </c>
      <c r="E215" s="193" t="s">
        <v>5012</v>
      </c>
      <c r="F215" s="194" t="s">
        <v>5013</v>
      </c>
      <c r="G215" s="195" t="s">
        <v>324</v>
      </c>
      <c r="H215" s="196">
        <v>3</v>
      </c>
      <c r="I215" s="197"/>
      <c r="J215" s="198">
        <f>ROUND(I215*H215,2)</f>
        <v>0</v>
      </c>
      <c r="K215" s="199"/>
      <c r="L215" s="39"/>
      <c r="M215" s="200" t="s">
        <v>1</v>
      </c>
      <c r="N215" s="201" t="s">
        <v>37</v>
      </c>
      <c r="O215" s="71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326</v>
      </c>
      <c r="AT215" s="204" t="s">
        <v>184</v>
      </c>
      <c r="AU215" s="204" t="s">
        <v>82</v>
      </c>
      <c r="AY215" s="17" t="s">
        <v>182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80</v>
      </c>
      <c r="BK215" s="205">
        <f>ROUND(I215*H215,2)</f>
        <v>0</v>
      </c>
      <c r="BL215" s="17" t="s">
        <v>326</v>
      </c>
      <c r="BM215" s="204" t="s">
        <v>5014</v>
      </c>
    </row>
    <row r="216" spans="1:65" s="14" customFormat="1" ht="11.25">
      <c r="B216" s="217"/>
      <c r="C216" s="218"/>
      <c r="D216" s="208" t="s">
        <v>194</v>
      </c>
      <c r="E216" s="219" t="s">
        <v>1</v>
      </c>
      <c r="F216" s="220" t="s">
        <v>198</v>
      </c>
      <c r="G216" s="218"/>
      <c r="H216" s="221">
        <v>3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194</v>
      </c>
      <c r="AU216" s="227" t="s">
        <v>82</v>
      </c>
      <c r="AV216" s="14" t="s">
        <v>82</v>
      </c>
      <c r="AW216" s="14" t="s">
        <v>29</v>
      </c>
      <c r="AX216" s="14" t="s">
        <v>80</v>
      </c>
      <c r="AY216" s="227" t="s">
        <v>182</v>
      </c>
    </row>
    <row r="217" spans="1:65" s="2" customFormat="1" ht="24.2" customHeight="1">
      <c r="A217" s="34"/>
      <c r="B217" s="35"/>
      <c r="C217" s="242" t="s">
        <v>551</v>
      </c>
      <c r="D217" s="242" t="s">
        <v>648</v>
      </c>
      <c r="E217" s="243" t="s">
        <v>5015</v>
      </c>
      <c r="F217" s="244" t="s">
        <v>5016</v>
      </c>
      <c r="G217" s="245" t="s">
        <v>324</v>
      </c>
      <c r="H217" s="246">
        <v>3</v>
      </c>
      <c r="I217" s="247"/>
      <c r="J217" s="248">
        <f>ROUND(I217*H217,2)</f>
        <v>0</v>
      </c>
      <c r="K217" s="249"/>
      <c r="L217" s="250"/>
      <c r="M217" s="251" t="s">
        <v>1</v>
      </c>
      <c r="N217" s="252" t="s">
        <v>37</v>
      </c>
      <c r="O217" s="71"/>
      <c r="P217" s="202">
        <f>O217*H217</f>
        <v>0</v>
      </c>
      <c r="Q217" s="202">
        <v>1.4999999999999999E-4</v>
      </c>
      <c r="R217" s="202">
        <f>Q217*H217</f>
        <v>4.4999999999999999E-4</v>
      </c>
      <c r="S217" s="202">
        <v>0</v>
      </c>
      <c r="T217" s="20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4" t="s">
        <v>434</v>
      </c>
      <c r="AT217" s="204" t="s">
        <v>648</v>
      </c>
      <c r="AU217" s="204" t="s">
        <v>82</v>
      </c>
      <c r="AY217" s="17" t="s">
        <v>182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80</v>
      </c>
      <c r="BK217" s="205">
        <f>ROUND(I217*H217,2)</f>
        <v>0</v>
      </c>
      <c r="BL217" s="17" t="s">
        <v>326</v>
      </c>
      <c r="BM217" s="204" t="s">
        <v>5017</v>
      </c>
    </row>
    <row r="218" spans="1:65" s="14" customFormat="1" ht="11.25">
      <c r="B218" s="217"/>
      <c r="C218" s="218"/>
      <c r="D218" s="208" t="s">
        <v>194</v>
      </c>
      <c r="E218" s="219" t="s">
        <v>1</v>
      </c>
      <c r="F218" s="220" t="s">
        <v>198</v>
      </c>
      <c r="G218" s="218"/>
      <c r="H218" s="221">
        <v>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194</v>
      </c>
      <c r="AU218" s="227" t="s">
        <v>82</v>
      </c>
      <c r="AV218" s="14" t="s">
        <v>82</v>
      </c>
      <c r="AW218" s="14" t="s">
        <v>29</v>
      </c>
      <c r="AX218" s="14" t="s">
        <v>80</v>
      </c>
      <c r="AY218" s="227" t="s">
        <v>182</v>
      </c>
    </row>
    <row r="219" spans="1:65" s="2" customFormat="1" ht="16.5" customHeight="1">
      <c r="A219" s="34"/>
      <c r="B219" s="35"/>
      <c r="C219" s="242" t="s">
        <v>824</v>
      </c>
      <c r="D219" s="242" t="s">
        <v>648</v>
      </c>
      <c r="E219" s="243" t="s">
        <v>5018</v>
      </c>
      <c r="F219" s="244" t="s">
        <v>5019</v>
      </c>
      <c r="G219" s="245" t="s">
        <v>324</v>
      </c>
      <c r="H219" s="246">
        <v>3</v>
      </c>
      <c r="I219" s="247"/>
      <c r="J219" s="248">
        <f>ROUND(I219*H219,2)</f>
        <v>0</v>
      </c>
      <c r="K219" s="249"/>
      <c r="L219" s="250"/>
      <c r="M219" s="251" t="s">
        <v>1</v>
      </c>
      <c r="N219" s="252" t="s">
        <v>37</v>
      </c>
      <c r="O219" s="71"/>
      <c r="P219" s="202">
        <f>O219*H219</f>
        <v>0</v>
      </c>
      <c r="Q219" s="202">
        <v>4.0000000000000003E-5</v>
      </c>
      <c r="R219" s="202">
        <f>Q219*H219</f>
        <v>1.2000000000000002E-4</v>
      </c>
      <c r="S219" s="202">
        <v>0</v>
      </c>
      <c r="T219" s="20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434</v>
      </c>
      <c r="AT219" s="204" t="s">
        <v>648</v>
      </c>
      <c r="AU219" s="204" t="s">
        <v>82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326</v>
      </c>
      <c r="BM219" s="204" t="s">
        <v>5020</v>
      </c>
    </row>
    <row r="220" spans="1:65" s="14" customFormat="1" ht="11.25">
      <c r="B220" s="217"/>
      <c r="C220" s="218"/>
      <c r="D220" s="208" t="s">
        <v>194</v>
      </c>
      <c r="E220" s="219" t="s">
        <v>1</v>
      </c>
      <c r="F220" s="220" t="s">
        <v>198</v>
      </c>
      <c r="G220" s="218"/>
      <c r="H220" s="221">
        <v>3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29</v>
      </c>
      <c r="AX220" s="14" t="s">
        <v>80</v>
      </c>
      <c r="AY220" s="227" t="s">
        <v>182</v>
      </c>
    </row>
    <row r="221" spans="1:65" s="2" customFormat="1" ht="24.2" customHeight="1">
      <c r="A221" s="34"/>
      <c r="B221" s="35"/>
      <c r="C221" s="192" t="s">
        <v>830</v>
      </c>
      <c r="D221" s="192" t="s">
        <v>184</v>
      </c>
      <c r="E221" s="193" t="s">
        <v>5021</v>
      </c>
      <c r="F221" s="194" t="s">
        <v>5022</v>
      </c>
      <c r="G221" s="195" t="s">
        <v>324</v>
      </c>
      <c r="H221" s="196">
        <v>4</v>
      </c>
      <c r="I221" s="197"/>
      <c r="J221" s="198">
        <f>ROUND(I221*H221,2)</f>
        <v>0</v>
      </c>
      <c r="K221" s="199"/>
      <c r="L221" s="39"/>
      <c r="M221" s="200" t="s">
        <v>1</v>
      </c>
      <c r="N221" s="201" t="s">
        <v>37</v>
      </c>
      <c r="O221" s="71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4" t="s">
        <v>326</v>
      </c>
      <c r="AT221" s="204" t="s">
        <v>184</v>
      </c>
      <c r="AU221" s="204" t="s">
        <v>82</v>
      </c>
      <c r="AY221" s="17" t="s">
        <v>182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80</v>
      </c>
      <c r="BK221" s="205">
        <f>ROUND(I221*H221,2)</f>
        <v>0</v>
      </c>
      <c r="BL221" s="17" t="s">
        <v>326</v>
      </c>
      <c r="BM221" s="204" t="s">
        <v>5023</v>
      </c>
    </row>
    <row r="222" spans="1:65" s="14" customFormat="1" ht="11.25">
      <c r="B222" s="217"/>
      <c r="C222" s="218"/>
      <c r="D222" s="208" t="s">
        <v>194</v>
      </c>
      <c r="E222" s="219" t="s">
        <v>1</v>
      </c>
      <c r="F222" s="220" t="s">
        <v>187</v>
      </c>
      <c r="G222" s="218"/>
      <c r="H222" s="221">
        <v>4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194</v>
      </c>
      <c r="AU222" s="227" t="s">
        <v>82</v>
      </c>
      <c r="AV222" s="14" t="s">
        <v>82</v>
      </c>
      <c r="AW222" s="14" t="s">
        <v>29</v>
      </c>
      <c r="AX222" s="14" t="s">
        <v>80</v>
      </c>
      <c r="AY222" s="227" t="s">
        <v>182</v>
      </c>
    </row>
    <row r="223" spans="1:65" s="2" customFormat="1" ht="24.2" customHeight="1">
      <c r="A223" s="34"/>
      <c r="B223" s="35"/>
      <c r="C223" s="242" t="s">
        <v>836</v>
      </c>
      <c r="D223" s="242" t="s">
        <v>648</v>
      </c>
      <c r="E223" s="243" t="s">
        <v>5024</v>
      </c>
      <c r="F223" s="244" t="s">
        <v>5025</v>
      </c>
      <c r="G223" s="245" t="s">
        <v>324</v>
      </c>
      <c r="H223" s="246">
        <v>4</v>
      </c>
      <c r="I223" s="247"/>
      <c r="J223" s="248">
        <f>ROUND(I223*H223,2)</f>
        <v>0</v>
      </c>
      <c r="K223" s="249"/>
      <c r="L223" s="250"/>
      <c r="M223" s="251" t="s">
        <v>1</v>
      </c>
      <c r="N223" s="252" t="s">
        <v>37</v>
      </c>
      <c r="O223" s="71"/>
      <c r="P223" s="202">
        <f>O223*H223</f>
        <v>0</v>
      </c>
      <c r="Q223" s="202">
        <v>6.0000000000000002E-5</v>
      </c>
      <c r="R223" s="202">
        <f>Q223*H223</f>
        <v>2.4000000000000001E-4</v>
      </c>
      <c r="S223" s="202">
        <v>0</v>
      </c>
      <c r="T223" s="20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4" t="s">
        <v>434</v>
      </c>
      <c r="AT223" s="204" t="s">
        <v>648</v>
      </c>
      <c r="AU223" s="204" t="s">
        <v>82</v>
      </c>
      <c r="AY223" s="17" t="s">
        <v>182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7" t="s">
        <v>80</v>
      </c>
      <c r="BK223" s="205">
        <f>ROUND(I223*H223,2)</f>
        <v>0</v>
      </c>
      <c r="BL223" s="17" t="s">
        <v>326</v>
      </c>
      <c r="BM223" s="204" t="s">
        <v>5026</v>
      </c>
    </row>
    <row r="224" spans="1:65" s="14" customFormat="1" ht="11.25">
      <c r="B224" s="217"/>
      <c r="C224" s="218"/>
      <c r="D224" s="208" t="s">
        <v>194</v>
      </c>
      <c r="E224" s="219" t="s">
        <v>1</v>
      </c>
      <c r="F224" s="220" t="s">
        <v>187</v>
      </c>
      <c r="G224" s="218"/>
      <c r="H224" s="221">
        <v>4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194</v>
      </c>
      <c r="AU224" s="227" t="s">
        <v>82</v>
      </c>
      <c r="AV224" s="14" t="s">
        <v>82</v>
      </c>
      <c r="AW224" s="14" t="s">
        <v>29</v>
      </c>
      <c r="AX224" s="14" t="s">
        <v>80</v>
      </c>
      <c r="AY224" s="227" t="s">
        <v>182</v>
      </c>
    </row>
    <row r="225" spans="1:65" s="2" customFormat="1" ht="33" customHeight="1">
      <c r="A225" s="34"/>
      <c r="B225" s="35"/>
      <c r="C225" s="192" t="s">
        <v>842</v>
      </c>
      <c r="D225" s="192" t="s">
        <v>184</v>
      </c>
      <c r="E225" s="193" t="s">
        <v>5027</v>
      </c>
      <c r="F225" s="194" t="s">
        <v>5028</v>
      </c>
      <c r="G225" s="195" t="s">
        <v>324</v>
      </c>
      <c r="H225" s="196">
        <v>5</v>
      </c>
      <c r="I225" s="197"/>
      <c r="J225" s="198">
        <f>ROUND(I225*H225,2)</f>
        <v>0</v>
      </c>
      <c r="K225" s="199"/>
      <c r="L225" s="39"/>
      <c r="M225" s="200" t="s">
        <v>1</v>
      </c>
      <c r="N225" s="201" t="s">
        <v>37</v>
      </c>
      <c r="O225" s="71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326</v>
      </c>
      <c r="AT225" s="204" t="s">
        <v>184</v>
      </c>
      <c r="AU225" s="204" t="s">
        <v>82</v>
      </c>
      <c r="AY225" s="17" t="s">
        <v>182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80</v>
      </c>
      <c r="BK225" s="205">
        <f>ROUND(I225*H225,2)</f>
        <v>0</v>
      </c>
      <c r="BL225" s="17" t="s">
        <v>326</v>
      </c>
      <c r="BM225" s="204" t="s">
        <v>5029</v>
      </c>
    </row>
    <row r="226" spans="1:65" s="14" customFormat="1" ht="11.25">
      <c r="B226" s="217"/>
      <c r="C226" s="218"/>
      <c r="D226" s="208" t="s">
        <v>194</v>
      </c>
      <c r="E226" s="219" t="s">
        <v>1</v>
      </c>
      <c r="F226" s="220" t="s">
        <v>243</v>
      </c>
      <c r="G226" s="218"/>
      <c r="H226" s="221">
        <v>5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194</v>
      </c>
      <c r="AU226" s="227" t="s">
        <v>82</v>
      </c>
      <c r="AV226" s="14" t="s">
        <v>82</v>
      </c>
      <c r="AW226" s="14" t="s">
        <v>29</v>
      </c>
      <c r="AX226" s="14" t="s">
        <v>80</v>
      </c>
      <c r="AY226" s="227" t="s">
        <v>182</v>
      </c>
    </row>
    <row r="227" spans="1:65" s="2" customFormat="1" ht="24.2" customHeight="1">
      <c r="A227" s="34"/>
      <c r="B227" s="35"/>
      <c r="C227" s="242" t="s">
        <v>848</v>
      </c>
      <c r="D227" s="242" t="s">
        <v>648</v>
      </c>
      <c r="E227" s="243" t="s">
        <v>5030</v>
      </c>
      <c r="F227" s="244" t="s">
        <v>5031</v>
      </c>
      <c r="G227" s="245" t="s">
        <v>324</v>
      </c>
      <c r="H227" s="246">
        <v>5</v>
      </c>
      <c r="I227" s="247"/>
      <c r="J227" s="248">
        <f>ROUND(I227*H227,2)</f>
        <v>0</v>
      </c>
      <c r="K227" s="249"/>
      <c r="L227" s="250"/>
      <c r="M227" s="251" t="s">
        <v>1</v>
      </c>
      <c r="N227" s="252" t="s">
        <v>37</v>
      </c>
      <c r="O227" s="71"/>
      <c r="P227" s="202">
        <f>O227*H227</f>
        <v>0</v>
      </c>
      <c r="Q227" s="202">
        <v>6.0000000000000002E-5</v>
      </c>
      <c r="R227" s="202">
        <f>Q227*H227</f>
        <v>3.0000000000000003E-4</v>
      </c>
      <c r="S227" s="202">
        <v>0</v>
      </c>
      <c r="T227" s="20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4" t="s">
        <v>434</v>
      </c>
      <c r="AT227" s="204" t="s">
        <v>648</v>
      </c>
      <c r="AU227" s="204" t="s">
        <v>82</v>
      </c>
      <c r="AY227" s="17" t="s">
        <v>182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80</v>
      </c>
      <c r="BK227" s="205">
        <f>ROUND(I227*H227,2)</f>
        <v>0</v>
      </c>
      <c r="BL227" s="17" t="s">
        <v>326</v>
      </c>
      <c r="BM227" s="204" t="s">
        <v>5032</v>
      </c>
    </row>
    <row r="228" spans="1:65" s="14" customFormat="1" ht="11.25">
      <c r="B228" s="217"/>
      <c r="C228" s="218"/>
      <c r="D228" s="208" t="s">
        <v>194</v>
      </c>
      <c r="E228" s="219" t="s">
        <v>1</v>
      </c>
      <c r="F228" s="220" t="s">
        <v>243</v>
      </c>
      <c r="G228" s="218"/>
      <c r="H228" s="221">
        <v>5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194</v>
      </c>
      <c r="AU228" s="227" t="s">
        <v>82</v>
      </c>
      <c r="AV228" s="14" t="s">
        <v>82</v>
      </c>
      <c r="AW228" s="14" t="s">
        <v>29</v>
      </c>
      <c r="AX228" s="14" t="s">
        <v>80</v>
      </c>
      <c r="AY228" s="227" t="s">
        <v>182</v>
      </c>
    </row>
    <row r="229" spans="1:65" s="2" customFormat="1" ht="16.5" customHeight="1">
      <c r="A229" s="34"/>
      <c r="B229" s="35"/>
      <c r="C229" s="242" t="s">
        <v>861</v>
      </c>
      <c r="D229" s="242" t="s">
        <v>648</v>
      </c>
      <c r="E229" s="243" t="s">
        <v>5033</v>
      </c>
      <c r="F229" s="244" t="s">
        <v>5034</v>
      </c>
      <c r="G229" s="245" t="s">
        <v>324</v>
      </c>
      <c r="H229" s="246">
        <v>5</v>
      </c>
      <c r="I229" s="247"/>
      <c r="J229" s="248">
        <f>ROUND(I229*H229,2)</f>
        <v>0</v>
      </c>
      <c r="K229" s="249"/>
      <c r="L229" s="250"/>
      <c r="M229" s="251" t="s">
        <v>1</v>
      </c>
      <c r="N229" s="252" t="s">
        <v>37</v>
      </c>
      <c r="O229" s="71"/>
      <c r="P229" s="202">
        <f>O229*H229</f>
        <v>0</v>
      </c>
      <c r="Q229" s="202">
        <v>2.0000000000000002E-5</v>
      </c>
      <c r="R229" s="202">
        <f>Q229*H229</f>
        <v>1E-4</v>
      </c>
      <c r="S229" s="202">
        <v>0</v>
      </c>
      <c r="T229" s="20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434</v>
      </c>
      <c r="AT229" s="204" t="s">
        <v>648</v>
      </c>
      <c r="AU229" s="204" t="s">
        <v>82</v>
      </c>
      <c r="AY229" s="17" t="s">
        <v>182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80</v>
      </c>
      <c r="BK229" s="205">
        <f>ROUND(I229*H229,2)</f>
        <v>0</v>
      </c>
      <c r="BL229" s="17" t="s">
        <v>326</v>
      </c>
      <c r="BM229" s="204" t="s">
        <v>5035</v>
      </c>
    </row>
    <row r="230" spans="1:65" s="14" customFormat="1" ht="11.25">
      <c r="B230" s="217"/>
      <c r="C230" s="218"/>
      <c r="D230" s="208" t="s">
        <v>194</v>
      </c>
      <c r="E230" s="219" t="s">
        <v>1</v>
      </c>
      <c r="F230" s="220" t="s">
        <v>243</v>
      </c>
      <c r="G230" s="218"/>
      <c r="H230" s="221">
        <v>5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194</v>
      </c>
      <c r="AU230" s="227" t="s">
        <v>82</v>
      </c>
      <c r="AV230" s="14" t="s">
        <v>82</v>
      </c>
      <c r="AW230" s="14" t="s">
        <v>29</v>
      </c>
      <c r="AX230" s="14" t="s">
        <v>80</v>
      </c>
      <c r="AY230" s="227" t="s">
        <v>182</v>
      </c>
    </row>
    <row r="231" spans="1:65" s="2" customFormat="1" ht="24.2" customHeight="1">
      <c r="A231" s="34"/>
      <c r="B231" s="35"/>
      <c r="C231" s="192" t="s">
        <v>867</v>
      </c>
      <c r="D231" s="192" t="s">
        <v>184</v>
      </c>
      <c r="E231" s="193" t="s">
        <v>5036</v>
      </c>
      <c r="F231" s="194" t="s">
        <v>5037</v>
      </c>
      <c r="G231" s="195" t="s">
        <v>324</v>
      </c>
      <c r="H231" s="196">
        <v>8</v>
      </c>
      <c r="I231" s="197"/>
      <c r="J231" s="198">
        <f>ROUND(I231*H231,2)</f>
        <v>0</v>
      </c>
      <c r="K231" s="199"/>
      <c r="L231" s="39"/>
      <c r="M231" s="200" t="s">
        <v>1</v>
      </c>
      <c r="N231" s="201" t="s">
        <v>37</v>
      </c>
      <c r="O231" s="71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4" t="s">
        <v>326</v>
      </c>
      <c r="AT231" s="204" t="s">
        <v>184</v>
      </c>
      <c r="AU231" s="204" t="s">
        <v>82</v>
      </c>
      <c r="AY231" s="17" t="s">
        <v>182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80</v>
      </c>
      <c r="BK231" s="205">
        <f>ROUND(I231*H231,2)</f>
        <v>0</v>
      </c>
      <c r="BL231" s="17" t="s">
        <v>326</v>
      </c>
      <c r="BM231" s="204" t="s">
        <v>5038</v>
      </c>
    </row>
    <row r="232" spans="1:65" s="14" customFormat="1" ht="11.25">
      <c r="B232" s="217"/>
      <c r="C232" s="218"/>
      <c r="D232" s="208" t="s">
        <v>194</v>
      </c>
      <c r="E232" s="219" t="s">
        <v>1</v>
      </c>
      <c r="F232" s="220" t="s">
        <v>282</v>
      </c>
      <c r="G232" s="218"/>
      <c r="H232" s="221">
        <v>8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194</v>
      </c>
      <c r="AU232" s="227" t="s">
        <v>82</v>
      </c>
      <c r="AV232" s="14" t="s">
        <v>82</v>
      </c>
      <c r="AW232" s="14" t="s">
        <v>29</v>
      </c>
      <c r="AX232" s="14" t="s">
        <v>80</v>
      </c>
      <c r="AY232" s="227" t="s">
        <v>182</v>
      </c>
    </row>
    <row r="233" spans="1:65" s="2" customFormat="1" ht="24.2" customHeight="1">
      <c r="A233" s="34"/>
      <c r="B233" s="35"/>
      <c r="C233" s="242" t="s">
        <v>871</v>
      </c>
      <c r="D233" s="242" t="s">
        <v>648</v>
      </c>
      <c r="E233" s="243" t="s">
        <v>5039</v>
      </c>
      <c r="F233" s="244" t="s">
        <v>5040</v>
      </c>
      <c r="G233" s="245" t="s">
        <v>324</v>
      </c>
      <c r="H233" s="246">
        <v>8</v>
      </c>
      <c r="I233" s="247"/>
      <c r="J233" s="248">
        <f>ROUND(I233*H233,2)</f>
        <v>0</v>
      </c>
      <c r="K233" s="249"/>
      <c r="L233" s="250"/>
      <c r="M233" s="251" t="s">
        <v>1</v>
      </c>
      <c r="N233" s="252" t="s">
        <v>37</v>
      </c>
      <c r="O233" s="71"/>
      <c r="P233" s="202">
        <f>O233*H233</f>
        <v>0</v>
      </c>
      <c r="Q233" s="202">
        <v>6.0000000000000002E-5</v>
      </c>
      <c r="R233" s="202">
        <f>Q233*H233</f>
        <v>4.8000000000000001E-4</v>
      </c>
      <c r="S233" s="202">
        <v>0</v>
      </c>
      <c r="T233" s="20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4" t="s">
        <v>434</v>
      </c>
      <c r="AT233" s="204" t="s">
        <v>648</v>
      </c>
      <c r="AU233" s="204" t="s">
        <v>82</v>
      </c>
      <c r="AY233" s="17" t="s">
        <v>182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80</v>
      </c>
      <c r="BK233" s="205">
        <f>ROUND(I233*H233,2)</f>
        <v>0</v>
      </c>
      <c r="BL233" s="17" t="s">
        <v>326</v>
      </c>
      <c r="BM233" s="204" t="s">
        <v>5041</v>
      </c>
    </row>
    <row r="234" spans="1:65" s="14" customFormat="1" ht="11.25">
      <c r="B234" s="217"/>
      <c r="C234" s="218"/>
      <c r="D234" s="208" t="s">
        <v>194</v>
      </c>
      <c r="E234" s="219" t="s">
        <v>1</v>
      </c>
      <c r="F234" s="220" t="s">
        <v>282</v>
      </c>
      <c r="G234" s="218"/>
      <c r="H234" s="221">
        <v>8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194</v>
      </c>
      <c r="AU234" s="227" t="s">
        <v>82</v>
      </c>
      <c r="AV234" s="14" t="s">
        <v>82</v>
      </c>
      <c r="AW234" s="14" t="s">
        <v>29</v>
      </c>
      <c r="AX234" s="14" t="s">
        <v>80</v>
      </c>
      <c r="AY234" s="227" t="s">
        <v>182</v>
      </c>
    </row>
    <row r="235" spans="1:65" s="2" customFormat="1" ht="24.2" customHeight="1">
      <c r="A235" s="34"/>
      <c r="B235" s="35"/>
      <c r="C235" s="192" t="s">
        <v>878</v>
      </c>
      <c r="D235" s="192" t="s">
        <v>184</v>
      </c>
      <c r="E235" s="193" t="s">
        <v>5042</v>
      </c>
      <c r="F235" s="194" t="s">
        <v>5043</v>
      </c>
      <c r="G235" s="195" t="s">
        <v>324</v>
      </c>
      <c r="H235" s="196">
        <v>1</v>
      </c>
      <c r="I235" s="197"/>
      <c r="J235" s="198">
        <f>ROUND(I235*H235,2)</f>
        <v>0</v>
      </c>
      <c r="K235" s="199"/>
      <c r="L235" s="39"/>
      <c r="M235" s="200" t="s">
        <v>1</v>
      </c>
      <c r="N235" s="201" t="s">
        <v>37</v>
      </c>
      <c r="O235" s="71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326</v>
      </c>
      <c r="AT235" s="204" t="s">
        <v>184</v>
      </c>
      <c r="AU235" s="204" t="s">
        <v>82</v>
      </c>
      <c r="AY235" s="17" t="s">
        <v>182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80</v>
      </c>
      <c r="BK235" s="205">
        <f>ROUND(I235*H235,2)</f>
        <v>0</v>
      </c>
      <c r="BL235" s="17" t="s">
        <v>326</v>
      </c>
      <c r="BM235" s="204" t="s">
        <v>5044</v>
      </c>
    </row>
    <row r="236" spans="1:65" s="14" customFormat="1" ht="11.25">
      <c r="B236" s="217"/>
      <c r="C236" s="218"/>
      <c r="D236" s="208" t="s">
        <v>194</v>
      </c>
      <c r="E236" s="219" t="s">
        <v>1</v>
      </c>
      <c r="F236" s="220" t="s">
        <v>80</v>
      </c>
      <c r="G236" s="218"/>
      <c r="H236" s="221">
        <v>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194</v>
      </c>
      <c r="AU236" s="227" t="s">
        <v>82</v>
      </c>
      <c r="AV236" s="14" t="s">
        <v>82</v>
      </c>
      <c r="AW236" s="14" t="s">
        <v>29</v>
      </c>
      <c r="AX236" s="14" t="s">
        <v>80</v>
      </c>
      <c r="AY236" s="227" t="s">
        <v>182</v>
      </c>
    </row>
    <row r="237" spans="1:65" s="2" customFormat="1" ht="24.2" customHeight="1">
      <c r="A237" s="34"/>
      <c r="B237" s="35"/>
      <c r="C237" s="242" t="s">
        <v>886</v>
      </c>
      <c r="D237" s="242" t="s">
        <v>648</v>
      </c>
      <c r="E237" s="243" t="s">
        <v>5045</v>
      </c>
      <c r="F237" s="244" t="s">
        <v>5046</v>
      </c>
      <c r="G237" s="245" t="s">
        <v>324</v>
      </c>
      <c r="H237" s="246">
        <v>1</v>
      </c>
      <c r="I237" s="247"/>
      <c r="J237" s="248">
        <f>ROUND(I237*H237,2)</f>
        <v>0</v>
      </c>
      <c r="K237" s="249"/>
      <c r="L237" s="250"/>
      <c r="M237" s="251" t="s">
        <v>1</v>
      </c>
      <c r="N237" s="252" t="s">
        <v>37</v>
      </c>
      <c r="O237" s="71"/>
      <c r="P237" s="202">
        <f>O237*H237</f>
        <v>0</v>
      </c>
      <c r="Q237" s="202">
        <v>5.9000000000000003E-4</v>
      </c>
      <c r="R237" s="202">
        <f>Q237*H237</f>
        <v>5.9000000000000003E-4</v>
      </c>
      <c r="S237" s="202">
        <v>0</v>
      </c>
      <c r="T237" s="20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434</v>
      </c>
      <c r="AT237" s="204" t="s">
        <v>648</v>
      </c>
      <c r="AU237" s="204" t="s">
        <v>82</v>
      </c>
      <c r="AY237" s="17" t="s">
        <v>182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80</v>
      </c>
      <c r="BK237" s="205">
        <f>ROUND(I237*H237,2)</f>
        <v>0</v>
      </c>
      <c r="BL237" s="17" t="s">
        <v>326</v>
      </c>
      <c r="BM237" s="204" t="s">
        <v>5047</v>
      </c>
    </row>
    <row r="238" spans="1:65" s="14" customFormat="1" ht="11.25">
      <c r="B238" s="217"/>
      <c r="C238" s="218"/>
      <c r="D238" s="208" t="s">
        <v>194</v>
      </c>
      <c r="E238" s="219" t="s">
        <v>1</v>
      </c>
      <c r="F238" s="220" t="s">
        <v>80</v>
      </c>
      <c r="G238" s="218"/>
      <c r="H238" s="221">
        <v>1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194</v>
      </c>
      <c r="AU238" s="227" t="s">
        <v>82</v>
      </c>
      <c r="AV238" s="14" t="s">
        <v>82</v>
      </c>
      <c r="AW238" s="14" t="s">
        <v>29</v>
      </c>
      <c r="AX238" s="14" t="s">
        <v>80</v>
      </c>
      <c r="AY238" s="227" t="s">
        <v>182</v>
      </c>
    </row>
    <row r="239" spans="1:65" s="2" customFormat="1" ht="24.2" customHeight="1">
      <c r="A239" s="34"/>
      <c r="B239" s="35"/>
      <c r="C239" s="192" t="s">
        <v>892</v>
      </c>
      <c r="D239" s="192" t="s">
        <v>184</v>
      </c>
      <c r="E239" s="193" t="s">
        <v>5048</v>
      </c>
      <c r="F239" s="194" t="s">
        <v>5049</v>
      </c>
      <c r="G239" s="195" t="s">
        <v>324</v>
      </c>
      <c r="H239" s="196">
        <v>80</v>
      </c>
      <c r="I239" s="197"/>
      <c r="J239" s="198">
        <f>ROUND(I239*H239,2)</f>
        <v>0</v>
      </c>
      <c r="K239" s="199"/>
      <c r="L239" s="39"/>
      <c r="M239" s="200" t="s">
        <v>1</v>
      </c>
      <c r="N239" s="201" t="s">
        <v>37</v>
      </c>
      <c r="O239" s="71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4" t="s">
        <v>326</v>
      </c>
      <c r="AT239" s="204" t="s">
        <v>184</v>
      </c>
      <c r="AU239" s="204" t="s">
        <v>82</v>
      </c>
      <c r="AY239" s="17" t="s">
        <v>182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7" t="s">
        <v>80</v>
      </c>
      <c r="BK239" s="205">
        <f>ROUND(I239*H239,2)</f>
        <v>0</v>
      </c>
      <c r="BL239" s="17" t="s">
        <v>326</v>
      </c>
      <c r="BM239" s="204" t="s">
        <v>5050</v>
      </c>
    </row>
    <row r="240" spans="1:65" s="14" customFormat="1" ht="11.25">
      <c r="B240" s="217"/>
      <c r="C240" s="218"/>
      <c r="D240" s="208" t="s">
        <v>194</v>
      </c>
      <c r="E240" s="219" t="s">
        <v>1</v>
      </c>
      <c r="F240" s="220" t="s">
        <v>5051</v>
      </c>
      <c r="G240" s="218"/>
      <c r="H240" s="221">
        <v>80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194</v>
      </c>
      <c r="AU240" s="227" t="s">
        <v>82</v>
      </c>
      <c r="AV240" s="14" t="s">
        <v>82</v>
      </c>
      <c r="AW240" s="14" t="s">
        <v>29</v>
      </c>
      <c r="AX240" s="14" t="s">
        <v>80</v>
      </c>
      <c r="AY240" s="227" t="s">
        <v>182</v>
      </c>
    </row>
    <row r="241" spans="1:65" s="2" customFormat="1" ht="24.2" customHeight="1">
      <c r="A241" s="34"/>
      <c r="B241" s="35"/>
      <c r="C241" s="242" t="s">
        <v>898</v>
      </c>
      <c r="D241" s="242" t="s">
        <v>648</v>
      </c>
      <c r="E241" s="243" t="s">
        <v>5052</v>
      </c>
      <c r="F241" s="244" t="s">
        <v>5053</v>
      </c>
      <c r="G241" s="245" t="s">
        <v>324</v>
      </c>
      <c r="H241" s="246">
        <v>66</v>
      </c>
      <c r="I241" s="247"/>
      <c r="J241" s="248">
        <f>ROUND(I241*H241,2)</f>
        <v>0</v>
      </c>
      <c r="K241" s="249"/>
      <c r="L241" s="250"/>
      <c r="M241" s="251" t="s">
        <v>1</v>
      </c>
      <c r="N241" s="252" t="s">
        <v>37</v>
      </c>
      <c r="O241" s="71"/>
      <c r="P241" s="202">
        <f>O241*H241</f>
        <v>0</v>
      </c>
      <c r="Q241" s="202">
        <v>6.9999999999999994E-5</v>
      </c>
      <c r="R241" s="202">
        <f>Q241*H241</f>
        <v>4.62E-3</v>
      </c>
      <c r="S241" s="202">
        <v>0</v>
      </c>
      <c r="T241" s="20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434</v>
      </c>
      <c r="AT241" s="204" t="s">
        <v>648</v>
      </c>
      <c r="AU241" s="204" t="s">
        <v>82</v>
      </c>
      <c r="AY241" s="17" t="s">
        <v>182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80</v>
      </c>
      <c r="BK241" s="205">
        <f>ROUND(I241*H241,2)</f>
        <v>0</v>
      </c>
      <c r="BL241" s="17" t="s">
        <v>326</v>
      </c>
      <c r="BM241" s="204" t="s">
        <v>5054</v>
      </c>
    </row>
    <row r="242" spans="1:65" s="14" customFormat="1" ht="11.25">
      <c r="B242" s="217"/>
      <c r="C242" s="218"/>
      <c r="D242" s="208" t="s">
        <v>194</v>
      </c>
      <c r="E242" s="219" t="s">
        <v>1</v>
      </c>
      <c r="F242" s="220" t="s">
        <v>922</v>
      </c>
      <c r="G242" s="218"/>
      <c r="H242" s="221">
        <v>66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194</v>
      </c>
      <c r="AU242" s="227" t="s">
        <v>82</v>
      </c>
      <c r="AV242" s="14" t="s">
        <v>82</v>
      </c>
      <c r="AW242" s="14" t="s">
        <v>29</v>
      </c>
      <c r="AX242" s="14" t="s">
        <v>80</v>
      </c>
      <c r="AY242" s="227" t="s">
        <v>182</v>
      </c>
    </row>
    <row r="243" spans="1:65" s="2" customFormat="1" ht="24.2" customHeight="1">
      <c r="A243" s="34"/>
      <c r="B243" s="35"/>
      <c r="C243" s="242" t="s">
        <v>902</v>
      </c>
      <c r="D243" s="242" t="s">
        <v>648</v>
      </c>
      <c r="E243" s="243" t="s">
        <v>5055</v>
      </c>
      <c r="F243" s="244" t="s">
        <v>5056</v>
      </c>
      <c r="G243" s="245" t="s">
        <v>324</v>
      </c>
      <c r="H243" s="246">
        <v>14</v>
      </c>
      <c r="I243" s="247"/>
      <c r="J243" s="248">
        <f>ROUND(I243*H243,2)</f>
        <v>0</v>
      </c>
      <c r="K243" s="249"/>
      <c r="L243" s="250"/>
      <c r="M243" s="251" t="s">
        <v>1</v>
      </c>
      <c r="N243" s="252" t="s">
        <v>37</v>
      </c>
      <c r="O243" s="71"/>
      <c r="P243" s="202">
        <f>O243*H243</f>
        <v>0</v>
      </c>
      <c r="Q243" s="202">
        <v>1.3999999999999999E-4</v>
      </c>
      <c r="R243" s="202">
        <f>Q243*H243</f>
        <v>1.9599999999999999E-3</v>
      </c>
      <c r="S243" s="202">
        <v>0</v>
      </c>
      <c r="T243" s="20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4" t="s">
        <v>434</v>
      </c>
      <c r="AT243" s="204" t="s">
        <v>648</v>
      </c>
      <c r="AU243" s="204" t="s">
        <v>82</v>
      </c>
      <c r="AY243" s="17" t="s">
        <v>182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80</v>
      </c>
      <c r="BK243" s="205">
        <f>ROUND(I243*H243,2)</f>
        <v>0</v>
      </c>
      <c r="BL243" s="17" t="s">
        <v>326</v>
      </c>
      <c r="BM243" s="204" t="s">
        <v>5057</v>
      </c>
    </row>
    <row r="244" spans="1:65" s="14" customFormat="1" ht="11.25">
      <c r="B244" s="217"/>
      <c r="C244" s="218"/>
      <c r="D244" s="208" t="s">
        <v>194</v>
      </c>
      <c r="E244" s="219" t="s">
        <v>1</v>
      </c>
      <c r="F244" s="220" t="s">
        <v>145</v>
      </c>
      <c r="G244" s="218"/>
      <c r="H244" s="221">
        <v>14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194</v>
      </c>
      <c r="AU244" s="227" t="s">
        <v>82</v>
      </c>
      <c r="AV244" s="14" t="s">
        <v>82</v>
      </c>
      <c r="AW244" s="14" t="s">
        <v>29</v>
      </c>
      <c r="AX244" s="14" t="s">
        <v>80</v>
      </c>
      <c r="AY244" s="227" t="s">
        <v>182</v>
      </c>
    </row>
    <row r="245" spans="1:65" s="2" customFormat="1" ht="33" customHeight="1">
      <c r="A245" s="34"/>
      <c r="B245" s="35"/>
      <c r="C245" s="192" t="s">
        <v>908</v>
      </c>
      <c r="D245" s="192" t="s">
        <v>184</v>
      </c>
      <c r="E245" s="193" t="s">
        <v>5058</v>
      </c>
      <c r="F245" s="194" t="s">
        <v>5059</v>
      </c>
      <c r="G245" s="195" t="s">
        <v>324</v>
      </c>
      <c r="H245" s="196">
        <v>24</v>
      </c>
      <c r="I245" s="197"/>
      <c r="J245" s="198">
        <f>ROUND(I245*H245,2)</f>
        <v>0</v>
      </c>
      <c r="K245" s="199"/>
      <c r="L245" s="39"/>
      <c r="M245" s="200" t="s">
        <v>1</v>
      </c>
      <c r="N245" s="201" t="s">
        <v>37</v>
      </c>
      <c r="O245" s="71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4" t="s">
        <v>326</v>
      </c>
      <c r="AT245" s="204" t="s">
        <v>184</v>
      </c>
      <c r="AU245" s="204" t="s">
        <v>82</v>
      </c>
      <c r="AY245" s="17" t="s">
        <v>182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7" t="s">
        <v>80</v>
      </c>
      <c r="BK245" s="205">
        <f>ROUND(I245*H245,2)</f>
        <v>0</v>
      </c>
      <c r="BL245" s="17" t="s">
        <v>326</v>
      </c>
      <c r="BM245" s="204" t="s">
        <v>5060</v>
      </c>
    </row>
    <row r="246" spans="1:65" s="14" customFormat="1" ht="11.25">
      <c r="B246" s="217"/>
      <c r="C246" s="218"/>
      <c r="D246" s="208" t="s">
        <v>194</v>
      </c>
      <c r="E246" s="219" t="s">
        <v>1</v>
      </c>
      <c r="F246" s="220" t="s">
        <v>375</v>
      </c>
      <c r="G246" s="218"/>
      <c r="H246" s="221">
        <v>24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194</v>
      </c>
      <c r="AU246" s="227" t="s">
        <v>82</v>
      </c>
      <c r="AV246" s="14" t="s">
        <v>82</v>
      </c>
      <c r="AW246" s="14" t="s">
        <v>29</v>
      </c>
      <c r="AX246" s="14" t="s">
        <v>80</v>
      </c>
      <c r="AY246" s="227" t="s">
        <v>182</v>
      </c>
    </row>
    <row r="247" spans="1:65" s="2" customFormat="1" ht="24.2" customHeight="1">
      <c r="A247" s="34"/>
      <c r="B247" s="35"/>
      <c r="C247" s="242" t="s">
        <v>914</v>
      </c>
      <c r="D247" s="242" t="s">
        <v>648</v>
      </c>
      <c r="E247" s="243" t="s">
        <v>5061</v>
      </c>
      <c r="F247" s="244" t="s">
        <v>5062</v>
      </c>
      <c r="G247" s="245" t="s">
        <v>324</v>
      </c>
      <c r="H247" s="246">
        <v>24</v>
      </c>
      <c r="I247" s="247"/>
      <c r="J247" s="248">
        <f>ROUND(I247*H247,2)</f>
        <v>0</v>
      </c>
      <c r="K247" s="249"/>
      <c r="L247" s="250"/>
      <c r="M247" s="251" t="s">
        <v>1</v>
      </c>
      <c r="N247" s="252" t="s">
        <v>37</v>
      </c>
      <c r="O247" s="71"/>
      <c r="P247" s="202">
        <f>O247*H247</f>
        <v>0</v>
      </c>
      <c r="Q247" s="202">
        <v>1E-4</v>
      </c>
      <c r="R247" s="202">
        <f>Q247*H247</f>
        <v>2.4000000000000002E-3</v>
      </c>
      <c r="S247" s="202">
        <v>0</v>
      </c>
      <c r="T247" s="20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434</v>
      </c>
      <c r="AT247" s="204" t="s">
        <v>648</v>
      </c>
      <c r="AU247" s="204" t="s">
        <v>82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326</v>
      </c>
      <c r="BM247" s="204" t="s">
        <v>5063</v>
      </c>
    </row>
    <row r="248" spans="1:65" s="14" customFormat="1" ht="11.25">
      <c r="B248" s="217"/>
      <c r="C248" s="218"/>
      <c r="D248" s="208" t="s">
        <v>194</v>
      </c>
      <c r="E248" s="219" t="s">
        <v>1</v>
      </c>
      <c r="F248" s="220" t="s">
        <v>375</v>
      </c>
      <c r="G248" s="218"/>
      <c r="H248" s="221">
        <v>24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194</v>
      </c>
      <c r="AU248" s="227" t="s">
        <v>82</v>
      </c>
      <c r="AV248" s="14" t="s">
        <v>82</v>
      </c>
      <c r="AW248" s="14" t="s">
        <v>29</v>
      </c>
      <c r="AX248" s="14" t="s">
        <v>80</v>
      </c>
      <c r="AY248" s="227" t="s">
        <v>182</v>
      </c>
    </row>
    <row r="249" spans="1:65" s="2" customFormat="1" ht="33" customHeight="1">
      <c r="A249" s="34"/>
      <c r="B249" s="35"/>
      <c r="C249" s="192" t="s">
        <v>922</v>
      </c>
      <c r="D249" s="192" t="s">
        <v>184</v>
      </c>
      <c r="E249" s="193" t="s">
        <v>5064</v>
      </c>
      <c r="F249" s="194" t="s">
        <v>5065</v>
      </c>
      <c r="G249" s="195" t="s">
        <v>324</v>
      </c>
      <c r="H249" s="196">
        <v>2</v>
      </c>
      <c r="I249" s="197"/>
      <c r="J249" s="198">
        <f>ROUND(I249*H249,2)</f>
        <v>0</v>
      </c>
      <c r="K249" s="199"/>
      <c r="L249" s="39"/>
      <c r="M249" s="200" t="s">
        <v>1</v>
      </c>
      <c r="N249" s="201" t="s">
        <v>37</v>
      </c>
      <c r="O249" s="71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326</v>
      </c>
      <c r="AT249" s="204" t="s">
        <v>184</v>
      </c>
      <c r="AU249" s="204" t="s">
        <v>82</v>
      </c>
      <c r="AY249" s="17" t="s">
        <v>182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80</v>
      </c>
      <c r="BK249" s="205">
        <f>ROUND(I249*H249,2)</f>
        <v>0</v>
      </c>
      <c r="BL249" s="17" t="s">
        <v>326</v>
      </c>
      <c r="BM249" s="204" t="s">
        <v>5066</v>
      </c>
    </row>
    <row r="250" spans="1:65" s="14" customFormat="1" ht="11.25">
      <c r="B250" s="217"/>
      <c r="C250" s="218"/>
      <c r="D250" s="208" t="s">
        <v>194</v>
      </c>
      <c r="E250" s="219" t="s">
        <v>1</v>
      </c>
      <c r="F250" s="220" t="s">
        <v>82</v>
      </c>
      <c r="G250" s="218"/>
      <c r="H250" s="221">
        <v>2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194</v>
      </c>
      <c r="AU250" s="227" t="s">
        <v>82</v>
      </c>
      <c r="AV250" s="14" t="s">
        <v>82</v>
      </c>
      <c r="AW250" s="14" t="s">
        <v>29</v>
      </c>
      <c r="AX250" s="14" t="s">
        <v>80</v>
      </c>
      <c r="AY250" s="227" t="s">
        <v>182</v>
      </c>
    </row>
    <row r="251" spans="1:65" s="2" customFormat="1" ht="24.2" customHeight="1">
      <c r="A251" s="34"/>
      <c r="B251" s="35"/>
      <c r="C251" s="242" t="s">
        <v>930</v>
      </c>
      <c r="D251" s="242" t="s">
        <v>648</v>
      </c>
      <c r="E251" s="243" t="s">
        <v>5067</v>
      </c>
      <c r="F251" s="244" t="s">
        <v>5068</v>
      </c>
      <c r="G251" s="245" t="s">
        <v>324</v>
      </c>
      <c r="H251" s="246">
        <v>2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37</v>
      </c>
      <c r="O251" s="71"/>
      <c r="P251" s="202">
        <f>O251*H251</f>
        <v>0</v>
      </c>
      <c r="Q251" s="202">
        <v>8.9999999999999998E-4</v>
      </c>
      <c r="R251" s="202">
        <f>Q251*H251</f>
        <v>1.8E-3</v>
      </c>
      <c r="S251" s="202">
        <v>0</v>
      </c>
      <c r="T251" s="20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434</v>
      </c>
      <c r="AT251" s="204" t="s">
        <v>648</v>
      </c>
      <c r="AU251" s="204" t="s">
        <v>82</v>
      </c>
      <c r="AY251" s="17" t="s">
        <v>182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7" t="s">
        <v>80</v>
      </c>
      <c r="BK251" s="205">
        <f>ROUND(I251*H251,2)</f>
        <v>0</v>
      </c>
      <c r="BL251" s="17" t="s">
        <v>326</v>
      </c>
      <c r="BM251" s="204" t="s">
        <v>5069</v>
      </c>
    </row>
    <row r="252" spans="1:65" s="14" customFormat="1" ht="11.25">
      <c r="B252" s="217"/>
      <c r="C252" s="218"/>
      <c r="D252" s="208" t="s">
        <v>194</v>
      </c>
      <c r="E252" s="219" t="s">
        <v>1</v>
      </c>
      <c r="F252" s="220" t="s">
        <v>82</v>
      </c>
      <c r="G252" s="218"/>
      <c r="H252" s="221">
        <v>2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194</v>
      </c>
      <c r="AU252" s="227" t="s">
        <v>82</v>
      </c>
      <c r="AV252" s="14" t="s">
        <v>82</v>
      </c>
      <c r="AW252" s="14" t="s">
        <v>29</v>
      </c>
      <c r="AX252" s="14" t="s">
        <v>80</v>
      </c>
      <c r="AY252" s="227" t="s">
        <v>182</v>
      </c>
    </row>
    <row r="253" spans="1:65" s="2" customFormat="1" ht="33" customHeight="1">
      <c r="A253" s="34"/>
      <c r="B253" s="35"/>
      <c r="C253" s="192" t="s">
        <v>934</v>
      </c>
      <c r="D253" s="192" t="s">
        <v>184</v>
      </c>
      <c r="E253" s="193" t="s">
        <v>5070</v>
      </c>
      <c r="F253" s="194" t="s">
        <v>5071</v>
      </c>
      <c r="G253" s="195" t="s">
        <v>324</v>
      </c>
      <c r="H253" s="196">
        <v>2</v>
      </c>
      <c r="I253" s="197"/>
      <c r="J253" s="198">
        <f>ROUND(I253*H253,2)</f>
        <v>0</v>
      </c>
      <c r="K253" s="199"/>
      <c r="L253" s="39"/>
      <c r="M253" s="200" t="s">
        <v>1</v>
      </c>
      <c r="N253" s="201" t="s">
        <v>37</v>
      </c>
      <c r="O253" s="71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4" t="s">
        <v>326</v>
      </c>
      <c r="AT253" s="204" t="s">
        <v>184</v>
      </c>
      <c r="AU253" s="204" t="s">
        <v>82</v>
      </c>
      <c r="AY253" s="17" t="s">
        <v>182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7" t="s">
        <v>80</v>
      </c>
      <c r="BK253" s="205">
        <f>ROUND(I253*H253,2)</f>
        <v>0</v>
      </c>
      <c r="BL253" s="17" t="s">
        <v>326</v>
      </c>
      <c r="BM253" s="204" t="s">
        <v>5072</v>
      </c>
    </row>
    <row r="254" spans="1:65" s="14" customFormat="1" ht="11.25">
      <c r="B254" s="217"/>
      <c r="C254" s="218"/>
      <c r="D254" s="208" t="s">
        <v>194</v>
      </c>
      <c r="E254" s="219" t="s">
        <v>1</v>
      </c>
      <c r="F254" s="220" t="s">
        <v>82</v>
      </c>
      <c r="G254" s="218"/>
      <c r="H254" s="221">
        <v>2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194</v>
      </c>
      <c r="AU254" s="227" t="s">
        <v>82</v>
      </c>
      <c r="AV254" s="14" t="s">
        <v>82</v>
      </c>
      <c r="AW254" s="14" t="s">
        <v>29</v>
      </c>
      <c r="AX254" s="14" t="s">
        <v>80</v>
      </c>
      <c r="AY254" s="227" t="s">
        <v>182</v>
      </c>
    </row>
    <row r="255" spans="1:65" s="2" customFormat="1" ht="24.2" customHeight="1">
      <c r="A255" s="34"/>
      <c r="B255" s="35"/>
      <c r="C255" s="242" t="s">
        <v>938</v>
      </c>
      <c r="D255" s="242" t="s">
        <v>648</v>
      </c>
      <c r="E255" s="243" t="s">
        <v>5073</v>
      </c>
      <c r="F255" s="244" t="s">
        <v>5074</v>
      </c>
      <c r="G255" s="245" t="s">
        <v>324</v>
      </c>
      <c r="H255" s="246">
        <v>2</v>
      </c>
      <c r="I255" s="247"/>
      <c r="J255" s="248">
        <f>ROUND(I255*H255,2)</f>
        <v>0</v>
      </c>
      <c r="K255" s="249"/>
      <c r="L255" s="250"/>
      <c r="M255" s="251" t="s">
        <v>1</v>
      </c>
      <c r="N255" s="252" t="s">
        <v>37</v>
      </c>
      <c r="O255" s="71"/>
      <c r="P255" s="202">
        <f>O255*H255</f>
        <v>0</v>
      </c>
      <c r="Q255" s="202">
        <v>1.3500000000000001E-3</v>
      </c>
      <c r="R255" s="202">
        <f>Q255*H255</f>
        <v>2.7000000000000001E-3</v>
      </c>
      <c r="S255" s="202">
        <v>0</v>
      </c>
      <c r="T255" s="20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4" t="s">
        <v>434</v>
      </c>
      <c r="AT255" s="204" t="s">
        <v>648</v>
      </c>
      <c r="AU255" s="204" t="s">
        <v>82</v>
      </c>
      <c r="AY255" s="17" t="s">
        <v>182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7" t="s">
        <v>80</v>
      </c>
      <c r="BK255" s="205">
        <f>ROUND(I255*H255,2)</f>
        <v>0</v>
      </c>
      <c r="BL255" s="17" t="s">
        <v>326</v>
      </c>
      <c r="BM255" s="204" t="s">
        <v>5075</v>
      </c>
    </row>
    <row r="256" spans="1:65" s="14" customFormat="1" ht="11.25">
      <c r="B256" s="217"/>
      <c r="C256" s="218"/>
      <c r="D256" s="208" t="s">
        <v>194</v>
      </c>
      <c r="E256" s="219" t="s">
        <v>1</v>
      </c>
      <c r="F256" s="220" t="s">
        <v>82</v>
      </c>
      <c r="G256" s="218"/>
      <c r="H256" s="221">
        <v>2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194</v>
      </c>
      <c r="AU256" s="227" t="s">
        <v>82</v>
      </c>
      <c r="AV256" s="14" t="s">
        <v>82</v>
      </c>
      <c r="AW256" s="14" t="s">
        <v>29</v>
      </c>
      <c r="AX256" s="14" t="s">
        <v>80</v>
      </c>
      <c r="AY256" s="227" t="s">
        <v>182</v>
      </c>
    </row>
    <row r="257" spans="1:65" s="2" customFormat="1" ht="33" customHeight="1">
      <c r="A257" s="34"/>
      <c r="B257" s="35"/>
      <c r="C257" s="192" t="s">
        <v>943</v>
      </c>
      <c r="D257" s="192" t="s">
        <v>184</v>
      </c>
      <c r="E257" s="193" t="s">
        <v>5076</v>
      </c>
      <c r="F257" s="194" t="s">
        <v>5077</v>
      </c>
      <c r="G257" s="195" t="s">
        <v>324</v>
      </c>
      <c r="H257" s="196">
        <v>3</v>
      </c>
      <c r="I257" s="197"/>
      <c r="J257" s="198">
        <f>ROUND(I257*H257,2)</f>
        <v>0</v>
      </c>
      <c r="K257" s="199"/>
      <c r="L257" s="39"/>
      <c r="M257" s="200" t="s">
        <v>1</v>
      </c>
      <c r="N257" s="201" t="s">
        <v>37</v>
      </c>
      <c r="O257" s="71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4" t="s">
        <v>326</v>
      </c>
      <c r="AT257" s="204" t="s">
        <v>184</v>
      </c>
      <c r="AU257" s="204" t="s">
        <v>82</v>
      </c>
      <c r="AY257" s="17" t="s">
        <v>182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7" t="s">
        <v>80</v>
      </c>
      <c r="BK257" s="205">
        <f>ROUND(I257*H257,2)</f>
        <v>0</v>
      </c>
      <c r="BL257" s="17" t="s">
        <v>326</v>
      </c>
      <c r="BM257" s="204" t="s">
        <v>5078</v>
      </c>
    </row>
    <row r="258" spans="1:65" s="14" customFormat="1" ht="11.25">
      <c r="B258" s="217"/>
      <c r="C258" s="218"/>
      <c r="D258" s="208" t="s">
        <v>194</v>
      </c>
      <c r="E258" s="219" t="s">
        <v>1</v>
      </c>
      <c r="F258" s="220" t="s">
        <v>198</v>
      </c>
      <c r="G258" s="218"/>
      <c r="H258" s="221">
        <v>3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194</v>
      </c>
      <c r="AU258" s="227" t="s">
        <v>82</v>
      </c>
      <c r="AV258" s="14" t="s">
        <v>82</v>
      </c>
      <c r="AW258" s="14" t="s">
        <v>29</v>
      </c>
      <c r="AX258" s="14" t="s">
        <v>80</v>
      </c>
      <c r="AY258" s="227" t="s">
        <v>182</v>
      </c>
    </row>
    <row r="259" spans="1:65" s="2" customFormat="1" ht="24.2" customHeight="1">
      <c r="A259" s="34"/>
      <c r="B259" s="35"/>
      <c r="C259" s="242" t="s">
        <v>948</v>
      </c>
      <c r="D259" s="242" t="s">
        <v>648</v>
      </c>
      <c r="E259" s="243" t="s">
        <v>5079</v>
      </c>
      <c r="F259" s="244" t="s">
        <v>5080</v>
      </c>
      <c r="G259" s="245" t="s">
        <v>324</v>
      </c>
      <c r="H259" s="246">
        <v>3</v>
      </c>
      <c r="I259" s="247"/>
      <c r="J259" s="248">
        <f>ROUND(I259*H259,2)</f>
        <v>0</v>
      </c>
      <c r="K259" s="249"/>
      <c r="L259" s="250"/>
      <c r="M259" s="251" t="s">
        <v>1</v>
      </c>
      <c r="N259" s="252" t="s">
        <v>37</v>
      </c>
      <c r="O259" s="71"/>
      <c r="P259" s="202">
        <f>O259*H259</f>
        <v>0</v>
      </c>
      <c r="Q259" s="202">
        <v>5.9999999999999995E-4</v>
      </c>
      <c r="R259" s="202">
        <f>Q259*H259</f>
        <v>1.8E-3</v>
      </c>
      <c r="S259" s="202">
        <v>0</v>
      </c>
      <c r="T259" s="20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434</v>
      </c>
      <c r="AT259" s="204" t="s">
        <v>648</v>
      </c>
      <c r="AU259" s="204" t="s">
        <v>82</v>
      </c>
      <c r="AY259" s="17" t="s">
        <v>182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7" t="s">
        <v>80</v>
      </c>
      <c r="BK259" s="205">
        <f>ROUND(I259*H259,2)</f>
        <v>0</v>
      </c>
      <c r="BL259" s="17" t="s">
        <v>326</v>
      </c>
      <c r="BM259" s="204" t="s">
        <v>5081</v>
      </c>
    </row>
    <row r="260" spans="1:65" s="14" customFormat="1" ht="11.25">
      <c r="B260" s="217"/>
      <c r="C260" s="218"/>
      <c r="D260" s="208" t="s">
        <v>194</v>
      </c>
      <c r="E260" s="219" t="s">
        <v>1</v>
      </c>
      <c r="F260" s="220" t="s">
        <v>198</v>
      </c>
      <c r="G260" s="218"/>
      <c r="H260" s="221">
        <v>3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194</v>
      </c>
      <c r="AU260" s="227" t="s">
        <v>82</v>
      </c>
      <c r="AV260" s="14" t="s">
        <v>82</v>
      </c>
      <c r="AW260" s="14" t="s">
        <v>29</v>
      </c>
      <c r="AX260" s="14" t="s">
        <v>80</v>
      </c>
      <c r="AY260" s="227" t="s">
        <v>182</v>
      </c>
    </row>
    <row r="261" spans="1:65" s="2" customFormat="1" ht="24.2" customHeight="1">
      <c r="A261" s="34"/>
      <c r="B261" s="35"/>
      <c r="C261" s="192" t="s">
        <v>953</v>
      </c>
      <c r="D261" s="192" t="s">
        <v>184</v>
      </c>
      <c r="E261" s="193" t="s">
        <v>5082</v>
      </c>
      <c r="F261" s="194" t="s">
        <v>5083</v>
      </c>
      <c r="G261" s="195" t="s">
        <v>324</v>
      </c>
      <c r="H261" s="196">
        <v>2</v>
      </c>
      <c r="I261" s="197"/>
      <c r="J261" s="198">
        <f>ROUND(I261*H261,2)</f>
        <v>0</v>
      </c>
      <c r="K261" s="199"/>
      <c r="L261" s="39"/>
      <c r="M261" s="200" t="s">
        <v>1</v>
      </c>
      <c r="N261" s="201" t="s">
        <v>37</v>
      </c>
      <c r="O261" s="71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4" t="s">
        <v>326</v>
      </c>
      <c r="AT261" s="204" t="s">
        <v>184</v>
      </c>
      <c r="AU261" s="204" t="s">
        <v>82</v>
      </c>
      <c r="AY261" s="17" t="s">
        <v>182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7" t="s">
        <v>80</v>
      </c>
      <c r="BK261" s="205">
        <f>ROUND(I261*H261,2)</f>
        <v>0</v>
      </c>
      <c r="BL261" s="17" t="s">
        <v>326</v>
      </c>
      <c r="BM261" s="204" t="s">
        <v>5084</v>
      </c>
    </row>
    <row r="262" spans="1:65" s="14" customFormat="1" ht="11.25">
      <c r="B262" s="217"/>
      <c r="C262" s="218"/>
      <c r="D262" s="208" t="s">
        <v>194</v>
      </c>
      <c r="E262" s="219" t="s">
        <v>1</v>
      </c>
      <c r="F262" s="220" t="s">
        <v>82</v>
      </c>
      <c r="G262" s="218"/>
      <c r="H262" s="221">
        <v>2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194</v>
      </c>
      <c r="AU262" s="227" t="s">
        <v>82</v>
      </c>
      <c r="AV262" s="14" t="s">
        <v>82</v>
      </c>
      <c r="AW262" s="14" t="s">
        <v>29</v>
      </c>
      <c r="AX262" s="14" t="s">
        <v>80</v>
      </c>
      <c r="AY262" s="227" t="s">
        <v>182</v>
      </c>
    </row>
    <row r="263" spans="1:65" s="2" customFormat="1" ht="21.75" customHeight="1">
      <c r="A263" s="34"/>
      <c r="B263" s="35"/>
      <c r="C263" s="242" t="s">
        <v>958</v>
      </c>
      <c r="D263" s="242" t="s">
        <v>648</v>
      </c>
      <c r="E263" s="243" t="s">
        <v>5085</v>
      </c>
      <c r="F263" s="244" t="s">
        <v>5086</v>
      </c>
      <c r="G263" s="245" t="s">
        <v>324</v>
      </c>
      <c r="H263" s="246">
        <v>2</v>
      </c>
      <c r="I263" s="247"/>
      <c r="J263" s="248">
        <f>ROUND(I263*H263,2)</f>
        <v>0</v>
      </c>
      <c r="K263" s="249"/>
      <c r="L263" s="250"/>
      <c r="M263" s="251" t="s">
        <v>1</v>
      </c>
      <c r="N263" s="252" t="s">
        <v>37</v>
      </c>
      <c r="O263" s="71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4" t="s">
        <v>434</v>
      </c>
      <c r="AT263" s="204" t="s">
        <v>648</v>
      </c>
      <c r="AU263" s="204" t="s">
        <v>82</v>
      </c>
      <c r="AY263" s="17" t="s">
        <v>182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7" t="s">
        <v>80</v>
      </c>
      <c r="BK263" s="205">
        <f>ROUND(I263*H263,2)</f>
        <v>0</v>
      </c>
      <c r="BL263" s="17" t="s">
        <v>326</v>
      </c>
      <c r="BM263" s="204" t="s">
        <v>5087</v>
      </c>
    </row>
    <row r="264" spans="1:65" s="2" customFormat="1" ht="48.75">
      <c r="A264" s="34"/>
      <c r="B264" s="35"/>
      <c r="C264" s="36"/>
      <c r="D264" s="208" t="s">
        <v>652</v>
      </c>
      <c r="E264" s="36"/>
      <c r="F264" s="253" t="s">
        <v>5088</v>
      </c>
      <c r="G264" s="36"/>
      <c r="H264" s="36"/>
      <c r="I264" s="254"/>
      <c r="J264" s="36"/>
      <c r="K264" s="36"/>
      <c r="L264" s="39"/>
      <c r="M264" s="255"/>
      <c r="N264" s="256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652</v>
      </c>
      <c r="AU264" s="17" t="s">
        <v>82</v>
      </c>
    </row>
    <row r="265" spans="1:65" s="14" customFormat="1" ht="11.25">
      <c r="B265" s="217"/>
      <c r="C265" s="218"/>
      <c r="D265" s="208" t="s">
        <v>194</v>
      </c>
      <c r="E265" s="219" t="s">
        <v>1</v>
      </c>
      <c r="F265" s="220" t="s">
        <v>82</v>
      </c>
      <c r="G265" s="218"/>
      <c r="H265" s="221">
        <v>2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194</v>
      </c>
      <c r="AU265" s="227" t="s">
        <v>82</v>
      </c>
      <c r="AV265" s="14" t="s">
        <v>82</v>
      </c>
      <c r="AW265" s="14" t="s">
        <v>29</v>
      </c>
      <c r="AX265" s="14" t="s">
        <v>80</v>
      </c>
      <c r="AY265" s="227" t="s">
        <v>182</v>
      </c>
    </row>
    <row r="266" spans="1:65" s="2" customFormat="1" ht="16.5" customHeight="1">
      <c r="A266" s="34"/>
      <c r="B266" s="35"/>
      <c r="C266" s="242" t="s">
        <v>963</v>
      </c>
      <c r="D266" s="242" t="s">
        <v>648</v>
      </c>
      <c r="E266" s="243" t="s">
        <v>5089</v>
      </c>
      <c r="F266" s="244" t="s">
        <v>5090</v>
      </c>
      <c r="G266" s="245" t="s">
        <v>324</v>
      </c>
      <c r="H266" s="246">
        <v>2</v>
      </c>
      <c r="I266" s="247"/>
      <c r="J266" s="248">
        <f>ROUND(I266*H266,2)</f>
        <v>0</v>
      </c>
      <c r="K266" s="249"/>
      <c r="L266" s="250"/>
      <c r="M266" s="251" t="s">
        <v>1</v>
      </c>
      <c r="N266" s="252" t="s">
        <v>37</v>
      </c>
      <c r="O266" s="71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4" t="s">
        <v>434</v>
      </c>
      <c r="AT266" s="204" t="s">
        <v>648</v>
      </c>
      <c r="AU266" s="204" t="s">
        <v>82</v>
      </c>
      <c r="AY266" s="17" t="s">
        <v>182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7" t="s">
        <v>80</v>
      </c>
      <c r="BK266" s="205">
        <f>ROUND(I266*H266,2)</f>
        <v>0</v>
      </c>
      <c r="BL266" s="17" t="s">
        <v>326</v>
      </c>
      <c r="BM266" s="204" t="s">
        <v>5091</v>
      </c>
    </row>
    <row r="267" spans="1:65" s="2" customFormat="1" ht="58.5">
      <c r="A267" s="34"/>
      <c r="B267" s="35"/>
      <c r="C267" s="36"/>
      <c r="D267" s="208" t="s">
        <v>652</v>
      </c>
      <c r="E267" s="36"/>
      <c r="F267" s="253" t="s">
        <v>5092</v>
      </c>
      <c r="G267" s="36"/>
      <c r="H267" s="36"/>
      <c r="I267" s="254"/>
      <c r="J267" s="36"/>
      <c r="K267" s="36"/>
      <c r="L267" s="39"/>
      <c r="M267" s="255"/>
      <c r="N267" s="256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652</v>
      </c>
      <c r="AU267" s="17" t="s">
        <v>82</v>
      </c>
    </row>
    <row r="268" spans="1:65" s="14" customFormat="1" ht="11.25">
      <c r="B268" s="217"/>
      <c r="C268" s="218"/>
      <c r="D268" s="208" t="s">
        <v>194</v>
      </c>
      <c r="E268" s="219" t="s">
        <v>1</v>
      </c>
      <c r="F268" s="220" t="s">
        <v>82</v>
      </c>
      <c r="G268" s="218"/>
      <c r="H268" s="221">
        <v>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194</v>
      </c>
      <c r="AU268" s="227" t="s">
        <v>82</v>
      </c>
      <c r="AV268" s="14" t="s">
        <v>82</v>
      </c>
      <c r="AW268" s="14" t="s">
        <v>29</v>
      </c>
      <c r="AX268" s="14" t="s">
        <v>80</v>
      </c>
      <c r="AY268" s="227" t="s">
        <v>182</v>
      </c>
    </row>
    <row r="269" spans="1:65" s="2" customFormat="1" ht="24.2" customHeight="1">
      <c r="A269" s="34"/>
      <c r="B269" s="35"/>
      <c r="C269" s="192" t="s">
        <v>965</v>
      </c>
      <c r="D269" s="192" t="s">
        <v>184</v>
      </c>
      <c r="E269" s="193" t="s">
        <v>5093</v>
      </c>
      <c r="F269" s="194" t="s">
        <v>5094</v>
      </c>
      <c r="G269" s="195" t="s">
        <v>324</v>
      </c>
      <c r="H269" s="196">
        <v>5</v>
      </c>
      <c r="I269" s="197"/>
      <c r="J269" s="198">
        <f>ROUND(I269*H269,2)</f>
        <v>0</v>
      </c>
      <c r="K269" s="199"/>
      <c r="L269" s="39"/>
      <c r="M269" s="200" t="s">
        <v>1</v>
      </c>
      <c r="N269" s="201" t="s">
        <v>37</v>
      </c>
      <c r="O269" s="71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4" t="s">
        <v>326</v>
      </c>
      <c r="AT269" s="204" t="s">
        <v>184</v>
      </c>
      <c r="AU269" s="204" t="s">
        <v>82</v>
      </c>
      <c r="AY269" s="17" t="s">
        <v>182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7" t="s">
        <v>80</v>
      </c>
      <c r="BK269" s="205">
        <f>ROUND(I269*H269,2)</f>
        <v>0</v>
      </c>
      <c r="BL269" s="17" t="s">
        <v>326</v>
      </c>
      <c r="BM269" s="204" t="s">
        <v>5095</v>
      </c>
    </row>
    <row r="270" spans="1:65" s="13" customFormat="1" ht="11.25">
      <c r="B270" s="206"/>
      <c r="C270" s="207"/>
      <c r="D270" s="208" t="s">
        <v>194</v>
      </c>
      <c r="E270" s="209" t="s">
        <v>1</v>
      </c>
      <c r="F270" s="210" t="s">
        <v>5096</v>
      </c>
      <c r="G270" s="207"/>
      <c r="H270" s="209" t="s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194</v>
      </c>
      <c r="AU270" s="216" t="s">
        <v>82</v>
      </c>
      <c r="AV270" s="13" t="s">
        <v>80</v>
      </c>
      <c r="AW270" s="13" t="s">
        <v>29</v>
      </c>
      <c r="AX270" s="13" t="s">
        <v>72</v>
      </c>
      <c r="AY270" s="216" t="s">
        <v>182</v>
      </c>
    </row>
    <row r="271" spans="1:65" s="14" customFormat="1" ht="11.25">
      <c r="B271" s="217"/>
      <c r="C271" s="218"/>
      <c r="D271" s="208" t="s">
        <v>194</v>
      </c>
      <c r="E271" s="219" t="s">
        <v>1</v>
      </c>
      <c r="F271" s="220" t="s">
        <v>243</v>
      </c>
      <c r="G271" s="218"/>
      <c r="H271" s="221">
        <v>5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194</v>
      </c>
      <c r="AU271" s="227" t="s">
        <v>82</v>
      </c>
      <c r="AV271" s="14" t="s">
        <v>82</v>
      </c>
      <c r="AW271" s="14" t="s">
        <v>29</v>
      </c>
      <c r="AX271" s="14" t="s">
        <v>80</v>
      </c>
      <c r="AY271" s="227" t="s">
        <v>182</v>
      </c>
    </row>
    <row r="272" spans="1:65" s="2" customFormat="1" ht="37.9" customHeight="1">
      <c r="A272" s="34"/>
      <c r="B272" s="35"/>
      <c r="C272" s="192" t="s">
        <v>969</v>
      </c>
      <c r="D272" s="192" t="s">
        <v>184</v>
      </c>
      <c r="E272" s="193" t="s">
        <v>5097</v>
      </c>
      <c r="F272" s="194" t="s">
        <v>5098</v>
      </c>
      <c r="G272" s="195" t="s">
        <v>324</v>
      </c>
      <c r="H272" s="196">
        <v>5</v>
      </c>
      <c r="I272" s="197"/>
      <c r="J272" s="198">
        <f>ROUND(I272*H272,2)</f>
        <v>0</v>
      </c>
      <c r="K272" s="199"/>
      <c r="L272" s="39"/>
      <c r="M272" s="200" t="s">
        <v>1</v>
      </c>
      <c r="N272" s="201" t="s">
        <v>37</v>
      </c>
      <c r="O272" s="71"/>
      <c r="P272" s="202">
        <f>O272*H272</f>
        <v>0</v>
      </c>
      <c r="Q272" s="202">
        <v>0</v>
      </c>
      <c r="R272" s="202">
        <f>Q272*H272</f>
        <v>0</v>
      </c>
      <c r="S272" s="202">
        <v>5.0000000000000001E-3</v>
      </c>
      <c r="T272" s="203">
        <f>S272*H272</f>
        <v>2.5000000000000001E-2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4" t="s">
        <v>326</v>
      </c>
      <c r="AT272" s="204" t="s">
        <v>184</v>
      </c>
      <c r="AU272" s="204" t="s">
        <v>82</v>
      </c>
      <c r="AY272" s="17" t="s">
        <v>182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7" t="s">
        <v>80</v>
      </c>
      <c r="BK272" s="205">
        <f>ROUND(I272*H272,2)</f>
        <v>0</v>
      </c>
      <c r="BL272" s="17" t="s">
        <v>326</v>
      </c>
      <c r="BM272" s="204" t="s">
        <v>5099</v>
      </c>
    </row>
    <row r="273" spans="1:65" s="13" customFormat="1" ht="11.25">
      <c r="B273" s="206"/>
      <c r="C273" s="207"/>
      <c r="D273" s="208" t="s">
        <v>194</v>
      </c>
      <c r="E273" s="209" t="s">
        <v>1</v>
      </c>
      <c r="F273" s="210" t="s">
        <v>5096</v>
      </c>
      <c r="G273" s="207"/>
      <c r="H273" s="209" t="s">
        <v>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194</v>
      </c>
      <c r="AU273" s="216" t="s">
        <v>82</v>
      </c>
      <c r="AV273" s="13" t="s">
        <v>80</v>
      </c>
      <c r="AW273" s="13" t="s">
        <v>29</v>
      </c>
      <c r="AX273" s="13" t="s">
        <v>72</v>
      </c>
      <c r="AY273" s="216" t="s">
        <v>182</v>
      </c>
    </row>
    <row r="274" spans="1:65" s="14" customFormat="1" ht="11.25">
      <c r="B274" s="217"/>
      <c r="C274" s="218"/>
      <c r="D274" s="208" t="s">
        <v>194</v>
      </c>
      <c r="E274" s="219" t="s">
        <v>1</v>
      </c>
      <c r="F274" s="220" t="s">
        <v>243</v>
      </c>
      <c r="G274" s="218"/>
      <c r="H274" s="221">
        <v>5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194</v>
      </c>
      <c r="AU274" s="227" t="s">
        <v>82</v>
      </c>
      <c r="AV274" s="14" t="s">
        <v>82</v>
      </c>
      <c r="AW274" s="14" t="s">
        <v>29</v>
      </c>
      <c r="AX274" s="14" t="s">
        <v>80</v>
      </c>
      <c r="AY274" s="227" t="s">
        <v>182</v>
      </c>
    </row>
    <row r="275" spans="1:65" s="2" customFormat="1" ht="24.2" customHeight="1">
      <c r="A275" s="34"/>
      <c r="B275" s="35"/>
      <c r="C275" s="192" t="s">
        <v>976</v>
      </c>
      <c r="D275" s="192" t="s">
        <v>184</v>
      </c>
      <c r="E275" s="193" t="s">
        <v>5100</v>
      </c>
      <c r="F275" s="194" t="s">
        <v>5101</v>
      </c>
      <c r="G275" s="195" t="s">
        <v>1883</v>
      </c>
      <c r="H275" s="196">
        <v>9</v>
      </c>
      <c r="I275" s="197"/>
      <c r="J275" s="198">
        <f t="shared" ref="J275:J315" si="20">ROUND(I275*H275,2)</f>
        <v>0</v>
      </c>
      <c r="K275" s="199"/>
      <c r="L275" s="39"/>
      <c r="M275" s="200" t="s">
        <v>1</v>
      </c>
      <c r="N275" s="201" t="s">
        <v>37</v>
      </c>
      <c r="O275" s="71"/>
      <c r="P275" s="202">
        <f t="shared" ref="P275:P315" si="21">O275*H275</f>
        <v>0</v>
      </c>
      <c r="Q275" s="202">
        <v>0</v>
      </c>
      <c r="R275" s="202">
        <f t="shared" ref="R275:R315" si="22">Q275*H275</f>
        <v>0</v>
      </c>
      <c r="S275" s="202">
        <v>0</v>
      </c>
      <c r="T275" s="203">
        <f t="shared" ref="T275:T315" si="23"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4" t="s">
        <v>187</v>
      </c>
      <c r="AT275" s="204" t="s">
        <v>184</v>
      </c>
      <c r="AU275" s="204" t="s">
        <v>82</v>
      </c>
      <c r="AY275" s="17" t="s">
        <v>182</v>
      </c>
      <c r="BE275" s="205">
        <f t="shared" ref="BE275:BE315" si="24">IF(N275="základní",J275,0)</f>
        <v>0</v>
      </c>
      <c r="BF275" s="205">
        <f t="shared" ref="BF275:BF315" si="25">IF(N275="snížená",J275,0)</f>
        <v>0</v>
      </c>
      <c r="BG275" s="205">
        <f t="shared" ref="BG275:BG315" si="26">IF(N275="zákl. přenesená",J275,0)</f>
        <v>0</v>
      </c>
      <c r="BH275" s="205">
        <f t="shared" ref="BH275:BH315" si="27">IF(N275="sníž. přenesená",J275,0)</f>
        <v>0</v>
      </c>
      <c r="BI275" s="205">
        <f t="shared" ref="BI275:BI315" si="28">IF(N275="nulová",J275,0)</f>
        <v>0</v>
      </c>
      <c r="BJ275" s="17" t="s">
        <v>80</v>
      </c>
      <c r="BK275" s="205">
        <f t="shared" ref="BK275:BK315" si="29">ROUND(I275*H275,2)</f>
        <v>0</v>
      </c>
      <c r="BL275" s="17" t="s">
        <v>187</v>
      </c>
      <c r="BM275" s="204" t="s">
        <v>5102</v>
      </c>
    </row>
    <row r="276" spans="1:65" s="2" customFormat="1" ht="24.2" customHeight="1">
      <c r="A276" s="34"/>
      <c r="B276" s="35"/>
      <c r="C276" s="192" t="s">
        <v>982</v>
      </c>
      <c r="D276" s="192" t="s">
        <v>184</v>
      </c>
      <c r="E276" s="193" t="s">
        <v>5103</v>
      </c>
      <c r="F276" s="194" t="s">
        <v>5104</v>
      </c>
      <c r="G276" s="195" t="s">
        <v>1883</v>
      </c>
      <c r="H276" s="196">
        <v>1</v>
      </c>
      <c r="I276" s="197"/>
      <c r="J276" s="198">
        <f t="shared" si="20"/>
        <v>0</v>
      </c>
      <c r="K276" s="199"/>
      <c r="L276" s="39"/>
      <c r="M276" s="200" t="s">
        <v>1</v>
      </c>
      <c r="N276" s="201" t="s">
        <v>37</v>
      </c>
      <c r="O276" s="71"/>
      <c r="P276" s="202">
        <f t="shared" si="21"/>
        <v>0</v>
      </c>
      <c r="Q276" s="202">
        <v>0</v>
      </c>
      <c r="R276" s="202">
        <f t="shared" si="22"/>
        <v>0</v>
      </c>
      <c r="S276" s="202">
        <v>0</v>
      </c>
      <c r="T276" s="203">
        <f t="shared" si="2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4" t="s">
        <v>187</v>
      </c>
      <c r="AT276" s="204" t="s">
        <v>184</v>
      </c>
      <c r="AU276" s="204" t="s">
        <v>82</v>
      </c>
      <c r="AY276" s="17" t="s">
        <v>182</v>
      </c>
      <c r="BE276" s="205">
        <f t="shared" si="24"/>
        <v>0</v>
      </c>
      <c r="BF276" s="205">
        <f t="shared" si="25"/>
        <v>0</v>
      </c>
      <c r="BG276" s="205">
        <f t="shared" si="26"/>
        <v>0</v>
      </c>
      <c r="BH276" s="205">
        <f t="shared" si="27"/>
        <v>0</v>
      </c>
      <c r="BI276" s="205">
        <f t="shared" si="28"/>
        <v>0</v>
      </c>
      <c r="BJ276" s="17" t="s">
        <v>80</v>
      </c>
      <c r="BK276" s="205">
        <f t="shared" si="29"/>
        <v>0</v>
      </c>
      <c r="BL276" s="17" t="s">
        <v>187</v>
      </c>
      <c r="BM276" s="204" t="s">
        <v>5105</v>
      </c>
    </row>
    <row r="277" spans="1:65" s="2" customFormat="1" ht="24.2" customHeight="1">
      <c r="A277" s="34"/>
      <c r="B277" s="35"/>
      <c r="C277" s="192" t="s">
        <v>990</v>
      </c>
      <c r="D277" s="192" t="s">
        <v>184</v>
      </c>
      <c r="E277" s="193" t="s">
        <v>5106</v>
      </c>
      <c r="F277" s="194" t="s">
        <v>5107</v>
      </c>
      <c r="G277" s="195" t="s">
        <v>1883</v>
      </c>
      <c r="H277" s="196">
        <v>5</v>
      </c>
      <c r="I277" s="197"/>
      <c r="J277" s="198">
        <f t="shared" si="20"/>
        <v>0</v>
      </c>
      <c r="K277" s="199"/>
      <c r="L277" s="39"/>
      <c r="M277" s="200" t="s">
        <v>1</v>
      </c>
      <c r="N277" s="201" t="s">
        <v>37</v>
      </c>
      <c r="O277" s="71"/>
      <c r="P277" s="202">
        <f t="shared" si="21"/>
        <v>0</v>
      </c>
      <c r="Q277" s="202">
        <v>0</v>
      </c>
      <c r="R277" s="202">
        <f t="shared" si="22"/>
        <v>0</v>
      </c>
      <c r="S277" s="202">
        <v>0</v>
      </c>
      <c r="T277" s="203">
        <f t="shared" si="2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4" t="s">
        <v>187</v>
      </c>
      <c r="AT277" s="204" t="s">
        <v>184</v>
      </c>
      <c r="AU277" s="204" t="s">
        <v>82</v>
      </c>
      <c r="AY277" s="17" t="s">
        <v>182</v>
      </c>
      <c r="BE277" s="205">
        <f t="shared" si="24"/>
        <v>0</v>
      </c>
      <c r="BF277" s="205">
        <f t="shared" si="25"/>
        <v>0</v>
      </c>
      <c r="BG277" s="205">
        <f t="shared" si="26"/>
        <v>0</v>
      </c>
      <c r="BH277" s="205">
        <f t="shared" si="27"/>
        <v>0</v>
      </c>
      <c r="BI277" s="205">
        <f t="shared" si="28"/>
        <v>0</v>
      </c>
      <c r="BJ277" s="17" t="s">
        <v>80</v>
      </c>
      <c r="BK277" s="205">
        <f t="shared" si="29"/>
        <v>0</v>
      </c>
      <c r="BL277" s="17" t="s">
        <v>187</v>
      </c>
      <c r="BM277" s="204" t="s">
        <v>5108</v>
      </c>
    </row>
    <row r="278" spans="1:65" s="2" customFormat="1" ht="16.5" customHeight="1">
      <c r="A278" s="34"/>
      <c r="B278" s="35"/>
      <c r="C278" s="192" t="s">
        <v>994</v>
      </c>
      <c r="D278" s="192" t="s">
        <v>184</v>
      </c>
      <c r="E278" s="193" t="s">
        <v>5109</v>
      </c>
      <c r="F278" s="194" t="s">
        <v>5110</v>
      </c>
      <c r="G278" s="195" t="s">
        <v>1883</v>
      </c>
      <c r="H278" s="196">
        <v>2</v>
      </c>
      <c r="I278" s="197"/>
      <c r="J278" s="198">
        <f t="shared" si="20"/>
        <v>0</v>
      </c>
      <c r="K278" s="199"/>
      <c r="L278" s="39"/>
      <c r="M278" s="200" t="s">
        <v>1</v>
      </c>
      <c r="N278" s="201" t="s">
        <v>37</v>
      </c>
      <c r="O278" s="71"/>
      <c r="P278" s="202">
        <f t="shared" si="21"/>
        <v>0</v>
      </c>
      <c r="Q278" s="202">
        <v>0</v>
      </c>
      <c r="R278" s="202">
        <f t="shared" si="22"/>
        <v>0</v>
      </c>
      <c r="S278" s="202">
        <v>0</v>
      </c>
      <c r="T278" s="203">
        <f t="shared" si="2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187</v>
      </c>
      <c r="AT278" s="204" t="s">
        <v>184</v>
      </c>
      <c r="AU278" s="204" t="s">
        <v>82</v>
      </c>
      <c r="AY278" s="17" t="s">
        <v>182</v>
      </c>
      <c r="BE278" s="205">
        <f t="shared" si="24"/>
        <v>0</v>
      </c>
      <c r="BF278" s="205">
        <f t="shared" si="25"/>
        <v>0</v>
      </c>
      <c r="BG278" s="205">
        <f t="shared" si="26"/>
        <v>0</v>
      </c>
      <c r="BH278" s="205">
        <f t="shared" si="27"/>
        <v>0</v>
      </c>
      <c r="BI278" s="205">
        <f t="shared" si="28"/>
        <v>0</v>
      </c>
      <c r="BJ278" s="17" t="s">
        <v>80</v>
      </c>
      <c r="BK278" s="205">
        <f t="shared" si="29"/>
        <v>0</v>
      </c>
      <c r="BL278" s="17" t="s">
        <v>187</v>
      </c>
      <c r="BM278" s="204" t="s">
        <v>5111</v>
      </c>
    </row>
    <row r="279" spans="1:65" s="2" customFormat="1" ht="33" customHeight="1">
      <c r="A279" s="34"/>
      <c r="B279" s="35"/>
      <c r="C279" s="192" t="s">
        <v>1001</v>
      </c>
      <c r="D279" s="192" t="s">
        <v>184</v>
      </c>
      <c r="E279" s="193" t="s">
        <v>5112</v>
      </c>
      <c r="F279" s="194" t="s">
        <v>5113</v>
      </c>
      <c r="G279" s="195" t="s">
        <v>1883</v>
      </c>
      <c r="H279" s="196">
        <v>1</v>
      </c>
      <c r="I279" s="197"/>
      <c r="J279" s="198">
        <f t="shared" si="20"/>
        <v>0</v>
      </c>
      <c r="K279" s="199"/>
      <c r="L279" s="39"/>
      <c r="M279" s="200" t="s">
        <v>1</v>
      </c>
      <c r="N279" s="201" t="s">
        <v>37</v>
      </c>
      <c r="O279" s="71"/>
      <c r="P279" s="202">
        <f t="shared" si="21"/>
        <v>0</v>
      </c>
      <c r="Q279" s="202">
        <v>0</v>
      </c>
      <c r="R279" s="202">
        <f t="shared" si="22"/>
        <v>0</v>
      </c>
      <c r="S279" s="202">
        <v>0</v>
      </c>
      <c r="T279" s="203">
        <f t="shared" si="2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4" t="s">
        <v>187</v>
      </c>
      <c r="AT279" s="204" t="s">
        <v>184</v>
      </c>
      <c r="AU279" s="204" t="s">
        <v>82</v>
      </c>
      <c r="AY279" s="17" t="s">
        <v>182</v>
      </c>
      <c r="BE279" s="205">
        <f t="shared" si="24"/>
        <v>0</v>
      </c>
      <c r="BF279" s="205">
        <f t="shared" si="25"/>
        <v>0</v>
      </c>
      <c r="BG279" s="205">
        <f t="shared" si="26"/>
        <v>0</v>
      </c>
      <c r="BH279" s="205">
        <f t="shared" si="27"/>
        <v>0</v>
      </c>
      <c r="BI279" s="205">
        <f t="shared" si="28"/>
        <v>0</v>
      </c>
      <c r="BJ279" s="17" t="s">
        <v>80</v>
      </c>
      <c r="BK279" s="205">
        <f t="shared" si="29"/>
        <v>0</v>
      </c>
      <c r="BL279" s="17" t="s">
        <v>187</v>
      </c>
      <c r="BM279" s="204" t="s">
        <v>5114</v>
      </c>
    </row>
    <row r="280" spans="1:65" s="2" customFormat="1" ht="24.2" customHeight="1">
      <c r="A280" s="34"/>
      <c r="B280" s="35"/>
      <c r="C280" s="192" t="s">
        <v>1005</v>
      </c>
      <c r="D280" s="192" t="s">
        <v>184</v>
      </c>
      <c r="E280" s="193" t="s">
        <v>5115</v>
      </c>
      <c r="F280" s="194" t="s">
        <v>5116</v>
      </c>
      <c r="G280" s="195" t="s">
        <v>1883</v>
      </c>
      <c r="H280" s="196">
        <v>3</v>
      </c>
      <c r="I280" s="197"/>
      <c r="J280" s="198">
        <f t="shared" si="20"/>
        <v>0</v>
      </c>
      <c r="K280" s="199"/>
      <c r="L280" s="39"/>
      <c r="M280" s="200" t="s">
        <v>1</v>
      </c>
      <c r="N280" s="201" t="s">
        <v>37</v>
      </c>
      <c r="O280" s="71"/>
      <c r="P280" s="202">
        <f t="shared" si="21"/>
        <v>0</v>
      </c>
      <c r="Q280" s="202">
        <v>0</v>
      </c>
      <c r="R280" s="202">
        <f t="shared" si="22"/>
        <v>0</v>
      </c>
      <c r="S280" s="202">
        <v>0</v>
      </c>
      <c r="T280" s="203">
        <f t="shared" si="2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4" t="s">
        <v>187</v>
      </c>
      <c r="AT280" s="204" t="s">
        <v>184</v>
      </c>
      <c r="AU280" s="204" t="s">
        <v>82</v>
      </c>
      <c r="AY280" s="17" t="s">
        <v>182</v>
      </c>
      <c r="BE280" s="205">
        <f t="shared" si="24"/>
        <v>0</v>
      </c>
      <c r="BF280" s="205">
        <f t="shared" si="25"/>
        <v>0</v>
      </c>
      <c r="BG280" s="205">
        <f t="shared" si="26"/>
        <v>0</v>
      </c>
      <c r="BH280" s="205">
        <f t="shared" si="27"/>
        <v>0</v>
      </c>
      <c r="BI280" s="205">
        <f t="shared" si="28"/>
        <v>0</v>
      </c>
      <c r="BJ280" s="17" t="s">
        <v>80</v>
      </c>
      <c r="BK280" s="205">
        <f t="shared" si="29"/>
        <v>0</v>
      </c>
      <c r="BL280" s="17" t="s">
        <v>187</v>
      </c>
      <c r="BM280" s="204" t="s">
        <v>5117</v>
      </c>
    </row>
    <row r="281" spans="1:65" s="2" customFormat="1" ht="24.2" customHeight="1">
      <c r="A281" s="34"/>
      <c r="B281" s="35"/>
      <c r="C281" s="192" t="s">
        <v>1010</v>
      </c>
      <c r="D281" s="192" t="s">
        <v>184</v>
      </c>
      <c r="E281" s="193" t="s">
        <v>5118</v>
      </c>
      <c r="F281" s="194" t="s">
        <v>5119</v>
      </c>
      <c r="G281" s="195" t="s">
        <v>1883</v>
      </c>
      <c r="H281" s="196">
        <v>6</v>
      </c>
      <c r="I281" s="197"/>
      <c r="J281" s="198">
        <f t="shared" si="20"/>
        <v>0</v>
      </c>
      <c r="K281" s="199"/>
      <c r="L281" s="39"/>
      <c r="M281" s="200" t="s">
        <v>1</v>
      </c>
      <c r="N281" s="201" t="s">
        <v>37</v>
      </c>
      <c r="O281" s="71"/>
      <c r="P281" s="202">
        <f t="shared" si="21"/>
        <v>0</v>
      </c>
      <c r="Q281" s="202">
        <v>0</v>
      </c>
      <c r="R281" s="202">
        <f t="shared" si="22"/>
        <v>0</v>
      </c>
      <c r="S281" s="202">
        <v>0</v>
      </c>
      <c r="T281" s="203">
        <f t="shared" si="2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4" t="s">
        <v>187</v>
      </c>
      <c r="AT281" s="204" t="s">
        <v>184</v>
      </c>
      <c r="AU281" s="204" t="s">
        <v>82</v>
      </c>
      <c r="AY281" s="17" t="s">
        <v>182</v>
      </c>
      <c r="BE281" s="205">
        <f t="shared" si="24"/>
        <v>0</v>
      </c>
      <c r="BF281" s="205">
        <f t="shared" si="25"/>
        <v>0</v>
      </c>
      <c r="BG281" s="205">
        <f t="shared" si="26"/>
        <v>0</v>
      </c>
      <c r="BH281" s="205">
        <f t="shared" si="27"/>
        <v>0</v>
      </c>
      <c r="BI281" s="205">
        <f t="shared" si="28"/>
        <v>0</v>
      </c>
      <c r="BJ281" s="17" t="s">
        <v>80</v>
      </c>
      <c r="BK281" s="205">
        <f t="shared" si="29"/>
        <v>0</v>
      </c>
      <c r="BL281" s="17" t="s">
        <v>187</v>
      </c>
      <c r="BM281" s="204" t="s">
        <v>5120</v>
      </c>
    </row>
    <row r="282" spans="1:65" s="2" customFormat="1" ht="24.2" customHeight="1">
      <c r="A282" s="34"/>
      <c r="B282" s="35"/>
      <c r="C282" s="192" t="s">
        <v>1014</v>
      </c>
      <c r="D282" s="192" t="s">
        <v>184</v>
      </c>
      <c r="E282" s="193" t="s">
        <v>5121</v>
      </c>
      <c r="F282" s="194" t="s">
        <v>5122</v>
      </c>
      <c r="G282" s="195" t="s">
        <v>1883</v>
      </c>
      <c r="H282" s="196">
        <v>2</v>
      </c>
      <c r="I282" s="197"/>
      <c r="J282" s="198">
        <f t="shared" si="20"/>
        <v>0</v>
      </c>
      <c r="K282" s="199"/>
      <c r="L282" s="39"/>
      <c r="M282" s="200" t="s">
        <v>1</v>
      </c>
      <c r="N282" s="201" t="s">
        <v>37</v>
      </c>
      <c r="O282" s="71"/>
      <c r="P282" s="202">
        <f t="shared" si="21"/>
        <v>0</v>
      </c>
      <c r="Q282" s="202">
        <v>0</v>
      </c>
      <c r="R282" s="202">
        <f t="shared" si="22"/>
        <v>0</v>
      </c>
      <c r="S282" s="202">
        <v>0</v>
      </c>
      <c r="T282" s="203">
        <f t="shared" si="2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4" t="s">
        <v>187</v>
      </c>
      <c r="AT282" s="204" t="s">
        <v>184</v>
      </c>
      <c r="AU282" s="204" t="s">
        <v>82</v>
      </c>
      <c r="AY282" s="17" t="s">
        <v>182</v>
      </c>
      <c r="BE282" s="205">
        <f t="shared" si="24"/>
        <v>0</v>
      </c>
      <c r="BF282" s="205">
        <f t="shared" si="25"/>
        <v>0</v>
      </c>
      <c r="BG282" s="205">
        <f t="shared" si="26"/>
        <v>0</v>
      </c>
      <c r="BH282" s="205">
        <f t="shared" si="27"/>
        <v>0</v>
      </c>
      <c r="BI282" s="205">
        <f t="shared" si="28"/>
        <v>0</v>
      </c>
      <c r="BJ282" s="17" t="s">
        <v>80</v>
      </c>
      <c r="BK282" s="205">
        <f t="shared" si="29"/>
        <v>0</v>
      </c>
      <c r="BL282" s="17" t="s">
        <v>187</v>
      </c>
      <c r="BM282" s="204" t="s">
        <v>5123</v>
      </c>
    </row>
    <row r="283" spans="1:65" s="2" customFormat="1" ht="24.2" customHeight="1">
      <c r="A283" s="34"/>
      <c r="B283" s="35"/>
      <c r="C283" s="192" t="s">
        <v>1019</v>
      </c>
      <c r="D283" s="192" t="s">
        <v>184</v>
      </c>
      <c r="E283" s="193" t="s">
        <v>5124</v>
      </c>
      <c r="F283" s="194" t="s">
        <v>5125</v>
      </c>
      <c r="G283" s="195" t="s">
        <v>1883</v>
      </c>
      <c r="H283" s="196">
        <v>5</v>
      </c>
      <c r="I283" s="197"/>
      <c r="J283" s="198">
        <f t="shared" si="20"/>
        <v>0</v>
      </c>
      <c r="K283" s="199"/>
      <c r="L283" s="39"/>
      <c r="M283" s="200" t="s">
        <v>1</v>
      </c>
      <c r="N283" s="201" t="s">
        <v>37</v>
      </c>
      <c r="O283" s="71"/>
      <c r="P283" s="202">
        <f t="shared" si="21"/>
        <v>0</v>
      </c>
      <c r="Q283" s="202">
        <v>0</v>
      </c>
      <c r="R283" s="202">
        <f t="shared" si="22"/>
        <v>0</v>
      </c>
      <c r="S283" s="202">
        <v>0</v>
      </c>
      <c r="T283" s="203">
        <f t="shared" si="2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4" t="s">
        <v>187</v>
      </c>
      <c r="AT283" s="204" t="s">
        <v>184</v>
      </c>
      <c r="AU283" s="204" t="s">
        <v>82</v>
      </c>
      <c r="AY283" s="17" t="s">
        <v>182</v>
      </c>
      <c r="BE283" s="205">
        <f t="shared" si="24"/>
        <v>0</v>
      </c>
      <c r="BF283" s="205">
        <f t="shared" si="25"/>
        <v>0</v>
      </c>
      <c r="BG283" s="205">
        <f t="shared" si="26"/>
        <v>0</v>
      </c>
      <c r="BH283" s="205">
        <f t="shared" si="27"/>
        <v>0</v>
      </c>
      <c r="BI283" s="205">
        <f t="shared" si="28"/>
        <v>0</v>
      </c>
      <c r="BJ283" s="17" t="s">
        <v>80</v>
      </c>
      <c r="BK283" s="205">
        <f t="shared" si="29"/>
        <v>0</v>
      </c>
      <c r="BL283" s="17" t="s">
        <v>187</v>
      </c>
      <c r="BM283" s="204" t="s">
        <v>5126</v>
      </c>
    </row>
    <row r="284" spans="1:65" s="2" customFormat="1" ht="24.2" customHeight="1">
      <c r="A284" s="34"/>
      <c r="B284" s="35"/>
      <c r="C284" s="192" t="s">
        <v>1023</v>
      </c>
      <c r="D284" s="192" t="s">
        <v>184</v>
      </c>
      <c r="E284" s="193" t="s">
        <v>5127</v>
      </c>
      <c r="F284" s="194" t="s">
        <v>5128</v>
      </c>
      <c r="G284" s="195" t="s">
        <v>1883</v>
      </c>
      <c r="H284" s="196">
        <v>1</v>
      </c>
      <c r="I284" s="197"/>
      <c r="J284" s="198">
        <f t="shared" si="20"/>
        <v>0</v>
      </c>
      <c r="K284" s="199"/>
      <c r="L284" s="39"/>
      <c r="M284" s="200" t="s">
        <v>1</v>
      </c>
      <c r="N284" s="201" t="s">
        <v>37</v>
      </c>
      <c r="O284" s="71"/>
      <c r="P284" s="202">
        <f t="shared" si="21"/>
        <v>0</v>
      </c>
      <c r="Q284" s="202">
        <v>0</v>
      </c>
      <c r="R284" s="202">
        <f t="shared" si="22"/>
        <v>0</v>
      </c>
      <c r="S284" s="202">
        <v>0</v>
      </c>
      <c r="T284" s="203">
        <f t="shared" si="2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4" t="s">
        <v>187</v>
      </c>
      <c r="AT284" s="204" t="s">
        <v>184</v>
      </c>
      <c r="AU284" s="204" t="s">
        <v>82</v>
      </c>
      <c r="AY284" s="17" t="s">
        <v>182</v>
      </c>
      <c r="BE284" s="205">
        <f t="shared" si="24"/>
        <v>0</v>
      </c>
      <c r="BF284" s="205">
        <f t="shared" si="25"/>
        <v>0</v>
      </c>
      <c r="BG284" s="205">
        <f t="shared" si="26"/>
        <v>0</v>
      </c>
      <c r="BH284" s="205">
        <f t="shared" si="27"/>
        <v>0</v>
      </c>
      <c r="BI284" s="205">
        <f t="shared" si="28"/>
        <v>0</v>
      </c>
      <c r="BJ284" s="17" t="s">
        <v>80</v>
      </c>
      <c r="BK284" s="205">
        <f t="shared" si="29"/>
        <v>0</v>
      </c>
      <c r="BL284" s="17" t="s">
        <v>187</v>
      </c>
      <c r="BM284" s="204" t="s">
        <v>5129</v>
      </c>
    </row>
    <row r="285" spans="1:65" s="2" customFormat="1" ht="37.9" customHeight="1">
      <c r="A285" s="34"/>
      <c r="B285" s="35"/>
      <c r="C285" s="192" t="s">
        <v>1034</v>
      </c>
      <c r="D285" s="192" t="s">
        <v>184</v>
      </c>
      <c r="E285" s="193" t="s">
        <v>5130</v>
      </c>
      <c r="F285" s="194" t="s">
        <v>5131</v>
      </c>
      <c r="G285" s="195" t="s">
        <v>1883</v>
      </c>
      <c r="H285" s="196">
        <v>40</v>
      </c>
      <c r="I285" s="197"/>
      <c r="J285" s="198">
        <f t="shared" si="20"/>
        <v>0</v>
      </c>
      <c r="K285" s="199"/>
      <c r="L285" s="39"/>
      <c r="M285" s="200" t="s">
        <v>1</v>
      </c>
      <c r="N285" s="201" t="s">
        <v>37</v>
      </c>
      <c r="O285" s="71"/>
      <c r="P285" s="202">
        <f t="shared" si="21"/>
        <v>0</v>
      </c>
      <c r="Q285" s="202">
        <v>0</v>
      </c>
      <c r="R285" s="202">
        <f t="shared" si="22"/>
        <v>0</v>
      </c>
      <c r="S285" s="202">
        <v>0</v>
      </c>
      <c r="T285" s="203">
        <f t="shared" si="2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4" t="s">
        <v>187</v>
      </c>
      <c r="AT285" s="204" t="s">
        <v>184</v>
      </c>
      <c r="AU285" s="204" t="s">
        <v>82</v>
      </c>
      <c r="AY285" s="17" t="s">
        <v>182</v>
      </c>
      <c r="BE285" s="205">
        <f t="shared" si="24"/>
        <v>0</v>
      </c>
      <c r="BF285" s="205">
        <f t="shared" si="25"/>
        <v>0</v>
      </c>
      <c r="BG285" s="205">
        <f t="shared" si="26"/>
        <v>0</v>
      </c>
      <c r="BH285" s="205">
        <f t="shared" si="27"/>
        <v>0</v>
      </c>
      <c r="BI285" s="205">
        <f t="shared" si="28"/>
        <v>0</v>
      </c>
      <c r="BJ285" s="17" t="s">
        <v>80</v>
      </c>
      <c r="BK285" s="205">
        <f t="shared" si="29"/>
        <v>0</v>
      </c>
      <c r="BL285" s="17" t="s">
        <v>187</v>
      </c>
      <c r="BM285" s="204" t="s">
        <v>5132</v>
      </c>
    </row>
    <row r="286" spans="1:65" s="2" customFormat="1" ht="33" customHeight="1">
      <c r="A286" s="34"/>
      <c r="B286" s="35"/>
      <c r="C286" s="192" t="s">
        <v>1054</v>
      </c>
      <c r="D286" s="192" t="s">
        <v>184</v>
      </c>
      <c r="E286" s="193" t="s">
        <v>5133</v>
      </c>
      <c r="F286" s="194" t="s">
        <v>5134</v>
      </c>
      <c r="G286" s="195" t="s">
        <v>1883</v>
      </c>
      <c r="H286" s="196">
        <v>4</v>
      </c>
      <c r="I286" s="197"/>
      <c r="J286" s="198">
        <f t="shared" si="20"/>
        <v>0</v>
      </c>
      <c r="K286" s="199"/>
      <c r="L286" s="39"/>
      <c r="M286" s="200" t="s">
        <v>1</v>
      </c>
      <c r="N286" s="201" t="s">
        <v>37</v>
      </c>
      <c r="O286" s="71"/>
      <c r="P286" s="202">
        <f t="shared" si="21"/>
        <v>0</v>
      </c>
      <c r="Q286" s="202">
        <v>0</v>
      </c>
      <c r="R286" s="202">
        <f t="shared" si="22"/>
        <v>0</v>
      </c>
      <c r="S286" s="202">
        <v>0</v>
      </c>
      <c r="T286" s="203">
        <f t="shared" si="2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4" t="s">
        <v>187</v>
      </c>
      <c r="AT286" s="204" t="s">
        <v>184</v>
      </c>
      <c r="AU286" s="204" t="s">
        <v>82</v>
      </c>
      <c r="AY286" s="17" t="s">
        <v>182</v>
      </c>
      <c r="BE286" s="205">
        <f t="shared" si="24"/>
        <v>0</v>
      </c>
      <c r="BF286" s="205">
        <f t="shared" si="25"/>
        <v>0</v>
      </c>
      <c r="BG286" s="205">
        <f t="shared" si="26"/>
        <v>0</v>
      </c>
      <c r="BH286" s="205">
        <f t="shared" si="27"/>
        <v>0</v>
      </c>
      <c r="BI286" s="205">
        <f t="shared" si="28"/>
        <v>0</v>
      </c>
      <c r="BJ286" s="17" t="s">
        <v>80</v>
      </c>
      <c r="BK286" s="205">
        <f t="shared" si="29"/>
        <v>0</v>
      </c>
      <c r="BL286" s="17" t="s">
        <v>187</v>
      </c>
      <c r="BM286" s="204" t="s">
        <v>5135</v>
      </c>
    </row>
    <row r="287" spans="1:65" s="2" customFormat="1" ht="33" customHeight="1">
      <c r="A287" s="34"/>
      <c r="B287" s="35"/>
      <c r="C287" s="192" t="s">
        <v>1059</v>
      </c>
      <c r="D287" s="192" t="s">
        <v>184</v>
      </c>
      <c r="E287" s="193" t="s">
        <v>5136</v>
      </c>
      <c r="F287" s="194" t="s">
        <v>5137</v>
      </c>
      <c r="G287" s="195" t="s">
        <v>1883</v>
      </c>
      <c r="H287" s="196">
        <v>9</v>
      </c>
      <c r="I287" s="197"/>
      <c r="J287" s="198">
        <f t="shared" si="20"/>
        <v>0</v>
      </c>
      <c r="K287" s="199"/>
      <c r="L287" s="39"/>
      <c r="M287" s="200" t="s">
        <v>1</v>
      </c>
      <c r="N287" s="201" t="s">
        <v>37</v>
      </c>
      <c r="O287" s="71"/>
      <c r="P287" s="202">
        <f t="shared" si="21"/>
        <v>0</v>
      </c>
      <c r="Q287" s="202">
        <v>0</v>
      </c>
      <c r="R287" s="202">
        <f t="shared" si="22"/>
        <v>0</v>
      </c>
      <c r="S287" s="202">
        <v>0</v>
      </c>
      <c r="T287" s="203">
        <f t="shared" si="2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4" t="s">
        <v>187</v>
      </c>
      <c r="AT287" s="204" t="s">
        <v>184</v>
      </c>
      <c r="AU287" s="204" t="s">
        <v>82</v>
      </c>
      <c r="AY287" s="17" t="s">
        <v>182</v>
      </c>
      <c r="BE287" s="205">
        <f t="shared" si="24"/>
        <v>0</v>
      </c>
      <c r="BF287" s="205">
        <f t="shared" si="25"/>
        <v>0</v>
      </c>
      <c r="BG287" s="205">
        <f t="shared" si="26"/>
        <v>0</v>
      </c>
      <c r="BH287" s="205">
        <f t="shared" si="27"/>
        <v>0</v>
      </c>
      <c r="BI287" s="205">
        <f t="shared" si="28"/>
        <v>0</v>
      </c>
      <c r="BJ287" s="17" t="s">
        <v>80</v>
      </c>
      <c r="BK287" s="205">
        <f t="shared" si="29"/>
        <v>0</v>
      </c>
      <c r="BL287" s="17" t="s">
        <v>187</v>
      </c>
      <c r="BM287" s="204" t="s">
        <v>5138</v>
      </c>
    </row>
    <row r="288" spans="1:65" s="2" customFormat="1" ht="21.75" customHeight="1">
      <c r="A288" s="34"/>
      <c r="B288" s="35"/>
      <c r="C288" s="192" t="s">
        <v>1065</v>
      </c>
      <c r="D288" s="192" t="s">
        <v>184</v>
      </c>
      <c r="E288" s="193" t="s">
        <v>5139</v>
      </c>
      <c r="F288" s="194" t="s">
        <v>5140</v>
      </c>
      <c r="G288" s="195" t="s">
        <v>1883</v>
      </c>
      <c r="H288" s="196">
        <v>2</v>
      </c>
      <c r="I288" s="197"/>
      <c r="J288" s="198">
        <f t="shared" si="20"/>
        <v>0</v>
      </c>
      <c r="K288" s="199"/>
      <c r="L288" s="39"/>
      <c r="M288" s="200" t="s">
        <v>1</v>
      </c>
      <c r="N288" s="201" t="s">
        <v>37</v>
      </c>
      <c r="O288" s="71"/>
      <c r="P288" s="202">
        <f t="shared" si="21"/>
        <v>0</v>
      </c>
      <c r="Q288" s="202">
        <v>0</v>
      </c>
      <c r="R288" s="202">
        <f t="shared" si="22"/>
        <v>0</v>
      </c>
      <c r="S288" s="202">
        <v>0</v>
      </c>
      <c r="T288" s="203">
        <f t="shared" si="2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4" t="s">
        <v>187</v>
      </c>
      <c r="AT288" s="204" t="s">
        <v>184</v>
      </c>
      <c r="AU288" s="204" t="s">
        <v>82</v>
      </c>
      <c r="AY288" s="17" t="s">
        <v>182</v>
      </c>
      <c r="BE288" s="205">
        <f t="shared" si="24"/>
        <v>0</v>
      </c>
      <c r="BF288" s="205">
        <f t="shared" si="25"/>
        <v>0</v>
      </c>
      <c r="BG288" s="205">
        <f t="shared" si="26"/>
        <v>0</v>
      </c>
      <c r="BH288" s="205">
        <f t="shared" si="27"/>
        <v>0</v>
      </c>
      <c r="BI288" s="205">
        <f t="shared" si="28"/>
        <v>0</v>
      </c>
      <c r="BJ288" s="17" t="s">
        <v>80</v>
      </c>
      <c r="BK288" s="205">
        <f t="shared" si="29"/>
        <v>0</v>
      </c>
      <c r="BL288" s="17" t="s">
        <v>187</v>
      </c>
      <c r="BM288" s="204" t="s">
        <v>5141</v>
      </c>
    </row>
    <row r="289" spans="1:65" s="2" customFormat="1" ht="16.5" customHeight="1">
      <c r="A289" s="34"/>
      <c r="B289" s="35"/>
      <c r="C289" s="192" t="s">
        <v>1130</v>
      </c>
      <c r="D289" s="192" t="s">
        <v>184</v>
      </c>
      <c r="E289" s="193" t="s">
        <v>5142</v>
      </c>
      <c r="F289" s="194" t="s">
        <v>5143</v>
      </c>
      <c r="G289" s="195" t="s">
        <v>1883</v>
      </c>
      <c r="H289" s="196">
        <v>1</v>
      </c>
      <c r="I289" s="197"/>
      <c r="J289" s="198">
        <f t="shared" si="20"/>
        <v>0</v>
      </c>
      <c r="K289" s="199"/>
      <c r="L289" s="39"/>
      <c r="M289" s="200" t="s">
        <v>1</v>
      </c>
      <c r="N289" s="201" t="s">
        <v>37</v>
      </c>
      <c r="O289" s="71"/>
      <c r="P289" s="202">
        <f t="shared" si="21"/>
        <v>0</v>
      </c>
      <c r="Q289" s="202">
        <v>0</v>
      </c>
      <c r="R289" s="202">
        <f t="shared" si="22"/>
        <v>0</v>
      </c>
      <c r="S289" s="202">
        <v>0</v>
      </c>
      <c r="T289" s="203">
        <f t="shared" si="2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4" t="s">
        <v>187</v>
      </c>
      <c r="AT289" s="204" t="s">
        <v>184</v>
      </c>
      <c r="AU289" s="204" t="s">
        <v>82</v>
      </c>
      <c r="AY289" s="17" t="s">
        <v>182</v>
      </c>
      <c r="BE289" s="205">
        <f t="shared" si="24"/>
        <v>0</v>
      </c>
      <c r="BF289" s="205">
        <f t="shared" si="25"/>
        <v>0</v>
      </c>
      <c r="BG289" s="205">
        <f t="shared" si="26"/>
        <v>0</v>
      </c>
      <c r="BH289" s="205">
        <f t="shared" si="27"/>
        <v>0</v>
      </c>
      <c r="BI289" s="205">
        <f t="shared" si="28"/>
        <v>0</v>
      </c>
      <c r="BJ289" s="17" t="s">
        <v>80</v>
      </c>
      <c r="BK289" s="205">
        <f t="shared" si="29"/>
        <v>0</v>
      </c>
      <c r="BL289" s="17" t="s">
        <v>187</v>
      </c>
      <c r="BM289" s="204" t="s">
        <v>5144</v>
      </c>
    </row>
    <row r="290" spans="1:65" s="2" customFormat="1" ht="16.5" customHeight="1">
      <c r="A290" s="34"/>
      <c r="B290" s="35"/>
      <c r="C290" s="192" t="s">
        <v>1153</v>
      </c>
      <c r="D290" s="192" t="s">
        <v>184</v>
      </c>
      <c r="E290" s="193" t="s">
        <v>5145</v>
      </c>
      <c r="F290" s="194" t="s">
        <v>5146</v>
      </c>
      <c r="G290" s="195" t="s">
        <v>1883</v>
      </c>
      <c r="H290" s="196">
        <v>1</v>
      </c>
      <c r="I290" s="197"/>
      <c r="J290" s="198">
        <f t="shared" si="20"/>
        <v>0</v>
      </c>
      <c r="K290" s="199"/>
      <c r="L290" s="39"/>
      <c r="M290" s="200" t="s">
        <v>1</v>
      </c>
      <c r="N290" s="201" t="s">
        <v>37</v>
      </c>
      <c r="O290" s="71"/>
      <c r="P290" s="202">
        <f t="shared" si="21"/>
        <v>0</v>
      </c>
      <c r="Q290" s="202">
        <v>0</v>
      </c>
      <c r="R290" s="202">
        <f t="shared" si="22"/>
        <v>0</v>
      </c>
      <c r="S290" s="202">
        <v>0</v>
      </c>
      <c r="T290" s="203">
        <f t="shared" si="2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4" t="s">
        <v>187</v>
      </c>
      <c r="AT290" s="204" t="s">
        <v>184</v>
      </c>
      <c r="AU290" s="204" t="s">
        <v>82</v>
      </c>
      <c r="AY290" s="17" t="s">
        <v>182</v>
      </c>
      <c r="BE290" s="205">
        <f t="shared" si="24"/>
        <v>0</v>
      </c>
      <c r="BF290" s="205">
        <f t="shared" si="25"/>
        <v>0</v>
      </c>
      <c r="BG290" s="205">
        <f t="shared" si="26"/>
        <v>0</v>
      </c>
      <c r="BH290" s="205">
        <f t="shared" si="27"/>
        <v>0</v>
      </c>
      <c r="BI290" s="205">
        <f t="shared" si="28"/>
        <v>0</v>
      </c>
      <c r="BJ290" s="17" t="s">
        <v>80</v>
      </c>
      <c r="BK290" s="205">
        <f t="shared" si="29"/>
        <v>0</v>
      </c>
      <c r="BL290" s="17" t="s">
        <v>187</v>
      </c>
      <c r="BM290" s="204" t="s">
        <v>5147</v>
      </c>
    </row>
    <row r="291" spans="1:65" s="2" customFormat="1" ht="16.5" customHeight="1">
      <c r="A291" s="34"/>
      <c r="B291" s="35"/>
      <c r="C291" s="192" t="s">
        <v>1157</v>
      </c>
      <c r="D291" s="192" t="s">
        <v>184</v>
      </c>
      <c r="E291" s="193" t="s">
        <v>5148</v>
      </c>
      <c r="F291" s="194" t="s">
        <v>5149</v>
      </c>
      <c r="G291" s="195" t="s">
        <v>1883</v>
      </c>
      <c r="H291" s="196">
        <v>5</v>
      </c>
      <c r="I291" s="197"/>
      <c r="J291" s="198">
        <f t="shared" si="20"/>
        <v>0</v>
      </c>
      <c r="K291" s="199"/>
      <c r="L291" s="39"/>
      <c r="M291" s="200" t="s">
        <v>1</v>
      </c>
      <c r="N291" s="201" t="s">
        <v>37</v>
      </c>
      <c r="O291" s="71"/>
      <c r="P291" s="202">
        <f t="shared" si="21"/>
        <v>0</v>
      </c>
      <c r="Q291" s="202">
        <v>0</v>
      </c>
      <c r="R291" s="202">
        <f t="shared" si="22"/>
        <v>0</v>
      </c>
      <c r="S291" s="202">
        <v>0</v>
      </c>
      <c r="T291" s="203">
        <f t="shared" si="2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4" t="s">
        <v>187</v>
      </c>
      <c r="AT291" s="204" t="s">
        <v>184</v>
      </c>
      <c r="AU291" s="204" t="s">
        <v>82</v>
      </c>
      <c r="AY291" s="17" t="s">
        <v>182</v>
      </c>
      <c r="BE291" s="205">
        <f t="shared" si="24"/>
        <v>0</v>
      </c>
      <c r="BF291" s="205">
        <f t="shared" si="25"/>
        <v>0</v>
      </c>
      <c r="BG291" s="205">
        <f t="shared" si="26"/>
        <v>0</v>
      </c>
      <c r="BH291" s="205">
        <f t="shared" si="27"/>
        <v>0</v>
      </c>
      <c r="BI291" s="205">
        <f t="shared" si="28"/>
        <v>0</v>
      </c>
      <c r="BJ291" s="17" t="s">
        <v>80</v>
      </c>
      <c r="BK291" s="205">
        <f t="shared" si="29"/>
        <v>0</v>
      </c>
      <c r="BL291" s="17" t="s">
        <v>187</v>
      </c>
      <c r="BM291" s="204" t="s">
        <v>5150</v>
      </c>
    </row>
    <row r="292" spans="1:65" s="2" customFormat="1" ht="16.5" customHeight="1">
      <c r="A292" s="34"/>
      <c r="B292" s="35"/>
      <c r="C292" s="192" t="s">
        <v>1178</v>
      </c>
      <c r="D292" s="192" t="s">
        <v>184</v>
      </c>
      <c r="E292" s="193" t="s">
        <v>5151</v>
      </c>
      <c r="F292" s="194" t="s">
        <v>5152</v>
      </c>
      <c r="G292" s="195" t="s">
        <v>1883</v>
      </c>
      <c r="H292" s="196">
        <v>4</v>
      </c>
      <c r="I292" s="197"/>
      <c r="J292" s="198">
        <f t="shared" si="20"/>
        <v>0</v>
      </c>
      <c r="K292" s="199"/>
      <c r="L292" s="39"/>
      <c r="M292" s="200" t="s">
        <v>1</v>
      </c>
      <c r="N292" s="201" t="s">
        <v>37</v>
      </c>
      <c r="O292" s="71"/>
      <c r="P292" s="202">
        <f t="shared" si="21"/>
        <v>0</v>
      </c>
      <c r="Q292" s="202">
        <v>0</v>
      </c>
      <c r="R292" s="202">
        <f t="shared" si="22"/>
        <v>0</v>
      </c>
      <c r="S292" s="202">
        <v>0</v>
      </c>
      <c r="T292" s="203">
        <f t="shared" si="2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4" t="s">
        <v>187</v>
      </c>
      <c r="AT292" s="204" t="s">
        <v>184</v>
      </c>
      <c r="AU292" s="204" t="s">
        <v>82</v>
      </c>
      <c r="AY292" s="17" t="s">
        <v>182</v>
      </c>
      <c r="BE292" s="205">
        <f t="shared" si="24"/>
        <v>0</v>
      </c>
      <c r="BF292" s="205">
        <f t="shared" si="25"/>
        <v>0</v>
      </c>
      <c r="BG292" s="205">
        <f t="shared" si="26"/>
        <v>0</v>
      </c>
      <c r="BH292" s="205">
        <f t="shared" si="27"/>
        <v>0</v>
      </c>
      <c r="BI292" s="205">
        <f t="shared" si="28"/>
        <v>0</v>
      </c>
      <c r="BJ292" s="17" t="s">
        <v>80</v>
      </c>
      <c r="BK292" s="205">
        <f t="shared" si="29"/>
        <v>0</v>
      </c>
      <c r="BL292" s="17" t="s">
        <v>187</v>
      </c>
      <c r="BM292" s="204" t="s">
        <v>5153</v>
      </c>
    </row>
    <row r="293" spans="1:65" s="2" customFormat="1" ht="24.2" customHeight="1">
      <c r="A293" s="34"/>
      <c r="B293" s="35"/>
      <c r="C293" s="192" t="s">
        <v>1182</v>
      </c>
      <c r="D293" s="192" t="s">
        <v>184</v>
      </c>
      <c r="E293" s="193" t="s">
        <v>5154</v>
      </c>
      <c r="F293" s="194" t="s">
        <v>5155</v>
      </c>
      <c r="G293" s="195" t="s">
        <v>1883</v>
      </c>
      <c r="H293" s="196">
        <v>2</v>
      </c>
      <c r="I293" s="197"/>
      <c r="J293" s="198">
        <f t="shared" si="20"/>
        <v>0</v>
      </c>
      <c r="K293" s="199"/>
      <c r="L293" s="39"/>
      <c r="M293" s="200" t="s">
        <v>1</v>
      </c>
      <c r="N293" s="201" t="s">
        <v>37</v>
      </c>
      <c r="O293" s="71"/>
      <c r="P293" s="202">
        <f t="shared" si="21"/>
        <v>0</v>
      </c>
      <c r="Q293" s="202">
        <v>0</v>
      </c>
      <c r="R293" s="202">
        <f t="shared" si="22"/>
        <v>0</v>
      </c>
      <c r="S293" s="202">
        <v>0</v>
      </c>
      <c r="T293" s="203">
        <f t="shared" si="2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4" t="s">
        <v>187</v>
      </c>
      <c r="AT293" s="204" t="s">
        <v>184</v>
      </c>
      <c r="AU293" s="204" t="s">
        <v>82</v>
      </c>
      <c r="AY293" s="17" t="s">
        <v>182</v>
      </c>
      <c r="BE293" s="205">
        <f t="shared" si="24"/>
        <v>0</v>
      </c>
      <c r="BF293" s="205">
        <f t="shared" si="25"/>
        <v>0</v>
      </c>
      <c r="BG293" s="205">
        <f t="shared" si="26"/>
        <v>0</v>
      </c>
      <c r="BH293" s="205">
        <f t="shared" si="27"/>
        <v>0</v>
      </c>
      <c r="BI293" s="205">
        <f t="shared" si="28"/>
        <v>0</v>
      </c>
      <c r="BJ293" s="17" t="s">
        <v>80</v>
      </c>
      <c r="BK293" s="205">
        <f t="shared" si="29"/>
        <v>0</v>
      </c>
      <c r="BL293" s="17" t="s">
        <v>187</v>
      </c>
      <c r="BM293" s="204" t="s">
        <v>5156</v>
      </c>
    </row>
    <row r="294" spans="1:65" s="2" customFormat="1" ht="24.2" customHeight="1">
      <c r="A294" s="34"/>
      <c r="B294" s="35"/>
      <c r="C294" s="192" t="s">
        <v>1186</v>
      </c>
      <c r="D294" s="192" t="s">
        <v>184</v>
      </c>
      <c r="E294" s="193" t="s">
        <v>5157</v>
      </c>
      <c r="F294" s="194" t="s">
        <v>5158</v>
      </c>
      <c r="G294" s="195" t="s">
        <v>1883</v>
      </c>
      <c r="H294" s="196">
        <v>8</v>
      </c>
      <c r="I294" s="197"/>
      <c r="J294" s="198">
        <f t="shared" si="20"/>
        <v>0</v>
      </c>
      <c r="K294" s="199"/>
      <c r="L294" s="39"/>
      <c r="M294" s="200" t="s">
        <v>1</v>
      </c>
      <c r="N294" s="201" t="s">
        <v>37</v>
      </c>
      <c r="O294" s="71"/>
      <c r="P294" s="202">
        <f t="shared" si="21"/>
        <v>0</v>
      </c>
      <c r="Q294" s="202">
        <v>0</v>
      </c>
      <c r="R294" s="202">
        <f t="shared" si="22"/>
        <v>0</v>
      </c>
      <c r="S294" s="202">
        <v>0</v>
      </c>
      <c r="T294" s="203">
        <f t="shared" si="2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4" t="s">
        <v>187</v>
      </c>
      <c r="AT294" s="204" t="s">
        <v>184</v>
      </c>
      <c r="AU294" s="204" t="s">
        <v>82</v>
      </c>
      <c r="AY294" s="17" t="s">
        <v>182</v>
      </c>
      <c r="BE294" s="205">
        <f t="shared" si="24"/>
        <v>0</v>
      </c>
      <c r="BF294" s="205">
        <f t="shared" si="25"/>
        <v>0</v>
      </c>
      <c r="BG294" s="205">
        <f t="shared" si="26"/>
        <v>0</v>
      </c>
      <c r="BH294" s="205">
        <f t="shared" si="27"/>
        <v>0</v>
      </c>
      <c r="BI294" s="205">
        <f t="shared" si="28"/>
        <v>0</v>
      </c>
      <c r="BJ294" s="17" t="s">
        <v>80</v>
      </c>
      <c r="BK294" s="205">
        <f t="shared" si="29"/>
        <v>0</v>
      </c>
      <c r="BL294" s="17" t="s">
        <v>187</v>
      </c>
      <c r="BM294" s="204" t="s">
        <v>5159</v>
      </c>
    </row>
    <row r="295" spans="1:65" s="2" customFormat="1" ht="24.2" customHeight="1">
      <c r="A295" s="34"/>
      <c r="B295" s="35"/>
      <c r="C295" s="192" t="s">
        <v>1194</v>
      </c>
      <c r="D295" s="192" t="s">
        <v>184</v>
      </c>
      <c r="E295" s="193" t="s">
        <v>5160</v>
      </c>
      <c r="F295" s="194" t="s">
        <v>5161</v>
      </c>
      <c r="G295" s="195" t="s">
        <v>1883</v>
      </c>
      <c r="H295" s="196">
        <v>1</v>
      </c>
      <c r="I295" s="197"/>
      <c r="J295" s="198">
        <f t="shared" si="20"/>
        <v>0</v>
      </c>
      <c r="K295" s="199"/>
      <c r="L295" s="39"/>
      <c r="M295" s="200" t="s">
        <v>1</v>
      </c>
      <c r="N295" s="201" t="s">
        <v>37</v>
      </c>
      <c r="O295" s="71"/>
      <c r="P295" s="202">
        <f t="shared" si="21"/>
        <v>0</v>
      </c>
      <c r="Q295" s="202">
        <v>0</v>
      </c>
      <c r="R295" s="202">
        <f t="shared" si="22"/>
        <v>0</v>
      </c>
      <c r="S295" s="202">
        <v>0</v>
      </c>
      <c r="T295" s="203">
        <f t="shared" si="2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4" t="s">
        <v>187</v>
      </c>
      <c r="AT295" s="204" t="s">
        <v>184</v>
      </c>
      <c r="AU295" s="204" t="s">
        <v>82</v>
      </c>
      <c r="AY295" s="17" t="s">
        <v>182</v>
      </c>
      <c r="BE295" s="205">
        <f t="shared" si="24"/>
        <v>0</v>
      </c>
      <c r="BF295" s="205">
        <f t="shared" si="25"/>
        <v>0</v>
      </c>
      <c r="BG295" s="205">
        <f t="shared" si="26"/>
        <v>0</v>
      </c>
      <c r="BH295" s="205">
        <f t="shared" si="27"/>
        <v>0</v>
      </c>
      <c r="BI295" s="205">
        <f t="shared" si="28"/>
        <v>0</v>
      </c>
      <c r="BJ295" s="17" t="s">
        <v>80</v>
      </c>
      <c r="BK295" s="205">
        <f t="shared" si="29"/>
        <v>0</v>
      </c>
      <c r="BL295" s="17" t="s">
        <v>187</v>
      </c>
      <c r="BM295" s="204" t="s">
        <v>5162</v>
      </c>
    </row>
    <row r="296" spans="1:65" s="2" customFormat="1" ht="24.2" customHeight="1">
      <c r="A296" s="34"/>
      <c r="B296" s="35"/>
      <c r="C296" s="192" t="s">
        <v>1199</v>
      </c>
      <c r="D296" s="192" t="s">
        <v>184</v>
      </c>
      <c r="E296" s="193" t="s">
        <v>5163</v>
      </c>
      <c r="F296" s="194" t="s">
        <v>5164</v>
      </c>
      <c r="G296" s="195" t="s">
        <v>1883</v>
      </c>
      <c r="H296" s="196">
        <v>2</v>
      </c>
      <c r="I296" s="197"/>
      <c r="J296" s="198">
        <f t="shared" si="20"/>
        <v>0</v>
      </c>
      <c r="K296" s="199"/>
      <c r="L296" s="39"/>
      <c r="M296" s="200" t="s">
        <v>1</v>
      </c>
      <c r="N296" s="201" t="s">
        <v>37</v>
      </c>
      <c r="O296" s="71"/>
      <c r="P296" s="202">
        <f t="shared" si="21"/>
        <v>0</v>
      </c>
      <c r="Q296" s="202">
        <v>0</v>
      </c>
      <c r="R296" s="202">
        <f t="shared" si="22"/>
        <v>0</v>
      </c>
      <c r="S296" s="202">
        <v>0</v>
      </c>
      <c r="T296" s="203">
        <f t="shared" si="2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4" t="s">
        <v>187</v>
      </c>
      <c r="AT296" s="204" t="s">
        <v>184</v>
      </c>
      <c r="AU296" s="204" t="s">
        <v>82</v>
      </c>
      <c r="AY296" s="17" t="s">
        <v>182</v>
      </c>
      <c r="BE296" s="205">
        <f t="shared" si="24"/>
        <v>0</v>
      </c>
      <c r="BF296" s="205">
        <f t="shared" si="25"/>
        <v>0</v>
      </c>
      <c r="BG296" s="205">
        <f t="shared" si="26"/>
        <v>0</v>
      </c>
      <c r="BH296" s="205">
        <f t="shared" si="27"/>
        <v>0</v>
      </c>
      <c r="BI296" s="205">
        <f t="shared" si="28"/>
        <v>0</v>
      </c>
      <c r="BJ296" s="17" t="s">
        <v>80</v>
      </c>
      <c r="BK296" s="205">
        <f t="shared" si="29"/>
        <v>0</v>
      </c>
      <c r="BL296" s="17" t="s">
        <v>187</v>
      </c>
      <c r="BM296" s="204" t="s">
        <v>5165</v>
      </c>
    </row>
    <row r="297" spans="1:65" s="2" customFormat="1" ht="24.2" customHeight="1">
      <c r="A297" s="34"/>
      <c r="B297" s="35"/>
      <c r="C297" s="192" t="s">
        <v>1214</v>
      </c>
      <c r="D297" s="192" t="s">
        <v>184</v>
      </c>
      <c r="E297" s="193" t="s">
        <v>5166</v>
      </c>
      <c r="F297" s="194" t="s">
        <v>5167</v>
      </c>
      <c r="G297" s="195" t="s">
        <v>1883</v>
      </c>
      <c r="H297" s="196">
        <v>1</v>
      </c>
      <c r="I297" s="197"/>
      <c r="J297" s="198">
        <f t="shared" si="20"/>
        <v>0</v>
      </c>
      <c r="K297" s="199"/>
      <c r="L297" s="39"/>
      <c r="M297" s="200" t="s">
        <v>1</v>
      </c>
      <c r="N297" s="201" t="s">
        <v>37</v>
      </c>
      <c r="O297" s="71"/>
      <c r="P297" s="202">
        <f t="shared" si="21"/>
        <v>0</v>
      </c>
      <c r="Q297" s="202">
        <v>0</v>
      </c>
      <c r="R297" s="202">
        <f t="shared" si="22"/>
        <v>0</v>
      </c>
      <c r="S297" s="202">
        <v>0</v>
      </c>
      <c r="T297" s="203">
        <f t="shared" si="2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4" t="s">
        <v>187</v>
      </c>
      <c r="AT297" s="204" t="s">
        <v>184</v>
      </c>
      <c r="AU297" s="204" t="s">
        <v>82</v>
      </c>
      <c r="AY297" s="17" t="s">
        <v>182</v>
      </c>
      <c r="BE297" s="205">
        <f t="shared" si="24"/>
        <v>0</v>
      </c>
      <c r="BF297" s="205">
        <f t="shared" si="25"/>
        <v>0</v>
      </c>
      <c r="BG297" s="205">
        <f t="shared" si="26"/>
        <v>0</v>
      </c>
      <c r="BH297" s="205">
        <f t="shared" si="27"/>
        <v>0</v>
      </c>
      <c r="BI297" s="205">
        <f t="shared" si="28"/>
        <v>0</v>
      </c>
      <c r="BJ297" s="17" t="s">
        <v>80</v>
      </c>
      <c r="BK297" s="205">
        <f t="shared" si="29"/>
        <v>0</v>
      </c>
      <c r="BL297" s="17" t="s">
        <v>187</v>
      </c>
      <c r="BM297" s="204" t="s">
        <v>5168</v>
      </c>
    </row>
    <row r="298" spans="1:65" s="2" customFormat="1" ht="24.2" customHeight="1">
      <c r="A298" s="34"/>
      <c r="B298" s="35"/>
      <c r="C298" s="192" t="s">
        <v>1220</v>
      </c>
      <c r="D298" s="192" t="s">
        <v>184</v>
      </c>
      <c r="E298" s="193" t="s">
        <v>5169</v>
      </c>
      <c r="F298" s="194" t="s">
        <v>5170</v>
      </c>
      <c r="G298" s="195" t="s">
        <v>1883</v>
      </c>
      <c r="H298" s="196">
        <v>1</v>
      </c>
      <c r="I298" s="197"/>
      <c r="J298" s="198">
        <f t="shared" si="20"/>
        <v>0</v>
      </c>
      <c r="K298" s="199"/>
      <c r="L298" s="39"/>
      <c r="M298" s="200" t="s">
        <v>1</v>
      </c>
      <c r="N298" s="201" t="s">
        <v>37</v>
      </c>
      <c r="O298" s="71"/>
      <c r="P298" s="202">
        <f t="shared" si="21"/>
        <v>0</v>
      </c>
      <c r="Q298" s="202">
        <v>0</v>
      </c>
      <c r="R298" s="202">
        <f t="shared" si="22"/>
        <v>0</v>
      </c>
      <c r="S298" s="202">
        <v>0</v>
      </c>
      <c r="T298" s="203">
        <f t="shared" si="2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4" t="s">
        <v>187</v>
      </c>
      <c r="AT298" s="204" t="s">
        <v>184</v>
      </c>
      <c r="AU298" s="204" t="s">
        <v>82</v>
      </c>
      <c r="AY298" s="17" t="s">
        <v>182</v>
      </c>
      <c r="BE298" s="205">
        <f t="shared" si="24"/>
        <v>0</v>
      </c>
      <c r="BF298" s="205">
        <f t="shared" si="25"/>
        <v>0</v>
      </c>
      <c r="BG298" s="205">
        <f t="shared" si="26"/>
        <v>0</v>
      </c>
      <c r="BH298" s="205">
        <f t="shared" si="27"/>
        <v>0</v>
      </c>
      <c r="BI298" s="205">
        <f t="shared" si="28"/>
        <v>0</v>
      </c>
      <c r="BJ298" s="17" t="s">
        <v>80</v>
      </c>
      <c r="BK298" s="205">
        <f t="shared" si="29"/>
        <v>0</v>
      </c>
      <c r="BL298" s="17" t="s">
        <v>187</v>
      </c>
      <c r="BM298" s="204" t="s">
        <v>5171</v>
      </c>
    </row>
    <row r="299" spans="1:65" s="2" customFormat="1" ht="24.2" customHeight="1">
      <c r="A299" s="34"/>
      <c r="B299" s="35"/>
      <c r="C299" s="192" t="s">
        <v>1225</v>
      </c>
      <c r="D299" s="192" t="s">
        <v>184</v>
      </c>
      <c r="E299" s="193" t="s">
        <v>5172</v>
      </c>
      <c r="F299" s="194" t="s">
        <v>5173</v>
      </c>
      <c r="G299" s="195" t="s">
        <v>1883</v>
      </c>
      <c r="H299" s="196">
        <v>1</v>
      </c>
      <c r="I299" s="197"/>
      <c r="J299" s="198">
        <f t="shared" si="20"/>
        <v>0</v>
      </c>
      <c r="K299" s="199"/>
      <c r="L299" s="39"/>
      <c r="M299" s="200" t="s">
        <v>1</v>
      </c>
      <c r="N299" s="201" t="s">
        <v>37</v>
      </c>
      <c r="O299" s="71"/>
      <c r="P299" s="202">
        <f t="shared" si="21"/>
        <v>0</v>
      </c>
      <c r="Q299" s="202">
        <v>0</v>
      </c>
      <c r="R299" s="202">
        <f t="shared" si="22"/>
        <v>0</v>
      </c>
      <c r="S299" s="202">
        <v>0</v>
      </c>
      <c r="T299" s="203">
        <f t="shared" si="2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4" t="s">
        <v>187</v>
      </c>
      <c r="AT299" s="204" t="s">
        <v>184</v>
      </c>
      <c r="AU299" s="204" t="s">
        <v>82</v>
      </c>
      <c r="AY299" s="17" t="s">
        <v>182</v>
      </c>
      <c r="BE299" s="205">
        <f t="shared" si="24"/>
        <v>0</v>
      </c>
      <c r="BF299" s="205">
        <f t="shared" si="25"/>
        <v>0</v>
      </c>
      <c r="BG299" s="205">
        <f t="shared" si="26"/>
        <v>0</v>
      </c>
      <c r="BH299" s="205">
        <f t="shared" si="27"/>
        <v>0</v>
      </c>
      <c r="BI299" s="205">
        <f t="shared" si="28"/>
        <v>0</v>
      </c>
      <c r="BJ299" s="17" t="s">
        <v>80</v>
      </c>
      <c r="BK299" s="205">
        <f t="shared" si="29"/>
        <v>0</v>
      </c>
      <c r="BL299" s="17" t="s">
        <v>187</v>
      </c>
      <c r="BM299" s="204" t="s">
        <v>5174</v>
      </c>
    </row>
    <row r="300" spans="1:65" s="2" customFormat="1" ht="33" customHeight="1">
      <c r="A300" s="34"/>
      <c r="B300" s="35"/>
      <c r="C300" s="192" t="s">
        <v>1234</v>
      </c>
      <c r="D300" s="192" t="s">
        <v>184</v>
      </c>
      <c r="E300" s="193" t="s">
        <v>5175</v>
      </c>
      <c r="F300" s="194" t="s">
        <v>5176</v>
      </c>
      <c r="G300" s="195" t="s">
        <v>1883</v>
      </c>
      <c r="H300" s="196">
        <v>4</v>
      </c>
      <c r="I300" s="197"/>
      <c r="J300" s="198">
        <f t="shared" si="20"/>
        <v>0</v>
      </c>
      <c r="K300" s="199"/>
      <c r="L300" s="39"/>
      <c r="M300" s="200" t="s">
        <v>1</v>
      </c>
      <c r="N300" s="201" t="s">
        <v>37</v>
      </c>
      <c r="O300" s="71"/>
      <c r="P300" s="202">
        <f t="shared" si="21"/>
        <v>0</v>
      </c>
      <c r="Q300" s="202">
        <v>0</v>
      </c>
      <c r="R300" s="202">
        <f t="shared" si="22"/>
        <v>0</v>
      </c>
      <c r="S300" s="202">
        <v>0</v>
      </c>
      <c r="T300" s="203">
        <f t="shared" si="2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4" t="s">
        <v>187</v>
      </c>
      <c r="AT300" s="204" t="s">
        <v>184</v>
      </c>
      <c r="AU300" s="204" t="s">
        <v>82</v>
      </c>
      <c r="AY300" s="17" t="s">
        <v>182</v>
      </c>
      <c r="BE300" s="205">
        <f t="shared" si="24"/>
        <v>0</v>
      </c>
      <c r="BF300" s="205">
        <f t="shared" si="25"/>
        <v>0</v>
      </c>
      <c r="BG300" s="205">
        <f t="shared" si="26"/>
        <v>0</v>
      </c>
      <c r="BH300" s="205">
        <f t="shared" si="27"/>
        <v>0</v>
      </c>
      <c r="BI300" s="205">
        <f t="shared" si="28"/>
        <v>0</v>
      </c>
      <c r="BJ300" s="17" t="s">
        <v>80</v>
      </c>
      <c r="BK300" s="205">
        <f t="shared" si="29"/>
        <v>0</v>
      </c>
      <c r="BL300" s="17" t="s">
        <v>187</v>
      </c>
      <c r="BM300" s="204" t="s">
        <v>5177</v>
      </c>
    </row>
    <row r="301" spans="1:65" s="2" customFormat="1" ht="33" customHeight="1">
      <c r="A301" s="34"/>
      <c r="B301" s="35"/>
      <c r="C301" s="192" t="s">
        <v>1249</v>
      </c>
      <c r="D301" s="192" t="s">
        <v>184</v>
      </c>
      <c r="E301" s="193" t="s">
        <v>5178</v>
      </c>
      <c r="F301" s="194" t="s">
        <v>5179</v>
      </c>
      <c r="G301" s="195" t="s">
        <v>1883</v>
      </c>
      <c r="H301" s="196">
        <v>8</v>
      </c>
      <c r="I301" s="197"/>
      <c r="J301" s="198">
        <f t="shared" si="20"/>
        <v>0</v>
      </c>
      <c r="K301" s="199"/>
      <c r="L301" s="39"/>
      <c r="M301" s="200" t="s">
        <v>1</v>
      </c>
      <c r="N301" s="201" t="s">
        <v>37</v>
      </c>
      <c r="O301" s="71"/>
      <c r="P301" s="202">
        <f t="shared" si="21"/>
        <v>0</v>
      </c>
      <c r="Q301" s="202">
        <v>0</v>
      </c>
      <c r="R301" s="202">
        <f t="shared" si="22"/>
        <v>0</v>
      </c>
      <c r="S301" s="202">
        <v>0</v>
      </c>
      <c r="T301" s="203">
        <f t="shared" si="2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4" t="s">
        <v>187</v>
      </c>
      <c r="AT301" s="204" t="s">
        <v>184</v>
      </c>
      <c r="AU301" s="204" t="s">
        <v>82</v>
      </c>
      <c r="AY301" s="17" t="s">
        <v>182</v>
      </c>
      <c r="BE301" s="205">
        <f t="shared" si="24"/>
        <v>0</v>
      </c>
      <c r="BF301" s="205">
        <f t="shared" si="25"/>
        <v>0</v>
      </c>
      <c r="BG301" s="205">
        <f t="shared" si="26"/>
        <v>0</v>
      </c>
      <c r="BH301" s="205">
        <f t="shared" si="27"/>
        <v>0</v>
      </c>
      <c r="BI301" s="205">
        <f t="shared" si="28"/>
        <v>0</v>
      </c>
      <c r="BJ301" s="17" t="s">
        <v>80</v>
      </c>
      <c r="BK301" s="205">
        <f t="shared" si="29"/>
        <v>0</v>
      </c>
      <c r="BL301" s="17" t="s">
        <v>187</v>
      </c>
      <c r="BM301" s="204" t="s">
        <v>5180</v>
      </c>
    </row>
    <row r="302" spans="1:65" s="2" customFormat="1" ht="24.2" customHeight="1">
      <c r="A302" s="34"/>
      <c r="B302" s="35"/>
      <c r="C302" s="192" t="s">
        <v>1259</v>
      </c>
      <c r="D302" s="192" t="s">
        <v>184</v>
      </c>
      <c r="E302" s="193" t="s">
        <v>5181</v>
      </c>
      <c r="F302" s="194" t="s">
        <v>5182</v>
      </c>
      <c r="G302" s="195" t="s">
        <v>1883</v>
      </c>
      <c r="H302" s="196">
        <v>2</v>
      </c>
      <c r="I302" s="197"/>
      <c r="J302" s="198">
        <f t="shared" si="20"/>
        <v>0</v>
      </c>
      <c r="K302" s="199"/>
      <c r="L302" s="39"/>
      <c r="M302" s="200" t="s">
        <v>1</v>
      </c>
      <c r="N302" s="201" t="s">
        <v>37</v>
      </c>
      <c r="O302" s="71"/>
      <c r="P302" s="202">
        <f t="shared" si="21"/>
        <v>0</v>
      </c>
      <c r="Q302" s="202">
        <v>0</v>
      </c>
      <c r="R302" s="202">
        <f t="shared" si="22"/>
        <v>0</v>
      </c>
      <c r="S302" s="202">
        <v>0</v>
      </c>
      <c r="T302" s="203">
        <f t="shared" si="2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4" t="s">
        <v>187</v>
      </c>
      <c r="AT302" s="204" t="s">
        <v>184</v>
      </c>
      <c r="AU302" s="204" t="s">
        <v>82</v>
      </c>
      <c r="AY302" s="17" t="s">
        <v>182</v>
      </c>
      <c r="BE302" s="205">
        <f t="shared" si="24"/>
        <v>0</v>
      </c>
      <c r="BF302" s="205">
        <f t="shared" si="25"/>
        <v>0</v>
      </c>
      <c r="BG302" s="205">
        <f t="shared" si="26"/>
        <v>0</v>
      </c>
      <c r="BH302" s="205">
        <f t="shared" si="27"/>
        <v>0</v>
      </c>
      <c r="BI302" s="205">
        <f t="shared" si="28"/>
        <v>0</v>
      </c>
      <c r="BJ302" s="17" t="s">
        <v>80</v>
      </c>
      <c r="BK302" s="205">
        <f t="shared" si="29"/>
        <v>0</v>
      </c>
      <c r="BL302" s="17" t="s">
        <v>187</v>
      </c>
      <c r="BM302" s="204" t="s">
        <v>5183</v>
      </c>
    </row>
    <row r="303" spans="1:65" s="2" customFormat="1" ht="33" customHeight="1">
      <c r="A303" s="34"/>
      <c r="B303" s="35"/>
      <c r="C303" s="192" t="s">
        <v>1266</v>
      </c>
      <c r="D303" s="192" t="s">
        <v>184</v>
      </c>
      <c r="E303" s="193" t="s">
        <v>5184</v>
      </c>
      <c r="F303" s="194" t="s">
        <v>5185</v>
      </c>
      <c r="G303" s="195" t="s">
        <v>1883</v>
      </c>
      <c r="H303" s="196">
        <v>3</v>
      </c>
      <c r="I303" s="197"/>
      <c r="J303" s="198">
        <f t="shared" si="20"/>
        <v>0</v>
      </c>
      <c r="K303" s="199"/>
      <c r="L303" s="39"/>
      <c r="M303" s="200" t="s">
        <v>1</v>
      </c>
      <c r="N303" s="201" t="s">
        <v>37</v>
      </c>
      <c r="O303" s="71"/>
      <c r="P303" s="202">
        <f t="shared" si="21"/>
        <v>0</v>
      </c>
      <c r="Q303" s="202">
        <v>0</v>
      </c>
      <c r="R303" s="202">
        <f t="shared" si="22"/>
        <v>0</v>
      </c>
      <c r="S303" s="202">
        <v>0</v>
      </c>
      <c r="T303" s="203">
        <f t="shared" si="2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4" t="s">
        <v>187</v>
      </c>
      <c r="AT303" s="204" t="s">
        <v>184</v>
      </c>
      <c r="AU303" s="204" t="s">
        <v>82</v>
      </c>
      <c r="AY303" s="17" t="s">
        <v>182</v>
      </c>
      <c r="BE303" s="205">
        <f t="shared" si="24"/>
        <v>0</v>
      </c>
      <c r="BF303" s="205">
        <f t="shared" si="25"/>
        <v>0</v>
      </c>
      <c r="BG303" s="205">
        <f t="shared" si="26"/>
        <v>0</v>
      </c>
      <c r="BH303" s="205">
        <f t="shared" si="27"/>
        <v>0</v>
      </c>
      <c r="BI303" s="205">
        <f t="shared" si="28"/>
        <v>0</v>
      </c>
      <c r="BJ303" s="17" t="s">
        <v>80</v>
      </c>
      <c r="BK303" s="205">
        <f t="shared" si="29"/>
        <v>0</v>
      </c>
      <c r="BL303" s="17" t="s">
        <v>187</v>
      </c>
      <c r="BM303" s="204" t="s">
        <v>5186</v>
      </c>
    </row>
    <row r="304" spans="1:65" s="2" customFormat="1" ht="24.2" customHeight="1">
      <c r="A304" s="34"/>
      <c r="B304" s="35"/>
      <c r="C304" s="192" t="s">
        <v>1274</v>
      </c>
      <c r="D304" s="192" t="s">
        <v>184</v>
      </c>
      <c r="E304" s="193" t="s">
        <v>5187</v>
      </c>
      <c r="F304" s="194" t="s">
        <v>5188</v>
      </c>
      <c r="G304" s="195" t="s">
        <v>1883</v>
      </c>
      <c r="H304" s="196">
        <v>14</v>
      </c>
      <c r="I304" s="197"/>
      <c r="J304" s="198">
        <f t="shared" si="20"/>
        <v>0</v>
      </c>
      <c r="K304" s="199"/>
      <c r="L304" s="39"/>
      <c r="M304" s="200" t="s">
        <v>1</v>
      </c>
      <c r="N304" s="201" t="s">
        <v>37</v>
      </c>
      <c r="O304" s="71"/>
      <c r="P304" s="202">
        <f t="shared" si="21"/>
        <v>0</v>
      </c>
      <c r="Q304" s="202">
        <v>0</v>
      </c>
      <c r="R304" s="202">
        <f t="shared" si="22"/>
        <v>0</v>
      </c>
      <c r="S304" s="202">
        <v>0</v>
      </c>
      <c r="T304" s="203">
        <f t="shared" si="2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4" t="s">
        <v>187</v>
      </c>
      <c r="AT304" s="204" t="s">
        <v>184</v>
      </c>
      <c r="AU304" s="204" t="s">
        <v>82</v>
      </c>
      <c r="AY304" s="17" t="s">
        <v>182</v>
      </c>
      <c r="BE304" s="205">
        <f t="shared" si="24"/>
        <v>0</v>
      </c>
      <c r="BF304" s="205">
        <f t="shared" si="25"/>
        <v>0</v>
      </c>
      <c r="BG304" s="205">
        <f t="shared" si="26"/>
        <v>0</v>
      </c>
      <c r="BH304" s="205">
        <f t="shared" si="27"/>
        <v>0</v>
      </c>
      <c r="BI304" s="205">
        <f t="shared" si="28"/>
        <v>0</v>
      </c>
      <c r="BJ304" s="17" t="s">
        <v>80</v>
      </c>
      <c r="BK304" s="205">
        <f t="shared" si="29"/>
        <v>0</v>
      </c>
      <c r="BL304" s="17" t="s">
        <v>187</v>
      </c>
      <c r="BM304" s="204" t="s">
        <v>5189</v>
      </c>
    </row>
    <row r="305" spans="1:65" s="2" customFormat="1" ht="37.9" customHeight="1">
      <c r="A305" s="34"/>
      <c r="B305" s="35"/>
      <c r="C305" s="192" t="s">
        <v>1280</v>
      </c>
      <c r="D305" s="192" t="s">
        <v>184</v>
      </c>
      <c r="E305" s="193" t="s">
        <v>5190</v>
      </c>
      <c r="F305" s="194" t="s">
        <v>5191</v>
      </c>
      <c r="G305" s="195" t="s">
        <v>1883</v>
      </c>
      <c r="H305" s="196">
        <v>8</v>
      </c>
      <c r="I305" s="197"/>
      <c r="J305" s="198">
        <f t="shared" si="20"/>
        <v>0</v>
      </c>
      <c r="K305" s="199"/>
      <c r="L305" s="39"/>
      <c r="M305" s="200" t="s">
        <v>1</v>
      </c>
      <c r="N305" s="201" t="s">
        <v>37</v>
      </c>
      <c r="O305" s="71"/>
      <c r="P305" s="202">
        <f t="shared" si="21"/>
        <v>0</v>
      </c>
      <c r="Q305" s="202">
        <v>0</v>
      </c>
      <c r="R305" s="202">
        <f t="shared" si="22"/>
        <v>0</v>
      </c>
      <c r="S305" s="202">
        <v>0</v>
      </c>
      <c r="T305" s="203">
        <f t="shared" si="2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4" t="s">
        <v>187</v>
      </c>
      <c r="AT305" s="204" t="s">
        <v>184</v>
      </c>
      <c r="AU305" s="204" t="s">
        <v>82</v>
      </c>
      <c r="AY305" s="17" t="s">
        <v>182</v>
      </c>
      <c r="BE305" s="205">
        <f t="shared" si="24"/>
        <v>0</v>
      </c>
      <c r="BF305" s="205">
        <f t="shared" si="25"/>
        <v>0</v>
      </c>
      <c r="BG305" s="205">
        <f t="shared" si="26"/>
        <v>0</v>
      </c>
      <c r="BH305" s="205">
        <f t="shared" si="27"/>
        <v>0</v>
      </c>
      <c r="BI305" s="205">
        <f t="shared" si="28"/>
        <v>0</v>
      </c>
      <c r="BJ305" s="17" t="s">
        <v>80</v>
      </c>
      <c r="BK305" s="205">
        <f t="shared" si="29"/>
        <v>0</v>
      </c>
      <c r="BL305" s="17" t="s">
        <v>187</v>
      </c>
      <c r="BM305" s="204" t="s">
        <v>5192</v>
      </c>
    </row>
    <row r="306" spans="1:65" s="2" customFormat="1" ht="24.2" customHeight="1">
      <c r="A306" s="34"/>
      <c r="B306" s="35"/>
      <c r="C306" s="192" t="s">
        <v>1286</v>
      </c>
      <c r="D306" s="192" t="s">
        <v>184</v>
      </c>
      <c r="E306" s="193" t="s">
        <v>5193</v>
      </c>
      <c r="F306" s="194" t="s">
        <v>5194</v>
      </c>
      <c r="G306" s="195" t="s">
        <v>1883</v>
      </c>
      <c r="H306" s="196">
        <v>11</v>
      </c>
      <c r="I306" s="197"/>
      <c r="J306" s="198">
        <f t="shared" si="20"/>
        <v>0</v>
      </c>
      <c r="K306" s="199"/>
      <c r="L306" s="39"/>
      <c r="M306" s="200" t="s">
        <v>1</v>
      </c>
      <c r="N306" s="201" t="s">
        <v>37</v>
      </c>
      <c r="O306" s="71"/>
      <c r="P306" s="202">
        <f t="shared" si="21"/>
        <v>0</v>
      </c>
      <c r="Q306" s="202">
        <v>0</v>
      </c>
      <c r="R306" s="202">
        <f t="shared" si="22"/>
        <v>0</v>
      </c>
      <c r="S306" s="202">
        <v>0</v>
      </c>
      <c r="T306" s="203">
        <f t="shared" si="2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4" t="s">
        <v>187</v>
      </c>
      <c r="AT306" s="204" t="s">
        <v>184</v>
      </c>
      <c r="AU306" s="204" t="s">
        <v>82</v>
      </c>
      <c r="AY306" s="17" t="s">
        <v>182</v>
      </c>
      <c r="BE306" s="205">
        <f t="shared" si="24"/>
        <v>0</v>
      </c>
      <c r="BF306" s="205">
        <f t="shared" si="25"/>
        <v>0</v>
      </c>
      <c r="BG306" s="205">
        <f t="shared" si="26"/>
        <v>0</v>
      </c>
      <c r="BH306" s="205">
        <f t="shared" si="27"/>
        <v>0</v>
      </c>
      <c r="BI306" s="205">
        <f t="shared" si="28"/>
        <v>0</v>
      </c>
      <c r="BJ306" s="17" t="s">
        <v>80</v>
      </c>
      <c r="BK306" s="205">
        <f t="shared" si="29"/>
        <v>0</v>
      </c>
      <c r="BL306" s="17" t="s">
        <v>187</v>
      </c>
      <c r="BM306" s="204" t="s">
        <v>5195</v>
      </c>
    </row>
    <row r="307" spans="1:65" s="2" customFormat="1" ht="33" customHeight="1">
      <c r="A307" s="34"/>
      <c r="B307" s="35"/>
      <c r="C307" s="192" t="s">
        <v>1291</v>
      </c>
      <c r="D307" s="192" t="s">
        <v>184</v>
      </c>
      <c r="E307" s="193" t="s">
        <v>5196</v>
      </c>
      <c r="F307" s="194" t="s">
        <v>5197</v>
      </c>
      <c r="G307" s="195" t="s">
        <v>1883</v>
      </c>
      <c r="H307" s="196">
        <v>27</v>
      </c>
      <c r="I307" s="197"/>
      <c r="J307" s="198">
        <f t="shared" si="20"/>
        <v>0</v>
      </c>
      <c r="K307" s="199"/>
      <c r="L307" s="39"/>
      <c r="M307" s="200" t="s">
        <v>1</v>
      </c>
      <c r="N307" s="201" t="s">
        <v>37</v>
      </c>
      <c r="O307" s="71"/>
      <c r="P307" s="202">
        <f t="shared" si="21"/>
        <v>0</v>
      </c>
      <c r="Q307" s="202">
        <v>0</v>
      </c>
      <c r="R307" s="202">
        <f t="shared" si="22"/>
        <v>0</v>
      </c>
      <c r="S307" s="202">
        <v>0</v>
      </c>
      <c r="T307" s="203">
        <f t="shared" si="2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4" t="s">
        <v>187</v>
      </c>
      <c r="AT307" s="204" t="s">
        <v>184</v>
      </c>
      <c r="AU307" s="204" t="s">
        <v>82</v>
      </c>
      <c r="AY307" s="17" t="s">
        <v>182</v>
      </c>
      <c r="BE307" s="205">
        <f t="shared" si="24"/>
        <v>0</v>
      </c>
      <c r="BF307" s="205">
        <f t="shared" si="25"/>
        <v>0</v>
      </c>
      <c r="BG307" s="205">
        <f t="shared" si="26"/>
        <v>0</v>
      </c>
      <c r="BH307" s="205">
        <f t="shared" si="27"/>
        <v>0</v>
      </c>
      <c r="BI307" s="205">
        <f t="shared" si="28"/>
        <v>0</v>
      </c>
      <c r="BJ307" s="17" t="s">
        <v>80</v>
      </c>
      <c r="BK307" s="205">
        <f t="shared" si="29"/>
        <v>0</v>
      </c>
      <c r="BL307" s="17" t="s">
        <v>187</v>
      </c>
      <c r="BM307" s="204" t="s">
        <v>5198</v>
      </c>
    </row>
    <row r="308" spans="1:65" s="2" customFormat="1" ht="24.2" customHeight="1">
      <c r="A308" s="34"/>
      <c r="B308" s="35"/>
      <c r="C308" s="192" t="s">
        <v>1295</v>
      </c>
      <c r="D308" s="192" t="s">
        <v>184</v>
      </c>
      <c r="E308" s="193" t="s">
        <v>5199</v>
      </c>
      <c r="F308" s="194" t="s">
        <v>5200</v>
      </c>
      <c r="G308" s="195" t="s">
        <v>1883</v>
      </c>
      <c r="H308" s="196">
        <v>6</v>
      </c>
      <c r="I308" s="197"/>
      <c r="J308" s="198">
        <f t="shared" si="20"/>
        <v>0</v>
      </c>
      <c r="K308" s="199"/>
      <c r="L308" s="39"/>
      <c r="M308" s="200" t="s">
        <v>1</v>
      </c>
      <c r="N308" s="201" t="s">
        <v>37</v>
      </c>
      <c r="O308" s="71"/>
      <c r="P308" s="202">
        <f t="shared" si="21"/>
        <v>0</v>
      </c>
      <c r="Q308" s="202">
        <v>0</v>
      </c>
      <c r="R308" s="202">
        <f t="shared" si="22"/>
        <v>0</v>
      </c>
      <c r="S308" s="202">
        <v>0</v>
      </c>
      <c r="T308" s="203">
        <f t="shared" si="2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4" t="s">
        <v>187</v>
      </c>
      <c r="AT308" s="204" t="s">
        <v>184</v>
      </c>
      <c r="AU308" s="204" t="s">
        <v>82</v>
      </c>
      <c r="AY308" s="17" t="s">
        <v>182</v>
      </c>
      <c r="BE308" s="205">
        <f t="shared" si="24"/>
        <v>0</v>
      </c>
      <c r="BF308" s="205">
        <f t="shared" si="25"/>
        <v>0</v>
      </c>
      <c r="BG308" s="205">
        <f t="shared" si="26"/>
        <v>0</v>
      </c>
      <c r="BH308" s="205">
        <f t="shared" si="27"/>
        <v>0</v>
      </c>
      <c r="BI308" s="205">
        <f t="shared" si="28"/>
        <v>0</v>
      </c>
      <c r="BJ308" s="17" t="s">
        <v>80</v>
      </c>
      <c r="BK308" s="205">
        <f t="shared" si="29"/>
        <v>0</v>
      </c>
      <c r="BL308" s="17" t="s">
        <v>187</v>
      </c>
      <c r="BM308" s="204" t="s">
        <v>5201</v>
      </c>
    </row>
    <row r="309" spans="1:65" s="2" customFormat="1" ht="24.2" customHeight="1">
      <c r="A309" s="34"/>
      <c r="B309" s="35"/>
      <c r="C309" s="192" t="s">
        <v>1300</v>
      </c>
      <c r="D309" s="192" t="s">
        <v>184</v>
      </c>
      <c r="E309" s="193" t="s">
        <v>5202</v>
      </c>
      <c r="F309" s="194" t="s">
        <v>5203</v>
      </c>
      <c r="G309" s="195" t="s">
        <v>1883</v>
      </c>
      <c r="H309" s="196">
        <v>1</v>
      </c>
      <c r="I309" s="197"/>
      <c r="J309" s="198">
        <f t="shared" si="20"/>
        <v>0</v>
      </c>
      <c r="K309" s="199"/>
      <c r="L309" s="39"/>
      <c r="M309" s="200" t="s">
        <v>1</v>
      </c>
      <c r="N309" s="201" t="s">
        <v>37</v>
      </c>
      <c r="O309" s="71"/>
      <c r="P309" s="202">
        <f t="shared" si="21"/>
        <v>0</v>
      </c>
      <c r="Q309" s="202">
        <v>0</v>
      </c>
      <c r="R309" s="202">
        <f t="shared" si="22"/>
        <v>0</v>
      </c>
      <c r="S309" s="202">
        <v>0</v>
      </c>
      <c r="T309" s="203">
        <f t="shared" si="2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4" t="s">
        <v>187</v>
      </c>
      <c r="AT309" s="204" t="s">
        <v>184</v>
      </c>
      <c r="AU309" s="204" t="s">
        <v>82</v>
      </c>
      <c r="AY309" s="17" t="s">
        <v>182</v>
      </c>
      <c r="BE309" s="205">
        <f t="shared" si="24"/>
        <v>0</v>
      </c>
      <c r="BF309" s="205">
        <f t="shared" si="25"/>
        <v>0</v>
      </c>
      <c r="BG309" s="205">
        <f t="shared" si="26"/>
        <v>0</v>
      </c>
      <c r="BH309" s="205">
        <f t="shared" si="27"/>
        <v>0</v>
      </c>
      <c r="BI309" s="205">
        <f t="shared" si="28"/>
        <v>0</v>
      </c>
      <c r="BJ309" s="17" t="s">
        <v>80</v>
      </c>
      <c r="BK309" s="205">
        <f t="shared" si="29"/>
        <v>0</v>
      </c>
      <c r="BL309" s="17" t="s">
        <v>187</v>
      </c>
      <c r="BM309" s="204" t="s">
        <v>5204</v>
      </c>
    </row>
    <row r="310" spans="1:65" s="2" customFormat="1" ht="24.2" customHeight="1">
      <c r="A310" s="34"/>
      <c r="B310" s="35"/>
      <c r="C310" s="192" t="s">
        <v>1305</v>
      </c>
      <c r="D310" s="192" t="s">
        <v>184</v>
      </c>
      <c r="E310" s="193" t="s">
        <v>5205</v>
      </c>
      <c r="F310" s="194" t="s">
        <v>5206</v>
      </c>
      <c r="G310" s="195" t="s">
        <v>1883</v>
      </c>
      <c r="H310" s="196">
        <v>24</v>
      </c>
      <c r="I310" s="197"/>
      <c r="J310" s="198">
        <f t="shared" si="20"/>
        <v>0</v>
      </c>
      <c r="K310" s="199"/>
      <c r="L310" s="39"/>
      <c r="M310" s="200" t="s">
        <v>1</v>
      </c>
      <c r="N310" s="201" t="s">
        <v>37</v>
      </c>
      <c r="O310" s="71"/>
      <c r="P310" s="202">
        <f t="shared" si="21"/>
        <v>0</v>
      </c>
      <c r="Q310" s="202">
        <v>0</v>
      </c>
      <c r="R310" s="202">
        <f t="shared" si="22"/>
        <v>0</v>
      </c>
      <c r="S310" s="202">
        <v>0</v>
      </c>
      <c r="T310" s="203">
        <f t="shared" si="2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4" t="s">
        <v>187</v>
      </c>
      <c r="AT310" s="204" t="s">
        <v>184</v>
      </c>
      <c r="AU310" s="204" t="s">
        <v>82</v>
      </c>
      <c r="AY310" s="17" t="s">
        <v>182</v>
      </c>
      <c r="BE310" s="205">
        <f t="shared" si="24"/>
        <v>0</v>
      </c>
      <c r="BF310" s="205">
        <f t="shared" si="25"/>
        <v>0</v>
      </c>
      <c r="BG310" s="205">
        <f t="shared" si="26"/>
        <v>0</v>
      </c>
      <c r="BH310" s="205">
        <f t="shared" si="27"/>
        <v>0</v>
      </c>
      <c r="BI310" s="205">
        <f t="shared" si="28"/>
        <v>0</v>
      </c>
      <c r="BJ310" s="17" t="s">
        <v>80</v>
      </c>
      <c r="BK310" s="205">
        <f t="shared" si="29"/>
        <v>0</v>
      </c>
      <c r="BL310" s="17" t="s">
        <v>187</v>
      </c>
      <c r="BM310" s="204" t="s">
        <v>5207</v>
      </c>
    </row>
    <row r="311" spans="1:65" s="2" customFormat="1" ht="24.2" customHeight="1">
      <c r="A311" s="34"/>
      <c r="B311" s="35"/>
      <c r="C311" s="192" t="s">
        <v>1309</v>
      </c>
      <c r="D311" s="192" t="s">
        <v>184</v>
      </c>
      <c r="E311" s="193" t="s">
        <v>5208</v>
      </c>
      <c r="F311" s="194" t="s">
        <v>5209</v>
      </c>
      <c r="G311" s="195" t="s">
        <v>324</v>
      </c>
      <c r="H311" s="196">
        <v>1</v>
      </c>
      <c r="I311" s="197"/>
      <c r="J311" s="198">
        <f t="shared" si="20"/>
        <v>0</v>
      </c>
      <c r="K311" s="199"/>
      <c r="L311" s="39"/>
      <c r="M311" s="200" t="s">
        <v>1</v>
      </c>
      <c r="N311" s="201" t="s">
        <v>37</v>
      </c>
      <c r="O311" s="71"/>
      <c r="P311" s="202">
        <f t="shared" si="21"/>
        <v>0</v>
      </c>
      <c r="Q311" s="202">
        <v>0</v>
      </c>
      <c r="R311" s="202">
        <f t="shared" si="22"/>
        <v>0</v>
      </c>
      <c r="S311" s="202">
        <v>0</v>
      </c>
      <c r="T311" s="203">
        <f t="shared" si="2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4" t="s">
        <v>187</v>
      </c>
      <c r="AT311" s="204" t="s">
        <v>184</v>
      </c>
      <c r="AU311" s="204" t="s">
        <v>82</v>
      </c>
      <c r="AY311" s="17" t="s">
        <v>182</v>
      </c>
      <c r="BE311" s="205">
        <f t="shared" si="24"/>
        <v>0</v>
      </c>
      <c r="BF311" s="205">
        <f t="shared" si="25"/>
        <v>0</v>
      </c>
      <c r="BG311" s="205">
        <f t="shared" si="26"/>
        <v>0</v>
      </c>
      <c r="BH311" s="205">
        <f t="shared" si="27"/>
        <v>0</v>
      </c>
      <c r="BI311" s="205">
        <f t="shared" si="28"/>
        <v>0</v>
      </c>
      <c r="BJ311" s="17" t="s">
        <v>80</v>
      </c>
      <c r="BK311" s="205">
        <f t="shared" si="29"/>
        <v>0</v>
      </c>
      <c r="BL311" s="17" t="s">
        <v>187</v>
      </c>
      <c r="BM311" s="204" t="s">
        <v>5210</v>
      </c>
    </row>
    <row r="312" spans="1:65" s="2" customFormat="1" ht="24.2" customHeight="1">
      <c r="A312" s="34"/>
      <c r="B312" s="35"/>
      <c r="C312" s="192" t="s">
        <v>1313</v>
      </c>
      <c r="D312" s="192" t="s">
        <v>184</v>
      </c>
      <c r="E312" s="193" t="s">
        <v>5211</v>
      </c>
      <c r="F312" s="194" t="s">
        <v>5212</v>
      </c>
      <c r="G312" s="195" t="s">
        <v>324</v>
      </c>
      <c r="H312" s="196">
        <v>3</v>
      </c>
      <c r="I312" s="197"/>
      <c r="J312" s="198">
        <f t="shared" si="20"/>
        <v>0</v>
      </c>
      <c r="K312" s="199"/>
      <c r="L312" s="39"/>
      <c r="M312" s="200" t="s">
        <v>1</v>
      </c>
      <c r="N312" s="201" t="s">
        <v>37</v>
      </c>
      <c r="O312" s="71"/>
      <c r="P312" s="202">
        <f t="shared" si="21"/>
        <v>0</v>
      </c>
      <c r="Q312" s="202">
        <v>0</v>
      </c>
      <c r="R312" s="202">
        <f t="shared" si="22"/>
        <v>0</v>
      </c>
      <c r="S312" s="202">
        <v>0</v>
      </c>
      <c r="T312" s="203">
        <f t="shared" si="2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4" t="s">
        <v>326</v>
      </c>
      <c r="AT312" s="204" t="s">
        <v>184</v>
      </c>
      <c r="AU312" s="204" t="s">
        <v>82</v>
      </c>
      <c r="AY312" s="17" t="s">
        <v>182</v>
      </c>
      <c r="BE312" s="205">
        <f t="shared" si="24"/>
        <v>0</v>
      </c>
      <c r="BF312" s="205">
        <f t="shared" si="25"/>
        <v>0</v>
      </c>
      <c r="BG312" s="205">
        <f t="shared" si="26"/>
        <v>0</v>
      </c>
      <c r="BH312" s="205">
        <f t="shared" si="27"/>
        <v>0</v>
      </c>
      <c r="BI312" s="205">
        <f t="shared" si="28"/>
        <v>0</v>
      </c>
      <c r="BJ312" s="17" t="s">
        <v>80</v>
      </c>
      <c r="BK312" s="205">
        <f t="shared" si="29"/>
        <v>0</v>
      </c>
      <c r="BL312" s="17" t="s">
        <v>326</v>
      </c>
      <c r="BM312" s="204" t="s">
        <v>5213</v>
      </c>
    </row>
    <row r="313" spans="1:65" s="2" customFormat="1" ht="37.9" customHeight="1">
      <c r="A313" s="34"/>
      <c r="B313" s="35"/>
      <c r="C313" s="192" t="s">
        <v>1317</v>
      </c>
      <c r="D313" s="192" t="s">
        <v>184</v>
      </c>
      <c r="E313" s="193" t="s">
        <v>5214</v>
      </c>
      <c r="F313" s="194" t="s">
        <v>5215</v>
      </c>
      <c r="G313" s="195" t="s">
        <v>324</v>
      </c>
      <c r="H313" s="196">
        <v>5</v>
      </c>
      <c r="I313" s="197"/>
      <c r="J313" s="198">
        <f t="shared" si="20"/>
        <v>0</v>
      </c>
      <c r="K313" s="199"/>
      <c r="L313" s="39"/>
      <c r="M313" s="200" t="s">
        <v>1</v>
      </c>
      <c r="N313" s="201" t="s">
        <v>37</v>
      </c>
      <c r="O313" s="71"/>
      <c r="P313" s="202">
        <f t="shared" si="21"/>
        <v>0</v>
      </c>
      <c r="Q313" s="202">
        <v>3.0000000000000001E-3</v>
      </c>
      <c r="R313" s="202">
        <f t="shared" si="22"/>
        <v>1.4999999999999999E-2</v>
      </c>
      <c r="S313" s="202">
        <v>0</v>
      </c>
      <c r="T313" s="203">
        <f t="shared" si="2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4" t="s">
        <v>326</v>
      </c>
      <c r="AT313" s="204" t="s">
        <v>184</v>
      </c>
      <c r="AU313" s="204" t="s">
        <v>82</v>
      </c>
      <c r="AY313" s="17" t="s">
        <v>182</v>
      </c>
      <c r="BE313" s="205">
        <f t="shared" si="24"/>
        <v>0</v>
      </c>
      <c r="BF313" s="205">
        <f t="shared" si="25"/>
        <v>0</v>
      </c>
      <c r="BG313" s="205">
        <f t="shared" si="26"/>
        <v>0</v>
      </c>
      <c r="BH313" s="205">
        <f t="shared" si="27"/>
        <v>0</v>
      </c>
      <c r="BI313" s="205">
        <f t="shared" si="28"/>
        <v>0</v>
      </c>
      <c r="BJ313" s="17" t="s">
        <v>80</v>
      </c>
      <c r="BK313" s="205">
        <f t="shared" si="29"/>
        <v>0</v>
      </c>
      <c r="BL313" s="17" t="s">
        <v>326</v>
      </c>
      <c r="BM313" s="204" t="s">
        <v>5216</v>
      </c>
    </row>
    <row r="314" spans="1:65" s="2" customFormat="1" ht="24.2" customHeight="1">
      <c r="A314" s="34"/>
      <c r="B314" s="35"/>
      <c r="C314" s="192" t="s">
        <v>1321</v>
      </c>
      <c r="D314" s="192" t="s">
        <v>184</v>
      </c>
      <c r="E314" s="193" t="s">
        <v>5217</v>
      </c>
      <c r="F314" s="194" t="s">
        <v>5218</v>
      </c>
      <c r="G314" s="195" t="s">
        <v>292</v>
      </c>
      <c r="H314" s="196">
        <v>1.883</v>
      </c>
      <c r="I314" s="197"/>
      <c r="J314" s="198">
        <f t="shared" si="20"/>
        <v>0</v>
      </c>
      <c r="K314" s="199"/>
      <c r="L314" s="39"/>
      <c r="M314" s="200" t="s">
        <v>1</v>
      </c>
      <c r="N314" s="201" t="s">
        <v>37</v>
      </c>
      <c r="O314" s="71"/>
      <c r="P314" s="202">
        <f t="shared" si="21"/>
        <v>0</v>
      </c>
      <c r="Q314" s="202">
        <v>0</v>
      </c>
      <c r="R314" s="202">
        <f t="shared" si="22"/>
        <v>0</v>
      </c>
      <c r="S314" s="202">
        <v>0</v>
      </c>
      <c r="T314" s="203">
        <f t="shared" si="2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4" t="s">
        <v>326</v>
      </c>
      <c r="AT314" s="204" t="s">
        <v>184</v>
      </c>
      <c r="AU314" s="204" t="s">
        <v>82</v>
      </c>
      <c r="AY314" s="17" t="s">
        <v>182</v>
      </c>
      <c r="BE314" s="205">
        <f t="shared" si="24"/>
        <v>0</v>
      </c>
      <c r="BF314" s="205">
        <f t="shared" si="25"/>
        <v>0</v>
      </c>
      <c r="BG314" s="205">
        <f t="shared" si="26"/>
        <v>0</v>
      </c>
      <c r="BH314" s="205">
        <f t="shared" si="27"/>
        <v>0</v>
      </c>
      <c r="BI314" s="205">
        <f t="shared" si="28"/>
        <v>0</v>
      </c>
      <c r="BJ314" s="17" t="s">
        <v>80</v>
      </c>
      <c r="BK314" s="205">
        <f t="shared" si="29"/>
        <v>0</v>
      </c>
      <c r="BL314" s="17" t="s">
        <v>326</v>
      </c>
      <c r="BM314" s="204" t="s">
        <v>5219</v>
      </c>
    </row>
    <row r="315" spans="1:65" s="2" customFormat="1" ht="24.2" customHeight="1">
      <c r="A315" s="34"/>
      <c r="B315" s="35"/>
      <c r="C315" s="192" t="s">
        <v>1327</v>
      </c>
      <c r="D315" s="192" t="s">
        <v>184</v>
      </c>
      <c r="E315" s="193" t="s">
        <v>5220</v>
      </c>
      <c r="F315" s="194" t="s">
        <v>5221</v>
      </c>
      <c r="G315" s="195" t="s">
        <v>292</v>
      </c>
      <c r="H315" s="196">
        <v>5.649</v>
      </c>
      <c r="I315" s="197"/>
      <c r="J315" s="198">
        <f t="shared" si="20"/>
        <v>0</v>
      </c>
      <c r="K315" s="199"/>
      <c r="L315" s="39"/>
      <c r="M315" s="200" t="s">
        <v>1</v>
      </c>
      <c r="N315" s="201" t="s">
        <v>37</v>
      </c>
      <c r="O315" s="71"/>
      <c r="P315" s="202">
        <f t="shared" si="21"/>
        <v>0</v>
      </c>
      <c r="Q315" s="202">
        <v>0</v>
      </c>
      <c r="R315" s="202">
        <f t="shared" si="22"/>
        <v>0</v>
      </c>
      <c r="S315" s="202">
        <v>0</v>
      </c>
      <c r="T315" s="203">
        <f t="shared" si="2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4" t="s">
        <v>326</v>
      </c>
      <c r="AT315" s="204" t="s">
        <v>184</v>
      </c>
      <c r="AU315" s="204" t="s">
        <v>82</v>
      </c>
      <c r="AY315" s="17" t="s">
        <v>182</v>
      </c>
      <c r="BE315" s="205">
        <f t="shared" si="24"/>
        <v>0</v>
      </c>
      <c r="BF315" s="205">
        <f t="shared" si="25"/>
        <v>0</v>
      </c>
      <c r="BG315" s="205">
        <f t="shared" si="26"/>
        <v>0</v>
      </c>
      <c r="BH315" s="205">
        <f t="shared" si="27"/>
        <v>0</v>
      </c>
      <c r="BI315" s="205">
        <f t="shared" si="28"/>
        <v>0</v>
      </c>
      <c r="BJ315" s="17" t="s">
        <v>80</v>
      </c>
      <c r="BK315" s="205">
        <f t="shared" si="29"/>
        <v>0</v>
      </c>
      <c r="BL315" s="17" t="s">
        <v>326</v>
      </c>
      <c r="BM315" s="204" t="s">
        <v>5222</v>
      </c>
    </row>
    <row r="316" spans="1:65" s="14" customFormat="1" ht="11.25">
      <c r="B316" s="217"/>
      <c r="C316" s="218"/>
      <c r="D316" s="208" t="s">
        <v>194</v>
      </c>
      <c r="E316" s="218"/>
      <c r="F316" s="220" t="s">
        <v>5223</v>
      </c>
      <c r="G316" s="218"/>
      <c r="H316" s="221">
        <v>5.649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194</v>
      </c>
      <c r="AU316" s="227" t="s">
        <v>82</v>
      </c>
      <c r="AV316" s="14" t="s">
        <v>82</v>
      </c>
      <c r="AW316" s="14" t="s">
        <v>4</v>
      </c>
      <c r="AX316" s="14" t="s">
        <v>80</v>
      </c>
      <c r="AY316" s="227" t="s">
        <v>182</v>
      </c>
    </row>
    <row r="317" spans="1:65" s="12" customFormat="1" ht="22.9" customHeight="1">
      <c r="B317" s="176"/>
      <c r="C317" s="177"/>
      <c r="D317" s="178" t="s">
        <v>71</v>
      </c>
      <c r="E317" s="190" t="s">
        <v>2666</v>
      </c>
      <c r="F317" s="190" t="s">
        <v>2667</v>
      </c>
      <c r="G317" s="177"/>
      <c r="H317" s="177"/>
      <c r="I317" s="180"/>
      <c r="J317" s="191">
        <f>BK317</f>
        <v>0</v>
      </c>
      <c r="K317" s="177"/>
      <c r="L317" s="182"/>
      <c r="M317" s="183"/>
      <c r="N317" s="184"/>
      <c r="O317" s="184"/>
      <c r="P317" s="185">
        <f>SUM(P318:P347)</f>
        <v>0</v>
      </c>
      <c r="Q317" s="184"/>
      <c r="R317" s="185">
        <f>SUM(R318:R347)</f>
        <v>0.42851000000000011</v>
      </c>
      <c r="S317" s="184"/>
      <c r="T317" s="186">
        <f>SUM(T318:T347)</f>
        <v>0</v>
      </c>
      <c r="AR317" s="187" t="s">
        <v>82</v>
      </c>
      <c r="AT317" s="188" t="s">
        <v>71</v>
      </c>
      <c r="AU317" s="188" t="s">
        <v>80</v>
      </c>
      <c r="AY317" s="187" t="s">
        <v>182</v>
      </c>
      <c r="BK317" s="189">
        <f>SUM(BK318:BK347)</f>
        <v>0</v>
      </c>
    </row>
    <row r="318" spans="1:65" s="2" customFormat="1" ht="24.2" customHeight="1">
      <c r="A318" s="34"/>
      <c r="B318" s="35"/>
      <c r="C318" s="192" t="s">
        <v>1346</v>
      </c>
      <c r="D318" s="192" t="s">
        <v>184</v>
      </c>
      <c r="E318" s="193" t="s">
        <v>5224</v>
      </c>
      <c r="F318" s="194" t="s">
        <v>5225</v>
      </c>
      <c r="G318" s="195" t="s">
        <v>318</v>
      </c>
      <c r="H318" s="196">
        <v>180</v>
      </c>
      <c r="I318" s="197"/>
      <c r="J318" s="198">
        <f>ROUND(I318*H318,2)</f>
        <v>0</v>
      </c>
      <c r="K318" s="199"/>
      <c r="L318" s="39"/>
      <c r="M318" s="200" t="s">
        <v>1</v>
      </c>
      <c r="N318" s="201" t="s">
        <v>37</v>
      </c>
      <c r="O318" s="71"/>
      <c r="P318" s="202">
        <f>O318*H318</f>
        <v>0</v>
      </c>
      <c r="Q318" s="202">
        <v>0</v>
      </c>
      <c r="R318" s="202">
        <f>Q318*H318</f>
        <v>0</v>
      </c>
      <c r="S318" s="202">
        <v>0</v>
      </c>
      <c r="T318" s="203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4" t="s">
        <v>326</v>
      </c>
      <c r="AT318" s="204" t="s">
        <v>184</v>
      </c>
      <c r="AU318" s="204" t="s">
        <v>82</v>
      </c>
      <c r="AY318" s="17" t="s">
        <v>182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7" t="s">
        <v>80</v>
      </c>
      <c r="BK318" s="205">
        <f>ROUND(I318*H318,2)</f>
        <v>0</v>
      </c>
      <c r="BL318" s="17" t="s">
        <v>326</v>
      </c>
      <c r="BM318" s="204" t="s">
        <v>5226</v>
      </c>
    </row>
    <row r="319" spans="1:65" s="14" customFormat="1" ht="11.25">
      <c r="B319" s="217"/>
      <c r="C319" s="218"/>
      <c r="D319" s="208" t="s">
        <v>194</v>
      </c>
      <c r="E319" s="219" t="s">
        <v>1</v>
      </c>
      <c r="F319" s="220" t="s">
        <v>5227</v>
      </c>
      <c r="G319" s="218"/>
      <c r="H319" s="221">
        <v>180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194</v>
      </c>
      <c r="AU319" s="227" t="s">
        <v>82</v>
      </c>
      <c r="AV319" s="14" t="s">
        <v>82</v>
      </c>
      <c r="AW319" s="14" t="s">
        <v>29</v>
      </c>
      <c r="AX319" s="14" t="s">
        <v>80</v>
      </c>
      <c r="AY319" s="227" t="s">
        <v>182</v>
      </c>
    </row>
    <row r="320" spans="1:65" s="2" customFormat="1" ht="24.2" customHeight="1">
      <c r="A320" s="34"/>
      <c r="B320" s="35"/>
      <c r="C320" s="242" t="s">
        <v>1357</v>
      </c>
      <c r="D320" s="242" t="s">
        <v>648</v>
      </c>
      <c r="E320" s="243" t="s">
        <v>5228</v>
      </c>
      <c r="F320" s="244" t="s">
        <v>5229</v>
      </c>
      <c r="G320" s="245" t="s">
        <v>318</v>
      </c>
      <c r="H320" s="246">
        <v>126</v>
      </c>
      <c r="I320" s="247"/>
      <c r="J320" s="248">
        <f>ROUND(I320*H320,2)</f>
        <v>0</v>
      </c>
      <c r="K320" s="249"/>
      <c r="L320" s="250"/>
      <c r="M320" s="251" t="s">
        <v>1</v>
      </c>
      <c r="N320" s="252" t="s">
        <v>37</v>
      </c>
      <c r="O320" s="71"/>
      <c r="P320" s="202">
        <f>O320*H320</f>
        <v>0</v>
      </c>
      <c r="Q320" s="202">
        <v>6.9999999999999994E-5</v>
      </c>
      <c r="R320" s="202">
        <f>Q320*H320</f>
        <v>8.8199999999999997E-3</v>
      </c>
      <c r="S320" s="202">
        <v>0</v>
      </c>
      <c r="T320" s="203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4" t="s">
        <v>434</v>
      </c>
      <c r="AT320" s="204" t="s">
        <v>648</v>
      </c>
      <c r="AU320" s="204" t="s">
        <v>82</v>
      </c>
      <c r="AY320" s="17" t="s">
        <v>182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7" t="s">
        <v>80</v>
      </c>
      <c r="BK320" s="205">
        <f>ROUND(I320*H320,2)</f>
        <v>0</v>
      </c>
      <c r="BL320" s="17" t="s">
        <v>326</v>
      </c>
      <c r="BM320" s="204" t="s">
        <v>5230</v>
      </c>
    </row>
    <row r="321" spans="1:65" s="14" customFormat="1" ht="11.25">
      <c r="B321" s="217"/>
      <c r="C321" s="218"/>
      <c r="D321" s="208" t="s">
        <v>194</v>
      </c>
      <c r="E321" s="218"/>
      <c r="F321" s="220" t="s">
        <v>5231</v>
      </c>
      <c r="G321" s="218"/>
      <c r="H321" s="221">
        <v>126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194</v>
      </c>
      <c r="AU321" s="227" t="s">
        <v>82</v>
      </c>
      <c r="AV321" s="14" t="s">
        <v>82</v>
      </c>
      <c r="AW321" s="14" t="s">
        <v>4</v>
      </c>
      <c r="AX321" s="14" t="s">
        <v>80</v>
      </c>
      <c r="AY321" s="227" t="s">
        <v>182</v>
      </c>
    </row>
    <row r="322" spans="1:65" s="2" customFormat="1" ht="24.2" customHeight="1">
      <c r="A322" s="34"/>
      <c r="B322" s="35"/>
      <c r="C322" s="242" t="s">
        <v>1367</v>
      </c>
      <c r="D322" s="242" t="s">
        <v>648</v>
      </c>
      <c r="E322" s="243" t="s">
        <v>5232</v>
      </c>
      <c r="F322" s="244" t="s">
        <v>5233</v>
      </c>
      <c r="G322" s="245" t="s">
        <v>318</v>
      </c>
      <c r="H322" s="246">
        <v>60</v>
      </c>
      <c r="I322" s="247"/>
      <c r="J322" s="248">
        <f>ROUND(I322*H322,2)</f>
        <v>0</v>
      </c>
      <c r="K322" s="249"/>
      <c r="L322" s="250"/>
      <c r="M322" s="251" t="s">
        <v>1</v>
      </c>
      <c r="N322" s="252" t="s">
        <v>37</v>
      </c>
      <c r="O322" s="71"/>
      <c r="P322" s="202">
        <f>O322*H322</f>
        <v>0</v>
      </c>
      <c r="Q322" s="202">
        <v>1.3999999999999999E-4</v>
      </c>
      <c r="R322" s="202">
        <f>Q322*H322</f>
        <v>8.3999999999999995E-3</v>
      </c>
      <c r="S322" s="202">
        <v>0</v>
      </c>
      <c r="T322" s="20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4" t="s">
        <v>434</v>
      </c>
      <c r="AT322" s="204" t="s">
        <v>648</v>
      </c>
      <c r="AU322" s="204" t="s">
        <v>82</v>
      </c>
      <c r="AY322" s="17" t="s">
        <v>182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7" t="s">
        <v>80</v>
      </c>
      <c r="BK322" s="205">
        <f>ROUND(I322*H322,2)</f>
        <v>0</v>
      </c>
      <c r="BL322" s="17" t="s">
        <v>326</v>
      </c>
      <c r="BM322" s="204" t="s">
        <v>5234</v>
      </c>
    </row>
    <row r="323" spans="1:65" s="14" customFormat="1" ht="11.25">
      <c r="B323" s="217"/>
      <c r="C323" s="218"/>
      <c r="D323" s="208" t="s">
        <v>194</v>
      </c>
      <c r="E323" s="219" t="s">
        <v>1</v>
      </c>
      <c r="F323" s="220" t="s">
        <v>886</v>
      </c>
      <c r="G323" s="218"/>
      <c r="H323" s="221">
        <v>60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194</v>
      </c>
      <c r="AU323" s="227" t="s">
        <v>82</v>
      </c>
      <c r="AV323" s="14" t="s">
        <v>82</v>
      </c>
      <c r="AW323" s="14" t="s">
        <v>29</v>
      </c>
      <c r="AX323" s="14" t="s">
        <v>80</v>
      </c>
      <c r="AY323" s="227" t="s">
        <v>182</v>
      </c>
    </row>
    <row r="324" spans="1:65" s="2" customFormat="1" ht="24.2" customHeight="1">
      <c r="A324" s="34"/>
      <c r="B324" s="35"/>
      <c r="C324" s="242" t="s">
        <v>1371</v>
      </c>
      <c r="D324" s="242" t="s">
        <v>648</v>
      </c>
      <c r="E324" s="243" t="s">
        <v>5235</v>
      </c>
      <c r="F324" s="244" t="s">
        <v>5236</v>
      </c>
      <c r="G324" s="245" t="s">
        <v>324</v>
      </c>
      <c r="H324" s="246">
        <v>126</v>
      </c>
      <c r="I324" s="247"/>
      <c r="J324" s="248">
        <f>ROUND(I324*H324,2)</f>
        <v>0</v>
      </c>
      <c r="K324" s="249"/>
      <c r="L324" s="250"/>
      <c r="M324" s="251" t="s">
        <v>1</v>
      </c>
      <c r="N324" s="252" t="s">
        <v>37</v>
      </c>
      <c r="O324" s="71"/>
      <c r="P324" s="202">
        <f>O324*H324</f>
        <v>0</v>
      </c>
      <c r="Q324" s="202">
        <v>1.0000000000000001E-5</v>
      </c>
      <c r="R324" s="202">
        <f>Q324*H324</f>
        <v>1.2600000000000001E-3</v>
      </c>
      <c r="S324" s="202">
        <v>0</v>
      </c>
      <c r="T324" s="203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4" t="s">
        <v>434</v>
      </c>
      <c r="AT324" s="204" t="s">
        <v>648</v>
      </c>
      <c r="AU324" s="204" t="s">
        <v>82</v>
      </c>
      <c r="AY324" s="17" t="s">
        <v>182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7" t="s">
        <v>80</v>
      </c>
      <c r="BK324" s="205">
        <f>ROUND(I324*H324,2)</f>
        <v>0</v>
      </c>
      <c r="BL324" s="17" t="s">
        <v>326</v>
      </c>
      <c r="BM324" s="204" t="s">
        <v>5237</v>
      </c>
    </row>
    <row r="325" spans="1:65" s="14" customFormat="1" ht="11.25">
      <c r="B325" s="217"/>
      <c r="C325" s="218"/>
      <c r="D325" s="208" t="s">
        <v>194</v>
      </c>
      <c r="E325" s="218"/>
      <c r="F325" s="220" t="s">
        <v>5231</v>
      </c>
      <c r="G325" s="218"/>
      <c r="H325" s="221">
        <v>126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194</v>
      </c>
      <c r="AU325" s="227" t="s">
        <v>82</v>
      </c>
      <c r="AV325" s="14" t="s">
        <v>82</v>
      </c>
      <c r="AW325" s="14" t="s">
        <v>4</v>
      </c>
      <c r="AX325" s="14" t="s">
        <v>80</v>
      </c>
      <c r="AY325" s="227" t="s">
        <v>182</v>
      </c>
    </row>
    <row r="326" spans="1:65" s="2" customFormat="1" ht="24.2" customHeight="1">
      <c r="A326" s="34"/>
      <c r="B326" s="35"/>
      <c r="C326" s="242" t="s">
        <v>1377</v>
      </c>
      <c r="D326" s="242" t="s">
        <v>648</v>
      </c>
      <c r="E326" s="243" t="s">
        <v>5238</v>
      </c>
      <c r="F326" s="244" t="s">
        <v>5239</v>
      </c>
      <c r="G326" s="245" t="s">
        <v>324</v>
      </c>
      <c r="H326" s="246">
        <v>63</v>
      </c>
      <c r="I326" s="247"/>
      <c r="J326" s="248">
        <f>ROUND(I326*H326,2)</f>
        <v>0</v>
      </c>
      <c r="K326" s="249"/>
      <c r="L326" s="250"/>
      <c r="M326" s="251" t="s">
        <v>1</v>
      </c>
      <c r="N326" s="252" t="s">
        <v>37</v>
      </c>
      <c r="O326" s="71"/>
      <c r="P326" s="202">
        <f>O326*H326</f>
        <v>0</v>
      </c>
      <c r="Q326" s="202">
        <v>1.0000000000000001E-5</v>
      </c>
      <c r="R326" s="202">
        <f>Q326*H326</f>
        <v>6.3000000000000003E-4</v>
      </c>
      <c r="S326" s="202">
        <v>0</v>
      </c>
      <c r="T326" s="20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4" t="s">
        <v>434</v>
      </c>
      <c r="AT326" s="204" t="s">
        <v>648</v>
      </c>
      <c r="AU326" s="204" t="s">
        <v>82</v>
      </c>
      <c r="AY326" s="17" t="s">
        <v>182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7" t="s">
        <v>80</v>
      </c>
      <c r="BK326" s="205">
        <f>ROUND(I326*H326,2)</f>
        <v>0</v>
      </c>
      <c r="BL326" s="17" t="s">
        <v>326</v>
      </c>
      <c r="BM326" s="204" t="s">
        <v>5240</v>
      </c>
    </row>
    <row r="327" spans="1:65" s="14" customFormat="1" ht="11.25">
      <c r="B327" s="217"/>
      <c r="C327" s="218"/>
      <c r="D327" s="208" t="s">
        <v>194</v>
      </c>
      <c r="E327" s="219" t="s">
        <v>1</v>
      </c>
      <c r="F327" s="220" t="s">
        <v>886</v>
      </c>
      <c r="G327" s="218"/>
      <c r="H327" s="221">
        <v>60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194</v>
      </c>
      <c r="AU327" s="227" t="s">
        <v>82</v>
      </c>
      <c r="AV327" s="14" t="s">
        <v>82</v>
      </c>
      <c r="AW327" s="14" t="s">
        <v>29</v>
      </c>
      <c r="AX327" s="14" t="s">
        <v>80</v>
      </c>
      <c r="AY327" s="227" t="s">
        <v>182</v>
      </c>
    </row>
    <row r="328" spans="1:65" s="14" customFormat="1" ht="11.25">
      <c r="B328" s="217"/>
      <c r="C328" s="218"/>
      <c r="D328" s="208" t="s">
        <v>194</v>
      </c>
      <c r="E328" s="218"/>
      <c r="F328" s="220" t="s">
        <v>5241</v>
      </c>
      <c r="G328" s="218"/>
      <c r="H328" s="221">
        <v>63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194</v>
      </c>
      <c r="AU328" s="227" t="s">
        <v>82</v>
      </c>
      <c r="AV328" s="14" t="s">
        <v>82</v>
      </c>
      <c r="AW328" s="14" t="s">
        <v>4</v>
      </c>
      <c r="AX328" s="14" t="s">
        <v>80</v>
      </c>
      <c r="AY328" s="227" t="s">
        <v>182</v>
      </c>
    </row>
    <row r="329" spans="1:65" s="2" customFormat="1" ht="24.2" customHeight="1">
      <c r="A329" s="34"/>
      <c r="B329" s="35"/>
      <c r="C329" s="192" t="s">
        <v>1382</v>
      </c>
      <c r="D329" s="192" t="s">
        <v>184</v>
      </c>
      <c r="E329" s="193" t="s">
        <v>5242</v>
      </c>
      <c r="F329" s="194" t="s">
        <v>5243</v>
      </c>
      <c r="G329" s="195" t="s">
        <v>318</v>
      </c>
      <c r="H329" s="196">
        <v>220</v>
      </c>
      <c r="I329" s="197"/>
      <c r="J329" s="198">
        <f>ROUND(I329*H329,2)</f>
        <v>0</v>
      </c>
      <c r="K329" s="199"/>
      <c r="L329" s="39"/>
      <c r="M329" s="200" t="s">
        <v>1</v>
      </c>
      <c r="N329" s="201" t="s">
        <v>37</v>
      </c>
      <c r="O329" s="71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4" t="s">
        <v>326</v>
      </c>
      <c r="AT329" s="204" t="s">
        <v>184</v>
      </c>
      <c r="AU329" s="204" t="s">
        <v>82</v>
      </c>
      <c r="AY329" s="17" t="s">
        <v>182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7" t="s">
        <v>80</v>
      </c>
      <c r="BK329" s="205">
        <f>ROUND(I329*H329,2)</f>
        <v>0</v>
      </c>
      <c r="BL329" s="17" t="s">
        <v>326</v>
      </c>
      <c r="BM329" s="204" t="s">
        <v>5244</v>
      </c>
    </row>
    <row r="330" spans="1:65" s="14" customFormat="1" ht="11.25">
      <c r="B330" s="217"/>
      <c r="C330" s="218"/>
      <c r="D330" s="208" t="s">
        <v>194</v>
      </c>
      <c r="E330" s="219" t="s">
        <v>1</v>
      </c>
      <c r="F330" s="220" t="s">
        <v>5245</v>
      </c>
      <c r="G330" s="218"/>
      <c r="H330" s="221">
        <v>220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194</v>
      </c>
      <c r="AU330" s="227" t="s">
        <v>82</v>
      </c>
      <c r="AV330" s="14" t="s">
        <v>82</v>
      </c>
      <c r="AW330" s="14" t="s">
        <v>29</v>
      </c>
      <c r="AX330" s="14" t="s">
        <v>80</v>
      </c>
      <c r="AY330" s="227" t="s">
        <v>182</v>
      </c>
    </row>
    <row r="331" spans="1:65" s="2" customFormat="1" ht="21.75" customHeight="1">
      <c r="A331" s="34"/>
      <c r="B331" s="35"/>
      <c r="C331" s="242" t="s">
        <v>1387</v>
      </c>
      <c r="D331" s="242" t="s">
        <v>648</v>
      </c>
      <c r="E331" s="243" t="s">
        <v>5246</v>
      </c>
      <c r="F331" s="244" t="s">
        <v>5247</v>
      </c>
      <c r="G331" s="245" t="s">
        <v>318</v>
      </c>
      <c r="H331" s="246">
        <v>60</v>
      </c>
      <c r="I331" s="247"/>
      <c r="J331" s="248">
        <f>ROUND(I331*H331,2)</f>
        <v>0</v>
      </c>
      <c r="K331" s="249"/>
      <c r="L331" s="250"/>
      <c r="M331" s="251" t="s">
        <v>1</v>
      </c>
      <c r="N331" s="252" t="s">
        <v>37</v>
      </c>
      <c r="O331" s="71"/>
      <c r="P331" s="202">
        <f>O331*H331</f>
        <v>0</v>
      </c>
      <c r="Q331" s="202">
        <v>0</v>
      </c>
      <c r="R331" s="202">
        <f>Q331*H331</f>
        <v>0</v>
      </c>
      <c r="S331" s="202">
        <v>0</v>
      </c>
      <c r="T331" s="20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4" t="s">
        <v>434</v>
      </c>
      <c r="AT331" s="204" t="s">
        <v>648</v>
      </c>
      <c r="AU331" s="204" t="s">
        <v>82</v>
      </c>
      <c r="AY331" s="17" t="s">
        <v>182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7" t="s">
        <v>80</v>
      </c>
      <c r="BK331" s="205">
        <f>ROUND(I331*H331,2)</f>
        <v>0</v>
      </c>
      <c r="BL331" s="17" t="s">
        <v>326</v>
      </c>
      <c r="BM331" s="204" t="s">
        <v>5248</v>
      </c>
    </row>
    <row r="332" spans="1:65" s="2" customFormat="1" ht="39">
      <c r="A332" s="34"/>
      <c r="B332" s="35"/>
      <c r="C332" s="36"/>
      <c r="D332" s="208" t="s">
        <v>652</v>
      </c>
      <c r="E332" s="36"/>
      <c r="F332" s="253" t="s">
        <v>5249</v>
      </c>
      <c r="G332" s="36"/>
      <c r="H332" s="36"/>
      <c r="I332" s="254"/>
      <c r="J332" s="36"/>
      <c r="K332" s="36"/>
      <c r="L332" s="39"/>
      <c r="M332" s="255"/>
      <c r="N332" s="256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652</v>
      </c>
      <c r="AU332" s="17" t="s">
        <v>82</v>
      </c>
    </row>
    <row r="333" spans="1:65" s="14" customFormat="1" ht="11.25">
      <c r="B333" s="217"/>
      <c r="C333" s="218"/>
      <c r="D333" s="208" t="s">
        <v>194</v>
      </c>
      <c r="E333" s="219" t="s">
        <v>1</v>
      </c>
      <c r="F333" s="220" t="s">
        <v>886</v>
      </c>
      <c r="G333" s="218"/>
      <c r="H333" s="221">
        <v>60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194</v>
      </c>
      <c r="AU333" s="227" t="s">
        <v>82</v>
      </c>
      <c r="AV333" s="14" t="s">
        <v>82</v>
      </c>
      <c r="AW333" s="14" t="s">
        <v>29</v>
      </c>
      <c r="AX333" s="14" t="s">
        <v>80</v>
      </c>
      <c r="AY333" s="227" t="s">
        <v>182</v>
      </c>
    </row>
    <row r="334" spans="1:65" s="2" customFormat="1" ht="21.75" customHeight="1">
      <c r="A334" s="34"/>
      <c r="B334" s="35"/>
      <c r="C334" s="242" t="s">
        <v>1391</v>
      </c>
      <c r="D334" s="242" t="s">
        <v>648</v>
      </c>
      <c r="E334" s="243" t="s">
        <v>5250</v>
      </c>
      <c r="F334" s="244" t="s">
        <v>5251</v>
      </c>
      <c r="G334" s="245" t="s">
        <v>318</v>
      </c>
      <c r="H334" s="246">
        <v>40</v>
      </c>
      <c r="I334" s="247"/>
      <c r="J334" s="248">
        <f>ROUND(I334*H334,2)</f>
        <v>0</v>
      </c>
      <c r="K334" s="249"/>
      <c r="L334" s="250"/>
      <c r="M334" s="251" t="s">
        <v>1</v>
      </c>
      <c r="N334" s="252" t="s">
        <v>37</v>
      </c>
      <c r="O334" s="71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4" t="s">
        <v>434</v>
      </c>
      <c r="AT334" s="204" t="s">
        <v>648</v>
      </c>
      <c r="AU334" s="204" t="s">
        <v>82</v>
      </c>
      <c r="AY334" s="17" t="s">
        <v>182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7" t="s">
        <v>80</v>
      </c>
      <c r="BK334" s="205">
        <f>ROUND(I334*H334,2)</f>
        <v>0</v>
      </c>
      <c r="BL334" s="17" t="s">
        <v>326</v>
      </c>
      <c r="BM334" s="204" t="s">
        <v>5252</v>
      </c>
    </row>
    <row r="335" spans="1:65" s="2" customFormat="1" ht="39">
      <c r="A335" s="34"/>
      <c r="B335" s="35"/>
      <c r="C335" s="36"/>
      <c r="D335" s="208" t="s">
        <v>652</v>
      </c>
      <c r="E335" s="36"/>
      <c r="F335" s="253" t="s">
        <v>5253</v>
      </c>
      <c r="G335" s="36"/>
      <c r="H335" s="36"/>
      <c r="I335" s="254"/>
      <c r="J335" s="36"/>
      <c r="K335" s="36"/>
      <c r="L335" s="39"/>
      <c r="M335" s="255"/>
      <c r="N335" s="256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652</v>
      </c>
      <c r="AU335" s="17" t="s">
        <v>82</v>
      </c>
    </row>
    <row r="336" spans="1:65" s="14" customFormat="1" ht="11.25">
      <c r="B336" s="217"/>
      <c r="C336" s="218"/>
      <c r="D336" s="208" t="s">
        <v>194</v>
      </c>
      <c r="E336" s="219" t="s">
        <v>1</v>
      </c>
      <c r="F336" s="220" t="s">
        <v>481</v>
      </c>
      <c r="G336" s="218"/>
      <c r="H336" s="221">
        <v>40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194</v>
      </c>
      <c r="AU336" s="227" t="s">
        <v>82</v>
      </c>
      <c r="AV336" s="14" t="s">
        <v>82</v>
      </c>
      <c r="AW336" s="14" t="s">
        <v>29</v>
      </c>
      <c r="AX336" s="14" t="s">
        <v>80</v>
      </c>
      <c r="AY336" s="227" t="s">
        <v>182</v>
      </c>
    </row>
    <row r="337" spans="1:65" s="2" customFormat="1" ht="24.2" customHeight="1">
      <c r="A337" s="34"/>
      <c r="B337" s="35"/>
      <c r="C337" s="242" t="s">
        <v>1395</v>
      </c>
      <c r="D337" s="242" t="s">
        <v>648</v>
      </c>
      <c r="E337" s="243" t="s">
        <v>5254</v>
      </c>
      <c r="F337" s="244" t="s">
        <v>5255</v>
      </c>
      <c r="G337" s="245" t="s">
        <v>318</v>
      </c>
      <c r="H337" s="246">
        <v>120</v>
      </c>
      <c r="I337" s="247"/>
      <c r="J337" s="248">
        <f>ROUND(I337*H337,2)</f>
        <v>0</v>
      </c>
      <c r="K337" s="249"/>
      <c r="L337" s="250"/>
      <c r="M337" s="251" t="s">
        <v>1</v>
      </c>
      <c r="N337" s="252" t="s">
        <v>37</v>
      </c>
      <c r="O337" s="71"/>
      <c r="P337" s="202">
        <f>O337*H337</f>
        <v>0</v>
      </c>
      <c r="Q337" s="202">
        <v>2.8700000000000002E-3</v>
      </c>
      <c r="R337" s="202">
        <f>Q337*H337</f>
        <v>0.34440000000000004</v>
      </c>
      <c r="S337" s="202">
        <v>0</v>
      </c>
      <c r="T337" s="203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4" t="s">
        <v>434</v>
      </c>
      <c r="AT337" s="204" t="s">
        <v>648</v>
      </c>
      <c r="AU337" s="204" t="s">
        <v>82</v>
      </c>
      <c r="AY337" s="17" t="s">
        <v>182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7" t="s">
        <v>80</v>
      </c>
      <c r="BK337" s="205">
        <f>ROUND(I337*H337,2)</f>
        <v>0</v>
      </c>
      <c r="BL337" s="17" t="s">
        <v>326</v>
      </c>
      <c r="BM337" s="204" t="s">
        <v>5256</v>
      </c>
    </row>
    <row r="338" spans="1:65" s="14" customFormat="1" ht="11.25">
      <c r="B338" s="217"/>
      <c r="C338" s="218"/>
      <c r="D338" s="208" t="s">
        <v>194</v>
      </c>
      <c r="E338" s="219" t="s">
        <v>1</v>
      </c>
      <c r="F338" s="220" t="s">
        <v>1367</v>
      </c>
      <c r="G338" s="218"/>
      <c r="H338" s="221">
        <v>120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194</v>
      </c>
      <c r="AU338" s="227" t="s">
        <v>82</v>
      </c>
      <c r="AV338" s="14" t="s">
        <v>82</v>
      </c>
      <c r="AW338" s="14" t="s">
        <v>29</v>
      </c>
      <c r="AX338" s="14" t="s">
        <v>80</v>
      </c>
      <c r="AY338" s="227" t="s">
        <v>182</v>
      </c>
    </row>
    <row r="339" spans="1:65" s="2" customFormat="1" ht="24.2" customHeight="1">
      <c r="A339" s="34"/>
      <c r="B339" s="35"/>
      <c r="C339" s="192" t="s">
        <v>1399</v>
      </c>
      <c r="D339" s="192" t="s">
        <v>184</v>
      </c>
      <c r="E339" s="193" t="s">
        <v>5257</v>
      </c>
      <c r="F339" s="194" t="s">
        <v>5258</v>
      </c>
      <c r="G339" s="195" t="s">
        <v>324</v>
      </c>
      <c r="H339" s="196">
        <v>100</v>
      </c>
      <c r="I339" s="197"/>
      <c r="J339" s="198">
        <f>ROUND(I339*H339,2)</f>
        <v>0</v>
      </c>
      <c r="K339" s="199"/>
      <c r="L339" s="39"/>
      <c r="M339" s="200" t="s">
        <v>1</v>
      </c>
      <c r="N339" s="201" t="s">
        <v>37</v>
      </c>
      <c r="O339" s="71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4" t="s">
        <v>326</v>
      </c>
      <c r="AT339" s="204" t="s">
        <v>184</v>
      </c>
      <c r="AU339" s="204" t="s">
        <v>82</v>
      </c>
      <c r="AY339" s="17" t="s">
        <v>182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7" t="s">
        <v>80</v>
      </c>
      <c r="BK339" s="205">
        <f>ROUND(I339*H339,2)</f>
        <v>0</v>
      </c>
      <c r="BL339" s="17" t="s">
        <v>326</v>
      </c>
      <c r="BM339" s="204" t="s">
        <v>5259</v>
      </c>
    </row>
    <row r="340" spans="1:65" s="14" customFormat="1" ht="11.25">
      <c r="B340" s="217"/>
      <c r="C340" s="218"/>
      <c r="D340" s="208" t="s">
        <v>194</v>
      </c>
      <c r="E340" s="219" t="s">
        <v>1</v>
      </c>
      <c r="F340" s="220" t="s">
        <v>1220</v>
      </c>
      <c r="G340" s="218"/>
      <c r="H340" s="221">
        <v>100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194</v>
      </c>
      <c r="AU340" s="227" t="s">
        <v>82</v>
      </c>
      <c r="AV340" s="14" t="s">
        <v>82</v>
      </c>
      <c r="AW340" s="14" t="s">
        <v>29</v>
      </c>
      <c r="AX340" s="14" t="s">
        <v>80</v>
      </c>
      <c r="AY340" s="227" t="s">
        <v>182</v>
      </c>
    </row>
    <row r="341" spans="1:65" s="2" customFormat="1" ht="24.2" customHeight="1">
      <c r="A341" s="34"/>
      <c r="B341" s="35"/>
      <c r="C341" s="242" t="s">
        <v>1403</v>
      </c>
      <c r="D341" s="242" t="s">
        <v>648</v>
      </c>
      <c r="E341" s="243" t="s">
        <v>5260</v>
      </c>
      <c r="F341" s="244" t="s">
        <v>5261</v>
      </c>
      <c r="G341" s="245" t="s">
        <v>324</v>
      </c>
      <c r="H341" s="246">
        <v>100</v>
      </c>
      <c r="I341" s="247"/>
      <c r="J341" s="248">
        <f>ROUND(I341*H341,2)</f>
        <v>0</v>
      </c>
      <c r="K341" s="249"/>
      <c r="L341" s="250"/>
      <c r="M341" s="251" t="s">
        <v>1</v>
      </c>
      <c r="N341" s="252" t="s">
        <v>37</v>
      </c>
      <c r="O341" s="71"/>
      <c r="P341" s="202">
        <f>O341*H341</f>
        <v>0</v>
      </c>
      <c r="Q341" s="202">
        <v>2.4000000000000001E-4</v>
      </c>
      <c r="R341" s="202">
        <f>Q341*H341</f>
        <v>2.4E-2</v>
      </c>
      <c r="S341" s="202">
        <v>0</v>
      </c>
      <c r="T341" s="20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4" t="s">
        <v>434</v>
      </c>
      <c r="AT341" s="204" t="s">
        <v>648</v>
      </c>
      <c r="AU341" s="204" t="s">
        <v>82</v>
      </c>
      <c r="AY341" s="17" t="s">
        <v>182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7" t="s">
        <v>80</v>
      </c>
      <c r="BK341" s="205">
        <f>ROUND(I341*H341,2)</f>
        <v>0</v>
      </c>
      <c r="BL341" s="17" t="s">
        <v>326</v>
      </c>
      <c r="BM341" s="204" t="s">
        <v>5262</v>
      </c>
    </row>
    <row r="342" spans="1:65" s="2" customFormat="1" ht="21.75" customHeight="1">
      <c r="A342" s="34"/>
      <c r="B342" s="35"/>
      <c r="C342" s="242" t="s">
        <v>1410</v>
      </c>
      <c r="D342" s="242" t="s">
        <v>648</v>
      </c>
      <c r="E342" s="243" t="s">
        <v>5263</v>
      </c>
      <c r="F342" s="244" t="s">
        <v>5264</v>
      </c>
      <c r="G342" s="245" t="s">
        <v>318</v>
      </c>
      <c r="H342" s="246">
        <v>100</v>
      </c>
      <c r="I342" s="247"/>
      <c r="J342" s="248">
        <f>ROUND(I342*H342,2)</f>
        <v>0</v>
      </c>
      <c r="K342" s="249"/>
      <c r="L342" s="250"/>
      <c r="M342" s="251" t="s">
        <v>1</v>
      </c>
      <c r="N342" s="252" t="s">
        <v>37</v>
      </c>
      <c r="O342" s="71"/>
      <c r="P342" s="202">
        <f>O342*H342</f>
        <v>0</v>
      </c>
      <c r="Q342" s="202">
        <v>1.7000000000000001E-4</v>
      </c>
      <c r="R342" s="202">
        <f>Q342*H342</f>
        <v>1.7000000000000001E-2</v>
      </c>
      <c r="S342" s="202">
        <v>0</v>
      </c>
      <c r="T342" s="203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4" t="s">
        <v>434</v>
      </c>
      <c r="AT342" s="204" t="s">
        <v>648</v>
      </c>
      <c r="AU342" s="204" t="s">
        <v>82</v>
      </c>
      <c r="AY342" s="17" t="s">
        <v>182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7" t="s">
        <v>80</v>
      </c>
      <c r="BK342" s="205">
        <f>ROUND(I342*H342,2)</f>
        <v>0</v>
      </c>
      <c r="BL342" s="17" t="s">
        <v>326</v>
      </c>
      <c r="BM342" s="204" t="s">
        <v>5265</v>
      </c>
    </row>
    <row r="343" spans="1:65" s="2" customFormat="1" ht="24.2" customHeight="1">
      <c r="A343" s="34"/>
      <c r="B343" s="35"/>
      <c r="C343" s="242" t="s">
        <v>1415</v>
      </c>
      <c r="D343" s="242" t="s">
        <v>648</v>
      </c>
      <c r="E343" s="243" t="s">
        <v>5260</v>
      </c>
      <c r="F343" s="244" t="s">
        <v>5261</v>
      </c>
      <c r="G343" s="245" t="s">
        <v>324</v>
      </c>
      <c r="H343" s="246">
        <v>100</v>
      </c>
      <c r="I343" s="247"/>
      <c r="J343" s="248">
        <f>ROUND(I343*H343,2)</f>
        <v>0</v>
      </c>
      <c r="K343" s="249"/>
      <c r="L343" s="250"/>
      <c r="M343" s="251" t="s">
        <v>1</v>
      </c>
      <c r="N343" s="252" t="s">
        <v>37</v>
      </c>
      <c r="O343" s="71"/>
      <c r="P343" s="202">
        <f>O343*H343</f>
        <v>0</v>
      </c>
      <c r="Q343" s="202">
        <v>2.4000000000000001E-4</v>
      </c>
      <c r="R343" s="202">
        <f>Q343*H343</f>
        <v>2.4E-2</v>
      </c>
      <c r="S343" s="202">
        <v>0</v>
      </c>
      <c r="T343" s="203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4" t="s">
        <v>434</v>
      </c>
      <c r="AT343" s="204" t="s">
        <v>648</v>
      </c>
      <c r="AU343" s="204" t="s">
        <v>82</v>
      </c>
      <c r="AY343" s="17" t="s">
        <v>182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7" t="s">
        <v>80</v>
      </c>
      <c r="BK343" s="205">
        <f>ROUND(I343*H343,2)</f>
        <v>0</v>
      </c>
      <c r="BL343" s="17" t="s">
        <v>326</v>
      </c>
      <c r="BM343" s="204" t="s">
        <v>5266</v>
      </c>
    </row>
    <row r="344" spans="1:65" s="14" customFormat="1" ht="11.25">
      <c r="B344" s="217"/>
      <c r="C344" s="218"/>
      <c r="D344" s="208" t="s">
        <v>194</v>
      </c>
      <c r="E344" s="219" t="s">
        <v>1</v>
      </c>
      <c r="F344" s="220" t="s">
        <v>1220</v>
      </c>
      <c r="G344" s="218"/>
      <c r="H344" s="221">
        <v>100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194</v>
      </c>
      <c r="AU344" s="227" t="s">
        <v>82</v>
      </c>
      <c r="AV344" s="14" t="s">
        <v>82</v>
      </c>
      <c r="AW344" s="14" t="s">
        <v>29</v>
      </c>
      <c r="AX344" s="14" t="s">
        <v>80</v>
      </c>
      <c r="AY344" s="227" t="s">
        <v>182</v>
      </c>
    </row>
    <row r="345" spans="1:65" s="2" customFormat="1" ht="24.2" customHeight="1">
      <c r="A345" s="34"/>
      <c r="B345" s="35"/>
      <c r="C345" s="192" t="s">
        <v>1420</v>
      </c>
      <c r="D345" s="192" t="s">
        <v>184</v>
      </c>
      <c r="E345" s="193" t="s">
        <v>2678</v>
      </c>
      <c r="F345" s="194" t="s">
        <v>2679</v>
      </c>
      <c r="G345" s="195" t="s">
        <v>292</v>
      </c>
      <c r="H345" s="196">
        <v>0.42899999999999999</v>
      </c>
      <c r="I345" s="197"/>
      <c r="J345" s="198">
        <f>ROUND(I345*H345,2)</f>
        <v>0</v>
      </c>
      <c r="K345" s="199"/>
      <c r="L345" s="39"/>
      <c r="M345" s="200" t="s">
        <v>1</v>
      </c>
      <c r="N345" s="201" t="s">
        <v>37</v>
      </c>
      <c r="O345" s="71"/>
      <c r="P345" s="202">
        <f>O345*H345</f>
        <v>0</v>
      </c>
      <c r="Q345" s="202">
        <v>0</v>
      </c>
      <c r="R345" s="202">
        <f>Q345*H345</f>
        <v>0</v>
      </c>
      <c r="S345" s="202">
        <v>0</v>
      </c>
      <c r="T345" s="203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4" t="s">
        <v>326</v>
      </c>
      <c r="AT345" s="204" t="s">
        <v>184</v>
      </c>
      <c r="AU345" s="204" t="s">
        <v>82</v>
      </c>
      <c r="AY345" s="17" t="s">
        <v>182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7" t="s">
        <v>80</v>
      </c>
      <c r="BK345" s="205">
        <f>ROUND(I345*H345,2)</f>
        <v>0</v>
      </c>
      <c r="BL345" s="17" t="s">
        <v>326</v>
      </c>
      <c r="BM345" s="204" t="s">
        <v>5267</v>
      </c>
    </row>
    <row r="346" spans="1:65" s="2" customFormat="1" ht="24.2" customHeight="1">
      <c r="A346" s="34"/>
      <c r="B346" s="35"/>
      <c r="C346" s="192" t="s">
        <v>1435</v>
      </c>
      <c r="D346" s="192" t="s">
        <v>184</v>
      </c>
      <c r="E346" s="193" t="s">
        <v>2682</v>
      </c>
      <c r="F346" s="194" t="s">
        <v>2683</v>
      </c>
      <c r="G346" s="195" t="s">
        <v>292</v>
      </c>
      <c r="H346" s="196">
        <v>1.2869999999999999</v>
      </c>
      <c r="I346" s="197"/>
      <c r="J346" s="198">
        <f>ROUND(I346*H346,2)</f>
        <v>0</v>
      </c>
      <c r="K346" s="199"/>
      <c r="L346" s="39"/>
      <c r="M346" s="200" t="s">
        <v>1</v>
      </c>
      <c r="N346" s="201" t="s">
        <v>37</v>
      </c>
      <c r="O346" s="71"/>
      <c r="P346" s="202">
        <f>O346*H346</f>
        <v>0</v>
      </c>
      <c r="Q346" s="202">
        <v>0</v>
      </c>
      <c r="R346" s="202">
        <f>Q346*H346</f>
        <v>0</v>
      </c>
      <c r="S346" s="202">
        <v>0</v>
      </c>
      <c r="T346" s="203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4" t="s">
        <v>326</v>
      </c>
      <c r="AT346" s="204" t="s">
        <v>184</v>
      </c>
      <c r="AU346" s="204" t="s">
        <v>82</v>
      </c>
      <c r="AY346" s="17" t="s">
        <v>182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7" t="s">
        <v>80</v>
      </c>
      <c r="BK346" s="205">
        <f>ROUND(I346*H346,2)</f>
        <v>0</v>
      </c>
      <c r="BL346" s="17" t="s">
        <v>326</v>
      </c>
      <c r="BM346" s="204" t="s">
        <v>5268</v>
      </c>
    </row>
    <row r="347" spans="1:65" s="14" customFormat="1" ht="11.25">
      <c r="B347" s="217"/>
      <c r="C347" s="218"/>
      <c r="D347" s="208" t="s">
        <v>194</v>
      </c>
      <c r="E347" s="218"/>
      <c r="F347" s="220" t="s">
        <v>5269</v>
      </c>
      <c r="G347" s="218"/>
      <c r="H347" s="221">
        <v>1.2869999999999999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194</v>
      </c>
      <c r="AU347" s="227" t="s">
        <v>82</v>
      </c>
      <c r="AV347" s="14" t="s">
        <v>82</v>
      </c>
      <c r="AW347" s="14" t="s">
        <v>4</v>
      </c>
      <c r="AX347" s="14" t="s">
        <v>80</v>
      </c>
      <c r="AY347" s="227" t="s">
        <v>182</v>
      </c>
    </row>
    <row r="348" spans="1:65" s="12" customFormat="1" ht="25.9" customHeight="1">
      <c r="B348" s="176"/>
      <c r="C348" s="177"/>
      <c r="D348" s="178" t="s">
        <v>71</v>
      </c>
      <c r="E348" s="179" t="s">
        <v>648</v>
      </c>
      <c r="F348" s="179" t="s">
        <v>4221</v>
      </c>
      <c r="G348" s="177"/>
      <c r="H348" s="177"/>
      <c r="I348" s="180"/>
      <c r="J348" s="181">
        <f>BK348</f>
        <v>0</v>
      </c>
      <c r="K348" s="177"/>
      <c r="L348" s="182"/>
      <c r="M348" s="183"/>
      <c r="N348" s="184"/>
      <c r="O348" s="184"/>
      <c r="P348" s="185">
        <f>P349</f>
        <v>0</v>
      </c>
      <c r="Q348" s="184"/>
      <c r="R348" s="185">
        <f>R349</f>
        <v>0.63261500000000004</v>
      </c>
      <c r="S348" s="184"/>
      <c r="T348" s="186">
        <f>T349</f>
        <v>0</v>
      </c>
      <c r="AR348" s="187" t="s">
        <v>198</v>
      </c>
      <c r="AT348" s="188" t="s">
        <v>71</v>
      </c>
      <c r="AU348" s="188" t="s">
        <v>72</v>
      </c>
      <c r="AY348" s="187" t="s">
        <v>182</v>
      </c>
      <c r="BK348" s="189">
        <f>BK349</f>
        <v>0</v>
      </c>
    </row>
    <row r="349" spans="1:65" s="12" customFormat="1" ht="22.9" customHeight="1">
      <c r="B349" s="176"/>
      <c r="C349" s="177"/>
      <c r="D349" s="178" t="s">
        <v>71</v>
      </c>
      <c r="E349" s="190" t="s">
        <v>5270</v>
      </c>
      <c r="F349" s="190" t="s">
        <v>5271</v>
      </c>
      <c r="G349" s="177"/>
      <c r="H349" s="177"/>
      <c r="I349" s="180"/>
      <c r="J349" s="191">
        <f>BK349</f>
        <v>0</v>
      </c>
      <c r="K349" s="177"/>
      <c r="L349" s="182"/>
      <c r="M349" s="183"/>
      <c r="N349" s="184"/>
      <c r="O349" s="184"/>
      <c r="P349" s="185">
        <f>SUM(P350:P388)</f>
        <v>0</v>
      </c>
      <c r="Q349" s="184"/>
      <c r="R349" s="185">
        <f>SUM(R350:R388)</f>
        <v>0.63261500000000004</v>
      </c>
      <c r="S349" s="184"/>
      <c r="T349" s="186">
        <f>SUM(T350:T388)</f>
        <v>0</v>
      </c>
      <c r="AR349" s="187" t="s">
        <v>198</v>
      </c>
      <c r="AT349" s="188" t="s">
        <v>71</v>
      </c>
      <c r="AU349" s="188" t="s">
        <v>80</v>
      </c>
      <c r="AY349" s="187" t="s">
        <v>182</v>
      </c>
      <c r="BK349" s="189">
        <f>SUM(BK350:BK388)</f>
        <v>0</v>
      </c>
    </row>
    <row r="350" spans="1:65" s="2" customFormat="1" ht="37.9" customHeight="1">
      <c r="A350" s="34"/>
      <c r="B350" s="35"/>
      <c r="C350" s="192" t="s">
        <v>1446</v>
      </c>
      <c r="D350" s="192" t="s">
        <v>184</v>
      </c>
      <c r="E350" s="193" t="s">
        <v>5272</v>
      </c>
      <c r="F350" s="194" t="s">
        <v>5273</v>
      </c>
      <c r="G350" s="195" t="s">
        <v>318</v>
      </c>
      <c r="H350" s="196">
        <v>120</v>
      </c>
      <c r="I350" s="197"/>
      <c r="J350" s="198">
        <f>ROUND(I350*H350,2)</f>
        <v>0</v>
      </c>
      <c r="K350" s="199"/>
      <c r="L350" s="39"/>
      <c r="M350" s="200" t="s">
        <v>1</v>
      </c>
      <c r="N350" s="201" t="s">
        <v>37</v>
      </c>
      <c r="O350" s="71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4" t="s">
        <v>908</v>
      </c>
      <c r="AT350" s="204" t="s">
        <v>184</v>
      </c>
      <c r="AU350" s="204" t="s">
        <v>82</v>
      </c>
      <c r="AY350" s="17" t="s">
        <v>182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7" t="s">
        <v>80</v>
      </c>
      <c r="BK350" s="205">
        <f>ROUND(I350*H350,2)</f>
        <v>0</v>
      </c>
      <c r="BL350" s="17" t="s">
        <v>908</v>
      </c>
      <c r="BM350" s="204" t="s">
        <v>5274</v>
      </c>
    </row>
    <row r="351" spans="1:65" s="2" customFormat="1" ht="24.2" customHeight="1">
      <c r="A351" s="34"/>
      <c r="B351" s="35"/>
      <c r="C351" s="242" t="s">
        <v>1450</v>
      </c>
      <c r="D351" s="242" t="s">
        <v>648</v>
      </c>
      <c r="E351" s="243" t="s">
        <v>5275</v>
      </c>
      <c r="F351" s="244" t="s">
        <v>5276</v>
      </c>
      <c r="G351" s="245" t="s">
        <v>318</v>
      </c>
      <c r="H351" s="246">
        <v>138</v>
      </c>
      <c r="I351" s="247"/>
      <c r="J351" s="248">
        <f>ROUND(I351*H351,2)</f>
        <v>0</v>
      </c>
      <c r="K351" s="249"/>
      <c r="L351" s="250"/>
      <c r="M351" s="251" t="s">
        <v>1</v>
      </c>
      <c r="N351" s="252" t="s">
        <v>37</v>
      </c>
      <c r="O351" s="71"/>
      <c r="P351" s="202">
        <f>O351*H351</f>
        <v>0</v>
      </c>
      <c r="Q351" s="202">
        <v>6.9999999999999994E-5</v>
      </c>
      <c r="R351" s="202">
        <f>Q351*H351</f>
        <v>9.6599999999999984E-3</v>
      </c>
      <c r="S351" s="202">
        <v>0</v>
      </c>
      <c r="T351" s="203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4" t="s">
        <v>1403</v>
      </c>
      <c r="AT351" s="204" t="s">
        <v>648</v>
      </c>
      <c r="AU351" s="204" t="s">
        <v>82</v>
      </c>
      <c r="AY351" s="17" t="s">
        <v>182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7" t="s">
        <v>80</v>
      </c>
      <c r="BK351" s="205">
        <f>ROUND(I351*H351,2)</f>
        <v>0</v>
      </c>
      <c r="BL351" s="17" t="s">
        <v>1403</v>
      </c>
      <c r="BM351" s="204" t="s">
        <v>5277</v>
      </c>
    </row>
    <row r="352" spans="1:65" s="2" customFormat="1" ht="19.5">
      <c r="A352" s="34"/>
      <c r="B352" s="35"/>
      <c r="C352" s="36"/>
      <c r="D352" s="208" t="s">
        <v>652</v>
      </c>
      <c r="E352" s="36"/>
      <c r="F352" s="253" t="s">
        <v>5278</v>
      </c>
      <c r="G352" s="36"/>
      <c r="H352" s="36"/>
      <c r="I352" s="254"/>
      <c r="J352" s="36"/>
      <c r="K352" s="36"/>
      <c r="L352" s="39"/>
      <c r="M352" s="255"/>
      <c r="N352" s="256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652</v>
      </c>
      <c r="AU352" s="17" t="s">
        <v>82</v>
      </c>
    </row>
    <row r="353" spans="1:65" s="14" customFormat="1" ht="11.25">
      <c r="B353" s="217"/>
      <c r="C353" s="218"/>
      <c r="D353" s="208" t="s">
        <v>194</v>
      </c>
      <c r="E353" s="218"/>
      <c r="F353" s="220" t="s">
        <v>4986</v>
      </c>
      <c r="G353" s="218"/>
      <c r="H353" s="221">
        <v>138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194</v>
      </c>
      <c r="AU353" s="227" t="s">
        <v>82</v>
      </c>
      <c r="AV353" s="14" t="s">
        <v>82</v>
      </c>
      <c r="AW353" s="14" t="s">
        <v>4</v>
      </c>
      <c r="AX353" s="14" t="s">
        <v>80</v>
      </c>
      <c r="AY353" s="227" t="s">
        <v>182</v>
      </c>
    </row>
    <row r="354" spans="1:65" s="2" customFormat="1" ht="37.9" customHeight="1">
      <c r="A354" s="34"/>
      <c r="B354" s="35"/>
      <c r="C354" s="192" t="s">
        <v>485</v>
      </c>
      <c r="D354" s="192" t="s">
        <v>184</v>
      </c>
      <c r="E354" s="193" t="s">
        <v>5279</v>
      </c>
      <c r="F354" s="194" t="s">
        <v>5280</v>
      </c>
      <c r="G354" s="195" t="s">
        <v>318</v>
      </c>
      <c r="H354" s="196">
        <v>320</v>
      </c>
      <c r="I354" s="197"/>
      <c r="J354" s="198">
        <f>ROUND(I354*H354,2)</f>
        <v>0</v>
      </c>
      <c r="K354" s="199"/>
      <c r="L354" s="39"/>
      <c r="M354" s="200" t="s">
        <v>1</v>
      </c>
      <c r="N354" s="201" t="s">
        <v>37</v>
      </c>
      <c r="O354" s="71"/>
      <c r="P354" s="202">
        <f>O354*H354</f>
        <v>0</v>
      </c>
      <c r="Q354" s="202">
        <v>0</v>
      </c>
      <c r="R354" s="202">
        <f>Q354*H354</f>
        <v>0</v>
      </c>
      <c r="S354" s="202">
        <v>0</v>
      </c>
      <c r="T354" s="203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4" t="s">
        <v>908</v>
      </c>
      <c r="AT354" s="204" t="s">
        <v>184</v>
      </c>
      <c r="AU354" s="204" t="s">
        <v>82</v>
      </c>
      <c r="AY354" s="17" t="s">
        <v>182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7" t="s">
        <v>80</v>
      </c>
      <c r="BK354" s="205">
        <f>ROUND(I354*H354,2)</f>
        <v>0</v>
      </c>
      <c r="BL354" s="17" t="s">
        <v>908</v>
      </c>
      <c r="BM354" s="204" t="s">
        <v>5281</v>
      </c>
    </row>
    <row r="355" spans="1:65" s="2" customFormat="1" ht="16.5" customHeight="1">
      <c r="A355" s="34"/>
      <c r="B355" s="35"/>
      <c r="C355" s="242" t="s">
        <v>1460</v>
      </c>
      <c r="D355" s="242" t="s">
        <v>648</v>
      </c>
      <c r="E355" s="243" t="s">
        <v>5282</v>
      </c>
      <c r="F355" s="244" t="s">
        <v>5283</v>
      </c>
      <c r="G355" s="245" t="s">
        <v>318</v>
      </c>
      <c r="H355" s="246">
        <v>368</v>
      </c>
      <c r="I355" s="247"/>
      <c r="J355" s="248">
        <f>ROUND(I355*H355,2)</f>
        <v>0</v>
      </c>
      <c r="K355" s="249"/>
      <c r="L355" s="250"/>
      <c r="M355" s="251" t="s">
        <v>1</v>
      </c>
      <c r="N355" s="252" t="s">
        <v>37</v>
      </c>
      <c r="O355" s="71"/>
      <c r="P355" s="202">
        <f>O355*H355</f>
        <v>0</v>
      </c>
      <c r="Q355" s="202">
        <v>1.2E-4</v>
      </c>
      <c r="R355" s="202">
        <f>Q355*H355</f>
        <v>4.4159999999999998E-2</v>
      </c>
      <c r="S355" s="202">
        <v>0</v>
      </c>
      <c r="T355" s="20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4" t="s">
        <v>434</v>
      </c>
      <c r="AT355" s="204" t="s">
        <v>648</v>
      </c>
      <c r="AU355" s="204" t="s">
        <v>82</v>
      </c>
      <c r="AY355" s="17" t="s">
        <v>182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7" t="s">
        <v>80</v>
      </c>
      <c r="BK355" s="205">
        <f>ROUND(I355*H355,2)</f>
        <v>0</v>
      </c>
      <c r="BL355" s="17" t="s">
        <v>326</v>
      </c>
      <c r="BM355" s="204" t="s">
        <v>5284</v>
      </c>
    </row>
    <row r="356" spans="1:65" s="14" customFormat="1" ht="11.25">
      <c r="B356" s="217"/>
      <c r="C356" s="218"/>
      <c r="D356" s="208" t="s">
        <v>194</v>
      </c>
      <c r="E356" s="218"/>
      <c r="F356" s="220" t="s">
        <v>5285</v>
      </c>
      <c r="G356" s="218"/>
      <c r="H356" s="221">
        <v>368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194</v>
      </c>
      <c r="AU356" s="227" t="s">
        <v>82</v>
      </c>
      <c r="AV356" s="14" t="s">
        <v>82</v>
      </c>
      <c r="AW356" s="14" t="s">
        <v>4</v>
      </c>
      <c r="AX356" s="14" t="s">
        <v>80</v>
      </c>
      <c r="AY356" s="227" t="s">
        <v>182</v>
      </c>
    </row>
    <row r="357" spans="1:65" s="2" customFormat="1" ht="37.9" customHeight="1">
      <c r="A357" s="34"/>
      <c r="B357" s="35"/>
      <c r="C357" s="192" t="s">
        <v>1465</v>
      </c>
      <c r="D357" s="192" t="s">
        <v>184</v>
      </c>
      <c r="E357" s="193" t="s">
        <v>5286</v>
      </c>
      <c r="F357" s="194" t="s">
        <v>5287</v>
      </c>
      <c r="G357" s="195" t="s">
        <v>318</v>
      </c>
      <c r="H357" s="196">
        <v>400</v>
      </c>
      <c r="I357" s="197"/>
      <c r="J357" s="198">
        <f>ROUND(I357*H357,2)</f>
        <v>0</v>
      </c>
      <c r="K357" s="199"/>
      <c r="L357" s="39"/>
      <c r="M357" s="200" t="s">
        <v>1</v>
      </c>
      <c r="N357" s="201" t="s">
        <v>37</v>
      </c>
      <c r="O357" s="71"/>
      <c r="P357" s="202">
        <f>O357*H357</f>
        <v>0</v>
      </c>
      <c r="Q357" s="202">
        <v>0</v>
      </c>
      <c r="R357" s="202">
        <f>Q357*H357</f>
        <v>0</v>
      </c>
      <c r="S357" s="202">
        <v>0</v>
      </c>
      <c r="T357" s="203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4" t="s">
        <v>908</v>
      </c>
      <c r="AT357" s="204" t="s">
        <v>184</v>
      </c>
      <c r="AU357" s="204" t="s">
        <v>82</v>
      </c>
      <c r="AY357" s="17" t="s">
        <v>182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7" t="s">
        <v>80</v>
      </c>
      <c r="BK357" s="205">
        <f>ROUND(I357*H357,2)</f>
        <v>0</v>
      </c>
      <c r="BL357" s="17" t="s">
        <v>908</v>
      </c>
      <c r="BM357" s="204" t="s">
        <v>5288</v>
      </c>
    </row>
    <row r="358" spans="1:65" s="14" customFormat="1" ht="11.25">
      <c r="B358" s="217"/>
      <c r="C358" s="218"/>
      <c r="D358" s="208" t="s">
        <v>194</v>
      </c>
      <c r="E358" s="219" t="s">
        <v>1</v>
      </c>
      <c r="F358" s="220" t="s">
        <v>5289</v>
      </c>
      <c r="G358" s="218"/>
      <c r="H358" s="221">
        <v>400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194</v>
      </c>
      <c r="AU358" s="227" t="s">
        <v>82</v>
      </c>
      <c r="AV358" s="14" t="s">
        <v>82</v>
      </c>
      <c r="AW358" s="14" t="s">
        <v>29</v>
      </c>
      <c r="AX358" s="14" t="s">
        <v>80</v>
      </c>
      <c r="AY358" s="227" t="s">
        <v>182</v>
      </c>
    </row>
    <row r="359" spans="1:65" s="2" customFormat="1" ht="16.5" customHeight="1">
      <c r="A359" s="34"/>
      <c r="B359" s="35"/>
      <c r="C359" s="242" t="s">
        <v>1469</v>
      </c>
      <c r="D359" s="242" t="s">
        <v>648</v>
      </c>
      <c r="E359" s="243" t="s">
        <v>5290</v>
      </c>
      <c r="F359" s="244" t="s">
        <v>5291</v>
      </c>
      <c r="G359" s="245" t="s">
        <v>318</v>
      </c>
      <c r="H359" s="246">
        <v>345</v>
      </c>
      <c r="I359" s="247"/>
      <c r="J359" s="248">
        <f>ROUND(I359*H359,2)</f>
        <v>0</v>
      </c>
      <c r="K359" s="249"/>
      <c r="L359" s="250"/>
      <c r="M359" s="251" t="s">
        <v>1</v>
      </c>
      <c r="N359" s="252" t="s">
        <v>37</v>
      </c>
      <c r="O359" s="71"/>
      <c r="P359" s="202">
        <f>O359*H359</f>
        <v>0</v>
      </c>
      <c r="Q359" s="202">
        <v>1.4999999999999999E-4</v>
      </c>
      <c r="R359" s="202">
        <f>Q359*H359</f>
        <v>5.1749999999999997E-2</v>
      </c>
      <c r="S359" s="202">
        <v>0</v>
      </c>
      <c r="T359" s="203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4" t="s">
        <v>1403</v>
      </c>
      <c r="AT359" s="204" t="s">
        <v>648</v>
      </c>
      <c r="AU359" s="204" t="s">
        <v>82</v>
      </c>
      <c r="AY359" s="17" t="s">
        <v>182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7" t="s">
        <v>80</v>
      </c>
      <c r="BK359" s="205">
        <f>ROUND(I359*H359,2)</f>
        <v>0</v>
      </c>
      <c r="BL359" s="17" t="s">
        <v>1403</v>
      </c>
      <c r="BM359" s="204" t="s">
        <v>5292</v>
      </c>
    </row>
    <row r="360" spans="1:65" s="14" customFormat="1" ht="11.25">
      <c r="B360" s="217"/>
      <c r="C360" s="218"/>
      <c r="D360" s="208" t="s">
        <v>194</v>
      </c>
      <c r="E360" s="218"/>
      <c r="F360" s="220" t="s">
        <v>4991</v>
      </c>
      <c r="G360" s="218"/>
      <c r="H360" s="221">
        <v>345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194</v>
      </c>
      <c r="AU360" s="227" t="s">
        <v>82</v>
      </c>
      <c r="AV360" s="14" t="s">
        <v>82</v>
      </c>
      <c r="AW360" s="14" t="s">
        <v>4</v>
      </c>
      <c r="AX360" s="14" t="s">
        <v>80</v>
      </c>
      <c r="AY360" s="227" t="s">
        <v>182</v>
      </c>
    </row>
    <row r="361" spans="1:65" s="2" customFormat="1" ht="16.5" customHeight="1">
      <c r="A361" s="34"/>
      <c r="B361" s="35"/>
      <c r="C361" s="242" t="s">
        <v>1479</v>
      </c>
      <c r="D361" s="242" t="s">
        <v>648</v>
      </c>
      <c r="E361" s="243" t="s">
        <v>5293</v>
      </c>
      <c r="F361" s="244" t="s">
        <v>5294</v>
      </c>
      <c r="G361" s="245" t="s">
        <v>318</v>
      </c>
      <c r="H361" s="246">
        <v>57.5</v>
      </c>
      <c r="I361" s="247"/>
      <c r="J361" s="248">
        <f>ROUND(I361*H361,2)</f>
        <v>0</v>
      </c>
      <c r="K361" s="249"/>
      <c r="L361" s="250"/>
      <c r="M361" s="251" t="s">
        <v>1</v>
      </c>
      <c r="N361" s="252" t="s">
        <v>37</v>
      </c>
      <c r="O361" s="71"/>
      <c r="P361" s="202">
        <f>O361*H361</f>
        <v>0</v>
      </c>
      <c r="Q361" s="202">
        <v>3.5E-4</v>
      </c>
      <c r="R361" s="202">
        <f>Q361*H361</f>
        <v>2.0125000000000001E-2</v>
      </c>
      <c r="S361" s="202">
        <v>0</v>
      </c>
      <c r="T361" s="20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4" t="s">
        <v>1403</v>
      </c>
      <c r="AT361" s="204" t="s">
        <v>648</v>
      </c>
      <c r="AU361" s="204" t="s">
        <v>82</v>
      </c>
      <c r="AY361" s="17" t="s">
        <v>182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7" t="s">
        <v>80</v>
      </c>
      <c r="BK361" s="205">
        <f>ROUND(I361*H361,2)</f>
        <v>0</v>
      </c>
      <c r="BL361" s="17" t="s">
        <v>1403</v>
      </c>
      <c r="BM361" s="204" t="s">
        <v>5295</v>
      </c>
    </row>
    <row r="362" spans="1:65" s="14" customFormat="1" ht="11.25">
      <c r="B362" s="217"/>
      <c r="C362" s="218"/>
      <c r="D362" s="208" t="s">
        <v>194</v>
      </c>
      <c r="E362" s="218"/>
      <c r="F362" s="220" t="s">
        <v>5296</v>
      </c>
      <c r="G362" s="218"/>
      <c r="H362" s="221">
        <v>57.5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194</v>
      </c>
      <c r="AU362" s="227" t="s">
        <v>82</v>
      </c>
      <c r="AV362" s="14" t="s">
        <v>82</v>
      </c>
      <c r="AW362" s="14" t="s">
        <v>4</v>
      </c>
      <c r="AX362" s="14" t="s">
        <v>80</v>
      </c>
      <c r="AY362" s="227" t="s">
        <v>182</v>
      </c>
    </row>
    <row r="363" spans="1:65" s="2" customFormat="1" ht="16.5" customHeight="1">
      <c r="A363" s="34"/>
      <c r="B363" s="35"/>
      <c r="C363" s="242" t="s">
        <v>1487</v>
      </c>
      <c r="D363" s="242" t="s">
        <v>648</v>
      </c>
      <c r="E363" s="243" t="s">
        <v>5297</v>
      </c>
      <c r="F363" s="244" t="s">
        <v>5298</v>
      </c>
      <c r="G363" s="245" t="s">
        <v>318</v>
      </c>
      <c r="H363" s="246">
        <v>57.5</v>
      </c>
      <c r="I363" s="247"/>
      <c r="J363" s="248">
        <f>ROUND(I363*H363,2)</f>
        <v>0</v>
      </c>
      <c r="K363" s="249"/>
      <c r="L363" s="250"/>
      <c r="M363" s="251" t="s">
        <v>1</v>
      </c>
      <c r="N363" s="252" t="s">
        <v>37</v>
      </c>
      <c r="O363" s="71"/>
      <c r="P363" s="202">
        <f>O363*H363</f>
        <v>0</v>
      </c>
      <c r="Q363" s="202">
        <v>3.5E-4</v>
      </c>
      <c r="R363" s="202">
        <f>Q363*H363</f>
        <v>2.0125000000000001E-2</v>
      </c>
      <c r="S363" s="202">
        <v>0</v>
      </c>
      <c r="T363" s="203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4" t="s">
        <v>1403</v>
      </c>
      <c r="AT363" s="204" t="s">
        <v>648</v>
      </c>
      <c r="AU363" s="204" t="s">
        <v>82</v>
      </c>
      <c r="AY363" s="17" t="s">
        <v>182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7" t="s">
        <v>80</v>
      </c>
      <c r="BK363" s="205">
        <f>ROUND(I363*H363,2)</f>
        <v>0</v>
      </c>
      <c r="BL363" s="17" t="s">
        <v>1403</v>
      </c>
      <c r="BM363" s="204" t="s">
        <v>5299</v>
      </c>
    </row>
    <row r="364" spans="1:65" s="14" customFormat="1" ht="11.25">
      <c r="B364" s="217"/>
      <c r="C364" s="218"/>
      <c r="D364" s="208" t="s">
        <v>194</v>
      </c>
      <c r="E364" s="218"/>
      <c r="F364" s="220" t="s">
        <v>5296</v>
      </c>
      <c r="G364" s="218"/>
      <c r="H364" s="221">
        <v>57.5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194</v>
      </c>
      <c r="AU364" s="227" t="s">
        <v>82</v>
      </c>
      <c r="AV364" s="14" t="s">
        <v>82</v>
      </c>
      <c r="AW364" s="14" t="s">
        <v>4</v>
      </c>
      <c r="AX364" s="14" t="s">
        <v>80</v>
      </c>
      <c r="AY364" s="227" t="s">
        <v>182</v>
      </c>
    </row>
    <row r="365" spans="1:65" s="2" customFormat="1" ht="37.9" customHeight="1">
      <c r="A365" s="34"/>
      <c r="B365" s="35"/>
      <c r="C365" s="192" t="s">
        <v>1494</v>
      </c>
      <c r="D365" s="192" t="s">
        <v>184</v>
      </c>
      <c r="E365" s="193" t="s">
        <v>5300</v>
      </c>
      <c r="F365" s="194" t="s">
        <v>5301</v>
      </c>
      <c r="G365" s="195" t="s">
        <v>318</v>
      </c>
      <c r="H365" s="196">
        <v>100</v>
      </c>
      <c r="I365" s="197"/>
      <c r="J365" s="198">
        <f>ROUND(I365*H365,2)</f>
        <v>0</v>
      </c>
      <c r="K365" s="199"/>
      <c r="L365" s="39"/>
      <c r="M365" s="200" t="s">
        <v>1</v>
      </c>
      <c r="N365" s="201" t="s">
        <v>37</v>
      </c>
      <c r="O365" s="71"/>
      <c r="P365" s="202">
        <f>O365*H365</f>
        <v>0</v>
      </c>
      <c r="Q365" s="202">
        <v>0</v>
      </c>
      <c r="R365" s="202">
        <f>Q365*H365</f>
        <v>0</v>
      </c>
      <c r="S365" s="202">
        <v>0</v>
      </c>
      <c r="T365" s="203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4" t="s">
        <v>908</v>
      </c>
      <c r="AT365" s="204" t="s">
        <v>184</v>
      </c>
      <c r="AU365" s="204" t="s">
        <v>82</v>
      </c>
      <c r="AY365" s="17" t="s">
        <v>182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7" t="s">
        <v>80</v>
      </c>
      <c r="BK365" s="205">
        <f>ROUND(I365*H365,2)</f>
        <v>0</v>
      </c>
      <c r="BL365" s="17" t="s">
        <v>908</v>
      </c>
      <c r="BM365" s="204" t="s">
        <v>5302</v>
      </c>
    </row>
    <row r="366" spans="1:65" s="14" customFormat="1" ht="11.25">
      <c r="B366" s="217"/>
      <c r="C366" s="218"/>
      <c r="D366" s="208" t="s">
        <v>194</v>
      </c>
      <c r="E366" s="219" t="s">
        <v>1</v>
      </c>
      <c r="F366" s="220" t="s">
        <v>1220</v>
      </c>
      <c r="G366" s="218"/>
      <c r="H366" s="221">
        <v>100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194</v>
      </c>
      <c r="AU366" s="227" t="s">
        <v>82</v>
      </c>
      <c r="AV366" s="14" t="s">
        <v>82</v>
      </c>
      <c r="AW366" s="14" t="s">
        <v>29</v>
      </c>
      <c r="AX366" s="14" t="s">
        <v>80</v>
      </c>
      <c r="AY366" s="227" t="s">
        <v>182</v>
      </c>
    </row>
    <row r="367" spans="1:65" s="2" customFormat="1" ht="16.5" customHeight="1">
      <c r="A367" s="34"/>
      <c r="B367" s="35"/>
      <c r="C367" s="242" t="s">
        <v>1498</v>
      </c>
      <c r="D367" s="242" t="s">
        <v>648</v>
      </c>
      <c r="E367" s="243" t="s">
        <v>5303</v>
      </c>
      <c r="F367" s="244" t="s">
        <v>5304</v>
      </c>
      <c r="G367" s="245" t="s">
        <v>318</v>
      </c>
      <c r="H367" s="246">
        <v>115</v>
      </c>
      <c r="I367" s="247"/>
      <c r="J367" s="248">
        <f>ROUND(I367*H367,2)</f>
        <v>0</v>
      </c>
      <c r="K367" s="249"/>
      <c r="L367" s="250"/>
      <c r="M367" s="251" t="s">
        <v>1</v>
      </c>
      <c r="N367" s="252" t="s">
        <v>37</v>
      </c>
      <c r="O367" s="71"/>
      <c r="P367" s="202">
        <f>O367*H367</f>
        <v>0</v>
      </c>
      <c r="Q367" s="202">
        <v>0</v>
      </c>
      <c r="R367" s="202">
        <f>Q367*H367</f>
        <v>0</v>
      </c>
      <c r="S367" s="202">
        <v>0</v>
      </c>
      <c r="T367" s="20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4" t="s">
        <v>1403</v>
      </c>
      <c r="AT367" s="204" t="s">
        <v>648</v>
      </c>
      <c r="AU367" s="204" t="s">
        <v>82</v>
      </c>
      <c r="AY367" s="17" t="s">
        <v>182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7" t="s">
        <v>80</v>
      </c>
      <c r="BK367" s="205">
        <f>ROUND(I367*H367,2)</f>
        <v>0</v>
      </c>
      <c r="BL367" s="17" t="s">
        <v>1403</v>
      </c>
      <c r="BM367" s="204" t="s">
        <v>5305</v>
      </c>
    </row>
    <row r="368" spans="1:65" s="14" customFormat="1" ht="11.25">
      <c r="B368" s="217"/>
      <c r="C368" s="218"/>
      <c r="D368" s="208" t="s">
        <v>194</v>
      </c>
      <c r="E368" s="218"/>
      <c r="F368" s="220" t="s">
        <v>5306</v>
      </c>
      <c r="G368" s="218"/>
      <c r="H368" s="221">
        <v>115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194</v>
      </c>
      <c r="AU368" s="227" t="s">
        <v>82</v>
      </c>
      <c r="AV368" s="14" t="s">
        <v>82</v>
      </c>
      <c r="AW368" s="14" t="s">
        <v>4</v>
      </c>
      <c r="AX368" s="14" t="s">
        <v>80</v>
      </c>
      <c r="AY368" s="227" t="s">
        <v>182</v>
      </c>
    </row>
    <row r="369" spans="1:65" s="2" customFormat="1" ht="37.9" customHeight="1">
      <c r="A369" s="34"/>
      <c r="B369" s="35"/>
      <c r="C369" s="192" t="s">
        <v>515</v>
      </c>
      <c r="D369" s="192" t="s">
        <v>184</v>
      </c>
      <c r="E369" s="193" t="s">
        <v>5307</v>
      </c>
      <c r="F369" s="194" t="s">
        <v>5308</v>
      </c>
      <c r="G369" s="195" t="s">
        <v>318</v>
      </c>
      <c r="H369" s="196">
        <v>150</v>
      </c>
      <c r="I369" s="197"/>
      <c r="J369" s="198">
        <f>ROUND(I369*H369,2)</f>
        <v>0</v>
      </c>
      <c r="K369" s="199"/>
      <c r="L369" s="39"/>
      <c r="M369" s="200" t="s">
        <v>1</v>
      </c>
      <c r="N369" s="201" t="s">
        <v>37</v>
      </c>
      <c r="O369" s="71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4" t="s">
        <v>908</v>
      </c>
      <c r="AT369" s="204" t="s">
        <v>184</v>
      </c>
      <c r="AU369" s="204" t="s">
        <v>82</v>
      </c>
      <c r="AY369" s="17" t="s">
        <v>182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7" t="s">
        <v>80</v>
      </c>
      <c r="BK369" s="205">
        <f>ROUND(I369*H369,2)</f>
        <v>0</v>
      </c>
      <c r="BL369" s="17" t="s">
        <v>908</v>
      </c>
      <c r="BM369" s="204" t="s">
        <v>5309</v>
      </c>
    </row>
    <row r="370" spans="1:65" s="14" customFormat="1" ht="11.25">
      <c r="B370" s="217"/>
      <c r="C370" s="218"/>
      <c r="D370" s="208" t="s">
        <v>194</v>
      </c>
      <c r="E370" s="219" t="s">
        <v>1</v>
      </c>
      <c r="F370" s="220" t="s">
        <v>598</v>
      </c>
      <c r="G370" s="218"/>
      <c r="H370" s="221">
        <v>150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194</v>
      </c>
      <c r="AU370" s="227" t="s">
        <v>82</v>
      </c>
      <c r="AV370" s="14" t="s">
        <v>82</v>
      </c>
      <c r="AW370" s="14" t="s">
        <v>29</v>
      </c>
      <c r="AX370" s="14" t="s">
        <v>80</v>
      </c>
      <c r="AY370" s="227" t="s">
        <v>182</v>
      </c>
    </row>
    <row r="371" spans="1:65" s="2" customFormat="1" ht="16.5" customHeight="1">
      <c r="A371" s="34"/>
      <c r="B371" s="35"/>
      <c r="C371" s="242" t="s">
        <v>1507</v>
      </c>
      <c r="D371" s="242" t="s">
        <v>648</v>
      </c>
      <c r="E371" s="243" t="s">
        <v>5310</v>
      </c>
      <c r="F371" s="244" t="s">
        <v>5311</v>
      </c>
      <c r="G371" s="245" t="s">
        <v>318</v>
      </c>
      <c r="H371" s="246">
        <v>172.5</v>
      </c>
      <c r="I371" s="247"/>
      <c r="J371" s="248">
        <f>ROUND(I371*H371,2)</f>
        <v>0</v>
      </c>
      <c r="K371" s="249"/>
      <c r="L371" s="250"/>
      <c r="M371" s="251" t="s">
        <v>1</v>
      </c>
      <c r="N371" s="252" t="s">
        <v>37</v>
      </c>
      <c r="O371" s="71"/>
      <c r="P371" s="202">
        <f>O371*H371</f>
        <v>0</v>
      </c>
      <c r="Q371" s="202">
        <v>7.6999999999999996E-4</v>
      </c>
      <c r="R371" s="202">
        <f>Q371*H371</f>
        <v>0.132825</v>
      </c>
      <c r="S371" s="202">
        <v>0</v>
      </c>
      <c r="T371" s="203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4" t="s">
        <v>1403</v>
      </c>
      <c r="AT371" s="204" t="s">
        <v>648</v>
      </c>
      <c r="AU371" s="204" t="s">
        <v>82</v>
      </c>
      <c r="AY371" s="17" t="s">
        <v>182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7" t="s">
        <v>80</v>
      </c>
      <c r="BK371" s="205">
        <f>ROUND(I371*H371,2)</f>
        <v>0</v>
      </c>
      <c r="BL371" s="17" t="s">
        <v>1403</v>
      </c>
      <c r="BM371" s="204" t="s">
        <v>5312</v>
      </c>
    </row>
    <row r="372" spans="1:65" s="14" customFormat="1" ht="11.25">
      <c r="B372" s="217"/>
      <c r="C372" s="218"/>
      <c r="D372" s="208" t="s">
        <v>194</v>
      </c>
      <c r="E372" s="218"/>
      <c r="F372" s="220" t="s">
        <v>5313</v>
      </c>
      <c r="G372" s="218"/>
      <c r="H372" s="221">
        <v>172.5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194</v>
      </c>
      <c r="AU372" s="227" t="s">
        <v>82</v>
      </c>
      <c r="AV372" s="14" t="s">
        <v>82</v>
      </c>
      <c r="AW372" s="14" t="s">
        <v>4</v>
      </c>
      <c r="AX372" s="14" t="s">
        <v>80</v>
      </c>
      <c r="AY372" s="227" t="s">
        <v>182</v>
      </c>
    </row>
    <row r="373" spans="1:65" s="2" customFormat="1" ht="37.9" customHeight="1">
      <c r="A373" s="34"/>
      <c r="B373" s="35"/>
      <c r="C373" s="192" t="s">
        <v>1512</v>
      </c>
      <c r="D373" s="192" t="s">
        <v>184</v>
      </c>
      <c r="E373" s="193" t="s">
        <v>5314</v>
      </c>
      <c r="F373" s="194" t="s">
        <v>5315</v>
      </c>
      <c r="G373" s="195" t="s">
        <v>318</v>
      </c>
      <c r="H373" s="196">
        <v>300</v>
      </c>
      <c r="I373" s="197"/>
      <c r="J373" s="198">
        <f>ROUND(I373*H373,2)</f>
        <v>0</v>
      </c>
      <c r="K373" s="199"/>
      <c r="L373" s="39"/>
      <c r="M373" s="200" t="s">
        <v>1</v>
      </c>
      <c r="N373" s="201" t="s">
        <v>37</v>
      </c>
      <c r="O373" s="71"/>
      <c r="P373" s="202">
        <f>O373*H373</f>
        <v>0</v>
      </c>
      <c r="Q373" s="202">
        <v>0</v>
      </c>
      <c r="R373" s="202">
        <f>Q373*H373</f>
        <v>0</v>
      </c>
      <c r="S373" s="202">
        <v>0</v>
      </c>
      <c r="T373" s="203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4" t="s">
        <v>908</v>
      </c>
      <c r="AT373" s="204" t="s">
        <v>184</v>
      </c>
      <c r="AU373" s="204" t="s">
        <v>82</v>
      </c>
      <c r="AY373" s="17" t="s">
        <v>182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7" t="s">
        <v>80</v>
      </c>
      <c r="BK373" s="205">
        <f>ROUND(I373*H373,2)</f>
        <v>0</v>
      </c>
      <c r="BL373" s="17" t="s">
        <v>908</v>
      </c>
      <c r="BM373" s="204" t="s">
        <v>5316</v>
      </c>
    </row>
    <row r="374" spans="1:65" s="14" customFormat="1" ht="11.25">
      <c r="B374" s="217"/>
      <c r="C374" s="218"/>
      <c r="D374" s="208" t="s">
        <v>194</v>
      </c>
      <c r="E374" s="219" t="s">
        <v>1</v>
      </c>
      <c r="F374" s="220" t="s">
        <v>2384</v>
      </c>
      <c r="G374" s="218"/>
      <c r="H374" s="221">
        <v>300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194</v>
      </c>
      <c r="AU374" s="227" t="s">
        <v>82</v>
      </c>
      <c r="AV374" s="14" t="s">
        <v>82</v>
      </c>
      <c r="AW374" s="14" t="s">
        <v>29</v>
      </c>
      <c r="AX374" s="14" t="s">
        <v>80</v>
      </c>
      <c r="AY374" s="227" t="s">
        <v>182</v>
      </c>
    </row>
    <row r="375" spans="1:65" s="2" customFormat="1" ht="37.9" customHeight="1">
      <c r="A375" s="34"/>
      <c r="B375" s="35"/>
      <c r="C375" s="242" t="s">
        <v>1517</v>
      </c>
      <c r="D375" s="242" t="s">
        <v>648</v>
      </c>
      <c r="E375" s="243" t="s">
        <v>5317</v>
      </c>
      <c r="F375" s="244" t="s">
        <v>5318</v>
      </c>
      <c r="G375" s="245" t="s">
        <v>318</v>
      </c>
      <c r="H375" s="246">
        <v>345</v>
      </c>
      <c r="I375" s="247"/>
      <c r="J375" s="248">
        <f>ROUND(I375*H375,2)</f>
        <v>0</v>
      </c>
      <c r="K375" s="249"/>
      <c r="L375" s="250"/>
      <c r="M375" s="251" t="s">
        <v>1</v>
      </c>
      <c r="N375" s="252" t="s">
        <v>37</v>
      </c>
      <c r="O375" s="71"/>
      <c r="P375" s="202">
        <f>O375*H375</f>
        <v>0</v>
      </c>
      <c r="Q375" s="202">
        <v>2.1000000000000001E-4</v>
      </c>
      <c r="R375" s="202">
        <f>Q375*H375</f>
        <v>7.2450000000000001E-2</v>
      </c>
      <c r="S375" s="202">
        <v>0</v>
      </c>
      <c r="T375" s="203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4" t="s">
        <v>1403</v>
      </c>
      <c r="AT375" s="204" t="s">
        <v>648</v>
      </c>
      <c r="AU375" s="204" t="s">
        <v>82</v>
      </c>
      <c r="AY375" s="17" t="s">
        <v>182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7" t="s">
        <v>80</v>
      </c>
      <c r="BK375" s="205">
        <f>ROUND(I375*H375,2)</f>
        <v>0</v>
      </c>
      <c r="BL375" s="17" t="s">
        <v>1403</v>
      </c>
      <c r="BM375" s="204" t="s">
        <v>5319</v>
      </c>
    </row>
    <row r="376" spans="1:65" s="2" customFormat="1" ht="19.5">
      <c r="A376" s="34"/>
      <c r="B376" s="35"/>
      <c r="C376" s="36"/>
      <c r="D376" s="208" t="s">
        <v>652</v>
      </c>
      <c r="E376" s="36"/>
      <c r="F376" s="253" t="s">
        <v>5320</v>
      </c>
      <c r="G376" s="36"/>
      <c r="H376" s="36"/>
      <c r="I376" s="254"/>
      <c r="J376" s="36"/>
      <c r="K376" s="36"/>
      <c r="L376" s="39"/>
      <c r="M376" s="255"/>
      <c r="N376" s="256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652</v>
      </c>
      <c r="AU376" s="17" t="s">
        <v>82</v>
      </c>
    </row>
    <row r="377" spans="1:65" s="14" customFormat="1" ht="11.25">
      <c r="B377" s="217"/>
      <c r="C377" s="218"/>
      <c r="D377" s="208" t="s">
        <v>194</v>
      </c>
      <c r="E377" s="219" t="s">
        <v>1</v>
      </c>
      <c r="F377" s="220" t="s">
        <v>2384</v>
      </c>
      <c r="G377" s="218"/>
      <c r="H377" s="221">
        <v>300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194</v>
      </c>
      <c r="AU377" s="227" t="s">
        <v>82</v>
      </c>
      <c r="AV377" s="14" t="s">
        <v>82</v>
      </c>
      <c r="AW377" s="14" t="s">
        <v>29</v>
      </c>
      <c r="AX377" s="14" t="s">
        <v>80</v>
      </c>
      <c r="AY377" s="227" t="s">
        <v>182</v>
      </c>
    </row>
    <row r="378" spans="1:65" s="14" customFormat="1" ht="11.25">
      <c r="B378" s="217"/>
      <c r="C378" s="218"/>
      <c r="D378" s="208" t="s">
        <v>194</v>
      </c>
      <c r="E378" s="218"/>
      <c r="F378" s="220" t="s">
        <v>4991</v>
      </c>
      <c r="G378" s="218"/>
      <c r="H378" s="221">
        <v>345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194</v>
      </c>
      <c r="AU378" s="227" t="s">
        <v>82</v>
      </c>
      <c r="AV378" s="14" t="s">
        <v>82</v>
      </c>
      <c r="AW378" s="14" t="s">
        <v>4</v>
      </c>
      <c r="AX378" s="14" t="s">
        <v>80</v>
      </c>
      <c r="AY378" s="227" t="s">
        <v>182</v>
      </c>
    </row>
    <row r="379" spans="1:65" s="2" customFormat="1" ht="37.9" customHeight="1">
      <c r="A379" s="34"/>
      <c r="B379" s="35"/>
      <c r="C379" s="192" t="s">
        <v>1522</v>
      </c>
      <c r="D379" s="192" t="s">
        <v>184</v>
      </c>
      <c r="E379" s="193" t="s">
        <v>5321</v>
      </c>
      <c r="F379" s="194" t="s">
        <v>5322</v>
      </c>
      <c r="G379" s="195" t="s">
        <v>318</v>
      </c>
      <c r="H379" s="196">
        <v>80</v>
      </c>
      <c r="I379" s="197"/>
      <c r="J379" s="198">
        <f>ROUND(I379*H379,2)</f>
        <v>0</v>
      </c>
      <c r="K379" s="199"/>
      <c r="L379" s="39"/>
      <c r="M379" s="200" t="s">
        <v>1</v>
      </c>
      <c r="N379" s="201" t="s">
        <v>37</v>
      </c>
      <c r="O379" s="71"/>
      <c r="P379" s="202">
        <f>O379*H379</f>
        <v>0</v>
      </c>
      <c r="Q379" s="202">
        <v>0</v>
      </c>
      <c r="R379" s="202">
        <f>Q379*H379</f>
        <v>0</v>
      </c>
      <c r="S379" s="202">
        <v>0</v>
      </c>
      <c r="T379" s="20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4" t="s">
        <v>908</v>
      </c>
      <c r="AT379" s="204" t="s">
        <v>184</v>
      </c>
      <c r="AU379" s="204" t="s">
        <v>82</v>
      </c>
      <c r="AY379" s="17" t="s">
        <v>182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7" t="s">
        <v>80</v>
      </c>
      <c r="BK379" s="205">
        <f>ROUND(I379*H379,2)</f>
        <v>0</v>
      </c>
      <c r="BL379" s="17" t="s">
        <v>908</v>
      </c>
      <c r="BM379" s="204" t="s">
        <v>5323</v>
      </c>
    </row>
    <row r="380" spans="1:65" s="14" customFormat="1" ht="11.25">
      <c r="B380" s="217"/>
      <c r="C380" s="218"/>
      <c r="D380" s="208" t="s">
        <v>194</v>
      </c>
      <c r="E380" s="219" t="s">
        <v>1</v>
      </c>
      <c r="F380" s="220" t="s">
        <v>994</v>
      </c>
      <c r="G380" s="218"/>
      <c r="H380" s="221">
        <v>80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194</v>
      </c>
      <c r="AU380" s="227" t="s">
        <v>82</v>
      </c>
      <c r="AV380" s="14" t="s">
        <v>82</v>
      </c>
      <c r="AW380" s="14" t="s">
        <v>29</v>
      </c>
      <c r="AX380" s="14" t="s">
        <v>80</v>
      </c>
      <c r="AY380" s="227" t="s">
        <v>182</v>
      </c>
    </row>
    <row r="381" spans="1:65" s="2" customFormat="1" ht="37.9" customHeight="1">
      <c r="A381" s="34"/>
      <c r="B381" s="35"/>
      <c r="C381" s="242" t="s">
        <v>1526</v>
      </c>
      <c r="D381" s="242" t="s">
        <v>648</v>
      </c>
      <c r="E381" s="243" t="s">
        <v>5324</v>
      </c>
      <c r="F381" s="244" t="s">
        <v>5325</v>
      </c>
      <c r="G381" s="245" t="s">
        <v>318</v>
      </c>
      <c r="H381" s="246">
        <v>92</v>
      </c>
      <c r="I381" s="247"/>
      <c r="J381" s="248">
        <f>ROUND(I381*H381,2)</f>
        <v>0</v>
      </c>
      <c r="K381" s="249"/>
      <c r="L381" s="250"/>
      <c r="M381" s="251" t="s">
        <v>1</v>
      </c>
      <c r="N381" s="252" t="s">
        <v>37</v>
      </c>
      <c r="O381" s="71"/>
      <c r="P381" s="202">
        <f>O381*H381</f>
        <v>0</v>
      </c>
      <c r="Q381" s="202">
        <v>3.0599999999999998E-3</v>
      </c>
      <c r="R381" s="202">
        <f>Q381*H381</f>
        <v>0.28151999999999999</v>
      </c>
      <c r="S381" s="202">
        <v>0</v>
      </c>
      <c r="T381" s="203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4" t="s">
        <v>1403</v>
      </c>
      <c r="AT381" s="204" t="s">
        <v>648</v>
      </c>
      <c r="AU381" s="204" t="s">
        <v>82</v>
      </c>
      <c r="AY381" s="17" t="s">
        <v>182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7" t="s">
        <v>80</v>
      </c>
      <c r="BK381" s="205">
        <f>ROUND(I381*H381,2)</f>
        <v>0</v>
      </c>
      <c r="BL381" s="17" t="s">
        <v>1403</v>
      </c>
      <c r="BM381" s="204" t="s">
        <v>5326</v>
      </c>
    </row>
    <row r="382" spans="1:65" s="2" customFormat="1" ht="19.5">
      <c r="A382" s="34"/>
      <c r="B382" s="35"/>
      <c r="C382" s="36"/>
      <c r="D382" s="208" t="s">
        <v>652</v>
      </c>
      <c r="E382" s="36"/>
      <c r="F382" s="253" t="s">
        <v>5327</v>
      </c>
      <c r="G382" s="36"/>
      <c r="H382" s="36"/>
      <c r="I382" s="254"/>
      <c r="J382" s="36"/>
      <c r="K382" s="36"/>
      <c r="L382" s="39"/>
      <c r="M382" s="255"/>
      <c r="N382" s="256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652</v>
      </c>
      <c r="AU382" s="17" t="s">
        <v>82</v>
      </c>
    </row>
    <row r="383" spans="1:65" s="14" customFormat="1" ht="11.25">
      <c r="B383" s="217"/>
      <c r="C383" s="218"/>
      <c r="D383" s="208" t="s">
        <v>194</v>
      </c>
      <c r="E383" s="219" t="s">
        <v>1</v>
      </c>
      <c r="F383" s="220" t="s">
        <v>994</v>
      </c>
      <c r="G383" s="218"/>
      <c r="H383" s="221">
        <v>80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194</v>
      </c>
      <c r="AU383" s="227" t="s">
        <v>82</v>
      </c>
      <c r="AV383" s="14" t="s">
        <v>82</v>
      </c>
      <c r="AW383" s="14" t="s">
        <v>29</v>
      </c>
      <c r="AX383" s="14" t="s">
        <v>80</v>
      </c>
      <c r="AY383" s="227" t="s">
        <v>182</v>
      </c>
    </row>
    <row r="384" spans="1:65" s="14" customFormat="1" ht="11.25">
      <c r="B384" s="217"/>
      <c r="C384" s="218"/>
      <c r="D384" s="208" t="s">
        <v>194</v>
      </c>
      <c r="E384" s="218"/>
      <c r="F384" s="220" t="s">
        <v>4972</v>
      </c>
      <c r="G384" s="218"/>
      <c r="H384" s="221">
        <v>92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194</v>
      </c>
      <c r="AU384" s="227" t="s">
        <v>82</v>
      </c>
      <c r="AV384" s="14" t="s">
        <v>82</v>
      </c>
      <c r="AW384" s="14" t="s">
        <v>4</v>
      </c>
      <c r="AX384" s="14" t="s">
        <v>80</v>
      </c>
      <c r="AY384" s="227" t="s">
        <v>182</v>
      </c>
    </row>
    <row r="385" spans="1:65" s="2" customFormat="1" ht="16.5" customHeight="1">
      <c r="A385" s="34"/>
      <c r="B385" s="35"/>
      <c r="C385" s="192" t="s">
        <v>1530</v>
      </c>
      <c r="D385" s="192" t="s">
        <v>184</v>
      </c>
      <c r="E385" s="193" t="s">
        <v>5328</v>
      </c>
      <c r="F385" s="194" t="s">
        <v>5329</v>
      </c>
      <c r="G385" s="195" t="s">
        <v>1883</v>
      </c>
      <c r="H385" s="196">
        <v>1</v>
      </c>
      <c r="I385" s="197"/>
      <c r="J385" s="198">
        <f>ROUND(I385*H385,2)</f>
        <v>0</v>
      </c>
      <c r="K385" s="199"/>
      <c r="L385" s="39"/>
      <c r="M385" s="200" t="s">
        <v>1</v>
      </c>
      <c r="N385" s="201" t="s">
        <v>37</v>
      </c>
      <c r="O385" s="71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4" t="s">
        <v>908</v>
      </c>
      <c r="AT385" s="204" t="s">
        <v>184</v>
      </c>
      <c r="AU385" s="204" t="s">
        <v>82</v>
      </c>
      <c r="AY385" s="17" t="s">
        <v>182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7" t="s">
        <v>80</v>
      </c>
      <c r="BK385" s="205">
        <f>ROUND(I385*H385,2)</f>
        <v>0</v>
      </c>
      <c r="BL385" s="17" t="s">
        <v>908</v>
      </c>
      <c r="BM385" s="204" t="s">
        <v>5330</v>
      </c>
    </row>
    <row r="386" spans="1:65" s="2" customFormat="1" ht="16.5" customHeight="1">
      <c r="A386" s="34"/>
      <c r="B386" s="35"/>
      <c r="C386" s="192" t="s">
        <v>598</v>
      </c>
      <c r="D386" s="192" t="s">
        <v>184</v>
      </c>
      <c r="E386" s="193" t="s">
        <v>5331</v>
      </c>
      <c r="F386" s="194" t="s">
        <v>5332</v>
      </c>
      <c r="G386" s="195" t="s">
        <v>1883</v>
      </c>
      <c r="H386" s="196">
        <v>1</v>
      </c>
      <c r="I386" s="197"/>
      <c r="J386" s="198">
        <f>ROUND(I386*H386,2)</f>
        <v>0</v>
      </c>
      <c r="K386" s="199"/>
      <c r="L386" s="39"/>
      <c r="M386" s="200" t="s">
        <v>1</v>
      </c>
      <c r="N386" s="201" t="s">
        <v>37</v>
      </c>
      <c r="O386" s="71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4" t="s">
        <v>908</v>
      </c>
      <c r="AT386" s="204" t="s">
        <v>184</v>
      </c>
      <c r="AU386" s="204" t="s">
        <v>82</v>
      </c>
      <c r="AY386" s="17" t="s">
        <v>182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7" t="s">
        <v>80</v>
      </c>
      <c r="BK386" s="205">
        <f>ROUND(I386*H386,2)</f>
        <v>0</v>
      </c>
      <c r="BL386" s="17" t="s">
        <v>908</v>
      </c>
      <c r="BM386" s="204" t="s">
        <v>5333</v>
      </c>
    </row>
    <row r="387" spans="1:65" s="2" customFormat="1" ht="21.75" customHeight="1">
      <c r="A387" s="34"/>
      <c r="B387" s="35"/>
      <c r="C387" s="192" t="s">
        <v>1540</v>
      </c>
      <c r="D387" s="192" t="s">
        <v>184</v>
      </c>
      <c r="E387" s="193" t="s">
        <v>5334</v>
      </c>
      <c r="F387" s="194" t="s">
        <v>5335</v>
      </c>
      <c r="G387" s="195" t="s">
        <v>941</v>
      </c>
      <c r="H387" s="196">
        <v>50</v>
      </c>
      <c r="I387" s="197"/>
      <c r="J387" s="198">
        <f>ROUND(I387*H387,2)</f>
        <v>0</v>
      </c>
      <c r="K387" s="199"/>
      <c r="L387" s="39"/>
      <c r="M387" s="200" t="s">
        <v>1</v>
      </c>
      <c r="N387" s="201" t="s">
        <v>37</v>
      </c>
      <c r="O387" s="71"/>
      <c r="P387" s="202">
        <f>O387*H387</f>
        <v>0</v>
      </c>
      <c r="Q387" s="202">
        <v>0</v>
      </c>
      <c r="R387" s="202">
        <f>Q387*H387</f>
        <v>0</v>
      </c>
      <c r="S387" s="202">
        <v>0</v>
      </c>
      <c r="T387" s="203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4" t="s">
        <v>908</v>
      </c>
      <c r="AT387" s="204" t="s">
        <v>184</v>
      </c>
      <c r="AU387" s="204" t="s">
        <v>82</v>
      </c>
      <c r="AY387" s="17" t="s">
        <v>182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7" t="s">
        <v>80</v>
      </c>
      <c r="BK387" s="205">
        <f>ROUND(I387*H387,2)</f>
        <v>0</v>
      </c>
      <c r="BL387" s="17" t="s">
        <v>908</v>
      </c>
      <c r="BM387" s="204" t="s">
        <v>5336</v>
      </c>
    </row>
    <row r="388" spans="1:65" s="2" customFormat="1" ht="21.75" customHeight="1">
      <c r="A388" s="34"/>
      <c r="B388" s="35"/>
      <c r="C388" s="192" t="s">
        <v>1548</v>
      </c>
      <c r="D388" s="192" t="s">
        <v>184</v>
      </c>
      <c r="E388" s="193" t="s">
        <v>5337</v>
      </c>
      <c r="F388" s="194" t="s">
        <v>5338</v>
      </c>
      <c r="G388" s="195" t="s">
        <v>941</v>
      </c>
      <c r="H388" s="196">
        <v>100</v>
      </c>
      <c r="I388" s="197"/>
      <c r="J388" s="198">
        <f>ROUND(I388*H388,2)</f>
        <v>0</v>
      </c>
      <c r="K388" s="199"/>
      <c r="L388" s="39"/>
      <c r="M388" s="200" t="s">
        <v>1</v>
      </c>
      <c r="N388" s="201" t="s">
        <v>37</v>
      </c>
      <c r="O388" s="71"/>
      <c r="P388" s="202">
        <f>O388*H388</f>
        <v>0</v>
      </c>
      <c r="Q388" s="202">
        <v>0</v>
      </c>
      <c r="R388" s="202">
        <f>Q388*H388</f>
        <v>0</v>
      </c>
      <c r="S388" s="202">
        <v>0</v>
      </c>
      <c r="T388" s="203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4" t="s">
        <v>908</v>
      </c>
      <c r="AT388" s="204" t="s">
        <v>184</v>
      </c>
      <c r="AU388" s="204" t="s">
        <v>82</v>
      </c>
      <c r="AY388" s="17" t="s">
        <v>182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7" t="s">
        <v>80</v>
      </c>
      <c r="BK388" s="205">
        <f>ROUND(I388*H388,2)</f>
        <v>0</v>
      </c>
      <c r="BL388" s="17" t="s">
        <v>908</v>
      </c>
      <c r="BM388" s="204" t="s">
        <v>5339</v>
      </c>
    </row>
    <row r="389" spans="1:65" s="12" customFormat="1" ht="25.9" customHeight="1">
      <c r="B389" s="176"/>
      <c r="C389" s="177"/>
      <c r="D389" s="178" t="s">
        <v>71</v>
      </c>
      <c r="E389" s="179" t="s">
        <v>5340</v>
      </c>
      <c r="F389" s="179" t="s">
        <v>5341</v>
      </c>
      <c r="G389" s="177"/>
      <c r="H389" s="177"/>
      <c r="I389" s="180"/>
      <c r="J389" s="181">
        <f>BK389</f>
        <v>0</v>
      </c>
      <c r="K389" s="177"/>
      <c r="L389" s="182"/>
      <c r="M389" s="183"/>
      <c r="N389" s="184"/>
      <c r="O389" s="184"/>
      <c r="P389" s="185">
        <f>P390</f>
        <v>0</v>
      </c>
      <c r="Q389" s="184"/>
      <c r="R389" s="185">
        <f>R390</f>
        <v>0</v>
      </c>
      <c r="S389" s="184"/>
      <c r="T389" s="186">
        <f>T390</f>
        <v>0</v>
      </c>
      <c r="AR389" s="187" t="s">
        <v>187</v>
      </c>
      <c r="AT389" s="188" t="s">
        <v>71</v>
      </c>
      <c r="AU389" s="188" t="s">
        <v>72</v>
      </c>
      <c r="AY389" s="187" t="s">
        <v>182</v>
      </c>
      <c r="BK389" s="189">
        <f>BK390</f>
        <v>0</v>
      </c>
    </row>
    <row r="390" spans="1:65" s="2" customFormat="1" ht="24.2" customHeight="1">
      <c r="A390" s="34"/>
      <c r="B390" s="35"/>
      <c r="C390" s="192" t="s">
        <v>1553</v>
      </c>
      <c r="D390" s="192" t="s">
        <v>184</v>
      </c>
      <c r="E390" s="193" t="s">
        <v>5342</v>
      </c>
      <c r="F390" s="194" t="s">
        <v>5343</v>
      </c>
      <c r="G390" s="195" t="s">
        <v>941</v>
      </c>
      <c r="H390" s="196">
        <v>10</v>
      </c>
      <c r="I390" s="197"/>
      <c r="J390" s="198">
        <f>ROUND(I390*H390,2)</f>
        <v>0</v>
      </c>
      <c r="K390" s="199"/>
      <c r="L390" s="39"/>
      <c r="M390" s="200" t="s">
        <v>1</v>
      </c>
      <c r="N390" s="201" t="s">
        <v>37</v>
      </c>
      <c r="O390" s="71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4" t="s">
        <v>3558</v>
      </c>
      <c r="AT390" s="204" t="s">
        <v>184</v>
      </c>
      <c r="AU390" s="204" t="s">
        <v>80</v>
      </c>
      <c r="AY390" s="17" t="s">
        <v>182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7" t="s">
        <v>80</v>
      </c>
      <c r="BK390" s="205">
        <f>ROUND(I390*H390,2)</f>
        <v>0</v>
      </c>
      <c r="BL390" s="17" t="s">
        <v>3558</v>
      </c>
      <c r="BM390" s="204" t="s">
        <v>5344</v>
      </c>
    </row>
    <row r="391" spans="1:65" s="12" customFormat="1" ht="25.9" customHeight="1">
      <c r="B391" s="176"/>
      <c r="C391" s="177"/>
      <c r="D391" s="178" t="s">
        <v>71</v>
      </c>
      <c r="E391" s="179" t="s">
        <v>146</v>
      </c>
      <c r="F391" s="179" t="s">
        <v>4350</v>
      </c>
      <c r="G391" s="177"/>
      <c r="H391" s="177"/>
      <c r="I391" s="180"/>
      <c r="J391" s="181">
        <f>BK391</f>
        <v>0</v>
      </c>
      <c r="K391" s="177"/>
      <c r="L391" s="182"/>
      <c r="M391" s="183"/>
      <c r="N391" s="184"/>
      <c r="O391" s="184"/>
      <c r="P391" s="185">
        <f>P392+P395</f>
        <v>0</v>
      </c>
      <c r="Q391" s="184"/>
      <c r="R391" s="185">
        <f>R392+R395</f>
        <v>0</v>
      </c>
      <c r="S391" s="184"/>
      <c r="T391" s="186">
        <f>T392+T395</f>
        <v>0</v>
      </c>
      <c r="AR391" s="187" t="s">
        <v>243</v>
      </c>
      <c r="AT391" s="188" t="s">
        <v>71</v>
      </c>
      <c r="AU391" s="188" t="s">
        <v>72</v>
      </c>
      <c r="AY391" s="187" t="s">
        <v>182</v>
      </c>
      <c r="BK391" s="189">
        <f>BK392+BK395</f>
        <v>0</v>
      </c>
    </row>
    <row r="392" spans="1:65" s="12" customFormat="1" ht="22.9" customHeight="1">
      <c r="B392" s="176"/>
      <c r="C392" s="177"/>
      <c r="D392" s="178" t="s">
        <v>71</v>
      </c>
      <c r="E392" s="190" t="s">
        <v>4351</v>
      </c>
      <c r="F392" s="190" t="s">
        <v>4352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243</v>
      </c>
      <c r="AT392" s="188" t="s">
        <v>71</v>
      </c>
      <c r="AU392" s="188" t="s">
        <v>80</v>
      </c>
      <c r="AY392" s="187" t="s">
        <v>182</v>
      </c>
      <c r="BK392" s="189">
        <f>SUM(BK393:BK394)</f>
        <v>0</v>
      </c>
    </row>
    <row r="393" spans="1:65" s="2" customFormat="1" ht="16.5" customHeight="1">
      <c r="A393" s="34"/>
      <c r="B393" s="35"/>
      <c r="C393" s="192" t="s">
        <v>1558</v>
      </c>
      <c r="D393" s="192" t="s">
        <v>184</v>
      </c>
      <c r="E393" s="193" t="s">
        <v>4353</v>
      </c>
      <c r="F393" s="194" t="s">
        <v>4354</v>
      </c>
      <c r="G393" s="195" t="s">
        <v>1883</v>
      </c>
      <c r="H393" s="196">
        <v>1</v>
      </c>
      <c r="I393" s="197"/>
      <c r="J393" s="198">
        <f>ROUND(I393*H393,2)</f>
        <v>0</v>
      </c>
      <c r="K393" s="199"/>
      <c r="L393" s="39"/>
      <c r="M393" s="200" t="s">
        <v>1</v>
      </c>
      <c r="N393" s="201" t="s">
        <v>37</v>
      </c>
      <c r="O393" s="71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4" t="s">
        <v>4355</v>
      </c>
      <c r="AT393" s="204" t="s">
        <v>184</v>
      </c>
      <c r="AU393" s="204" t="s">
        <v>82</v>
      </c>
      <c r="AY393" s="17" t="s">
        <v>182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7" t="s">
        <v>80</v>
      </c>
      <c r="BK393" s="205">
        <f>ROUND(I393*H393,2)</f>
        <v>0</v>
      </c>
      <c r="BL393" s="17" t="s">
        <v>4355</v>
      </c>
      <c r="BM393" s="204" t="s">
        <v>5345</v>
      </c>
    </row>
    <row r="394" spans="1:65" s="2" customFormat="1" ht="16.5" customHeight="1">
      <c r="A394" s="34"/>
      <c r="B394" s="35"/>
      <c r="C394" s="192" t="s">
        <v>1562</v>
      </c>
      <c r="D394" s="192" t="s">
        <v>184</v>
      </c>
      <c r="E394" s="193" t="s">
        <v>4357</v>
      </c>
      <c r="F394" s="194" t="s">
        <v>4358</v>
      </c>
      <c r="G394" s="195" t="s">
        <v>1883</v>
      </c>
      <c r="H394" s="196">
        <v>1</v>
      </c>
      <c r="I394" s="197"/>
      <c r="J394" s="198">
        <f>ROUND(I394*H394,2)</f>
        <v>0</v>
      </c>
      <c r="K394" s="199"/>
      <c r="L394" s="39"/>
      <c r="M394" s="200" t="s">
        <v>1</v>
      </c>
      <c r="N394" s="201" t="s">
        <v>37</v>
      </c>
      <c r="O394" s="71"/>
      <c r="P394" s="202">
        <f>O394*H394</f>
        <v>0</v>
      </c>
      <c r="Q394" s="202">
        <v>0</v>
      </c>
      <c r="R394" s="202">
        <f>Q394*H394</f>
        <v>0</v>
      </c>
      <c r="S394" s="202">
        <v>0</v>
      </c>
      <c r="T394" s="203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4" t="s">
        <v>4355</v>
      </c>
      <c r="AT394" s="204" t="s">
        <v>184</v>
      </c>
      <c r="AU394" s="204" t="s">
        <v>82</v>
      </c>
      <c r="AY394" s="17" t="s">
        <v>182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7" t="s">
        <v>80</v>
      </c>
      <c r="BK394" s="205">
        <f>ROUND(I394*H394,2)</f>
        <v>0</v>
      </c>
      <c r="BL394" s="17" t="s">
        <v>4355</v>
      </c>
      <c r="BM394" s="204" t="s">
        <v>5346</v>
      </c>
    </row>
    <row r="395" spans="1:65" s="12" customFormat="1" ht="22.9" customHeight="1">
      <c r="B395" s="176"/>
      <c r="C395" s="177"/>
      <c r="D395" s="178" t="s">
        <v>71</v>
      </c>
      <c r="E395" s="190" t="s">
        <v>4360</v>
      </c>
      <c r="F395" s="190" t="s">
        <v>4361</v>
      </c>
      <c r="G395" s="177"/>
      <c r="H395" s="177"/>
      <c r="I395" s="180"/>
      <c r="J395" s="191">
        <f>BK395</f>
        <v>0</v>
      </c>
      <c r="K395" s="177"/>
      <c r="L395" s="182"/>
      <c r="M395" s="183"/>
      <c r="N395" s="184"/>
      <c r="O395" s="184"/>
      <c r="P395" s="185">
        <f>P396</f>
        <v>0</v>
      </c>
      <c r="Q395" s="184"/>
      <c r="R395" s="185">
        <f>R396</f>
        <v>0</v>
      </c>
      <c r="S395" s="184"/>
      <c r="T395" s="186">
        <f>T396</f>
        <v>0</v>
      </c>
      <c r="AR395" s="187" t="s">
        <v>243</v>
      </c>
      <c r="AT395" s="188" t="s">
        <v>71</v>
      </c>
      <c r="AU395" s="188" t="s">
        <v>80</v>
      </c>
      <c r="AY395" s="187" t="s">
        <v>182</v>
      </c>
      <c r="BK395" s="189">
        <f>BK396</f>
        <v>0</v>
      </c>
    </row>
    <row r="396" spans="1:65" s="2" customFormat="1" ht="16.5" customHeight="1">
      <c r="A396" s="34"/>
      <c r="B396" s="35"/>
      <c r="C396" s="192" t="s">
        <v>1566</v>
      </c>
      <c r="D396" s="192" t="s">
        <v>184</v>
      </c>
      <c r="E396" s="193" t="s">
        <v>4362</v>
      </c>
      <c r="F396" s="194" t="s">
        <v>4363</v>
      </c>
      <c r="G396" s="195" t="s">
        <v>1883</v>
      </c>
      <c r="H396" s="196">
        <v>1</v>
      </c>
      <c r="I396" s="197"/>
      <c r="J396" s="198">
        <f>ROUND(I396*H396,2)</f>
        <v>0</v>
      </c>
      <c r="K396" s="199"/>
      <c r="L396" s="39"/>
      <c r="M396" s="257" t="s">
        <v>1</v>
      </c>
      <c r="N396" s="258" t="s">
        <v>37</v>
      </c>
      <c r="O396" s="259"/>
      <c r="P396" s="260">
        <f>O396*H396</f>
        <v>0</v>
      </c>
      <c r="Q396" s="260">
        <v>0</v>
      </c>
      <c r="R396" s="260">
        <f>Q396*H396</f>
        <v>0</v>
      </c>
      <c r="S396" s="260">
        <v>0</v>
      </c>
      <c r="T396" s="26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4" t="s">
        <v>4355</v>
      </c>
      <c r="AT396" s="204" t="s">
        <v>184</v>
      </c>
      <c r="AU396" s="204" t="s">
        <v>82</v>
      </c>
      <c r="AY396" s="17" t="s">
        <v>182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7" t="s">
        <v>80</v>
      </c>
      <c r="BK396" s="205">
        <f>ROUND(I396*H396,2)</f>
        <v>0</v>
      </c>
      <c r="BL396" s="17" t="s">
        <v>4355</v>
      </c>
      <c r="BM396" s="204" t="s">
        <v>5347</v>
      </c>
    </row>
    <row r="397" spans="1:65" s="2" customFormat="1" ht="6.95" customHeight="1">
      <c r="A397" s="34"/>
      <c r="B397" s="54"/>
      <c r="C397" s="55"/>
      <c r="D397" s="55"/>
      <c r="E397" s="55"/>
      <c r="F397" s="55"/>
      <c r="G397" s="55"/>
      <c r="H397" s="55"/>
      <c r="I397" s="55"/>
      <c r="J397" s="55"/>
      <c r="K397" s="55"/>
      <c r="L397" s="39"/>
      <c r="M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</sheetData>
  <sheetProtection algorithmName="SHA-512" hashValue="MuZKnTLOy1/A3ACmn67UVJri/QOwj2qPZ1obLekpdxaT55kIMrUY/fEUfN5/FsUXe1eKy5/X9E2JRbXePbEmzA==" saltValue="QraOzTc2aydvCL4D4KNPPOEh+PEk/9UpKhHjRb+9OwxDF1Yj9MWDT3In042qoCtYJa8UPV1zrNTwPj1QhBgwfg==" spinCount="100000" sheet="1" objects="1" scenarios="1" formatColumns="0" formatRows="0" autoFilter="0"/>
  <autoFilter ref="C124:K39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5348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ROUND(J135,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ROUND((SUM(BE135:BE287)),  2)</f>
        <v>0</v>
      </c>
      <c r="G33" s="34"/>
      <c r="H33" s="34"/>
      <c r="I33" s="130">
        <v>0.21</v>
      </c>
      <c r="J33" s="129">
        <f>ROUND(((SUM(BE135:BE287))*I33),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ROUND((SUM(BF135:BF287)),  2)</f>
        <v>0</v>
      </c>
      <c r="G34" s="34"/>
      <c r="H34" s="34"/>
      <c r="I34" s="130">
        <v>0.12</v>
      </c>
      <c r="J34" s="129">
        <f>ROUND(((SUM(BF135:BF287))*I34),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ROUND((SUM(BG135:BG287)),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ROUND((SUM(BH135:BH287)),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ROUND((SUM(BI135:BI287)),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05 - Vytápění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2:12" s="9" customFormat="1" ht="24.95" customHeight="1">
      <c r="B97" s="153"/>
      <c r="C97" s="154"/>
      <c r="D97" s="155" t="s">
        <v>156</v>
      </c>
      <c r="E97" s="156"/>
      <c r="F97" s="156"/>
      <c r="G97" s="156"/>
      <c r="H97" s="156"/>
      <c r="I97" s="156"/>
      <c r="J97" s="157">
        <f>J136</f>
        <v>0</v>
      </c>
      <c r="K97" s="154"/>
      <c r="L97" s="158"/>
    </row>
    <row r="98" spans="2:12" s="10" customFormat="1" ht="19.899999999999999" customHeight="1">
      <c r="B98" s="159"/>
      <c r="C98" s="104"/>
      <c r="D98" s="160" t="s">
        <v>563</v>
      </c>
      <c r="E98" s="161"/>
      <c r="F98" s="161"/>
      <c r="G98" s="161"/>
      <c r="H98" s="161"/>
      <c r="I98" s="161"/>
      <c r="J98" s="162">
        <f>J137</f>
        <v>0</v>
      </c>
      <c r="K98" s="104"/>
      <c r="L98" s="163"/>
    </row>
    <row r="99" spans="2:12" s="10" customFormat="1" ht="19.899999999999999" customHeight="1">
      <c r="B99" s="159"/>
      <c r="C99" s="104"/>
      <c r="D99" s="160" t="s">
        <v>159</v>
      </c>
      <c r="E99" s="161"/>
      <c r="F99" s="161"/>
      <c r="G99" s="161"/>
      <c r="H99" s="161"/>
      <c r="I99" s="161"/>
      <c r="J99" s="162">
        <f>J140</f>
        <v>0</v>
      </c>
      <c r="K99" s="104"/>
      <c r="L99" s="163"/>
    </row>
    <row r="100" spans="2:12" s="10" customFormat="1" ht="19.899999999999999" customHeight="1">
      <c r="B100" s="159"/>
      <c r="C100" s="104"/>
      <c r="D100" s="160" t="s">
        <v>566</v>
      </c>
      <c r="E100" s="161"/>
      <c r="F100" s="161"/>
      <c r="G100" s="161"/>
      <c r="H100" s="161"/>
      <c r="I100" s="161"/>
      <c r="J100" s="162">
        <f>J148</f>
        <v>0</v>
      </c>
      <c r="K100" s="104"/>
      <c r="L100" s="163"/>
    </row>
    <row r="101" spans="2:12" s="9" customFormat="1" ht="24.95" customHeight="1">
      <c r="B101" s="153"/>
      <c r="C101" s="154"/>
      <c r="D101" s="155" t="s">
        <v>160</v>
      </c>
      <c r="E101" s="156"/>
      <c r="F101" s="156"/>
      <c r="G101" s="156"/>
      <c r="H101" s="156"/>
      <c r="I101" s="156"/>
      <c r="J101" s="157">
        <f>J152</f>
        <v>0</v>
      </c>
      <c r="K101" s="154"/>
      <c r="L101" s="158"/>
    </row>
    <row r="102" spans="2:12" s="10" customFormat="1" ht="19.899999999999999" customHeight="1">
      <c r="B102" s="159"/>
      <c r="C102" s="104"/>
      <c r="D102" s="160" t="s">
        <v>569</v>
      </c>
      <c r="E102" s="161"/>
      <c r="F102" s="161"/>
      <c r="G102" s="161"/>
      <c r="H102" s="161"/>
      <c r="I102" s="161"/>
      <c r="J102" s="162">
        <f>J153</f>
        <v>0</v>
      </c>
      <c r="K102" s="104"/>
      <c r="L102" s="163"/>
    </row>
    <row r="103" spans="2:12" s="10" customFormat="1" ht="19.899999999999999" customHeight="1">
      <c r="B103" s="159"/>
      <c r="C103" s="104"/>
      <c r="D103" s="160" t="s">
        <v>4251</v>
      </c>
      <c r="E103" s="161"/>
      <c r="F103" s="161"/>
      <c r="G103" s="161"/>
      <c r="H103" s="161"/>
      <c r="I103" s="161"/>
      <c r="J103" s="162">
        <f>J174</f>
        <v>0</v>
      </c>
      <c r="K103" s="104"/>
      <c r="L103" s="163"/>
    </row>
    <row r="104" spans="2:12" s="10" customFormat="1" ht="19.899999999999999" customHeight="1">
      <c r="B104" s="159"/>
      <c r="C104" s="104"/>
      <c r="D104" s="160" t="s">
        <v>5349</v>
      </c>
      <c r="E104" s="161"/>
      <c r="F104" s="161"/>
      <c r="G104" s="161"/>
      <c r="H104" s="161"/>
      <c r="I104" s="161"/>
      <c r="J104" s="162">
        <f>J181</f>
        <v>0</v>
      </c>
      <c r="K104" s="104"/>
      <c r="L104" s="163"/>
    </row>
    <row r="105" spans="2:12" s="10" customFormat="1" ht="19.899999999999999" customHeight="1">
      <c r="B105" s="159"/>
      <c r="C105" s="104"/>
      <c r="D105" s="160" t="s">
        <v>5350</v>
      </c>
      <c r="E105" s="161"/>
      <c r="F105" s="161"/>
      <c r="G105" s="161"/>
      <c r="H105" s="161"/>
      <c r="I105" s="161"/>
      <c r="J105" s="162">
        <f>J186</f>
        <v>0</v>
      </c>
      <c r="K105" s="104"/>
      <c r="L105" s="163"/>
    </row>
    <row r="106" spans="2:12" s="10" customFormat="1" ht="19.899999999999999" customHeight="1">
      <c r="B106" s="159"/>
      <c r="C106" s="104"/>
      <c r="D106" s="160" t="s">
        <v>5351</v>
      </c>
      <c r="E106" s="161"/>
      <c r="F106" s="161"/>
      <c r="G106" s="161"/>
      <c r="H106" s="161"/>
      <c r="I106" s="161"/>
      <c r="J106" s="162">
        <f>J194</f>
        <v>0</v>
      </c>
      <c r="K106" s="104"/>
      <c r="L106" s="163"/>
    </row>
    <row r="107" spans="2:12" s="10" customFormat="1" ht="19.899999999999999" customHeight="1">
      <c r="B107" s="159"/>
      <c r="C107" s="104"/>
      <c r="D107" s="160" t="s">
        <v>5352</v>
      </c>
      <c r="E107" s="161"/>
      <c r="F107" s="161"/>
      <c r="G107" s="161"/>
      <c r="H107" s="161"/>
      <c r="I107" s="161"/>
      <c r="J107" s="162">
        <f>J221</f>
        <v>0</v>
      </c>
      <c r="K107" s="104"/>
      <c r="L107" s="163"/>
    </row>
    <row r="108" spans="2:12" s="10" customFormat="1" ht="19.899999999999999" customHeight="1">
      <c r="B108" s="159"/>
      <c r="C108" s="104"/>
      <c r="D108" s="160" t="s">
        <v>5353</v>
      </c>
      <c r="E108" s="161"/>
      <c r="F108" s="161"/>
      <c r="G108" s="161"/>
      <c r="H108" s="161"/>
      <c r="I108" s="161"/>
      <c r="J108" s="162">
        <f>J243</f>
        <v>0</v>
      </c>
      <c r="K108" s="104"/>
      <c r="L108" s="163"/>
    </row>
    <row r="109" spans="2:12" s="10" customFormat="1" ht="19.899999999999999" customHeight="1">
      <c r="B109" s="159"/>
      <c r="C109" s="104"/>
      <c r="D109" s="160" t="s">
        <v>580</v>
      </c>
      <c r="E109" s="161"/>
      <c r="F109" s="161"/>
      <c r="G109" s="161"/>
      <c r="H109" s="161"/>
      <c r="I109" s="161"/>
      <c r="J109" s="162">
        <f>J270</f>
        <v>0</v>
      </c>
      <c r="K109" s="104"/>
      <c r="L109" s="163"/>
    </row>
    <row r="110" spans="2:12" s="9" customFormat="1" ht="24.95" customHeight="1">
      <c r="B110" s="153"/>
      <c r="C110" s="154"/>
      <c r="D110" s="155" t="s">
        <v>583</v>
      </c>
      <c r="E110" s="156"/>
      <c r="F110" s="156"/>
      <c r="G110" s="156"/>
      <c r="H110" s="156"/>
      <c r="I110" s="156"/>
      <c r="J110" s="157">
        <f>J277</f>
        <v>0</v>
      </c>
      <c r="K110" s="154"/>
      <c r="L110" s="158"/>
    </row>
    <row r="111" spans="2:12" s="10" customFormat="1" ht="19.899999999999999" customHeight="1">
      <c r="B111" s="159"/>
      <c r="C111" s="104"/>
      <c r="D111" s="160" t="s">
        <v>5354</v>
      </c>
      <c r="E111" s="161"/>
      <c r="F111" s="161"/>
      <c r="G111" s="161"/>
      <c r="H111" s="161"/>
      <c r="I111" s="161"/>
      <c r="J111" s="162">
        <f>J278</f>
        <v>0</v>
      </c>
      <c r="K111" s="104"/>
      <c r="L111" s="163"/>
    </row>
    <row r="112" spans="2:12" s="10" customFormat="1" ht="19.899999999999999" customHeight="1">
      <c r="B112" s="159"/>
      <c r="C112" s="104"/>
      <c r="D112" s="160" t="s">
        <v>5355</v>
      </c>
      <c r="E112" s="161"/>
      <c r="F112" s="161"/>
      <c r="G112" s="161"/>
      <c r="H112" s="161"/>
      <c r="I112" s="161"/>
      <c r="J112" s="162">
        <f>J280</f>
        <v>0</v>
      </c>
      <c r="K112" s="104"/>
      <c r="L112" s="163"/>
    </row>
    <row r="113" spans="1:31" s="9" customFormat="1" ht="24.95" customHeight="1">
      <c r="B113" s="153"/>
      <c r="C113" s="154"/>
      <c r="D113" s="155" t="s">
        <v>4844</v>
      </c>
      <c r="E113" s="156"/>
      <c r="F113" s="156"/>
      <c r="G113" s="156"/>
      <c r="H113" s="156"/>
      <c r="I113" s="156"/>
      <c r="J113" s="157">
        <f>J282</f>
        <v>0</v>
      </c>
      <c r="K113" s="154"/>
      <c r="L113" s="158"/>
    </row>
    <row r="114" spans="1:31" s="9" customFormat="1" ht="24.95" customHeight="1">
      <c r="B114" s="153"/>
      <c r="C114" s="154"/>
      <c r="D114" s="155" t="s">
        <v>4252</v>
      </c>
      <c r="E114" s="156"/>
      <c r="F114" s="156"/>
      <c r="G114" s="156"/>
      <c r="H114" s="156"/>
      <c r="I114" s="156"/>
      <c r="J114" s="157">
        <f>J284</f>
        <v>0</v>
      </c>
      <c r="K114" s="154"/>
      <c r="L114" s="158"/>
    </row>
    <row r="115" spans="1:31" s="10" customFormat="1" ht="19.899999999999999" customHeight="1">
      <c r="B115" s="159"/>
      <c r="C115" s="104"/>
      <c r="D115" s="160" t="s">
        <v>4253</v>
      </c>
      <c r="E115" s="161"/>
      <c r="F115" s="161"/>
      <c r="G115" s="161"/>
      <c r="H115" s="161"/>
      <c r="I115" s="161"/>
      <c r="J115" s="162">
        <f>J285</f>
        <v>0</v>
      </c>
      <c r="K115" s="104"/>
      <c r="L115" s="163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167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6.25" customHeight="1">
      <c r="A125" s="34"/>
      <c r="B125" s="35"/>
      <c r="C125" s="36"/>
      <c r="D125" s="36"/>
      <c r="E125" s="320" t="str">
        <f>E7</f>
        <v>Dejvické divadlo-Přístavba a stavební úpravy objektu č.p.1084, k.ú. Dejvice, Zelená 15a,Praha 6</v>
      </c>
      <c r="F125" s="321"/>
      <c r="G125" s="321"/>
      <c r="H125" s="321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149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5" t="str">
        <f>E9</f>
        <v>05 - Vytápění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 xml:space="preserve"> </v>
      </c>
      <c r="G129" s="36"/>
      <c r="H129" s="36"/>
      <c r="I129" s="29" t="s">
        <v>22</v>
      </c>
      <c r="J129" s="66">
        <f>IF(J12="","",J12)</f>
        <v>45771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23</v>
      </c>
      <c r="D131" s="36"/>
      <c r="E131" s="36"/>
      <c r="F131" s="27" t="str">
        <f>E15</f>
        <v xml:space="preserve"> </v>
      </c>
      <c r="G131" s="36"/>
      <c r="H131" s="36"/>
      <c r="I131" s="29" t="s">
        <v>28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26</v>
      </c>
      <c r="D132" s="36"/>
      <c r="E132" s="36"/>
      <c r="F132" s="27" t="str">
        <f>IF(E18="","",E18)</f>
        <v>Vyplň údaj</v>
      </c>
      <c r="G132" s="36"/>
      <c r="H132" s="36"/>
      <c r="I132" s="29" t="s">
        <v>30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4"/>
      <c r="B134" s="165"/>
      <c r="C134" s="166" t="s">
        <v>168</v>
      </c>
      <c r="D134" s="167" t="s">
        <v>57</v>
      </c>
      <c r="E134" s="167" t="s">
        <v>53</v>
      </c>
      <c r="F134" s="167" t="s">
        <v>54</v>
      </c>
      <c r="G134" s="167" t="s">
        <v>169</v>
      </c>
      <c r="H134" s="167" t="s">
        <v>170</v>
      </c>
      <c r="I134" s="167" t="s">
        <v>171</v>
      </c>
      <c r="J134" s="168" t="s">
        <v>153</v>
      </c>
      <c r="K134" s="169" t="s">
        <v>172</v>
      </c>
      <c r="L134" s="170"/>
      <c r="M134" s="75" t="s">
        <v>1</v>
      </c>
      <c r="N134" s="76" t="s">
        <v>36</v>
      </c>
      <c r="O134" s="76" t="s">
        <v>173</v>
      </c>
      <c r="P134" s="76" t="s">
        <v>174</v>
      </c>
      <c r="Q134" s="76" t="s">
        <v>175</v>
      </c>
      <c r="R134" s="76" t="s">
        <v>176</v>
      </c>
      <c r="S134" s="76" t="s">
        <v>177</v>
      </c>
      <c r="T134" s="77" t="s">
        <v>178</v>
      </c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1:65" s="2" customFormat="1" ht="22.9" customHeight="1">
      <c r="A135" s="34"/>
      <c r="B135" s="35"/>
      <c r="C135" s="82" t="s">
        <v>179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P136+P152+P277+P282+P284</f>
        <v>0</v>
      </c>
      <c r="Q135" s="79"/>
      <c r="R135" s="173">
        <f>R136+R152+R277+R282+R284</f>
        <v>0.7450312</v>
      </c>
      <c r="S135" s="79"/>
      <c r="T135" s="174">
        <f>T136+T152+T277+T282+T284</f>
        <v>0.69924000000000008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71</v>
      </c>
      <c r="AU135" s="17" t="s">
        <v>155</v>
      </c>
      <c r="BK135" s="175">
        <f>BK136+BK152+BK277+BK282+BK284</f>
        <v>0</v>
      </c>
    </row>
    <row r="136" spans="1:65" s="12" customFormat="1" ht="25.9" customHeight="1">
      <c r="B136" s="176"/>
      <c r="C136" s="177"/>
      <c r="D136" s="178" t="s">
        <v>71</v>
      </c>
      <c r="E136" s="179" t="s">
        <v>180</v>
      </c>
      <c r="F136" s="179" t="s">
        <v>181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P137+P140+P148</f>
        <v>0</v>
      </c>
      <c r="Q136" s="184"/>
      <c r="R136" s="185">
        <f>R137+R140+R148</f>
        <v>8.8000000000000005E-3</v>
      </c>
      <c r="S136" s="184"/>
      <c r="T136" s="186">
        <f>T137+T140+T148</f>
        <v>8.0000000000000002E-3</v>
      </c>
      <c r="AR136" s="187" t="s">
        <v>80</v>
      </c>
      <c r="AT136" s="188" t="s">
        <v>71</v>
      </c>
      <c r="AU136" s="188" t="s">
        <v>72</v>
      </c>
      <c r="AY136" s="187" t="s">
        <v>182</v>
      </c>
      <c r="BK136" s="189">
        <f>BK137+BK140+BK148</f>
        <v>0</v>
      </c>
    </row>
    <row r="137" spans="1:65" s="12" customFormat="1" ht="22.9" customHeight="1">
      <c r="B137" s="176"/>
      <c r="C137" s="177"/>
      <c r="D137" s="178" t="s">
        <v>71</v>
      </c>
      <c r="E137" s="190" t="s">
        <v>256</v>
      </c>
      <c r="F137" s="190" t="s">
        <v>1547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SUM(P138:P139)</f>
        <v>0</v>
      </c>
      <c r="Q137" s="184"/>
      <c r="R137" s="185">
        <f>SUM(R138:R139)</f>
        <v>8.8000000000000005E-3</v>
      </c>
      <c r="S137" s="184"/>
      <c r="T137" s="186">
        <f>SUM(T138:T139)</f>
        <v>8.0000000000000002E-3</v>
      </c>
      <c r="AR137" s="187" t="s">
        <v>80</v>
      </c>
      <c r="AT137" s="188" t="s">
        <v>71</v>
      </c>
      <c r="AU137" s="188" t="s">
        <v>80</v>
      </c>
      <c r="AY137" s="187" t="s">
        <v>182</v>
      </c>
      <c r="BK137" s="189">
        <f>SUM(BK138:BK139)</f>
        <v>0</v>
      </c>
    </row>
    <row r="138" spans="1:65" s="2" customFormat="1" ht="24.2" customHeight="1">
      <c r="A138" s="34"/>
      <c r="B138" s="35"/>
      <c r="C138" s="192" t="s">
        <v>80</v>
      </c>
      <c r="D138" s="192" t="s">
        <v>184</v>
      </c>
      <c r="E138" s="193" t="s">
        <v>5356</v>
      </c>
      <c r="F138" s="194" t="s">
        <v>5357</v>
      </c>
      <c r="G138" s="195" t="s">
        <v>201</v>
      </c>
      <c r="H138" s="196">
        <v>40</v>
      </c>
      <c r="I138" s="197"/>
      <c r="J138" s="198">
        <f>ROUND(I138*H138,2)</f>
        <v>0</v>
      </c>
      <c r="K138" s="199"/>
      <c r="L138" s="39"/>
      <c r="M138" s="200" t="s">
        <v>1</v>
      </c>
      <c r="N138" s="201" t="s">
        <v>37</v>
      </c>
      <c r="O138" s="71"/>
      <c r="P138" s="202">
        <f>O138*H138</f>
        <v>0</v>
      </c>
      <c r="Q138" s="202">
        <v>2.2000000000000001E-4</v>
      </c>
      <c r="R138" s="202">
        <f>Q138*H138</f>
        <v>8.8000000000000005E-3</v>
      </c>
      <c r="S138" s="202">
        <v>2.0000000000000001E-4</v>
      </c>
      <c r="T138" s="203">
        <f>S138*H138</f>
        <v>8.0000000000000002E-3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187</v>
      </c>
      <c r="AT138" s="204" t="s">
        <v>184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187</v>
      </c>
      <c r="BM138" s="204" t="s">
        <v>5358</v>
      </c>
    </row>
    <row r="139" spans="1:65" s="14" customFormat="1" ht="11.25">
      <c r="B139" s="217"/>
      <c r="C139" s="218"/>
      <c r="D139" s="208" t="s">
        <v>194</v>
      </c>
      <c r="E139" s="219" t="s">
        <v>1</v>
      </c>
      <c r="F139" s="220" t="s">
        <v>481</v>
      </c>
      <c r="G139" s="218"/>
      <c r="H139" s="221">
        <v>40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29</v>
      </c>
      <c r="AX139" s="14" t="s">
        <v>80</v>
      </c>
      <c r="AY139" s="227" t="s">
        <v>182</v>
      </c>
    </row>
    <row r="140" spans="1:65" s="12" customFormat="1" ht="22.9" customHeight="1">
      <c r="B140" s="176"/>
      <c r="C140" s="177"/>
      <c r="D140" s="178" t="s">
        <v>71</v>
      </c>
      <c r="E140" s="190" t="s">
        <v>432</v>
      </c>
      <c r="F140" s="190" t="s">
        <v>433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SUM(P141:P147)</f>
        <v>0</v>
      </c>
      <c r="Q140" s="184"/>
      <c r="R140" s="185">
        <f>SUM(R141:R147)</f>
        <v>0</v>
      </c>
      <c r="S140" s="184"/>
      <c r="T140" s="186">
        <f>SUM(T141:T147)</f>
        <v>0</v>
      </c>
      <c r="AR140" s="187" t="s">
        <v>80</v>
      </c>
      <c r="AT140" s="188" t="s">
        <v>71</v>
      </c>
      <c r="AU140" s="188" t="s">
        <v>80</v>
      </c>
      <c r="AY140" s="187" t="s">
        <v>182</v>
      </c>
      <c r="BK140" s="189">
        <f>SUM(BK141:BK147)</f>
        <v>0</v>
      </c>
    </row>
    <row r="141" spans="1:65" s="2" customFormat="1" ht="24.2" customHeight="1">
      <c r="A141" s="34"/>
      <c r="B141" s="35"/>
      <c r="C141" s="192" t="s">
        <v>82</v>
      </c>
      <c r="D141" s="192" t="s">
        <v>184</v>
      </c>
      <c r="E141" s="193" t="s">
        <v>435</v>
      </c>
      <c r="F141" s="194" t="s">
        <v>436</v>
      </c>
      <c r="G141" s="195" t="s">
        <v>292</v>
      </c>
      <c r="H141" s="196">
        <v>0.69899999999999995</v>
      </c>
      <c r="I141" s="197"/>
      <c r="J141" s="198">
        <f>ROUND(I141*H141,2)</f>
        <v>0</v>
      </c>
      <c r="K141" s="199"/>
      <c r="L141" s="39"/>
      <c r="M141" s="200" t="s">
        <v>1</v>
      </c>
      <c r="N141" s="201" t="s">
        <v>37</v>
      </c>
      <c r="O141" s="71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187</v>
      </c>
      <c r="AT141" s="204" t="s">
        <v>184</v>
      </c>
      <c r="AU141" s="204" t="s">
        <v>82</v>
      </c>
      <c r="AY141" s="17" t="s">
        <v>182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80</v>
      </c>
      <c r="BK141" s="205">
        <f>ROUND(I141*H141,2)</f>
        <v>0</v>
      </c>
      <c r="BL141" s="17" t="s">
        <v>187</v>
      </c>
      <c r="BM141" s="204" t="s">
        <v>5359</v>
      </c>
    </row>
    <row r="142" spans="1:65" s="2" customFormat="1" ht="33" customHeight="1">
      <c r="A142" s="34"/>
      <c r="B142" s="35"/>
      <c r="C142" s="192" t="s">
        <v>198</v>
      </c>
      <c r="D142" s="192" t="s">
        <v>184</v>
      </c>
      <c r="E142" s="193" t="s">
        <v>439</v>
      </c>
      <c r="F142" s="194" t="s">
        <v>440</v>
      </c>
      <c r="G142" s="195" t="s">
        <v>292</v>
      </c>
      <c r="H142" s="196">
        <v>3.4950000000000001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187</v>
      </c>
      <c r="BM142" s="204" t="s">
        <v>5360</v>
      </c>
    </row>
    <row r="143" spans="1:65" s="14" customFormat="1" ht="11.25">
      <c r="B143" s="217"/>
      <c r="C143" s="218"/>
      <c r="D143" s="208" t="s">
        <v>194</v>
      </c>
      <c r="E143" s="218"/>
      <c r="F143" s="220" t="s">
        <v>5361</v>
      </c>
      <c r="G143" s="218"/>
      <c r="H143" s="221">
        <v>3.4950000000000001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194</v>
      </c>
      <c r="AU143" s="227" t="s">
        <v>82</v>
      </c>
      <c r="AV143" s="14" t="s">
        <v>82</v>
      </c>
      <c r="AW143" s="14" t="s">
        <v>4</v>
      </c>
      <c r="AX143" s="14" t="s">
        <v>80</v>
      </c>
      <c r="AY143" s="227" t="s">
        <v>182</v>
      </c>
    </row>
    <row r="144" spans="1:65" s="2" customFormat="1" ht="24.2" customHeight="1">
      <c r="A144" s="34"/>
      <c r="B144" s="35"/>
      <c r="C144" s="192" t="s">
        <v>187</v>
      </c>
      <c r="D144" s="192" t="s">
        <v>184</v>
      </c>
      <c r="E144" s="193" t="s">
        <v>444</v>
      </c>
      <c r="F144" s="194" t="s">
        <v>445</v>
      </c>
      <c r="G144" s="195" t="s">
        <v>292</v>
      </c>
      <c r="H144" s="196">
        <v>0.69899999999999995</v>
      </c>
      <c r="I144" s="197"/>
      <c r="J144" s="198">
        <f>ROUND(I144*H144,2)</f>
        <v>0</v>
      </c>
      <c r="K144" s="199"/>
      <c r="L144" s="39"/>
      <c r="M144" s="200" t="s">
        <v>1</v>
      </c>
      <c r="N144" s="201" t="s">
        <v>37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82</v>
      </c>
      <c r="AY144" s="17" t="s">
        <v>182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80</v>
      </c>
      <c r="BK144" s="205">
        <f>ROUND(I144*H144,2)</f>
        <v>0</v>
      </c>
      <c r="BL144" s="17" t="s">
        <v>187</v>
      </c>
      <c r="BM144" s="204" t="s">
        <v>5362</v>
      </c>
    </row>
    <row r="145" spans="1:65" s="2" customFormat="1" ht="24.2" customHeight="1">
      <c r="A145" s="34"/>
      <c r="B145" s="35"/>
      <c r="C145" s="192" t="s">
        <v>243</v>
      </c>
      <c r="D145" s="192" t="s">
        <v>184</v>
      </c>
      <c r="E145" s="193" t="s">
        <v>448</v>
      </c>
      <c r="F145" s="194" t="s">
        <v>449</v>
      </c>
      <c r="G145" s="195" t="s">
        <v>292</v>
      </c>
      <c r="H145" s="196">
        <v>13.281000000000001</v>
      </c>
      <c r="I145" s="197"/>
      <c r="J145" s="198">
        <f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82</v>
      </c>
      <c r="AY145" s="17" t="s">
        <v>182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80</v>
      </c>
      <c r="BK145" s="205">
        <f>ROUND(I145*H145,2)</f>
        <v>0</v>
      </c>
      <c r="BL145" s="17" t="s">
        <v>187</v>
      </c>
      <c r="BM145" s="204" t="s">
        <v>5363</v>
      </c>
    </row>
    <row r="146" spans="1:65" s="14" customFormat="1" ht="11.25">
      <c r="B146" s="217"/>
      <c r="C146" s="218"/>
      <c r="D146" s="208" t="s">
        <v>194</v>
      </c>
      <c r="E146" s="218"/>
      <c r="F146" s="220" t="s">
        <v>5364</v>
      </c>
      <c r="G146" s="218"/>
      <c r="H146" s="221">
        <v>13.281000000000001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194</v>
      </c>
      <c r="AU146" s="227" t="s">
        <v>82</v>
      </c>
      <c r="AV146" s="14" t="s">
        <v>82</v>
      </c>
      <c r="AW146" s="14" t="s">
        <v>4</v>
      </c>
      <c r="AX146" s="14" t="s">
        <v>80</v>
      </c>
      <c r="AY146" s="227" t="s">
        <v>182</v>
      </c>
    </row>
    <row r="147" spans="1:65" s="2" customFormat="1" ht="33" customHeight="1">
      <c r="A147" s="34"/>
      <c r="B147" s="35"/>
      <c r="C147" s="192" t="s">
        <v>256</v>
      </c>
      <c r="D147" s="192" t="s">
        <v>184</v>
      </c>
      <c r="E147" s="193" t="s">
        <v>453</v>
      </c>
      <c r="F147" s="194" t="s">
        <v>454</v>
      </c>
      <c r="G147" s="195" t="s">
        <v>292</v>
      </c>
      <c r="H147" s="196">
        <v>0.69899999999999995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37</v>
      </c>
      <c r="O147" s="7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187</v>
      </c>
      <c r="BM147" s="204" t="s">
        <v>5365</v>
      </c>
    </row>
    <row r="148" spans="1:65" s="12" customFormat="1" ht="22.9" customHeight="1">
      <c r="B148" s="176"/>
      <c r="C148" s="177"/>
      <c r="D148" s="178" t="s">
        <v>71</v>
      </c>
      <c r="E148" s="190" t="s">
        <v>2217</v>
      </c>
      <c r="F148" s="190" t="s">
        <v>2218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SUM(P149:P151)</f>
        <v>0</v>
      </c>
      <c r="Q148" s="184"/>
      <c r="R148" s="185">
        <f>SUM(R149:R151)</f>
        <v>0</v>
      </c>
      <c r="S148" s="184"/>
      <c r="T148" s="186">
        <f>SUM(T149:T151)</f>
        <v>0</v>
      </c>
      <c r="AR148" s="187" t="s">
        <v>80</v>
      </c>
      <c r="AT148" s="188" t="s">
        <v>71</v>
      </c>
      <c r="AU148" s="188" t="s">
        <v>80</v>
      </c>
      <c r="AY148" s="187" t="s">
        <v>182</v>
      </c>
      <c r="BK148" s="189">
        <f>SUM(BK149:BK151)</f>
        <v>0</v>
      </c>
    </row>
    <row r="149" spans="1:65" s="2" customFormat="1" ht="21.75" customHeight="1">
      <c r="A149" s="34"/>
      <c r="B149" s="35"/>
      <c r="C149" s="192" t="s">
        <v>276</v>
      </c>
      <c r="D149" s="192" t="s">
        <v>184</v>
      </c>
      <c r="E149" s="193" t="s">
        <v>5366</v>
      </c>
      <c r="F149" s="194" t="s">
        <v>5367</v>
      </c>
      <c r="G149" s="195" t="s">
        <v>292</v>
      </c>
      <c r="H149" s="196">
        <v>8.9999999999999993E-3</v>
      </c>
      <c r="I149" s="197"/>
      <c r="J149" s="198">
        <f>ROUND(I149*H149,2)</f>
        <v>0</v>
      </c>
      <c r="K149" s="199"/>
      <c r="L149" s="39"/>
      <c r="M149" s="200" t="s">
        <v>1</v>
      </c>
      <c r="N149" s="201" t="s">
        <v>37</v>
      </c>
      <c r="O149" s="71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82</v>
      </c>
      <c r="AY149" s="17" t="s">
        <v>182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80</v>
      </c>
      <c r="BK149" s="205">
        <f>ROUND(I149*H149,2)</f>
        <v>0</v>
      </c>
      <c r="BL149" s="17" t="s">
        <v>187</v>
      </c>
      <c r="BM149" s="204" t="s">
        <v>5368</v>
      </c>
    </row>
    <row r="150" spans="1:65" s="2" customFormat="1" ht="24.2" customHeight="1">
      <c r="A150" s="34"/>
      <c r="B150" s="35"/>
      <c r="C150" s="192" t="s">
        <v>282</v>
      </c>
      <c r="D150" s="192" t="s">
        <v>184</v>
      </c>
      <c r="E150" s="193" t="s">
        <v>2224</v>
      </c>
      <c r="F150" s="194" t="s">
        <v>2225</v>
      </c>
      <c r="G150" s="195" t="s">
        <v>292</v>
      </c>
      <c r="H150" s="196">
        <v>1.7999999999999999E-2</v>
      </c>
      <c r="I150" s="197"/>
      <c r="J150" s="198">
        <f>ROUND(I150*H150,2)</f>
        <v>0</v>
      </c>
      <c r="K150" s="199"/>
      <c r="L150" s="39"/>
      <c r="M150" s="200" t="s">
        <v>1</v>
      </c>
      <c r="N150" s="201" t="s">
        <v>37</v>
      </c>
      <c r="O150" s="7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187</v>
      </c>
      <c r="AT150" s="204" t="s">
        <v>184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187</v>
      </c>
      <c r="BM150" s="204" t="s">
        <v>5369</v>
      </c>
    </row>
    <row r="151" spans="1:65" s="14" customFormat="1" ht="11.25">
      <c r="B151" s="217"/>
      <c r="C151" s="218"/>
      <c r="D151" s="208" t="s">
        <v>194</v>
      </c>
      <c r="E151" s="218"/>
      <c r="F151" s="220" t="s">
        <v>5370</v>
      </c>
      <c r="G151" s="218"/>
      <c r="H151" s="221">
        <v>1.7999999999999999E-2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4</v>
      </c>
      <c r="AX151" s="14" t="s">
        <v>80</v>
      </c>
      <c r="AY151" s="227" t="s">
        <v>182</v>
      </c>
    </row>
    <row r="152" spans="1:65" s="12" customFormat="1" ht="25.9" customHeight="1">
      <c r="B152" s="176"/>
      <c r="C152" s="177"/>
      <c r="D152" s="178" t="s">
        <v>71</v>
      </c>
      <c r="E152" s="179" t="s">
        <v>456</v>
      </c>
      <c r="F152" s="179" t="s">
        <v>457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P153+P174+P181+P186+P194+P221+P243+P270</f>
        <v>0</v>
      </c>
      <c r="Q152" s="184"/>
      <c r="R152" s="185">
        <f>R153+R174+R181+R186+R194+R221+R243+R270</f>
        <v>0.73623119999999997</v>
      </c>
      <c r="S152" s="184"/>
      <c r="T152" s="186">
        <f>T153+T174+T181+T186+T194+T221+T243+T270</f>
        <v>0.69124000000000008</v>
      </c>
      <c r="AR152" s="187" t="s">
        <v>82</v>
      </c>
      <c r="AT152" s="188" t="s">
        <v>71</v>
      </c>
      <c r="AU152" s="188" t="s">
        <v>72</v>
      </c>
      <c r="AY152" s="187" t="s">
        <v>182</v>
      </c>
      <c r="BK152" s="189">
        <f>BK153+BK174+BK181+BK186+BK194+BK221+BK243+BK270</f>
        <v>0</v>
      </c>
    </row>
    <row r="153" spans="1:65" s="12" customFormat="1" ht="22.9" customHeight="1">
      <c r="B153" s="176"/>
      <c r="C153" s="177"/>
      <c r="D153" s="178" t="s">
        <v>71</v>
      </c>
      <c r="E153" s="190" t="s">
        <v>2407</v>
      </c>
      <c r="F153" s="190" t="s">
        <v>2408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SUM(P154:P173)</f>
        <v>0</v>
      </c>
      <c r="Q153" s="184"/>
      <c r="R153" s="185">
        <f>SUM(R154:R173)</f>
        <v>5.7571200000000003E-2</v>
      </c>
      <c r="S153" s="184"/>
      <c r="T153" s="186">
        <f>SUM(T154:T173)</f>
        <v>0</v>
      </c>
      <c r="AR153" s="187" t="s">
        <v>82</v>
      </c>
      <c r="AT153" s="188" t="s">
        <v>71</v>
      </c>
      <c r="AU153" s="188" t="s">
        <v>80</v>
      </c>
      <c r="AY153" s="187" t="s">
        <v>182</v>
      </c>
      <c r="BK153" s="189">
        <f>SUM(BK154:BK173)</f>
        <v>0</v>
      </c>
    </row>
    <row r="154" spans="1:65" s="2" customFormat="1" ht="33" customHeight="1">
      <c r="A154" s="34"/>
      <c r="B154" s="35"/>
      <c r="C154" s="192" t="s">
        <v>189</v>
      </c>
      <c r="D154" s="192" t="s">
        <v>184</v>
      </c>
      <c r="E154" s="193" t="s">
        <v>5371</v>
      </c>
      <c r="F154" s="194" t="s">
        <v>5372</v>
      </c>
      <c r="G154" s="195" t="s">
        <v>318</v>
      </c>
      <c r="H154" s="196">
        <v>96</v>
      </c>
      <c r="I154" s="197"/>
      <c r="J154" s="198">
        <f>ROUND(I154*H154,2)</f>
        <v>0</v>
      </c>
      <c r="K154" s="199"/>
      <c r="L154" s="39"/>
      <c r="M154" s="200" t="s">
        <v>1</v>
      </c>
      <c r="N154" s="201" t="s">
        <v>37</v>
      </c>
      <c r="O154" s="71"/>
      <c r="P154" s="202">
        <f>O154*H154</f>
        <v>0</v>
      </c>
      <c r="Q154" s="202">
        <v>1.9000000000000001E-4</v>
      </c>
      <c r="R154" s="202">
        <f>Q154*H154</f>
        <v>1.8239999999999999E-2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326</v>
      </c>
      <c r="AT154" s="204" t="s">
        <v>184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5373</v>
      </c>
    </row>
    <row r="155" spans="1:65" s="14" customFormat="1" ht="11.25">
      <c r="B155" s="217"/>
      <c r="C155" s="218"/>
      <c r="D155" s="208" t="s">
        <v>194</v>
      </c>
      <c r="E155" s="219" t="s">
        <v>1</v>
      </c>
      <c r="F155" s="220" t="s">
        <v>5374</v>
      </c>
      <c r="G155" s="218"/>
      <c r="H155" s="221">
        <v>96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29</v>
      </c>
      <c r="AX155" s="14" t="s">
        <v>80</v>
      </c>
      <c r="AY155" s="227" t="s">
        <v>182</v>
      </c>
    </row>
    <row r="156" spans="1:65" s="2" customFormat="1" ht="24.2" customHeight="1">
      <c r="A156" s="34"/>
      <c r="B156" s="35"/>
      <c r="C156" s="242" t="s">
        <v>136</v>
      </c>
      <c r="D156" s="242" t="s">
        <v>648</v>
      </c>
      <c r="E156" s="243" t="s">
        <v>5375</v>
      </c>
      <c r="F156" s="244" t="s">
        <v>5376</v>
      </c>
      <c r="G156" s="245" t="s">
        <v>318</v>
      </c>
      <c r="H156" s="246">
        <v>12.24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37</v>
      </c>
      <c r="O156" s="71"/>
      <c r="P156" s="202">
        <f>O156*H156</f>
        <v>0</v>
      </c>
      <c r="Q156" s="202">
        <v>2.3000000000000001E-4</v>
      </c>
      <c r="R156" s="202">
        <f>Q156*H156</f>
        <v>2.8152000000000003E-3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434</v>
      </c>
      <c r="AT156" s="204" t="s">
        <v>648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5377</v>
      </c>
    </row>
    <row r="157" spans="1:65" s="14" customFormat="1" ht="11.25">
      <c r="B157" s="217"/>
      <c r="C157" s="218"/>
      <c r="D157" s="208" t="s">
        <v>194</v>
      </c>
      <c r="E157" s="219" t="s">
        <v>1</v>
      </c>
      <c r="F157" s="220" t="s">
        <v>8</v>
      </c>
      <c r="G157" s="218"/>
      <c r="H157" s="221">
        <v>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194</v>
      </c>
      <c r="AU157" s="227" t="s">
        <v>82</v>
      </c>
      <c r="AV157" s="14" t="s">
        <v>82</v>
      </c>
      <c r="AW157" s="14" t="s">
        <v>29</v>
      </c>
      <c r="AX157" s="14" t="s">
        <v>80</v>
      </c>
      <c r="AY157" s="227" t="s">
        <v>182</v>
      </c>
    </row>
    <row r="158" spans="1:65" s="14" customFormat="1" ht="11.25">
      <c r="B158" s="217"/>
      <c r="C158" s="218"/>
      <c r="D158" s="208" t="s">
        <v>194</v>
      </c>
      <c r="E158" s="218"/>
      <c r="F158" s="220" t="s">
        <v>5378</v>
      </c>
      <c r="G158" s="218"/>
      <c r="H158" s="221">
        <v>12.24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4</v>
      </c>
      <c r="AX158" s="14" t="s">
        <v>80</v>
      </c>
      <c r="AY158" s="227" t="s">
        <v>182</v>
      </c>
    </row>
    <row r="159" spans="1:65" s="2" customFormat="1" ht="24.2" customHeight="1">
      <c r="A159" s="34"/>
      <c r="B159" s="35"/>
      <c r="C159" s="242" t="s">
        <v>139</v>
      </c>
      <c r="D159" s="242" t="s">
        <v>648</v>
      </c>
      <c r="E159" s="243" t="s">
        <v>5379</v>
      </c>
      <c r="F159" s="244" t="s">
        <v>5380</v>
      </c>
      <c r="G159" s="245" t="s">
        <v>318</v>
      </c>
      <c r="H159" s="246">
        <v>32.64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37</v>
      </c>
      <c r="O159" s="71"/>
      <c r="P159" s="202">
        <f>O159*H159</f>
        <v>0</v>
      </c>
      <c r="Q159" s="202">
        <v>2.5000000000000001E-4</v>
      </c>
      <c r="R159" s="202">
        <f>Q159*H159</f>
        <v>8.1600000000000006E-3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434</v>
      </c>
      <c r="AT159" s="204" t="s">
        <v>648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5381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434</v>
      </c>
      <c r="G160" s="218"/>
      <c r="H160" s="221">
        <v>32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14" customFormat="1" ht="11.25">
      <c r="B161" s="217"/>
      <c r="C161" s="218"/>
      <c r="D161" s="208" t="s">
        <v>194</v>
      </c>
      <c r="E161" s="218"/>
      <c r="F161" s="220" t="s">
        <v>5382</v>
      </c>
      <c r="G161" s="218"/>
      <c r="H161" s="221">
        <v>32.64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194</v>
      </c>
      <c r="AU161" s="227" t="s">
        <v>82</v>
      </c>
      <c r="AV161" s="14" t="s">
        <v>82</v>
      </c>
      <c r="AW161" s="14" t="s">
        <v>4</v>
      </c>
      <c r="AX161" s="14" t="s">
        <v>80</v>
      </c>
      <c r="AY161" s="227" t="s">
        <v>182</v>
      </c>
    </row>
    <row r="162" spans="1:65" s="2" customFormat="1" ht="24.2" customHeight="1">
      <c r="A162" s="34"/>
      <c r="B162" s="35"/>
      <c r="C162" s="242" t="s">
        <v>8</v>
      </c>
      <c r="D162" s="242" t="s">
        <v>648</v>
      </c>
      <c r="E162" s="243" t="s">
        <v>5383</v>
      </c>
      <c r="F162" s="244" t="s">
        <v>5384</v>
      </c>
      <c r="G162" s="245" t="s">
        <v>318</v>
      </c>
      <c r="H162" s="246">
        <v>12.24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37</v>
      </c>
      <c r="O162" s="71"/>
      <c r="P162" s="202">
        <f>O162*H162</f>
        <v>0</v>
      </c>
      <c r="Q162" s="202">
        <v>2.7E-4</v>
      </c>
      <c r="R162" s="202">
        <f>Q162*H162</f>
        <v>3.3048000000000001E-3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434</v>
      </c>
      <c r="AT162" s="204" t="s">
        <v>648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5385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8</v>
      </c>
      <c r="G163" s="218"/>
      <c r="H163" s="221">
        <v>12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80</v>
      </c>
      <c r="AY163" s="227" t="s">
        <v>182</v>
      </c>
    </row>
    <row r="164" spans="1:65" s="14" customFormat="1" ht="11.25">
      <c r="B164" s="217"/>
      <c r="C164" s="218"/>
      <c r="D164" s="208" t="s">
        <v>194</v>
      </c>
      <c r="E164" s="218"/>
      <c r="F164" s="220" t="s">
        <v>5378</v>
      </c>
      <c r="G164" s="218"/>
      <c r="H164" s="221">
        <v>12.24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194</v>
      </c>
      <c r="AU164" s="227" t="s">
        <v>82</v>
      </c>
      <c r="AV164" s="14" t="s">
        <v>82</v>
      </c>
      <c r="AW164" s="14" t="s">
        <v>4</v>
      </c>
      <c r="AX164" s="14" t="s">
        <v>80</v>
      </c>
      <c r="AY164" s="227" t="s">
        <v>182</v>
      </c>
    </row>
    <row r="165" spans="1:65" s="2" customFormat="1" ht="24.2" customHeight="1">
      <c r="A165" s="34"/>
      <c r="B165" s="35"/>
      <c r="C165" s="242" t="s">
        <v>142</v>
      </c>
      <c r="D165" s="242" t="s">
        <v>648</v>
      </c>
      <c r="E165" s="243" t="s">
        <v>5386</v>
      </c>
      <c r="F165" s="244" t="s">
        <v>5387</v>
      </c>
      <c r="G165" s="245" t="s">
        <v>318</v>
      </c>
      <c r="H165" s="246">
        <v>16.32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37</v>
      </c>
      <c r="O165" s="71"/>
      <c r="P165" s="202">
        <f>O165*H165</f>
        <v>0</v>
      </c>
      <c r="Q165" s="202">
        <v>2.9E-4</v>
      </c>
      <c r="R165" s="202">
        <f>Q165*H165</f>
        <v>4.7327999999999997E-3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434</v>
      </c>
      <c r="AT165" s="204" t="s">
        <v>648</v>
      </c>
      <c r="AU165" s="204" t="s">
        <v>82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326</v>
      </c>
      <c r="BM165" s="204" t="s">
        <v>5388</v>
      </c>
    </row>
    <row r="166" spans="1:65" s="14" customFormat="1" ht="11.25">
      <c r="B166" s="217"/>
      <c r="C166" s="218"/>
      <c r="D166" s="208" t="s">
        <v>194</v>
      </c>
      <c r="E166" s="219" t="s">
        <v>1</v>
      </c>
      <c r="F166" s="220" t="s">
        <v>326</v>
      </c>
      <c r="G166" s="218"/>
      <c r="H166" s="221">
        <v>16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194</v>
      </c>
      <c r="AU166" s="227" t="s">
        <v>82</v>
      </c>
      <c r="AV166" s="14" t="s">
        <v>82</v>
      </c>
      <c r="AW166" s="14" t="s">
        <v>29</v>
      </c>
      <c r="AX166" s="14" t="s">
        <v>80</v>
      </c>
      <c r="AY166" s="227" t="s">
        <v>182</v>
      </c>
    </row>
    <row r="167" spans="1:65" s="14" customFormat="1" ht="11.25">
      <c r="B167" s="217"/>
      <c r="C167" s="218"/>
      <c r="D167" s="208" t="s">
        <v>194</v>
      </c>
      <c r="E167" s="218"/>
      <c r="F167" s="220" t="s">
        <v>5389</v>
      </c>
      <c r="G167" s="218"/>
      <c r="H167" s="221">
        <v>16.32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4</v>
      </c>
      <c r="AX167" s="14" t="s">
        <v>80</v>
      </c>
      <c r="AY167" s="227" t="s">
        <v>182</v>
      </c>
    </row>
    <row r="168" spans="1:65" s="2" customFormat="1" ht="24.2" customHeight="1">
      <c r="A168" s="34"/>
      <c r="B168" s="35"/>
      <c r="C168" s="242" t="s">
        <v>145</v>
      </c>
      <c r="D168" s="242" t="s">
        <v>648</v>
      </c>
      <c r="E168" s="243" t="s">
        <v>5390</v>
      </c>
      <c r="F168" s="244" t="s">
        <v>5391</v>
      </c>
      <c r="G168" s="245" t="s">
        <v>318</v>
      </c>
      <c r="H168" s="246">
        <v>24.48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37</v>
      </c>
      <c r="O168" s="71"/>
      <c r="P168" s="202">
        <f>O168*H168</f>
        <v>0</v>
      </c>
      <c r="Q168" s="202">
        <v>8.3000000000000001E-4</v>
      </c>
      <c r="R168" s="202">
        <f>Q168*H168</f>
        <v>2.03184E-2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434</v>
      </c>
      <c r="AT168" s="204" t="s">
        <v>648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326</v>
      </c>
      <c r="BM168" s="204" t="s">
        <v>5392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375</v>
      </c>
      <c r="G169" s="218"/>
      <c r="H169" s="221">
        <v>24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82</v>
      </c>
      <c r="AV169" s="14" t="s">
        <v>82</v>
      </c>
      <c r="AW169" s="14" t="s">
        <v>29</v>
      </c>
      <c r="AX169" s="14" t="s">
        <v>80</v>
      </c>
      <c r="AY169" s="227" t="s">
        <v>182</v>
      </c>
    </row>
    <row r="170" spans="1:65" s="14" customFormat="1" ht="11.25">
      <c r="B170" s="217"/>
      <c r="C170" s="218"/>
      <c r="D170" s="208" t="s">
        <v>194</v>
      </c>
      <c r="E170" s="218"/>
      <c r="F170" s="220" t="s">
        <v>5393</v>
      </c>
      <c r="G170" s="218"/>
      <c r="H170" s="221">
        <v>24.48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194</v>
      </c>
      <c r="AU170" s="227" t="s">
        <v>82</v>
      </c>
      <c r="AV170" s="14" t="s">
        <v>82</v>
      </c>
      <c r="AW170" s="14" t="s">
        <v>4</v>
      </c>
      <c r="AX170" s="14" t="s">
        <v>80</v>
      </c>
      <c r="AY170" s="227" t="s">
        <v>182</v>
      </c>
    </row>
    <row r="171" spans="1:65" s="2" customFormat="1" ht="24.2" customHeight="1">
      <c r="A171" s="34"/>
      <c r="B171" s="35"/>
      <c r="C171" s="192" t="s">
        <v>321</v>
      </c>
      <c r="D171" s="192" t="s">
        <v>184</v>
      </c>
      <c r="E171" s="193" t="s">
        <v>2555</v>
      </c>
      <c r="F171" s="194" t="s">
        <v>2556</v>
      </c>
      <c r="G171" s="195" t="s">
        <v>292</v>
      </c>
      <c r="H171" s="196">
        <v>5.8000000000000003E-2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326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5394</v>
      </c>
    </row>
    <row r="172" spans="1:65" s="2" customFormat="1" ht="33" customHeight="1">
      <c r="A172" s="34"/>
      <c r="B172" s="35"/>
      <c r="C172" s="192" t="s">
        <v>326</v>
      </c>
      <c r="D172" s="192" t="s">
        <v>184</v>
      </c>
      <c r="E172" s="193" t="s">
        <v>2559</v>
      </c>
      <c r="F172" s="194" t="s">
        <v>2560</v>
      </c>
      <c r="G172" s="195" t="s">
        <v>292</v>
      </c>
      <c r="H172" s="196">
        <v>0.17399999999999999</v>
      </c>
      <c r="I172" s="197"/>
      <c r="J172" s="198">
        <f>ROUND(I172*H172,2)</f>
        <v>0</v>
      </c>
      <c r="K172" s="199"/>
      <c r="L172" s="39"/>
      <c r="M172" s="200" t="s">
        <v>1</v>
      </c>
      <c r="N172" s="201" t="s">
        <v>37</v>
      </c>
      <c r="O172" s="7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326</v>
      </c>
      <c r="AT172" s="204" t="s">
        <v>184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326</v>
      </c>
      <c r="BM172" s="204" t="s">
        <v>5395</v>
      </c>
    </row>
    <row r="173" spans="1:65" s="14" customFormat="1" ht="11.25">
      <c r="B173" s="217"/>
      <c r="C173" s="218"/>
      <c r="D173" s="208" t="s">
        <v>194</v>
      </c>
      <c r="E173" s="218"/>
      <c r="F173" s="220" t="s">
        <v>5396</v>
      </c>
      <c r="G173" s="218"/>
      <c r="H173" s="221">
        <v>0.17399999999999999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194</v>
      </c>
      <c r="AU173" s="227" t="s">
        <v>82</v>
      </c>
      <c r="AV173" s="14" t="s">
        <v>82</v>
      </c>
      <c r="AW173" s="14" t="s">
        <v>4</v>
      </c>
      <c r="AX173" s="14" t="s">
        <v>80</v>
      </c>
      <c r="AY173" s="227" t="s">
        <v>182</v>
      </c>
    </row>
    <row r="174" spans="1:65" s="12" customFormat="1" ht="22.9" customHeight="1">
      <c r="B174" s="176"/>
      <c r="C174" s="177"/>
      <c r="D174" s="178" t="s">
        <v>71</v>
      </c>
      <c r="E174" s="190" t="s">
        <v>4271</v>
      </c>
      <c r="F174" s="190" t="s">
        <v>4272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2.2599999999999999E-3</v>
      </c>
      <c r="S174" s="184"/>
      <c r="T174" s="186">
        <f>SUM(T175:T180)</f>
        <v>0</v>
      </c>
      <c r="AR174" s="187" t="s">
        <v>82</v>
      </c>
      <c r="AT174" s="188" t="s">
        <v>71</v>
      </c>
      <c r="AU174" s="188" t="s">
        <v>80</v>
      </c>
      <c r="AY174" s="187" t="s">
        <v>182</v>
      </c>
      <c r="BK174" s="189">
        <f>SUM(BK175:BK180)</f>
        <v>0</v>
      </c>
    </row>
    <row r="175" spans="1:65" s="2" customFormat="1" ht="24.2" customHeight="1">
      <c r="A175" s="34"/>
      <c r="B175" s="35"/>
      <c r="C175" s="192" t="s">
        <v>330</v>
      </c>
      <c r="D175" s="192" t="s">
        <v>184</v>
      </c>
      <c r="E175" s="193" t="s">
        <v>5397</v>
      </c>
      <c r="F175" s="194" t="s">
        <v>5398</v>
      </c>
      <c r="G175" s="195" t="s">
        <v>324</v>
      </c>
      <c r="H175" s="196">
        <v>4</v>
      </c>
      <c r="I175" s="197"/>
      <c r="J175" s="198">
        <f>ROUND(I175*H175,2)</f>
        <v>0</v>
      </c>
      <c r="K175" s="199"/>
      <c r="L175" s="39"/>
      <c r="M175" s="200" t="s">
        <v>1</v>
      </c>
      <c r="N175" s="201" t="s">
        <v>37</v>
      </c>
      <c r="O175" s="71"/>
      <c r="P175" s="202">
        <f>O175*H175</f>
        <v>0</v>
      </c>
      <c r="Q175" s="202">
        <v>4.8999999999999998E-4</v>
      </c>
      <c r="R175" s="202">
        <f>Q175*H175</f>
        <v>1.9599999999999999E-3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326</v>
      </c>
      <c r="AT175" s="204" t="s">
        <v>184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326</v>
      </c>
      <c r="BM175" s="204" t="s">
        <v>5399</v>
      </c>
    </row>
    <row r="176" spans="1:65" s="2" customFormat="1" ht="21.75" customHeight="1">
      <c r="A176" s="34"/>
      <c r="B176" s="35"/>
      <c r="C176" s="192" t="s">
        <v>334</v>
      </c>
      <c r="D176" s="192" t="s">
        <v>184</v>
      </c>
      <c r="E176" s="193" t="s">
        <v>5400</v>
      </c>
      <c r="F176" s="194" t="s">
        <v>5401</v>
      </c>
      <c r="G176" s="195" t="s">
        <v>324</v>
      </c>
      <c r="H176" s="196">
        <v>2</v>
      </c>
      <c r="I176" s="197"/>
      <c r="J176" s="198">
        <f>ROUND(I176*H176,2)</f>
        <v>0</v>
      </c>
      <c r="K176" s="199"/>
      <c r="L176" s="39"/>
      <c r="M176" s="200" t="s">
        <v>1</v>
      </c>
      <c r="N176" s="201" t="s">
        <v>37</v>
      </c>
      <c r="O176" s="71"/>
      <c r="P176" s="202">
        <f>O176*H176</f>
        <v>0</v>
      </c>
      <c r="Q176" s="202">
        <v>2.0000000000000002E-5</v>
      </c>
      <c r="R176" s="202">
        <f>Q176*H176</f>
        <v>4.0000000000000003E-5</v>
      </c>
      <c r="S176" s="202">
        <v>0</v>
      </c>
      <c r="T176" s="20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326</v>
      </c>
      <c r="AT176" s="204" t="s">
        <v>184</v>
      </c>
      <c r="AU176" s="204" t="s">
        <v>82</v>
      </c>
      <c r="AY176" s="17" t="s">
        <v>182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80</v>
      </c>
      <c r="BK176" s="205">
        <f>ROUND(I176*H176,2)</f>
        <v>0</v>
      </c>
      <c r="BL176" s="17" t="s">
        <v>326</v>
      </c>
      <c r="BM176" s="204" t="s">
        <v>5402</v>
      </c>
    </row>
    <row r="177" spans="1:65" s="2" customFormat="1" ht="24.2" customHeight="1">
      <c r="A177" s="34"/>
      <c r="B177" s="35"/>
      <c r="C177" s="242" t="s">
        <v>342</v>
      </c>
      <c r="D177" s="242" t="s">
        <v>648</v>
      </c>
      <c r="E177" s="243" t="s">
        <v>5403</v>
      </c>
      <c r="F177" s="244" t="s">
        <v>5404</v>
      </c>
      <c r="G177" s="245" t="s">
        <v>318</v>
      </c>
      <c r="H177" s="246">
        <v>2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37</v>
      </c>
      <c r="O177" s="71"/>
      <c r="P177" s="202">
        <f>O177*H177</f>
        <v>0</v>
      </c>
      <c r="Q177" s="202">
        <v>1.2999999999999999E-4</v>
      </c>
      <c r="R177" s="202">
        <f>Q177*H177</f>
        <v>2.5999999999999998E-4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434</v>
      </c>
      <c r="AT177" s="204" t="s">
        <v>648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326</v>
      </c>
      <c r="BM177" s="204" t="s">
        <v>5405</v>
      </c>
    </row>
    <row r="178" spans="1:65" s="2" customFormat="1" ht="24.2" customHeight="1">
      <c r="A178" s="34"/>
      <c r="B178" s="35"/>
      <c r="C178" s="192" t="s">
        <v>348</v>
      </c>
      <c r="D178" s="192" t="s">
        <v>184</v>
      </c>
      <c r="E178" s="193" t="s">
        <v>4334</v>
      </c>
      <c r="F178" s="194" t="s">
        <v>4335</v>
      </c>
      <c r="G178" s="195" t="s">
        <v>292</v>
      </c>
      <c r="H178" s="196">
        <v>2E-3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37</v>
      </c>
      <c r="O178" s="71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326</v>
      </c>
      <c r="AT178" s="204" t="s">
        <v>184</v>
      </c>
      <c r="AU178" s="204" t="s">
        <v>82</v>
      </c>
      <c r="AY178" s="17" t="s">
        <v>182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326</v>
      </c>
      <c r="BM178" s="204" t="s">
        <v>5406</v>
      </c>
    </row>
    <row r="179" spans="1:65" s="2" customFormat="1" ht="33" customHeight="1">
      <c r="A179" s="34"/>
      <c r="B179" s="35"/>
      <c r="C179" s="192" t="s">
        <v>7</v>
      </c>
      <c r="D179" s="192" t="s">
        <v>184</v>
      </c>
      <c r="E179" s="193" t="s">
        <v>4337</v>
      </c>
      <c r="F179" s="194" t="s">
        <v>4338</v>
      </c>
      <c r="G179" s="195" t="s">
        <v>292</v>
      </c>
      <c r="H179" s="196">
        <v>6.0000000000000001E-3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326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326</v>
      </c>
      <c r="BM179" s="204" t="s">
        <v>5407</v>
      </c>
    </row>
    <row r="180" spans="1:65" s="14" customFormat="1" ht="11.25">
      <c r="B180" s="217"/>
      <c r="C180" s="218"/>
      <c r="D180" s="208" t="s">
        <v>194</v>
      </c>
      <c r="E180" s="218"/>
      <c r="F180" s="220" t="s">
        <v>4604</v>
      </c>
      <c r="G180" s="218"/>
      <c r="H180" s="221">
        <v>6.0000000000000001E-3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194</v>
      </c>
      <c r="AU180" s="227" t="s">
        <v>82</v>
      </c>
      <c r="AV180" s="14" t="s">
        <v>82</v>
      </c>
      <c r="AW180" s="14" t="s">
        <v>4</v>
      </c>
      <c r="AX180" s="14" t="s">
        <v>80</v>
      </c>
      <c r="AY180" s="227" t="s">
        <v>182</v>
      </c>
    </row>
    <row r="181" spans="1:65" s="12" customFormat="1" ht="22.9" customHeight="1">
      <c r="B181" s="176"/>
      <c r="C181" s="177"/>
      <c r="D181" s="178" t="s">
        <v>71</v>
      </c>
      <c r="E181" s="190" t="s">
        <v>5408</v>
      </c>
      <c r="F181" s="190" t="s">
        <v>5409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0.02</v>
      </c>
      <c r="S181" s="184"/>
      <c r="T181" s="186">
        <f>SUM(T182:T185)</f>
        <v>0</v>
      </c>
      <c r="AR181" s="187" t="s">
        <v>82</v>
      </c>
      <c r="AT181" s="188" t="s">
        <v>71</v>
      </c>
      <c r="AU181" s="188" t="s">
        <v>80</v>
      </c>
      <c r="AY181" s="187" t="s">
        <v>182</v>
      </c>
      <c r="BK181" s="189">
        <f>SUM(BK182:BK185)</f>
        <v>0</v>
      </c>
    </row>
    <row r="182" spans="1:65" s="2" customFormat="1" ht="21.75" customHeight="1">
      <c r="A182" s="34"/>
      <c r="B182" s="35"/>
      <c r="C182" s="192" t="s">
        <v>361</v>
      </c>
      <c r="D182" s="192" t="s">
        <v>184</v>
      </c>
      <c r="E182" s="193" t="s">
        <v>5410</v>
      </c>
      <c r="F182" s="194" t="s">
        <v>5411</v>
      </c>
      <c r="G182" s="195" t="s">
        <v>4309</v>
      </c>
      <c r="H182" s="196">
        <v>2</v>
      </c>
      <c r="I182" s="197"/>
      <c r="J182" s="198">
        <f>ROUND(I182*H182,2)</f>
        <v>0</v>
      </c>
      <c r="K182" s="199"/>
      <c r="L182" s="39"/>
      <c r="M182" s="200" t="s">
        <v>1</v>
      </c>
      <c r="N182" s="201" t="s">
        <v>37</v>
      </c>
      <c r="O182" s="71"/>
      <c r="P182" s="202">
        <f>O182*H182</f>
        <v>0</v>
      </c>
      <c r="Q182" s="202">
        <v>0.01</v>
      </c>
      <c r="R182" s="202">
        <f>Q182*H182</f>
        <v>0.02</v>
      </c>
      <c r="S182" s="202">
        <v>0</v>
      </c>
      <c r="T182" s="20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326</v>
      </c>
      <c r="AT182" s="204" t="s">
        <v>184</v>
      </c>
      <c r="AU182" s="204" t="s">
        <v>82</v>
      </c>
      <c r="AY182" s="17" t="s">
        <v>182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80</v>
      </c>
      <c r="BK182" s="205">
        <f>ROUND(I182*H182,2)</f>
        <v>0</v>
      </c>
      <c r="BL182" s="17" t="s">
        <v>326</v>
      </c>
      <c r="BM182" s="204" t="s">
        <v>5412</v>
      </c>
    </row>
    <row r="183" spans="1:65" s="2" customFormat="1" ht="24.2" customHeight="1">
      <c r="A183" s="34"/>
      <c r="B183" s="35"/>
      <c r="C183" s="192" t="s">
        <v>369</v>
      </c>
      <c r="D183" s="192" t="s">
        <v>184</v>
      </c>
      <c r="E183" s="193" t="s">
        <v>5413</v>
      </c>
      <c r="F183" s="194" t="s">
        <v>5414</v>
      </c>
      <c r="G183" s="195" t="s">
        <v>292</v>
      </c>
      <c r="H183" s="196">
        <v>0.02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326</v>
      </c>
      <c r="AT183" s="204" t="s">
        <v>184</v>
      </c>
      <c r="AU183" s="204" t="s">
        <v>82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326</v>
      </c>
      <c r="BM183" s="204" t="s">
        <v>5415</v>
      </c>
    </row>
    <row r="184" spans="1:65" s="2" customFormat="1" ht="24.2" customHeight="1">
      <c r="A184" s="34"/>
      <c r="B184" s="35"/>
      <c r="C184" s="192" t="s">
        <v>375</v>
      </c>
      <c r="D184" s="192" t="s">
        <v>184</v>
      </c>
      <c r="E184" s="193" t="s">
        <v>5416</v>
      </c>
      <c r="F184" s="194" t="s">
        <v>5417</v>
      </c>
      <c r="G184" s="195" t="s">
        <v>292</v>
      </c>
      <c r="H184" s="196">
        <v>0.06</v>
      </c>
      <c r="I184" s="197"/>
      <c r="J184" s="198">
        <f>ROUND(I184*H184,2)</f>
        <v>0</v>
      </c>
      <c r="K184" s="199"/>
      <c r="L184" s="39"/>
      <c r="M184" s="200" t="s">
        <v>1</v>
      </c>
      <c r="N184" s="201" t="s">
        <v>37</v>
      </c>
      <c r="O184" s="71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326</v>
      </c>
      <c r="AT184" s="204" t="s">
        <v>184</v>
      </c>
      <c r="AU184" s="204" t="s">
        <v>82</v>
      </c>
      <c r="AY184" s="17" t="s">
        <v>182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80</v>
      </c>
      <c r="BK184" s="205">
        <f>ROUND(I184*H184,2)</f>
        <v>0</v>
      </c>
      <c r="BL184" s="17" t="s">
        <v>326</v>
      </c>
      <c r="BM184" s="204" t="s">
        <v>5418</v>
      </c>
    </row>
    <row r="185" spans="1:65" s="14" customFormat="1" ht="11.25">
      <c r="B185" s="217"/>
      <c r="C185" s="218"/>
      <c r="D185" s="208" t="s">
        <v>194</v>
      </c>
      <c r="E185" s="218"/>
      <c r="F185" s="220" t="s">
        <v>5419</v>
      </c>
      <c r="G185" s="218"/>
      <c r="H185" s="221">
        <v>0.06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194</v>
      </c>
      <c r="AU185" s="227" t="s">
        <v>82</v>
      </c>
      <c r="AV185" s="14" t="s">
        <v>82</v>
      </c>
      <c r="AW185" s="14" t="s">
        <v>4</v>
      </c>
      <c r="AX185" s="14" t="s">
        <v>80</v>
      </c>
      <c r="AY185" s="227" t="s">
        <v>182</v>
      </c>
    </row>
    <row r="186" spans="1:65" s="12" customFormat="1" ht="22.9" customHeight="1">
      <c r="B186" s="176"/>
      <c r="C186" s="177"/>
      <c r="D186" s="178" t="s">
        <v>71</v>
      </c>
      <c r="E186" s="190" t="s">
        <v>5420</v>
      </c>
      <c r="F186" s="190" t="s">
        <v>5421</v>
      </c>
      <c r="G186" s="177"/>
      <c r="H186" s="177"/>
      <c r="I186" s="180"/>
      <c r="J186" s="191">
        <f>BK186</f>
        <v>0</v>
      </c>
      <c r="K186" s="177"/>
      <c r="L186" s="182"/>
      <c r="M186" s="183"/>
      <c r="N186" s="184"/>
      <c r="O186" s="184"/>
      <c r="P186" s="185">
        <f>SUM(P187:P193)</f>
        <v>0</v>
      </c>
      <c r="Q186" s="184"/>
      <c r="R186" s="185">
        <f>SUM(R187:R193)</f>
        <v>2.3280000000000002E-2</v>
      </c>
      <c r="S186" s="184"/>
      <c r="T186" s="186">
        <f>SUM(T187:T193)</f>
        <v>0</v>
      </c>
      <c r="AR186" s="187" t="s">
        <v>82</v>
      </c>
      <c r="AT186" s="188" t="s">
        <v>71</v>
      </c>
      <c r="AU186" s="188" t="s">
        <v>80</v>
      </c>
      <c r="AY186" s="187" t="s">
        <v>182</v>
      </c>
      <c r="BK186" s="189">
        <f>SUM(BK187:BK193)</f>
        <v>0</v>
      </c>
    </row>
    <row r="187" spans="1:65" s="2" customFormat="1" ht="24.2" customHeight="1">
      <c r="A187" s="34"/>
      <c r="B187" s="35"/>
      <c r="C187" s="192" t="s">
        <v>390</v>
      </c>
      <c r="D187" s="192" t="s">
        <v>184</v>
      </c>
      <c r="E187" s="193" t="s">
        <v>5422</v>
      </c>
      <c r="F187" s="194" t="s">
        <v>5423</v>
      </c>
      <c r="G187" s="195" t="s">
        <v>324</v>
      </c>
      <c r="H187" s="196">
        <v>1</v>
      </c>
      <c r="I187" s="197"/>
      <c r="J187" s="198">
        <f>ROUND(I187*H187,2)</f>
        <v>0</v>
      </c>
      <c r="K187" s="199"/>
      <c r="L187" s="39"/>
      <c r="M187" s="200" t="s">
        <v>1</v>
      </c>
      <c r="N187" s="201" t="s">
        <v>37</v>
      </c>
      <c r="O187" s="71"/>
      <c r="P187" s="202">
        <f>O187*H187</f>
        <v>0</v>
      </c>
      <c r="Q187" s="202">
        <v>1.54E-2</v>
      </c>
      <c r="R187" s="202">
        <f>Q187*H187</f>
        <v>1.54E-2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326</v>
      </c>
      <c r="AT187" s="204" t="s">
        <v>184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326</v>
      </c>
      <c r="BM187" s="204" t="s">
        <v>5424</v>
      </c>
    </row>
    <row r="188" spans="1:65" s="2" customFormat="1" ht="24.2" customHeight="1">
      <c r="A188" s="34"/>
      <c r="B188" s="35"/>
      <c r="C188" s="192" t="s">
        <v>397</v>
      </c>
      <c r="D188" s="192" t="s">
        <v>184</v>
      </c>
      <c r="E188" s="193" t="s">
        <v>5425</v>
      </c>
      <c r="F188" s="194" t="s">
        <v>5426</v>
      </c>
      <c r="G188" s="195" t="s">
        <v>324</v>
      </c>
      <c r="H188" s="196">
        <v>1</v>
      </c>
      <c r="I188" s="197"/>
      <c r="J188" s="198">
        <f>ROUND(I188*H188,2)</f>
        <v>0</v>
      </c>
      <c r="K188" s="199"/>
      <c r="L188" s="39"/>
      <c r="M188" s="200" t="s">
        <v>1</v>
      </c>
      <c r="N188" s="201" t="s">
        <v>37</v>
      </c>
      <c r="O188" s="71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326</v>
      </c>
      <c r="AT188" s="204" t="s">
        <v>184</v>
      </c>
      <c r="AU188" s="204" t="s">
        <v>82</v>
      </c>
      <c r="AY188" s="17" t="s">
        <v>182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80</v>
      </c>
      <c r="BK188" s="205">
        <f>ROUND(I188*H188,2)</f>
        <v>0</v>
      </c>
      <c r="BL188" s="17" t="s">
        <v>326</v>
      </c>
      <c r="BM188" s="204" t="s">
        <v>5427</v>
      </c>
    </row>
    <row r="189" spans="1:65" s="2" customFormat="1" ht="33" customHeight="1">
      <c r="A189" s="34"/>
      <c r="B189" s="35"/>
      <c r="C189" s="192" t="s">
        <v>403</v>
      </c>
      <c r="D189" s="192" t="s">
        <v>184</v>
      </c>
      <c r="E189" s="193" t="s">
        <v>5428</v>
      </c>
      <c r="F189" s="194" t="s">
        <v>5429</v>
      </c>
      <c r="G189" s="195" t="s">
        <v>4309</v>
      </c>
      <c r="H189" s="196">
        <v>1</v>
      </c>
      <c r="I189" s="197"/>
      <c r="J189" s="198">
        <f>ROUND(I189*H189,2)</f>
        <v>0</v>
      </c>
      <c r="K189" s="199"/>
      <c r="L189" s="39"/>
      <c r="M189" s="200" t="s">
        <v>1</v>
      </c>
      <c r="N189" s="201" t="s">
        <v>37</v>
      </c>
      <c r="O189" s="71"/>
      <c r="P189" s="202">
        <f>O189*H189</f>
        <v>0</v>
      </c>
      <c r="Q189" s="202">
        <v>7.8799999999999999E-3</v>
      </c>
      <c r="R189" s="202">
        <f>Q189*H189</f>
        <v>7.8799999999999999E-3</v>
      </c>
      <c r="S189" s="202">
        <v>0</v>
      </c>
      <c r="T189" s="20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326</v>
      </c>
      <c r="AT189" s="204" t="s">
        <v>184</v>
      </c>
      <c r="AU189" s="204" t="s">
        <v>82</v>
      </c>
      <c r="AY189" s="17" t="s">
        <v>182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80</v>
      </c>
      <c r="BK189" s="205">
        <f>ROUND(I189*H189,2)</f>
        <v>0</v>
      </c>
      <c r="BL189" s="17" t="s">
        <v>326</v>
      </c>
      <c r="BM189" s="204" t="s">
        <v>5430</v>
      </c>
    </row>
    <row r="190" spans="1:65" s="2" customFormat="1" ht="39">
      <c r="A190" s="34"/>
      <c r="B190" s="35"/>
      <c r="C190" s="36"/>
      <c r="D190" s="208" t="s">
        <v>652</v>
      </c>
      <c r="E190" s="36"/>
      <c r="F190" s="253" t="s">
        <v>5431</v>
      </c>
      <c r="G190" s="36"/>
      <c r="H190" s="36"/>
      <c r="I190" s="254"/>
      <c r="J190" s="36"/>
      <c r="K190" s="36"/>
      <c r="L190" s="39"/>
      <c r="M190" s="255"/>
      <c r="N190" s="256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652</v>
      </c>
      <c r="AU190" s="17" t="s">
        <v>82</v>
      </c>
    </row>
    <row r="191" spans="1:65" s="2" customFormat="1" ht="24.2" customHeight="1">
      <c r="A191" s="34"/>
      <c r="B191" s="35"/>
      <c r="C191" s="192" t="s">
        <v>413</v>
      </c>
      <c r="D191" s="192" t="s">
        <v>184</v>
      </c>
      <c r="E191" s="193" t="s">
        <v>5432</v>
      </c>
      <c r="F191" s="194" t="s">
        <v>5433</v>
      </c>
      <c r="G191" s="195" t="s">
        <v>292</v>
      </c>
      <c r="H191" s="196">
        <v>2.3E-2</v>
      </c>
      <c r="I191" s="197"/>
      <c r="J191" s="198">
        <f>ROUND(I191*H191,2)</f>
        <v>0</v>
      </c>
      <c r="K191" s="199"/>
      <c r="L191" s="39"/>
      <c r="M191" s="200" t="s">
        <v>1</v>
      </c>
      <c r="N191" s="201" t="s">
        <v>37</v>
      </c>
      <c r="O191" s="71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326</v>
      </c>
      <c r="AT191" s="204" t="s">
        <v>184</v>
      </c>
      <c r="AU191" s="204" t="s">
        <v>82</v>
      </c>
      <c r="AY191" s="17" t="s">
        <v>182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7" t="s">
        <v>80</v>
      </c>
      <c r="BK191" s="205">
        <f>ROUND(I191*H191,2)</f>
        <v>0</v>
      </c>
      <c r="BL191" s="17" t="s">
        <v>326</v>
      </c>
      <c r="BM191" s="204" t="s">
        <v>5434</v>
      </c>
    </row>
    <row r="192" spans="1:65" s="2" customFormat="1" ht="24.2" customHeight="1">
      <c r="A192" s="34"/>
      <c r="B192" s="35"/>
      <c r="C192" s="192" t="s">
        <v>418</v>
      </c>
      <c r="D192" s="192" t="s">
        <v>184</v>
      </c>
      <c r="E192" s="193" t="s">
        <v>5435</v>
      </c>
      <c r="F192" s="194" t="s">
        <v>5436</v>
      </c>
      <c r="G192" s="195" t="s">
        <v>292</v>
      </c>
      <c r="H192" s="196">
        <v>6.9000000000000006E-2</v>
      </c>
      <c r="I192" s="197"/>
      <c r="J192" s="198">
        <f>ROUND(I192*H192,2)</f>
        <v>0</v>
      </c>
      <c r="K192" s="199"/>
      <c r="L192" s="39"/>
      <c r="M192" s="200" t="s">
        <v>1</v>
      </c>
      <c r="N192" s="201" t="s">
        <v>37</v>
      </c>
      <c r="O192" s="7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326</v>
      </c>
      <c r="AT192" s="204" t="s">
        <v>184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5437</v>
      </c>
    </row>
    <row r="193" spans="1:65" s="14" customFormat="1" ht="11.25">
      <c r="B193" s="217"/>
      <c r="C193" s="218"/>
      <c r="D193" s="208" t="s">
        <v>194</v>
      </c>
      <c r="E193" s="218"/>
      <c r="F193" s="220" t="s">
        <v>5438</v>
      </c>
      <c r="G193" s="218"/>
      <c r="H193" s="221">
        <v>6.9000000000000006E-2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194</v>
      </c>
      <c r="AU193" s="227" t="s">
        <v>82</v>
      </c>
      <c r="AV193" s="14" t="s">
        <v>82</v>
      </c>
      <c r="AW193" s="14" t="s">
        <v>4</v>
      </c>
      <c r="AX193" s="14" t="s">
        <v>80</v>
      </c>
      <c r="AY193" s="227" t="s">
        <v>182</v>
      </c>
    </row>
    <row r="194" spans="1:65" s="12" customFormat="1" ht="22.9" customHeight="1">
      <c r="B194" s="176"/>
      <c r="C194" s="177"/>
      <c r="D194" s="178" t="s">
        <v>71</v>
      </c>
      <c r="E194" s="190" t="s">
        <v>5439</v>
      </c>
      <c r="F194" s="190" t="s">
        <v>5440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SUM(P195:P220)</f>
        <v>0</v>
      </c>
      <c r="Q194" s="184"/>
      <c r="R194" s="185">
        <f>SUM(R195:R220)</f>
        <v>0.3508</v>
      </c>
      <c r="S194" s="184"/>
      <c r="T194" s="186">
        <f>SUM(T195:T220)</f>
        <v>0.2838</v>
      </c>
      <c r="AR194" s="187" t="s">
        <v>82</v>
      </c>
      <c r="AT194" s="188" t="s">
        <v>71</v>
      </c>
      <c r="AU194" s="188" t="s">
        <v>80</v>
      </c>
      <c r="AY194" s="187" t="s">
        <v>182</v>
      </c>
      <c r="BK194" s="189">
        <f>SUM(BK195:BK220)</f>
        <v>0</v>
      </c>
    </row>
    <row r="195" spans="1:65" s="2" customFormat="1" ht="24.2" customHeight="1">
      <c r="A195" s="34"/>
      <c r="B195" s="35"/>
      <c r="C195" s="192" t="s">
        <v>423</v>
      </c>
      <c r="D195" s="192" t="s">
        <v>184</v>
      </c>
      <c r="E195" s="193" t="s">
        <v>5441</v>
      </c>
      <c r="F195" s="194" t="s">
        <v>5442</v>
      </c>
      <c r="G195" s="195" t="s">
        <v>318</v>
      </c>
      <c r="H195" s="196">
        <v>60</v>
      </c>
      <c r="I195" s="197"/>
      <c r="J195" s="198">
        <f>ROUND(I195*H195,2)</f>
        <v>0</v>
      </c>
      <c r="K195" s="199"/>
      <c r="L195" s="39"/>
      <c r="M195" s="200" t="s">
        <v>1</v>
      </c>
      <c r="N195" s="201" t="s">
        <v>37</v>
      </c>
      <c r="O195" s="71"/>
      <c r="P195" s="202">
        <f>O195*H195</f>
        <v>0</v>
      </c>
      <c r="Q195" s="202">
        <v>5.0000000000000002E-5</v>
      </c>
      <c r="R195" s="202">
        <f>Q195*H195</f>
        <v>3.0000000000000001E-3</v>
      </c>
      <c r="S195" s="202">
        <v>4.7299999999999998E-3</v>
      </c>
      <c r="T195" s="203">
        <f>S195*H195</f>
        <v>0.2838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326</v>
      </c>
      <c r="AT195" s="204" t="s">
        <v>184</v>
      </c>
      <c r="AU195" s="204" t="s">
        <v>82</v>
      </c>
      <c r="AY195" s="17" t="s">
        <v>182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80</v>
      </c>
      <c r="BK195" s="205">
        <f>ROUND(I195*H195,2)</f>
        <v>0</v>
      </c>
      <c r="BL195" s="17" t="s">
        <v>326</v>
      </c>
      <c r="BM195" s="204" t="s">
        <v>5443</v>
      </c>
    </row>
    <row r="196" spans="1:65" s="2" customFormat="1" ht="24.2" customHeight="1">
      <c r="A196" s="34"/>
      <c r="B196" s="35"/>
      <c r="C196" s="192" t="s">
        <v>427</v>
      </c>
      <c r="D196" s="192" t="s">
        <v>184</v>
      </c>
      <c r="E196" s="193" t="s">
        <v>5444</v>
      </c>
      <c r="F196" s="194" t="s">
        <v>5445</v>
      </c>
      <c r="G196" s="195" t="s">
        <v>318</v>
      </c>
      <c r="H196" s="196">
        <v>16</v>
      </c>
      <c r="I196" s="197"/>
      <c r="J196" s="198">
        <f>ROUND(I196*H196,2)</f>
        <v>0</v>
      </c>
      <c r="K196" s="199"/>
      <c r="L196" s="39"/>
      <c r="M196" s="200" t="s">
        <v>1</v>
      </c>
      <c r="N196" s="201" t="s">
        <v>37</v>
      </c>
      <c r="O196" s="71"/>
      <c r="P196" s="202">
        <f>O196*H196</f>
        <v>0</v>
      </c>
      <c r="Q196" s="202">
        <v>2.1199999999999999E-3</v>
      </c>
      <c r="R196" s="202">
        <f>Q196*H196</f>
        <v>3.3919999999999999E-2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326</v>
      </c>
      <c r="AT196" s="204" t="s">
        <v>184</v>
      </c>
      <c r="AU196" s="204" t="s">
        <v>82</v>
      </c>
      <c r="AY196" s="17" t="s">
        <v>182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326</v>
      </c>
      <c r="BM196" s="204" t="s">
        <v>5446</v>
      </c>
    </row>
    <row r="197" spans="1:65" s="2" customFormat="1" ht="24.2" customHeight="1">
      <c r="A197" s="34"/>
      <c r="B197" s="35"/>
      <c r="C197" s="192" t="s">
        <v>434</v>
      </c>
      <c r="D197" s="192" t="s">
        <v>184</v>
      </c>
      <c r="E197" s="193" t="s">
        <v>5447</v>
      </c>
      <c r="F197" s="194" t="s">
        <v>5448</v>
      </c>
      <c r="G197" s="195" t="s">
        <v>318</v>
      </c>
      <c r="H197" s="196">
        <v>24</v>
      </c>
      <c r="I197" s="197"/>
      <c r="J197" s="198">
        <f>ROUND(I197*H197,2)</f>
        <v>0</v>
      </c>
      <c r="K197" s="199"/>
      <c r="L197" s="39"/>
      <c r="M197" s="200" t="s">
        <v>1</v>
      </c>
      <c r="N197" s="201" t="s">
        <v>37</v>
      </c>
      <c r="O197" s="71"/>
      <c r="P197" s="202">
        <f>O197*H197</f>
        <v>0</v>
      </c>
      <c r="Q197" s="202">
        <v>5.5999999999999999E-3</v>
      </c>
      <c r="R197" s="202">
        <f>Q197*H197</f>
        <v>0.13439999999999999</v>
      </c>
      <c r="S197" s="202">
        <v>0</v>
      </c>
      <c r="T197" s="20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326</v>
      </c>
      <c r="AT197" s="204" t="s">
        <v>184</v>
      </c>
      <c r="AU197" s="204" t="s">
        <v>82</v>
      </c>
      <c r="AY197" s="17" t="s">
        <v>182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80</v>
      </c>
      <c r="BK197" s="205">
        <f>ROUND(I197*H197,2)</f>
        <v>0</v>
      </c>
      <c r="BL197" s="17" t="s">
        <v>326</v>
      </c>
      <c r="BM197" s="204" t="s">
        <v>5449</v>
      </c>
    </row>
    <row r="198" spans="1:65" s="2" customFormat="1" ht="21.75" customHeight="1">
      <c r="A198" s="34"/>
      <c r="B198" s="35"/>
      <c r="C198" s="192" t="s">
        <v>438</v>
      </c>
      <c r="D198" s="192" t="s">
        <v>184</v>
      </c>
      <c r="E198" s="193" t="s">
        <v>5450</v>
      </c>
      <c r="F198" s="194" t="s">
        <v>5451</v>
      </c>
      <c r="G198" s="195" t="s">
        <v>318</v>
      </c>
      <c r="H198" s="196">
        <v>300</v>
      </c>
      <c r="I198" s="197"/>
      <c r="J198" s="198">
        <f>ROUND(I198*H198,2)</f>
        <v>0</v>
      </c>
      <c r="K198" s="199"/>
      <c r="L198" s="39"/>
      <c r="M198" s="200" t="s">
        <v>1</v>
      </c>
      <c r="N198" s="201" t="s">
        <v>37</v>
      </c>
      <c r="O198" s="7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326</v>
      </c>
      <c r="AT198" s="204" t="s">
        <v>184</v>
      </c>
      <c r="AU198" s="204" t="s">
        <v>82</v>
      </c>
      <c r="AY198" s="17" t="s">
        <v>182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80</v>
      </c>
      <c r="BK198" s="205">
        <f>ROUND(I198*H198,2)</f>
        <v>0</v>
      </c>
      <c r="BL198" s="17" t="s">
        <v>326</v>
      </c>
      <c r="BM198" s="204" t="s">
        <v>5452</v>
      </c>
    </row>
    <row r="199" spans="1:65" s="14" customFormat="1" ht="11.25">
      <c r="B199" s="217"/>
      <c r="C199" s="218"/>
      <c r="D199" s="208" t="s">
        <v>194</v>
      </c>
      <c r="E199" s="219" t="s">
        <v>1</v>
      </c>
      <c r="F199" s="220" t="s">
        <v>2384</v>
      </c>
      <c r="G199" s="218"/>
      <c r="H199" s="221">
        <v>300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194</v>
      </c>
      <c r="AU199" s="227" t="s">
        <v>82</v>
      </c>
      <c r="AV199" s="14" t="s">
        <v>82</v>
      </c>
      <c r="AW199" s="14" t="s">
        <v>29</v>
      </c>
      <c r="AX199" s="14" t="s">
        <v>80</v>
      </c>
      <c r="AY199" s="227" t="s">
        <v>182</v>
      </c>
    </row>
    <row r="200" spans="1:65" s="2" customFormat="1" ht="24.2" customHeight="1">
      <c r="A200" s="34"/>
      <c r="B200" s="35"/>
      <c r="C200" s="192" t="s">
        <v>443</v>
      </c>
      <c r="D200" s="192" t="s">
        <v>184</v>
      </c>
      <c r="E200" s="193" t="s">
        <v>5453</v>
      </c>
      <c r="F200" s="194" t="s">
        <v>5454</v>
      </c>
      <c r="G200" s="195" t="s">
        <v>324</v>
      </c>
      <c r="H200" s="196">
        <v>10</v>
      </c>
      <c r="I200" s="197"/>
      <c r="J200" s="198">
        <f>ROUND(I200*H200,2)</f>
        <v>0</v>
      </c>
      <c r="K200" s="199"/>
      <c r="L200" s="39"/>
      <c r="M200" s="200" t="s">
        <v>1</v>
      </c>
      <c r="N200" s="201" t="s">
        <v>37</v>
      </c>
      <c r="O200" s="71"/>
      <c r="P200" s="202">
        <f>O200*H200</f>
        <v>0</v>
      </c>
      <c r="Q200" s="202">
        <v>2.1199999999999999E-3</v>
      </c>
      <c r="R200" s="202">
        <f>Q200*H200</f>
        <v>2.12E-2</v>
      </c>
      <c r="S200" s="202">
        <v>0</v>
      </c>
      <c r="T200" s="20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326</v>
      </c>
      <c r="AT200" s="204" t="s">
        <v>184</v>
      </c>
      <c r="AU200" s="204" t="s">
        <v>82</v>
      </c>
      <c r="AY200" s="17" t="s">
        <v>182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7" t="s">
        <v>80</v>
      </c>
      <c r="BK200" s="205">
        <f>ROUND(I200*H200,2)</f>
        <v>0</v>
      </c>
      <c r="BL200" s="17" t="s">
        <v>326</v>
      </c>
      <c r="BM200" s="204" t="s">
        <v>5455</v>
      </c>
    </row>
    <row r="201" spans="1:65" s="14" customFormat="1" ht="11.25">
      <c r="B201" s="217"/>
      <c r="C201" s="218"/>
      <c r="D201" s="208" t="s">
        <v>194</v>
      </c>
      <c r="E201" s="219" t="s">
        <v>1</v>
      </c>
      <c r="F201" s="220" t="s">
        <v>136</v>
      </c>
      <c r="G201" s="218"/>
      <c r="H201" s="221">
        <v>10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194</v>
      </c>
      <c r="AU201" s="227" t="s">
        <v>82</v>
      </c>
      <c r="AV201" s="14" t="s">
        <v>82</v>
      </c>
      <c r="AW201" s="14" t="s">
        <v>29</v>
      </c>
      <c r="AX201" s="14" t="s">
        <v>80</v>
      </c>
      <c r="AY201" s="227" t="s">
        <v>182</v>
      </c>
    </row>
    <row r="202" spans="1:65" s="2" customFormat="1" ht="24.2" customHeight="1">
      <c r="A202" s="34"/>
      <c r="B202" s="35"/>
      <c r="C202" s="192" t="s">
        <v>447</v>
      </c>
      <c r="D202" s="192" t="s">
        <v>184</v>
      </c>
      <c r="E202" s="193" t="s">
        <v>5456</v>
      </c>
      <c r="F202" s="194" t="s">
        <v>5457</v>
      </c>
      <c r="G202" s="195" t="s">
        <v>318</v>
      </c>
      <c r="H202" s="196">
        <v>79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4.6000000000000001E-4</v>
      </c>
      <c r="R202" s="202">
        <f>Q202*H202</f>
        <v>3.6340000000000004E-2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326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326</v>
      </c>
      <c r="BM202" s="204" t="s">
        <v>5458</v>
      </c>
    </row>
    <row r="203" spans="1:65" s="2" customFormat="1" ht="24.2" customHeight="1">
      <c r="A203" s="34"/>
      <c r="B203" s="35"/>
      <c r="C203" s="192" t="s">
        <v>452</v>
      </c>
      <c r="D203" s="192" t="s">
        <v>184</v>
      </c>
      <c r="E203" s="193" t="s">
        <v>5459</v>
      </c>
      <c r="F203" s="194" t="s">
        <v>5460</v>
      </c>
      <c r="G203" s="195" t="s">
        <v>318</v>
      </c>
      <c r="H203" s="196">
        <v>38</v>
      </c>
      <c r="I203" s="197"/>
      <c r="J203" s="198">
        <f>ROUND(I203*H203,2)</f>
        <v>0</v>
      </c>
      <c r="K203" s="199"/>
      <c r="L203" s="39"/>
      <c r="M203" s="200" t="s">
        <v>1</v>
      </c>
      <c r="N203" s="201" t="s">
        <v>37</v>
      </c>
      <c r="O203" s="71"/>
      <c r="P203" s="202">
        <f>O203*H203</f>
        <v>0</v>
      </c>
      <c r="Q203" s="202">
        <v>5.5000000000000003E-4</v>
      </c>
      <c r="R203" s="202">
        <f>Q203*H203</f>
        <v>2.0900000000000002E-2</v>
      </c>
      <c r="S203" s="202">
        <v>0</v>
      </c>
      <c r="T203" s="20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4" t="s">
        <v>326</v>
      </c>
      <c r="AT203" s="204" t="s">
        <v>184</v>
      </c>
      <c r="AU203" s="204" t="s">
        <v>82</v>
      </c>
      <c r="AY203" s="17" t="s">
        <v>182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80</v>
      </c>
      <c r="BK203" s="205">
        <f>ROUND(I203*H203,2)</f>
        <v>0</v>
      </c>
      <c r="BL203" s="17" t="s">
        <v>326</v>
      </c>
      <c r="BM203" s="204" t="s">
        <v>5461</v>
      </c>
    </row>
    <row r="204" spans="1:65" s="2" customFormat="1" ht="24.2" customHeight="1">
      <c r="A204" s="34"/>
      <c r="B204" s="35"/>
      <c r="C204" s="192" t="s">
        <v>460</v>
      </c>
      <c r="D204" s="192" t="s">
        <v>184</v>
      </c>
      <c r="E204" s="193" t="s">
        <v>5462</v>
      </c>
      <c r="F204" s="194" t="s">
        <v>5463</v>
      </c>
      <c r="G204" s="195" t="s">
        <v>318</v>
      </c>
      <c r="H204" s="196">
        <v>12</v>
      </c>
      <c r="I204" s="197"/>
      <c r="J204" s="198">
        <f>ROUND(I204*H204,2)</f>
        <v>0</v>
      </c>
      <c r="K204" s="199"/>
      <c r="L204" s="39"/>
      <c r="M204" s="200" t="s">
        <v>1</v>
      </c>
      <c r="N204" s="201" t="s">
        <v>37</v>
      </c>
      <c r="O204" s="71"/>
      <c r="P204" s="202">
        <f>O204*H204</f>
        <v>0</v>
      </c>
      <c r="Q204" s="202">
        <v>6.9999999999999999E-4</v>
      </c>
      <c r="R204" s="202">
        <f>Q204*H204</f>
        <v>8.3999999999999995E-3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326</v>
      </c>
      <c r="AT204" s="204" t="s">
        <v>184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326</v>
      </c>
      <c r="BM204" s="204" t="s">
        <v>5464</v>
      </c>
    </row>
    <row r="205" spans="1:65" s="2" customFormat="1" ht="33" customHeight="1">
      <c r="A205" s="34"/>
      <c r="B205" s="35"/>
      <c r="C205" s="192" t="s">
        <v>467</v>
      </c>
      <c r="D205" s="192" t="s">
        <v>184</v>
      </c>
      <c r="E205" s="193" t="s">
        <v>5465</v>
      </c>
      <c r="F205" s="194" t="s">
        <v>5466</v>
      </c>
      <c r="G205" s="195" t="s">
        <v>318</v>
      </c>
      <c r="H205" s="196">
        <v>8</v>
      </c>
      <c r="I205" s="197"/>
      <c r="J205" s="198">
        <f>ROUND(I205*H205,2)</f>
        <v>0</v>
      </c>
      <c r="K205" s="199"/>
      <c r="L205" s="39"/>
      <c r="M205" s="200" t="s">
        <v>1</v>
      </c>
      <c r="N205" s="201" t="s">
        <v>37</v>
      </c>
      <c r="O205" s="71"/>
      <c r="P205" s="202">
        <f>O205*H205</f>
        <v>0</v>
      </c>
      <c r="Q205" s="202">
        <v>2.0000000000000002E-5</v>
      </c>
      <c r="R205" s="202">
        <f>Q205*H205</f>
        <v>1.6000000000000001E-4</v>
      </c>
      <c r="S205" s="202">
        <v>0</v>
      </c>
      <c r="T205" s="20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4" t="s">
        <v>326</v>
      </c>
      <c r="AT205" s="204" t="s">
        <v>184</v>
      </c>
      <c r="AU205" s="204" t="s">
        <v>82</v>
      </c>
      <c r="AY205" s="17" t="s">
        <v>182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80</v>
      </c>
      <c r="BK205" s="205">
        <f>ROUND(I205*H205,2)</f>
        <v>0</v>
      </c>
      <c r="BL205" s="17" t="s">
        <v>326</v>
      </c>
      <c r="BM205" s="204" t="s">
        <v>5467</v>
      </c>
    </row>
    <row r="206" spans="1:65" s="14" customFormat="1" ht="11.25">
      <c r="B206" s="217"/>
      <c r="C206" s="218"/>
      <c r="D206" s="208" t="s">
        <v>194</v>
      </c>
      <c r="E206" s="219" t="s">
        <v>1</v>
      </c>
      <c r="F206" s="220" t="s">
        <v>282</v>
      </c>
      <c r="G206" s="218"/>
      <c r="H206" s="221">
        <v>8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194</v>
      </c>
      <c r="AU206" s="227" t="s">
        <v>82</v>
      </c>
      <c r="AV206" s="14" t="s">
        <v>82</v>
      </c>
      <c r="AW206" s="14" t="s">
        <v>29</v>
      </c>
      <c r="AX206" s="14" t="s">
        <v>80</v>
      </c>
      <c r="AY206" s="227" t="s">
        <v>182</v>
      </c>
    </row>
    <row r="207" spans="1:65" s="2" customFormat="1" ht="24.2" customHeight="1">
      <c r="A207" s="34"/>
      <c r="B207" s="35"/>
      <c r="C207" s="192" t="s">
        <v>474</v>
      </c>
      <c r="D207" s="192" t="s">
        <v>184</v>
      </c>
      <c r="E207" s="193" t="s">
        <v>5468</v>
      </c>
      <c r="F207" s="194" t="s">
        <v>5469</v>
      </c>
      <c r="G207" s="195" t="s">
        <v>324</v>
      </c>
      <c r="H207" s="196">
        <v>2</v>
      </c>
      <c r="I207" s="197"/>
      <c r="J207" s="198">
        <f>ROUND(I207*H207,2)</f>
        <v>0</v>
      </c>
      <c r="K207" s="199"/>
      <c r="L207" s="39"/>
      <c r="M207" s="200" t="s">
        <v>1</v>
      </c>
      <c r="N207" s="201" t="s">
        <v>37</v>
      </c>
      <c r="O207" s="71"/>
      <c r="P207" s="202">
        <f>O207*H207</f>
        <v>0</v>
      </c>
      <c r="Q207" s="202">
        <v>1.6000000000000001E-4</v>
      </c>
      <c r="R207" s="202">
        <f>Q207*H207</f>
        <v>3.2000000000000003E-4</v>
      </c>
      <c r="S207" s="202">
        <v>0</v>
      </c>
      <c r="T207" s="20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4" t="s">
        <v>326</v>
      </c>
      <c r="AT207" s="204" t="s">
        <v>184</v>
      </c>
      <c r="AU207" s="204" t="s">
        <v>82</v>
      </c>
      <c r="AY207" s="17" t="s">
        <v>182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80</v>
      </c>
      <c r="BK207" s="205">
        <f>ROUND(I207*H207,2)</f>
        <v>0</v>
      </c>
      <c r="BL207" s="17" t="s">
        <v>326</v>
      </c>
      <c r="BM207" s="204" t="s">
        <v>5470</v>
      </c>
    </row>
    <row r="208" spans="1:65" s="2" customFormat="1" ht="16.5" customHeight="1">
      <c r="A208" s="34"/>
      <c r="B208" s="35"/>
      <c r="C208" s="192" t="s">
        <v>481</v>
      </c>
      <c r="D208" s="192" t="s">
        <v>184</v>
      </c>
      <c r="E208" s="193" t="s">
        <v>5471</v>
      </c>
      <c r="F208" s="194" t="s">
        <v>5472</v>
      </c>
      <c r="G208" s="195" t="s">
        <v>318</v>
      </c>
      <c r="H208" s="196">
        <v>129</v>
      </c>
      <c r="I208" s="197"/>
      <c r="J208" s="198">
        <f>ROUND(I208*H208,2)</f>
        <v>0</v>
      </c>
      <c r="K208" s="199"/>
      <c r="L208" s="39"/>
      <c r="M208" s="200" t="s">
        <v>1</v>
      </c>
      <c r="N208" s="201" t="s">
        <v>37</v>
      </c>
      <c r="O208" s="7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326</v>
      </c>
      <c r="AT208" s="204" t="s">
        <v>184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326</v>
      </c>
      <c r="BM208" s="204" t="s">
        <v>5473</v>
      </c>
    </row>
    <row r="209" spans="1:65" s="14" customFormat="1" ht="11.25">
      <c r="B209" s="217"/>
      <c r="C209" s="218"/>
      <c r="D209" s="208" t="s">
        <v>194</v>
      </c>
      <c r="E209" s="219" t="s">
        <v>1</v>
      </c>
      <c r="F209" s="220" t="s">
        <v>5474</v>
      </c>
      <c r="G209" s="218"/>
      <c r="H209" s="221">
        <v>129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194</v>
      </c>
      <c r="AU209" s="227" t="s">
        <v>82</v>
      </c>
      <c r="AV209" s="14" t="s">
        <v>82</v>
      </c>
      <c r="AW209" s="14" t="s">
        <v>29</v>
      </c>
      <c r="AX209" s="14" t="s">
        <v>80</v>
      </c>
      <c r="AY209" s="227" t="s">
        <v>182</v>
      </c>
    </row>
    <row r="210" spans="1:65" s="2" customFormat="1" ht="21.75" customHeight="1">
      <c r="A210" s="34"/>
      <c r="B210" s="35"/>
      <c r="C210" s="192" t="s">
        <v>488</v>
      </c>
      <c r="D210" s="192" t="s">
        <v>184</v>
      </c>
      <c r="E210" s="193" t="s">
        <v>5475</v>
      </c>
      <c r="F210" s="194" t="s">
        <v>5476</v>
      </c>
      <c r="G210" s="195" t="s">
        <v>324</v>
      </c>
      <c r="H210" s="196">
        <v>20</v>
      </c>
      <c r="I210" s="197"/>
      <c r="J210" s="198">
        <f>ROUND(I210*H210,2)</f>
        <v>0</v>
      </c>
      <c r="K210" s="199"/>
      <c r="L210" s="39"/>
      <c r="M210" s="200" t="s">
        <v>1</v>
      </c>
      <c r="N210" s="201" t="s">
        <v>37</v>
      </c>
      <c r="O210" s="71"/>
      <c r="P210" s="202">
        <f>O210*H210</f>
        <v>0</v>
      </c>
      <c r="Q210" s="202">
        <v>1.0000000000000001E-5</v>
      </c>
      <c r="R210" s="202">
        <f>Q210*H210</f>
        <v>2.0000000000000001E-4</v>
      </c>
      <c r="S210" s="202">
        <v>0</v>
      </c>
      <c r="T210" s="20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4" t="s">
        <v>326</v>
      </c>
      <c r="AT210" s="204" t="s">
        <v>184</v>
      </c>
      <c r="AU210" s="204" t="s">
        <v>82</v>
      </c>
      <c r="AY210" s="17" t="s">
        <v>182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7" t="s">
        <v>80</v>
      </c>
      <c r="BK210" s="205">
        <f>ROUND(I210*H210,2)</f>
        <v>0</v>
      </c>
      <c r="BL210" s="17" t="s">
        <v>326</v>
      </c>
      <c r="BM210" s="204" t="s">
        <v>5477</v>
      </c>
    </row>
    <row r="211" spans="1:65" s="2" customFormat="1" ht="24.2" customHeight="1">
      <c r="A211" s="34"/>
      <c r="B211" s="35"/>
      <c r="C211" s="192" t="s">
        <v>492</v>
      </c>
      <c r="D211" s="192" t="s">
        <v>184</v>
      </c>
      <c r="E211" s="193" t="s">
        <v>5478</v>
      </c>
      <c r="F211" s="194" t="s">
        <v>5479</v>
      </c>
      <c r="G211" s="195" t="s">
        <v>324</v>
      </c>
      <c r="H211" s="196">
        <v>20</v>
      </c>
      <c r="I211" s="197"/>
      <c r="J211" s="198">
        <f>ROUND(I211*H211,2)</f>
        <v>0</v>
      </c>
      <c r="K211" s="199"/>
      <c r="L211" s="39"/>
      <c r="M211" s="200" t="s">
        <v>1</v>
      </c>
      <c r="N211" s="201" t="s">
        <v>37</v>
      </c>
      <c r="O211" s="71"/>
      <c r="P211" s="202">
        <f>O211*H211</f>
        <v>0</v>
      </c>
      <c r="Q211" s="202">
        <v>4.0000000000000003E-5</v>
      </c>
      <c r="R211" s="202">
        <f>Q211*H211</f>
        <v>8.0000000000000004E-4</v>
      </c>
      <c r="S211" s="202">
        <v>0</v>
      </c>
      <c r="T211" s="20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326</v>
      </c>
      <c r="AT211" s="204" t="s">
        <v>184</v>
      </c>
      <c r="AU211" s="204" t="s">
        <v>82</v>
      </c>
      <c r="AY211" s="17" t="s">
        <v>182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80</v>
      </c>
      <c r="BK211" s="205">
        <f>ROUND(I211*H211,2)</f>
        <v>0</v>
      </c>
      <c r="BL211" s="17" t="s">
        <v>326</v>
      </c>
      <c r="BM211" s="204" t="s">
        <v>5480</v>
      </c>
    </row>
    <row r="212" spans="1:65" s="2" customFormat="1" ht="24.2" customHeight="1">
      <c r="A212" s="34"/>
      <c r="B212" s="35"/>
      <c r="C212" s="192" t="s">
        <v>499</v>
      </c>
      <c r="D212" s="192" t="s">
        <v>184</v>
      </c>
      <c r="E212" s="193" t="s">
        <v>5481</v>
      </c>
      <c r="F212" s="194" t="s">
        <v>5482</v>
      </c>
      <c r="G212" s="195" t="s">
        <v>324</v>
      </c>
      <c r="H212" s="196">
        <v>6</v>
      </c>
      <c r="I212" s="197"/>
      <c r="J212" s="198">
        <f>ROUND(I212*H212,2)</f>
        <v>0</v>
      </c>
      <c r="K212" s="199"/>
      <c r="L212" s="39"/>
      <c r="M212" s="200" t="s">
        <v>1</v>
      </c>
      <c r="N212" s="201" t="s">
        <v>37</v>
      </c>
      <c r="O212" s="71"/>
      <c r="P212" s="202">
        <f>O212*H212</f>
        <v>0</v>
      </c>
      <c r="Q212" s="202">
        <v>2.7E-4</v>
      </c>
      <c r="R212" s="202">
        <f>Q212*H212</f>
        <v>1.6199999999999999E-3</v>
      </c>
      <c r="S212" s="202">
        <v>0</v>
      </c>
      <c r="T212" s="20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326</v>
      </c>
      <c r="AT212" s="204" t="s">
        <v>184</v>
      </c>
      <c r="AU212" s="204" t="s">
        <v>82</v>
      </c>
      <c r="AY212" s="17" t="s">
        <v>182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80</v>
      </c>
      <c r="BK212" s="205">
        <f>ROUND(I212*H212,2)</f>
        <v>0</v>
      </c>
      <c r="BL212" s="17" t="s">
        <v>326</v>
      </c>
      <c r="BM212" s="204" t="s">
        <v>5483</v>
      </c>
    </row>
    <row r="213" spans="1:65" s="2" customFormat="1" ht="16.5" customHeight="1">
      <c r="A213" s="34"/>
      <c r="B213" s="35"/>
      <c r="C213" s="192" t="s">
        <v>504</v>
      </c>
      <c r="D213" s="192" t="s">
        <v>184</v>
      </c>
      <c r="E213" s="193" t="s">
        <v>5484</v>
      </c>
      <c r="F213" s="194" t="s">
        <v>5485</v>
      </c>
      <c r="G213" s="195" t="s">
        <v>318</v>
      </c>
      <c r="H213" s="196">
        <v>429</v>
      </c>
      <c r="I213" s="197"/>
      <c r="J213" s="198">
        <f>ROUND(I213*H213,2)</f>
        <v>0</v>
      </c>
      <c r="K213" s="199"/>
      <c r="L213" s="39"/>
      <c r="M213" s="200" t="s">
        <v>1</v>
      </c>
      <c r="N213" s="201" t="s">
        <v>37</v>
      </c>
      <c r="O213" s="71"/>
      <c r="P213" s="202">
        <f>O213*H213</f>
        <v>0</v>
      </c>
      <c r="Q213" s="202">
        <v>1.9000000000000001E-4</v>
      </c>
      <c r="R213" s="202">
        <f>Q213*H213</f>
        <v>8.1509999999999999E-2</v>
      </c>
      <c r="S213" s="202">
        <v>0</v>
      </c>
      <c r="T213" s="20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4" t="s">
        <v>326</v>
      </c>
      <c r="AT213" s="204" t="s">
        <v>184</v>
      </c>
      <c r="AU213" s="204" t="s">
        <v>82</v>
      </c>
      <c r="AY213" s="17" t="s">
        <v>182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7" t="s">
        <v>80</v>
      </c>
      <c r="BK213" s="205">
        <f>ROUND(I213*H213,2)</f>
        <v>0</v>
      </c>
      <c r="BL213" s="17" t="s">
        <v>326</v>
      </c>
      <c r="BM213" s="204" t="s">
        <v>5486</v>
      </c>
    </row>
    <row r="214" spans="1:65" s="14" customFormat="1" ht="11.25">
      <c r="B214" s="217"/>
      <c r="C214" s="218"/>
      <c r="D214" s="208" t="s">
        <v>194</v>
      </c>
      <c r="E214" s="219" t="s">
        <v>1</v>
      </c>
      <c r="F214" s="220" t="s">
        <v>3102</v>
      </c>
      <c r="G214" s="218"/>
      <c r="H214" s="221">
        <v>429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194</v>
      </c>
      <c r="AU214" s="227" t="s">
        <v>82</v>
      </c>
      <c r="AV214" s="14" t="s">
        <v>82</v>
      </c>
      <c r="AW214" s="14" t="s">
        <v>29</v>
      </c>
      <c r="AX214" s="14" t="s">
        <v>80</v>
      </c>
      <c r="AY214" s="227" t="s">
        <v>182</v>
      </c>
    </row>
    <row r="215" spans="1:65" s="2" customFormat="1" ht="33" customHeight="1">
      <c r="A215" s="34"/>
      <c r="B215" s="35"/>
      <c r="C215" s="192" t="s">
        <v>510</v>
      </c>
      <c r="D215" s="192" t="s">
        <v>184</v>
      </c>
      <c r="E215" s="193" t="s">
        <v>5487</v>
      </c>
      <c r="F215" s="194" t="s">
        <v>5488</v>
      </c>
      <c r="G215" s="195" t="s">
        <v>318</v>
      </c>
      <c r="H215" s="196">
        <v>73</v>
      </c>
      <c r="I215" s="197"/>
      <c r="J215" s="198">
        <f>ROUND(I215*H215,2)</f>
        <v>0</v>
      </c>
      <c r="K215" s="199"/>
      <c r="L215" s="39"/>
      <c r="M215" s="200" t="s">
        <v>1</v>
      </c>
      <c r="N215" s="201" t="s">
        <v>37</v>
      </c>
      <c r="O215" s="71"/>
      <c r="P215" s="202">
        <f>O215*H215</f>
        <v>0</v>
      </c>
      <c r="Q215" s="202">
        <v>1.1E-4</v>
      </c>
      <c r="R215" s="202">
        <f>Q215*H215</f>
        <v>8.0300000000000007E-3</v>
      </c>
      <c r="S215" s="202">
        <v>0</v>
      </c>
      <c r="T215" s="20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326</v>
      </c>
      <c r="AT215" s="204" t="s">
        <v>184</v>
      </c>
      <c r="AU215" s="204" t="s">
        <v>82</v>
      </c>
      <c r="AY215" s="17" t="s">
        <v>182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80</v>
      </c>
      <c r="BK215" s="205">
        <f>ROUND(I215*H215,2)</f>
        <v>0</v>
      </c>
      <c r="BL215" s="17" t="s">
        <v>326</v>
      </c>
      <c r="BM215" s="204" t="s">
        <v>5489</v>
      </c>
    </row>
    <row r="216" spans="1:65" s="13" customFormat="1" ht="11.25">
      <c r="B216" s="206"/>
      <c r="C216" s="207"/>
      <c r="D216" s="208" t="s">
        <v>194</v>
      </c>
      <c r="E216" s="209" t="s">
        <v>1</v>
      </c>
      <c r="F216" s="210" t="s">
        <v>5490</v>
      </c>
      <c r="G216" s="207"/>
      <c r="H216" s="209" t="s">
        <v>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194</v>
      </c>
      <c r="AU216" s="216" t="s">
        <v>82</v>
      </c>
      <c r="AV216" s="13" t="s">
        <v>80</v>
      </c>
      <c r="AW216" s="13" t="s">
        <v>29</v>
      </c>
      <c r="AX216" s="13" t="s">
        <v>72</v>
      </c>
      <c r="AY216" s="216" t="s">
        <v>182</v>
      </c>
    </row>
    <row r="217" spans="1:65" s="14" customFormat="1" ht="11.25">
      <c r="B217" s="217"/>
      <c r="C217" s="218"/>
      <c r="D217" s="208" t="s">
        <v>194</v>
      </c>
      <c r="E217" s="219" t="s">
        <v>1</v>
      </c>
      <c r="F217" s="220" t="s">
        <v>5491</v>
      </c>
      <c r="G217" s="218"/>
      <c r="H217" s="221">
        <v>73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194</v>
      </c>
      <c r="AU217" s="227" t="s">
        <v>82</v>
      </c>
      <c r="AV217" s="14" t="s">
        <v>82</v>
      </c>
      <c r="AW217" s="14" t="s">
        <v>29</v>
      </c>
      <c r="AX217" s="14" t="s">
        <v>80</v>
      </c>
      <c r="AY217" s="227" t="s">
        <v>182</v>
      </c>
    </row>
    <row r="218" spans="1:65" s="2" customFormat="1" ht="24.2" customHeight="1">
      <c r="A218" s="34"/>
      <c r="B218" s="35"/>
      <c r="C218" s="192" t="s">
        <v>516</v>
      </c>
      <c r="D218" s="192" t="s">
        <v>184</v>
      </c>
      <c r="E218" s="193" t="s">
        <v>5492</v>
      </c>
      <c r="F218" s="194" t="s">
        <v>5493</v>
      </c>
      <c r="G218" s="195" t="s">
        <v>292</v>
      </c>
      <c r="H218" s="196">
        <v>0.35099999999999998</v>
      </c>
      <c r="I218" s="197"/>
      <c r="J218" s="198">
        <f>ROUND(I218*H218,2)</f>
        <v>0</v>
      </c>
      <c r="K218" s="199"/>
      <c r="L218" s="39"/>
      <c r="M218" s="200" t="s">
        <v>1</v>
      </c>
      <c r="N218" s="201" t="s">
        <v>37</v>
      </c>
      <c r="O218" s="71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4" t="s">
        <v>326</v>
      </c>
      <c r="AT218" s="204" t="s">
        <v>184</v>
      </c>
      <c r="AU218" s="204" t="s">
        <v>82</v>
      </c>
      <c r="AY218" s="17" t="s">
        <v>182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80</v>
      </c>
      <c r="BK218" s="205">
        <f>ROUND(I218*H218,2)</f>
        <v>0</v>
      </c>
      <c r="BL218" s="17" t="s">
        <v>326</v>
      </c>
      <c r="BM218" s="204" t="s">
        <v>5494</v>
      </c>
    </row>
    <row r="219" spans="1:65" s="2" customFormat="1" ht="33" customHeight="1">
      <c r="A219" s="34"/>
      <c r="B219" s="35"/>
      <c r="C219" s="192" t="s">
        <v>521</v>
      </c>
      <c r="D219" s="192" t="s">
        <v>184</v>
      </c>
      <c r="E219" s="193" t="s">
        <v>5495</v>
      </c>
      <c r="F219" s="194" t="s">
        <v>5496</v>
      </c>
      <c r="G219" s="195" t="s">
        <v>292</v>
      </c>
      <c r="H219" s="196">
        <v>1.0529999999999999</v>
      </c>
      <c r="I219" s="197"/>
      <c r="J219" s="198">
        <f>ROUND(I219*H219,2)</f>
        <v>0</v>
      </c>
      <c r="K219" s="199"/>
      <c r="L219" s="39"/>
      <c r="M219" s="200" t="s">
        <v>1</v>
      </c>
      <c r="N219" s="201" t="s">
        <v>37</v>
      </c>
      <c r="O219" s="71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326</v>
      </c>
      <c r="AT219" s="204" t="s">
        <v>184</v>
      </c>
      <c r="AU219" s="204" t="s">
        <v>82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326</v>
      </c>
      <c r="BM219" s="204" t="s">
        <v>5497</v>
      </c>
    </row>
    <row r="220" spans="1:65" s="14" customFormat="1" ht="11.25">
      <c r="B220" s="217"/>
      <c r="C220" s="218"/>
      <c r="D220" s="208" t="s">
        <v>194</v>
      </c>
      <c r="E220" s="218"/>
      <c r="F220" s="220" t="s">
        <v>5498</v>
      </c>
      <c r="G220" s="218"/>
      <c r="H220" s="221">
        <v>1.0529999999999999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4</v>
      </c>
      <c r="AX220" s="14" t="s">
        <v>80</v>
      </c>
      <c r="AY220" s="227" t="s">
        <v>182</v>
      </c>
    </row>
    <row r="221" spans="1:65" s="12" customFormat="1" ht="22.9" customHeight="1">
      <c r="B221" s="176"/>
      <c r="C221" s="177"/>
      <c r="D221" s="178" t="s">
        <v>71</v>
      </c>
      <c r="E221" s="190" t="s">
        <v>5499</v>
      </c>
      <c r="F221" s="190" t="s">
        <v>5500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SUM(P222:P242)</f>
        <v>0</v>
      </c>
      <c r="Q221" s="184"/>
      <c r="R221" s="185">
        <f>SUM(R222:R242)</f>
        <v>1.6700000000000003E-2</v>
      </c>
      <c r="S221" s="184"/>
      <c r="T221" s="186">
        <f>SUM(T222:T242)</f>
        <v>0</v>
      </c>
      <c r="AR221" s="187" t="s">
        <v>82</v>
      </c>
      <c r="AT221" s="188" t="s">
        <v>71</v>
      </c>
      <c r="AU221" s="188" t="s">
        <v>80</v>
      </c>
      <c r="AY221" s="187" t="s">
        <v>182</v>
      </c>
      <c r="BK221" s="189">
        <f>SUM(BK222:BK242)</f>
        <v>0</v>
      </c>
    </row>
    <row r="222" spans="1:65" s="2" customFormat="1" ht="16.5" customHeight="1">
      <c r="A222" s="34"/>
      <c r="B222" s="35"/>
      <c r="C222" s="192" t="s">
        <v>527</v>
      </c>
      <c r="D222" s="192" t="s">
        <v>184</v>
      </c>
      <c r="E222" s="193" t="s">
        <v>5501</v>
      </c>
      <c r="F222" s="194" t="s">
        <v>5502</v>
      </c>
      <c r="G222" s="195" t="s">
        <v>324</v>
      </c>
      <c r="H222" s="196">
        <v>2</v>
      </c>
      <c r="I222" s="197"/>
      <c r="J222" s="198">
        <f>ROUND(I222*H222,2)</f>
        <v>0</v>
      </c>
      <c r="K222" s="199"/>
      <c r="L222" s="39"/>
      <c r="M222" s="200" t="s">
        <v>1</v>
      </c>
      <c r="N222" s="201" t="s">
        <v>37</v>
      </c>
      <c r="O222" s="71"/>
      <c r="P222" s="202">
        <f>O222*H222</f>
        <v>0</v>
      </c>
      <c r="Q222" s="202">
        <v>1.3999999999999999E-4</v>
      </c>
      <c r="R222" s="202">
        <f>Q222*H222</f>
        <v>2.7999999999999998E-4</v>
      </c>
      <c r="S222" s="202">
        <v>0</v>
      </c>
      <c r="T222" s="20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326</v>
      </c>
      <c r="AT222" s="204" t="s">
        <v>184</v>
      </c>
      <c r="AU222" s="204" t="s">
        <v>82</v>
      </c>
      <c r="AY222" s="17" t="s">
        <v>182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80</v>
      </c>
      <c r="BK222" s="205">
        <f>ROUND(I222*H222,2)</f>
        <v>0</v>
      </c>
      <c r="BL222" s="17" t="s">
        <v>326</v>
      </c>
      <c r="BM222" s="204" t="s">
        <v>5503</v>
      </c>
    </row>
    <row r="223" spans="1:65" s="14" customFormat="1" ht="11.25">
      <c r="B223" s="217"/>
      <c r="C223" s="218"/>
      <c r="D223" s="208" t="s">
        <v>194</v>
      </c>
      <c r="E223" s="219" t="s">
        <v>1</v>
      </c>
      <c r="F223" s="220" t="s">
        <v>2922</v>
      </c>
      <c r="G223" s="218"/>
      <c r="H223" s="221">
        <v>2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194</v>
      </c>
      <c r="AU223" s="227" t="s">
        <v>82</v>
      </c>
      <c r="AV223" s="14" t="s">
        <v>82</v>
      </c>
      <c r="AW223" s="14" t="s">
        <v>29</v>
      </c>
      <c r="AX223" s="14" t="s">
        <v>80</v>
      </c>
      <c r="AY223" s="227" t="s">
        <v>182</v>
      </c>
    </row>
    <row r="224" spans="1:65" s="2" customFormat="1" ht="24.2" customHeight="1">
      <c r="A224" s="34"/>
      <c r="B224" s="35"/>
      <c r="C224" s="242" t="s">
        <v>532</v>
      </c>
      <c r="D224" s="242" t="s">
        <v>648</v>
      </c>
      <c r="E224" s="243" t="s">
        <v>5504</v>
      </c>
      <c r="F224" s="244" t="s">
        <v>5505</v>
      </c>
      <c r="G224" s="245" t="s">
        <v>324</v>
      </c>
      <c r="H224" s="246">
        <v>1</v>
      </c>
      <c r="I224" s="247"/>
      <c r="J224" s="248">
        <f t="shared" ref="J224:J229" si="0">ROUND(I224*H224,2)</f>
        <v>0</v>
      </c>
      <c r="K224" s="249"/>
      <c r="L224" s="250"/>
      <c r="M224" s="251" t="s">
        <v>1</v>
      </c>
      <c r="N224" s="252" t="s">
        <v>37</v>
      </c>
      <c r="O224" s="71"/>
      <c r="P224" s="202">
        <f t="shared" ref="P224:P229" si="1">O224*H224</f>
        <v>0</v>
      </c>
      <c r="Q224" s="202">
        <v>6.8999999999999997E-4</v>
      </c>
      <c r="R224" s="202">
        <f t="shared" ref="R224:R229" si="2">Q224*H224</f>
        <v>6.8999999999999997E-4</v>
      </c>
      <c r="S224" s="202">
        <v>0</v>
      </c>
      <c r="T224" s="203">
        <f t="shared" ref="T224:T229" si="3"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4" t="s">
        <v>434</v>
      </c>
      <c r="AT224" s="204" t="s">
        <v>648</v>
      </c>
      <c r="AU224" s="204" t="s">
        <v>82</v>
      </c>
      <c r="AY224" s="17" t="s">
        <v>182</v>
      </c>
      <c r="BE224" s="205">
        <f t="shared" ref="BE224:BE229" si="4">IF(N224="základní",J224,0)</f>
        <v>0</v>
      </c>
      <c r="BF224" s="205">
        <f t="shared" ref="BF224:BF229" si="5">IF(N224="snížená",J224,0)</f>
        <v>0</v>
      </c>
      <c r="BG224" s="205">
        <f t="shared" ref="BG224:BG229" si="6">IF(N224="zákl. přenesená",J224,0)</f>
        <v>0</v>
      </c>
      <c r="BH224" s="205">
        <f t="shared" ref="BH224:BH229" si="7">IF(N224="sníž. přenesená",J224,0)</f>
        <v>0</v>
      </c>
      <c r="BI224" s="205">
        <f t="shared" ref="BI224:BI229" si="8">IF(N224="nulová",J224,0)</f>
        <v>0</v>
      </c>
      <c r="BJ224" s="17" t="s">
        <v>80</v>
      </c>
      <c r="BK224" s="205">
        <f t="shared" ref="BK224:BK229" si="9">ROUND(I224*H224,2)</f>
        <v>0</v>
      </c>
      <c r="BL224" s="17" t="s">
        <v>326</v>
      </c>
      <c r="BM224" s="204" t="s">
        <v>5506</v>
      </c>
    </row>
    <row r="225" spans="1:65" s="2" customFormat="1" ht="24.2" customHeight="1">
      <c r="A225" s="34"/>
      <c r="B225" s="35"/>
      <c r="C225" s="242" t="s">
        <v>551</v>
      </c>
      <c r="D225" s="242" t="s">
        <v>648</v>
      </c>
      <c r="E225" s="243" t="s">
        <v>5507</v>
      </c>
      <c r="F225" s="244" t="s">
        <v>5508</v>
      </c>
      <c r="G225" s="245" t="s">
        <v>324</v>
      </c>
      <c r="H225" s="246">
        <v>1</v>
      </c>
      <c r="I225" s="247"/>
      <c r="J225" s="248">
        <f t="shared" si="0"/>
        <v>0</v>
      </c>
      <c r="K225" s="249"/>
      <c r="L225" s="250"/>
      <c r="M225" s="251" t="s">
        <v>1</v>
      </c>
      <c r="N225" s="252" t="s">
        <v>37</v>
      </c>
      <c r="O225" s="71"/>
      <c r="P225" s="202">
        <f t="shared" si="1"/>
        <v>0</v>
      </c>
      <c r="Q225" s="202">
        <v>5.2999999999999998E-4</v>
      </c>
      <c r="R225" s="202">
        <f t="shared" si="2"/>
        <v>5.2999999999999998E-4</v>
      </c>
      <c r="S225" s="202">
        <v>0</v>
      </c>
      <c r="T225" s="203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434</v>
      </c>
      <c r="AT225" s="204" t="s">
        <v>648</v>
      </c>
      <c r="AU225" s="204" t="s">
        <v>82</v>
      </c>
      <c r="AY225" s="17" t="s">
        <v>182</v>
      </c>
      <c r="BE225" s="205">
        <f t="shared" si="4"/>
        <v>0</v>
      </c>
      <c r="BF225" s="205">
        <f t="shared" si="5"/>
        <v>0</v>
      </c>
      <c r="BG225" s="205">
        <f t="shared" si="6"/>
        <v>0</v>
      </c>
      <c r="BH225" s="205">
        <f t="shared" si="7"/>
        <v>0</v>
      </c>
      <c r="BI225" s="205">
        <f t="shared" si="8"/>
        <v>0</v>
      </c>
      <c r="BJ225" s="17" t="s">
        <v>80</v>
      </c>
      <c r="BK225" s="205">
        <f t="shared" si="9"/>
        <v>0</v>
      </c>
      <c r="BL225" s="17" t="s">
        <v>326</v>
      </c>
      <c r="BM225" s="204" t="s">
        <v>5509</v>
      </c>
    </row>
    <row r="226" spans="1:65" s="2" customFormat="1" ht="16.5" customHeight="1">
      <c r="A226" s="34"/>
      <c r="B226" s="35"/>
      <c r="C226" s="242" t="s">
        <v>824</v>
      </c>
      <c r="D226" s="242" t="s">
        <v>648</v>
      </c>
      <c r="E226" s="243" t="s">
        <v>5510</v>
      </c>
      <c r="F226" s="244" t="s">
        <v>5511</v>
      </c>
      <c r="G226" s="245" t="s">
        <v>324</v>
      </c>
      <c r="H226" s="246">
        <v>1</v>
      </c>
      <c r="I226" s="247"/>
      <c r="J226" s="248">
        <f t="shared" si="0"/>
        <v>0</v>
      </c>
      <c r="K226" s="249"/>
      <c r="L226" s="250"/>
      <c r="M226" s="251" t="s">
        <v>1</v>
      </c>
      <c r="N226" s="252" t="s">
        <v>37</v>
      </c>
      <c r="O226" s="71"/>
      <c r="P226" s="202">
        <f t="shared" si="1"/>
        <v>0</v>
      </c>
      <c r="Q226" s="202">
        <v>0</v>
      </c>
      <c r="R226" s="202">
        <f t="shared" si="2"/>
        <v>0</v>
      </c>
      <c r="S226" s="202">
        <v>0</v>
      </c>
      <c r="T226" s="203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4" t="s">
        <v>434</v>
      </c>
      <c r="AT226" s="204" t="s">
        <v>648</v>
      </c>
      <c r="AU226" s="204" t="s">
        <v>82</v>
      </c>
      <c r="AY226" s="17" t="s">
        <v>182</v>
      </c>
      <c r="BE226" s="205">
        <f t="shared" si="4"/>
        <v>0</v>
      </c>
      <c r="BF226" s="205">
        <f t="shared" si="5"/>
        <v>0</v>
      </c>
      <c r="BG226" s="205">
        <f t="shared" si="6"/>
        <v>0</v>
      </c>
      <c r="BH226" s="205">
        <f t="shared" si="7"/>
        <v>0</v>
      </c>
      <c r="BI226" s="205">
        <f t="shared" si="8"/>
        <v>0</v>
      </c>
      <c r="BJ226" s="17" t="s">
        <v>80</v>
      </c>
      <c r="BK226" s="205">
        <f t="shared" si="9"/>
        <v>0</v>
      </c>
      <c r="BL226" s="17" t="s">
        <v>326</v>
      </c>
      <c r="BM226" s="204" t="s">
        <v>5512</v>
      </c>
    </row>
    <row r="227" spans="1:65" s="2" customFormat="1" ht="24.2" customHeight="1">
      <c r="A227" s="34"/>
      <c r="B227" s="35"/>
      <c r="C227" s="192" t="s">
        <v>830</v>
      </c>
      <c r="D227" s="192" t="s">
        <v>184</v>
      </c>
      <c r="E227" s="193" t="s">
        <v>5513</v>
      </c>
      <c r="F227" s="194" t="s">
        <v>5514</v>
      </c>
      <c r="G227" s="195" t="s">
        <v>324</v>
      </c>
      <c r="H227" s="196">
        <v>2</v>
      </c>
      <c r="I227" s="197"/>
      <c r="J227" s="198">
        <f t="shared" si="0"/>
        <v>0</v>
      </c>
      <c r="K227" s="199"/>
      <c r="L227" s="39"/>
      <c r="M227" s="200" t="s">
        <v>1</v>
      </c>
      <c r="N227" s="201" t="s">
        <v>37</v>
      </c>
      <c r="O227" s="71"/>
      <c r="P227" s="202">
        <f t="shared" si="1"/>
        <v>0</v>
      </c>
      <c r="Q227" s="202">
        <v>2.4000000000000001E-4</v>
      </c>
      <c r="R227" s="202">
        <f t="shared" si="2"/>
        <v>4.8000000000000001E-4</v>
      </c>
      <c r="S227" s="202">
        <v>0</v>
      </c>
      <c r="T227" s="203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4" t="s">
        <v>326</v>
      </c>
      <c r="AT227" s="204" t="s">
        <v>184</v>
      </c>
      <c r="AU227" s="204" t="s">
        <v>82</v>
      </c>
      <c r="AY227" s="17" t="s">
        <v>182</v>
      </c>
      <c r="BE227" s="205">
        <f t="shared" si="4"/>
        <v>0</v>
      </c>
      <c r="BF227" s="205">
        <f t="shared" si="5"/>
        <v>0</v>
      </c>
      <c r="BG227" s="205">
        <f t="shared" si="6"/>
        <v>0</v>
      </c>
      <c r="BH227" s="205">
        <f t="shared" si="7"/>
        <v>0</v>
      </c>
      <c r="BI227" s="205">
        <f t="shared" si="8"/>
        <v>0</v>
      </c>
      <c r="BJ227" s="17" t="s">
        <v>80</v>
      </c>
      <c r="BK227" s="205">
        <f t="shared" si="9"/>
        <v>0</v>
      </c>
      <c r="BL227" s="17" t="s">
        <v>326</v>
      </c>
      <c r="BM227" s="204" t="s">
        <v>5515</v>
      </c>
    </row>
    <row r="228" spans="1:65" s="2" customFormat="1" ht="37.9" customHeight="1">
      <c r="A228" s="34"/>
      <c r="B228" s="35"/>
      <c r="C228" s="192" t="s">
        <v>836</v>
      </c>
      <c r="D228" s="192" t="s">
        <v>184</v>
      </c>
      <c r="E228" s="193" t="s">
        <v>5516</v>
      </c>
      <c r="F228" s="194" t="s">
        <v>5517</v>
      </c>
      <c r="G228" s="195" t="s">
        <v>324</v>
      </c>
      <c r="H228" s="196">
        <v>1</v>
      </c>
      <c r="I228" s="197"/>
      <c r="J228" s="198">
        <f t="shared" si="0"/>
        <v>0</v>
      </c>
      <c r="K228" s="199"/>
      <c r="L228" s="39"/>
      <c r="M228" s="200" t="s">
        <v>1</v>
      </c>
      <c r="N228" s="201" t="s">
        <v>37</v>
      </c>
      <c r="O228" s="71"/>
      <c r="P228" s="202">
        <f t="shared" si="1"/>
        <v>0</v>
      </c>
      <c r="Q228" s="202">
        <v>2.3000000000000001E-4</v>
      </c>
      <c r="R228" s="202">
        <f t="shared" si="2"/>
        <v>2.3000000000000001E-4</v>
      </c>
      <c r="S228" s="202">
        <v>0</v>
      </c>
      <c r="T228" s="203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326</v>
      </c>
      <c r="AT228" s="204" t="s">
        <v>184</v>
      </c>
      <c r="AU228" s="204" t="s">
        <v>82</v>
      </c>
      <c r="AY228" s="17" t="s">
        <v>182</v>
      </c>
      <c r="BE228" s="205">
        <f t="shared" si="4"/>
        <v>0</v>
      </c>
      <c r="BF228" s="205">
        <f t="shared" si="5"/>
        <v>0</v>
      </c>
      <c r="BG228" s="205">
        <f t="shared" si="6"/>
        <v>0</v>
      </c>
      <c r="BH228" s="205">
        <f t="shared" si="7"/>
        <v>0</v>
      </c>
      <c r="BI228" s="205">
        <f t="shared" si="8"/>
        <v>0</v>
      </c>
      <c r="BJ228" s="17" t="s">
        <v>80</v>
      </c>
      <c r="BK228" s="205">
        <f t="shared" si="9"/>
        <v>0</v>
      </c>
      <c r="BL228" s="17" t="s">
        <v>326</v>
      </c>
      <c r="BM228" s="204" t="s">
        <v>5518</v>
      </c>
    </row>
    <row r="229" spans="1:65" s="2" customFormat="1" ht="24.2" customHeight="1">
      <c r="A229" s="34"/>
      <c r="B229" s="35"/>
      <c r="C229" s="192" t="s">
        <v>842</v>
      </c>
      <c r="D229" s="192" t="s">
        <v>184</v>
      </c>
      <c r="E229" s="193" t="s">
        <v>5519</v>
      </c>
      <c r="F229" s="194" t="s">
        <v>5520</v>
      </c>
      <c r="G229" s="195" t="s">
        <v>324</v>
      </c>
      <c r="H229" s="196">
        <v>9</v>
      </c>
      <c r="I229" s="197"/>
      <c r="J229" s="198">
        <f t="shared" si="0"/>
        <v>0</v>
      </c>
      <c r="K229" s="199"/>
      <c r="L229" s="39"/>
      <c r="M229" s="200" t="s">
        <v>1</v>
      </c>
      <c r="N229" s="201" t="s">
        <v>37</v>
      </c>
      <c r="O229" s="71"/>
      <c r="P229" s="202">
        <f t="shared" si="1"/>
        <v>0</v>
      </c>
      <c r="Q229" s="202">
        <v>1.3999999999999999E-4</v>
      </c>
      <c r="R229" s="202">
        <f t="shared" si="2"/>
        <v>1.2599999999999998E-3</v>
      </c>
      <c r="S229" s="202">
        <v>0</v>
      </c>
      <c r="T229" s="203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326</v>
      </c>
      <c r="AT229" s="204" t="s">
        <v>184</v>
      </c>
      <c r="AU229" s="204" t="s">
        <v>82</v>
      </c>
      <c r="AY229" s="17" t="s">
        <v>182</v>
      </c>
      <c r="BE229" s="205">
        <f t="shared" si="4"/>
        <v>0</v>
      </c>
      <c r="BF229" s="205">
        <f t="shared" si="5"/>
        <v>0</v>
      </c>
      <c r="BG229" s="205">
        <f t="shared" si="6"/>
        <v>0</v>
      </c>
      <c r="BH229" s="205">
        <f t="shared" si="7"/>
        <v>0</v>
      </c>
      <c r="BI229" s="205">
        <f t="shared" si="8"/>
        <v>0</v>
      </c>
      <c r="BJ229" s="17" t="s">
        <v>80</v>
      </c>
      <c r="BK229" s="205">
        <f t="shared" si="9"/>
        <v>0</v>
      </c>
      <c r="BL229" s="17" t="s">
        <v>326</v>
      </c>
      <c r="BM229" s="204" t="s">
        <v>5521</v>
      </c>
    </row>
    <row r="230" spans="1:65" s="14" customFormat="1" ht="11.25">
      <c r="B230" s="217"/>
      <c r="C230" s="218"/>
      <c r="D230" s="208" t="s">
        <v>194</v>
      </c>
      <c r="E230" s="219" t="s">
        <v>1</v>
      </c>
      <c r="F230" s="220" t="s">
        <v>189</v>
      </c>
      <c r="G230" s="218"/>
      <c r="H230" s="221">
        <v>9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194</v>
      </c>
      <c r="AU230" s="227" t="s">
        <v>82</v>
      </c>
      <c r="AV230" s="14" t="s">
        <v>82</v>
      </c>
      <c r="AW230" s="14" t="s">
        <v>29</v>
      </c>
      <c r="AX230" s="14" t="s">
        <v>80</v>
      </c>
      <c r="AY230" s="227" t="s">
        <v>182</v>
      </c>
    </row>
    <row r="231" spans="1:65" s="2" customFormat="1" ht="21.75" customHeight="1">
      <c r="A231" s="34"/>
      <c r="B231" s="35"/>
      <c r="C231" s="192" t="s">
        <v>848</v>
      </c>
      <c r="D231" s="192" t="s">
        <v>184</v>
      </c>
      <c r="E231" s="193" t="s">
        <v>5522</v>
      </c>
      <c r="F231" s="194" t="s">
        <v>5523</v>
      </c>
      <c r="G231" s="195" t="s">
        <v>324</v>
      </c>
      <c r="H231" s="196">
        <v>1</v>
      </c>
      <c r="I231" s="197"/>
      <c r="J231" s="198">
        <f>ROUND(I231*H231,2)</f>
        <v>0</v>
      </c>
      <c r="K231" s="199"/>
      <c r="L231" s="39"/>
      <c r="M231" s="200" t="s">
        <v>1</v>
      </c>
      <c r="N231" s="201" t="s">
        <v>37</v>
      </c>
      <c r="O231" s="71"/>
      <c r="P231" s="202">
        <f>O231*H231</f>
        <v>0</v>
      </c>
      <c r="Q231" s="202">
        <v>5.2999999999999998E-4</v>
      </c>
      <c r="R231" s="202">
        <f>Q231*H231</f>
        <v>5.2999999999999998E-4</v>
      </c>
      <c r="S231" s="202">
        <v>0</v>
      </c>
      <c r="T231" s="20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4" t="s">
        <v>326</v>
      </c>
      <c r="AT231" s="204" t="s">
        <v>184</v>
      </c>
      <c r="AU231" s="204" t="s">
        <v>82</v>
      </c>
      <c r="AY231" s="17" t="s">
        <v>182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80</v>
      </c>
      <c r="BK231" s="205">
        <f>ROUND(I231*H231,2)</f>
        <v>0</v>
      </c>
      <c r="BL231" s="17" t="s">
        <v>326</v>
      </c>
      <c r="BM231" s="204" t="s">
        <v>5524</v>
      </c>
    </row>
    <row r="232" spans="1:65" s="2" customFormat="1" ht="24.2" customHeight="1">
      <c r="A232" s="34"/>
      <c r="B232" s="35"/>
      <c r="C232" s="192" t="s">
        <v>861</v>
      </c>
      <c r="D232" s="192" t="s">
        <v>184</v>
      </c>
      <c r="E232" s="193" t="s">
        <v>5525</v>
      </c>
      <c r="F232" s="194" t="s">
        <v>5526</v>
      </c>
      <c r="G232" s="195" t="s">
        <v>324</v>
      </c>
      <c r="H232" s="196">
        <v>9</v>
      </c>
      <c r="I232" s="197"/>
      <c r="J232" s="198">
        <f>ROUND(I232*H232,2)</f>
        <v>0</v>
      </c>
      <c r="K232" s="199"/>
      <c r="L232" s="39"/>
      <c r="M232" s="200" t="s">
        <v>1</v>
      </c>
      <c r="N232" s="201" t="s">
        <v>37</v>
      </c>
      <c r="O232" s="71"/>
      <c r="P232" s="202">
        <f>O232*H232</f>
        <v>0</v>
      </c>
      <c r="Q232" s="202">
        <v>6.9999999999999999E-4</v>
      </c>
      <c r="R232" s="202">
        <f>Q232*H232</f>
        <v>6.3E-3</v>
      </c>
      <c r="S232" s="202">
        <v>0</v>
      </c>
      <c r="T232" s="20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4" t="s">
        <v>326</v>
      </c>
      <c r="AT232" s="204" t="s">
        <v>184</v>
      </c>
      <c r="AU232" s="204" t="s">
        <v>82</v>
      </c>
      <c r="AY232" s="17" t="s">
        <v>182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80</v>
      </c>
      <c r="BK232" s="205">
        <f>ROUND(I232*H232,2)</f>
        <v>0</v>
      </c>
      <c r="BL232" s="17" t="s">
        <v>326</v>
      </c>
      <c r="BM232" s="204" t="s">
        <v>5527</v>
      </c>
    </row>
    <row r="233" spans="1:65" s="14" customFormat="1" ht="11.25">
      <c r="B233" s="217"/>
      <c r="C233" s="218"/>
      <c r="D233" s="208" t="s">
        <v>194</v>
      </c>
      <c r="E233" s="219" t="s">
        <v>1</v>
      </c>
      <c r="F233" s="220" t="s">
        <v>189</v>
      </c>
      <c r="G233" s="218"/>
      <c r="H233" s="221">
        <v>9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194</v>
      </c>
      <c r="AU233" s="227" t="s">
        <v>82</v>
      </c>
      <c r="AV233" s="14" t="s">
        <v>82</v>
      </c>
      <c r="AW233" s="14" t="s">
        <v>29</v>
      </c>
      <c r="AX233" s="14" t="s">
        <v>80</v>
      </c>
      <c r="AY233" s="227" t="s">
        <v>182</v>
      </c>
    </row>
    <row r="234" spans="1:65" s="2" customFormat="1" ht="21.75" customHeight="1">
      <c r="A234" s="34"/>
      <c r="B234" s="35"/>
      <c r="C234" s="192" t="s">
        <v>867</v>
      </c>
      <c r="D234" s="192" t="s">
        <v>184</v>
      </c>
      <c r="E234" s="193" t="s">
        <v>5528</v>
      </c>
      <c r="F234" s="194" t="s">
        <v>5529</v>
      </c>
      <c r="G234" s="195" t="s">
        <v>324</v>
      </c>
      <c r="H234" s="196">
        <v>3</v>
      </c>
      <c r="I234" s="197"/>
      <c r="J234" s="198">
        <f t="shared" ref="J234:J241" si="10">ROUND(I234*H234,2)</f>
        <v>0</v>
      </c>
      <c r="K234" s="199"/>
      <c r="L234" s="39"/>
      <c r="M234" s="200" t="s">
        <v>1</v>
      </c>
      <c r="N234" s="201" t="s">
        <v>37</v>
      </c>
      <c r="O234" s="71"/>
      <c r="P234" s="202">
        <f t="shared" ref="P234:P241" si="11">O234*H234</f>
        <v>0</v>
      </c>
      <c r="Q234" s="202">
        <v>2.2000000000000001E-4</v>
      </c>
      <c r="R234" s="202">
        <f t="shared" ref="R234:R241" si="12">Q234*H234</f>
        <v>6.6E-4</v>
      </c>
      <c r="S234" s="202">
        <v>0</v>
      </c>
      <c r="T234" s="203">
        <f t="shared" ref="T234:T241" si="1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326</v>
      </c>
      <c r="AT234" s="204" t="s">
        <v>184</v>
      </c>
      <c r="AU234" s="204" t="s">
        <v>82</v>
      </c>
      <c r="AY234" s="17" t="s">
        <v>182</v>
      </c>
      <c r="BE234" s="205">
        <f t="shared" ref="BE234:BE241" si="14">IF(N234="základní",J234,0)</f>
        <v>0</v>
      </c>
      <c r="BF234" s="205">
        <f t="shared" ref="BF234:BF241" si="15">IF(N234="snížená",J234,0)</f>
        <v>0</v>
      </c>
      <c r="BG234" s="205">
        <f t="shared" ref="BG234:BG241" si="16">IF(N234="zákl. přenesená",J234,0)</f>
        <v>0</v>
      </c>
      <c r="BH234" s="205">
        <f t="shared" ref="BH234:BH241" si="17">IF(N234="sníž. přenesená",J234,0)</f>
        <v>0</v>
      </c>
      <c r="BI234" s="205">
        <f t="shared" ref="BI234:BI241" si="18">IF(N234="nulová",J234,0)</f>
        <v>0</v>
      </c>
      <c r="BJ234" s="17" t="s">
        <v>80</v>
      </c>
      <c r="BK234" s="205">
        <f t="shared" ref="BK234:BK241" si="19">ROUND(I234*H234,2)</f>
        <v>0</v>
      </c>
      <c r="BL234" s="17" t="s">
        <v>326</v>
      </c>
      <c r="BM234" s="204" t="s">
        <v>5530</v>
      </c>
    </row>
    <row r="235" spans="1:65" s="2" customFormat="1" ht="24.2" customHeight="1">
      <c r="A235" s="34"/>
      <c r="B235" s="35"/>
      <c r="C235" s="192" t="s">
        <v>871</v>
      </c>
      <c r="D235" s="192" t="s">
        <v>184</v>
      </c>
      <c r="E235" s="193" t="s">
        <v>5531</v>
      </c>
      <c r="F235" s="194" t="s">
        <v>5532</v>
      </c>
      <c r="G235" s="195" t="s">
        <v>324</v>
      </c>
      <c r="H235" s="196">
        <v>1</v>
      </c>
      <c r="I235" s="197"/>
      <c r="J235" s="198">
        <f t="shared" si="10"/>
        <v>0</v>
      </c>
      <c r="K235" s="199"/>
      <c r="L235" s="39"/>
      <c r="M235" s="200" t="s">
        <v>1</v>
      </c>
      <c r="N235" s="201" t="s">
        <v>37</v>
      </c>
      <c r="O235" s="71"/>
      <c r="P235" s="202">
        <f t="shared" si="11"/>
        <v>0</v>
      </c>
      <c r="Q235" s="202">
        <v>5.6999999999999998E-4</v>
      </c>
      <c r="R235" s="202">
        <f t="shared" si="12"/>
        <v>5.6999999999999998E-4</v>
      </c>
      <c r="S235" s="202">
        <v>0</v>
      </c>
      <c r="T235" s="203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326</v>
      </c>
      <c r="AT235" s="204" t="s">
        <v>184</v>
      </c>
      <c r="AU235" s="204" t="s">
        <v>82</v>
      </c>
      <c r="AY235" s="17" t="s">
        <v>182</v>
      </c>
      <c r="BE235" s="205">
        <f t="shared" si="14"/>
        <v>0</v>
      </c>
      <c r="BF235" s="205">
        <f t="shared" si="15"/>
        <v>0</v>
      </c>
      <c r="BG235" s="205">
        <f t="shared" si="16"/>
        <v>0</v>
      </c>
      <c r="BH235" s="205">
        <f t="shared" si="17"/>
        <v>0</v>
      </c>
      <c r="BI235" s="205">
        <f t="shared" si="18"/>
        <v>0</v>
      </c>
      <c r="BJ235" s="17" t="s">
        <v>80</v>
      </c>
      <c r="BK235" s="205">
        <f t="shared" si="19"/>
        <v>0</v>
      </c>
      <c r="BL235" s="17" t="s">
        <v>326</v>
      </c>
      <c r="BM235" s="204" t="s">
        <v>5533</v>
      </c>
    </row>
    <row r="236" spans="1:65" s="2" customFormat="1" ht="33" customHeight="1">
      <c r="A236" s="34"/>
      <c r="B236" s="35"/>
      <c r="C236" s="192" t="s">
        <v>878</v>
      </c>
      <c r="D236" s="192" t="s">
        <v>184</v>
      </c>
      <c r="E236" s="193" t="s">
        <v>5534</v>
      </c>
      <c r="F236" s="194" t="s">
        <v>5535</v>
      </c>
      <c r="G236" s="195" t="s">
        <v>324</v>
      </c>
      <c r="H236" s="196">
        <v>2</v>
      </c>
      <c r="I236" s="197"/>
      <c r="J236" s="198">
        <f t="shared" si="10"/>
        <v>0</v>
      </c>
      <c r="K236" s="199"/>
      <c r="L236" s="39"/>
      <c r="M236" s="200" t="s">
        <v>1</v>
      </c>
      <c r="N236" s="201" t="s">
        <v>37</v>
      </c>
      <c r="O236" s="71"/>
      <c r="P236" s="202">
        <f t="shared" si="11"/>
        <v>0</v>
      </c>
      <c r="Q236" s="202">
        <v>6.2E-4</v>
      </c>
      <c r="R236" s="202">
        <f t="shared" si="12"/>
        <v>1.24E-3</v>
      </c>
      <c r="S236" s="202">
        <v>0</v>
      </c>
      <c r="T236" s="203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326</v>
      </c>
      <c r="AT236" s="204" t="s">
        <v>184</v>
      </c>
      <c r="AU236" s="204" t="s">
        <v>82</v>
      </c>
      <c r="AY236" s="17" t="s">
        <v>182</v>
      </c>
      <c r="BE236" s="205">
        <f t="shared" si="14"/>
        <v>0</v>
      </c>
      <c r="BF236" s="205">
        <f t="shared" si="15"/>
        <v>0</v>
      </c>
      <c r="BG236" s="205">
        <f t="shared" si="16"/>
        <v>0</v>
      </c>
      <c r="BH236" s="205">
        <f t="shared" si="17"/>
        <v>0</v>
      </c>
      <c r="BI236" s="205">
        <f t="shared" si="18"/>
        <v>0</v>
      </c>
      <c r="BJ236" s="17" t="s">
        <v>80</v>
      </c>
      <c r="BK236" s="205">
        <f t="shared" si="19"/>
        <v>0</v>
      </c>
      <c r="BL236" s="17" t="s">
        <v>326</v>
      </c>
      <c r="BM236" s="204" t="s">
        <v>5536</v>
      </c>
    </row>
    <row r="237" spans="1:65" s="2" customFormat="1" ht="24.2" customHeight="1">
      <c r="A237" s="34"/>
      <c r="B237" s="35"/>
      <c r="C237" s="192" t="s">
        <v>886</v>
      </c>
      <c r="D237" s="192" t="s">
        <v>184</v>
      </c>
      <c r="E237" s="193" t="s">
        <v>5537</v>
      </c>
      <c r="F237" s="194" t="s">
        <v>5538</v>
      </c>
      <c r="G237" s="195" t="s">
        <v>324</v>
      </c>
      <c r="H237" s="196">
        <v>2</v>
      </c>
      <c r="I237" s="197"/>
      <c r="J237" s="198">
        <f t="shared" si="10"/>
        <v>0</v>
      </c>
      <c r="K237" s="199"/>
      <c r="L237" s="39"/>
      <c r="M237" s="200" t="s">
        <v>1</v>
      </c>
      <c r="N237" s="201" t="s">
        <v>37</v>
      </c>
      <c r="O237" s="71"/>
      <c r="P237" s="202">
        <f t="shared" si="11"/>
        <v>0</v>
      </c>
      <c r="Q237" s="202">
        <v>1.47E-3</v>
      </c>
      <c r="R237" s="202">
        <f t="shared" si="12"/>
        <v>2.9399999999999999E-3</v>
      </c>
      <c r="S237" s="202">
        <v>0</v>
      </c>
      <c r="T237" s="203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326</v>
      </c>
      <c r="AT237" s="204" t="s">
        <v>184</v>
      </c>
      <c r="AU237" s="204" t="s">
        <v>82</v>
      </c>
      <c r="AY237" s="17" t="s">
        <v>182</v>
      </c>
      <c r="BE237" s="205">
        <f t="shared" si="14"/>
        <v>0</v>
      </c>
      <c r="BF237" s="205">
        <f t="shared" si="15"/>
        <v>0</v>
      </c>
      <c r="BG237" s="205">
        <f t="shared" si="16"/>
        <v>0</v>
      </c>
      <c r="BH237" s="205">
        <f t="shared" si="17"/>
        <v>0</v>
      </c>
      <c r="BI237" s="205">
        <f t="shared" si="18"/>
        <v>0</v>
      </c>
      <c r="BJ237" s="17" t="s">
        <v>80</v>
      </c>
      <c r="BK237" s="205">
        <f t="shared" si="19"/>
        <v>0</v>
      </c>
      <c r="BL237" s="17" t="s">
        <v>326</v>
      </c>
      <c r="BM237" s="204" t="s">
        <v>5539</v>
      </c>
    </row>
    <row r="238" spans="1:65" s="2" customFormat="1" ht="33" customHeight="1">
      <c r="A238" s="34"/>
      <c r="B238" s="35"/>
      <c r="C238" s="192" t="s">
        <v>892</v>
      </c>
      <c r="D238" s="192" t="s">
        <v>184</v>
      </c>
      <c r="E238" s="193" t="s">
        <v>5540</v>
      </c>
      <c r="F238" s="194" t="s">
        <v>5541</v>
      </c>
      <c r="G238" s="195" t="s">
        <v>4309</v>
      </c>
      <c r="H238" s="196">
        <v>1</v>
      </c>
      <c r="I238" s="197"/>
      <c r="J238" s="198">
        <f t="shared" si="10"/>
        <v>0</v>
      </c>
      <c r="K238" s="199"/>
      <c r="L238" s="39"/>
      <c r="M238" s="200" t="s">
        <v>1</v>
      </c>
      <c r="N238" s="201" t="s">
        <v>37</v>
      </c>
      <c r="O238" s="71"/>
      <c r="P238" s="202">
        <f t="shared" si="11"/>
        <v>0</v>
      </c>
      <c r="Q238" s="202">
        <v>9.8999999999999999E-4</v>
      </c>
      <c r="R238" s="202">
        <f t="shared" si="12"/>
        <v>9.8999999999999999E-4</v>
      </c>
      <c r="S238" s="202">
        <v>0</v>
      </c>
      <c r="T238" s="203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4" t="s">
        <v>326</v>
      </c>
      <c r="AT238" s="204" t="s">
        <v>184</v>
      </c>
      <c r="AU238" s="204" t="s">
        <v>82</v>
      </c>
      <c r="AY238" s="17" t="s">
        <v>182</v>
      </c>
      <c r="BE238" s="205">
        <f t="shared" si="14"/>
        <v>0</v>
      </c>
      <c r="BF238" s="205">
        <f t="shared" si="15"/>
        <v>0</v>
      </c>
      <c r="BG238" s="205">
        <f t="shared" si="16"/>
        <v>0</v>
      </c>
      <c r="BH238" s="205">
        <f t="shared" si="17"/>
        <v>0</v>
      </c>
      <c r="BI238" s="205">
        <f t="shared" si="18"/>
        <v>0</v>
      </c>
      <c r="BJ238" s="17" t="s">
        <v>80</v>
      </c>
      <c r="BK238" s="205">
        <f t="shared" si="19"/>
        <v>0</v>
      </c>
      <c r="BL238" s="17" t="s">
        <v>326</v>
      </c>
      <c r="BM238" s="204" t="s">
        <v>5542</v>
      </c>
    </row>
    <row r="239" spans="1:65" s="2" customFormat="1" ht="24.2" customHeight="1">
      <c r="A239" s="34"/>
      <c r="B239" s="35"/>
      <c r="C239" s="242" t="s">
        <v>898</v>
      </c>
      <c r="D239" s="242" t="s">
        <v>648</v>
      </c>
      <c r="E239" s="243" t="s">
        <v>5543</v>
      </c>
      <c r="F239" s="244" t="s">
        <v>5544</v>
      </c>
      <c r="G239" s="245" t="s">
        <v>324</v>
      </c>
      <c r="H239" s="246">
        <v>1</v>
      </c>
      <c r="I239" s="247"/>
      <c r="J239" s="248">
        <f t="shared" si="10"/>
        <v>0</v>
      </c>
      <c r="K239" s="249"/>
      <c r="L239" s="250"/>
      <c r="M239" s="251" t="s">
        <v>1</v>
      </c>
      <c r="N239" s="252" t="s">
        <v>37</v>
      </c>
      <c r="O239" s="71"/>
      <c r="P239" s="202">
        <f t="shared" si="11"/>
        <v>0</v>
      </c>
      <c r="Q239" s="202">
        <v>0</v>
      </c>
      <c r="R239" s="202">
        <f t="shared" si="12"/>
        <v>0</v>
      </c>
      <c r="S239" s="202">
        <v>0</v>
      </c>
      <c r="T239" s="203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4" t="s">
        <v>434</v>
      </c>
      <c r="AT239" s="204" t="s">
        <v>648</v>
      </c>
      <c r="AU239" s="204" t="s">
        <v>82</v>
      </c>
      <c r="AY239" s="17" t="s">
        <v>182</v>
      </c>
      <c r="BE239" s="205">
        <f t="shared" si="14"/>
        <v>0</v>
      </c>
      <c r="BF239" s="205">
        <f t="shared" si="15"/>
        <v>0</v>
      </c>
      <c r="BG239" s="205">
        <f t="shared" si="16"/>
        <v>0</v>
      </c>
      <c r="BH239" s="205">
        <f t="shared" si="17"/>
        <v>0</v>
      </c>
      <c r="BI239" s="205">
        <f t="shared" si="18"/>
        <v>0</v>
      </c>
      <c r="BJ239" s="17" t="s">
        <v>80</v>
      </c>
      <c r="BK239" s="205">
        <f t="shared" si="19"/>
        <v>0</v>
      </c>
      <c r="BL239" s="17" t="s">
        <v>326</v>
      </c>
      <c r="BM239" s="204" t="s">
        <v>5545</v>
      </c>
    </row>
    <row r="240" spans="1:65" s="2" customFormat="1" ht="24.2" customHeight="1">
      <c r="A240" s="34"/>
      <c r="B240" s="35"/>
      <c r="C240" s="192" t="s">
        <v>902</v>
      </c>
      <c r="D240" s="192" t="s">
        <v>184</v>
      </c>
      <c r="E240" s="193" t="s">
        <v>5546</v>
      </c>
      <c r="F240" s="194" t="s">
        <v>5547</v>
      </c>
      <c r="G240" s="195" t="s">
        <v>292</v>
      </c>
      <c r="H240" s="196">
        <v>1.7000000000000001E-2</v>
      </c>
      <c r="I240" s="197"/>
      <c r="J240" s="198">
        <f t="shared" si="10"/>
        <v>0</v>
      </c>
      <c r="K240" s="199"/>
      <c r="L240" s="39"/>
      <c r="M240" s="200" t="s">
        <v>1</v>
      </c>
      <c r="N240" s="201" t="s">
        <v>37</v>
      </c>
      <c r="O240" s="71"/>
      <c r="P240" s="202">
        <f t="shared" si="11"/>
        <v>0</v>
      </c>
      <c r="Q240" s="202">
        <v>0</v>
      </c>
      <c r="R240" s="202">
        <f t="shared" si="12"/>
        <v>0</v>
      </c>
      <c r="S240" s="202">
        <v>0</v>
      </c>
      <c r="T240" s="203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326</v>
      </c>
      <c r="AT240" s="204" t="s">
        <v>184</v>
      </c>
      <c r="AU240" s="204" t="s">
        <v>82</v>
      </c>
      <c r="AY240" s="17" t="s">
        <v>182</v>
      </c>
      <c r="BE240" s="205">
        <f t="shared" si="14"/>
        <v>0</v>
      </c>
      <c r="BF240" s="205">
        <f t="shared" si="15"/>
        <v>0</v>
      </c>
      <c r="BG240" s="205">
        <f t="shared" si="16"/>
        <v>0</v>
      </c>
      <c r="BH240" s="205">
        <f t="shared" si="17"/>
        <v>0</v>
      </c>
      <c r="BI240" s="205">
        <f t="shared" si="18"/>
        <v>0</v>
      </c>
      <c r="BJ240" s="17" t="s">
        <v>80</v>
      </c>
      <c r="BK240" s="205">
        <f t="shared" si="19"/>
        <v>0</v>
      </c>
      <c r="BL240" s="17" t="s">
        <v>326</v>
      </c>
      <c r="BM240" s="204" t="s">
        <v>5548</v>
      </c>
    </row>
    <row r="241" spans="1:65" s="2" customFormat="1" ht="24.2" customHeight="1">
      <c r="A241" s="34"/>
      <c r="B241" s="35"/>
      <c r="C241" s="192" t="s">
        <v>908</v>
      </c>
      <c r="D241" s="192" t="s">
        <v>184</v>
      </c>
      <c r="E241" s="193" t="s">
        <v>5549</v>
      </c>
      <c r="F241" s="194" t="s">
        <v>5550</v>
      </c>
      <c r="G241" s="195" t="s">
        <v>292</v>
      </c>
      <c r="H241" s="196">
        <v>5.0999999999999997E-2</v>
      </c>
      <c r="I241" s="197"/>
      <c r="J241" s="198">
        <f t="shared" si="10"/>
        <v>0</v>
      </c>
      <c r="K241" s="199"/>
      <c r="L241" s="39"/>
      <c r="M241" s="200" t="s">
        <v>1</v>
      </c>
      <c r="N241" s="201" t="s">
        <v>37</v>
      </c>
      <c r="O241" s="71"/>
      <c r="P241" s="202">
        <f t="shared" si="11"/>
        <v>0</v>
      </c>
      <c r="Q241" s="202">
        <v>0</v>
      </c>
      <c r="R241" s="202">
        <f t="shared" si="12"/>
        <v>0</v>
      </c>
      <c r="S241" s="202">
        <v>0</v>
      </c>
      <c r="T241" s="203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326</v>
      </c>
      <c r="AT241" s="204" t="s">
        <v>184</v>
      </c>
      <c r="AU241" s="204" t="s">
        <v>82</v>
      </c>
      <c r="AY241" s="17" t="s">
        <v>182</v>
      </c>
      <c r="BE241" s="205">
        <f t="shared" si="14"/>
        <v>0</v>
      </c>
      <c r="BF241" s="205">
        <f t="shared" si="15"/>
        <v>0</v>
      </c>
      <c r="BG241" s="205">
        <f t="shared" si="16"/>
        <v>0</v>
      </c>
      <c r="BH241" s="205">
        <f t="shared" si="17"/>
        <v>0</v>
      </c>
      <c r="BI241" s="205">
        <f t="shared" si="18"/>
        <v>0</v>
      </c>
      <c r="BJ241" s="17" t="s">
        <v>80</v>
      </c>
      <c r="BK241" s="205">
        <f t="shared" si="19"/>
        <v>0</v>
      </c>
      <c r="BL241" s="17" t="s">
        <v>326</v>
      </c>
      <c r="BM241" s="204" t="s">
        <v>5551</v>
      </c>
    </row>
    <row r="242" spans="1:65" s="14" customFormat="1" ht="11.25">
      <c r="B242" s="217"/>
      <c r="C242" s="218"/>
      <c r="D242" s="208" t="s">
        <v>194</v>
      </c>
      <c r="E242" s="218"/>
      <c r="F242" s="220" t="s">
        <v>5552</v>
      </c>
      <c r="G242" s="218"/>
      <c r="H242" s="221">
        <v>5.0999999999999997E-2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194</v>
      </c>
      <c r="AU242" s="227" t="s">
        <v>82</v>
      </c>
      <c r="AV242" s="14" t="s">
        <v>82</v>
      </c>
      <c r="AW242" s="14" t="s">
        <v>4</v>
      </c>
      <c r="AX242" s="14" t="s">
        <v>80</v>
      </c>
      <c r="AY242" s="227" t="s">
        <v>182</v>
      </c>
    </row>
    <row r="243" spans="1:65" s="12" customFormat="1" ht="22.9" customHeight="1">
      <c r="B243" s="176"/>
      <c r="C243" s="177"/>
      <c r="D243" s="178" t="s">
        <v>71</v>
      </c>
      <c r="E243" s="190" t="s">
        <v>5553</v>
      </c>
      <c r="F243" s="190" t="s">
        <v>5554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SUM(P244:P269)</f>
        <v>0</v>
      </c>
      <c r="Q243" s="184"/>
      <c r="R243" s="185">
        <f>SUM(R244:R269)</f>
        <v>0.26241999999999999</v>
      </c>
      <c r="S243" s="184"/>
      <c r="T243" s="186">
        <f>SUM(T244:T269)</f>
        <v>0.40744000000000002</v>
      </c>
      <c r="AR243" s="187" t="s">
        <v>82</v>
      </c>
      <c r="AT243" s="188" t="s">
        <v>71</v>
      </c>
      <c r="AU243" s="188" t="s">
        <v>80</v>
      </c>
      <c r="AY243" s="187" t="s">
        <v>182</v>
      </c>
      <c r="BK243" s="189">
        <f>SUM(BK244:BK269)</f>
        <v>0</v>
      </c>
    </row>
    <row r="244" spans="1:65" s="2" customFormat="1" ht="24.2" customHeight="1">
      <c r="A244" s="34"/>
      <c r="B244" s="35"/>
      <c r="C244" s="192" t="s">
        <v>914</v>
      </c>
      <c r="D244" s="192" t="s">
        <v>184</v>
      </c>
      <c r="E244" s="193" t="s">
        <v>5555</v>
      </c>
      <c r="F244" s="194" t="s">
        <v>5556</v>
      </c>
      <c r="G244" s="195" t="s">
        <v>324</v>
      </c>
      <c r="H244" s="196">
        <v>60</v>
      </c>
      <c r="I244" s="197"/>
      <c r="J244" s="198">
        <f>ROUND(I244*H244,2)</f>
        <v>0</v>
      </c>
      <c r="K244" s="199"/>
      <c r="L244" s="39"/>
      <c r="M244" s="200" t="s">
        <v>1</v>
      </c>
      <c r="N244" s="201" t="s">
        <v>37</v>
      </c>
      <c r="O244" s="71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4" t="s">
        <v>326</v>
      </c>
      <c r="AT244" s="204" t="s">
        <v>184</v>
      </c>
      <c r="AU244" s="204" t="s">
        <v>82</v>
      </c>
      <c r="AY244" s="17" t="s">
        <v>182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7" t="s">
        <v>80</v>
      </c>
      <c r="BK244" s="205">
        <f>ROUND(I244*H244,2)</f>
        <v>0</v>
      </c>
      <c r="BL244" s="17" t="s">
        <v>326</v>
      </c>
      <c r="BM244" s="204" t="s">
        <v>5557</v>
      </c>
    </row>
    <row r="245" spans="1:65" s="2" customFormat="1" ht="24.2" customHeight="1">
      <c r="A245" s="34"/>
      <c r="B245" s="35"/>
      <c r="C245" s="192" t="s">
        <v>922</v>
      </c>
      <c r="D245" s="192" t="s">
        <v>184</v>
      </c>
      <c r="E245" s="193" t="s">
        <v>5558</v>
      </c>
      <c r="F245" s="194" t="s">
        <v>5559</v>
      </c>
      <c r="G245" s="195" t="s">
        <v>324</v>
      </c>
      <c r="H245" s="196">
        <v>9</v>
      </c>
      <c r="I245" s="197"/>
      <c r="J245" s="198">
        <f>ROUND(I245*H245,2)</f>
        <v>0</v>
      </c>
      <c r="K245" s="199"/>
      <c r="L245" s="39"/>
      <c r="M245" s="200" t="s">
        <v>1</v>
      </c>
      <c r="N245" s="201" t="s">
        <v>37</v>
      </c>
      <c r="O245" s="71"/>
      <c r="P245" s="202">
        <f>O245*H245</f>
        <v>0</v>
      </c>
      <c r="Q245" s="202">
        <v>1E-4</v>
      </c>
      <c r="R245" s="202">
        <f>Q245*H245</f>
        <v>9.0000000000000008E-4</v>
      </c>
      <c r="S245" s="202">
        <v>3.7490000000000002E-2</v>
      </c>
      <c r="T245" s="203">
        <f>S245*H245</f>
        <v>0.33741000000000004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4" t="s">
        <v>326</v>
      </c>
      <c r="AT245" s="204" t="s">
        <v>184</v>
      </c>
      <c r="AU245" s="204" t="s">
        <v>82</v>
      </c>
      <c r="AY245" s="17" t="s">
        <v>182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7" t="s">
        <v>80</v>
      </c>
      <c r="BK245" s="205">
        <f>ROUND(I245*H245,2)</f>
        <v>0</v>
      </c>
      <c r="BL245" s="17" t="s">
        <v>326</v>
      </c>
      <c r="BM245" s="204" t="s">
        <v>5560</v>
      </c>
    </row>
    <row r="246" spans="1:65" s="14" customFormat="1" ht="11.25">
      <c r="B246" s="217"/>
      <c r="C246" s="218"/>
      <c r="D246" s="208" t="s">
        <v>194</v>
      </c>
      <c r="E246" s="219" t="s">
        <v>1</v>
      </c>
      <c r="F246" s="220" t="s">
        <v>189</v>
      </c>
      <c r="G246" s="218"/>
      <c r="H246" s="221">
        <v>9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194</v>
      </c>
      <c r="AU246" s="227" t="s">
        <v>82</v>
      </c>
      <c r="AV246" s="14" t="s">
        <v>82</v>
      </c>
      <c r="AW246" s="14" t="s">
        <v>29</v>
      </c>
      <c r="AX246" s="14" t="s">
        <v>80</v>
      </c>
      <c r="AY246" s="227" t="s">
        <v>182</v>
      </c>
    </row>
    <row r="247" spans="1:65" s="2" customFormat="1" ht="24.2" customHeight="1">
      <c r="A247" s="34"/>
      <c r="B247" s="35"/>
      <c r="C247" s="192" t="s">
        <v>930</v>
      </c>
      <c r="D247" s="192" t="s">
        <v>184</v>
      </c>
      <c r="E247" s="193" t="s">
        <v>5561</v>
      </c>
      <c r="F247" s="194" t="s">
        <v>5562</v>
      </c>
      <c r="G247" s="195" t="s">
        <v>324</v>
      </c>
      <c r="H247" s="196">
        <v>1</v>
      </c>
      <c r="I247" s="197"/>
      <c r="J247" s="198">
        <f>ROUND(I247*H247,2)</f>
        <v>0</v>
      </c>
      <c r="K247" s="199"/>
      <c r="L247" s="39"/>
      <c r="M247" s="200" t="s">
        <v>1</v>
      </c>
      <c r="N247" s="201" t="s">
        <v>37</v>
      </c>
      <c r="O247" s="71"/>
      <c r="P247" s="202">
        <f>O247*H247</f>
        <v>0</v>
      </c>
      <c r="Q247" s="202">
        <v>1E-4</v>
      </c>
      <c r="R247" s="202">
        <f>Q247*H247</f>
        <v>1E-4</v>
      </c>
      <c r="S247" s="202">
        <v>7.0029999999999995E-2</v>
      </c>
      <c r="T247" s="203">
        <f>S247*H247</f>
        <v>7.0029999999999995E-2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326</v>
      </c>
      <c r="AT247" s="204" t="s">
        <v>184</v>
      </c>
      <c r="AU247" s="204" t="s">
        <v>82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326</v>
      </c>
      <c r="BM247" s="204" t="s">
        <v>5563</v>
      </c>
    </row>
    <row r="248" spans="1:65" s="2" customFormat="1" ht="37.9" customHeight="1">
      <c r="A248" s="34"/>
      <c r="B248" s="35"/>
      <c r="C248" s="192" t="s">
        <v>934</v>
      </c>
      <c r="D248" s="192" t="s">
        <v>184</v>
      </c>
      <c r="E248" s="193" t="s">
        <v>5564</v>
      </c>
      <c r="F248" s="194" t="s">
        <v>5565</v>
      </c>
      <c r="G248" s="195" t="s">
        <v>324</v>
      </c>
      <c r="H248" s="196">
        <v>2</v>
      </c>
      <c r="I248" s="197"/>
      <c r="J248" s="198">
        <f>ROUND(I248*H248,2)</f>
        <v>0</v>
      </c>
      <c r="K248" s="199"/>
      <c r="L248" s="39"/>
      <c r="M248" s="200" t="s">
        <v>1</v>
      </c>
      <c r="N248" s="201" t="s">
        <v>37</v>
      </c>
      <c r="O248" s="71"/>
      <c r="P248" s="202">
        <f>O248*H248</f>
        <v>0</v>
      </c>
      <c r="Q248" s="202">
        <v>2.256E-2</v>
      </c>
      <c r="R248" s="202">
        <f>Q248*H248</f>
        <v>4.512E-2</v>
      </c>
      <c r="S248" s="202">
        <v>0</v>
      </c>
      <c r="T248" s="20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4" t="s">
        <v>326</v>
      </c>
      <c r="AT248" s="204" t="s">
        <v>184</v>
      </c>
      <c r="AU248" s="204" t="s">
        <v>82</v>
      </c>
      <c r="AY248" s="17" t="s">
        <v>182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7" t="s">
        <v>80</v>
      </c>
      <c r="BK248" s="205">
        <f>ROUND(I248*H248,2)</f>
        <v>0</v>
      </c>
      <c r="BL248" s="17" t="s">
        <v>326</v>
      </c>
      <c r="BM248" s="204" t="s">
        <v>5566</v>
      </c>
    </row>
    <row r="249" spans="1:65" s="2" customFormat="1" ht="48.75">
      <c r="A249" s="34"/>
      <c r="B249" s="35"/>
      <c r="C249" s="36"/>
      <c r="D249" s="208" t="s">
        <v>652</v>
      </c>
      <c r="E249" s="36"/>
      <c r="F249" s="253" t="s">
        <v>5567</v>
      </c>
      <c r="G249" s="36"/>
      <c r="H249" s="36"/>
      <c r="I249" s="254"/>
      <c r="J249" s="36"/>
      <c r="K249" s="36"/>
      <c r="L249" s="39"/>
      <c r="M249" s="255"/>
      <c r="N249" s="256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652</v>
      </c>
      <c r="AU249" s="17" t="s">
        <v>82</v>
      </c>
    </row>
    <row r="250" spans="1:65" s="14" customFormat="1" ht="11.25">
      <c r="B250" s="217"/>
      <c r="C250" s="218"/>
      <c r="D250" s="208" t="s">
        <v>194</v>
      </c>
      <c r="E250" s="219" t="s">
        <v>1</v>
      </c>
      <c r="F250" s="220" t="s">
        <v>82</v>
      </c>
      <c r="G250" s="218"/>
      <c r="H250" s="221">
        <v>2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194</v>
      </c>
      <c r="AU250" s="227" t="s">
        <v>82</v>
      </c>
      <c r="AV250" s="14" t="s">
        <v>82</v>
      </c>
      <c r="AW250" s="14" t="s">
        <v>29</v>
      </c>
      <c r="AX250" s="14" t="s">
        <v>80</v>
      </c>
      <c r="AY250" s="227" t="s">
        <v>182</v>
      </c>
    </row>
    <row r="251" spans="1:65" s="2" customFormat="1" ht="37.9" customHeight="1">
      <c r="A251" s="34"/>
      <c r="B251" s="35"/>
      <c r="C251" s="192" t="s">
        <v>938</v>
      </c>
      <c r="D251" s="192" t="s">
        <v>184</v>
      </c>
      <c r="E251" s="193" t="s">
        <v>5568</v>
      </c>
      <c r="F251" s="194" t="s">
        <v>5569</v>
      </c>
      <c r="G251" s="195" t="s">
        <v>324</v>
      </c>
      <c r="H251" s="196">
        <v>1</v>
      </c>
      <c r="I251" s="197"/>
      <c r="J251" s="198">
        <f>ROUND(I251*H251,2)</f>
        <v>0</v>
      </c>
      <c r="K251" s="199"/>
      <c r="L251" s="39"/>
      <c r="M251" s="200" t="s">
        <v>1</v>
      </c>
      <c r="N251" s="201" t="s">
        <v>37</v>
      </c>
      <c r="O251" s="71"/>
      <c r="P251" s="202">
        <f>O251*H251</f>
        <v>0</v>
      </c>
      <c r="Q251" s="202">
        <v>1.4500000000000001E-2</v>
      </c>
      <c r="R251" s="202">
        <f>Q251*H251</f>
        <v>1.4500000000000001E-2</v>
      </c>
      <c r="S251" s="202">
        <v>0</v>
      </c>
      <c r="T251" s="20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326</v>
      </c>
      <c r="AT251" s="204" t="s">
        <v>184</v>
      </c>
      <c r="AU251" s="204" t="s">
        <v>82</v>
      </c>
      <c r="AY251" s="17" t="s">
        <v>182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7" t="s">
        <v>80</v>
      </c>
      <c r="BK251" s="205">
        <f>ROUND(I251*H251,2)</f>
        <v>0</v>
      </c>
      <c r="BL251" s="17" t="s">
        <v>326</v>
      </c>
      <c r="BM251" s="204" t="s">
        <v>5570</v>
      </c>
    </row>
    <row r="252" spans="1:65" s="2" customFormat="1" ht="33" customHeight="1">
      <c r="A252" s="34"/>
      <c r="B252" s="35"/>
      <c r="C252" s="192" t="s">
        <v>943</v>
      </c>
      <c r="D252" s="192" t="s">
        <v>184</v>
      </c>
      <c r="E252" s="193" t="s">
        <v>5571</v>
      </c>
      <c r="F252" s="194" t="s">
        <v>5572</v>
      </c>
      <c r="G252" s="195" t="s">
        <v>324</v>
      </c>
      <c r="H252" s="196">
        <v>1</v>
      </c>
      <c r="I252" s="197"/>
      <c r="J252" s="198">
        <f>ROUND(I252*H252,2)</f>
        <v>0</v>
      </c>
      <c r="K252" s="199"/>
      <c r="L252" s="39"/>
      <c r="M252" s="200" t="s">
        <v>1</v>
      </c>
      <c r="N252" s="201" t="s">
        <v>37</v>
      </c>
      <c r="O252" s="71"/>
      <c r="P252" s="202">
        <f>O252*H252</f>
        <v>0</v>
      </c>
      <c r="Q252" s="202">
        <v>4.2000000000000003E-2</v>
      </c>
      <c r="R252" s="202">
        <f>Q252*H252</f>
        <v>4.2000000000000003E-2</v>
      </c>
      <c r="S252" s="202">
        <v>0</v>
      </c>
      <c r="T252" s="20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326</v>
      </c>
      <c r="AT252" s="204" t="s">
        <v>184</v>
      </c>
      <c r="AU252" s="204" t="s">
        <v>82</v>
      </c>
      <c r="AY252" s="17" t="s">
        <v>182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7" t="s">
        <v>80</v>
      </c>
      <c r="BK252" s="205">
        <f>ROUND(I252*H252,2)</f>
        <v>0</v>
      </c>
      <c r="BL252" s="17" t="s">
        <v>326</v>
      </c>
      <c r="BM252" s="204" t="s">
        <v>5573</v>
      </c>
    </row>
    <row r="253" spans="1:65" s="2" customFormat="1" ht="48.75">
      <c r="A253" s="34"/>
      <c r="B253" s="35"/>
      <c r="C253" s="36"/>
      <c r="D253" s="208" t="s">
        <v>652</v>
      </c>
      <c r="E253" s="36"/>
      <c r="F253" s="253" t="s">
        <v>5567</v>
      </c>
      <c r="G253" s="36"/>
      <c r="H253" s="36"/>
      <c r="I253" s="254"/>
      <c r="J253" s="36"/>
      <c r="K253" s="36"/>
      <c r="L253" s="39"/>
      <c r="M253" s="255"/>
      <c r="N253" s="256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652</v>
      </c>
      <c r="AU253" s="17" t="s">
        <v>82</v>
      </c>
    </row>
    <row r="254" spans="1:65" s="14" customFormat="1" ht="11.25">
      <c r="B254" s="217"/>
      <c r="C254" s="218"/>
      <c r="D254" s="208" t="s">
        <v>194</v>
      </c>
      <c r="E254" s="219" t="s">
        <v>1</v>
      </c>
      <c r="F254" s="220" t="s">
        <v>80</v>
      </c>
      <c r="G254" s="218"/>
      <c r="H254" s="221">
        <v>1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194</v>
      </c>
      <c r="AU254" s="227" t="s">
        <v>82</v>
      </c>
      <c r="AV254" s="14" t="s">
        <v>82</v>
      </c>
      <c r="AW254" s="14" t="s">
        <v>29</v>
      </c>
      <c r="AX254" s="14" t="s">
        <v>80</v>
      </c>
      <c r="AY254" s="227" t="s">
        <v>182</v>
      </c>
    </row>
    <row r="255" spans="1:65" s="2" customFormat="1" ht="37.9" customHeight="1">
      <c r="A255" s="34"/>
      <c r="B255" s="35"/>
      <c r="C255" s="192" t="s">
        <v>948</v>
      </c>
      <c r="D255" s="192" t="s">
        <v>184</v>
      </c>
      <c r="E255" s="193" t="s">
        <v>5574</v>
      </c>
      <c r="F255" s="194" t="s">
        <v>5575</v>
      </c>
      <c r="G255" s="195" t="s">
        <v>324</v>
      </c>
      <c r="H255" s="196">
        <v>1</v>
      </c>
      <c r="I255" s="197"/>
      <c r="J255" s="198">
        <f>ROUND(I255*H255,2)</f>
        <v>0</v>
      </c>
      <c r="K255" s="199"/>
      <c r="L255" s="39"/>
      <c r="M255" s="200" t="s">
        <v>1</v>
      </c>
      <c r="N255" s="201" t="s">
        <v>37</v>
      </c>
      <c r="O255" s="71"/>
      <c r="P255" s="202">
        <f>O255*H255</f>
        <v>0</v>
      </c>
      <c r="Q255" s="202">
        <v>1.942E-2</v>
      </c>
      <c r="R255" s="202">
        <f>Q255*H255</f>
        <v>1.942E-2</v>
      </c>
      <c r="S255" s="202">
        <v>0</v>
      </c>
      <c r="T255" s="20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4" t="s">
        <v>326</v>
      </c>
      <c r="AT255" s="204" t="s">
        <v>184</v>
      </c>
      <c r="AU255" s="204" t="s">
        <v>82</v>
      </c>
      <c r="AY255" s="17" t="s">
        <v>182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7" t="s">
        <v>80</v>
      </c>
      <c r="BK255" s="205">
        <f>ROUND(I255*H255,2)</f>
        <v>0</v>
      </c>
      <c r="BL255" s="17" t="s">
        <v>326</v>
      </c>
      <c r="BM255" s="204" t="s">
        <v>5576</v>
      </c>
    </row>
    <row r="256" spans="1:65" s="2" customFormat="1" ht="24.2" customHeight="1">
      <c r="A256" s="34"/>
      <c r="B256" s="35"/>
      <c r="C256" s="192" t="s">
        <v>953</v>
      </c>
      <c r="D256" s="192" t="s">
        <v>184</v>
      </c>
      <c r="E256" s="193" t="s">
        <v>5577</v>
      </c>
      <c r="F256" s="194" t="s">
        <v>5578</v>
      </c>
      <c r="G256" s="195" t="s">
        <v>324</v>
      </c>
      <c r="H256" s="196">
        <v>1</v>
      </c>
      <c r="I256" s="197"/>
      <c r="J256" s="198">
        <f>ROUND(I256*H256,2)</f>
        <v>0</v>
      </c>
      <c r="K256" s="199"/>
      <c r="L256" s="39"/>
      <c r="M256" s="200" t="s">
        <v>1</v>
      </c>
      <c r="N256" s="201" t="s">
        <v>37</v>
      </c>
      <c r="O256" s="71"/>
      <c r="P256" s="202">
        <f>O256*H256</f>
        <v>0</v>
      </c>
      <c r="Q256" s="202">
        <v>2.5159999999999998E-2</v>
      </c>
      <c r="R256" s="202">
        <f>Q256*H256</f>
        <v>2.5159999999999998E-2</v>
      </c>
      <c r="S256" s="202">
        <v>0</v>
      </c>
      <c r="T256" s="20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326</v>
      </c>
      <c r="AT256" s="204" t="s">
        <v>184</v>
      </c>
      <c r="AU256" s="204" t="s">
        <v>82</v>
      </c>
      <c r="AY256" s="17" t="s">
        <v>182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7" t="s">
        <v>80</v>
      </c>
      <c r="BK256" s="205">
        <f>ROUND(I256*H256,2)</f>
        <v>0</v>
      </c>
      <c r="BL256" s="17" t="s">
        <v>326</v>
      </c>
      <c r="BM256" s="204" t="s">
        <v>5579</v>
      </c>
    </row>
    <row r="257" spans="1:65" s="2" customFormat="1" ht="33" customHeight="1">
      <c r="A257" s="34"/>
      <c r="B257" s="35"/>
      <c r="C257" s="192" t="s">
        <v>958</v>
      </c>
      <c r="D257" s="192" t="s">
        <v>184</v>
      </c>
      <c r="E257" s="193" t="s">
        <v>5580</v>
      </c>
      <c r="F257" s="194" t="s">
        <v>5581</v>
      </c>
      <c r="G257" s="195" t="s">
        <v>324</v>
      </c>
      <c r="H257" s="196">
        <v>3</v>
      </c>
      <c r="I257" s="197"/>
      <c r="J257" s="198">
        <f>ROUND(I257*H257,2)</f>
        <v>0</v>
      </c>
      <c r="K257" s="199"/>
      <c r="L257" s="39"/>
      <c r="M257" s="200" t="s">
        <v>1</v>
      </c>
      <c r="N257" s="201" t="s">
        <v>37</v>
      </c>
      <c r="O257" s="71"/>
      <c r="P257" s="202">
        <f>O257*H257</f>
        <v>0</v>
      </c>
      <c r="Q257" s="202">
        <v>2.5159999999999998E-2</v>
      </c>
      <c r="R257" s="202">
        <f>Q257*H257</f>
        <v>7.5479999999999992E-2</v>
      </c>
      <c r="S257" s="202">
        <v>0</v>
      </c>
      <c r="T257" s="20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4" t="s">
        <v>326</v>
      </c>
      <c r="AT257" s="204" t="s">
        <v>184</v>
      </c>
      <c r="AU257" s="204" t="s">
        <v>82</v>
      </c>
      <c r="AY257" s="17" t="s">
        <v>182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7" t="s">
        <v>80</v>
      </c>
      <c r="BK257" s="205">
        <f>ROUND(I257*H257,2)</f>
        <v>0</v>
      </c>
      <c r="BL257" s="17" t="s">
        <v>326</v>
      </c>
      <c r="BM257" s="204" t="s">
        <v>5582</v>
      </c>
    </row>
    <row r="258" spans="1:65" s="2" customFormat="1" ht="29.25">
      <c r="A258" s="34"/>
      <c r="B258" s="35"/>
      <c r="C258" s="36"/>
      <c r="D258" s="208" t="s">
        <v>652</v>
      </c>
      <c r="E258" s="36"/>
      <c r="F258" s="253" t="s">
        <v>5583</v>
      </c>
      <c r="G258" s="36"/>
      <c r="H258" s="36"/>
      <c r="I258" s="254"/>
      <c r="J258" s="36"/>
      <c r="K258" s="36"/>
      <c r="L258" s="39"/>
      <c r="M258" s="255"/>
      <c r="N258" s="256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652</v>
      </c>
      <c r="AU258" s="17" t="s">
        <v>82</v>
      </c>
    </row>
    <row r="259" spans="1:65" s="2" customFormat="1" ht="21.75" customHeight="1">
      <c r="A259" s="34"/>
      <c r="B259" s="35"/>
      <c r="C259" s="192" t="s">
        <v>963</v>
      </c>
      <c r="D259" s="192" t="s">
        <v>184</v>
      </c>
      <c r="E259" s="193" t="s">
        <v>5584</v>
      </c>
      <c r="F259" s="194" t="s">
        <v>5585</v>
      </c>
      <c r="G259" s="195" t="s">
        <v>201</v>
      </c>
      <c r="H259" s="196">
        <v>120</v>
      </c>
      <c r="I259" s="197"/>
      <c r="J259" s="198">
        <f>ROUND(I259*H259,2)</f>
        <v>0</v>
      </c>
      <c r="K259" s="199"/>
      <c r="L259" s="39"/>
      <c r="M259" s="200" t="s">
        <v>1</v>
      </c>
      <c r="N259" s="201" t="s">
        <v>37</v>
      </c>
      <c r="O259" s="71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326</v>
      </c>
      <c r="AT259" s="204" t="s">
        <v>184</v>
      </c>
      <c r="AU259" s="204" t="s">
        <v>82</v>
      </c>
      <c r="AY259" s="17" t="s">
        <v>182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7" t="s">
        <v>80</v>
      </c>
      <c r="BK259" s="205">
        <f>ROUND(I259*H259,2)</f>
        <v>0</v>
      </c>
      <c r="BL259" s="17" t="s">
        <v>326</v>
      </c>
      <c r="BM259" s="204" t="s">
        <v>5586</v>
      </c>
    </row>
    <row r="260" spans="1:65" s="2" customFormat="1" ht="24.2" customHeight="1">
      <c r="A260" s="34"/>
      <c r="B260" s="35"/>
      <c r="C260" s="192" t="s">
        <v>965</v>
      </c>
      <c r="D260" s="192" t="s">
        <v>184</v>
      </c>
      <c r="E260" s="193" t="s">
        <v>5587</v>
      </c>
      <c r="F260" s="194" t="s">
        <v>5588</v>
      </c>
      <c r="G260" s="195" t="s">
        <v>201</v>
      </c>
      <c r="H260" s="196">
        <v>120</v>
      </c>
      <c r="I260" s="197"/>
      <c r="J260" s="198">
        <f>ROUND(I260*H260,2)</f>
        <v>0</v>
      </c>
      <c r="K260" s="199"/>
      <c r="L260" s="39"/>
      <c r="M260" s="200" t="s">
        <v>1</v>
      </c>
      <c r="N260" s="201" t="s">
        <v>37</v>
      </c>
      <c r="O260" s="71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4" t="s">
        <v>326</v>
      </c>
      <c r="AT260" s="204" t="s">
        <v>184</v>
      </c>
      <c r="AU260" s="204" t="s">
        <v>82</v>
      </c>
      <c r="AY260" s="17" t="s">
        <v>182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7" t="s">
        <v>80</v>
      </c>
      <c r="BK260" s="205">
        <f>ROUND(I260*H260,2)</f>
        <v>0</v>
      </c>
      <c r="BL260" s="17" t="s">
        <v>326</v>
      </c>
      <c r="BM260" s="204" t="s">
        <v>5589</v>
      </c>
    </row>
    <row r="261" spans="1:65" s="14" customFormat="1" ht="11.25">
      <c r="B261" s="217"/>
      <c r="C261" s="218"/>
      <c r="D261" s="208" t="s">
        <v>194</v>
      </c>
      <c r="E261" s="219" t="s">
        <v>1</v>
      </c>
      <c r="F261" s="220" t="s">
        <v>1367</v>
      </c>
      <c r="G261" s="218"/>
      <c r="H261" s="221">
        <v>120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194</v>
      </c>
      <c r="AU261" s="227" t="s">
        <v>82</v>
      </c>
      <c r="AV261" s="14" t="s">
        <v>82</v>
      </c>
      <c r="AW261" s="14" t="s">
        <v>29</v>
      </c>
      <c r="AX261" s="14" t="s">
        <v>80</v>
      </c>
      <c r="AY261" s="227" t="s">
        <v>182</v>
      </c>
    </row>
    <row r="262" spans="1:65" s="2" customFormat="1" ht="16.5" customHeight="1">
      <c r="A262" s="34"/>
      <c r="B262" s="35"/>
      <c r="C262" s="192" t="s">
        <v>969</v>
      </c>
      <c r="D262" s="192" t="s">
        <v>184</v>
      </c>
      <c r="E262" s="193" t="s">
        <v>5590</v>
      </c>
      <c r="F262" s="194" t="s">
        <v>5591</v>
      </c>
      <c r="G262" s="195" t="s">
        <v>201</v>
      </c>
      <c r="H262" s="196">
        <v>120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37</v>
      </c>
      <c r="O262" s="71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326</v>
      </c>
      <c r="AT262" s="204" t="s">
        <v>184</v>
      </c>
      <c r="AU262" s="204" t="s">
        <v>82</v>
      </c>
      <c r="AY262" s="17" t="s">
        <v>182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326</v>
      </c>
      <c r="BM262" s="204" t="s">
        <v>5592</v>
      </c>
    </row>
    <row r="263" spans="1:65" s="2" customFormat="1" ht="24.2" customHeight="1">
      <c r="A263" s="34"/>
      <c r="B263" s="35"/>
      <c r="C263" s="192" t="s">
        <v>976</v>
      </c>
      <c r="D263" s="192" t="s">
        <v>184</v>
      </c>
      <c r="E263" s="193" t="s">
        <v>5593</v>
      </c>
      <c r="F263" s="194" t="s">
        <v>5594</v>
      </c>
      <c r="G263" s="195" t="s">
        <v>4309</v>
      </c>
      <c r="H263" s="196">
        <v>2</v>
      </c>
      <c r="I263" s="197"/>
      <c r="J263" s="198">
        <f>ROUND(I263*H263,2)</f>
        <v>0</v>
      </c>
      <c r="K263" s="199"/>
      <c r="L263" s="39"/>
      <c r="M263" s="200" t="s">
        <v>1</v>
      </c>
      <c r="N263" s="201" t="s">
        <v>37</v>
      </c>
      <c r="O263" s="71"/>
      <c r="P263" s="202">
        <f>O263*H263</f>
        <v>0</v>
      </c>
      <c r="Q263" s="202">
        <v>1.9869999999999999E-2</v>
      </c>
      <c r="R263" s="202">
        <f>Q263*H263</f>
        <v>3.9739999999999998E-2</v>
      </c>
      <c r="S263" s="202">
        <v>0</v>
      </c>
      <c r="T263" s="20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4" t="s">
        <v>326</v>
      </c>
      <c r="AT263" s="204" t="s">
        <v>184</v>
      </c>
      <c r="AU263" s="204" t="s">
        <v>82</v>
      </c>
      <c r="AY263" s="17" t="s">
        <v>182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7" t="s">
        <v>80</v>
      </c>
      <c r="BK263" s="205">
        <f>ROUND(I263*H263,2)</f>
        <v>0</v>
      </c>
      <c r="BL263" s="17" t="s">
        <v>326</v>
      </c>
      <c r="BM263" s="204" t="s">
        <v>5595</v>
      </c>
    </row>
    <row r="264" spans="1:65" s="2" customFormat="1" ht="58.5">
      <c r="A264" s="34"/>
      <c r="B264" s="35"/>
      <c r="C264" s="36"/>
      <c r="D264" s="208" t="s">
        <v>652</v>
      </c>
      <c r="E264" s="36"/>
      <c r="F264" s="253" t="s">
        <v>5596</v>
      </c>
      <c r="G264" s="36"/>
      <c r="H264" s="36"/>
      <c r="I264" s="254"/>
      <c r="J264" s="36"/>
      <c r="K264" s="36"/>
      <c r="L264" s="39"/>
      <c r="M264" s="255"/>
      <c r="N264" s="256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652</v>
      </c>
      <c r="AU264" s="17" t="s">
        <v>82</v>
      </c>
    </row>
    <row r="265" spans="1:65" s="14" customFormat="1" ht="11.25">
      <c r="B265" s="217"/>
      <c r="C265" s="218"/>
      <c r="D265" s="208" t="s">
        <v>194</v>
      </c>
      <c r="E265" s="219" t="s">
        <v>1</v>
      </c>
      <c r="F265" s="220" t="s">
        <v>82</v>
      </c>
      <c r="G265" s="218"/>
      <c r="H265" s="221">
        <v>2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194</v>
      </c>
      <c r="AU265" s="227" t="s">
        <v>82</v>
      </c>
      <c r="AV265" s="14" t="s">
        <v>82</v>
      </c>
      <c r="AW265" s="14" t="s">
        <v>29</v>
      </c>
      <c r="AX265" s="14" t="s">
        <v>80</v>
      </c>
      <c r="AY265" s="227" t="s">
        <v>182</v>
      </c>
    </row>
    <row r="266" spans="1:65" s="2" customFormat="1" ht="16.5" customHeight="1">
      <c r="A266" s="34"/>
      <c r="B266" s="35"/>
      <c r="C266" s="192" t="s">
        <v>982</v>
      </c>
      <c r="D266" s="192" t="s">
        <v>184</v>
      </c>
      <c r="E266" s="193" t="s">
        <v>5597</v>
      </c>
      <c r="F266" s="194" t="s">
        <v>5598</v>
      </c>
      <c r="G266" s="195" t="s">
        <v>201</v>
      </c>
      <c r="H266" s="196">
        <v>120</v>
      </c>
      <c r="I266" s="197"/>
      <c r="J266" s="198">
        <f>ROUND(I266*H266,2)</f>
        <v>0</v>
      </c>
      <c r="K266" s="199"/>
      <c r="L266" s="39"/>
      <c r="M266" s="200" t="s">
        <v>1</v>
      </c>
      <c r="N266" s="201" t="s">
        <v>37</v>
      </c>
      <c r="O266" s="71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4" t="s">
        <v>326</v>
      </c>
      <c r="AT266" s="204" t="s">
        <v>184</v>
      </c>
      <c r="AU266" s="204" t="s">
        <v>82</v>
      </c>
      <c r="AY266" s="17" t="s">
        <v>182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7" t="s">
        <v>80</v>
      </c>
      <c r="BK266" s="205">
        <f>ROUND(I266*H266,2)</f>
        <v>0</v>
      </c>
      <c r="BL266" s="17" t="s">
        <v>326</v>
      </c>
      <c r="BM266" s="204" t="s">
        <v>5599</v>
      </c>
    </row>
    <row r="267" spans="1:65" s="2" customFormat="1" ht="24.2" customHeight="1">
      <c r="A267" s="34"/>
      <c r="B267" s="35"/>
      <c r="C267" s="192" t="s">
        <v>990</v>
      </c>
      <c r="D267" s="192" t="s">
        <v>184</v>
      </c>
      <c r="E267" s="193" t="s">
        <v>5600</v>
      </c>
      <c r="F267" s="194" t="s">
        <v>5601</v>
      </c>
      <c r="G267" s="195" t="s">
        <v>292</v>
      </c>
      <c r="H267" s="196">
        <v>0.26200000000000001</v>
      </c>
      <c r="I267" s="197"/>
      <c r="J267" s="198">
        <f>ROUND(I267*H267,2)</f>
        <v>0</v>
      </c>
      <c r="K267" s="199"/>
      <c r="L267" s="39"/>
      <c r="M267" s="200" t="s">
        <v>1</v>
      </c>
      <c r="N267" s="201" t="s">
        <v>37</v>
      </c>
      <c r="O267" s="71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4" t="s">
        <v>326</v>
      </c>
      <c r="AT267" s="204" t="s">
        <v>184</v>
      </c>
      <c r="AU267" s="204" t="s">
        <v>82</v>
      </c>
      <c r="AY267" s="17" t="s">
        <v>182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7" t="s">
        <v>80</v>
      </c>
      <c r="BK267" s="205">
        <f>ROUND(I267*H267,2)</f>
        <v>0</v>
      </c>
      <c r="BL267" s="17" t="s">
        <v>326</v>
      </c>
      <c r="BM267" s="204" t="s">
        <v>5602</v>
      </c>
    </row>
    <row r="268" spans="1:65" s="2" customFormat="1" ht="33" customHeight="1">
      <c r="A268" s="34"/>
      <c r="B268" s="35"/>
      <c r="C268" s="192" t="s">
        <v>994</v>
      </c>
      <c r="D268" s="192" t="s">
        <v>184</v>
      </c>
      <c r="E268" s="193" t="s">
        <v>5603</v>
      </c>
      <c r="F268" s="194" t="s">
        <v>5604</v>
      </c>
      <c r="G268" s="195" t="s">
        <v>292</v>
      </c>
      <c r="H268" s="196">
        <v>0.78600000000000003</v>
      </c>
      <c r="I268" s="197"/>
      <c r="J268" s="198">
        <f>ROUND(I268*H268,2)</f>
        <v>0</v>
      </c>
      <c r="K268" s="199"/>
      <c r="L268" s="39"/>
      <c r="M268" s="200" t="s">
        <v>1</v>
      </c>
      <c r="N268" s="201" t="s">
        <v>37</v>
      </c>
      <c r="O268" s="71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4" t="s">
        <v>326</v>
      </c>
      <c r="AT268" s="204" t="s">
        <v>184</v>
      </c>
      <c r="AU268" s="204" t="s">
        <v>82</v>
      </c>
      <c r="AY268" s="17" t="s">
        <v>182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7" t="s">
        <v>80</v>
      </c>
      <c r="BK268" s="205">
        <f>ROUND(I268*H268,2)</f>
        <v>0</v>
      </c>
      <c r="BL268" s="17" t="s">
        <v>326</v>
      </c>
      <c r="BM268" s="204" t="s">
        <v>5605</v>
      </c>
    </row>
    <row r="269" spans="1:65" s="14" customFormat="1" ht="11.25">
      <c r="B269" s="217"/>
      <c r="C269" s="218"/>
      <c r="D269" s="208" t="s">
        <v>194</v>
      </c>
      <c r="E269" s="218"/>
      <c r="F269" s="220" t="s">
        <v>5606</v>
      </c>
      <c r="G269" s="218"/>
      <c r="H269" s="221">
        <v>0.78600000000000003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194</v>
      </c>
      <c r="AU269" s="227" t="s">
        <v>82</v>
      </c>
      <c r="AV269" s="14" t="s">
        <v>82</v>
      </c>
      <c r="AW269" s="14" t="s">
        <v>4</v>
      </c>
      <c r="AX269" s="14" t="s">
        <v>80</v>
      </c>
      <c r="AY269" s="227" t="s">
        <v>182</v>
      </c>
    </row>
    <row r="270" spans="1:65" s="12" customFormat="1" ht="22.9" customHeight="1">
      <c r="B270" s="176"/>
      <c r="C270" s="177"/>
      <c r="D270" s="178" t="s">
        <v>71</v>
      </c>
      <c r="E270" s="190" t="s">
        <v>4046</v>
      </c>
      <c r="F270" s="190" t="s">
        <v>4047</v>
      </c>
      <c r="G270" s="177"/>
      <c r="H270" s="177"/>
      <c r="I270" s="180"/>
      <c r="J270" s="191">
        <f>BK270</f>
        <v>0</v>
      </c>
      <c r="K270" s="177"/>
      <c r="L270" s="182"/>
      <c r="M270" s="183"/>
      <c r="N270" s="184"/>
      <c r="O270" s="184"/>
      <c r="P270" s="185">
        <f>SUM(P271:P276)</f>
        <v>0</v>
      </c>
      <c r="Q270" s="184"/>
      <c r="R270" s="185">
        <f>SUM(R271:R276)</f>
        <v>3.2000000000000002E-3</v>
      </c>
      <c r="S270" s="184"/>
      <c r="T270" s="186">
        <f>SUM(T271:T276)</f>
        <v>0</v>
      </c>
      <c r="AR270" s="187" t="s">
        <v>82</v>
      </c>
      <c r="AT270" s="188" t="s">
        <v>71</v>
      </c>
      <c r="AU270" s="188" t="s">
        <v>80</v>
      </c>
      <c r="AY270" s="187" t="s">
        <v>182</v>
      </c>
      <c r="BK270" s="189">
        <f>SUM(BK271:BK276)</f>
        <v>0</v>
      </c>
    </row>
    <row r="271" spans="1:65" s="2" customFormat="1" ht="16.5" customHeight="1">
      <c r="A271" s="34"/>
      <c r="B271" s="35"/>
      <c r="C271" s="192" t="s">
        <v>1001</v>
      </c>
      <c r="D271" s="192" t="s">
        <v>184</v>
      </c>
      <c r="E271" s="193" t="s">
        <v>5607</v>
      </c>
      <c r="F271" s="194" t="s">
        <v>5608</v>
      </c>
      <c r="G271" s="195" t="s">
        <v>318</v>
      </c>
      <c r="H271" s="196">
        <v>40</v>
      </c>
      <c r="I271" s="197"/>
      <c r="J271" s="198">
        <f>ROUND(I271*H271,2)</f>
        <v>0</v>
      </c>
      <c r="K271" s="199"/>
      <c r="L271" s="39"/>
      <c r="M271" s="200" t="s">
        <v>1</v>
      </c>
      <c r="N271" s="201" t="s">
        <v>37</v>
      </c>
      <c r="O271" s="71"/>
      <c r="P271" s="202">
        <f>O271*H271</f>
        <v>0</v>
      </c>
      <c r="Q271" s="202">
        <v>1.0000000000000001E-5</v>
      </c>
      <c r="R271" s="202">
        <f>Q271*H271</f>
        <v>4.0000000000000002E-4</v>
      </c>
      <c r="S271" s="202">
        <v>0</v>
      </c>
      <c r="T271" s="20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4" t="s">
        <v>326</v>
      </c>
      <c r="AT271" s="204" t="s">
        <v>184</v>
      </c>
      <c r="AU271" s="204" t="s">
        <v>82</v>
      </c>
      <c r="AY271" s="17" t="s">
        <v>182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7" t="s">
        <v>80</v>
      </c>
      <c r="BK271" s="205">
        <f>ROUND(I271*H271,2)</f>
        <v>0</v>
      </c>
      <c r="BL271" s="17" t="s">
        <v>326</v>
      </c>
      <c r="BM271" s="204" t="s">
        <v>5609</v>
      </c>
    </row>
    <row r="272" spans="1:65" s="14" customFormat="1" ht="11.25">
      <c r="B272" s="217"/>
      <c r="C272" s="218"/>
      <c r="D272" s="208" t="s">
        <v>194</v>
      </c>
      <c r="E272" s="219" t="s">
        <v>1</v>
      </c>
      <c r="F272" s="220" t="s">
        <v>5610</v>
      </c>
      <c r="G272" s="218"/>
      <c r="H272" s="221">
        <v>40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194</v>
      </c>
      <c r="AU272" s="227" t="s">
        <v>82</v>
      </c>
      <c r="AV272" s="14" t="s">
        <v>82</v>
      </c>
      <c r="AW272" s="14" t="s">
        <v>29</v>
      </c>
      <c r="AX272" s="14" t="s">
        <v>80</v>
      </c>
      <c r="AY272" s="227" t="s">
        <v>182</v>
      </c>
    </row>
    <row r="273" spans="1:65" s="2" customFormat="1" ht="24.2" customHeight="1">
      <c r="A273" s="34"/>
      <c r="B273" s="35"/>
      <c r="C273" s="192" t="s">
        <v>1005</v>
      </c>
      <c r="D273" s="192" t="s">
        <v>184</v>
      </c>
      <c r="E273" s="193" t="s">
        <v>5611</v>
      </c>
      <c r="F273" s="194" t="s">
        <v>5612</v>
      </c>
      <c r="G273" s="195" t="s">
        <v>318</v>
      </c>
      <c r="H273" s="196">
        <v>40</v>
      </c>
      <c r="I273" s="197"/>
      <c r="J273" s="198">
        <f>ROUND(I273*H273,2)</f>
        <v>0</v>
      </c>
      <c r="K273" s="199"/>
      <c r="L273" s="39"/>
      <c r="M273" s="200" t="s">
        <v>1</v>
      </c>
      <c r="N273" s="201" t="s">
        <v>37</v>
      </c>
      <c r="O273" s="71"/>
      <c r="P273" s="202">
        <f>O273*H273</f>
        <v>0</v>
      </c>
      <c r="Q273" s="202">
        <v>1.0000000000000001E-5</v>
      </c>
      <c r="R273" s="202">
        <f>Q273*H273</f>
        <v>4.0000000000000002E-4</v>
      </c>
      <c r="S273" s="202">
        <v>0</v>
      </c>
      <c r="T273" s="20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4" t="s">
        <v>326</v>
      </c>
      <c r="AT273" s="204" t="s">
        <v>184</v>
      </c>
      <c r="AU273" s="204" t="s">
        <v>82</v>
      </c>
      <c r="AY273" s="17" t="s">
        <v>182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7" t="s">
        <v>80</v>
      </c>
      <c r="BK273" s="205">
        <f>ROUND(I273*H273,2)</f>
        <v>0</v>
      </c>
      <c r="BL273" s="17" t="s">
        <v>326</v>
      </c>
      <c r="BM273" s="204" t="s">
        <v>5613</v>
      </c>
    </row>
    <row r="274" spans="1:65" s="2" customFormat="1" ht="24.2" customHeight="1">
      <c r="A274" s="34"/>
      <c r="B274" s="35"/>
      <c r="C274" s="192" t="s">
        <v>1010</v>
      </c>
      <c r="D274" s="192" t="s">
        <v>184</v>
      </c>
      <c r="E274" s="193" t="s">
        <v>5614</v>
      </c>
      <c r="F274" s="194" t="s">
        <v>5615</v>
      </c>
      <c r="G274" s="195" t="s">
        <v>318</v>
      </c>
      <c r="H274" s="196">
        <v>40</v>
      </c>
      <c r="I274" s="197"/>
      <c r="J274" s="198">
        <f>ROUND(I274*H274,2)</f>
        <v>0</v>
      </c>
      <c r="K274" s="199"/>
      <c r="L274" s="39"/>
      <c r="M274" s="200" t="s">
        <v>1</v>
      </c>
      <c r="N274" s="201" t="s">
        <v>37</v>
      </c>
      <c r="O274" s="71"/>
      <c r="P274" s="202">
        <f>O274*H274</f>
        <v>0</v>
      </c>
      <c r="Q274" s="202">
        <v>2.0000000000000002E-5</v>
      </c>
      <c r="R274" s="202">
        <f>Q274*H274</f>
        <v>8.0000000000000004E-4</v>
      </c>
      <c r="S274" s="202">
        <v>0</v>
      </c>
      <c r="T274" s="20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326</v>
      </c>
      <c r="AT274" s="204" t="s">
        <v>184</v>
      </c>
      <c r="AU274" s="204" t="s">
        <v>82</v>
      </c>
      <c r="AY274" s="17" t="s">
        <v>182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80</v>
      </c>
      <c r="BK274" s="205">
        <f>ROUND(I274*H274,2)</f>
        <v>0</v>
      </c>
      <c r="BL274" s="17" t="s">
        <v>326</v>
      </c>
      <c r="BM274" s="204" t="s">
        <v>5616</v>
      </c>
    </row>
    <row r="275" spans="1:65" s="2" customFormat="1" ht="24.2" customHeight="1">
      <c r="A275" s="34"/>
      <c r="B275" s="35"/>
      <c r="C275" s="192" t="s">
        <v>1014</v>
      </c>
      <c r="D275" s="192" t="s">
        <v>184</v>
      </c>
      <c r="E275" s="193" t="s">
        <v>5617</v>
      </c>
      <c r="F275" s="194" t="s">
        <v>5618</v>
      </c>
      <c r="G275" s="195" t="s">
        <v>318</v>
      </c>
      <c r="H275" s="196">
        <v>40</v>
      </c>
      <c r="I275" s="197"/>
      <c r="J275" s="198">
        <f>ROUND(I275*H275,2)</f>
        <v>0</v>
      </c>
      <c r="K275" s="199"/>
      <c r="L275" s="39"/>
      <c r="M275" s="200" t="s">
        <v>1</v>
      </c>
      <c r="N275" s="201" t="s">
        <v>37</v>
      </c>
      <c r="O275" s="71"/>
      <c r="P275" s="202">
        <f>O275*H275</f>
        <v>0</v>
      </c>
      <c r="Q275" s="202">
        <v>2.0000000000000002E-5</v>
      </c>
      <c r="R275" s="202">
        <f>Q275*H275</f>
        <v>8.0000000000000004E-4</v>
      </c>
      <c r="S275" s="202">
        <v>0</v>
      </c>
      <c r="T275" s="20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4" t="s">
        <v>326</v>
      </c>
      <c r="AT275" s="204" t="s">
        <v>184</v>
      </c>
      <c r="AU275" s="204" t="s">
        <v>82</v>
      </c>
      <c r="AY275" s="17" t="s">
        <v>182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7" t="s">
        <v>80</v>
      </c>
      <c r="BK275" s="205">
        <f>ROUND(I275*H275,2)</f>
        <v>0</v>
      </c>
      <c r="BL275" s="17" t="s">
        <v>326</v>
      </c>
      <c r="BM275" s="204" t="s">
        <v>5619</v>
      </c>
    </row>
    <row r="276" spans="1:65" s="2" customFormat="1" ht="24.2" customHeight="1">
      <c r="A276" s="34"/>
      <c r="B276" s="35"/>
      <c r="C276" s="192" t="s">
        <v>1019</v>
      </c>
      <c r="D276" s="192" t="s">
        <v>184</v>
      </c>
      <c r="E276" s="193" t="s">
        <v>5620</v>
      </c>
      <c r="F276" s="194" t="s">
        <v>5621</v>
      </c>
      <c r="G276" s="195" t="s">
        <v>318</v>
      </c>
      <c r="H276" s="196">
        <v>40</v>
      </c>
      <c r="I276" s="197"/>
      <c r="J276" s="198">
        <f>ROUND(I276*H276,2)</f>
        <v>0</v>
      </c>
      <c r="K276" s="199"/>
      <c r="L276" s="39"/>
      <c r="M276" s="200" t="s">
        <v>1</v>
      </c>
      <c r="N276" s="201" t="s">
        <v>37</v>
      </c>
      <c r="O276" s="71"/>
      <c r="P276" s="202">
        <f>O276*H276</f>
        <v>0</v>
      </c>
      <c r="Q276" s="202">
        <v>2.0000000000000002E-5</v>
      </c>
      <c r="R276" s="202">
        <f>Q276*H276</f>
        <v>8.0000000000000004E-4</v>
      </c>
      <c r="S276" s="202">
        <v>0</v>
      </c>
      <c r="T276" s="20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4" t="s">
        <v>326</v>
      </c>
      <c r="AT276" s="204" t="s">
        <v>184</v>
      </c>
      <c r="AU276" s="204" t="s">
        <v>82</v>
      </c>
      <c r="AY276" s="17" t="s">
        <v>182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7" t="s">
        <v>80</v>
      </c>
      <c r="BK276" s="205">
        <f>ROUND(I276*H276,2)</f>
        <v>0</v>
      </c>
      <c r="BL276" s="17" t="s">
        <v>326</v>
      </c>
      <c r="BM276" s="204" t="s">
        <v>5622</v>
      </c>
    </row>
    <row r="277" spans="1:65" s="12" customFormat="1" ht="25.9" customHeight="1">
      <c r="B277" s="176"/>
      <c r="C277" s="177"/>
      <c r="D277" s="178" t="s">
        <v>71</v>
      </c>
      <c r="E277" s="179" t="s">
        <v>648</v>
      </c>
      <c r="F277" s="179" t="s">
        <v>4221</v>
      </c>
      <c r="G277" s="177"/>
      <c r="H277" s="177"/>
      <c r="I277" s="180"/>
      <c r="J277" s="181">
        <f>BK277</f>
        <v>0</v>
      </c>
      <c r="K277" s="177"/>
      <c r="L277" s="182"/>
      <c r="M277" s="183"/>
      <c r="N277" s="184"/>
      <c r="O277" s="184"/>
      <c r="P277" s="185">
        <f>P278+P280</f>
        <v>0</v>
      </c>
      <c r="Q277" s="184"/>
      <c r="R277" s="185">
        <f>R278+R280</f>
        <v>0</v>
      </c>
      <c r="S277" s="184"/>
      <c r="T277" s="186">
        <f>T278+T280</f>
        <v>0</v>
      </c>
      <c r="AR277" s="187" t="s">
        <v>198</v>
      </c>
      <c r="AT277" s="188" t="s">
        <v>71</v>
      </c>
      <c r="AU277" s="188" t="s">
        <v>72</v>
      </c>
      <c r="AY277" s="187" t="s">
        <v>182</v>
      </c>
      <c r="BK277" s="189">
        <f>BK278+BK280</f>
        <v>0</v>
      </c>
    </row>
    <row r="278" spans="1:65" s="12" customFormat="1" ht="22.9" customHeight="1">
      <c r="B278" s="176"/>
      <c r="C278" s="177"/>
      <c r="D278" s="178" t="s">
        <v>71</v>
      </c>
      <c r="E278" s="190" t="s">
        <v>5623</v>
      </c>
      <c r="F278" s="190" t="s">
        <v>5624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P279</f>
        <v>0</v>
      </c>
      <c r="Q278" s="184"/>
      <c r="R278" s="185">
        <f>R279</f>
        <v>0</v>
      </c>
      <c r="S278" s="184"/>
      <c r="T278" s="186">
        <f>T279</f>
        <v>0</v>
      </c>
      <c r="AR278" s="187" t="s">
        <v>198</v>
      </c>
      <c r="AT278" s="188" t="s">
        <v>71</v>
      </c>
      <c r="AU278" s="188" t="s">
        <v>80</v>
      </c>
      <c r="AY278" s="187" t="s">
        <v>182</v>
      </c>
      <c r="BK278" s="189">
        <f>BK279</f>
        <v>0</v>
      </c>
    </row>
    <row r="279" spans="1:65" s="2" customFormat="1" ht="24.2" customHeight="1">
      <c r="A279" s="34"/>
      <c r="B279" s="35"/>
      <c r="C279" s="192" t="s">
        <v>1023</v>
      </c>
      <c r="D279" s="192" t="s">
        <v>184</v>
      </c>
      <c r="E279" s="193" t="s">
        <v>5625</v>
      </c>
      <c r="F279" s="194" t="s">
        <v>5626</v>
      </c>
      <c r="G279" s="195" t="s">
        <v>318</v>
      </c>
      <c r="H279" s="196">
        <v>300</v>
      </c>
      <c r="I279" s="197"/>
      <c r="J279" s="198">
        <f>ROUND(I279*H279,2)</f>
        <v>0</v>
      </c>
      <c r="K279" s="199"/>
      <c r="L279" s="39"/>
      <c r="M279" s="200" t="s">
        <v>1</v>
      </c>
      <c r="N279" s="201" t="s">
        <v>37</v>
      </c>
      <c r="O279" s="71"/>
      <c r="P279" s="202">
        <f>O279*H279</f>
        <v>0</v>
      </c>
      <c r="Q279" s="202">
        <v>0</v>
      </c>
      <c r="R279" s="202">
        <f>Q279*H279</f>
        <v>0</v>
      </c>
      <c r="S279" s="202">
        <v>0</v>
      </c>
      <c r="T279" s="20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4" t="s">
        <v>908</v>
      </c>
      <c r="AT279" s="204" t="s">
        <v>184</v>
      </c>
      <c r="AU279" s="204" t="s">
        <v>82</v>
      </c>
      <c r="AY279" s="17" t="s">
        <v>182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7" t="s">
        <v>80</v>
      </c>
      <c r="BK279" s="205">
        <f>ROUND(I279*H279,2)</f>
        <v>0</v>
      </c>
      <c r="BL279" s="17" t="s">
        <v>908</v>
      </c>
      <c r="BM279" s="204" t="s">
        <v>5627</v>
      </c>
    </row>
    <row r="280" spans="1:65" s="12" customFormat="1" ht="22.9" customHeight="1">
      <c r="B280" s="176"/>
      <c r="C280" s="177"/>
      <c r="D280" s="178" t="s">
        <v>71</v>
      </c>
      <c r="E280" s="190" t="s">
        <v>5628</v>
      </c>
      <c r="F280" s="190" t="s">
        <v>5629</v>
      </c>
      <c r="G280" s="177"/>
      <c r="H280" s="177"/>
      <c r="I280" s="180"/>
      <c r="J280" s="191">
        <f>BK280</f>
        <v>0</v>
      </c>
      <c r="K280" s="177"/>
      <c r="L280" s="182"/>
      <c r="M280" s="183"/>
      <c r="N280" s="184"/>
      <c r="O280" s="184"/>
      <c r="P280" s="185">
        <f>P281</f>
        <v>0</v>
      </c>
      <c r="Q280" s="184"/>
      <c r="R280" s="185">
        <f>R281</f>
        <v>0</v>
      </c>
      <c r="S280" s="184"/>
      <c r="T280" s="186">
        <f>T281</f>
        <v>0</v>
      </c>
      <c r="AR280" s="187" t="s">
        <v>198</v>
      </c>
      <c r="AT280" s="188" t="s">
        <v>71</v>
      </c>
      <c r="AU280" s="188" t="s">
        <v>80</v>
      </c>
      <c r="AY280" s="187" t="s">
        <v>182</v>
      </c>
      <c r="BK280" s="189">
        <f>BK281</f>
        <v>0</v>
      </c>
    </row>
    <row r="281" spans="1:65" s="2" customFormat="1" ht="24.2" customHeight="1">
      <c r="A281" s="34"/>
      <c r="B281" s="35"/>
      <c r="C281" s="192" t="s">
        <v>1034</v>
      </c>
      <c r="D281" s="192" t="s">
        <v>184</v>
      </c>
      <c r="E281" s="193" t="s">
        <v>5630</v>
      </c>
      <c r="F281" s="194" t="s">
        <v>5631</v>
      </c>
      <c r="G281" s="195" t="s">
        <v>324</v>
      </c>
      <c r="H281" s="196">
        <v>2</v>
      </c>
      <c r="I281" s="197"/>
      <c r="J281" s="198">
        <f>ROUND(I281*H281,2)</f>
        <v>0</v>
      </c>
      <c r="K281" s="199"/>
      <c r="L281" s="39"/>
      <c r="M281" s="200" t="s">
        <v>1</v>
      </c>
      <c r="N281" s="201" t="s">
        <v>37</v>
      </c>
      <c r="O281" s="71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4" t="s">
        <v>908</v>
      </c>
      <c r="AT281" s="204" t="s">
        <v>184</v>
      </c>
      <c r="AU281" s="204" t="s">
        <v>82</v>
      </c>
      <c r="AY281" s="17" t="s">
        <v>182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7" t="s">
        <v>80</v>
      </c>
      <c r="BK281" s="205">
        <f>ROUND(I281*H281,2)</f>
        <v>0</v>
      </c>
      <c r="BL281" s="17" t="s">
        <v>908</v>
      </c>
      <c r="BM281" s="204" t="s">
        <v>5632</v>
      </c>
    </row>
    <row r="282" spans="1:65" s="12" customFormat="1" ht="25.9" customHeight="1">
      <c r="B282" s="176"/>
      <c r="C282" s="177"/>
      <c r="D282" s="178" t="s">
        <v>71</v>
      </c>
      <c r="E282" s="179" t="s">
        <v>5340</v>
      </c>
      <c r="F282" s="179" t="s">
        <v>5341</v>
      </c>
      <c r="G282" s="177"/>
      <c r="H282" s="177"/>
      <c r="I282" s="180"/>
      <c r="J282" s="181">
        <f>BK282</f>
        <v>0</v>
      </c>
      <c r="K282" s="177"/>
      <c r="L282" s="182"/>
      <c r="M282" s="183"/>
      <c r="N282" s="184"/>
      <c r="O282" s="184"/>
      <c r="P282" s="185">
        <f>P283</f>
        <v>0</v>
      </c>
      <c r="Q282" s="184"/>
      <c r="R282" s="185">
        <f>R283</f>
        <v>0</v>
      </c>
      <c r="S282" s="184"/>
      <c r="T282" s="186">
        <f>T283</f>
        <v>0</v>
      </c>
      <c r="AR282" s="187" t="s">
        <v>187</v>
      </c>
      <c r="AT282" s="188" t="s">
        <v>71</v>
      </c>
      <c r="AU282" s="188" t="s">
        <v>72</v>
      </c>
      <c r="AY282" s="187" t="s">
        <v>182</v>
      </c>
      <c r="BK282" s="189">
        <f>BK283</f>
        <v>0</v>
      </c>
    </row>
    <row r="283" spans="1:65" s="2" customFormat="1" ht="16.5" customHeight="1">
      <c r="A283" s="34"/>
      <c r="B283" s="35"/>
      <c r="C283" s="192" t="s">
        <v>1054</v>
      </c>
      <c r="D283" s="192" t="s">
        <v>184</v>
      </c>
      <c r="E283" s="193" t="s">
        <v>5633</v>
      </c>
      <c r="F283" s="194" t="s">
        <v>5634</v>
      </c>
      <c r="G283" s="195" t="s">
        <v>941</v>
      </c>
      <c r="H283" s="196">
        <v>24</v>
      </c>
      <c r="I283" s="197"/>
      <c r="J283" s="198">
        <f>ROUND(I283*H283,2)</f>
        <v>0</v>
      </c>
      <c r="K283" s="199"/>
      <c r="L283" s="39"/>
      <c r="M283" s="200" t="s">
        <v>1</v>
      </c>
      <c r="N283" s="201" t="s">
        <v>37</v>
      </c>
      <c r="O283" s="71"/>
      <c r="P283" s="202">
        <f>O283*H283</f>
        <v>0</v>
      </c>
      <c r="Q283" s="202">
        <v>0</v>
      </c>
      <c r="R283" s="202">
        <f>Q283*H283</f>
        <v>0</v>
      </c>
      <c r="S283" s="202">
        <v>0</v>
      </c>
      <c r="T283" s="20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4" t="s">
        <v>3558</v>
      </c>
      <c r="AT283" s="204" t="s">
        <v>184</v>
      </c>
      <c r="AU283" s="204" t="s">
        <v>80</v>
      </c>
      <c r="AY283" s="17" t="s">
        <v>182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7" t="s">
        <v>80</v>
      </c>
      <c r="BK283" s="205">
        <f>ROUND(I283*H283,2)</f>
        <v>0</v>
      </c>
      <c r="BL283" s="17" t="s">
        <v>3558</v>
      </c>
      <c r="BM283" s="204" t="s">
        <v>5635</v>
      </c>
    </row>
    <row r="284" spans="1:65" s="12" customFormat="1" ht="25.9" customHeight="1">
      <c r="B284" s="176"/>
      <c r="C284" s="177"/>
      <c r="D284" s="178" t="s">
        <v>71</v>
      </c>
      <c r="E284" s="179" t="s">
        <v>146</v>
      </c>
      <c r="F284" s="179" t="s">
        <v>4350</v>
      </c>
      <c r="G284" s="177"/>
      <c r="H284" s="177"/>
      <c r="I284" s="180"/>
      <c r="J284" s="181">
        <f>BK284</f>
        <v>0</v>
      </c>
      <c r="K284" s="177"/>
      <c r="L284" s="182"/>
      <c r="M284" s="183"/>
      <c r="N284" s="184"/>
      <c r="O284" s="184"/>
      <c r="P284" s="185">
        <f>P285</f>
        <v>0</v>
      </c>
      <c r="Q284" s="184"/>
      <c r="R284" s="185">
        <f>R285</f>
        <v>0</v>
      </c>
      <c r="S284" s="184"/>
      <c r="T284" s="186">
        <f>T285</f>
        <v>0</v>
      </c>
      <c r="AR284" s="187" t="s">
        <v>243</v>
      </c>
      <c r="AT284" s="188" t="s">
        <v>71</v>
      </c>
      <c r="AU284" s="188" t="s">
        <v>72</v>
      </c>
      <c r="AY284" s="187" t="s">
        <v>182</v>
      </c>
      <c r="BK284" s="189">
        <f>BK285</f>
        <v>0</v>
      </c>
    </row>
    <row r="285" spans="1:65" s="12" customFormat="1" ht="22.9" customHeight="1">
      <c r="B285" s="176"/>
      <c r="C285" s="177"/>
      <c r="D285" s="178" t="s">
        <v>71</v>
      </c>
      <c r="E285" s="190" t="s">
        <v>4351</v>
      </c>
      <c r="F285" s="190" t="s">
        <v>4352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SUM(P286:P287)</f>
        <v>0</v>
      </c>
      <c r="Q285" s="184"/>
      <c r="R285" s="185">
        <f>SUM(R286:R287)</f>
        <v>0</v>
      </c>
      <c r="S285" s="184"/>
      <c r="T285" s="186">
        <f>SUM(T286:T287)</f>
        <v>0</v>
      </c>
      <c r="AR285" s="187" t="s">
        <v>243</v>
      </c>
      <c r="AT285" s="188" t="s">
        <v>71</v>
      </c>
      <c r="AU285" s="188" t="s">
        <v>80</v>
      </c>
      <c r="AY285" s="187" t="s">
        <v>182</v>
      </c>
      <c r="BK285" s="189">
        <f>SUM(BK286:BK287)</f>
        <v>0</v>
      </c>
    </row>
    <row r="286" spans="1:65" s="2" customFormat="1" ht="16.5" customHeight="1">
      <c r="A286" s="34"/>
      <c r="B286" s="35"/>
      <c r="C286" s="192" t="s">
        <v>1059</v>
      </c>
      <c r="D286" s="192" t="s">
        <v>184</v>
      </c>
      <c r="E286" s="193" t="s">
        <v>4353</v>
      </c>
      <c r="F286" s="194" t="s">
        <v>4354</v>
      </c>
      <c r="G286" s="195" t="s">
        <v>1883</v>
      </c>
      <c r="H286" s="196">
        <v>1</v>
      </c>
      <c r="I286" s="197"/>
      <c r="J286" s="198">
        <f>ROUND(I286*H286,2)</f>
        <v>0</v>
      </c>
      <c r="K286" s="199"/>
      <c r="L286" s="39"/>
      <c r="M286" s="200" t="s">
        <v>1</v>
      </c>
      <c r="N286" s="201" t="s">
        <v>37</v>
      </c>
      <c r="O286" s="71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4" t="s">
        <v>4355</v>
      </c>
      <c r="AT286" s="204" t="s">
        <v>184</v>
      </c>
      <c r="AU286" s="204" t="s">
        <v>82</v>
      </c>
      <c r="AY286" s="17" t="s">
        <v>182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7" t="s">
        <v>80</v>
      </c>
      <c r="BK286" s="205">
        <f>ROUND(I286*H286,2)</f>
        <v>0</v>
      </c>
      <c r="BL286" s="17" t="s">
        <v>4355</v>
      </c>
      <c r="BM286" s="204" t="s">
        <v>5636</v>
      </c>
    </row>
    <row r="287" spans="1:65" s="2" customFormat="1" ht="16.5" customHeight="1">
      <c r="A287" s="34"/>
      <c r="B287" s="35"/>
      <c r="C287" s="192" t="s">
        <v>1065</v>
      </c>
      <c r="D287" s="192" t="s">
        <v>184</v>
      </c>
      <c r="E287" s="193" t="s">
        <v>4357</v>
      </c>
      <c r="F287" s="194" t="s">
        <v>4358</v>
      </c>
      <c r="G287" s="195" t="s">
        <v>1883</v>
      </c>
      <c r="H287" s="196">
        <v>1</v>
      </c>
      <c r="I287" s="197"/>
      <c r="J287" s="198">
        <f>ROUND(I287*H287,2)</f>
        <v>0</v>
      </c>
      <c r="K287" s="199"/>
      <c r="L287" s="39"/>
      <c r="M287" s="257" t="s">
        <v>1</v>
      </c>
      <c r="N287" s="258" t="s">
        <v>37</v>
      </c>
      <c r="O287" s="259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4" t="s">
        <v>4355</v>
      </c>
      <c r="AT287" s="204" t="s">
        <v>184</v>
      </c>
      <c r="AU287" s="204" t="s">
        <v>82</v>
      </c>
      <c r="AY287" s="17" t="s">
        <v>182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7" t="s">
        <v>80</v>
      </c>
      <c r="BK287" s="205">
        <f>ROUND(I287*H287,2)</f>
        <v>0</v>
      </c>
      <c r="BL287" s="17" t="s">
        <v>4355</v>
      </c>
      <c r="BM287" s="204" t="s">
        <v>5637</v>
      </c>
    </row>
    <row r="288" spans="1:65" s="2" customFormat="1" ht="6.95" customHeight="1">
      <c r="A288" s="34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39"/>
      <c r="M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</sheetData>
  <sheetProtection algorithmName="SHA-512" hashValue="GP2kYP67fq8BfthI3UNbPqhFicGiwu/MQFaxPfILhr9RDu6/y7uDyvgmo7nVs+7ER5uFBub8NoaqxTz1zl44Aw==" saltValue="CL75InpvL/A8wtXRu4GUJk54SeExJf1Mi/anpI2DYoIy1b2f5BGjKfr+yAHYT9Fzn9fZx+jwsMO7LqBx+Gyv6w==" spinCount="100000" sheet="1" objects="1" scenarios="1" formatColumns="0" formatRows="0" autoFilter="0"/>
  <autoFilter ref="C134:K28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5638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5639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ROUND((SUM(BE125:BE204)),  2)</f>
        <v>0</v>
      </c>
      <c r="G35" s="34"/>
      <c r="H35" s="34"/>
      <c r="I35" s="130">
        <v>0.21</v>
      </c>
      <c r="J35" s="129">
        <f>ROUND(((SUM(BE125:BE204))*I35),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ROUND((SUM(BF125:BF204)),  2)</f>
        <v>0</v>
      </c>
      <c r="G36" s="34"/>
      <c r="H36" s="34"/>
      <c r="I36" s="130">
        <v>0.12</v>
      </c>
      <c r="J36" s="129">
        <f>ROUND(((SUM(BF125:BF204))*I36),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ROUND((SUM(BG125:BG204)),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ROUND((SUM(BH125:BH204)),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ROUND((SUM(BI125:BI204)),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5638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01 - Zařízení č.1 - Větrání hlediště/jeviště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4368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4844</v>
      </c>
      <c r="E101" s="156"/>
      <c r="F101" s="156"/>
      <c r="G101" s="156"/>
      <c r="H101" s="156"/>
      <c r="I101" s="156"/>
      <c r="J101" s="157">
        <f>J197</f>
        <v>0</v>
      </c>
      <c r="K101" s="154"/>
      <c r="L101" s="158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J201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J202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5638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01 - Zařízení č.1 - Větrání hlediště/jeviště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P126+P197+P201</f>
        <v>0</v>
      </c>
      <c r="Q125" s="79"/>
      <c r="R125" s="173">
        <f>R126+R197+R201</f>
        <v>4.5999999999999999E-2</v>
      </c>
      <c r="S125" s="79"/>
      <c r="T125" s="174">
        <f>T126+T197+T201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BK126+BK197+BK201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</f>
        <v>0</v>
      </c>
      <c r="Q126" s="184"/>
      <c r="R126" s="185">
        <f>R127</f>
        <v>4.5999999999999999E-2</v>
      </c>
      <c r="S126" s="184"/>
      <c r="T126" s="186">
        <f>T127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4605</v>
      </c>
      <c r="F127" s="190" t="s">
        <v>116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SUM(P128:P196)</f>
        <v>0</v>
      </c>
      <c r="Q127" s="184"/>
      <c r="R127" s="185">
        <f>SUM(R128:R196)</f>
        <v>4.5999999999999999E-2</v>
      </c>
      <c r="S127" s="184"/>
      <c r="T127" s="186">
        <f>SUM(T128:T196)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SUM(BK128:BK196)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5640</v>
      </c>
      <c r="F128" s="194" t="s">
        <v>5641</v>
      </c>
      <c r="G128" s="195" t="s">
        <v>324</v>
      </c>
      <c r="H128" s="196">
        <v>2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5642</v>
      </c>
    </row>
    <row r="129" spans="1:65" s="13" customFormat="1" ht="11.25">
      <c r="B129" s="206"/>
      <c r="C129" s="207"/>
      <c r="D129" s="208" t="s">
        <v>194</v>
      </c>
      <c r="E129" s="209" t="s">
        <v>1</v>
      </c>
      <c r="F129" s="210" t="s">
        <v>5643</v>
      </c>
      <c r="G129" s="207"/>
      <c r="H129" s="209" t="s">
        <v>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194</v>
      </c>
      <c r="AU129" s="216" t="s">
        <v>82</v>
      </c>
      <c r="AV129" s="13" t="s">
        <v>80</v>
      </c>
      <c r="AW129" s="13" t="s">
        <v>29</v>
      </c>
      <c r="AX129" s="13" t="s">
        <v>72</v>
      </c>
      <c r="AY129" s="216" t="s">
        <v>182</v>
      </c>
    </row>
    <row r="130" spans="1:65" s="13" customFormat="1" ht="11.25">
      <c r="B130" s="206"/>
      <c r="C130" s="207"/>
      <c r="D130" s="208" t="s">
        <v>194</v>
      </c>
      <c r="E130" s="209" t="s">
        <v>1</v>
      </c>
      <c r="F130" s="210" t="s">
        <v>5644</v>
      </c>
      <c r="G130" s="207"/>
      <c r="H130" s="209" t="s">
        <v>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194</v>
      </c>
      <c r="AU130" s="216" t="s">
        <v>82</v>
      </c>
      <c r="AV130" s="13" t="s">
        <v>80</v>
      </c>
      <c r="AW130" s="13" t="s">
        <v>29</v>
      </c>
      <c r="AX130" s="13" t="s">
        <v>72</v>
      </c>
      <c r="AY130" s="216" t="s">
        <v>182</v>
      </c>
    </row>
    <row r="131" spans="1:65" s="14" customFormat="1" ht="11.25">
      <c r="B131" s="217"/>
      <c r="C131" s="218"/>
      <c r="D131" s="208" t="s">
        <v>194</v>
      </c>
      <c r="E131" s="219" t="s">
        <v>1</v>
      </c>
      <c r="F131" s="220" t="s">
        <v>80</v>
      </c>
      <c r="G131" s="218"/>
      <c r="H131" s="221">
        <v>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194</v>
      </c>
      <c r="AU131" s="227" t="s">
        <v>82</v>
      </c>
      <c r="AV131" s="14" t="s">
        <v>82</v>
      </c>
      <c r="AW131" s="14" t="s">
        <v>29</v>
      </c>
      <c r="AX131" s="14" t="s">
        <v>72</v>
      </c>
      <c r="AY131" s="227" t="s">
        <v>182</v>
      </c>
    </row>
    <row r="132" spans="1:65" s="13" customFormat="1" ht="11.25">
      <c r="B132" s="206"/>
      <c r="C132" s="207"/>
      <c r="D132" s="208" t="s">
        <v>194</v>
      </c>
      <c r="E132" s="209" t="s">
        <v>1</v>
      </c>
      <c r="F132" s="210" t="s">
        <v>5645</v>
      </c>
      <c r="G132" s="207"/>
      <c r="H132" s="209" t="s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194</v>
      </c>
      <c r="AU132" s="216" t="s">
        <v>82</v>
      </c>
      <c r="AV132" s="13" t="s">
        <v>80</v>
      </c>
      <c r="AW132" s="13" t="s">
        <v>29</v>
      </c>
      <c r="AX132" s="13" t="s">
        <v>72</v>
      </c>
      <c r="AY132" s="216" t="s">
        <v>182</v>
      </c>
    </row>
    <row r="133" spans="1:65" s="14" customFormat="1" ht="11.25">
      <c r="B133" s="217"/>
      <c r="C133" s="218"/>
      <c r="D133" s="208" t="s">
        <v>194</v>
      </c>
      <c r="E133" s="219" t="s">
        <v>1</v>
      </c>
      <c r="F133" s="220" t="s">
        <v>80</v>
      </c>
      <c r="G133" s="218"/>
      <c r="H133" s="221">
        <v>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194</v>
      </c>
      <c r="AU133" s="227" t="s">
        <v>82</v>
      </c>
      <c r="AV133" s="14" t="s">
        <v>82</v>
      </c>
      <c r="AW133" s="14" t="s">
        <v>29</v>
      </c>
      <c r="AX133" s="14" t="s">
        <v>72</v>
      </c>
      <c r="AY133" s="227" t="s">
        <v>182</v>
      </c>
    </row>
    <row r="134" spans="1:65" s="15" customFormat="1" ht="11.25">
      <c r="B134" s="228"/>
      <c r="C134" s="229"/>
      <c r="D134" s="208" t="s">
        <v>194</v>
      </c>
      <c r="E134" s="230" t="s">
        <v>1</v>
      </c>
      <c r="F134" s="231" t="s">
        <v>218</v>
      </c>
      <c r="G134" s="229"/>
      <c r="H134" s="232">
        <v>2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194</v>
      </c>
      <c r="AU134" s="238" t="s">
        <v>82</v>
      </c>
      <c r="AV134" s="15" t="s">
        <v>187</v>
      </c>
      <c r="AW134" s="15" t="s">
        <v>29</v>
      </c>
      <c r="AX134" s="15" t="s">
        <v>80</v>
      </c>
      <c r="AY134" s="238" t="s">
        <v>182</v>
      </c>
    </row>
    <row r="135" spans="1:65" s="2" customFormat="1" ht="49.15" customHeight="1">
      <c r="A135" s="34"/>
      <c r="B135" s="35"/>
      <c r="C135" s="242" t="s">
        <v>82</v>
      </c>
      <c r="D135" s="242" t="s">
        <v>648</v>
      </c>
      <c r="E135" s="243" t="s">
        <v>5646</v>
      </c>
      <c r="F135" s="244" t="s">
        <v>5647</v>
      </c>
      <c r="G135" s="245" t="s">
        <v>324</v>
      </c>
      <c r="H135" s="246">
        <v>2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37</v>
      </c>
      <c r="O135" s="71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434</v>
      </c>
      <c r="AT135" s="204" t="s">
        <v>648</v>
      </c>
      <c r="AU135" s="204" t="s">
        <v>82</v>
      </c>
      <c r="AY135" s="17" t="s">
        <v>182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80</v>
      </c>
      <c r="BK135" s="205">
        <f>ROUND(I135*H135,2)</f>
        <v>0</v>
      </c>
      <c r="BL135" s="17" t="s">
        <v>326</v>
      </c>
      <c r="BM135" s="204" t="s">
        <v>5648</v>
      </c>
    </row>
    <row r="136" spans="1:65" s="2" customFormat="1" ht="48.75">
      <c r="A136" s="34"/>
      <c r="B136" s="35"/>
      <c r="C136" s="36"/>
      <c r="D136" s="208" t="s">
        <v>652</v>
      </c>
      <c r="E136" s="36"/>
      <c r="F136" s="253" t="s">
        <v>5649</v>
      </c>
      <c r="G136" s="36"/>
      <c r="H136" s="36"/>
      <c r="I136" s="254"/>
      <c r="J136" s="36"/>
      <c r="K136" s="36"/>
      <c r="L136" s="39"/>
      <c r="M136" s="255"/>
      <c r="N136" s="25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652</v>
      </c>
      <c r="AU136" s="17" t="s">
        <v>82</v>
      </c>
    </row>
    <row r="137" spans="1:65" s="2" customFormat="1" ht="24.2" customHeight="1">
      <c r="A137" s="34"/>
      <c r="B137" s="35"/>
      <c r="C137" s="242" t="s">
        <v>198</v>
      </c>
      <c r="D137" s="242" t="s">
        <v>648</v>
      </c>
      <c r="E137" s="243" t="s">
        <v>5650</v>
      </c>
      <c r="F137" s="244" t="s">
        <v>5651</v>
      </c>
      <c r="G137" s="245" t="s">
        <v>324</v>
      </c>
      <c r="H137" s="246">
        <v>2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434</v>
      </c>
      <c r="AT137" s="204" t="s">
        <v>648</v>
      </c>
      <c r="AU137" s="204" t="s">
        <v>82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326</v>
      </c>
      <c r="BM137" s="204" t="s">
        <v>5652</v>
      </c>
    </row>
    <row r="138" spans="1:65" s="13" customFormat="1" ht="11.25">
      <c r="B138" s="206"/>
      <c r="C138" s="207"/>
      <c r="D138" s="208" t="s">
        <v>194</v>
      </c>
      <c r="E138" s="209" t="s">
        <v>1</v>
      </c>
      <c r="F138" s="210" t="s">
        <v>5643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194</v>
      </c>
      <c r="AU138" s="216" t="s">
        <v>82</v>
      </c>
      <c r="AV138" s="13" t="s">
        <v>80</v>
      </c>
      <c r="AW138" s="13" t="s">
        <v>29</v>
      </c>
      <c r="AX138" s="13" t="s">
        <v>72</v>
      </c>
      <c r="AY138" s="216" t="s">
        <v>182</v>
      </c>
    </row>
    <row r="139" spans="1:65" s="13" customFormat="1" ht="11.25">
      <c r="B139" s="206"/>
      <c r="C139" s="207"/>
      <c r="D139" s="208" t="s">
        <v>194</v>
      </c>
      <c r="E139" s="209" t="s">
        <v>1</v>
      </c>
      <c r="F139" s="210" t="s">
        <v>5644</v>
      </c>
      <c r="G139" s="207"/>
      <c r="H139" s="209" t="s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194</v>
      </c>
      <c r="AU139" s="216" t="s">
        <v>82</v>
      </c>
      <c r="AV139" s="13" t="s">
        <v>80</v>
      </c>
      <c r="AW139" s="13" t="s">
        <v>29</v>
      </c>
      <c r="AX139" s="13" t="s">
        <v>72</v>
      </c>
      <c r="AY139" s="216" t="s">
        <v>182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80</v>
      </c>
      <c r="G140" s="218"/>
      <c r="H140" s="221">
        <v>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72</v>
      </c>
      <c r="AY140" s="227" t="s">
        <v>182</v>
      </c>
    </row>
    <row r="141" spans="1:65" s="13" customFormat="1" ht="11.25">
      <c r="B141" s="206"/>
      <c r="C141" s="207"/>
      <c r="D141" s="208" t="s">
        <v>194</v>
      </c>
      <c r="E141" s="209" t="s">
        <v>1</v>
      </c>
      <c r="F141" s="210" t="s">
        <v>5645</v>
      </c>
      <c r="G141" s="207"/>
      <c r="H141" s="209" t="s">
        <v>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194</v>
      </c>
      <c r="AU141" s="216" t="s">
        <v>82</v>
      </c>
      <c r="AV141" s="13" t="s">
        <v>80</v>
      </c>
      <c r="AW141" s="13" t="s">
        <v>29</v>
      </c>
      <c r="AX141" s="13" t="s">
        <v>72</v>
      </c>
      <c r="AY141" s="216" t="s">
        <v>182</v>
      </c>
    </row>
    <row r="142" spans="1:65" s="14" customFormat="1" ht="11.25">
      <c r="B142" s="217"/>
      <c r="C142" s="218"/>
      <c r="D142" s="208" t="s">
        <v>194</v>
      </c>
      <c r="E142" s="219" t="s">
        <v>1</v>
      </c>
      <c r="F142" s="220" t="s">
        <v>80</v>
      </c>
      <c r="G142" s="218"/>
      <c r="H142" s="221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194</v>
      </c>
      <c r="AU142" s="227" t="s">
        <v>82</v>
      </c>
      <c r="AV142" s="14" t="s">
        <v>82</v>
      </c>
      <c r="AW142" s="14" t="s">
        <v>29</v>
      </c>
      <c r="AX142" s="14" t="s">
        <v>72</v>
      </c>
      <c r="AY142" s="227" t="s">
        <v>182</v>
      </c>
    </row>
    <row r="143" spans="1:65" s="15" customFormat="1" ht="11.25">
      <c r="B143" s="228"/>
      <c r="C143" s="229"/>
      <c r="D143" s="208" t="s">
        <v>194</v>
      </c>
      <c r="E143" s="230" t="s">
        <v>1</v>
      </c>
      <c r="F143" s="231" t="s">
        <v>218</v>
      </c>
      <c r="G143" s="229"/>
      <c r="H143" s="232">
        <v>2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194</v>
      </c>
      <c r="AU143" s="238" t="s">
        <v>82</v>
      </c>
      <c r="AV143" s="15" t="s">
        <v>187</v>
      </c>
      <c r="AW143" s="15" t="s">
        <v>29</v>
      </c>
      <c r="AX143" s="15" t="s">
        <v>80</v>
      </c>
      <c r="AY143" s="238" t="s">
        <v>182</v>
      </c>
    </row>
    <row r="144" spans="1:65" s="2" customFormat="1" ht="16.5" customHeight="1">
      <c r="A144" s="34"/>
      <c r="B144" s="35"/>
      <c r="C144" s="242" t="s">
        <v>187</v>
      </c>
      <c r="D144" s="242" t="s">
        <v>648</v>
      </c>
      <c r="E144" s="243" t="s">
        <v>5653</v>
      </c>
      <c r="F144" s="244" t="s">
        <v>5654</v>
      </c>
      <c r="G144" s="245" t="s">
        <v>324</v>
      </c>
      <c r="H144" s="246">
        <v>2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37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434</v>
      </c>
      <c r="AT144" s="204" t="s">
        <v>648</v>
      </c>
      <c r="AU144" s="204" t="s">
        <v>82</v>
      </c>
      <c r="AY144" s="17" t="s">
        <v>182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80</v>
      </c>
      <c r="BK144" s="205">
        <f>ROUND(I144*H144,2)</f>
        <v>0</v>
      </c>
      <c r="BL144" s="17" t="s">
        <v>326</v>
      </c>
      <c r="BM144" s="204" t="s">
        <v>5655</v>
      </c>
    </row>
    <row r="145" spans="1:65" s="13" customFormat="1" ht="11.25">
      <c r="B145" s="206"/>
      <c r="C145" s="207"/>
      <c r="D145" s="208" t="s">
        <v>194</v>
      </c>
      <c r="E145" s="209" t="s">
        <v>1</v>
      </c>
      <c r="F145" s="210" t="s">
        <v>5643</v>
      </c>
      <c r="G145" s="207"/>
      <c r="H145" s="209" t="s">
        <v>1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194</v>
      </c>
      <c r="AU145" s="216" t="s">
        <v>82</v>
      </c>
      <c r="AV145" s="13" t="s">
        <v>80</v>
      </c>
      <c r="AW145" s="13" t="s">
        <v>29</v>
      </c>
      <c r="AX145" s="13" t="s">
        <v>72</v>
      </c>
      <c r="AY145" s="216" t="s">
        <v>182</v>
      </c>
    </row>
    <row r="146" spans="1:65" s="13" customFormat="1" ht="11.25">
      <c r="B146" s="206"/>
      <c r="C146" s="207"/>
      <c r="D146" s="208" t="s">
        <v>194</v>
      </c>
      <c r="E146" s="209" t="s">
        <v>1</v>
      </c>
      <c r="F146" s="210" t="s">
        <v>5644</v>
      </c>
      <c r="G146" s="207"/>
      <c r="H146" s="209" t="s">
        <v>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194</v>
      </c>
      <c r="AU146" s="216" t="s">
        <v>82</v>
      </c>
      <c r="AV146" s="13" t="s">
        <v>80</v>
      </c>
      <c r="AW146" s="13" t="s">
        <v>29</v>
      </c>
      <c r="AX146" s="13" t="s">
        <v>72</v>
      </c>
      <c r="AY146" s="216" t="s">
        <v>182</v>
      </c>
    </row>
    <row r="147" spans="1:65" s="14" customFormat="1" ht="11.25">
      <c r="B147" s="217"/>
      <c r="C147" s="218"/>
      <c r="D147" s="208" t="s">
        <v>194</v>
      </c>
      <c r="E147" s="219" t="s">
        <v>1</v>
      </c>
      <c r="F147" s="220" t="s">
        <v>80</v>
      </c>
      <c r="G147" s="218"/>
      <c r="H147" s="221">
        <v>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194</v>
      </c>
      <c r="AU147" s="227" t="s">
        <v>82</v>
      </c>
      <c r="AV147" s="14" t="s">
        <v>82</v>
      </c>
      <c r="AW147" s="14" t="s">
        <v>29</v>
      </c>
      <c r="AX147" s="14" t="s">
        <v>72</v>
      </c>
      <c r="AY147" s="227" t="s">
        <v>182</v>
      </c>
    </row>
    <row r="148" spans="1:65" s="13" customFormat="1" ht="11.25">
      <c r="B148" s="206"/>
      <c r="C148" s="207"/>
      <c r="D148" s="208" t="s">
        <v>194</v>
      </c>
      <c r="E148" s="209" t="s">
        <v>1</v>
      </c>
      <c r="F148" s="210" t="s">
        <v>5645</v>
      </c>
      <c r="G148" s="207"/>
      <c r="H148" s="209" t="s">
        <v>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194</v>
      </c>
      <c r="AU148" s="216" t="s">
        <v>82</v>
      </c>
      <c r="AV148" s="13" t="s">
        <v>80</v>
      </c>
      <c r="AW148" s="13" t="s">
        <v>29</v>
      </c>
      <c r="AX148" s="13" t="s">
        <v>72</v>
      </c>
      <c r="AY148" s="216" t="s">
        <v>182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80</v>
      </c>
      <c r="G149" s="218"/>
      <c r="H149" s="221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72</v>
      </c>
      <c r="AY149" s="227" t="s">
        <v>182</v>
      </c>
    </row>
    <row r="150" spans="1:65" s="15" customFormat="1" ht="11.25">
      <c r="B150" s="228"/>
      <c r="C150" s="229"/>
      <c r="D150" s="208" t="s">
        <v>194</v>
      </c>
      <c r="E150" s="230" t="s">
        <v>1</v>
      </c>
      <c r="F150" s="231" t="s">
        <v>218</v>
      </c>
      <c r="G150" s="229"/>
      <c r="H150" s="232">
        <v>2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194</v>
      </c>
      <c r="AU150" s="238" t="s">
        <v>82</v>
      </c>
      <c r="AV150" s="15" t="s">
        <v>187</v>
      </c>
      <c r="AW150" s="15" t="s">
        <v>29</v>
      </c>
      <c r="AX150" s="15" t="s">
        <v>80</v>
      </c>
      <c r="AY150" s="238" t="s">
        <v>182</v>
      </c>
    </row>
    <row r="151" spans="1:65" s="2" customFormat="1" ht="16.5" customHeight="1">
      <c r="A151" s="34"/>
      <c r="B151" s="35"/>
      <c r="C151" s="242" t="s">
        <v>243</v>
      </c>
      <c r="D151" s="242" t="s">
        <v>648</v>
      </c>
      <c r="E151" s="243" t="s">
        <v>5656</v>
      </c>
      <c r="F151" s="244" t="s">
        <v>5657</v>
      </c>
      <c r="G151" s="245" t="s">
        <v>324</v>
      </c>
      <c r="H151" s="246">
        <v>2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37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434</v>
      </c>
      <c r="AT151" s="204" t="s">
        <v>648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5658</v>
      </c>
    </row>
    <row r="152" spans="1:65" s="13" customFormat="1" ht="11.25">
      <c r="B152" s="206"/>
      <c r="C152" s="207"/>
      <c r="D152" s="208" t="s">
        <v>194</v>
      </c>
      <c r="E152" s="209" t="s">
        <v>1</v>
      </c>
      <c r="F152" s="210" t="s">
        <v>5643</v>
      </c>
      <c r="G152" s="207"/>
      <c r="H152" s="209" t="s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194</v>
      </c>
      <c r="AU152" s="216" t="s">
        <v>82</v>
      </c>
      <c r="AV152" s="13" t="s">
        <v>80</v>
      </c>
      <c r="AW152" s="13" t="s">
        <v>29</v>
      </c>
      <c r="AX152" s="13" t="s">
        <v>72</v>
      </c>
      <c r="AY152" s="216" t="s">
        <v>182</v>
      </c>
    </row>
    <row r="153" spans="1:65" s="13" customFormat="1" ht="11.25">
      <c r="B153" s="206"/>
      <c r="C153" s="207"/>
      <c r="D153" s="208" t="s">
        <v>194</v>
      </c>
      <c r="E153" s="209" t="s">
        <v>1</v>
      </c>
      <c r="F153" s="210" t="s">
        <v>5644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194</v>
      </c>
      <c r="AU153" s="216" t="s">
        <v>82</v>
      </c>
      <c r="AV153" s="13" t="s">
        <v>80</v>
      </c>
      <c r="AW153" s="13" t="s">
        <v>29</v>
      </c>
      <c r="AX153" s="13" t="s">
        <v>72</v>
      </c>
      <c r="AY153" s="216" t="s">
        <v>182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80</v>
      </c>
      <c r="G154" s="218"/>
      <c r="H154" s="221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72</v>
      </c>
      <c r="AY154" s="227" t="s">
        <v>182</v>
      </c>
    </row>
    <row r="155" spans="1:65" s="13" customFormat="1" ht="11.25">
      <c r="B155" s="206"/>
      <c r="C155" s="207"/>
      <c r="D155" s="208" t="s">
        <v>194</v>
      </c>
      <c r="E155" s="209" t="s">
        <v>1</v>
      </c>
      <c r="F155" s="210" t="s">
        <v>5645</v>
      </c>
      <c r="G155" s="207"/>
      <c r="H155" s="209" t="s">
        <v>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194</v>
      </c>
      <c r="AU155" s="216" t="s">
        <v>82</v>
      </c>
      <c r="AV155" s="13" t="s">
        <v>80</v>
      </c>
      <c r="AW155" s="13" t="s">
        <v>29</v>
      </c>
      <c r="AX155" s="13" t="s">
        <v>72</v>
      </c>
      <c r="AY155" s="216" t="s">
        <v>182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80</v>
      </c>
      <c r="G156" s="218"/>
      <c r="H156" s="221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72</v>
      </c>
      <c r="AY156" s="227" t="s">
        <v>182</v>
      </c>
    </row>
    <row r="157" spans="1:65" s="15" customFormat="1" ht="11.25">
      <c r="B157" s="228"/>
      <c r="C157" s="229"/>
      <c r="D157" s="208" t="s">
        <v>194</v>
      </c>
      <c r="E157" s="230" t="s">
        <v>1</v>
      </c>
      <c r="F157" s="231" t="s">
        <v>218</v>
      </c>
      <c r="G157" s="229"/>
      <c r="H157" s="232">
        <v>2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194</v>
      </c>
      <c r="AU157" s="238" t="s">
        <v>82</v>
      </c>
      <c r="AV157" s="15" t="s">
        <v>187</v>
      </c>
      <c r="AW157" s="15" t="s">
        <v>29</v>
      </c>
      <c r="AX157" s="15" t="s">
        <v>80</v>
      </c>
      <c r="AY157" s="238" t="s">
        <v>182</v>
      </c>
    </row>
    <row r="158" spans="1:65" s="2" customFormat="1" ht="24.2" customHeight="1">
      <c r="A158" s="34"/>
      <c r="B158" s="35"/>
      <c r="C158" s="192" t="s">
        <v>256</v>
      </c>
      <c r="D158" s="192" t="s">
        <v>184</v>
      </c>
      <c r="E158" s="193" t="s">
        <v>5659</v>
      </c>
      <c r="F158" s="194" t="s">
        <v>5660</v>
      </c>
      <c r="G158" s="195" t="s">
        <v>318</v>
      </c>
      <c r="H158" s="196">
        <v>44</v>
      </c>
      <c r="I158" s="197"/>
      <c r="J158" s="198">
        <f>ROUND(I158*H158,2)</f>
        <v>0</v>
      </c>
      <c r="K158" s="199"/>
      <c r="L158" s="39"/>
      <c r="M158" s="200" t="s">
        <v>1</v>
      </c>
      <c r="N158" s="201" t="s">
        <v>37</v>
      </c>
      <c r="O158" s="7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326</v>
      </c>
      <c r="AT158" s="204" t="s">
        <v>184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326</v>
      </c>
      <c r="BM158" s="204" t="s">
        <v>5661</v>
      </c>
    </row>
    <row r="159" spans="1:65" s="13" customFormat="1" ht="11.25">
      <c r="B159" s="206"/>
      <c r="C159" s="207"/>
      <c r="D159" s="208" t="s">
        <v>194</v>
      </c>
      <c r="E159" s="209" t="s">
        <v>1</v>
      </c>
      <c r="F159" s="210" t="s">
        <v>5643</v>
      </c>
      <c r="G159" s="207"/>
      <c r="H159" s="209" t="s">
        <v>1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194</v>
      </c>
      <c r="AU159" s="216" t="s">
        <v>82</v>
      </c>
      <c r="AV159" s="13" t="s">
        <v>80</v>
      </c>
      <c r="AW159" s="13" t="s">
        <v>29</v>
      </c>
      <c r="AX159" s="13" t="s">
        <v>72</v>
      </c>
      <c r="AY159" s="216" t="s">
        <v>182</v>
      </c>
    </row>
    <row r="160" spans="1:65" s="13" customFormat="1" ht="11.25">
      <c r="B160" s="206"/>
      <c r="C160" s="207"/>
      <c r="D160" s="208" t="s">
        <v>194</v>
      </c>
      <c r="E160" s="209" t="s">
        <v>1</v>
      </c>
      <c r="F160" s="210" t="s">
        <v>5644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194</v>
      </c>
      <c r="AU160" s="216" t="s">
        <v>82</v>
      </c>
      <c r="AV160" s="13" t="s">
        <v>80</v>
      </c>
      <c r="AW160" s="13" t="s">
        <v>29</v>
      </c>
      <c r="AX160" s="13" t="s">
        <v>72</v>
      </c>
      <c r="AY160" s="216" t="s">
        <v>182</v>
      </c>
    </row>
    <row r="161" spans="1:65" s="14" customFormat="1" ht="11.25">
      <c r="B161" s="217"/>
      <c r="C161" s="218"/>
      <c r="D161" s="208" t="s">
        <v>194</v>
      </c>
      <c r="E161" s="219" t="s">
        <v>1</v>
      </c>
      <c r="F161" s="220" t="s">
        <v>361</v>
      </c>
      <c r="G161" s="218"/>
      <c r="H161" s="221">
        <v>22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194</v>
      </c>
      <c r="AU161" s="227" t="s">
        <v>82</v>
      </c>
      <c r="AV161" s="14" t="s">
        <v>82</v>
      </c>
      <c r="AW161" s="14" t="s">
        <v>29</v>
      </c>
      <c r="AX161" s="14" t="s">
        <v>72</v>
      </c>
      <c r="AY161" s="227" t="s">
        <v>182</v>
      </c>
    </row>
    <row r="162" spans="1:65" s="13" customFormat="1" ht="11.25">
      <c r="B162" s="206"/>
      <c r="C162" s="207"/>
      <c r="D162" s="208" t="s">
        <v>194</v>
      </c>
      <c r="E162" s="209" t="s">
        <v>1</v>
      </c>
      <c r="F162" s="210" t="s">
        <v>5645</v>
      </c>
      <c r="G162" s="207"/>
      <c r="H162" s="209" t="s">
        <v>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194</v>
      </c>
      <c r="AU162" s="216" t="s">
        <v>82</v>
      </c>
      <c r="AV162" s="13" t="s">
        <v>80</v>
      </c>
      <c r="AW162" s="13" t="s">
        <v>29</v>
      </c>
      <c r="AX162" s="13" t="s">
        <v>72</v>
      </c>
      <c r="AY162" s="216" t="s">
        <v>182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361</v>
      </c>
      <c r="G163" s="218"/>
      <c r="H163" s="221">
        <v>22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72</v>
      </c>
      <c r="AY163" s="227" t="s">
        <v>182</v>
      </c>
    </row>
    <row r="164" spans="1:65" s="15" customFormat="1" ht="11.25">
      <c r="B164" s="228"/>
      <c r="C164" s="229"/>
      <c r="D164" s="208" t="s">
        <v>194</v>
      </c>
      <c r="E164" s="230" t="s">
        <v>1</v>
      </c>
      <c r="F164" s="231" t="s">
        <v>218</v>
      </c>
      <c r="G164" s="229"/>
      <c r="H164" s="232">
        <v>44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194</v>
      </c>
      <c r="AU164" s="238" t="s">
        <v>82</v>
      </c>
      <c r="AV164" s="15" t="s">
        <v>187</v>
      </c>
      <c r="AW164" s="15" t="s">
        <v>29</v>
      </c>
      <c r="AX164" s="15" t="s">
        <v>80</v>
      </c>
      <c r="AY164" s="238" t="s">
        <v>182</v>
      </c>
    </row>
    <row r="165" spans="1:65" s="2" customFormat="1" ht="24.2" customHeight="1">
      <c r="A165" s="34"/>
      <c r="B165" s="35"/>
      <c r="C165" s="242" t="s">
        <v>276</v>
      </c>
      <c r="D165" s="242" t="s">
        <v>648</v>
      </c>
      <c r="E165" s="243" t="s">
        <v>5662</v>
      </c>
      <c r="F165" s="244" t="s">
        <v>5663</v>
      </c>
      <c r="G165" s="245" t="s">
        <v>318</v>
      </c>
      <c r="H165" s="246">
        <v>45.32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37</v>
      </c>
      <c r="O165" s="7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434</v>
      </c>
      <c r="AT165" s="204" t="s">
        <v>648</v>
      </c>
      <c r="AU165" s="204" t="s">
        <v>82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326</v>
      </c>
      <c r="BM165" s="204" t="s">
        <v>5664</v>
      </c>
    </row>
    <row r="166" spans="1:65" s="2" customFormat="1" ht="68.25">
      <c r="A166" s="34"/>
      <c r="B166" s="35"/>
      <c r="C166" s="36"/>
      <c r="D166" s="208" t="s">
        <v>652</v>
      </c>
      <c r="E166" s="36"/>
      <c r="F166" s="253" t="s">
        <v>5665</v>
      </c>
      <c r="G166" s="36"/>
      <c r="H166" s="36"/>
      <c r="I166" s="254"/>
      <c r="J166" s="36"/>
      <c r="K166" s="36"/>
      <c r="L166" s="39"/>
      <c r="M166" s="255"/>
      <c r="N166" s="256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652</v>
      </c>
      <c r="AU166" s="17" t="s">
        <v>82</v>
      </c>
    </row>
    <row r="167" spans="1:65" s="14" customFormat="1" ht="11.25">
      <c r="B167" s="217"/>
      <c r="C167" s="218"/>
      <c r="D167" s="208" t="s">
        <v>194</v>
      </c>
      <c r="E167" s="218"/>
      <c r="F167" s="220" t="s">
        <v>5666</v>
      </c>
      <c r="G167" s="218"/>
      <c r="H167" s="221">
        <v>45.32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4</v>
      </c>
      <c r="AX167" s="14" t="s">
        <v>80</v>
      </c>
      <c r="AY167" s="227" t="s">
        <v>182</v>
      </c>
    </row>
    <row r="168" spans="1:65" s="2" customFormat="1" ht="24.2" customHeight="1">
      <c r="A168" s="34"/>
      <c r="B168" s="35"/>
      <c r="C168" s="192" t="s">
        <v>282</v>
      </c>
      <c r="D168" s="192" t="s">
        <v>184</v>
      </c>
      <c r="E168" s="193" t="s">
        <v>5667</v>
      </c>
      <c r="F168" s="194" t="s">
        <v>5668</v>
      </c>
      <c r="G168" s="195" t="s">
        <v>318</v>
      </c>
      <c r="H168" s="196">
        <v>44</v>
      </c>
      <c r="I168" s="197"/>
      <c r="J168" s="198">
        <f>ROUND(I168*H168,2)</f>
        <v>0</v>
      </c>
      <c r="K168" s="199"/>
      <c r="L168" s="39"/>
      <c r="M168" s="200" t="s">
        <v>1</v>
      </c>
      <c r="N168" s="201" t="s">
        <v>37</v>
      </c>
      <c r="O168" s="7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326</v>
      </c>
      <c r="AT168" s="204" t="s">
        <v>184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326</v>
      </c>
      <c r="BM168" s="204" t="s">
        <v>5669</v>
      </c>
    </row>
    <row r="169" spans="1:65" s="13" customFormat="1" ht="11.25">
      <c r="B169" s="206"/>
      <c r="C169" s="207"/>
      <c r="D169" s="208" t="s">
        <v>194</v>
      </c>
      <c r="E169" s="209" t="s">
        <v>1</v>
      </c>
      <c r="F169" s="210" t="s">
        <v>5643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194</v>
      </c>
      <c r="AU169" s="216" t="s">
        <v>82</v>
      </c>
      <c r="AV169" s="13" t="s">
        <v>80</v>
      </c>
      <c r="AW169" s="13" t="s">
        <v>29</v>
      </c>
      <c r="AX169" s="13" t="s">
        <v>72</v>
      </c>
      <c r="AY169" s="216" t="s">
        <v>182</v>
      </c>
    </row>
    <row r="170" spans="1:65" s="13" customFormat="1" ht="11.25">
      <c r="B170" s="206"/>
      <c r="C170" s="207"/>
      <c r="D170" s="208" t="s">
        <v>194</v>
      </c>
      <c r="E170" s="209" t="s">
        <v>1</v>
      </c>
      <c r="F170" s="210" t="s">
        <v>5644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194</v>
      </c>
      <c r="AU170" s="216" t="s">
        <v>82</v>
      </c>
      <c r="AV170" s="13" t="s">
        <v>80</v>
      </c>
      <c r="AW170" s="13" t="s">
        <v>29</v>
      </c>
      <c r="AX170" s="13" t="s">
        <v>72</v>
      </c>
      <c r="AY170" s="216" t="s">
        <v>182</v>
      </c>
    </row>
    <row r="171" spans="1:65" s="14" customFormat="1" ht="11.25">
      <c r="B171" s="217"/>
      <c r="C171" s="218"/>
      <c r="D171" s="208" t="s">
        <v>194</v>
      </c>
      <c r="E171" s="219" t="s">
        <v>1</v>
      </c>
      <c r="F171" s="220" t="s">
        <v>361</v>
      </c>
      <c r="G171" s="218"/>
      <c r="H171" s="221">
        <v>22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194</v>
      </c>
      <c r="AU171" s="227" t="s">
        <v>82</v>
      </c>
      <c r="AV171" s="14" t="s">
        <v>82</v>
      </c>
      <c r="AW171" s="14" t="s">
        <v>29</v>
      </c>
      <c r="AX171" s="14" t="s">
        <v>72</v>
      </c>
      <c r="AY171" s="227" t="s">
        <v>182</v>
      </c>
    </row>
    <row r="172" spans="1:65" s="13" customFormat="1" ht="11.25">
      <c r="B172" s="206"/>
      <c r="C172" s="207"/>
      <c r="D172" s="208" t="s">
        <v>194</v>
      </c>
      <c r="E172" s="209" t="s">
        <v>1</v>
      </c>
      <c r="F172" s="210" t="s">
        <v>5645</v>
      </c>
      <c r="G172" s="207"/>
      <c r="H172" s="209" t="s">
        <v>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194</v>
      </c>
      <c r="AU172" s="216" t="s">
        <v>82</v>
      </c>
      <c r="AV172" s="13" t="s">
        <v>80</v>
      </c>
      <c r="AW172" s="13" t="s">
        <v>29</v>
      </c>
      <c r="AX172" s="13" t="s">
        <v>72</v>
      </c>
      <c r="AY172" s="216" t="s">
        <v>182</v>
      </c>
    </row>
    <row r="173" spans="1:65" s="14" customFormat="1" ht="11.25">
      <c r="B173" s="217"/>
      <c r="C173" s="218"/>
      <c r="D173" s="208" t="s">
        <v>194</v>
      </c>
      <c r="E173" s="219" t="s">
        <v>1</v>
      </c>
      <c r="F173" s="220" t="s">
        <v>361</v>
      </c>
      <c r="G173" s="218"/>
      <c r="H173" s="221">
        <v>22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194</v>
      </c>
      <c r="AU173" s="227" t="s">
        <v>82</v>
      </c>
      <c r="AV173" s="14" t="s">
        <v>82</v>
      </c>
      <c r="AW173" s="14" t="s">
        <v>29</v>
      </c>
      <c r="AX173" s="14" t="s">
        <v>72</v>
      </c>
      <c r="AY173" s="227" t="s">
        <v>182</v>
      </c>
    </row>
    <row r="174" spans="1:65" s="15" customFormat="1" ht="11.25">
      <c r="B174" s="228"/>
      <c r="C174" s="229"/>
      <c r="D174" s="208" t="s">
        <v>194</v>
      </c>
      <c r="E174" s="230" t="s">
        <v>1</v>
      </c>
      <c r="F174" s="231" t="s">
        <v>218</v>
      </c>
      <c r="G174" s="229"/>
      <c r="H174" s="232">
        <v>44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194</v>
      </c>
      <c r="AU174" s="238" t="s">
        <v>82</v>
      </c>
      <c r="AV174" s="15" t="s">
        <v>187</v>
      </c>
      <c r="AW174" s="15" t="s">
        <v>29</v>
      </c>
      <c r="AX174" s="15" t="s">
        <v>80</v>
      </c>
      <c r="AY174" s="238" t="s">
        <v>182</v>
      </c>
    </row>
    <row r="175" spans="1:65" s="2" customFormat="1" ht="24.2" customHeight="1">
      <c r="A175" s="34"/>
      <c r="B175" s="35"/>
      <c r="C175" s="242" t="s">
        <v>189</v>
      </c>
      <c r="D175" s="242" t="s">
        <v>648</v>
      </c>
      <c r="E175" s="243" t="s">
        <v>5670</v>
      </c>
      <c r="F175" s="244" t="s">
        <v>5671</v>
      </c>
      <c r="G175" s="245" t="s">
        <v>318</v>
      </c>
      <c r="H175" s="246">
        <v>45.32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37</v>
      </c>
      <c r="O175" s="7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434</v>
      </c>
      <c r="AT175" s="204" t="s">
        <v>648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326</v>
      </c>
      <c r="BM175" s="204" t="s">
        <v>5672</v>
      </c>
    </row>
    <row r="176" spans="1:65" s="2" customFormat="1" ht="68.25">
      <c r="A176" s="34"/>
      <c r="B176" s="35"/>
      <c r="C176" s="36"/>
      <c r="D176" s="208" t="s">
        <v>652</v>
      </c>
      <c r="E176" s="36"/>
      <c r="F176" s="253" t="s">
        <v>5673</v>
      </c>
      <c r="G176" s="36"/>
      <c r="H176" s="36"/>
      <c r="I176" s="254"/>
      <c r="J176" s="36"/>
      <c r="K176" s="36"/>
      <c r="L176" s="39"/>
      <c r="M176" s="255"/>
      <c r="N176" s="256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652</v>
      </c>
      <c r="AU176" s="17" t="s">
        <v>82</v>
      </c>
    </row>
    <row r="177" spans="1:65" s="14" customFormat="1" ht="11.25">
      <c r="B177" s="217"/>
      <c r="C177" s="218"/>
      <c r="D177" s="208" t="s">
        <v>194</v>
      </c>
      <c r="E177" s="218"/>
      <c r="F177" s="220" t="s">
        <v>5666</v>
      </c>
      <c r="G177" s="218"/>
      <c r="H177" s="221">
        <v>45.32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194</v>
      </c>
      <c r="AU177" s="227" t="s">
        <v>82</v>
      </c>
      <c r="AV177" s="14" t="s">
        <v>82</v>
      </c>
      <c r="AW177" s="14" t="s">
        <v>4</v>
      </c>
      <c r="AX177" s="14" t="s">
        <v>80</v>
      </c>
      <c r="AY177" s="227" t="s">
        <v>182</v>
      </c>
    </row>
    <row r="178" spans="1:65" s="2" customFormat="1" ht="16.5" customHeight="1">
      <c r="A178" s="34"/>
      <c r="B178" s="35"/>
      <c r="C178" s="192" t="s">
        <v>136</v>
      </c>
      <c r="D178" s="192" t="s">
        <v>184</v>
      </c>
      <c r="E178" s="193" t="s">
        <v>5674</v>
      </c>
      <c r="F178" s="194" t="s">
        <v>5675</v>
      </c>
      <c r="G178" s="195" t="s">
        <v>941</v>
      </c>
      <c r="H178" s="196">
        <v>5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37</v>
      </c>
      <c r="O178" s="71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326</v>
      </c>
      <c r="AT178" s="204" t="s">
        <v>184</v>
      </c>
      <c r="AU178" s="204" t="s">
        <v>82</v>
      </c>
      <c r="AY178" s="17" t="s">
        <v>182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326</v>
      </c>
      <c r="BM178" s="204" t="s">
        <v>5676</v>
      </c>
    </row>
    <row r="179" spans="1:65" s="14" customFormat="1" ht="11.25">
      <c r="B179" s="217"/>
      <c r="C179" s="218"/>
      <c r="D179" s="208" t="s">
        <v>194</v>
      </c>
      <c r="E179" s="219" t="s">
        <v>1</v>
      </c>
      <c r="F179" s="220" t="s">
        <v>243</v>
      </c>
      <c r="G179" s="218"/>
      <c r="H179" s="221">
        <v>5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194</v>
      </c>
      <c r="AU179" s="227" t="s">
        <v>82</v>
      </c>
      <c r="AV179" s="14" t="s">
        <v>82</v>
      </c>
      <c r="AW179" s="14" t="s">
        <v>29</v>
      </c>
      <c r="AX179" s="14" t="s">
        <v>80</v>
      </c>
      <c r="AY179" s="227" t="s">
        <v>182</v>
      </c>
    </row>
    <row r="180" spans="1:65" s="2" customFormat="1" ht="24.2" customHeight="1">
      <c r="A180" s="34"/>
      <c r="B180" s="35"/>
      <c r="C180" s="192" t="s">
        <v>139</v>
      </c>
      <c r="D180" s="192" t="s">
        <v>184</v>
      </c>
      <c r="E180" s="193" t="s">
        <v>5677</v>
      </c>
      <c r="F180" s="194" t="s">
        <v>5678</v>
      </c>
      <c r="G180" s="195" t="s">
        <v>324</v>
      </c>
      <c r="H180" s="196">
        <v>2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326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326</v>
      </c>
      <c r="BM180" s="204" t="s">
        <v>5679</v>
      </c>
    </row>
    <row r="181" spans="1:65" s="13" customFormat="1" ht="11.25">
      <c r="B181" s="206"/>
      <c r="C181" s="207"/>
      <c r="D181" s="208" t="s">
        <v>194</v>
      </c>
      <c r="E181" s="209" t="s">
        <v>1</v>
      </c>
      <c r="F181" s="210" t="s">
        <v>5643</v>
      </c>
      <c r="G181" s="207"/>
      <c r="H181" s="209" t="s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194</v>
      </c>
      <c r="AU181" s="216" t="s">
        <v>82</v>
      </c>
      <c r="AV181" s="13" t="s">
        <v>80</v>
      </c>
      <c r="AW181" s="13" t="s">
        <v>29</v>
      </c>
      <c r="AX181" s="13" t="s">
        <v>72</v>
      </c>
      <c r="AY181" s="216" t="s">
        <v>182</v>
      </c>
    </row>
    <row r="182" spans="1:65" s="13" customFormat="1" ht="11.25">
      <c r="B182" s="206"/>
      <c r="C182" s="207"/>
      <c r="D182" s="208" t="s">
        <v>194</v>
      </c>
      <c r="E182" s="209" t="s">
        <v>1</v>
      </c>
      <c r="F182" s="210" t="s">
        <v>5644</v>
      </c>
      <c r="G182" s="207"/>
      <c r="H182" s="209" t="s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194</v>
      </c>
      <c r="AU182" s="216" t="s">
        <v>82</v>
      </c>
      <c r="AV182" s="13" t="s">
        <v>80</v>
      </c>
      <c r="AW182" s="13" t="s">
        <v>29</v>
      </c>
      <c r="AX182" s="13" t="s">
        <v>72</v>
      </c>
      <c r="AY182" s="216" t="s">
        <v>182</v>
      </c>
    </row>
    <row r="183" spans="1:65" s="14" customFormat="1" ht="11.25">
      <c r="B183" s="217"/>
      <c r="C183" s="218"/>
      <c r="D183" s="208" t="s">
        <v>194</v>
      </c>
      <c r="E183" s="219" t="s">
        <v>1</v>
      </c>
      <c r="F183" s="220" t="s">
        <v>80</v>
      </c>
      <c r="G183" s="218"/>
      <c r="H183" s="221">
        <v>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194</v>
      </c>
      <c r="AU183" s="227" t="s">
        <v>82</v>
      </c>
      <c r="AV183" s="14" t="s">
        <v>82</v>
      </c>
      <c r="AW183" s="14" t="s">
        <v>29</v>
      </c>
      <c r="AX183" s="14" t="s">
        <v>72</v>
      </c>
      <c r="AY183" s="227" t="s">
        <v>182</v>
      </c>
    </row>
    <row r="184" spans="1:65" s="13" customFormat="1" ht="11.25">
      <c r="B184" s="206"/>
      <c r="C184" s="207"/>
      <c r="D184" s="208" t="s">
        <v>194</v>
      </c>
      <c r="E184" s="209" t="s">
        <v>1</v>
      </c>
      <c r="F184" s="210" t="s">
        <v>5645</v>
      </c>
      <c r="G184" s="207"/>
      <c r="H184" s="209" t="s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194</v>
      </c>
      <c r="AU184" s="216" t="s">
        <v>82</v>
      </c>
      <c r="AV184" s="13" t="s">
        <v>80</v>
      </c>
      <c r="AW184" s="13" t="s">
        <v>29</v>
      </c>
      <c r="AX184" s="13" t="s">
        <v>72</v>
      </c>
      <c r="AY184" s="216" t="s">
        <v>182</v>
      </c>
    </row>
    <row r="185" spans="1:65" s="14" customFormat="1" ht="11.25">
      <c r="B185" s="217"/>
      <c r="C185" s="218"/>
      <c r="D185" s="208" t="s">
        <v>194</v>
      </c>
      <c r="E185" s="219" t="s">
        <v>1</v>
      </c>
      <c r="F185" s="220" t="s">
        <v>80</v>
      </c>
      <c r="G185" s="218"/>
      <c r="H185" s="221">
        <v>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194</v>
      </c>
      <c r="AU185" s="227" t="s">
        <v>82</v>
      </c>
      <c r="AV185" s="14" t="s">
        <v>82</v>
      </c>
      <c r="AW185" s="14" t="s">
        <v>29</v>
      </c>
      <c r="AX185" s="14" t="s">
        <v>72</v>
      </c>
      <c r="AY185" s="227" t="s">
        <v>182</v>
      </c>
    </row>
    <row r="186" spans="1:65" s="15" customFormat="1" ht="11.25">
      <c r="B186" s="228"/>
      <c r="C186" s="229"/>
      <c r="D186" s="208" t="s">
        <v>194</v>
      </c>
      <c r="E186" s="230" t="s">
        <v>1</v>
      </c>
      <c r="F186" s="231" t="s">
        <v>218</v>
      </c>
      <c r="G186" s="229"/>
      <c r="H186" s="232">
        <v>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194</v>
      </c>
      <c r="AU186" s="238" t="s">
        <v>82</v>
      </c>
      <c r="AV186" s="15" t="s">
        <v>187</v>
      </c>
      <c r="AW186" s="15" t="s">
        <v>29</v>
      </c>
      <c r="AX186" s="15" t="s">
        <v>80</v>
      </c>
      <c r="AY186" s="238" t="s">
        <v>182</v>
      </c>
    </row>
    <row r="187" spans="1:65" s="2" customFormat="1" ht="33" customHeight="1">
      <c r="A187" s="34"/>
      <c r="B187" s="35"/>
      <c r="C187" s="242" t="s">
        <v>8</v>
      </c>
      <c r="D187" s="242" t="s">
        <v>648</v>
      </c>
      <c r="E187" s="243" t="s">
        <v>5680</v>
      </c>
      <c r="F187" s="244" t="s">
        <v>5681</v>
      </c>
      <c r="G187" s="245" t="s">
        <v>324</v>
      </c>
      <c r="H187" s="246">
        <v>4</v>
      </c>
      <c r="I187" s="247"/>
      <c r="J187" s="248">
        <f>ROUND(I187*H187,2)</f>
        <v>0</v>
      </c>
      <c r="K187" s="249"/>
      <c r="L187" s="250"/>
      <c r="M187" s="251" t="s">
        <v>1</v>
      </c>
      <c r="N187" s="252" t="s">
        <v>37</v>
      </c>
      <c r="O187" s="71"/>
      <c r="P187" s="202">
        <f>O187*H187</f>
        <v>0</v>
      </c>
      <c r="Q187" s="202">
        <v>2.0000000000000001E-4</v>
      </c>
      <c r="R187" s="202">
        <f>Q187*H187</f>
        <v>8.0000000000000004E-4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434</v>
      </c>
      <c r="AT187" s="204" t="s">
        <v>648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326</v>
      </c>
      <c r="BM187" s="204" t="s">
        <v>5682</v>
      </c>
    </row>
    <row r="188" spans="1:65" s="14" customFormat="1" ht="11.25">
      <c r="B188" s="217"/>
      <c r="C188" s="218"/>
      <c r="D188" s="208" t="s">
        <v>194</v>
      </c>
      <c r="E188" s="218"/>
      <c r="F188" s="220" t="s">
        <v>5683</v>
      </c>
      <c r="G188" s="218"/>
      <c r="H188" s="221">
        <v>4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194</v>
      </c>
      <c r="AU188" s="227" t="s">
        <v>82</v>
      </c>
      <c r="AV188" s="14" t="s">
        <v>82</v>
      </c>
      <c r="AW188" s="14" t="s">
        <v>4</v>
      </c>
      <c r="AX188" s="14" t="s">
        <v>80</v>
      </c>
      <c r="AY188" s="227" t="s">
        <v>182</v>
      </c>
    </row>
    <row r="189" spans="1:65" s="2" customFormat="1" ht="24.2" customHeight="1">
      <c r="A189" s="34"/>
      <c r="B189" s="35"/>
      <c r="C189" s="242" t="s">
        <v>142</v>
      </c>
      <c r="D189" s="242" t="s">
        <v>648</v>
      </c>
      <c r="E189" s="243" t="s">
        <v>5684</v>
      </c>
      <c r="F189" s="244" t="s">
        <v>5685</v>
      </c>
      <c r="G189" s="245" t="s">
        <v>3235</v>
      </c>
      <c r="H189" s="246">
        <v>4</v>
      </c>
      <c r="I189" s="247"/>
      <c r="J189" s="248">
        <f>ROUND(I189*H189,2)</f>
        <v>0</v>
      </c>
      <c r="K189" s="249"/>
      <c r="L189" s="250"/>
      <c r="M189" s="251" t="s">
        <v>1</v>
      </c>
      <c r="N189" s="252" t="s">
        <v>37</v>
      </c>
      <c r="O189" s="71"/>
      <c r="P189" s="202">
        <f>O189*H189</f>
        <v>0</v>
      </c>
      <c r="Q189" s="202">
        <v>5.0000000000000002E-5</v>
      </c>
      <c r="R189" s="202">
        <f>Q189*H189</f>
        <v>2.0000000000000001E-4</v>
      </c>
      <c r="S189" s="202">
        <v>0</v>
      </c>
      <c r="T189" s="20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434</v>
      </c>
      <c r="AT189" s="204" t="s">
        <v>648</v>
      </c>
      <c r="AU189" s="204" t="s">
        <v>82</v>
      </c>
      <c r="AY189" s="17" t="s">
        <v>182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80</v>
      </c>
      <c r="BK189" s="205">
        <f>ROUND(I189*H189,2)</f>
        <v>0</v>
      </c>
      <c r="BL189" s="17" t="s">
        <v>326</v>
      </c>
      <c r="BM189" s="204" t="s">
        <v>5686</v>
      </c>
    </row>
    <row r="190" spans="1:65" s="14" customFormat="1" ht="11.25">
      <c r="B190" s="217"/>
      <c r="C190" s="218"/>
      <c r="D190" s="208" t="s">
        <v>194</v>
      </c>
      <c r="E190" s="218"/>
      <c r="F190" s="220" t="s">
        <v>5683</v>
      </c>
      <c r="G190" s="218"/>
      <c r="H190" s="221">
        <v>4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194</v>
      </c>
      <c r="AU190" s="227" t="s">
        <v>82</v>
      </c>
      <c r="AV190" s="14" t="s">
        <v>82</v>
      </c>
      <c r="AW190" s="14" t="s">
        <v>4</v>
      </c>
      <c r="AX190" s="14" t="s">
        <v>80</v>
      </c>
      <c r="AY190" s="227" t="s">
        <v>182</v>
      </c>
    </row>
    <row r="191" spans="1:65" s="2" customFormat="1" ht="24.2" customHeight="1">
      <c r="A191" s="34"/>
      <c r="B191" s="35"/>
      <c r="C191" s="192" t="s">
        <v>145</v>
      </c>
      <c r="D191" s="192" t="s">
        <v>184</v>
      </c>
      <c r="E191" s="193" t="s">
        <v>5687</v>
      </c>
      <c r="F191" s="194" t="s">
        <v>5688</v>
      </c>
      <c r="G191" s="195" t="s">
        <v>324</v>
      </c>
      <c r="H191" s="196">
        <v>1</v>
      </c>
      <c r="I191" s="197"/>
      <c r="J191" s="198">
        <f>ROUND(I191*H191,2)</f>
        <v>0</v>
      </c>
      <c r="K191" s="199"/>
      <c r="L191" s="39"/>
      <c r="M191" s="200" t="s">
        <v>1</v>
      </c>
      <c r="N191" s="201" t="s">
        <v>37</v>
      </c>
      <c r="O191" s="71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326</v>
      </c>
      <c r="AT191" s="204" t="s">
        <v>184</v>
      </c>
      <c r="AU191" s="204" t="s">
        <v>82</v>
      </c>
      <c r="AY191" s="17" t="s">
        <v>182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7" t="s">
        <v>80</v>
      </c>
      <c r="BK191" s="205">
        <f>ROUND(I191*H191,2)</f>
        <v>0</v>
      </c>
      <c r="BL191" s="17" t="s">
        <v>326</v>
      </c>
      <c r="BM191" s="204" t="s">
        <v>5689</v>
      </c>
    </row>
    <row r="192" spans="1:65" s="2" customFormat="1" ht="16.5" customHeight="1">
      <c r="A192" s="34"/>
      <c r="B192" s="35"/>
      <c r="C192" s="192" t="s">
        <v>321</v>
      </c>
      <c r="D192" s="192" t="s">
        <v>184</v>
      </c>
      <c r="E192" s="193" t="s">
        <v>5690</v>
      </c>
      <c r="F192" s="194" t="s">
        <v>5691</v>
      </c>
      <c r="G192" s="195" t="s">
        <v>535</v>
      </c>
      <c r="H192" s="196">
        <v>45</v>
      </c>
      <c r="I192" s="197"/>
      <c r="J192" s="198">
        <f>ROUND(I192*H192,2)</f>
        <v>0</v>
      </c>
      <c r="K192" s="199"/>
      <c r="L192" s="39"/>
      <c r="M192" s="200" t="s">
        <v>1</v>
      </c>
      <c r="N192" s="201" t="s">
        <v>37</v>
      </c>
      <c r="O192" s="7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326</v>
      </c>
      <c r="AT192" s="204" t="s">
        <v>184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5692</v>
      </c>
    </row>
    <row r="193" spans="1:65" s="2" customFormat="1" ht="16.5" customHeight="1">
      <c r="A193" s="34"/>
      <c r="B193" s="35"/>
      <c r="C193" s="242" t="s">
        <v>326</v>
      </c>
      <c r="D193" s="242" t="s">
        <v>648</v>
      </c>
      <c r="E193" s="243" t="s">
        <v>5693</v>
      </c>
      <c r="F193" s="244" t="s">
        <v>5694</v>
      </c>
      <c r="G193" s="245" t="s">
        <v>535</v>
      </c>
      <c r="H193" s="246">
        <v>45</v>
      </c>
      <c r="I193" s="247"/>
      <c r="J193" s="248">
        <f>ROUND(I193*H193,2)</f>
        <v>0</v>
      </c>
      <c r="K193" s="249"/>
      <c r="L193" s="250"/>
      <c r="M193" s="251" t="s">
        <v>1</v>
      </c>
      <c r="N193" s="252" t="s">
        <v>37</v>
      </c>
      <c r="O193" s="71"/>
      <c r="P193" s="202">
        <f>O193*H193</f>
        <v>0</v>
      </c>
      <c r="Q193" s="202">
        <v>1E-3</v>
      </c>
      <c r="R193" s="202">
        <f>Q193*H193</f>
        <v>4.4999999999999998E-2</v>
      </c>
      <c r="S193" s="202">
        <v>0</v>
      </c>
      <c r="T193" s="20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434</v>
      </c>
      <c r="AT193" s="204" t="s">
        <v>648</v>
      </c>
      <c r="AU193" s="204" t="s">
        <v>82</v>
      </c>
      <c r="AY193" s="17" t="s">
        <v>182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80</v>
      </c>
      <c r="BK193" s="205">
        <f>ROUND(I193*H193,2)</f>
        <v>0</v>
      </c>
      <c r="BL193" s="17" t="s">
        <v>326</v>
      </c>
      <c r="BM193" s="204" t="s">
        <v>5695</v>
      </c>
    </row>
    <row r="194" spans="1:65" s="2" customFormat="1" ht="24.2" customHeight="1">
      <c r="A194" s="34"/>
      <c r="B194" s="35"/>
      <c r="C194" s="192" t="s">
        <v>330</v>
      </c>
      <c r="D194" s="192" t="s">
        <v>184</v>
      </c>
      <c r="E194" s="193" t="s">
        <v>4618</v>
      </c>
      <c r="F194" s="194" t="s">
        <v>4619</v>
      </c>
      <c r="G194" s="195" t="s">
        <v>292</v>
      </c>
      <c r="H194" s="196">
        <v>4.5999999999999999E-2</v>
      </c>
      <c r="I194" s="197"/>
      <c r="J194" s="198">
        <f>ROUND(I194*H194,2)</f>
        <v>0</v>
      </c>
      <c r="K194" s="199"/>
      <c r="L194" s="39"/>
      <c r="M194" s="200" t="s">
        <v>1</v>
      </c>
      <c r="N194" s="201" t="s">
        <v>37</v>
      </c>
      <c r="O194" s="71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326</v>
      </c>
      <c r="AT194" s="204" t="s">
        <v>184</v>
      </c>
      <c r="AU194" s="204" t="s">
        <v>82</v>
      </c>
      <c r="AY194" s="17" t="s">
        <v>182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80</v>
      </c>
      <c r="BK194" s="205">
        <f>ROUND(I194*H194,2)</f>
        <v>0</v>
      </c>
      <c r="BL194" s="17" t="s">
        <v>326</v>
      </c>
      <c r="BM194" s="204" t="s">
        <v>5696</v>
      </c>
    </row>
    <row r="195" spans="1:65" s="2" customFormat="1" ht="33" customHeight="1">
      <c r="A195" s="34"/>
      <c r="B195" s="35"/>
      <c r="C195" s="192" t="s">
        <v>334</v>
      </c>
      <c r="D195" s="192" t="s">
        <v>184</v>
      </c>
      <c r="E195" s="193" t="s">
        <v>4621</v>
      </c>
      <c r="F195" s="194" t="s">
        <v>4622</v>
      </c>
      <c r="G195" s="195" t="s">
        <v>292</v>
      </c>
      <c r="H195" s="196">
        <v>0.13800000000000001</v>
      </c>
      <c r="I195" s="197"/>
      <c r="J195" s="198">
        <f>ROUND(I195*H195,2)</f>
        <v>0</v>
      </c>
      <c r="K195" s="199"/>
      <c r="L195" s="39"/>
      <c r="M195" s="200" t="s">
        <v>1</v>
      </c>
      <c r="N195" s="201" t="s">
        <v>37</v>
      </c>
      <c r="O195" s="71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326</v>
      </c>
      <c r="AT195" s="204" t="s">
        <v>184</v>
      </c>
      <c r="AU195" s="204" t="s">
        <v>82</v>
      </c>
      <c r="AY195" s="17" t="s">
        <v>182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80</v>
      </c>
      <c r="BK195" s="205">
        <f>ROUND(I195*H195,2)</f>
        <v>0</v>
      </c>
      <c r="BL195" s="17" t="s">
        <v>326</v>
      </c>
      <c r="BM195" s="204" t="s">
        <v>5697</v>
      </c>
    </row>
    <row r="196" spans="1:65" s="14" customFormat="1" ht="11.25">
      <c r="B196" s="217"/>
      <c r="C196" s="218"/>
      <c r="D196" s="208" t="s">
        <v>194</v>
      </c>
      <c r="E196" s="218"/>
      <c r="F196" s="220" t="s">
        <v>5698</v>
      </c>
      <c r="G196" s="218"/>
      <c r="H196" s="221">
        <v>0.13800000000000001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194</v>
      </c>
      <c r="AU196" s="227" t="s">
        <v>82</v>
      </c>
      <c r="AV196" s="14" t="s">
        <v>82</v>
      </c>
      <c r="AW196" s="14" t="s">
        <v>4</v>
      </c>
      <c r="AX196" s="14" t="s">
        <v>80</v>
      </c>
      <c r="AY196" s="227" t="s">
        <v>182</v>
      </c>
    </row>
    <row r="197" spans="1:65" s="12" customFormat="1" ht="25.9" customHeight="1">
      <c r="B197" s="176"/>
      <c r="C197" s="177"/>
      <c r="D197" s="178" t="s">
        <v>71</v>
      </c>
      <c r="E197" s="179" t="s">
        <v>5340</v>
      </c>
      <c r="F197" s="179" t="s">
        <v>5341</v>
      </c>
      <c r="G197" s="177"/>
      <c r="H197" s="177"/>
      <c r="I197" s="180"/>
      <c r="J197" s="181">
        <f>BK197</f>
        <v>0</v>
      </c>
      <c r="K197" s="177"/>
      <c r="L197" s="182"/>
      <c r="M197" s="183"/>
      <c r="N197" s="184"/>
      <c r="O197" s="184"/>
      <c r="P197" s="185">
        <f>SUM(P198:P200)</f>
        <v>0</v>
      </c>
      <c r="Q197" s="184"/>
      <c r="R197" s="185">
        <f>SUM(R198:R200)</f>
        <v>0</v>
      </c>
      <c r="S197" s="184"/>
      <c r="T197" s="186">
        <f>SUM(T198:T200)</f>
        <v>0</v>
      </c>
      <c r="AR197" s="187" t="s">
        <v>187</v>
      </c>
      <c r="AT197" s="188" t="s">
        <v>71</v>
      </c>
      <c r="AU197" s="188" t="s">
        <v>72</v>
      </c>
      <c r="AY197" s="187" t="s">
        <v>182</v>
      </c>
      <c r="BK197" s="189">
        <f>SUM(BK198:BK200)</f>
        <v>0</v>
      </c>
    </row>
    <row r="198" spans="1:65" s="2" customFormat="1" ht="24.2" customHeight="1">
      <c r="A198" s="34"/>
      <c r="B198" s="35"/>
      <c r="C198" s="192" t="s">
        <v>342</v>
      </c>
      <c r="D198" s="192" t="s">
        <v>184</v>
      </c>
      <c r="E198" s="193" t="s">
        <v>5699</v>
      </c>
      <c r="F198" s="194" t="s">
        <v>5700</v>
      </c>
      <c r="G198" s="195" t="s">
        <v>941</v>
      </c>
      <c r="H198" s="196">
        <v>8</v>
      </c>
      <c r="I198" s="197"/>
      <c r="J198" s="198">
        <f>ROUND(I198*H198,2)</f>
        <v>0</v>
      </c>
      <c r="K198" s="199"/>
      <c r="L198" s="39"/>
      <c r="M198" s="200" t="s">
        <v>1</v>
      </c>
      <c r="N198" s="201" t="s">
        <v>37</v>
      </c>
      <c r="O198" s="7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3558</v>
      </c>
      <c r="AT198" s="204" t="s">
        <v>184</v>
      </c>
      <c r="AU198" s="204" t="s">
        <v>80</v>
      </c>
      <c r="AY198" s="17" t="s">
        <v>182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80</v>
      </c>
      <c r="BK198" s="205">
        <f>ROUND(I198*H198,2)</f>
        <v>0</v>
      </c>
      <c r="BL198" s="17" t="s">
        <v>3558</v>
      </c>
      <c r="BM198" s="204" t="s">
        <v>5701</v>
      </c>
    </row>
    <row r="199" spans="1:65" s="13" customFormat="1" ht="11.25">
      <c r="B199" s="206"/>
      <c r="C199" s="207"/>
      <c r="D199" s="208" t="s">
        <v>194</v>
      </c>
      <c r="E199" s="209" t="s">
        <v>1</v>
      </c>
      <c r="F199" s="210" t="s">
        <v>5702</v>
      </c>
      <c r="G199" s="207"/>
      <c r="H199" s="209" t="s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194</v>
      </c>
      <c r="AU199" s="216" t="s">
        <v>80</v>
      </c>
      <c r="AV199" s="13" t="s">
        <v>80</v>
      </c>
      <c r="AW199" s="13" t="s">
        <v>29</v>
      </c>
      <c r="AX199" s="13" t="s">
        <v>72</v>
      </c>
      <c r="AY199" s="216" t="s">
        <v>182</v>
      </c>
    </row>
    <row r="200" spans="1:65" s="14" customFormat="1" ht="11.25">
      <c r="B200" s="217"/>
      <c r="C200" s="218"/>
      <c r="D200" s="208" t="s">
        <v>194</v>
      </c>
      <c r="E200" s="219" t="s">
        <v>1</v>
      </c>
      <c r="F200" s="220" t="s">
        <v>282</v>
      </c>
      <c r="G200" s="218"/>
      <c r="H200" s="221">
        <v>8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194</v>
      </c>
      <c r="AU200" s="227" t="s">
        <v>80</v>
      </c>
      <c r="AV200" s="14" t="s">
        <v>82</v>
      </c>
      <c r="AW200" s="14" t="s">
        <v>29</v>
      </c>
      <c r="AX200" s="14" t="s">
        <v>80</v>
      </c>
      <c r="AY200" s="227" t="s">
        <v>182</v>
      </c>
    </row>
    <row r="201" spans="1:65" s="12" customFormat="1" ht="25.9" customHeight="1">
      <c r="B201" s="176"/>
      <c r="C201" s="177"/>
      <c r="D201" s="178" t="s">
        <v>71</v>
      </c>
      <c r="E201" s="179" t="s">
        <v>146</v>
      </c>
      <c r="F201" s="179" t="s">
        <v>4350</v>
      </c>
      <c r="G201" s="177"/>
      <c r="H201" s="177"/>
      <c r="I201" s="180"/>
      <c r="J201" s="181">
        <f>BK201</f>
        <v>0</v>
      </c>
      <c r="K201" s="177"/>
      <c r="L201" s="182"/>
      <c r="M201" s="183"/>
      <c r="N201" s="184"/>
      <c r="O201" s="184"/>
      <c r="P201" s="185">
        <f>P202</f>
        <v>0</v>
      </c>
      <c r="Q201" s="184"/>
      <c r="R201" s="185">
        <f>R202</f>
        <v>0</v>
      </c>
      <c r="S201" s="184"/>
      <c r="T201" s="186">
        <f>T202</f>
        <v>0</v>
      </c>
      <c r="AR201" s="187" t="s">
        <v>243</v>
      </c>
      <c r="AT201" s="188" t="s">
        <v>71</v>
      </c>
      <c r="AU201" s="188" t="s">
        <v>72</v>
      </c>
      <c r="AY201" s="187" t="s">
        <v>182</v>
      </c>
      <c r="BK201" s="189">
        <f>BK202</f>
        <v>0</v>
      </c>
    </row>
    <row r="202" spans="1:65" s="12" customFormat="1" ht="22.9" customHeight="1">
      <c r="B202" s="176"/>
      <c r="C202" s="177"/>
      <c r="D202" s="178" t="s">
        <v>71</v>
      </c>
      <c r="E202" s="190" t="s">
        <v>4351</v>
      </c>
      <c r="F202" s="190" t="s">
        <v>4352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SUM(P203:P204)</f>
        <v>0</v>
      </c>
      <c r="Q202" s="184"/>
      <c r="R202" s="185">
        <f>SUM(R203:R204)</f>
        <v>0</v>
      </c>
      <c r="S202" s="184"/>
      <c r="T202" s="186">
        <f>SUM(T203:T204)</f>
        <v>0</v>
      </c>
      <c r="AR202" s="187" t="s">
        <v>243</v>
      </c>
      <c r="AT202" s="188" t="s">
        <v>71</v>
      </c>
      <c r="AU202" s="188" t="s">
        <v>80</v>
      </c>
      <c r="AY202" s="187" t="s">
        <v>182</v>
      </c>
      <c r="BK202" s="189">
        <f>SUM(BK203:BK204)</f>
        <v>0</v>
      </c>
    </row>
    <row r="203" spans="1:65" s="2" customFormat="1" ht="16.5" customHeight="1">
      <c r="A203" s="34"/>
      <c r="B203" s="35"/>
      <c r="C203" s="192" t="s">
        <v>348</v>
      </c>
      <c r="D203" s="192" t="s">
        <v>184</v>
      </c>
      <c r="E203" s="193" t="s">
        <v>4353</v>
      </c>
      <c r="F203" s="194" t="s">
        <v>4354</v>
      </c>
      <c r="G203" s="195" t="s">
        <v>1883</v>
      </c>
      <c r="H203" s="196">
        <v>1</v>
      </c>
      <c r="I203" s="197"/>
      <c r="J203" s="198">
        <f>ROUND(I203*H203,2)</f>
        <v>0</v>
      </c>
      <c r="K203" s="199"/>
      <c r="L203" s="39"/>
      <c r="M203" s="200" t="s">
        <v>1</v>
      </c>
      <c r="N203" s="201" t="s">
        <v>37</v>
      </c>
      <c r="O203" s="71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4" t="s">
        <v>4355</v>
      </c>
      <c r="AT203" s="204" t="s">
        <v>184</v>
      </c>
      <c r="AU203" s="204" t="s">
        <v>82</v>
      </c>
      <c r="AY203" s="17" t="s">
        <v>182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80</v>
      </c>
      <c r="BK203" s="205">
        <f>ROUND(I203*H203,2)</f>
        <v>0</v>
      </c>
      <c r="BL203" s="17" t="s">
        <v>4355</v>
      </c>
      <c r="BM203" s="204" t="s">
        <v>5703</v>
      </c>
    </row>
    <row r="204" spans="1:65" s="2" customFormat="1" ht="16.5" customHeight="1">
      <c r="A204" s="34"/>
      <c r="B204" s="35"/>
      <c r="C204" s="192" t="s">
        <v>7</v>
      </c>
      <c r="D204" s="192" t="s">
        <v>184</v>
      </c>
      <c r="E204" s="193" t="s">
        <v>4357</v>
      </c>
      <c r="F204" s="194" t="s">
        <v>4358</v>
      </c>
      <c r="G204" s="195" t="s">
        <v>1883</v>
      </c>
      <c r="H204" s="196">
        <v>1</v>
      </c>
      <c r="I204" s="197"/>
      <c r="J204" s="198">
        <f>ROUND(I204*H204,2)</f>
        <v>0</v>
      </c>
      <c r="K204" s="199"/>
      <c r="L204" s="39"/>
      <c r="M204" s="257" t="s">
        <v>1</v>
      </c>
      <c r="N204" s="258" t="s">
        <v>37</v>
      </c>
      <c r="O204" s="259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4355</v>
      </c>
      <c r="AT204" s="204" t="s">
        <v>184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4355</v>
      </c>
      <c r="BM204" s="204" t="s">
        <v>5704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C7rOpOC6jdIXd3FEPvi+18IBx05ptCcibhpA9/RUh/2LQerEFbb+30yGtqXD5tx69D6htRDIIhMrzCZFmtpPfw==" saltValue="rq7QJANkwqW8+dAigsQfuvmdFQMzH20vrycZQe0UkAN7/R9gWjLIBZrRwFU7gp02e3OKuHUEvK2XRTetMesSYw==" spinCount="100000" sheet="1" objects="1" scenarios="1" formatColumns="0" formatRows="0" autoFilter="0"/>
  <autoFilter ref="C124:K20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5638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5" t="s">
        <v>5705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ROUND((SUM(BE125:BE168)),  2)</f>
        <v>0</v>
      </c>
      <c r="G35" s="34"/>
      <c r="H35" s="34"/>
      <c r="I35" s="130">
        <v>0.21</v>
      </c>
      <c r="J35" s="129">
        <f>ROUND(((SUM(BE125:BE168))*I35),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ROUND((SUM(BF125:BF168)),  2)</f>
        <v>0</v>
      </c>
      <c r="G36" s="34"/>
      <c r="H36" s="34"/>
      <c r="I36" s="130">
        <v>0.12</v>
      </c>
      <c r="J36" s="129">
        <f>ROUND(((SUM(BF125:BF168))*I36),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ROUND((SUM(BG125:BG168)),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ROUND((SUM(BH125:BH168)),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ROUND((SUM(BI125:BI168)),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5638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5" t="str">
        <f>E11</f>
        <v>02 - Zařízení č.2 - Chlazení místnosti BN 1.03 (Technická kabina)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4368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4844</v>
      </c>
      <c r="E101" s="156"/>
      <c r="F101" s="156"/>
      <c r="G101" s="156"/>
      <c r="H101" s="156"/>
      <c r="I101" s="156"/>
      <c r="J101" s="157">
        <f>J161</f>
        <v>0</v>
      </c>
      <c r="K101" s="154"/>
      <c r="L101" s="158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J165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J166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5638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5" t="str">
        <f>E11</f>
        <v>02 - Zařízení č.2 - Chlazení místnosti BN 1.03 (Technická kabina)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P126+P161+P165</f>
        <v>0</v>
      </c>
      <c r="Q125" s="79"/>
      <c r="R125" s="173">
        <f>R126+R161+R165</f>
        <v>8.5000000000000006E-2</v>
      </c>
      <c r="S125" s="79"/>
      <c r="T125" s="174">
        <f>T126+T161+T165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BK126+BK161+BK165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</f>
        <v>0</v>
      </c>
      <c r="Q126" s="184"/>
      <c r="R126" s="185">
        <f>R127</f>
        <v>8.5000000000000006E-2</v>
      </c>
      <c r="S126" s="184"/>
      <c r="T126" s="186">
        <f>T127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4605</v>
      </c>
      <c r="F127" s="190" t="s">
        <v>116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SUM(P128:P160)</f>
        <v>0</v>
      </c>
      <c r="Q127" s="184"/>
      <c r="R127" s="185">
        <f>SUM(R128:R160)</f>
        <v>8.5000000000000006E-2</v>
      </c>
      <c r="S127" s="184"/>
      <c r="T127" s="186">
        <f>SUM(T128:T160)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SUM(BK128:BK160)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5706</v>
      </c>
      <c r="F128" s="194" t="s">
        <v>5707</v>
      </c>
      <c r="G128" s="195" t="s">
        <v>324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5708</v>
      </c>
    </row>
    <row r="129" spans="1:65" s="2" customFormat="1" ht="24.2" customHeight="1">
      <c r="A129" s="34"/>
      <c r="B129" s="35"/>
      <c r="C129" s="242" t="s">
        <v>82</v>
      </c>
      <c r="D129" s="242" t="s">
        <v>648</v>
      </c>
      <c r="E129" s="243" t="s">
        <v>5709</v>
      </c>
      <c r="F129" s="244" t="s">
        <v>5710</v>
      </c>
      <c r="G129" s="245" t="s">
        <v>324</v>
      </c>
      <c r="H129" s="246">
        <v>1</v>
      </c>
      <c r="I129" s="247"/>
      <c r="J129" s="248">
        <f>ROUND(I129*H129,2)</f>
        <v>0</v>
      </c>
      <c r="K129" s="249"/>
      <c r="L129" s="250"/>
      <c r="M129" s="251" t="s">
        <v>1</v>
      </c>
      <c r="N129" s="252" t="s">
        <v>37</v>
      </c>
      <c r="O129" s="71"/>
      <c r="P129" s="202">
        <f>O129*H129</f>
        <v>0</v>
      </c>
      <c r="Q129" s="202">
        <v>2.9000000000000001E-2</v>
      </c>
      <c r="R129" s="202">
        <f>Q129*H129</f>
        <v>2.9000000000000001E-2</v>
      </c>
      <c r="S129" s="202">
        <v>0</v>
      </c>
      <c r="T129" s="20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434</v>
      </c>
      <c r="AT129" s="204" t="s">
        <v>648</v>
      </c>
      <c r="AU129" s="204" t="s">
        <v>82</v>
      </c>
      <c r="AY129" s="17" t="s">
        <v>182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80</v>
      </c>
      <c r="BK129" s="205">
        <f>ROUND(I129*H129,2)</f>
        <v>0</v>
      </c>
      <c r="BL129" s="17" t="s">
        <v>326</v>
      </c>
      <c r="BM129" s="204" t="s">
        <v>5711</v>
      </c>
    </row>
    <row r="130" spans="1:65" s="2" customFormat="1" ht="39">
      <c r="A130" s="34"/>
      <c r="B130" s="35"/>
      <c r="C130" s="36"/>
      <c r="D130" s="208" t="s">
        <v>652</v>
      </c>
      <c r="E130" s="36"/>
      <c r="F130" s="253" t="s">
        <v>5712</v>
      </c>
      <c r="G130" s="36"/>
      <c r="H130" s="36"/>
      <c r="I130" s="254"/>
      <c r="J130" s="36"/>
      <c r="K130" s="36"/>
      <c r="L130" s="39"/>
      <c r="M130" s="255"/>
      <c r="N130" s="25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652</v>
      </c>
      <c r="AU130" s="17" t="s">
        <v>82</v>
      </c>
    </row>
    <row r="131" spans="1:65" s="2" customFormat="1" ht="24.2" customHeight="1">
      <c r="A131" s="34"/>
      <c r="B131" s="35"/>
      <c r="C131" s="192" t="s">
        <v>198</v>
      </c>
      <c r="D131" s="192" t="s">
        <v>184</v>
      </c>
      <c r="E131" s="193" t="s">
        <v>5713</v>
      </c>
      <c r="F131" s="194" t="s">
        <v>5714</v>
      </c>
      <c r="G131" s="195" t="s">
        <v>324</v>
      </c>
      <c r="H131" s="196">
        <v>1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326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326</v>
      </c>
      <c r="BM131" s="204" t="s">
        <v>5715</v>
      </c>
    </row>
    <row r="132" spans="1:65" s="2" customFormat="1" ht="33" customHeight="1">
      <c r="A132" s="34"/>
      <c r="B132" s="35"/>
      <c r="C132" s="242" t="s">
        <v>187</v>
      </c>
      <c r="D132" s="242" t="s">
        <v>648</v>
      </c>
      <c r="E132" s="243" t="s">
        <v>5716</v>
      </c>
      <c r="F132" s="244" t="s">
        <v>5717</v>
      </c>
      <c r="G132" s="245" t="s">
        <v>324</v>
      </c>
      <c r="H132" s="246">
        <v>1</v>
      </c>
      <c r="I132" s="247"/>
      <c r="J132" s="248">
        <f>ROUND(I132*H132,2)</f>
        <v>0</v>
      </c>
      <c r="K132" s="249"/>
      <c r="L132" s="250"/>
      <c r="M132" s="251" t="s">
        <v>1</v>
      </c>
      <c r="N132" s="252" t="s">
        <v>37</v>
      </c>
      <c r="O132" s="71"/>
      <c r="P132" s="202">
        <f>O132*H132</f>
        <v>0</v>
      </c>
      <c r="Q132" s="202">
        <v>0.05</v>
      </c>
      <c r="R132" s="202">
        <f>Q132*H132</f>
        <v>0.05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434</v>
      </c>
      <c r="AT132" s="204" t="s">
        <v>648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326</v>
      </c>
      <c r="BM132" s="204" t="s">
        <v>5718</v>
      </c>
    </row>
    <row r="133" spans="1:65" s="2" customFormat="1" ht="48.75">
      <c r="A133" s="34"/>
      <c r="B133" s="35"/>
      <c r="C133" s="36"/>
      <c r="D133" s="208" t="s">
        <v>652</v>
      </c>
      <c r="E133" s="36"/>
      <c r="F133" s="253" t="s">
        <v>5719</v>
      </c>
      <c r="G133" s="36"/>
      <c r="H133" s="36"/>
      <c r="I133" s="254"/>
      <c r="J133" s="36"/>
      <c r="K133" s="36"/>
      <c r="L133" s="39"/>
      <c r="M133" s="255"/>
      <c r="N133" s="25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652</v>
      </c>
      <c r="AU133" s="17" t="s">
        <v>82</v>
      </c>
    </row>
    <row r="134" spans="1:65" s="2" customFormat="1" ht="24.2" customHeight="1">
      <c r="A134" s="34"/>
      <c r="B134" s="35"/>
      <c r="C134" s="192" t="s">
        <v>243</v>
      </c>
      <c r="D134" s="192" t="s">
        <v>184</v>
      </c>
      <c r="E134" s="193" t="s">
        <v>5720</v>
      </c>
      <c r="F134" s="194" t="s">
        <v>5721</v>
      </c>
      <c r="G134" s="195" t="s">
        <v>318</v>
      </c>
      <c r="H134" s="196">
        <v>7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326</v>
      </c>
      <c r="BM134" s="204" t="s">
        <v>5722</v>
      </c>
    </row>
    <row r="135" spans="1:65" s="2" customFormat="1" ht="24.2" customHeight="1">
      <c r="A135" s="34"/>
      <c r="B135" s="35"/>
      <c r="C135" s="242" t="s">
        <v>256</v>
      </c>
      <c r="D135" s="242" t="s">
        <v>648</v>
      </c>
      <c r="E135" s="243" t="s">
        <v>5723</v>
      </c>
      <c r="F135" s="244" t="s">
        <v>5724</v>
      </c>
      <c r="G135" s="245" t="s">
        <v>318</v>
      </c>
      <c r="H135" s="246">
        <v>7.21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37</v>
      </c>
      <c r="O135" s="71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434</v>
      </c>
      <c r="AT135" s="204" t="s">
        <v>648</v>
      </c>
      <c r="AU135" s="204" t="s">
        <v>82</v>
      </c>
      <c r="AY135" s="17" t="s">
        <v>182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80</v>
      </c>
      <c r="BK135" s="205">
        <f>ROUND(I135*H135,2)</f>
        <v>0</v>
      </c>
      <c r="BL135" s="17" t="s">
        <v>326</v>
      </c>
      <c r="BM135" s="204" t="s">
        <v>5725</v>
      </c>
    </row>
    <row r="136" spans="1:65" s="2" customFormat="1" ht="68.25">
      <c r="A136" s="34"/>
      <c r="B136" s="35"/>
      <c r="C136" s="36"/>
      <c r="D136" s="208" t="s">
        <v>652</v>
      </c>
      <c r="E136" s="36"/>
      <c r="F136" s="253" t="s">
        <v>5726</v>
      </c>
      <c r="G136" s="36"/>
      <c r="H136" s="36"/>
      <c r="I136" s="254"/>
      <c r="J136" s="36"/>
      <c r="K136" s="36"/>
      <c r="L136" s="39"/>
      <c r="M136" s="255"/>
      <c r="N136" s="25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652</v>
      </c>
      <c r="AU136" s="17" t="s">
        <v>82</v>
      </c>
    </row>
    <row r="137" spans="1:65" s="14" customFormat="1" ht="11.25">
      <c r="B137" s="217"/>
      <c r="C137" s="218"/>
      <c r="D137" s="208" t="s">
        <v>194</v>
      </c>
      <c r="E137" s="218"/>
      <c r="F137" s="220" t="s">
        <v>5727</v>
      </c>
      <c r="G137" s="218"/>
      <c r="H137" s="221">
        <v>7.21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194</v>
      </c>
      <c r="AU137" s="227" t="s">
        <v>82</v>
      </c>
      <c r="AV137" s="14" t="s">
        <v>82</v>
      </c>
      <c r="AW137" s="14" t="s">
        <v>4</v>
      </c>
      <c r="AX137" s="14" t="s">
        <v>80</v>
      </c>
      <c r="AY137" s="227" t="s">
        <v>182</v>
      </c>
    </row>
    <row r="138" spans="1:65" s="2" customFormat="1" ht="24.2" customHeight="1">
      <c r="A138" s="34"/>
      <c r="B138" s="35"/>
      <c r="C138" s="192" t="s">
        <v>276</v>
      </c>
      <c r="D138" s="192" t="s">
        <v>184</v>
      </c>
      <c r="E138" s="193" t="s">
        <v>5659</v>
      </c>
      <c r="F138" s="194" t="s">
        <v>5660</v>
      </c>
      <c r="G138" s="195" t="s">
        <v>318</v>
      </c>
      <c r="H138" s="196">
        <v>7</v>
      </c>
      <c r="I138" s="197"/>
      <c r="J138" s="198">
        <f>ROUND(I138*H138,2)</f>
        <v>0</v>
      </c>
      <c r="K138" s="199"/>
      <c r="L138" s="39"/>
      <c r="M138" s="200" t="s">
        <v>1</v>
      </c>
      <c r="N138" s="201" t="s">
        <v>37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326</v>
      </c>
      <c r="AT138" s="204" t="s">
        <v>184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5728</v>
      </c>
    </row>
    <row r="139" spans="1:65" s="13" customFormat="1" ht="11.25">
      <c r="B139" s="206"/>
      <c r="C139" s="207"/>
      <c r="D139" s="208" t="s">
        <v>194</v>
      </c>
      <c r="E139" s="209" t="s">
        <v>1</v>
      </c>
      <c r="F139" s="210" t="s">
        <v>5729</v>
      </c>
      <c r="G139" s="207"/>
      <c r="H139" s="209" t="s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194</v>
      </c>
      <c r="AU139" s="216" t="s">
        <v>82</v>
      </c>
      <c r="AV139" s="13" t="s">
        <v>80</v>
      </c>
      <c r="AW139" s="13" t="s">
        <v>29</v>
      </c>
      <c r="AX139" s="13" t="s">
        <v>72</v>
      </c>
      <c r="AY139" s="216" t="s">
        <v>182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276</v>
      </c>
      <c r="G140" s="218"/>
      <c r="H140" s="221">
        <v>7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72</v>
      </c>
      <c r="AY140" s="227" t="s">
        <v>182</v>
      </c>
    </row>
    <row r="141" spans="1:65" s="15" customFormat="1" ht="11.25">
      <c r="B141" s="228"/>
      <c r="C141" s="229"/>
      <c r="D141" s="208" t="s">
        <v>194</v>
      </c>
      <c r="E141" s="230" t="s">
        <v>1</v>
      </c>
      <c r="F141" s="231" t="s">
        <v>218</v>
      </c>
      <c r="G141" s="229"/>
      <c r="H141" s="232">
        <v>7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194</v>
      </c>
      <c r="AU141" s="238" t="s">
        <v>82</v>
      </c>
      <c r="AV141" s="15" t="s">
        <v>187</v>
      </c>
      <c r="AW141" s="15" t="s">
        <v>29</v>
      </c>
      <c r="AX141" s="15" t="s">
        <v>80</v>
      </c>
      <c r="AY141" s="238" t="s">
        <v>182</v>
      </c>
    </row>
    <row r="142" spans="1:65" s="2" customFormat="1" ht="24.2" customHeight="1">
      <c r="A142" s="34"/>
      <c r="B142" s="35"/>
      <c r="C142" s="242" t="s">
        <v>282</v>
      </c>
      <c r="D142" s="242" t="s">
        <v>648</v>
      </c>
      <c r="E142" s="243" t="s">
        <v>5662</v>
      </c>
      <c r="F142" s="244" t="s">
        <v>5663</v>
      </c>
      <c r="G142" s="245" t="s">
        <v>318</v>
      </c>
      <c r="H142" s="246">
        <v>7.21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434</v>
      </c>
      <c r="AT142" s="204" t="s">
        <v>648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5730</v>
      </c>
    </row>
    <row r="143" spans="1:65" s="2" customFormat="1" ht="68.25">
      <c r="A143" s="34"/>
      <c r="B143" s="35"/>
      <c r="C143" s="36"/>
      <c r="D143" s="208" t="s">
        <v>652</v>
      </c>
      <c r="E143" s="36"/>
      <c r="F143" s="253" t="s">
        <v>5665</v>
      </c>
      <c r="G143" s="36"/>
      <c r="H143" s="36"/>
      <c r="I143" s="254"/>
      <c r="J143" s="36"/>
      <c r="K143" s="36"/>
      <c r="L143" s="39"/>
      <c r="M143" s="255"/>
      <c r="N143" s="25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652</v>
      </c>
      <c r="AU143" s="17" t="s">
        <v>82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276</v>
      </c>
      <c r="G144" s="218"/>
      <c r="H144" s="221">
        <v>7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80</v>
      </c>
      <c r="AY144" s="227" t="s">
        <v>182</v>
      </c>
    </row>
    <row r="145" spans="1:65" s="14" customFormat="1" ht="11.25">
      <c r="B145" s="217"/>
      <c r="C145" s="218"/>
      <c r="D145" s="208" t="s">
        <v>194</v>
      </c>
      <c r="E145" s="218"/>
      <c r="F145" s="220" t="s">
        <v>5727</v>
      </c>
      <c r="G145" s="218"/>
      <c r="H145" s="221">
        <v>7.21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194</v>
      </c>
      <c r="AU145" s="227" t="s">
        <v>82</v>
      </c>
      <c r="AV145" s="14" t="s">
        <v>82</v>
      </c>
      <c r="AW145" s="14" t="s">
        <v>4</v>
      </c>
      <c r="AX145" s="14" t="s">
        <v>80</v>
      </c>
      <c r="AY145" s="227" t="s">
        <v>182</v>
      </c>
    </row>
    <row r="146" spans="1:65" s="2" customFormat="1" ht="16.5" customHeight="1">
      <c r="A146" s="34"/>
      <c r="B146" s="35"/>
      <c r="C146" s="192" t="s">
        <v>189</v>
      </c>
      <c r="D146" s="192" t="s">
        <v>184</v>
      </c>
      <c r="E146" s="193" t="s">
        <v>5674</v>
      </c>
      <c r="F146" s="194" t="s">
        <v>5675</v>
      </c>
      <c r="G146" s="195" t="s">
        <v>941</v>
      </c>
      <c r="H146" s="196">
        <v>1</v>
      </c>
      <c r="I146" s="197"/>
      <c r="J146" s="198">
        <f>ROUND(I146*H146,2)</f>
        <v>0</v>
      </c>
      <c r="K146" s="199"/>
      <c r="L146" s="39"/>
      <c r="M146" s="200" t="s">
        <v>1</v>
      </c>
      <c r="N146" s="201" t="s">
        <v>37</v>
      </c>
      <c r="O146" s="7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326</v>
      </c>
      <c r="AT146" s="204" t="s">
        <v>184</v>
      </c>
      <c r="AU146" s="204" t="s">
        <v>82</v>
      </c>
      <c r="AY146" s="17" t="s">
        <v>182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80</v>
      </c>
      <c r="BK146" s="205">
        <f>ROUND(I146*H146,2)</f>
        <v>0</v>
      </c>
      <c r="BL146" s="17" t="s">
        <v>326</v>
      </c>
      <c r="BM146" s="204" t="s">
        <v>5731</v>
      </c>
    </row>
    <row r="147" spans="1:65" s="14" customFormat="1" ht="11.25">
      <c r="B147" s="217"/>
      <c r="C147" s="218"/>
      <c r="D147" s="208" t="s">
        <v>194</v>
      </c>
      <c r="E147" s="219" t="s">
        <v>1</v>
      </c>
      <c r="F147" s="220" t="s">
        <v>80</v>
      </c>
      <c r="G147" s="218"/>
      <c r="H147" s="221">
        <v>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194</v>
      </c>
      <c r="AU147" s="227" t="s">
        <v>82</v>
      </c>
      <c r="AV147" s="14" t="s">
        <v>82</v>
      </c>
      <c r="AW147" s="14" t="s">
        <v>29</v>
      </c>
      <c r="AX147" s="14" t="s">
        <v>80</v>
      </c>
      <c r="AY147" s="227" t="s">
        <v>182</v>
      </c>
    </row>
    <row r="148" spans="1:65" s="2" customFormat="1" ht="24.2" customHeight="1">
      <c r="A148" s="34"/>
      <c r="B148" s="35"/>
      <c r="C148" s="192" t="s">
        <v>136</v>
      </c>
      <c r="D148" s="192" t="s">
        <v>184</v>
      </c>
      <c r="E148" s="193" t="s">
        <v>5677</v>
      </c>
      <c r="F148" s="194" t="s">
        <v>5678</v>
      </c>
      <c r="G148" s="195" t="s">
        <v>324</v>
      </c>
      <c r="H148" s="196">
        <v>2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37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326</v>
      </c>
      <c r="AT148" s="204" t="s">
        <v>184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326</v>
      </c>
      <c r="BM148" s="204" t="s">
        <v>5732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82</v>
      </c>
      <c r="G149" s="218"/>
      <c r="H149" s="221">
        <v>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80</v>
      </c>
      <c r="AY149" s="227" t="s">
        <v>182</v>
      </c>
    </row>
    <row r="150" spans="1:65" s="2" customFormat="1" ht="24.2" customHeight="1">
      <c r="A150" s="34"/>
      <c r="B150" s="35"/>
      <c r="C150" s="242" t="s">
        <v>139</v>
      </c>
      <c r="D150" s="242" t="s">
        <v>648</v>
      </c>
      <c r="E150" s="243" t="s">
        <v>5684</v>
      </c>
      <c r="F150" s="244" t="s">
        <v>5685</v>
      </c>
      <c r="G150" s="245" t="s">
        <v>3235</v>
      </c>
      <c r="H150" s="246">
        <v>4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37</v>
      </c>
      <c r="O150" s="71"/>
      <c r="P150" s="202">
        <f>O150*H150</f>
        <v>0</v>
      </c>
      <c r="Q150" s="202">
        <v>5.0000000000000002E-5</v>
      </c>
      <c r="R150" s="202">
        <f>Q150*H150</f>
        <v>2.0000000000000001E-4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434</v>
      </c>
      <c r="AT150" s="204" t="s">
        <v>648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5733</v>
      </c>
    </row>
    <row r="151" spans="1:65" s="14" customFormat="1" ht="11.25">
      <c r="B151" s="217"/>
      <c r="C151" s="218"/>
      <c r="D151" s="208" t="s">
        <v>194</v>
      </c>
      <c r="E151" s="218"/>
      <c r="F151" s="220" t="s">
        <v>5683</v>
      </c>
      <c r="G151" s="218"/>
      <c r="H151" s="221">
        <v>4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4</v>
      </c>
      <c r="AX151" s="14" t="s">
        <v>80</v>
      </c>
      <c r="AY151" s="227" t="s">
        <v>182</v>
      </c>
    </row>
    <row r="152" spans="1:65" s="2" customFormat="1" ht="33" customHeight="1">
      <c r="A152" s="34"/>
      <c r="B152" s="35"/>
      <c r="C152" s="242" t="s">
        <v>8</v>
      </c>
      <c r="D152" s="242" t="s">
        <v>648</v>
      </c>
      <c r="E152" s="243" t="s">
        <v>5734</v>
      </c>
      <c r="F152" s="244" t="s">
        <v>5735</v>
      </c>
      <c r="G152" s="245" t="s">
        <v>324</v>
      </c>
      <c r="H152" s="246">
        <v>4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37</v>
      </c>
      <c r="O152" s="71"/>
      <c r="P152" s="202">
        <f>O152*H152</f>
        <v>0</v>
      </c>
      <c r="Q152" s="202">
        <v>2.0000000000000001E-4</v>
      </c>
      <c r="R152" s="202">
        <f>Q152*H152</f>
        <v>8.0000000000000004E-4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434</v>
      </c>
      <c r="AT152" s="204" t="s">
        <v>648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5736</v>
      </c>
    </row>
    <row r="153" spans="1:65" s="14" customFormat="1" ht="11.25">
      <c r="B153" s="217"/>
      <c r="C153" s="218"/>
      <c r="D153" s="208" t="s">
        <v>194</v>
      </c>
      <c r="E153" s="218"/>
      <c r="F153" s="220" t="s">
        <v>5683</v>
      </c>
      <c r="G153" s="218"/>
      <c r="H153" s="221">
        <v>4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4</v>
      </c>
      <c r="AX153" s="14" t="s">
        <v>80</v>
      </c>
      <c r="AY153" s="227" t="s">
        <v>182</v>
      </c>
    </row>
    <row r="154" spans="1:65" s="2" customFormat="1" ht="24.2" customHeight="1">
      <c r="A154" s="34"/>
      <c r="B154" s="35"/>
      <c r="C154" s="192" t="s">
        <v>142</v>
      </c>
      <c r="D154" s="192" t="s">
        <v>184</v>
      </c>
      <c r="E154" s="193" t="s">
        <v>5737</v>
      </c>
      <c r="F154" s="194" t="s">
        <v>5738</v>
      </c>
      <c r="G154" s="195" t="s">
        <v>324</v>
      </c>
      <c r="H154" s="196">
        <v>1</v>
      </c>
      <c r="I154" s="197"/>
      <c r="J154" s="198">
        <f>ROUND(I154*H154,2)</f>
        <v>0</v>
      </c>
      <c r="K154" s="199"/>
      <c r="L154" s="39"/>
      <c r="M154" s="200" t="s">
        <v>1</v>
      </c>
      <c r="N154" s="201" t="s">
        <v>37</v>
      </c>
      <c r="O154" s="71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326</v>
      </c>
      <c r="AT154" s="204" t="s">
        <v>184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5739</v>
      </c>
    </row>
    <row r="155" spans="1:65" s="2" customFormat="1" ht="16.5" customHeight="1">
      <c r="A155" s="34"/>
      <c r="B155" s="35"/>
      <c r="C155" s="192" t="s">
        <v>145</v>
      </c>
      <c r="D155" s="192" t="s">
        <v>184</v>
      </c>
      <c r="E155" s="193" t="s">
        <v>5690</v>
      </c>
      <c r="F155" s="194" t="s">
        <v>5691</v>
      </c>
      <c r="G155" s="195" t="s">
        <v>535</v>
      </c>
      <c r="H155" s="196">
        <v>5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326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5740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243</v>
      </c>
      <c r="G156" s="218"/>
      <c r="H156" s="221">
        <v>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16.5" customHeight="1">
      <c r="A157" s="34"/>
      <c r="B157" s="35"/>
      <c r="C157" s="242" t="s">
        <v>321</v>
      </c>
      <c r="D157" s="242" t="s">
        <v>648</v>
      </c>
      <c r="E157" s="243" t="s">
        <v>5693</v>
      </c>
      <c r="F157" s="244" t="s">
        <v>5694</v>
      </c>
      <c r="G157" s="245" t="s">
        <v>535</v>
      </c>
      <c r="H157" s="246">
        <v>5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37</v>
      </c>
      <c r="O157" s="71"/>
      <c r="P157" s="202">
        <f>O157*H157</f>
        <v>0</v>
      </c>
      <c r="Q157" s="202">
        <v>1E-3</v>
      </c>
      <c r="R157" s="202">
        <f>Q157*H157</f>
        <v>5.0000000000000001E-3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434</v>
      </c>
      <c r="AT157" s="204" t="s">
        <v>648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5741</v>
      </c>
    </row>
    <row r="158" spans="1:65" s="2" customFormat="1" ht="24.2" customHeight="1">
      <c r="A158" s="34"/>
      <c r="B158" s="35"/>
      <c r="C158" s="192" t="s">
        <v>326</v>
      </c>
      <c r="D158" s="192" t="s">
        <v>184</v>
      </c>
      <c r="E158" s="193" t="s">
        <v>4618</v>
      </c>
      <c r="F158" s="194" t="s">
        <v>4619</v>
      </c>
      <c r="G158" s="195" t="s">
        <v>292</v>
      </c>
      <c r="H158" s="196">
        <v>8.5000000000000006E-2</v>
      </c>
      <c r="I158" s="197"/>
      <c r="J158" s="198">
        <f>ROUND(I158*H158,2)</f>
        <v>0</v>
      </c>
      <c r="K158" s="199"/>
      <c r="L158" s="39"/>
      <c r="M158" s="200" t="s">
        <v>1</v>
      </c>
      <c r="N158" s="201" t="s">
        <v>37</v>
      </c>
      <c r="O158" s="7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326</v>
      </c>
      <c r="AT158" s="204" t="s">
        <v>184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326</v>
      </c>
      <c r="BM158" s="204" t="s">
        <v>5742</v>
      </c>
    </row>
    <row r="159" spans="1:65" s="2" customFormat="1" ht="33" customHeight="1">
      <c r="A159" s="34"/>
      <c r="B159" s="35"/>
      <c r="C159" s="192" t="s">
        <v>330</v>
      </c>
      <c r="D159" s="192" t="s">
        <v>184</v>
      </c>
      <c r="E159" s="193" t="s">
        <v>4621</v>
      </c>
      <c r="F159" s="194" t="s">
        <v>4622</v>
      </c>
      <c r="G159" s="195" t="s">
        <v>292</v>
      </c>
      <c r="H159" s="196">
        <v>0.255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326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5743</v>
      </c>
    </row>
    <row r="160" spans="1:65" s="14" customFormat="1" ht="11.25">
      <c r="B160" s="217"/>
      <c r="C160" s="218"/>
      <c r="D160" s="208" t="s">
        <v>194</v>
      </c>
      <c r="E160" s="218"/>
      <c r="F160" s="220" t="s">
        <v>5744</v>
      </c>
      <c r="G160" s="218"/>
      <c r="H160" s="221">
        <v>0.255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4</v>
      </c>
      <c r="AX160" s="14" t="s">
        <v>80</v>
      </c>
      <c r="AY160" s="227" t="s">
        <v>182</v>
      </c>
    </row>
    <row r="161" spans="1:65" s="12" customFormat="1" ht="25.9" customHeight="1">
      <c r="B161" s="176"/>
      <c r="C161" s="177"/>
      <c r="D161" s="178" t="s">
        <v>71</v>
      </c>
      <c r="E161" s="179" t="s">
        <v>5340</v>
      </c>
      <c r="F161" s="179" t="s">
        <v>5341</v>
      </c>
      <c r="G161" s="177"/>
      <c r="H161" s="177"/>
      <c r="I161" s="180"/>
      <c r="J161" s="181">
        <f>BK161</f>
        <v>0</v>
      </c>
      <c r="K161" s="177"/>
      <c r="L161" s="182"/>
      <c r="M161" s="183"/>
      <c r="N161" s="184"/>
      <c r="O161" s="184"/>
      <c r="P161" s="185">
        <f>SUM(P162:P164)</f>
        <v>0</v>
      </c>
      <c r="Q161" s="184"/>
      <c r="R161" s="185">
        <f>SUM(R162:R164)</f>
        <v>0</v>
      </c>
      <c r="S161" s="184"/>
      <c r="T161" s="186">
        <f>SUM(T162:T164)</f>
        <v>0</v>
      </c>
      <c r="AR161" s="187" t="s">
        <v>187</v>
      </c>
      <c r="AT161" s="188" t="s">
        <v>71</v>
      </c>
      <c r="AU161" s="188" t="s">
        <v>72</v>
      </c>
      <c r="AY161" s="187" t="s">
        <v>182</v>
      </c>
      <c r="BK161" s="189">
        <f>SUM(BK162:BK164)</f>
        <v>0</v>
      </c>
    </row>
    <row r="162" spans="1:65" s="2" customFormat="1" ht="24.2" customHeight="1">
      <c r="A162" s="34"/>
      <c r="B162" s="35"/>
      <c r="C162" s="192" t="s">
        <v>334</v>
      </c>
      <c r="D162" s="192" t="s">
        <v>184</v>
      </c>
      <c r="E162" s="193" t="s">
        <v>5699</v>
      </c>
      <c r="F162" s="194" t="s">
        <v>5700</v>
      </c>
      <c r="G162" s="195" t="s">
        <v>941</v>
      </c>
      <c r="H162" s="196">
        <v>3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3558</v>
      </c>
      <c r="AT162" s="204" t="s">
        <v>184</v>
      </c>
      <c r="AU162" s="204" t="s">
        <v>80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3558</v>
      </c>
      <c r="BM162" s="204" t="s">
        <v>5745</v>
      </c>
    </row>
    <row r="163" spans="1:65" s="13" customFormat="1" ht="11.25">
      <c r="B163" s="206"/>
      <c r="C163" s="207"/>
      <c r="D163" s="208" t="s">
        <v>194</v>
      </c>
      <c r="E163" s="209" t="s">
        <v>1</v>
      </c>
      <c r="F163" s="210" t="s">
        <v>5702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194</v>
      </c>
      <c r="AU163" s="216" t="s">
        <v>80</v>
      </c>
      <c r="AV163" s="13" t="s">
        <v>80</v>
      </c>
      <c r="AW163" s="13" t="s">
        <v>29</v>
      </c>
      <c r="AX163" s="13" t="s">
        <v>72</v>
      </c>
      <c r="AY163" s="216" t="s">
        <v>182</v>
      </c>
    </row>
    <row r="164" spans="1:65" s="14" customFormat="1" ht="11.25">
      <c r="B164" s="217"/>
      <c r="C164" s="218"/>
      <c r="D164" s="208" t="s">
        <v>194</v>
      </c>
      <c r="E164" s="219" t="s">
        <v>1</v>
      </c>
      <c r="F164" s="220" t="s">
        <v>198</v>
      </c>
      <c r="G164" s="218"/>
      <c r="H164" s="221">
        <v>3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194</v>
      </c>
      <c r="AU164" s="227" t="s">
        <v>80</v>
      </c>
      <c r="AV164" s="14" t="s">
        <v>82</v>
      </c>
      <c r="AW164" s="14" t="s">
        <v>29</v>
      </c>
      <c r="AX164" s="14" t="s">
        <v>80</v>
      </c>
      <c r="AY164" s="227" t="s">
        <v>182</v>
      </c>
    </row>
    <row r="165" spans="1:65" s="12" customFormat="1" ht="25.9" customHeight="1">
      <c r="B165" s="176"/>
      <c r="C165" s="177"/>
      <c r="D165" s="178" t="s">
        <v>71</v>
      </c>
      <c r="E165" s="179" t="s">
        <v>146</v>
      </c>
      <c r="F165" s="179" t="s">
        <v>4350</v>
      </c>
      <c r="G165" s="177"/>
      <c r="H165" s="177"/>
      <c r="I165" s="180"/>
      <c r="J165" s="181">
        <f>BK165</f>
        <v>0</v>
      </c>
      <c r="K165" s="177"/>
      <c r="L165" s="182"/>
      <c r="M165" s="183"/>
      <c r="N165" s="184"/>
      <c r="O165" s="184"/>
      <c r="P165" s="185">
        <f>P166</f>
        <v>0</v>
      </c>
      <c r="Q165" s="184"/>
      <c r="R165" s="185">
        <f>R166</f>
        <v>0</v>
      </c>
      <c r="S165" s="184"/>
      <c r="T165" s="186">
        <f>T166</f>
        <v>0</v>
      </c>
      <c r="AR165" s="187" t="s">
        <v>243</v>
      </c>
      <c r="AT165" s="188" t="s">
        <v>71</v>
      </c>
      <c r="AU165" s="188" t="s">
        <v>72</v>
      </c>
      <c r="AY165" s="187" t="s">
        <v>182</v>
      </c>
      <c r="BK165" s="189">
        <f>BK166</f>
        <v>0</v>
      </c>
    </row>
    <row r="166" spans="1:65" s="12" customFormat="1" ht="22.9" customHeight="1">
      <c r="B166" s="176"/>
      <c r="C166" s="177"/>
      <c r="D166" s="178" t="s">
        <v>71</v>
      </c>
      <c r="E166" s="190" t="s">
        <v>4351</v>
      </c>
      <c r="F166" s="190" t="s">
        <v>4352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SUM(P167:P168)</f>
        <v>0</v>
      </c>
      <c r="Q166" s="184"/>
      <c r="R166" s="185">
        <f>SUM(R167:R168)</f>
        <v>0</v>
      </c>
      <c r="S166" s="184"/>
      <c r="T166" s="186">
        <f>SUM(T167:T168)</f>
        <v>0</v>
      </c>
      <c r="AR166" s="187" t="s">
        <v>243</v>
      </c>
      <c r="AT166" s="188" t="s">
        <v>71</v>
      </c>
      <c r="AU166" s="188" t="s">
        <v>80</v>
      </c>
      <c r="AY166" s="187" t="s">
        <v>182</v>
      </c>
      <c r="BK166" s="189">
        <f>SUM(BK167:BK168)</f>
        <v>0</v>
      </c>
    </row>
    <row r="167" spans="1:65" s="2" customFormat="1" ht="16.5" customHeight="1">
      <c r="A167" s="34"/>
      <c r="B167" s="35"/>
      <c r="C167" s="192" t="s">
        <v>342</v>
      </c>
      <c r="D167" s="192" t="s">
        <v>184</v>
      </c>
      <c r="E167" s="193" t="s">
        <v>4353</v>
      </c>
      <c r="F167" s="194" t="s">
        <v>4354</v>
      </c>
      <c r="G167" s="195" t="s">
        <v>1883</v>
      </c>
      <c r="H167" s="196">
        <v>1</v>
      </c>
      <c r="I167" s="197"/>
      <c r="J167" s="198">
        <f>ROUND(I167*H167,2)</f>
        <v>0</v>
      </c>
      <c r="K167" s="199"/>
      <c r="L167" s="39"/>
      <c r="M167" s="200" t="s">
        <v>1</v>
      </c>
      <c r="N167" s="201" t="s">
        <v>37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4355</v>
      </c>
      <c r="AT167" s="204" t="s">
        <v>184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4355</v>
      </c>
      <c r="BM167" s="204" t="s">
        <v>5746</v>
      </c>
    </row>
    <row r="168" spans="1:65" s="2" customFormat="1" ht="16.5" customHeight="1">
      <c r="A168" s="34"/>
      <c r="B168" s="35"/>
      <c r="C168" s="192" t="s">
        <v>348</v>
      </c>
      <c r="D168" s="192" t="s">
        <v>184</v>
      </c>
      <c r="E168" s="193" t="s">
        <v>4357</v>
      </c>
      <c r="F168" s="194" t="s">
        <v>4358</v>
      </c>
      <c r="G168" s="195" t="s">
        <v>1883</v>
      </c>
      <c r="H168" s="196">
        <v>1</v>
      </c>
      <c r="I168" s="197"/>
      <c r="J168" s="198">
        <f>ROUND(I168*H168,2)</f>
        <v>0</v>
      </c>
      <c r="K168" s="199"/>
      <c r="L168" s="39"/>
      <c r="M168" s="257" t="s">
        <v>1</v>
      </c>
      <c r="N168" s="258" t="s">
        <v>37</v>
      </c>
      <c r="O168" s="259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4355</v>
      </c>
      <c r="AT168" s="204" t="s">
        <v>184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4355</v>
      </c>
      <c r="BM168" s="204" t="s">
        <v>5747</v>
      </c>
    </row>
    <row r="169" spans="1:65" s="2" customFormat="1" ht="6.95" customHeight="1">
      <c r="A169" s="3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algorithmName="SHA-512" hashValue="Q1if/ZRooQ9aEzwUxYFjkOEMges7DQ0EUpsKFRMPLmpIhCfIAsOxohq3SHhUGOS0XeBZbaOF2F0FST6wLOZgiw==" saltValue="rc3pfA41eum0d6SY5a7IXibCaYq2uNRPvebUNyWUOsUUzUY4sXnE1zxV5DKFdgN3PF+s5IFXn8dp2e0uKHPb2w==" spinCount="100000" sheet="1" objects="1" scenarios="1" formatColumns="0" formatRows="0" autoFilter="0"/>
  <autoFilter ref="C124:K16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5638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5" t="s">
        <v>5748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ROUND((SUM(BE125:BE172)),  2)</f>
        <v>0</v>
      </c>
      <c r="G35" s="34"/>
      <c r="H35" s="34"/>
      <c r="I35" s="130">
        <v>0.21</v>
      </c>
      <c r="J35" s="129">
        <f>ROUND(((SUM(BE125:BE172))*I35),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ROUND((SUM(BF125:BF172)),  2)</f>
        <v>0</v>
      </c>
      <c r="G36" s="34"/>
      <c r="H36" s="34"/>
      <c r="I36" s="130">
        <v>0.12</v>
      </c>
      <c r="J36" s="129">
        <f>ROUND(((SUM(BF125:BF172))*I36),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ROUND((SUM(BG125:BG172)),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ROUND((SUM(BH125:BH172)),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ROUND((SUM(BI125:BI172)),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5638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5" t="str">
        <f>E11</f>
        <v>03 - Zařízení č.3 - Chlazení místnosti BN 1.01b (AV technika - racky)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4368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4844</v>
      </c>
      <c r="E101" s="156"/>
      <c r="F101" s="156"/>
      <c r="G101" s="156"/>
      <c r="H101" s="156"/>
      <c r="I101" s="156"/>
      <c r="J101" s="157">
        <f>J165</f>
        <v>0</v>
      </c>
      <c r="K101" s="154"/>
      <c r="L101" s="158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J169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J170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5638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5" t="str">
        <f>E11</f>
        <v>03 - Zařízení č.3 - Chlazení místnosti BN 1.01b (AV technika - racky)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P126+P165+P169</f>
        <v>0</v>
      </c>
      <c r="Q125" s="79"/>
      <c r="R125" s="173">
        <f>R126+R165+R169</f>
        <v>9.5000000000000001E-2</v>
      </c>
      <c r="S125" s="79"/>
      <c r="T125" s="174">
        <f>T126+T165+T169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BK126+BK165+BK169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</f>
        <v>0</v>
      </c>
      <c r="Q126" s="184"/>
      <c r="R126" s="185">
        <f>R127</f>
        <v>9.5000000000000001E-2</v>
      </c>
      <c r="S126" s="184"/>
      <c r="T126" s="186">
        <f>T127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4605</v>
      </c>
      <c r="F127" s="190" t="s">
        <v>116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SUM(P128:P164)</f>
        <v>0</v>
      </c>
      <c r="Q127" s="184"/>
      <c r="R127" s="185">
        <f>SUM(R128:R164)</f>
        <v>9.5000000000000001E-2</v>
      </c>
      <c r="S127" s="184"/>
      <c r="T127" s="186">
        <f>SUM(T128:T164)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SUM(BK128:BK164)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5706</v>
      </c>
      <c r="F128" s="194" t="s">
        <v>5707</v>
      </c>
      <c r="G128" s="195" t="s">
        <v>324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5749</v>
      </c>
    </row>
    <row r="129" spans="1:65" s="2" customFormat="1" ht="24.2" customHeight="1">
      <c r="A129" s="34"/>
      <c r="B129" s="35"/>
      <c r="C129" s="242" t="s">
        <v>82</v>
      </c>
      <c r="D129" s="242" t="s">
        <v>648</v>
      </c>
      <c r="E129" s="243" t="s">
        <v>5709</v>
      </c>
      <c r="F129" s="244" t="s">
        <v>5710</v>
      </c>
      <c r="G129" s="245" t="s">
        <v>324</v>
      </c>
      <c r="H129" s="246">
        <v>1</v>
      </c>
      <c r="I129" s="247"/>
      <c r="J129" s="248">
        <f>ROUND(I129*H129,2)</f>
        <v>0</v>
      </c>
      <c r="K129" s="249"/>
      <c r="L129" s="250"/>
      <c r="M129" s="251" t="s">
        <v>1</v>
      </c>
      <c r="N129" s="252" t="s">
        <v>37</v>
      </c>
      <c r="O129" s="71"/>
      <c r="P129" s="202">
        <f>O129*H129</f>
        <v>0</v>
      </c>
      <c r="Q129" s="202">
        <v>2.9000000000000001E-2</v>
      </c>
      <c r="R129" s="202">
        <f>Q129*H129</f>
        <v>2.9000000000000001E-2</v>
      </c>
      <c r="S129" s="202">
        <v>0</v>
      </c>
      <c r="T129" s="20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434</v>
      </c>
      <c r="AT129" s="204" t="s">
        <v>648</v>
      </c>
      <c r="AU129" s="204" t="s">
        <v>82</v>
      </c>
      <c r="AY129" s="17" t="s">
        <v>182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80</v>
      </c>
      <c r="BK129" s="205">
        <f>ROUND(I129*H129,2)</f>
        <v>0</v>
      </c>
      <c r="BL129" s="17" t="s">
        <v>326</v>
      </c>
      <c r="BM129" s="204" t="s">
        <v>5750</v>
      </c>
    </row>
    <row r="130" spans="1:65" s="2" customFormat="1" ht="39">
      <c r="A130" s="34"/>
      <c r="B130" s="35"/>
      <c r="C130" s="36"/>
      <c r="D130" s="208" t="s">
        <v>652</v>
      </c>
      <c r="E130" s="36"/>
      <c r="F130" s="253" t="s">
        <v>5712</v>
      </c>
      <c r="G130" s="36"/>
      <c r="H130" s="36"/>
      <c r="I130" s="254"/>
      <c r="J130" s="36"/>
      <c r="K130" s="36"/>
      <c r="L130" s="39"/>
      <c r="M130" s="255"/>
      <c r="N130" s="25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652</v>
      </c>
      <c r="AU130" s="17" t="s">
        <v>82</v>
      </c>
    </row>
    <row r="131" spans="1:65" s="2" customFormat="1" ht="24.2" customHeight="1">
      <c r="A131" s="34"/>
      <c r="B131" s="35"/>
      <c r="C131" s="192" t="s">
        <v>198</v>
      </c>
      <c r="D131" s="192" t="s">
        <v>184</v>
      </c>
      <c r="E131" s="193" t="s">
        <v>5713</v>
      </c>
      <c r="F131" s="194" t="s">
        <v>5714</v>
      </c>
      <c r="G131" s="195" t="s">
        <v>324</v>
      </c>
      <c r="H131" s="196">
        <v>1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326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326</v>
      </c>
      <c r="BM131" s="204" t="s">
        <v>5751</v>
      </c>
    </row>
    <row r="132" spans="1:65" s="2" customFormat="1" ht="33" customHeight="1">
      <c r="A132" s="34"/>
      <c r="B132" s="35"/>
      <c r="C132" s="242" t="s">
        <v>187</v>
      </c>
      <c r="D132" s="242" t="s">
        <v>648</v>
      </c>
      <c r="E132" s="243" t="s">
        <v>5716</v>
      </c>
      <c r="F132" s="244" t="s">
        <v>5717</v>
      </c>
      <c r="G132" s="245" t="s">
        <v>324</v>
      </c>
      <c r="H132" s="246">
        <v>1</v>
      </c>
      <c r="I132" s="247"/>
      <c r="J132" s="248">
        <f>ROUND(I132*H132,2)</f>
        <v>0</v>
      </c>
      <c r="K132" s="249"/>
      <c r="L132" s="250"/>
      <c r="M132" s="251" t="s">
        <v>1</v>
      </c>
      <c r="N132" s="252" t="s">
        <v>37</v>
      </c>
      <c r="O132" s="71"/>
      <c r="P132" s="202">
        <f>O132*H132</f>
        <v>0</v>
      </c>
      <c r="Q132" s="202">
        <v>0.05</v>
      </c>
      <c r="R132" s="202">
        <f>Q132*H132</f>
        <v>0.05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434</v>
      </c>
      <c r="AT132" s="204" t="s">
        <v>648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326</v>
      </c>
      <c r="BM132" s="204" t="s">
        <v>5752</v>
      </c>
    </row>
    <row r="133" spans="1:65" s="2" customFormat="1" ht="48.75">
      <c r="A133" s="34"/>
      <c r="B133" s="35"/>
      <c r="C133" s="36"/>
      <c r="D133" s="208" t="s">
        <v>652</v>
      </c>
      <c r="E133" s="36"/>
      <c r="F133" s="253" t="s">
        <v>5719</v>
      </c>
      <c r="G133" s="36"/>
      <c r="H133" s="36"/>
      <c r="I133" s="254"/>
      <c r="J133" s="36"/>
      <c r="K133" s="36"/>
      <c r="L133" s="39"/>
      <c r="M133" s="255"/>
      <c r="N133" s="25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652</v>
      </c>
      <c r="AU133" s="17" t="s">
        <v>82</v>
      </c>
    </row>
    <row r="134" spans="1:65" s="2" customFormat="1" ht="24.2" customHeight="1">
      <c r="A134" s="34"/>
      <c r="B134" s="35"/>
      <c r="C134" s="192" t="s">
        <v>243</v>
      </c>
      <c r="D134" s="192" t="s">
        <v>184</v>
      </c>
      <c r="E134" s="193" t="s">
        <v>5720</v>
      </c>
      <c r="F134" s="194" t="s">
        <v>5721</v>
      </c>
      <c r="G134" s="195" t="s">
        <v>318</v>
      </c>
      <c r="H134" s="196">
        <v>23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326</v>
      </c>
      <c r="BM134" s="204" t="s">
        <v>5753</v>
      </c>
    </row>
    <row r="135" spans="1:65" s="13" customFormat="1" ht="11.25">
      <c r="B135" s="206"/>
      <c r="C135" s="207"/>
      <c r="D135" s="208" t="s">
        <v>194</v>
      </c>
      <c r="E135" s="209" t="s">
        <v>1</v>
      </c>
      <c r="F135" s="210" t="s">
        <v>5754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194</v>
      </c>
      <c r="AU135" s="216" t="s">
        <v>82</v>
      </c>
      <c r="AV135" s="13" t="s">
        <v>80</v>
      </c>
      <c r="AW135" s="13" t="s">
        <v>29</v>
      </c>
      <c r="AX135" s="13" t="s">
        <v>72</v>
      </c>
      <c r="AY135" s="216" t="s">
        <v>182</v>
      </c>
    </row>
    <row r="136" spans="1:65" s="14" customFormat="1" ht="11.25">
      <c r="B136" s="217"/>
      <c r="C136" s="218"/>
      <c r="D136" s="208" t="s">
        <v>194</v>
      </c>
      <c r="E136" s="219" t="s">
        <v>1</v>
      </c>
      <c r="F136" s="220" t="s">
        <v>369</v>
      </c>
      <c r="G136" s="218"/>
      <c r="H136" s="221">
        <v>23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194</v>
      </c>
      <c r="AU136" s="227" t="s">
        <v>82</v>
      </c>
      <c r="AV136" s="14" t="s">
        <v>82</v>
      </c>
      <c r="AW136" s="14" t="s">
        <v>29</v>
      </c>
      <c r="AX136" s="14" t="s">
        <v>72</v>
      </c>
      <c r="AY136" s="227" t="s">
        <v>182</v>
      </c>
    </row>
    <row r="137" spans="1:65" s="15" customFormat="1" ht="11.25">
      <c r="B137" s="228"/>
      <c r="C137" s="229"/>
      <c r="D137" s="208" t="s">
        <v>194</v>
      </c>
      <c r="E137" s="230" t="s">
        <v>1</v>
      </c>
      <c r="F137" s="231" t="s">
        <v>218</v>
      </c>
      <c r="G137" s="229"/>
      <c r="H137" s="232">
        <v>23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194</v>
      </c>
      <c r="AU137" s="238" t="s">
        <v>82</v>
      </c>
      <c r="AV137" s="15" t="s">
        <v>187</v>
      </c>
      <c r="AW137" s="15" t="s">
        <v>29</v>
      </c>
      <c r="AX137" s="15" t="s">
        <v>80</v>
      </c>
      <c r="AY137" s="238" t="s">
        <v>182</v>
      </c>
    </row>
    <row r="138" spans="1:65" s="2" customFormat="1" ht="24.2" customHeight="1">
      <c r="A138" s="34"/>
      <c r="B138" s="35"/>
      <c r="C138" s="242" t="s">
        <v>256</v>
      </c>
      <c r="D138" s="242" t="s">
        <v>648</v>
      </c>
      <c r="E138" s="243" t="s">
        <v>5723</v>
      </c>
      <c r="F138" s="244" t="s">
        <v>5724</v>
      </c>
      <c r="G138" s="245" t="s">
        <v>318</v>
      </c>
      <c r="H138" s="246">
        <v>23.69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37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434</v>
      </c>
      <c r="AT138" s="204" t="s">
        <v>648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5755</v>
      </c>
    </row>
    <row r="139" spans="1:65" s="2" customFormat="1" ht="68.25">
      <c r="A139" s="34"/>
      <c r="B139" s="35"/>
      <c r="C139" s="36"/>
      <c r="D139" s="208" t="s">
        <v>652</v>
      </c>
      <c r="E139" s="36"/>
      <c r="F139" s="253" t="s">
        <v>5726</v>
      </c>
      <c r="G139" s="36"/>
      <c r="H139" s="36"/>
      <c r="I139" s="254"/>
      <c r="J139" s="36"/>
      <c r="K139" s="36"/>
      <c r="L139" s="39"/>
      <c r="M139" s="255"/>
      <c r="N139" s="25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652</v>
      </c>
      <c r="AU139" s="17" t="s">
        <v>82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369</v>
      </c>
      <c r="G140" s="218"/>
      <c r="H140" s="221">
        <v>23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80</v>
      </c>
      <c r="AY140" s="227" t="s">
        <v>182</v>
      </c>
    </row>
    <row r="141" spans="1:65" s="14" customFormat="1" ht="11.25">
      <c r="B141" s="217"/>
      <c r="C141" s="218"/>
      <c r="D141" s="208" t="s">
        <v>194</v>
      </c>
      <c r="E141" s="218"/>
      <c r="F141" s="220" t="s">
        <v>5756</v>
      </c>
      <c r="G141" s="218"/>
      <c r="H141" s="221">
        <v>23.69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4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192" t="s">
        <v>276</v>
      </c>
      <c r="D142" s="192" t="s">
        <v>184</v>
      </c>
      <c r="E142" s="193" t="s">
        <v>5659</v>
      </c>
      <c r="F142" s="194" t="s">
        <v>5660</v>
      </c>
      <c r="G142" s="195" t="s">
        <v>318</v>
      </c>
      <c r="H142" s="196">
        <v>23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326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5757</v>
      </c>
    </row>
    <row r="143" spans="1:65" s="13" customFormat="1" ht="11.25">
      <c r="B143" s="206"/>
      <c r="C143" s="207"/>
      <c r="D143" s="208" t="s">
        <v>194</v>
      </c>
      <c r="E143" s="209" t="s">
        <v>1</v>
      </c>
      <c r="F143" s="210" t="s">
        <v>5754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194</v>
      </c>
      <c r="AU143" s="216" t="s">
        <v>82</v>
      </c>
      <c r="AV143" s="13" t="s">
        <v>80</v>
      </c>
      <c r="AW143" s="13" t="s">
        <v>29</v>
      </c>
      <c r="AX143" s="13" t="s">
        <v>72</v>
      </c>
      <c r="AY143" s="216" t="s">
        <v>182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369</v>
      </c>
      <c r="G144" s="218"/>
      <c r="H144" s="221">
        <v>23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72</v>
      </c>
      <c r="AY144" s="227" t="s">
        <v>182</v>
      </c>
    </row>
    <row r="145" spans="1:65" s="15" customFormat="1" ht="11.25">
      <c r="B145" s="228"/>
      <c r="C145" s="229"/>
      <c r="D145" s="208" t="s">
        <v>194</v>
      </c>
      <c r="E145" s="230" t="s">
        <v>1</v>
      </c>
      <c r="F145" s="231" t="s">
        <v>218</v>
      </c>
      <c r="G145" s="229"/>
      <c r="H145" s="232">
        <v>23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194</v>
      </c>
      <c r="AU145" s="238" t="s">
        <v>82</v>
      </c>
      <c r="AV145" s="15" t="s">
        <v>187</v>
      </c>
      <c r="AW145" s="15" t="s">
        <v>29</v>
      </c>
      <c r="AX145" s="15" t="s">
        <v>80</v>
      </c>
      <c r="AY145" s="238" t="s">
        <v>182</v>
      </c>
    </row>
    <row r="146" spans="1:65" s="2" customFormat="1" ht="24.2" customHeight="1">
      <c r="A146" s="34"/>
      <c r="B146" s="35"/>
      <c r="C146" s="242" t="s">
        <v>282</v>
      </c>
      <c r="D146" s="242" t="s">
        <v>648</v>
      </c>
      <c r="E146" s="243" t="s">
        <v>5662</v>
      </c>
      <c r="F146" s="244" t="s">
        <v>5663</v>
      </c>
      <c r="G146" s="245" t="s">
        <v>318</v>
      </c>
      <c r="H146" s="246">
        <v>23.69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37</v>
      </c>
      <c r="O146" s="7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434</v>
      </c>
      <c r="AT146" s="204" t="s">
        <v>648</v>
      </c>
      <c r="AU146" s="204" t="s">
        <v>82</v>
      </c>
      <c r="AY146" s="17" t="s">
        <v>182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80</v>
      </c>
      <c r="BK146" s="205">
        <f>ROUND(I146*H146,2)</f>
        <v>0</v>
      </c>
      <c r="BL146" s="17" t="s">
        <v>326</v>
      </c>
      <c r="BM146" s="204" t="s">
        <v>5758</v>
      </c>
    </row>
    <row r="147" spans="1:65" s="2" customFormat="1" ht="68.25">
      <c r="A147" s="34"/>
      <c r="B147" s="35"/>
      <c r="C147" s="36"/>
      <c r="D147" s="208" t="s">
        <v>652</v>
      </c>
      <c r="E147" s="36"/>
      <c r="F147" s="253" t="s">
        <v>5665</v>
      </c>
      <c r="G147" s="36"/>
      <c r="H147" s="36"/>
      <c r="I147" s="254"/>
      <c r="J147" s="36"/>
      <c r="K147" s="36"/>
      <c r="L147" s="39"/>
      <c r="M147" s="255"/>
      <c r="N147" s="25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652</v>
      </c>
      <c r="AU147" s="17" t="s">
        <v>82</v>
      </c>
    </row>
    <row r="148" spans="1:65" s="14" customFormat="1" ht="11.25">
      <c r="B148" s="217"/>
      <c r="C148" s="218"/>
      <c r="D148" s="208" t="s">
        <v>194</v>
      </c>
      <c r="E148" s="219" t="s">
        <v>1</v>
      </c>
      <c r="F148" s="220" t="s">
        <v>369</v>
      </c>
      <c r="G148" s="218"/>
      <c r="H148" s="221">
        <v>23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194</v>
      </c>
      <c r="AU148" s="227" t="s">
        <v>82</v>
      </c>
      <c r="AV148" s="14" t="s">
        <v>82</v>
      </c>
      <c r="AW148" s="14" t="s">
        <v>29</v>
      </c>
      <c r="AX148" s="14" t="s">
        <v>80</v>
      </c>
      <c r="AY148" s="227" t="s">
        <v>182</v>
      </c>
    </row>
    <row r="149" spans="1:65" s="14" customFormat="1" ht="11.25">
      <c r="B149" s="217"/>
      <c r="C149" s="218"/>
      <c r="D149" s="208" t="s">
        <v>194</v>
      </c>
      <c r="E149" s="218"/>
      <c r="F149" s="220" t="s">
        <v>5756</v>
      </c>
      <c r="G149" s="218"/>
      <c r="H149" s="221">
        <v>23.69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4</v>
      </c>
      <c r="AX149" s="14" t="s">
        <v>80</v>
      </c>
      <c r="AY149" s="227" t="s">
        <v>182</v>
      </c>
    </row>
    <row r="150" spans="1:65" s="2" customFormat="1" ht="16.5" customHeight="1">
      <c r="A150" s="34"/>
      <c r="B150" s="35"/>
      <c r="C150" s="192" t="s">
        <v>189</v>
      </c>
      <c r="D150" s="192" t="s">
        <v>184</v>
      </c>
      <c r="E150" s="193" t="s">
        <v>5674</v>
      </c>
      <c r="F150" s="194" t="s">
        <v>5675</v>
      </c>
      <c r="G150" s="195" t="s">
        <v>941</v>
      </c>
      <c r="H150" s="196">
        <v>3</v>
      </c>
      <c r="I150" s="197"/>
      <c r="J150" s="198">
        <f>ROUND(I150*H150,2)</f>
        <v>0</v>
      </c>
      <c r="K150" s="199"/>
      <c r="L150" s="39"/>
      <c r="M150" s="200" t="s">
        <v>1</v>
      </c>
      <c r="N150" s="201" t="s">
        <v>37</v>
      </c>
      <c r="O150" s="7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326</v>
      </c>
      <c r="AT150" s="204" t="s">
        <v>184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5759</v>
      </c>
    </row>
    <row r="151" spans="1:65" s="14" customFormat="1" ht="11.25">
      <c r="B151" s="217"/>
      <c r="C151" s="218"/>
      <c r="D151" s="208" t="s">
        <v>194</v>
      </c>
      <c r="E151" s="219" t="s">
        <v>1</v>
      </c>
      <c r="F151" s="220" t="s">
        <v>198</v>
      </c>
      <c r="G151" s="218"/>
      <c r="H151" s="221">
        <v>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29</v>
      </c>
      <c r="AX151" s="14" t="s">
        <v>80</v>
      </c>
      <c r="AY151" s="227" t="s">
        <v>182</v>
      </c>
    </row>
    <row r="152" spans="1:65" s="2" customFormat="1" ht="24.2" customHeight="1">
      <c r="A152" s="34"/>
      <c r="B152" s="35"/>
      <c r="C152" s="192" t="s">
        <v>136</v>
      </c>
      <c r="D152" s="192" t="s">
        <v>184</v>
      </c>
      <c r="E152" s="193" t="s">
        <v>5677</v>
      </c>
      <c r="F152" s="194" t="s">
        <v>5678</v>
      </c>
      <c r="G152" s="195" t="s">
        <v>324</v>
      </c>
      <c r="H152" s="196">
        <v>2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37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326</v>
      </c>
      <c r="AT152" s="204" t="s">
        <v>184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5760</v>
      </c>
    </row>
    <row r="153" spans="1:65" s="14" customFormat="1" ht="11.25">
      <c r="B153" s="217"/>
      <c r="C153" s="218"/>
      <c r="D153" s="208" t="s">
        <v>194</v>
      </c>
      <c r="E153" s="219" t="s">
        <v>1</v>
      </c>
      <c r="F153" s="220" t="s">
        <v>82</v>
      </c>
      <c r="G153" s="218"/>
      <c r="H153" s="221">
        <v>2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29</v>
      </c>
      <c r="AX153" s="14" t="s">
        <v>80</v>
      </c>
      <c r="AY153" s="227" t="s">
        <v>182</v>
      </c>
    </row>
    <row r="154" spans="1:65" s="2" customFormat="1" ht="24.2" customHeight="1">
      <c r="A154" s="34"/>
      <c r="B154" s="35"/>
      <c r="C154" s="242" t="s">
        <v>139</v>
      </c>
      <c r="D154" s="242" t="s">
        <v>648</v>
      </c>
      <c r="E154" s="243" t="s">
        <v>5684</v>
      </c>
      <c r="F154" s="244" t="s">
        <v>5685</v>
      </c>
      <c r="G154" s="245" t="s">
        <v>3235</v>
      </c>
      <c r="H154" s="246">
        <v>4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37</v>
      </c>
      <c r="O154" s="71"/>
      <c r="P154" s="202">
        <f>O154*H154</f>
        <v>0</v>
      </c>
      <c r="Q154" s="202">
        <v>5.0000000000000002E-5</v>
      </c>
      <c r="R154" s="202">
        <f>Q154*H154</f>
        <v>2.0000000000000001E-4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434</v>
      </c>
      <c r="AT154" s="204" t="s">
        <v>648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5761</v>
      </c>
    </row>
    <row r="155" spans="1:65" s="14" customFormat="1" ht="11.25">
      <c r="B155" s="217"/>
      <c r="C155" s="218"/>
      <c r="D155" s="208" t="s">
        <v>194</v>
      </c>
      <c r="E155" s="218"/>
      <c r="F155" s="220" t="s">
        <v>5683</v>
      </c>
      <c r="G155" s="218"/>
      <c r="H155" s="221">
        <v>4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4</v>
      </c>
      <c r="AX155" s="14" t="s">
        <v>80</v>
      </c>
      <c r="AY155" s="227" t="s">
        <v>182</v>
      </c>
    </row>
    <row r="156" spans="1:65" s="2" customFormat="1" ht="33" customHeight="1">
      <c r="A156" s="34"/>
      <c r="B156" s="35"/>
      <c r="C156" s="242" t="s">
        <v>8</v>
      </c>
      <c r="D156" s="242" t="s">
        <v>648</v>
      </c>
      <c r="E156" s="243" t="s">
        <v>5734</v>
      </c>
      <c r="F156" s="244" t="s">
        <v>5735</v>
      </c>
      <c r="G156" s="245" t="s">
        <v>324</v>
      </c>
      <c r="H156" s="246">
        <v>4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37</v>
      </c>
      <c r="O156" s="71"/>
      <c r="P156" s="202">
        <f>O156*H156</f>
        <v>0</v>
      </c>
      <c r="Q156" s="202">
        <v>2.0000000000000001E-4</v>
      </c>
      <c r="R156" s="202">
        <f>Q156*H156</f>
        <v>8.0000000000000004E-4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434</v>
      </c>
      <c r="AT156" s="204" t="s">
        <v>648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5762</v>
      </c>
    </row>
    <row r="157" spans="1:65" s="14" customFormat="1" ht="11.25">
      <c r="B157" s="217"/>
      <c r="C157" s="218"/>
      <c r="D157" s="208" t="s">
        <v>194</v>
      </c>
      <c r="E157" s="218"/>
      <c r="F157" s="220" t="s">
        <v>5683</v>
      </c>
      <c r="G157" s="218"/>
      <c r="H157" s="221">
        <v>4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194</v>
      </c>
      <c r="AU157" s="227" t="s">
        <v>82</v>
      </c>
      <c r="AV157" s="14" t="s">
        <v>82</v>
      </c>
      <c r="AW157" s="14" t="s">
        <v>4</v>
      </c>
      <c r="AX157" s="14" t="s">
        <v>80</v>
      </c>
      <c r="AY157" s="227" t="s">
        <v>182</v>
      </c>
    </row>
    <row r="158" spans="1:65" s="2" customFormat="1" ht="24.2" customHeight="1">
      <c r="A158" s="34"/>
      <c r="B158" s="35"/>
      <c r="C158" s="192" t="s">
        <v>142</v>
      </c>
      <c r="D158" s="192" t="s">
        <v>184</v>
      </c>
      <c r="E158" s="193" t="s">
        <v>5737</v>
      </c>
      <c r="F158" s="194" t="s">
        <v>5738</v>
      </c>
      <c r="G158" s="195" t="s">
        <v>324</v>
      </c>
      <c r="H158" s="196">
        <v>1</v>
      </c>
      <c r="I158" s="197"/>
      <c r="J158" s="198">
        <f>ROUND(I158*H158,2)</f>
        <v>0</v>
      </c>
      <c r="K158" s="199"/>
      <c r="L158" s="39"/>
      <c r="M158" s="200" t="s">
        <v>1</v>
      </c>
      <c r="N158" s="201" t="s">
        <v>37</v>
      </c>
      <c r="O158" s="7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326</v>
      </c>
      <c r="AT158" s="204" t="s">
        <v>184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326</v>
      </c>
      <c r="BM158" s="204" t="s">
        <v>5763</v>
      </c>
    </row>
    <row r="159" spans="1:65" s="2" customFormat="1" ht="16.5" customHeight="1">
      <c r="A159" s="34"/>
      <c r="B159" s="35"/>
      <c r="C159" s="192" t="s">
        <v>145</v>
      </c>
      <c r="D159" s="192" t="s">
        <v>184</v>
      </c>
      <c r="E159" s="193" t="s">
        <v>5690</v>
      </c>
      <c r="F159" s="194" t="s">
        <v>5691</v>
      </c>
      <c r="G159" s="195" t="s">
        <v>535</v>
      </c>
      <c r="H159" s="196">
        <v>15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326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5764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321</v>
      </c>
      <c r="G160" s="218"/>
      <c r="H160" s="221">
        <v>15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16.5" customHeight="1">
      <c r="A161" s="34"/>
      <c r="B161" s="35"/>
      <c r="C161" s="242" t="s">
        <v>321</v>
      </c>
      <c r="D161" s="242" t="s">
        <v>648</v>
      </c>
      <c r="E161" s="243" t="s">
        <v>5693</v>
      </c>
      <c r="F161" s="244" t="s">
        <v>5694</v>
      </c>
      <c r="G161" s="245" t="s">
        <v>535</v>
      </c>
      <c r="H161" s="246">
        <v>15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37</v>
      </c>
      <c r="O161" s="71"/>
      <c r="P161" s="202">
        <f>O161*H161</f>
        <v>0</v>
      </c>
      <c r="Q161" s="202">
        <v>1E-3</v>
      </c>
      <c r="R161" s="202">
        <f>Q161*H161</f>
        <v>1.4999999999999999E-2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434</v>
      </c>
      <c r="AT161" s="204" t="s">
        <v>648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5765</v>
      </c>
    </row>
    <row r="162" spans="1:65" s="2" customFormat="1" ht="24.2" customHeight="1">
      <c r="A162" s="34"/>
      <c r="B162" s="35"/>
      <c r="C162" s="192" t="s">
        <v>326</v>
      </c>
      <c r="D162" s="192" t="s">
        <v>184</v>
      </c>
      <c r="E162" s="193" t="s">
        <v>4618</v>
      </c>
      <c r="F162" s="194" t="s">
        <v>4619</v>
      </c>
      <c r="G162" s="195" t="s">
        <v>292</v>
      </c>
      <c r="H162" s="196">
        <v>9.5000000000000001E-2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326</v>
      </c>
      <c r="AT162" s="204" t="s">
        <v>184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5766</v>
      </c>
    </row>
    <row r="163" spans="1:65" s="2" customFormat="1" ht="33" customHeight="1">
      <c r="A163" s="34"/>
      <c r="B163" s="35"/>
      <c r="C163" s="192" t="s">
        <v>330</v>
      </c>
      <c r="D163" s="192" t="s">
        <v>184</v>
      </c>
      <c r="E163" s="193" t="s">
        <v>4621</v>
      </c>
      <c r="F163" s="194" t="s">
        <v>4622</v>
      </c>
      <c r="G163" s="195" t="s">
        <v>292</v>
      </c>
      <c r="H163" s="196">
        <v>0.28499999999999998</v>
      </c>
      <c r="I163" s="197"/>
      <c r="J163" s="198">
        <f>ROUND(I163*H163,2)</f>
        <v>0</v>
      </c>
      <c r="K163" s="199"/>
      <c r="L163" s="39"/>
      <c r="M163" s="200" t="s">
        <v>1</v>
      </c>
      <c r="N163" s="201" t="s">
        <v>37</v>
      </c>
      <c r="O163" s="7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326</v>
      </c>
      <c r="AT163" s="204" t="s">
        <v>184</v>
      </c>
      <c r="AU163" s="204" t="s">
        <v>82</v>
      </c>
      <c r="AY163" s="17" t="s">
        <v>182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80</v>
      </c>
      <c r="BK163" s="205">
        <f>ROUND(I163*H163,2)</f>
        <v>0</v>
      </c>
      <c r="BL163" s="17" t="s">
        <v>326</v>
      </c>
      <c r="BM163" s="204" t="s">
        <v>5767</v>
      </c>
    </row>
    <row r="164" spans="1:65" s="14" customFormat="1" ht="11.25">
      <c r="B164" s="217"/>
      <c r="C164" s="218"/>
      <c r="D164" s="208" t="s">
        <v>194</v>
      </c>
      <c r="E164" s="218"/>
      <c r="F164" s="220" t="s">
        <v>5768</v>
      </c>
      <c r="G164" s="218"/>
      <c r="H164" s="221">
        <v>0.28499999999999998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194</v>
      </c>
      <c r="AU164" s="227" t="s">
        <v>82</v>
      </c>
      <c r="AV164" s="14" t="s">
        <v>82</v>
      </c>
      <c r="AW164" s="14" t="s">
        <v>4</v>
      </c>
      <c r="AX164" s="14" t="s">
        <v>80</v>
      </c>
      <c r="AY164" s="227" t="s">
        <v>182</v>
      </c>
    </row>
    <row r="165" spans="1:65" s="12" customFormat="1" ht="25.9" customHeight="1">
      <c r="B165" s="176"/>
      <c r="C165" s="177"/>
      <c r="D165" s="178" t="s">
        <v>71</v>
      </c>
      <c r="E165" s="179" t="s">
        <v>5340</v>
      </c>
      <c r="F165" s="179" t="s">
        <v>5341</v>
      </c>
      <c r="G165" s="177"/>
      <c r="H165" s="177"/>
      <c r="I165" s="180"/>
      <c r="J165" s="181">
        <f>BK165</f>
        <v>0</v>
      </c>
      <c r="K165" s="177"/>
      <c r="L165" s="182"/>
      <c r="M165" s="183"/>
      <c r="N165" s="184"/>
      <c r="O165" s="184"/>
      <c r="P165" s="185">
        <f>SUM(P166:P168)</f>
        <v>0</v>
      </c>
      <c r="Q165" s="184"/>
      <c r="R165" s="185">
        <f>SUM(R166:R168)</f>
        <v>0</v>
      </c>
      <c r="S165" s="184"/>
      <c r="T165" s="186">
        <f>SUM(T166:T168)</f>
        <v>0</v>
      </c>
      <c r="AR165" s="187" t="s">
        <v>187</v>
      </c>
      <c r="AT165" s="188" t="s">
        <v>71</v>
      </c>
      <c r="AU165" s="188" t="s">
        <v>72</v>
      </c>
      <c r="AY165" s="187" t="s">
        <v>182</v>
      </c>
      <c r="BK165" s="189">
        <f>SUM(BK166:BK168)</f>
        <v>0</v>
      </c>
    </row>
    <row r="166" spans="1:65" s="2" customFormat="1" ht="24.2" customHeight="1">
      <c r="A166" s="34"/>
      <c r="B166" s="35"/>
      <c r="C166" s="192" t="s">
        <v>334</v>
      </c>
      <c r="D166" s="192" t="s">
        <v>184</v>
      </c>
      <c r="E166" s="193" t="s">
        <v>5699</v>
      </c>
      <c r="F166" s="194" t="s">
        <v>5700</v>
      </c>
      <c r="G166" s="195" t="s">
        <v>941</v>
      </c>
      <c r="H166" s="196">
        <v>4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37</v>
      </c>
      <c r="O166" s="7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3558</v>
      </c>
      <c r="AT166" s="204" t="s">
        <v>184</v>
      </c>
      <c r="AU166" s="204" t="s">
        <v>80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3558</v>
      </c>
      <c r="BM166" s="204" t="s">
        <v>5769</v>
      </c>
    </row>
    <row r="167" spans="1:65" s="13" customFormat="1" ht="11.25">
      <c r="B167" s="206"/>
      <c r="C167" s="207"/>
      <c r="D167" s="208" t="s">
        <v>194</v>
      </c>
      <c r="E167" s="209" t="s">
        <v>1</v>
      </c>
      <c r="F167" s="210" t="s">
        <v>5702</v>
      </c>
      <c r="G167" s="207"/>
      <c r="H167" s="209" t="s">
        <v>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194</v>
      </c>
      <c r="AU167" s="216" t="s">
        <v>80</v>
      </c>
      <c r="AV167" s="13" t="s">
        <v>80</v>
      </c>
      <c r="AW167" s="13" t="s">
        <v>29</v>
      </c>
      <c r="AX167" s="13" t="s">
        <v>72</v>
      </c>
      <c r="AY167" s="216" t="s">
        <v>182</v>
      </c>
    </row>
    <row r="168" spans="1:65" s="14" customFormat="1" ht="11.25">
      <c r="B168" s="217"/>
      <c r="C168" s="218"/>
      <c r="D168" s="208" t="s">
        <v>194</v>
      </c>
      <c r="E168" s="219" t="s">
        <v>1</v>
      </c>
      <c r="F168" s="220" t="s">
        <v>187</v>
      </c>
      <c r="G168" s="218"/>
      <c r="H168" s="221">
        <v>4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194</v>
      </c>
      <c r="AU168" s="227" t="s">
        <v>80</v>
      </c>
      <c r="AV168" s="14" t="s">
        <v>82</v>
      </c>
      <c r="AW168" s="14" t="s">
        <v>29</v>
      </c>
      <c r="AX168" s="14" t="s">
        <v>80</v>
      </c>
      <c r="AY168" s="227" t="s">
        <v>182</v>
      </c>
    </row>
    <row r="169" spans="1:65" s="12" customFormat="1" ht="25.9" customHeight="1">
      <c r="B169" s="176"/>
      <c r="C169" s="177"/>
      <c r="D169" s="178" t="s">
        <v>71</v>
      </c>
      <c r="E169" s="179" t="s">
        <v>146</v>
      </c>
      <c r="F169" s="179" t="s">
        <v>4350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243</v>
      </c>
      <c r="AT169" s="188" t="s">
        <v>71</v>
      </c>
      <c r="AU169" s="188" t="s">
        <v>72</v>
      </c>
      <c r="AY169" s="187" t="s">
        <v>182</v>
      </c>
      <c r="BK169" s="189">
        <f>BK170</f>
        <v>0</v>
      </c>
    </row>
    <row r="170" spans="1:65" s="12" customFormat="1" ht="22.9" customHeight="1">
      <c r="B170" s="176"/>
      <c r="C170" s="177"/>
      <c r="D170" s="178" t="s">
        <v>71</v>
      </c>
      <c r="E170" s="190" t="s">
        <v>4351</v>
      </c>
      <c r="F170" s="190" t="s">
        <v>4352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SUM(P171:P172)</f>
        <v>0</v>
      </c>
      <c r="Q170" s="184"/>
      <c r="R170" s="185">
        <f>SUM(R171:R172)</f>
        <v>0</v>
      </c>
      <c r="S170" s="184"/>
      <c r="T170" s="186">
        <f>SUM(T171:T172)</f>
        <v>0</v>
      </c>
      <c r="AR170" s="187" t="s">
        <v>243</v>
      </c>
      <c r="AT170" s="188" t="s">
        <v>71</v>
      </c>
      <c r="AU170" s="188" t="s">
        <v>80</v>
      </c>
      <c r="AY170" s="187" t="s">
        <v>182</v>
      </c>
      <c r="BK170" s="189">
        <f>SUM(BK171:BK172)</f>
        <v>0</v>
      </c>
    </row>
    <row r="171" spans="1:65" s="2" customFormat="1" ht="16.5" customHeight="1">
      <c r="A171" s="34"/>
      <c r="B171" s="35"/>
      <c r="C171" s="192" t="s">
        <v>342</v>
      </c>
      <c r="D171" s="192" t="s">
        <v>184</v>
      </c>
      <c r="E171" s="193" t="s">
        <v>4353</v>
      </c>
      <c r="F171" s="194" t="s">
        <v>4354</v>
      </c>
      <c r="G171" s="195" t="s">
        <v>1883</v>
      </c>
      <c r="H171" s="196">
        <v>1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4355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4355</v>
      </c>
      <c r="BM171" s="204" t="s">
        <v>5770</v>
      </c>
    </row>
    <row r="172" spans="1:65" s="2" customFormat="1" ht="16.5" customHeight="1">
      <c r="A172" s="34"/>
      <c r="B172" s="35"/>
      <c r="C172" s="192" t="s">
        <v>348</v>
      </c>
      <c r="D172" s="192" t="s">
        <v>184</v>
      </c>
      <c r="E172" s="193" t="s">
        <v>4357</v>
      </c>
      <c r="F172" s="194" t="s">
        <v>4358</v>
      </c>
      <c r="G172" s="195" t="s">
        <v>1883</v>
      </c>
      <c r="H172" s="196">
        <v>1</v>
      </c>
      <c r="I172" s="197"/>
      <c r="J172" s="198">
        <f>ROUND(I172*H172,2)</f>
        <v>0</v>
      </c>
      <c r="K172" s="199"/>
      <c r="L172" s="39"/>
      <c r="M172" s="257" t="s">
        <v>1</v>
      </c>
      <c r="N172" s="258" t="s">
        <v>37</v>
      </c>
      <c r="O172" s="259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4355</v>
      </c>
      <c r="AT172" s="204" t="s">
        <v>184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4355</v>
      </c>
      <c r="BM172" s="204" t="s">
        <v>5771</v>
      </c>
    </row>
    <row r="173" spans="1:65" s="2" customFormat="1" ht="6.95" customHeight="1">
      <c r="A173" s="3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y8lp4Ctlwr18WcyyzpllDMHzUOp4hu0eLq8BVx0K2Nq9OSUnerwWxIzV6K28uej6oohReQuRwFlSRZAn65MQ1A==" saltValue="c62ycucyguzA/O4uSBDJHZyO1/S+2TclI5fdSi+eQstJOCeB4VPfWIGQtv8SCetz7MMXYioGn5GV/JuM+Zur/g==" spinCount="100000" sheet="1" objects="1" scenarios="1" formatColumns="0" formatRows="0" autoFilter="0"/>
  <autoFilter ref="C124:K17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5638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5" t="s">
        <v>5772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ROUND((SUM(BE125:BE173)),  2)</f>
        <v>0</v>
      </c>
      <c r="G35" s="34"/>
      <c r="H35" s="34"/>
      <c r="I35" s="130">
        <v>0.21</v>
      </c>
      <c r="J35" s="129">
        <f>ROUND(((SUM(BE125:BE173))*I35),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ROUND((SUM(BF125:BF173)),  2)</f>
        <v>0</v>
      </c>
      <c r="G36" s="34"/>
      <c r="H36" s="34"/>
      <c r="I36" s="130">
        <v>0.12</v>
      </c>
      <c r="J36" s="129">
        <f>ROUND(((SUM(BF125:BF173))*I36),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ROUND((SUM(BG125:BG173)),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ROUND((SUM(BH125:BH173)),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ROUND((SUM(BI125:BI173)),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5638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5" t="str">
        <f>E11</f>
        <v>04 - Zařízení č.4 - Chlazení místnosti B 02.33 ( Náhradní zdrojú RPO)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4368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4844</v>
      </c>
      <c r="E101" s="156"/>
      <c r="F101" s="156"/>
      <c r="G101" s="156"/>
      <c r="H101" s="156"/>
      <c r="I101" s="156"/>
      <c r="J101" s="157">
        <f>J166</f>
        <v>0</v>
      </c>
      <c r="K101" s="154"/>
      <c r="L101" s="158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J170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J171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5638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5" t="str">
        <f>E11</f>
        <v>04 - Zařízení č.4 - Chlazení místnosti B 02.33 ( Náhradní zdrojú RPO)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P126+P166+P170</f>
        <v>0</v>
      </c>
      <c r="Q125" s="79"/>
      <c r="R125" s="173">
        <f>R126+R166+R170</f>
        <v>0.09</v>
      </c>
      <c r="S125" s="79"/>
      <c r="T125" s="174">
        <f>T126+T166+T170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BK126+BK166+BK170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</f>
        <v>0</v>
      </c>
      <c r="Q126" s="184"/>
      <c r="R126" s="185">
        <f>R127</f>
        <v>0.09</v>
      </c>
      <c r="S126" s="184"/>
      <c r="T126" s="186">
        <f>T127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4605</v>
      </c>
      <c r="F127" s="190" t="s">
        <v>116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SUM(P128:P165)</f>
        <v>0</v>
      </c>
      <c r="Q127" s="184"/>
      <c r="R127" s="185">
        <f>SUM(R128:R165)</f>
        <v>0.09</v>
      </c>
      <c r="S127" s="184"/>
      <c r="T127" s="186">
        <f>SUM(T128:T165)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SUM(BK128:BK165)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5706</v>
      </c>
      <c r="F128" s="194" t="s">
        <v>5707</v>
      </c>
      <c r="G128" s="195" t="s">
        <v>324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5773</v>
      </c>
    </row>
    <row r="129" spans="1:65" s="2" customFormat="1" ht="24.2" customHeight="1">
      <c r="A129" s="34"/>
      <c r="B129" s="35"/>
      <c r="C129" s="242" t="s">
        <v>82</v>
      </c>
      <c r="D129" s="242" t="s">
        <v>648</v>
      </c>
      <c r="E129" s="243" t="s">
        <v>5709</v>
      </c>
      <c r="F129" s="244" t="s">
        <v>5710</v>
      </c>
      <c r="G129" s="245" t="s">
        <v>324</v>
      </c>
      <c r="H129" s="246">
        <v>1</v>
      </c>
      <c r="I129" s="247"/>
      <c r="J129" s="248">
        <f>ROUND(I129*H129,2)</f>
        <v>0</v>
      </c>
      <c r="K129" s="249"/>
      <c r="L129" s="250"/>
      <c r="M129" s="251" t="s">
        <v>1</v>
      </c>
      <c r="N129" s="252" t="s">
        <v>37</v>
      </c>
      <c r="O129" s="71"/>
      <c r="P129" s="202">
        <f>O129*H129</f>
        <v>0</v>
      </c>
      <c r="Q129" s="202">
        <v>2.9000000000000001E-2</v>
      </c>
      <c r="R129" s="202">
        <f>Q129*H129</f>
        <v>2.9000000000000001E-2</v>
      </c>
      <c r="S129" s="202">
        <v>0</v>
      </c>
      <c r="T129" s="20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434</v>
      </c>
      <c r="AT129" s="204" t="s">
        <v>648</v>
      </c>
      <c r="AU129" s="204" t="s">
        <v>82</v>
      </c>
      <c r="AY129" s="17" t="s">
        <v>182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80</v>
      </c>
      <c r="BK129" s="205">
        <f>ROUND(I129*H129,2)</f>
        <v>0</v>
      </c>
      <c r="BL129" s="17" t="s">
        <v>326</v>
      </c>
      <c r="BM129" s="204" t="s">
        <v>5774</v>
      </c>
    </row>
    <row r="130" spans="1:65" s="2" customFormat="1" ht="39">
      <c r="A130" s="34"/>
      <c r="B130" s="35"/>
      <c r="C130" s="36"/>
      <c r="D130" s="208" t="s">
        <v>652</v>
      </c>
      <c r="E130" s="36"/>
      <c r="F130" s="253" t="s">
        <v>5712</v>
      </c>
      <c r="G130" s="36"/>
      <c r="H130" s="36"/>
      <c r="I130" s="254"/>
      <c r="J130" s="36"/>
      <c r="K130" s="36"/>
      <c r="L130" s="39"/>
      <c r="M130" s="255"/>
      <c r="N130" s="25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652</v>
      </c>
      <c r="AU130" s="17" t="s">
        <v>82</v>
      </c>
    </row>
    <row r="131" spans="1:65" s="2" customFormat="1" ht="24.2" customHeight="1">
      <c r="A131" s="34"/>
      <c r="B131" s="35"/>
      <c r="C131" s="192" t="s">
        <v>198</v>
      </c>
      <c r="D131" s="192" t="s">
        <v>184</v>
      </c>
      <c r="E131" s="193" t="s">
        <v>5713</v>
      </c>
      <c r="F131" s="194" t="s">
        <v>5714</v>
      </c>
      <c r="G131" s="195" t="s">
        <v>324</v>
      </c>
      <c r="H131" s="196">
        <v>1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326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326</v>
      </c>
      <c r="BM131" s="204" t="s">
        <v>5775</v>
      </c>
    </row>
    <row r="132" spans="1:65" s="2" customFormat="1" ht="33" customHeight="1">
      <c r="A132" s="34"/>
      <c r="B132" s="35"/>
      <c r="C132" s="242" t="s">
        <v>187</v>
      </c>
      <c r="D132" s="242" t="s">
        <v>648</v>
      </c>
      <c r="E132" s="243" t="s">
        <v>5716</v>
      </c>
      <c r="F132" s="244" t="s">
        <v>5717</v>
      </c>
      <c r="G132" s="245" t="s">
        <v>324</v>
      </c>
      <c r="H132" s="246">
        <v>1</v>
      </c>
      <c r="I132" s="247"/>
      <c r="J132" s="248">
        <f>ROUND(I132*H132,2)</f>
        <v>0</v>
      </c>
      <c r="K132" s="249"/>
      <c r="L132" s="250"/>
      <c r="M132" s="251" t="s">
        <v>1</v>
      </c>
      <c r="N132" s="252" t="s">
        <v>37</v>
      </c>
      <c r="O132" s="71"/>
      <c r="P132" s="202">
        <f>O132*H132</f>
        <v>0</v>
      </c>
      <c r="Q132" s="202">
        <v>0.05</v>
      </c>
      <c r="R132" s="202">
        <f>Q132*H132</f>
        <v>0.05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434</v>
      </c>
      <c r="AT132" s="204" t="s">
        <v>648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326</v>
      </c>
      <c r="BM132" s="204" t="s">
        <v>5776</v>
      </c>
    </row>
    <row r="133" spans="1:65" s="2" customFormat="1" ht="48.75">
      <c r="A133" s="34"/>
      <c r="B133" s="35"/>
      <c r="C133" s="36"/>
      <c r="D133" s="208" t="s">
        <v>652</v>
      </c>
      <c r="E133" s="36"/>
      <c r="F133" s="253" t="s">
        <v>5719</v>
      </c>
      <c r="G133" s="36"/>
      <c r="H133" s="36"/>
      <c r="I133" s="254"/>
      <c r="J133" s="36"/>
      <c r="K133" s="36"/>
      <c r="L133" s="39"/>
      <c r="M133" s="255"/>
      <c r="N133" s="25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652</v>
      </c>
      <c r="AU133" s="17" t="s">
        <v>82</v>
      </c>
    </row>
    <row r="134" spans="1:65" s="2" customFormat="1" ht="24.2" customHeight="1">
      <c r="A134" s="34"/>
      <c r="B134" s="35"/>
      <c r="C134" s="192" t="s">
        <v>243</v>
      </c>
      <c r="D134" s="192" t="s">
        <v>184</v>
      </c>
      <c r="E134" s="193" t="s">
        <v>5720</v>
      </c>
      <c r="F134" s="194" t="s">
        <v>5721</v>
      </c>
      <c r="G134" s="195" t="s">
        <v>318</v>
      </c>
      <c r="H134" s="196">
        <v>16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326</v>
      </c>
      <c r="BM134" s="204" t="s">
        <v>5777</v>
      </c>
    </row>
    <row r="135" spans="1:65" s="13" customFormat="1" ht="11.25">
      <c r="B135" s="206"/>
      <c r="C135" s="207"/>
      <c r="D135" s="208" t="s">
        <v>194</v>
      </c>
      <c r="E135" s="209" t="s">
        <v>1</v>
      </c>
      <c r="F135" s="210" t="s">
        <v>5778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194</v>
      </c>
      <c r="AU135" s="216" t="s">
        <v>82</v>
      </c>
      <c r="AV135" s="13" t="s">
        <v>80</v>
      </c>
      <c r="AW135" s="13" t="s">
        <v>29</v>
      </c>
      <c r="AX135" s="13" t="s">
        <v>72</v>
      </c>
      <c r="AY135" s="216" t="s">
        <v>182</v>
      </c>
    </row>
    <row r="136" spans="1:65" s="14" customFormat="1" ht="11.25">
      <c r="B136" s="217"/>
      <c r="C136" s="218"/>
      <c r="D136" s="208" t="s">
        <v>194</v>
      </c>
      <c r="E136" s="219" t="s">
        <v>1</v>
      </c>
      <c r="F136" s="220" t="s">
        <v>326</v>
      </c>
      <c r="G136" s="218"/>
      <c r="H136" s="221">
        <v>16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194</v>
      </c>
      <c r="AU136" s="227" t="s">
        <v>82</v>
      </c>
      <c r="AV136" s="14" t="s">
        <v>82</v>
      </c>
      <c r="AW136" s="14" t="s">
        <v>29</v>
      </c>
      <c r="AX136" s="14" t="s">
        <v>72</v>
      </c>
      <c r="AY136" s="227" t="s">
        <v>182</v>
      </c>
    </row>
    <row r="137" spans="1:65" s="15" customFormat="1" ht="11.25">
      <c r="B137" s="228"/>
      <c r="C137" s="229"/>
      <c r="D137" s="208" t="s">
        <v>194</v>
      </c>
      <c r="E137" s="230" t="s">
        <v>1</v>
      </c>
      <c r="F137" s="231" t="s">
        <v>218</v>
      </c>
      <c r="G137" s="229"/>
      <c r="H137" s="232">
        <v>16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194</v>
      </c>
      <c r="AU137" s="238" t="s">
        <v>82</v>
      </c>
      <c r="AV137" s="15" t="s">
        <v>187</v>
      </c>
      <c r="AW137" s="15" t="s">
        <v>29</v>
      </c>
      <c r="AX137" s="15" t="s">
        <v>80</v>
      </c>
      <c r="AY137" s="238" t="s">
        <v>182</v>
      </c>
    </row>
    <row r="138" spans="1:65" s="2" customFormat="1" ht="24.2" customHeight="1">
      <c r="A138" s="34"/>
      <c r="B138" s="35"/>
      <c r="C138" s="242" t="s">
        <v>256</v>
      </c>
      <c r="D138" s="242" t="s">
        <v>648</v>
      </c>
      <c r="E138" s="243" t="s">
        <v>5723</v>
      </c>
      <c r="F138" s="244" t="s">
        <v>5724</v>
      </c>
      <c r="G138" s="245" t="s">
        <v>318</v>
      </c>
      <c r="H138" s="246">
        <v>16.48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37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434</v>
      </c>
      <c r="AT138" s="204" t="s">
        <v>648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5779</v>
      </c>
    </row>
    <row r="139" spans="1:65" s="2" customFormat="1" ht="68.25">
      <c r="A139" s="34"/>
      <c r="B139" s="35"/>
      <c r="C139" s="36"/>
      <c r="D139" s="208" t="s">
        <v>652</v>
      </c>
      <c r="E139" s="36"/>
      <c r="F139" s="253" t="s">
        <v>5726</v>
      </c>
      <c r="G139" s="36"/>
      <c r="H139" s="36"/>
      <c r="I139" s="254"/>
      <c r="J139" s="36"/>
      <c r="K139" s="36"/>
      <c r="L139" s="39"/>
      <c r="M139" s="255"/>
      <c r="N139" s="25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652</v>
      </c>
      <c r="AU139" s="17" t="s">
        <v>82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326</v>
      </c>
      <c r="G140" s="218"/>
      <c r="H140" s="221">
        <v>16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80</v>
      </c>
      <c r="AY140" s="227" t="s">
        <v>182</v>
      </c>
    </row>
    <row r="141" spans="1:65" s="14" customFormat="1" ht="11.25">
      <c r="B141" s="217"/>
      <c r="C141" s="218"/>
      <c r="D141" s="208" t="s">
        <v>194</v>
      </c>
      <c r="E141" s="218"/>
      <c r="F141" s="220" t="s">
        <v>5780</v>
      </c>
      <c r="G141" s="218"/>
      <c r="H141" s="221">
        <v>16.48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4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192" t="s">
        <v>276</v>
      </c>
      <c r="D142" s="192" t="s">
        <v>184</v>
      </c>
      <c r="E142" s="193" t="s">
        <v>5659</v>
      </c>
      <c r="F142" s="194" t="s">
        <v>5660</v>
      </c>
      <c r="G142" s="195" t="s">
        <v>318</v>
      </c>
      <c r="H142" s="196">
        <v>16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326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5781</v>
      </c>
    </row>
    <row r="143" spans="1:65" s="13" customFormat="1" ht="11.25">
      <c r="B143" s="206"/>
      <c r="C143" s="207"/>
      <c r="D143" s="208" t="s">
        <v>194</v>
      </c>
      <c r="E143" s="209" t="s">
        <v>1</v>
      </c>
      <c r="F143" s="210" t="s">
        <v>5778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194</v>
      </c>
      <c r="AU143" s="216" t="s">
        <v>82</v>
      </c>
      <c r="AV143" s="13" t="s">
        <v>80</v>
      </c>
      <c r="AW143" s="13" t="s">
        <v>29</v>
      </c>
      <c r="AX143" s="13" t="s">
        <v>72</v>
      </c>
      <c r="AY143" s="216" t="s">
        <v>182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326</v>
      </c>
      <c r="G144" s="218"/>
      <c r="H144" s="221">
        <v>16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72</v>
      </c>
      <c r="AY144" s="227" t="s">
        <v>182</v>
      </c>
    </row>
    <row r="145" spans="1:65" s="15" customFormat="1" ht="11.25">
      <c r="B145" s="228"/>
      <c r="C145" s="229"/>
      <c r="D145" s="208" t="s">
        <v>194</v>
      </c>
      <c r="E145" s="230" t="s">
        <v>1</v>
      </c>
      <c r="F145" s="231" t="s">
        <v>218</v>
      </c>
      <c r="G145" s="229"/>
      <c r="H145" s="232">
        <v>16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194</v>
      </c>
      <c r="AU145" s="238" t="s">
        <v>82</v>
      </c>
      <c r="AV145" s="15" t="s">
        <v>187</v>
      </c>
      <c r="AW145" s="15" t="s">
        <v>29</v>
      </c>
      <c r="AX145" s="15" t="s">
        <v>80</v>
      </c>
      <c r="AY145" s="238" t="s">
        <v>182</v>
      </c>
    </row>
    <row r="146" spans="1:65" s="2" customFormat="1" ht="24.2" customHeight="1">
      <c r="A146" s="34"/>
      <c r="B146" s="35"/>
      <c r="C146" s="242" t="s">
        <v>282</v>
      </c>
      <c r="D146" s="242" t="s">
        <v>648</v>
      </c>
      <c r="E146" s="243" t="s">
        <v>5662</v>
      </c>
      <c r="F146" s="244" t="s">
        <v>5663</v>
      </c>
      <c r="G146" s="245" t="s">
        <v>318</v>
      </c>
      <c r="H146" s="246">
        <v>16.48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37</v>
      </c>
      <c r="O146" s="7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434</v>
      </c>
      <c r="AT146" s="204" t="s">
        <v>648</v>
      </c>
      <c r="AU146" s="204" t="s">
        <v>82</v>
      </c>
      <c r="AY146" s="17" t="s">
        <v>182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80</v>
      </c>
      <c r="BK146" s="205">
        <f>ROUND(I146*H146,2)</f>
        <v>0</v>
      </c>
      <c r="BL146" s="17" t="s">
        <v>326</v>
      </c>
      <c r="BM146" s="204" t="s">
        <v>5782</v>
      </c>
    </row>
    <row r="147" spans="1:65" s="2" customFormat="1" ht="68.25">
      <c r="A147" s="34"/>
      <c r="B147" s="35"/>
      <c r="C147" s="36"/>
      <c r="D147" s="208" t="s">
        <v>652</v>
      </c>
      <c r="E147" s="36"/>
      <c r="F147" s="253" t="s">
        <v>5665</v>
      </c>
      <c r="G147" s="36"/>
      <c r="H147" s="36"/>
      <c r="I147" s="254"/>
      <c r="J147" s="36"/>
      <c r="K147" s="36"/>
      <c r="L147" s="39"/>
      <c r="M147" s="255"/>
      <c r="N147" s="25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652</v>
      </c>
      <c r="AU147" s="17" t="s">
        <v>82</v>
      </c>
    </row>
    <row r="148" spans="1:65" s="14" customFormat="1" ht="11.25">
      <c r="B148" s="217"/>
      <c r="C148" s="218"/>
      <c r="D148" s="208" t="s">
        <v>194</v>
      </c>
      <c r="E148" s="219" t="s">
        <v>1</v>
      </c>
      <c r="F148" s="220" t="s">
        <v>326</v>
      </c>
      <c r="G148" s="218"/>
      <c r="H148" s="221">
        <v>16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194</v>
      </c>
      <c r="AU148" s="227" t="s">
        <v>82</v>
      </c>
      <c r="AV148" s="14" t="s">
        <v>82</v>
      </c>
      <c r="AW148" s="14" t="s">
        <v>29</v>
      </c>
      <c r="AX148" s="14" t="s">
        <v>80</v>
      </c>
      <c r="AY148" s="227" t="s">
        <v>182</v>
      </c>
    </row>
    <row r="149" spans="1:65" s="14" customFormat="1" ht="11.25">
      <c r="B149" s="217"/>
      <c r="C149" s="218"/>
      <c r="D149" s="208" t="s">
        <v>194</v>
      </c>
      <c r="E149" s="218"/>
      <c r="F149" s="220" t="s">
        <v>5780</v>
      </c>
      <c r="G149" s="218"/>
      <c r="H149" s="221">
        <v>16.48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4</v>
      </c>
      <c r="AX149" s="14" t="s">
        <v>80</v>
      </c>
      <c r="AY149" s="227" t="s">
        <v>182</v>
      </c>
    </row>
    <row r="150" spans="1:65" s="2" customFormat="1" ht="16.5" customHeight="1">
      <c r="A150" s="34"/>
      <c r="B150" s="35"/>
      <c r="C150" s="192" t="s">
        <v>189</v>
      </c>
      <c r="D150" s="192" t="s">
        <v>184</v>
      </c>
      <c r="E150" s="193" t="s">
        <v>5674</v>
      </c>
      <c r="F150" s="194" t="s">
        <v>5675</v>
      </c>
      <c r="G150" s="195" t="s">
        <v>941</v>
      </c>
      <c r="H150" s="196">
        <v>2</v>
      </c>
      <c r="I150" s="197"/>
      <c r="J150" s="198">
        <f>ROUND(I150*H150,2)</f>
        <v>0</v>
      </c>
      <c r="K150" s="199"/>
      <c r="L150" s="39"/>
      <c r="M150" s="200" t="s">
        <v>1</v>
      </c>
      <c r="N150" s="201" t="s">
        <v>37</v>
      </c>
      <c r="O150" s="7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326</v>
      </c>
      <c r="AT150" s="204" t="s">
        <v>184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5783</v>
      </c>
    </row>
    <row r="151" spans="1:65" s="14" customFormat="1" ht="11.25">
      <c r="B151" s="217"/>
      <c r="C151" s="218"/>
      <c r="D151" s="208" t="s">
        <v>194</v>
      </c>
      <c r="E151" s="219" t="s">
        <v>1</v>
      </c>
      <c r="F151" s="220" t="s">
        <v>82</v>
      </c>
      <c r="G151" s="218"/>
      <c r="H151" s="221">
        <v>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29</v>
      </c>
      <c r="AX151" s="14" t="s">
        <v>80</v>
      </c>
      <c r="AY151" s="227" t="s">
        <v>182</v>
      </c>
    </row>
    <row r="152" spans="1:65" s="2" customFormat="1" ht="24.2" customHeight="1">
      <c r="A152" s="34"/>
      <c r="B152" s="35"/>
      <c r="C152" s="192" t="s">
        <v>136</v>
      </c>
      <c r="D152" s="192" t="s">
        <v>184</v>
      </c>
      <c r="E152" s="193" t="s">
        <v>5677</v>
      </c>
      <c r="F152" s="194" t="s">
        <v>5678</v>
      </c>
      <c r="G152" s="195" t="s">
        <v>324</v>
      </c>
      <c r="H152" s="196">
        <v>4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37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326</v>
      </c>
      <c r="AT152" s="204" t="s">
        <v>184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5784</v>
      </c>
    </row>
    <row r="153" spans="1:65" s="14" customFormat="1" ht="11.25">
      <c r="B153" s="217"/>
      <c r="C153" s="218"/>
      <c r="D153" s="208" t="s">
        <v>194</v>
      </c>
      <c r="E153" s="219" t="s">
        <v>1</v>
      </c>
      <c r="F153" s="220" t="s">
        <v>82</v>
      </c>
      <c r="G153" s="218"/>
      <c r="H153" s="221">
        <v>2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29</v>
      </c>
      <c r="AX153" s="14" t="s">
        <v>80</v>
      </c>
      <c r="AY153" s="227" t="s">
        <v>182</v>
      </c>
    </row>
    <row r="154" spans="1:65" s="14" customFormat="1" ht="11.25">
      <c r="B154" s="217"/>
      <c r="C154" s="218"/>
      <c r="D154" s="208" t="s">
        <v>194</v>
      </c>
      <c r="E154" s="218"/>
      <c r="F154" s="220" t="s">
        <v>5683</v>
      </c>
      <c r="G154" s="218"/>
      <c r="H154" s="221">
        <v>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4</v>
      </c>
      <c r="AX154" s="14" t="s">
        <v>80</v>
      </c>
      <c r="AY154" s="227" t="s">
        <v>182</v>
      </c>
    </row>
    <row r="155" spans="1:65" s="2" customFormat="1" ht="24.2" customHeight="1">
      <c r="A155" s="34"/>
      <c r="B155" s="35"/>
      <c r="C155" s="242" t="s">
        <v>139</v>
      </c>
      <c r="D155" s="242" t="s">
        <v>648</v>
      </c>
      <c r="E155" s="243" t="s">
        <v>5684</v>
      </c>
      <c r="F155" s="244" t="s">
        <v>5685</v>
      </c>
      <c r="G155" s="245" t="s">
        <v>3235</v>
      </c>
      <c r="H155" s="246">
        <v>4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37</v>
      </c>
      <c r="O155" s="71"/>
      <c r="P155" s="202">
        <f>O155*H155</f>
        <v>0</v>
      </c>
      <c r="Q155" s="202">
        <v>5.0000000000000002E-5</v>
      </c>
      <c r="R155" s="202">
        <f>Q155*H155</f>
        <v>2.0000000000000001E-4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434</v>
      </c>
      <c r="AT155" s="204" t="s">
        <v>648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5785</v>
      </c>
    </row>
    <row r="156" spans="1:65" s="14" customFormat="1" ht="11.25">
      <c r="B156" s="217"/>
      <c r="C156" s="218"/>
      <c r="D156" s="208" t="s">
        <v>194</v>
      </c>
      <c r="E156" s="218"/>
      <c r="F156" s="220" t="s">
        <v>5683</v>
      </c>
      <c r="G156" s="218"/>
      <c r="H156" s="221">
        <v>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4</v>
      </c>
      <c r="AX156" s="14" t="s">
        <v>80</v>
      </c>
      <c r="AY156" s="227" t="s">
        <v>182</v>
      </c>
    </row>
    <row r="157" spans="1:65" s="2" customFormat="1" ht="33" customHeight="1">
      <c r="A157" s="34"/>
      <c r="B157" s="35"/>
      <c r="C157" s="242" t="s">
        <v>8</v>
      </c>
      <c r="D157" s="242" t="s">
        <v>648</v>
      </c>
      <c r="E157" s="243" t="s">
        <v>5734</v>
      </c>
      <c r="F157" s="244" t="s">
        <v>5735</v>
      </c>
      <c r="G157" s="245" t="s">
        <v>324</v>
      </c>
      <c r="H157" s="246">
        <v>4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37</v>
      </c>
      <c r="O157" s="71"/>
      <c r="P157" s="202">
        <f>O157*H157</f>
        <v>0</v>
      </c>
      <c r="Q157" s="202">
        <v>2.0000000000000001E-4</v>
      </c>
      <c r="R157" s="202">
        <f>Q157*H157</f>
        <v>8.0000000000000004E-4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434</v>
      </c>
      <c r="AT157" s="204" t="s">
        <v>648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5786</v>
      </c>
    </row>
    <row r="158" spans="1:65" s="14" customFormat="1" ht="11.25">
      <c r="B158" s="217"/>
      <c r="C158" s="218"/>
      <c r="D158" s="208" t="s">
        <v>194</v>
      </c>
      <c r="E158" s="218"/>
      <c r="F158" s="220" t="s">
        <v>5683</v>
      </c>
      <c r="G158" s="218"/>
      <c r="H158" s="221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4</v>
      </c>
      <c r="AX158" s="14" t="s">
        <v>80</v>
      </c>
      <c r="AY158" s="227" t="s">
        <v>182</v>
      </c>
    </row>
    <row r="159" spans="1:65" s="2" customFormat="1" ht="24.2" customHeight="1">
      <c r="A159" s="34"/>
      <c r="B159" s="35"/>
      <c r="C159" s="192" t="s">
        <v>142</v>
      </c>
      <c r="D159" s="192" t="s">
        <v>184</v>
      </c>
      <c r="E159" s="193" t="s">
        <v>5737</v>
      </c>
      <c r="F159" s="194" t="s">
        <v>5738</v>
      </c>
      <c r="G159" s="195" t="s">
        <v>324</v>
      </c>
      <c r="H159" s="196">
        <v>1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326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5787</v>
      </c>
    </row>
    <row r="160" spans="1:65" s="2" customFormat="1" ht="16.5" customHeight="1">
      <c r="A160" s="34"/>
      <c r="B160" s="35"/>
      <c r="C160" s="192" t="s">
        <v>145</v>
      </c>
      <c r="D160" s="192" t="s">
        <v>184</v>
      </c>
      <c r="E160" s="193" t="s">
        <v>5690</v>
      </c>
      <c r="F160" s="194" t="s">
        <v>5691</v>
      </c>
      <c r="G160" s="195" t="s">
        <v>535</v>
      </c>
      <c r="H160" s="196">
        <v>10</v>
      </c>
      <c r="I160" s="197"/>
      <c r="J160" s="198">
        <f>ROUND(I160*H160,2)</f>
        <v>0</v>
      </c>
      <c r="K160" s="199"/>
      <c r="L160" s="39"/>
      <c r="M160" s="200" t="s">
        <v>1</v>
      </c>
      <c r="N160" s="201" t="s">
        <v>37</v>
      </c>
      <c r="O160" s="7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326</v>
      </c>
      <c r="AT160" s="204" t="s">
        <v>184</v>
      </c>
      <c r="AU160" s="204" t="s">
        <v>82</v>
      </c>
      <c r="AY160" s="17" t="s">
        <v>182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80</v>
      </c>
      <c r="BK160" s="205">
        <f>ROUND(I160*H160,2)</f>
        <v>0</v>
      </c>
      <c r="BL160" s="17" t="s">
        <v>326</v>
      </c>
      <c r="BM160" s="204" t="s">
        <v>5788</v>
      </c>
    </row>
    <row r="161" spans="1:65" s="14" customFormat="1" ht="11.25">
      <c r="B161" s="217"/>
      <c r="C161" s="218"/>
      <c r="D161" s="208" t="s">
        <v>194</v>
      </c>
      <c r="E161" s="219" t="s">
        <v>1</v>
      </c>
      <c r="F161" s="220" t="s">
        <v>136</v>
      </c>
      <c r="G161" s="218"/>
      <c r="H161" s="221">
        <v>10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194</v>
      </c>
      <c r="AU161" s="227" t="s">
        <v>82</v>
      </c>
      <c r="AV161" s="14" t="s">
        <v>82</v>
      </c>
      <c r="AW161" s="14" t="s">
        <v>29</v>
      </c>
      <c r="AX161" s="14" t="s">
        <v>80</v>
      </c>
      <c r="AY161" s="227" t="s">
        <v>182</v>
      </c>
    </row>
    <row r="162" spans="1:65" s="2" customFormat="1" ht="16.5" customHeight="1">
      <c r="A162" s="34"/>
      <c r="B162" s="35"/>
      <c r="C162" s="242" t="s">
        <v>321</v>
      </c>
      <c r="D162" s="242" t="s">
        <v>648</v>
      </c>
      <c r="E162" s="243" t="s">
        <v>5693</v>
      </c>
      <c r="F162" s="244" t="s">
        <v>5694</v>
      </c>
      <c r="G162" s="245" t="s">
        <v>535</v>
      </c>
      <c r="H162" s="246">
        <v>10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37</v>
      </c>
      <c r="O162" s="71"/>
      <c r="P162" s="202">
        <f>O162*H162</f>
        <v>0</v>
      </c>
      <c r="Q162" s="202">
        <v>1E-3</v>
      </c>
      <c r="R162" s="202">
        <f>Q162*H162</f>
        <v>0.01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434</v>
      </c>
      <c r="AT162" s="204" t="s">
        <v>648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5789</v>
      </c>
    </row>
    <row r="163" spans="1:65" s="2" customFormat="1" ht="24.2" customHeight="1">
      <c r="A163" s="34"/>
      <c r="B163" s="35"/>
      <c r="C163" s="192" t="s">
        <v>326</v>
      </c>
      <c r="D163" s="192" t="s">
        <v>184</v>
      </c>
      <c r="E163" s="193" t="s">
        <v>4618</v>
      </c>
      <c r="F163" s="194" t="s">
        <v>4619</v>
      </c>
      <c r="G163" s="195" t="s">
        <v>292</v>
      </c>
      <c r="H163" s="196">
        <v>0.09</v>
      </c>
      <c r="I163" s="197"/>
      <c r="J163" s="198">
        <f>ROUND(I163*H163,2)</f>
        <v>0</v>
      </c>
      <c r="K163" s="199"/>
      <c r="L163" s="39"/>
      <c r="M163" s="200" t="s">
        <v>1</v>
      </c>
      <c r="N163" s="201" t="s">
        <v>37</v>
      </c>
      <c r="O163" s="7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326</v>
      </c>
      <c r="AT163" s="204" t="s">
        <v>184</v>
      </c>
      <c r="AU163" s="204" t="s">
        <v>82</v>
      </c>
      <c r="AY163" s="17" t="s">
        <v>182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80</v>
      </c>
      <c r="BK163" s="205">
        <f>ROUND(I163*H163,2)</f>
        <v>0</v>
      </c>
      <c r="BL163" s="17" t="s">
        <v>326</v>
      </c>
      <c r="BM163" s="204" t="s">
        <v>5790</v>
      </c>
    </row>
    <row r="164" spans="1:65" s="2" customFormat="1" ht="33" customHeight="1">
      <c r="A164" s="34"/>
      <c r="B164" s="35"/>
      <c r="C164" s="192" t="s">
        <v>330</v>
      </c>
      <c r="D164" s="192" t="s">
        <v>184</v>
      </c>
      <c r="E164" s="193" t="s">
        <v>4621</v>
      </c>
      <c r="F164" s="194" t="s">
        <v>4622</v>
      </c>
      <c r="G164" s="195" t="s">
        <v>292</v>
      </c>
      <c r="H164" s="196">
        <v>0.27</v>
      </c>
      <c r="I164" s="197"/>
      <c r="J164" s="198">
        <f>ROUND(I164*H164,2)</f>
        <v>0</v>
      </c>
      <c r="K164" s="199"/>
      <c r="L164" s="39"/>
      <c r="M164" s="200" t="s">
        <v>1</v>
      </c>
      <c r="N164" s="201" t="s">
        <v>37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326</v>
      </c>
      <c r="AT164" s="204" t="s">
        <v>184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326</v>
      </c>
      <c r="BM164" s="204" t="s">
        <v>5791</v>
      </c>
    </row>
    <row r="165" spans="1:65" s="14" customFormat="1" ht="11.25">
      <c r="B165" s="217"/>
      <c r="C165" s="218"/>
      <c r="D165" s="208" t="s">
        <v>194</v>
      </c>
      <c r="E165" s="218"/>
      <c r="F165" s="220" t="s">
        <v>5792</v>
      </c>
      <c r="G165" s="218"/>
      <c r="H165" s="221">
        <v>0.27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194</v>
      </c>
      <c r="AU165" s="227" t="s">
        <v>82</v>
      </c>
      <c r="AV165" s="14" t="s">
        <v>82</v>
      </c>
      <c r="AW165" s="14" t="s">
        <v>4</v>
      </c>
      <c r="AX165" s="14" t="s">
        <v>80</v>
      </c>
      <c r="AY165" s="227" t="s">
        <v>182</v>
      </c>
    </row>
    <row r="166" spans="1:65" s="12" customFormat="1" ht="25.9" customHeight="1">
      <c r="B166" s="176"/>
      <c r="C166" s="177"/>
      <c r="D166" s="178" t="s">
        <v>71</v>
      </c>
      <c r="E166" s="179" t="s">
        <v>5340</v>
      </c>
      <c r="F166" s="179" t="s">
        <v>5341</v>
      </c>
      <c r="G166" s="177"/>
      <c r="H166" s="177"/>
      <c r="I166" s="180"/>
      <c r="J166" s="181">
        <f>BK166</f>
        <v>0</v>
      </c>
      <c r="K166" s="177"/>
      <c r="L166" s="182"/>
      <c r="M166" s="183"/>
      <c r="N166" s="184"/>
      <c r="O166" s="184"/>
      <c r="P166" s="185">
        <f>SUM(P167:P169)</f>
        <v>0</v>
      </c>
      <c r="Q166" s="184"/>
      <c r="R166" s="185">
        <f>SUM(R167:R169)</f>
        <v>0</v>
      </c>
      <c r="S166" s="184"/>
      <c r="T166" s="186">
        <f>SUM(T167:T169)</f>
        <v>0</v>
      </c>
      <c r="AR166" s="187" t="s">
        <v>187</v>
      </c>
      <c r="AT166" s="188" t="s">
        <v>71</v>
      </c>
      <c r="AU166" s="188" t="s">
        <v>72</v>
      </c>
      <c r="AY166" s="187" t="s">
        <v>182</v>
      </c>
      <c r="BK166" s="189">
        <f>SUM(BK167:BK169)</f>
        <v>0</v>
      </c>
    </row>
    <row r="167" spans="1:65" s="2" customFormat="1" ht="24.2" customHeight="1">
      <c r="A167" s="34"/>
      <c r="B167" s="35"/>
      <c r="C167" s="192" t="s">
        <v>334</v>
      </c>
      <c r="D167" s="192" t="s">
        <v>184</v>
      </c>
      <c r="E167" s="193" t="s">
        <v>5699</v>
      </c>
      <c r="F167" s="194" t="s">
        <v>5700</v>
      </c>
      <c r="G167" s="195" t="s">
        <v>941</v>
      </c>
      <c r="H167" s="196">
        <v>4</v>
      </c>
      <c r="I167" s="197"/>
      <c r="J167" s="198">
        <f>ROUND(I167*H167,2)</f>
        <v>0</v>
      </c>
      <c r="K167" s="199"/>
      <c r="L167" s="39"/>
      <c r="M167" s="200" t="s">
        <v>1</v>
      </c>
      <c r="N167" s="201" t="s">
        <v>37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3558</v>
      </c>
      <c r="AT167" s="204" t="s">
        <v>184</v>
      </c>
      <c r="AU167" s="204" t="s">
        <v>80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3558</v>
      </c>
      <c r="BM167" s="204" t="s">
        <v>5793</v>
      </c>
    </row>
    <row r="168" spans="1:65" s="13" customFormat="1" ht="11.25">
      <c r="B168" s="206"/>
      <c r="C168" s="207"/>
      <c r="D168" s="208" t="s">
        <v>194</v>
      </c>
      <c r="E168" s="209" t="s">
        <v>1</v>
      </c>
      <c r="F168" s="210" t="s">
        <v>5702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194</v>
      </c>
      <c r="AU168" s="216" t="s">
        <v>80</v>
      </c>
      <c r="AV168" s="13" t="s">
        <v>80</v>
      </c>
      <c r="AW168" s="13" t="s">
        <v>29</v>
      </c>
      <c r="AX168" s="13" t="s">
        <v>72</v>
      </c>
      <c r="AY168" s="216" t="s">
        <v>182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187</v>
      </c>
      <c r="G169" s="218"/>
      <c r="H169" s="221">
        <v>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80</v>
      </c>
      <c r="AV169" s="14" t="s">
        <v>82</v>
      </c>
      <c r="AW169" s="14" t="s">
        <v>29</v>
      </c>
      <c r="AX169" s="14" t="s">
        <v>80</v>
      </c>
      <c r="AY169" s="227" t="s">
        <v>182</v>
      </c>
    </row>
    <row r="170" spans="1:65" s="12" customFormat="1" ht="25.9" customHeight="1">
      <c r="B170" s="176"/>
      <c r="C170" s="177"/>
      <c r="D170" s="178" t="s">
        <v>71</v>
      </c>
      <c r="E170" s="179" t="s">
        <v>146</v>
      </c>
      <c r="F170" s="179" t="s">
        <v>4350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</f>
        <v>0</v>
      </c>
      <c r="Q170" s="184"/>
      <c r="R170" s="185">
        <f>R171</f>
        <v>0</v>
      </c>
      <c r="S170" s="184"/>
      <c r="T170" s="186">
        <f>T171</f>
        <v>0</v>
      </c>
      <c r="AR170" s="187" t="s">
        <v>243</v>
      </c>
      <c r="AT170" s="188" t="s">
        <v>71</v>
      </c>
      <c r="AU170" s="188" t="s">
        <v>72</v>
      </c>
      <c r="AY170" s="187" t="s">
        <v>182</v>
      </c>
      <c r="BK170" s="189">
        <f>BK171</f>
        <v>0</v>
      </c>
    </row>
    <row r="171" spans="1:65" s="12" customFormat="1" ht="22.9" customHeight="1">
      <c r="B171" s="176"/>
      <c r="C171" s="177"/>
      <c r="D171" s="178" t="s">
        <v>71</v>
      </c>
      <c r="E171" s="190" t="s">
        <v>4351</v>
      </c>
      <c r="F171" s="190" t="s">
        <v>4352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243</v>
      </c>
      <c r="AT171" s="188" t="s">
        <v>71</v>
      </c>
      <c r="AU171" s="188" t="s">
        <v>80</v>
      </c>
      <c r="AY171" s="187" t="s">
        <v>182</v>
      </c>
      <c r="BK171" s="189">
        <f>SUM(BK172:BK173)</f>
        <v>0</v>
      </c>
    </row>
    <row r="172" spans="1:65" s="2" customFormat="1" ht="16.5" customHeight="1">
      <c r="A172" s="34"/>
      <c r="B172" s="35"/>
      <c r="C172" s="192" t="s">
        <v>342</v>
      </c>
      <c r="D172" s="192" t="s">
        <v>184</v>
      </c>
      <c r="E172" s="193" t="s">
        <v>4353</v>
      </c>
      <c r="F172" s="194" t="s">
        <v>4354</v>
      </c>
      <c r="G172" s="195" t="s">
        <v>1883</v>
      </c>
      <c r="H172" s="196">
        <v>1</v>
      </c>
      <c r="I172" s="197"/>
      <c r="J172" s="198">
        <f>ROUND(I172*H172,2)</f>
        <v>0</v>
      </c>
      <c r="K172" s="199"/>
      <c r="L172" s="39"/>
      <c r="M172" s="200" t="s">
        <v>1</v>
      </c>
      <c r="N172" s="201" t="s">
        <v>37</v>
      </c>
      <c r="O172" s="7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4355</v>
      </c>
      <c r="AT172" s="204" t="s">
        <v>184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4355</v>
      </c>
      <c r="BM172" s="204" t="s">
        <v>5794</v>
      </c>
    </row>
    <row r="173" spans="1:65" s="2" customFormat="1" ht="16.5" customHeight="1">
      <c r="A173" s="34"/>
      <c r="B173" s="35"/>
      <c r="C173" s="192" t="s">
        <v>348</v>
      </c>
      <c r="D173" s="192" t="s">
        <v>184</v>
      </c>
      <c r="E173" s="193" t="s">
        <v>4357</v>
      </c>
      <c r="F173" s="194" t="s">
        <v>4358</v>
      </c>
      <c r="G173" s="195" t="s">
        <v>1883</v>
      </c>
      <c r="H173" s="196">
        <v>1</v>
      </c>
      <c r="I173" s="197"/>
      <c r="J173" s="198">
        <f>ROUND(I173*H173,2)</f>
        <v>0</v>
      </c>
      <c r="K173" s="199"/>
      <c r="L173" s="39"/>
      <c r="M173" s="257" t="s">
        <v>1</v>
      </c>
      <c r="N173" s="258" t="s">
        <v>37</v>
      </c>
      <c r="O173" s="259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4355</v>
      </c>
      <c r="AT173" s="204" t="s">
        <v>184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4355</v>
      </c>
      <c r="BM173" s="204" t="s">
        <v>5795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Q/nondD+t7ChJO/jaiK8z2ob2+6b5zVcfKhXYGnENfSAuJg8631mT0n94r7QNK6Rr1l4tRFRh2GmZvsTUBJKTA==" saltValue="7iZpaQvfZ2CV3cSlVD7bjRjlVzrRoRkUPx/G4ly4ZPrzuuGtsjpOWlIYosFX0+U6ddQL7YtP6Obzu86PWc/5Kg==" spinCount="100000" sheet="1" objects="1" scenarios="1" formatColumns="0" formatRows="0" autoFilter="0"/>
  <autoFilter ref="C124:K17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5638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5796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ROUND((SUM(BE124:BE143)),  2)</f>
        <v>0</v>
      </c>
      <c r="G35" s="34"/>
      <c r="H35" s="34"/>
      <c r="I35" s="130">
        <v>0.21</v>
      </c>
      <c r="J35" s="129">
        <f>ROUND(((SUM(BE124:BE143))*I35),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ROUND((SUM(BF124:BF143)),  2)</f>
        <v>0</v>
      </c>
      <c r="G36" s="34"/>
      <c r="H36" s="34"/>
      <c r="I36" s="130">
        <v>0.12</v>
      </c>
      <c r="J36" s="129">
        <f>ROUND(((SUM(BF124:BF143))*I36),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ROUND((SUM(BG124:BG143)),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ROUND((SUM(BH124:BH143)),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ROUND((SUM(BI124:BI143)),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5638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05 - Demontáže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156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159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160</v>
      </c>
      <c r="E101" s="156"/>
      <c r="F101" s="156"/>
      <c r="G101" s="156"/>
      <c r="H101" s="156"/>
      <c r="I101" s="156"/>
      <c r="J101" s="157">
        <f>J134</f>
        <v>0</v>
      </c>
      <c r="K101" s="154"/>
      <c r="L101" s="158"/>
    </row>
    <row r="102" spans="1:47" s="10" customFormat="1" ht="19.899999999999999" customHeight="1">
      <c r="B102" s="159"/>
      <c r="C102" s="104"/>
      <c r="D102" s="160" t="s">
        <v>4368</v>
      </c>
      <c r="E102" s="161"/>
      <c r="F102" s="161"/>
      <c r="G102" s="161"/>
      <c r="H102" s="161"/>
      <c r="I102" s="161"/>
      <c r="J102" s="162">
        <f>J135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Dejvické divadlo-Přístavba a stavební úpravy objektu č.p.1084, k.ú. Dejvice, Zelená 15a,Praha 6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149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5638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4249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5" t="str">
        <f>E11</f>
        <v>05 - Demontáže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 xml:space="preserve"> </v>
      </c>
      <c r="G118" s="36"/>
      <c r="H118" s="36"/>
      <c r="I118" s="29" t="s">
        <v>22</v>
      </c>
      <c r="J118" s="66">
        <f>IF(J14="","",J14)</f>
        <v>45771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E17</f>
        <v xml:space="preserve"> </v>
      </c>
      <c r="G120" s="36"/>
      <c r="H120" s="36"/>
      <c r="I120" s="29" t="s">
        <v>28</v>
      </c>
      <c r="J120" s="32" t="str">
        <f>E23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IF(E20="","",E20)</f>
        <v>Vyplň údaj</v>
      </c>
      <c r="G121" s="36"/>
      <c r="H121" s="36"/>
      <c r="I121" s="29" t="s">
        <v>30</v>
      </c>
      <c r="J121" s="32" t="str">
        <f>E26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168</v>
      </c>
      <c r="D123" s="167" t="s">
        <v>57</v>
      </c>
      <c r="E123" s="167" t="s">
        <v>53</v>
      </c>
      <c r="F123" s="167" t="s">
        <v>54</v>
      </c>
      <c r="G123" s="167" t="s">
        <v>169</v>
      </c>
      <c r="H123" s="167" t="s">
        <v>170</v>
      </c>
      <c r="I123" s="167" t="s">
        <v>171</v>
      </c>
      <c r="J123" s="168" t="s">
        <v>153</v>
      </c>
      <c r="K123" s="169" t="s">
        <v>172</v>
      </c>
      <c r="L123" s="170"/>
      <c r="M123" s="75" t="s">
        <v>1</v>
      </c>
      <c r="N123" s="76" t="s">
        <v>36</v>
      </c>
      <c r="O123" s="76" t="s">
        <v>173</v>
      </c>
      <c r="P123" s="76" t="s">
        <v>174</v>
      </c>
      <c r="Q123" s="76" t="s">
        <v>175</v>
      </c>
      <c r="R123" s="76" t="s">
        <v>176</v>
      </c>
      <c r="S123" s="76" t="s">
        <v>177</v>
      </c>
      <c r="T123" s="77" t="s">
        <v>178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179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P125+P134</f>
        <v>0</v>
      </c>
      <c r="Q124" s="79"/>
      <c r="R124" s="173">
        <f>R125+R134</f>
        <v>0</v>
      </c>
      <c r="S124" s="79"/>
      <c r="T124" s="174">
        <f>T125+T134</f>
        <v>4.7920600000000011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155</v>
      </c>
      <c r="BK124" s="175">
        <f>BK125+BK134</f>
        <v>0</v>
      </c>
    </row>
    <row r="125" spans="1:65" s="12" customFormat="1" ht="25.9" customHeight="1">
      <c r="B125" s="176"/>
      <c r="C125" s="177"/>
      <c r="D125" s="178" t="s">
        <v>71</v>
      </c>
      <c r="E125" s="179" t="s">
        <v>180</v>
      </c>
      <c r="F125" s="179" t="s">
        <v>181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80</v>
      </c>
      <c r="AT125" s="188" t="s">
        <v>71</v>
      </c>
      <c r="AU125" s="188" t="s">
        <v>72</v>
      </c>
      <c r="AY125" s="187" t="s">
        <v>182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71</v>
      </c>
      <c r="E126" s="190" t="s">
        <v>432</v>
      </c>
      <c r="F126" s="190" t="s">
        <v>433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SUM(P127:P133)</f>
        <v>0</v>
      </c>
      <c r="Q126" s="184"/>
      <c r="R126" s="185">
        <f>SUM(R127:R133)</f>
        <v>0</v>
      </c>
      <c r="S126" s="184"/>
      <c r="T126" s="186">
        <f>SUM(T127:T133)</f>
        <v>0</v>
      </c>
      <c r="AR126" s="187" t="s">
        <v>80</v>
      </c>
      <c r="AT126" s="188" t="s">
        <v>71</v>
      </c>
      <c r="AU126" s="188" t="s">
        <v>80</v>
      </c>
      <c r="AY126" s="187" t="s">
        <v>182</v>
      </c>
      <c r="BK126" s="189">
        <f>SUM(BK127:BK133)</f>
        <v>0</v>
      </c>
    </row>
    <row r="127" spans="1:65" s="2" customFormat="1" ht="24.2" customHeight="1">
      <c r="A127" s="34"/>
      <c r="B127" s="35"/>
      <c r="C127" s="192" t="s">
        <v>80</v>
      </c>
      <c r="D127" s="192" t="s">
        <v>184</v>
      </c>
      <c r="E127" s="193" t="s">
        <v>435</v>
      </c>
      <c r="F127" s="194" t="s">
        <v>436</v>
      </c>
      <c r="G127" s="195" t="s">
        <v>292</v>
      </c>
      <c r="H127" s="196">
        <v>4.7919999999999998</v>
      </c>
      <c r="I127" s="197"/>
      <c r="J127" s="198">
        <f>ROUND(I127*H127,2)</f>
        <v>0</v>
      </c>
      <c r="K127" s="199"/>
      <c r="L127" s="39"/>
      <c r="M127" s="200" t="s">
        <v>1</v>
      </c>
      <c r="N127" s="201" t="s">
        <v>37</v>
      </c>
      <c r="O127" s="71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4" t="s">
        <v>187</v>
      </c>
      <c r="AT127" s="204" t="s">
        <v>184</v>
      </c>
      <c r="AU127" s="204" t="s">
        <v>82</v>
      </c>
      <c r="AY127" s="17" t="s">
        <v>182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80</v>
      </c>
      <c r="BK127" s="205">
        <f>ROUND(I127*H127,2)</f>
        <v>0</v>
      </c>
      <c r="BL127" s="17" t="s">
        <v>187</v>
      </c>
      <c r="BM127" s="204" t="s">
        <v>5797</v>
      </c>
    </row>
    <row r="128" spans="1:65" s="2" customFormat="1" ht="33" customHeight="1">
      <c r="A128" s="34"/>
      <c r="B128" s="35"/>
      <c r="C128" s="192" t="s">
        <v>82</v>
      </c>
      <c r="D128" s="192" t="s">
        <v>184</v>
      </c>
      <c r="E128" s="193" t="s">
        <v>439</v>
      </c>
      <c r="F128" s="194" t="s">
        <v>440</v>
      </c>
      <c r="G128" s="195" t="s">
        <v>292</v>
      </c>
      <c r="H128" s="196">
        <v>23.96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187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187</v>
      </c>
      <c r="BM128" s="204" t="s">
        <v>5798</v>
      </c>
    </row>
    <row r="129" spans="1:65" s="14" customFormat="1" ht="11.25">
      <c r="B129" s="217"/>
      <c r="C129" s="218"/>
      <c r="D129" s="208" t="s">
        <v>194</v>
      </c>
      <c r="E129" s="218"/>
      <c r="F129" s="220" t="s">
        <v>5799</v>
      </c>
      <c r="G129" s="218"/>
      <c r="H129" s="221">
        <v>23.96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194</v>
      </c>
      <c r="AU129" s="227" t="s">
        <v>82</v>
      </c>
      <c r="AV129" s="14" t="s">
        <v>82</v>
      </c>
      <c r="AW129" s="14" t="s">
        <v>4</v>
      </c>
      <c r="AX129" s="14" t="s">
        <v>80</v>
      </c>
      <c r="AY129" s="227" t="s">
        <v>182</v>
      </c>
    </row>
    <row r="130" spans="1:65" s="2" customFormat="1" ht="24.2" customHeight="1">
      <c r="A130" s="34"/>
      <c r="B130" s="35"/>
      <c r="C130" s="192" t="s">
        <v>198</v>
      </c>
      <c r="D130" s="192" t="s">
        <v>184</v>
      </c>
      <c r="E130" s="193" t="s">
        <v>444</v>
      </c>
      <c r="F130" s="194" t="s">
        <v>445</v>
      </c>
      <c r="G130" s="195" t="s">
        <v>292</v>
      </c>
      <c r="H130" s="196">
        <v>4.7919999999999998</v>
      </c>
      <c r="I130" s="197"/>
      <c r="J130" s="198">
        <f>ROUND(I130*H130,2)</f>
        <v>0</v>
      </c>
      <c r="K130" s="199"/>
      <c r="L130" s="39"/>
      <c r="M130" s="200" t="s">
        <v>1</v>
      </c>
      <c r="N130" s="201" t="s">
        <v>37</v>
      </c>
      <c r="O130" s="7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187</v>
      </c>
      <c r="BM130" s="204" t="s">
        <v>5800</v>
      </c>
    </row>
    <row r="131" spans="1:65" s="2" customFormat="1" ht="24.2" customHeight="1">
      <c r="A131" s="34"/>
      <c r="B131" s="35"/>
      <c r="C131" s="192" t="s">
        <v>187</v>
      </c>
      <c r="D131" s="192" t="s">
        <v>184</v>
      </c>
      <c r="E131" s="193" t="s">
        <v>448</v>
      </c>
      <c r="F131" s="194" t="s">
        <v>449</v>
      </c>
      <c r="G131" s="195" t="s">
        <v>292</v>
      </c>
      <c r="H131" s="196">
        <v>91.048000000000002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187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187</v>
      </c>
      <c r="BM131" s="204" t="s">
        <v>5801</v>
      </c>
    </row>
    <row r="132" spans="1:65" s="14" customFormat="1" ht="11.25">
      <c r="B132" s="217"/>
      <c r="C132" s="218"/>
      <c r="D132" s="208" t="s">
        <v>194</v>
      </c>
      <c r="E132" s="218"/>
      <c r="F132" s="220" t="s">
        <v>5802</v>
      </c>
      <c r="G132" s="218"/>
      <c r="H132" s="221">
        <v>91.048000000000002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4</v>
      </c>
      <c r="AX132" s="14" t="s">
        <v>80</v>
      </c>
      <c r="AY132" s="227" t="s">
        <v>182</v>
      </c>
    </row>
    <row r="133" spans="1:65" s="2" customFormat="1" ht="49.15" customHeight="1">
      <c r="A133" s="34"/>
      <c r="B133" s="35"/>
      <c r="C133" s="192" t="s">
        <v>243</v>
      </c>
      <c r="D133" s="192" t="s">
        <v>184</v>
      </c>
      <c r="E133" s="193" t="s">
        <v>5803</v>
      </c>
      <c r="F133" s="194" t="s">
        <v>5804</v>
      </c>
      <c r="G133" s="195" t="s">
        <v>292</v>
      </c>
      <c r="H133" s="196">
        <v>4.7919999999999998</v>
      </c>
      <c r="I133" s="197"/>
      <c r="J133" s="198">
        <f>ROUND(I133*H133,2)</f>
        <v>0</v>
      </c>
      <c r="K133" s="199"/>
      <c r="L133" s="39"/>
      <c r="M133" s="200" t="s">
        <v>1</v>
      </c>
      <c r="N133" s="201" t="s">
        <v>37</v>
      </c>
      <c r="O133" s="71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187</v>
      </c>
      <c r="AT133" s="204" t="s">
        <v>184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187</v>
      </c>
      <c r="BM133" s="204" t="s">
        <v>5805</v>
      </c>
    </row>
    <row r="134" spans="1:65" s="12" customFormat="1" ht="25.9" customHeight="1">
      <c r="B134" s="176"/>
      <c r="C134" s="177"/>
      <c r="D134" s="178" t="s">
        <v>71</v>
      </c>
      <c r="E134" s="179" t="s">
        <v>456</v>
      </c>
      <c r="F134" s="179" t="s">
        <v>457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4.7920600000000011</v>
      </c>
      <c r="AR134" s="187" t="s">
        <v>82</v>
      </c>
      <c r="AT134" s="188" t="s">
        <v>71</v>
      </c>
      <c r="AU134" s="188" t="s">
        <v>72</v>
      </c>
      <c r="AY134" s="187" t="s">
        <v>182</v>
      </c>
      <c r="BK134" s="189">
        <f>BK135</f>
        <v>0</v>
      </c>
    </row>
    <row r="135" spans="1:65" s="12" customFormat="1" ht="22.9" customHeight="1">
      <c r="B135" s="176"/>
      <c r="C135" s="177"/>
      <c r="D135" s="178" t="s">
        <v>71</v>
      </c>
      <c r="E135" s="190" t="s">
        <v>4605</v>
      </c>
      <c r="F135" s="190" t="s">
        <v>116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SUM(P136:P143)</f>
        <v>0</v>
      </c>
      <c r="Q135" s="184"/>
      <c r="R135" s="185">
        <f>SUM(R136:R143)</f>
        <v>0</v>
      </c>
      <c r="S135" s="184"/>
      <c r="T135" s="186">
        <f>SUM(T136:T143)</f>
        <v>4.7920600000000011</v>
      </c>
      <c r="AR135" s="187" t="s">
        <v>82</v>
      </c>
      <c r="AT135" s="188" t="s">
        <v>71</v>
      </c>
      <c r="AU135" s="188" t="s">
        <v>80</v>
      </c>
      <c r="AY135" s="187" t="s">
        <v>182</v>
      </c>
      <c r="BK135" s="189">
        <f>SUM(BK136:BK143)</f>
        <v>0</v>
      </c>
    </row>
    <row r="136" spans="1:65" s="2" customFormat="1" ht="37.9" customHeight="1">
      <c r="A136" s="34"/>
      <c r="B136" s="35"/>
      <c r="C136" s="192" t="s">
        <v>256</v>
      </c>
      <c r="D136" s="192" t="s">
        <v>184</v>
      </c>
      <c r="E136" s="193" t="s">
        <v>5806</v>
      </c>
      <c r="F136" s="194" t="s">
        <v>5807</v>
      </c>
      <c r="G136" s="195" t="s">
        <v>318</v>
      </c>
      <c r="H136" s="196">
        <v>80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5.9049999999999998E-2</v>
      </c>
      <c r="T136" s="203">
        <f>S136*H136</f>
        <v>4.7240000000000002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326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326</v>
      </c>
      <c r="BM136" s="204" t="s">
        <v>5808</v>
      </c>
    </row>
    <row r="137" spans="1:65" s="2" customFormat="1" ht="21.75" customHeight="1">
      <c r="A137" s="34"/>
      <c r="B137" s="35"/>
      <c r="C137" s="192" t="s">
        <v>276</v>
      </c>
      <c r="D137" s="192" t="s">
        <v>184</v>
      </c>
      <c r="E137" s="193" t="s">
        <v>5809</v>
      </c>
      <c r="F137" s="194" t="s">
        <v>5810</v>
      </c>
      <c r="G137" s="195" t="s">
        <v>324</v>
      </c>
      <c r="H137" s="196">
        <v>1</v>
      </c>
      <c r="I137" s="197"/>
      <c r="J137" s="198">
        <f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1.4E-2</v>
      </c>
      <c r="T137" s="203">
        <f>S137*H137</f>
        <v>1.4E-2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326</v>
      </c>
      <c r="AT137" s="204" t="s">
        <v>184</v>
      </c>
      <c r="AU137" s="204" t="s">
        <v>82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326</v>
      </c>
      <c r="BM137" s="204" t="s">
        <v>5811</v>
      </c>
    </row>
    <row r="138" spans="1:65" s="13" customFormat="1" ht="11.25">
      <c r="B138" s="206"/>
      <c r="C138" s="207"/>
      <c r="D138" s="208" t="s">
        <v>194</v>
      </c>
      <c r="E138" s="209" t="s">
        <v>1</v>
      </c>
      <c r="F138" s="210" t="s">
        <v>5812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194</v>
      </c>
      <c r="AU138" s="216" t="s">
        <v>82</v>
      </c>
      <c r="AV138" s="13" t="s">
        <v>80</v>
      </c>
      <c r="AW138" s="13" t="s">
        <v>29</v>
      </c>
      <c r="AX138" s="13" t="s">
        <v>72</v>
      </c>
      <c r="AY138" s="216" t="s">
        <v>182</v>
      </c>
    </row>
    <row r="139" spans="1:65" s="14" customFormat="1" ht="11.25">
      <c r="B139" s="217"/>
      <c r="C139" s="218"/>
      <c r="D139" s="208" t="s">
        <v>194</v>
      </c>
      <c r="E139" s="219" t="s">
        <v>1</v>
      </c>
      <c r="F139" s="220" t="s">
        <v>80</v>
      </c>
      <c r="G139" s="218"/>
      <c r="H139" s="221">
        <v>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29</v>
      </c>
      <c r="AX139" s="14" t="s">
        <v>80</v>
      </c>
      <c r="AY139" s="227" t="s">
        <v>182</v>
      </c>
    </row>
    <row r="140" spans="1:65" s="2" customFormat="1" ht="24.2" customHeight="1">
      <c r="A140" s="34"/>
      <c r="B140" s="35"/>
      <c r="C140" s="192" t="s">
        <v>282</v>
      </c>
      <c r="D140" s="192" t="s">
        <v>184</v>
      </c>
      <c r="E140" s="193" t="s">
        <v>5813</v>
      </c>
      <c r="F140" s="194" t="s">
        <v>5814</v>
      </c>
      <c r="G140" s="195" t="s">
        <v>318</v>
      </c>
      <c r="H140" s="196">
        <v>80</v>
      </c>
      <c r="I140" s="197"/>
      <c r="J140" s="198">
        <f>ROUND(I140*H140,2)</f>
        <v>0</v>
      </c>
      <c r="K140" s="199"/>
      <c r="L140" s="39"/>
      <c r="M140" s="200" t="s">
        <v>1</v>
      </c>
      <c r="N140" s="201" t="s">
        <v>37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6.7000000000000002E-4</v>
      </c>
      <c r="T140" s="203">
        <f>S140*H140</f>
        <v>5.3600000000000002E-2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326</v>
      </c>
      <c r="AT140" s="204" t="s">
        <v>184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326</v>
      </c>
      <c r="BM140" s="204" t="s">
        <v>5815</v>
      </c>
    </row>
    <row r="141" spans="1:65" s="2" customFormat="1" ht="21.75" customHeight="1">
      <c r="A141" s="34"/>
      <c r="B141" s="35"/>
      <c r="C141" s="192" t="s">
        <v>189</v>
      </c>
      <c r="D141" s="192" t="s">
        <v>184</v>
      </c>
      <c r="E141" s="193" t="s">
        <v>5816</v>
      </c>
      <c r="F141" s="194" t="s">
        <v>5817</v>
      </c>
      <c r="G141" s="195" t="s">
        <v>324</v>
      </c>
      <c r="H141" s="196">
        <v>1</v>
      </c>
      <c r="I141" s="197"/>
      <c r="J141" s="198">
        <f>ROUND(I141*H141,2)</f>
        <v>0</v>
      </c>
      <c r="K141" s="199"/>
      <c r="L141" s="39"/>
      <c r="M141" s="200" t="s">
        <v>1</v>
      </c>
      <c r="N141" s="201" t="s">
        <v>37</v>
      </c>
      <c r="O141" s="71"/>
      <c r="P141" s="202">
        <f>O141*H141</f>
        <v>0</v>
      </c>
      <c r="Q141" s="202">
        <v>0</v>
      </c>
      <c r="R141" s="202">
        <f>Q141*H141</f>
        <v>0</v>
      </c>
      <c r="S141" s="202">
        <v>2.5000000000000001E-4</v>
      </c>
      <c r="T141" s="203">
        <f>S141*H141</f>
        <v>2.5000000000000001E-4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326</v>
      </c>
      <c r="AT141" s="204" t="s">
        <v>184</v>
      </c>
      <c r="AU141" s="204" t="s">
        <v>82</v>
      </c>
      <c r="AY141" s="17" t="s">
        <v>182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80</v>
      </c>
      <c r="BK141" s="205">
        <f>ROUND(I141*H141,2)</f>
        <v>0</v>
      </c>
      <c r="BL141" s="17" t="s">
        <v>326</v>
      </c>
      <c r="BM141" s="204" t="s">
        <v>5818</v>
      </c>
    </row>
    <row r="142" spans="1:65" s="2" customFormat="1" ht="21.75" customHeight="1">
      <c r="A142" s="34"/>
      <c r="B142" s="35"/>
      <c r="C142" s="192" t="s">
        <v>136</v>
      </c>
      <c r="D142" s="192" t="s">
        <v>184</v>
      </c>
      <c r="E142" s="193" t="s">
        <v>5819</v>
      </c>
      <c r="F142" s="194" t="s">
        <v>5820</v>
      </c>
      <c r="G142" s="195" t="s">
        <v>324</v>
      </c>
      <c r="H142" s="196">
        <v>1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2.0000000000000001E-4</v>
      </c>
      <c r="T142" s="203">
        <f>S142*H142</f>
        <v>2.0000000000000001E-4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326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5821</v>
      </c>
    </row>
    <row r="143" spans="1:65" s="2" customFormat="1" ht="21.75" customHeight="1">
      <c r="A143" s="34"/>
      <c r="B143" s="35"/>
      <c r="C143" s="192" t="s">
        <v>139</v>
      </c>
      <c r="D143" s="192" t="s">
        <v>184</v>
      </c>
      <c r="E143" s="193" t="s">
        <v>5822</v>
      </c>
      <c r="F143" s="194" t="s">
        <v>5823</v>
      </c>
      <c r="G143" s="195" t="s">
        <v>324</v>
      </c>
      <c r="H143" s="196">
        <v>1</v>
      </c>
      <c r="I143" s="197"/>
      <c r="J143" s="198">
        <f>ROUND(I143*H143,2)</f>
        <v>0</v>
      </c>
      <c r="K143" s="199"/>
      <c r="L143" s="39"/>
      <c r="M143" s="257" t="s">
        <v>1</v>
      </c>
      <c r="N143" s="258" t="s">
        <v>37</v>
      </c>
      <c r="O143" s="259"/>
      <c r="P143" s="260">
        <f>O143*H143</f>
        <v>0</v>
      </c>
      <c r="Q143" s="260">
        <v>0</v>
      </c>
      <c r="R143" s="260">
        <f>Q143*H143</f>
        <v>0</v>
      </c>
      <c r="S143" s="260">
        <v>1.0000000000000001E-5</v>
      </c>
      <c r="T143" s="261">
        <f>S143*H143</f>
        <v>1.0000000000000001E-5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326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326</v>
      </c>
      <c r="BM143" s="204" t="s">
        <v>5824</v>
      </c>
    </row>
    <row r="144" spans="1:65" s="2" customFormat="1" ht="6.95" customHeight="1">
      <c r="A144" s="3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39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algorithmName="SHA-512" hashValue="f3Ezx9fIOuMTEjMcWF6UXkvxQKeeaMSZUcpiLOG/0bXntmv1I5fAWahfa8FerRiFX/AniWUZAwUL3Jhhi/X42Q==" saltValue="cBN4VwRIPiR0mSI3TpLbx7zq3NbevEXaYaxJ2EpP2hXCWEazJqAYE/MJcalTalJ2+Xtmhcczpq0cOm47JyrQQQ==" spinCount="100000" sheet="1" objects="1" scenarios="1" formatColumns="0" formatRows="0" autoFilter="0"/>
  <autoFilter ref="C123:K14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5826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ROUND((SUM(BE125:BE241)),  2)</f>
        <v>0</v>
      </c>
      <c r="G35" s="34"/>
      <c r="H35" s="34"/>
      <c r="I35" s="130">
        <v>0.21</v>
      </c>
      <c r="J35" s="129">
        <f>ROUND(((SUM(BE125:BE241))*I35),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ROUND((SUM(BF125:BF241)),  2)</f>
        <v>0</v>
      </c>
      <c r="G36" s="34"/>
      <c r="H36" s="34"/>
      <c r="I36" s="130">
        <v>0.12</v>
      </c>
      <c r="J36" s="129">
        <f>ROUND(((SUM(BF125:BF241))*I36),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ROUND((SUM(BG125:BG241)),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ROUND((SUM(BH125:BH241)),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ROUND((SUM(BI125:BI241)),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01 - Zařízení1 - Větrání hlediště/jeviště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569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4368</v>
      </c>
      <c r="E101" s="161"/>
      <c r="F101" s="161"/>
      <c r="G101" s="161"/>
      <c r="H101" s="161"/>
      <c r="I101" s="161"/>
      <c r="J101" s="162">
        <f>J145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J238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J239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5825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01 - Zařízení1 - Větrání hlediště/jeviště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P126+P238</f>
        <v>0</v>
      </c>
      <c r="Q125" s="79"/>
      <c r="R125" s="173">
        <f>R126+R238</f>
        <v>3.2155908799999997</v>
      </c>
      <c r="S125" s="79"/>
      <c r="T125" s="174">
        <f>T126+T238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BK126+BK238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P127+P145</f>
        <v>0</v>
      </c>
      <c r="Q126" s="184"/>
      <c r="R126" s="185">
        <f>R127+R145</f>
        <v>3.2155908799999997</v>
      </c>
      <c r="S126" s="184"/>
      <c r="T126" s="186">
        <f>T127+T145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BK127+BK145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2407</v>
      </c>
      <c r="F127" s="190" t="s">
        <v>2408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SUM(P128:P144)</f>
        <v>0</v>
      </c>
      <c r="Q127" s="184"/>
      <c r="R127" s="185">
        <f>SUM(R128:R144)</f>
        <v>0.22932</v>
      </c>
      <c r="S127" s="184"/>
      <c r="T127" s="186">
        <f>SUM(T128:T144)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SUM(BK128:BK144)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5827</v>
      </c>
      <c r="F128" s="194" t="s">
        <v>5828</v>
      </c>
      <c r="G128" s="195" t="s">
        <v>201</v>
      </c>
      <c r="H128" s="196">
        <v>78.75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2.2000000000000001E-4</v>
      </c>
      <c r="R128" s="202">
        <f>Q128*H128</f>
        <v>1.7325E-2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5829</v>
      </c>
    </row>
    <row r="129" spans="1:65" s="13" customFormat="1" ht="11.25">
      <c r="B129" s="206"/>
      <c r="C129" s="207"/>
      <c r="D129" s="208" t="s">
        <v>194</v>
      </c>
      <c r="E129" s="209" t="s">
        <v>1</v>
      </c>
      <c r="F129" s="210" t="s">
        <v>5830</v>
      </c>
      <c r="G129" s="207"/>
      <c r="H129" s="209" t="s">
        <v>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194</v>
      </c>
      <c r="AU129" s="216" t="s">
        <v>82</v>
      </c>
      <c r="AV129" s="13" t="s">
        <v>80</v>
      </c>
      <c r="AW129" s="13" t="s">
        <v>29</v>
      </c>
      <c r="AX129" s="13" t="s">
        <v>72</v>
      </c>
      <c r="AY129" s="216" t="s">
        <v>182</v>
      </c>
    </row>
    <row r="130" spans="1:65" s="14" customFormat="1" ht="11.25">
      <c r="B130" s="217"/>
      <c r="C130" s="218"/>
      <c r="D130" s="208" t="s">
        <v>194</v>
      </c>
      <c r="E130" s="219" t="s">
        <v>1</v>
      </c>
      <c r="F130" s="220" t="s">
        <v>334</v>
      </c>
      <c r="G130" s="218"/>
      <c r="H130" s="221">
        <v>18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194</v>
      </c>
      <c r="AU130" s="227" t="s">
        <v>82</v>
      </c>
      <c r="AV130" s="14" t="s">
        <v>82</v>
      </c>
      <c r="AW130" s="14" t="s">
        <v>29</v>
      </c>
      <c r="AX130" s="14" t="s">
        <v>72</v>
      </c>
      <c r="AY130" s="227" t="s">
        <v>182</v>
      </c>
    </row>
    <row r="131" spans="1:65" s="13" customFormat="1" ht="11.25">
      <c r="B131" s="206"/>
      <c r="C131" s="207"/>
      <c r="D131" s="208" t="s">
        <v>194</v>
      </c>
      <c r="E131" s="209" t="s">
        <v>1</v>
      </c>
      <c r="F131" s="210" t="s">
        <v>5831</v>
      </c>
      <c r="G131" s="207"/>
      <c r="H131" s="209" t="s">
        <v>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194</v>
      </c>
      <c r="AU131" s="216" t="s">
        <v>82</v>
      </c>
      <c r="AV131" s="13" t="s">
        <v>80</v>
      </c>
      <c r="AW131" s="13" t="s">
        <v>29</v>
      </c>
      <c r="AX131" s="13" t="s">
        <v>72</v>
      </c>
      <c r="AY131" s="216" t="s">
        <v>182</v>
      </c>
    </row>
    <row r="132" spans="1:65" s="14" customFormat="1" ht="11.25">
      <c r="B132" s="217"/>
      <c r="C132" s="218"/>
      <c r="D132" s="208" t="s">
        <v>194</v>
      </c>
      <c r="E132" s="219" t="s">
        <v>1</v>
      </c>
      <c r="F132" s="220" t="s">
        <v>867</v>
      </c>
      <c r="G132" s="218"/>
      <c r="H132" s="221">
        <v>57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29</v>
      </c>
      <c r="AX132" s="14" t="s">
        <v>72</v>
      </c>
      <c r="AY132" s="227" t="s">
        <v>182</v>
      </c>
    </row>
    <row r="133" spans="1:65" s="15" customFormat="1" ht="11.25">
      <c r="B133" s="228"/>
      <c r="C133" s="229"/>
      <c r="D133" s="208" t="s">
        <v>194</v>
      </c>
      <c r="E133" s="230" t="s">
        <v>1</v>
      </c>
      <c r="F133" s="231" t="s">
        <v>218</v>
      </c>
      <c r="G133" s="229"/>
      <c r="H133" s="232">
        <v>75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194</v>
      </c>
      <c r="AU133" s="238" t="s">
        <v>82</v>
      </c>
      <c r="AV133" s="15" t="s">
        <v>187</v>
      </c>
      <c r="AW133" s="15" t="s">
        <v>29</v>
      </c>
      <c r="AX133" s="15" t="s">
        <v>80</v>
      </c>
      <c r="AY133" s="238" t="s">
        <v>182</v>
      </c>
    </row>
    <row r="134" spans="1:65" s="14" customFormat="1" ht="11.25">
      <c r="B134" s="217"/>
      <c r="C134" s="218"/>
      <c r="D134" s="208" t="s">
        <v>194</v>
      </c>
      <c r="E134" s="218"/>
      <c r="F134" s="220" t="s">
        <v>5832</v>
      </c>
      <c r="G134" s="218"/>
      <c r="H134" s="221">
        <v>78.75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194</v>
      </c>
      <c r="AU134" s="227" t="s">
        <v>82</v>
      </c>
      <c r="AV134" s="14" t="s">
        <v>82</v>
      </c>
      <c r="AW134" s="14" t="s">
        <v>4</v>
      </c>
      <c r="AX134" s="14" t="s">
        <v>80</v>
      </c>
      <c r="AY134" s="227" t="s">
        <v>182</v>
      </c>
    </row>
    <row r="135" spans="1:65" s="2" customFormat="1" ht="66.75" customHeight="1">
      <c r="A135" s="34"/>
      <c r="B135" s="35"/>
      <c r="C135" s="242" t="s">
        <v>82</v>
      </c>
      <c r="D135" s="242" t="s">
        <v>648</v>
      </c>
      <c r="E135" s="243" t="s">
        <v>5833</v>
      </c>
      <c r="F135" s="244" t="s">
        <v>5834</v>
      </c>
      <c r="G135" s="245" t="s">
        <v>201</v>
      </c>
      <c r="H135" s="246">
        <v>18.899999999999999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37</v>
      </c>
      <c r="O135" s="71"/>
      <c r="P135" s="202">
        <f>O135*H135</f>
        <v>0</v>
      </c>
      <c r="Q135" s="202">
        <v>3.3E-3</v>
      </c>
      <c r="R135" s="202">
        <f>Q135*H135</f>
        <v>6.2369999999999995E-2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434</v>
      </c>
      <c r="AT135" s="204" t="s">
        <v>648</v>
      </c>
      <c r="AU135" s="204" t="s">
        <v>82</v>
      </c>
      <c r="AY135" s="17" t="s">
        <v>182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80</v>
      </c>
      <c r="BK135" s="205">
        <f>ROUND(I135*H135,2)</f>
        <v>0</v>
      </c>
      <c r="BL135" s="17" t="s">
        <v>326</v>
      </c>
      <c r="BM135" s="204" t="s">
        <v>5835</v>
      </c>
    </row>
    <row r="136" spans="1:65" s="2" customFormat="1" ht="48.75">
      <c r="A136" s="34"/>
      <c r="B136" s="35"/>
      <c r="C136" s="36"/>
      <c r="D136" s="208" t="s">
        <v>652</v>
      </c>
      <c r="E136" s="36"/>
      <c r="F136" s="253" t="s">
        <v>5836</v>
      </c>
      <c r="G136" s="36"/>
      <c r="H136" s="36"/>
      <c r="I136" s="254"/>
      <c r="J136" s="36"/>
      <c r="K136" s="36"/>
      <c r="L136" s="39"/>
      <c r="M136" s="255"/>
      <c r="N136" s="25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652</v>
      </c>
      <c r="AU136" s="17" t="s">
        <v>82</v>
      </c>
    </row>
    <row r="137" spans="1:65" s="14" customFormat="1" ht="11.25">
      <c r="B137" s="217"/>
      <c r="C137" s="218"/>
      <c r="D137" s="208" t="s">
        <v>194</v>
      </c>
      <c r="E137" s="219" t="s">
        <v>1</v>
      </c>
      <c r="F137" s="220" t="s">
        <v>334</v>
      </c>
      <c r="G137" s="218"/>
      <c r="H137" s="221">
        <v>18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194</v>
      </c>
      <c r="AU137" s="227" t="s">
        <v>82</v>
      </c>
      <c r="AV137" s="14" t="s">
        <v>82</v>
      </c>
      <c r="AW137" s="14" t="s">
        <v>29</v>
      </c>
      <c r="AX137" s="14" t="s">
        <v>80</v>
      </c>
      <c r="AY137" s="227" t="s">
        <v>182</v>
      </c>
    </row>
    <row r="138" spans="1:65" s="14" customFormat="1" ht="11.25">
      <c r="B138" s="217"/>
      <c r="C138" s="218"/>
      <c r="D138" s="208" t="s">
        <v>194</v>
      </c>
      <c r="E138" s="218"/>
      <c r="F138" s="220" t="s">
        <v>5837</v>
      </c>
      <c r="G138" s="218"/>
      <c r="H138" s="221">
        <v>18.899999999999999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194</v>
      </c>
      <c r="AU138" s="227" t="s">
        <v>82</v>
      </c>
      <c r="AV138" s="14" t="s">
        <v>82</v>
      </c>
      <c r="AW138" s="14" t="s">
        <v>4</v>
      </c>
      <c r="AX138" s="14" t="s">
        <v>80</v>
      </c>
      <c r="AY138" s="227" t="s">
        <v>182</v>
      </c>
    </row>
    <row r="139" spans="1:65" s="2" customFormat="1" ht="24.2" customHeight="1">
      <c r="A139" s="34"/>
      <c r="B139" s="35"/>
      <c r="C139" s="242" t="s">
        <v>198</v>
      </c>
      <c r="D139" s="242" t="s">
        <v>648</v>
      </c>
      <c r="E139" s="243" t="s">
        <v>5838</v>
      </c>
      <c r="F139" s="244" t="s">
        <v>5839</v>
      </c>
      <c r="G139" s="245" t="s">
        <v>201</v>
      </c>
      <c r="H139" s="246">
        <v>59.85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37</v>
      </c>
      <c r="O139" s="71"/>
      <c r="P139" s="202">
        <f>O139*H139</f>
        <v>0</v>
      </c>
      <c r="Q139" s="202">
        <v>2.5000000000000001E-3</v>
      </c>
      <c r="R139" s="202">
        <f>Q139*H139</f>
        <v>0.14962500000000001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434</v>
      </c>
      <c r="AT139" s="204" t="s">
        <v>648</v>
      </c>
      <c r="AU139" s="204" t="s">
        <v>82</v>
      </c>
      <c r="AY139" s="17" t="s">
        <v>182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326</v>
      </c>
      <c r="BM139" s="204" t="s">
        <v>5840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867</v>
      </c>
      <c r="G140" s="218"/>
      <c r="H140" s="221">
        <v>57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80</v>
      </c>
      <c r="AY140" s="227" t="s">
        <v>182</v>
      </c>
    </row>
    <row r="141" spans="1:65" s="14" customFormat="1" ht="11.25">
      <c r="B141" s="217"/>
      <c r="C141" s="218"/>
      <c r="D141" s="208" t="s">
        <v>194</v>
      </c>
      <c r="E141" s="218"/>
      <c r="F141" s="220" t="s">
        <v>5841</v>
      </c>
      <c r="G141" s="218"/>
      <c r="H141" s="221">
        <v>59.85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4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192" t="s">
        <v>187</v>
      </c>
      <c r="D142" s="192" t="s">
        <v>184</v>
      </c>
      <c r="E142" s="193" t="s">
        <v>2555</v>
      </c>
      <c r="F142" s="194" t="s">
        <v>2556</v>
      </c>
      <c r="G142" s="195" t="s">
        <v>292</v>
      </c>
      <c r="H142" s="196">
        <v>0.22900000000000001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326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5842</v>
      </c>
    </row>
    <row r="143" spans="1:65" s="2" customFormat="1" ht="33" customHeight="1">
      <c r="A143" s="34"/>
      <c r="B143" s="35"/>
      <c r="C143" s="192" t="s">
        <v>243</v>
      </c>
      <c r="D143" s="192" t="s">
        <v>184</v>
      </c>
      <c r="E143" s="193" t="s">
        <v>2559</v>
      </c>
      <c r="F143" s="194" t="s">
        <v>2560</v>
      </c>
      <c r="G143" s="195" t="s">
        <v>292</v>
      </c>
      <c r="H143" s="196">
        <v>0.68700000000000006</v>
      </c>
      <c r="I143" s="197"/>
      <c r="J143" s="198">
        <f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326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326</v>
      </c>
      <c r="BM143" s="204" t="s">
        <v>5843</v>
      </c>
    </row>
    <row r="144" spans="1:65" s="14" customFormat="1" ht="11.25">
      <c r="B144" s="217"/>
      <c r="C144" s="218"/>
      <c r="D144" s="208" t="s">
        <v>194</v>
      </c>
      <c r="E144" s="218"/>
      <c r="F144" s="220" t="s">
        <v>5844</v>
      </c>
      <c r="G144" s="218"/>
      <c r="H144" s="221">
        <v>0.68700000000000006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4</v>
      </c>
      <c r="AX144" s="14" t="s">
        <v>80</v>
      </c>
      <c r="AY144" s="227" t="s">
        <v>182</v>
      </c>
    </row>
    <row r="145" spans="1:65" s="12" customFormat="1" ht="22.9" customHeight="1">
      <c r="B145" s="176"/>
      <c r="C145" s="177"/>
      <c r="D145" s="178" t="s">
        <v>71</v>
      </c>
      <c r="E145" s="190" t="s">
        <v>4605</v>
      </c>
      <c r="F145" s="190" t="s">
        <v>116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SUM(P146:P237)</f>
        <v>0</v>
      </c>
      <c r="Q145" s="184"/>
      <c r="R145" s="185">
        <f>SUM(R146:R237)</f>
        <v>2.9862708799999997</v>
      </c>
      <c r="S145" s="184"/>
      <c r="T145" s="186">
        <f>SUM(T146:T237)</f>
        <v>0</v>
      </c>
      <c r="AR145" s="187" t="s">
        <v>82</v>
      </c>
      <c r="AT145" s="188" t="s">
        <v>71</v>
      </c>
      <c r="AU145" s="188" t="s">
        <v>80</v>
      </c>
      <c r="AY145" s="187" t="s">
        <v>182</v>
      </c>
      <c r="BK145" s="189">
        <f>SUM(BK146:BK237)</f>
        <v>0</v>
      </c>
    </row>
    <row r="146" spans="1:65" s="2" customFormat="1" ht="66.75" customHeight="1">
      <c r="A146" s="34"/>
      <c r="B146" s="35"/>
      <c r="C146" s="192" t="s">
        <v>256</v>
      </c>
      <c r="D146" s="192" t="s">
        <v>184</v>
      </c>
      <c r="E146" s="193" t="s">
        <v>5845</v>
      </c>
      <c r="F146" s="194" t="s">
        <v>5846</v>
      </c>
      <c r="G146" s="195" t="s">
        <v>1883</v>
      </c>
      <c r="H146" s="196">
        <v>1</v>
      </c>
      <c r="I146" s="197"/>
      <c r="J146" s="198">
        <f>ROUND(I146*H146,2)</f>
        <v>0</v>
      </c>
      <c r="K146" s="199"/>
      <c r="L146" s="39"/>
      <c r="M146" s="200" t="s">
        <v>1</v>
      </c>
      <c r="N146" s="201" t="s">
        <v>37</v>
      </c>
      <c r="O146" s="7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326</v>
      </c>
      <c r="AT146" s="204" t="s">
        <v>184</v>
      </c>
      <c r="AU146" s="204" t="s">
        <v>82</v>
      </c>
      <c r="AY146" s="17" t="s">
        <v>182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80</v>
      </c>
      <c r="BK146" s="205">
        <f>ROUND(I146*H146,2)</f>
        <v>0</v>
      </c>
      <c r="BL146" s="17" t="s">
        <v>326</v>
      </c>
      <c r="BM146" s="204" t="s">
        <v>5847</v>
      </c>
    </row>
    <row r="147" spans="1:65" s="2" customFormat="1" ht="97.5">
      <c r="A147" s="34"/>
      <c r="B147" s="35"/>
      <c r="C147" s="36"/>
      <c r="D147" s="208" t="s">
        <v>652</v>
      </c>
      <c r="E147" s="36"/>
      <c r="F147" s="253" t="s">
        <v>5848</v>
      </c>
      <c r="G147" s="36"/>
      <c r="H147" s="36"/>
      <c r="I147" s="254"/>
      <c r="J147" s="36"/>
      <c r="K147" s="36"/>
      <c r="L147" s="39"/>
      <c r="M147" s="255"/>
      <c r="N147" s="25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652</v>
      </c>
      <c r="AU147" s="17" t="s">
        <v>82</v>
      </c>
    </row>
    <row r="148" spans="1:65" s="2" customFormat="1" ht="24.2" customHeight="1">
      <c r="A148" s="34"/>
      <c r="B148" s="35"/>
      <c r="C148" s="192" t="s">
        <v>276</v>
      </c>
      <c r="D148" s="192" t="s">
        <v>184</v>
      </c>
      <c r="E148" s="193" t="s">
        <v>5849</v>
      </c>
      <c r="F148" s="194" t="s">
        <v>5850</v>
      </c>
      <c r="G148" s="195" t="s">
        <v>324</v>
      </c>
      <c r="H148" s="196">
        <v>2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37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326</v>
      </c>
      <c r="AT148" s="204" t="s">
        <v>184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326</v>
      </c>
      <c r="BM148" s="204" t="s">
        <v>5851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2922</v>
      </c>
      <c r="G149" s="218"/>
      <c r="H149" s="221">
        <v>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80</v>
      </c>
      <c r="AY149" s="227" t="s">
        <v>182</v>
      </c>
    </row>
    <row r="150" spans="1:65" s="2" customFormat="1" ht="16.5" customHeight="1">
      <c r="A150" s="34"/>
      <c r="B150" s="35"/>
      <c r="C150" s="242" t="s">
        <v>282</v>
      </c>
      <c r="D150" s="242" t="s">
        <v>648</v>
      </c>
      <c r="E150" s="243" t="s">
        <v>5852</v>
      </c>
      <c r="F150" s="244" t="s">
        <v>5853</v>
      </c>
      <c r="G150" s="245" t="s">
        <v>324</v>
      </c>
      <c r="H150" s="246">
        <v>2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37</v>
      </c>
      <c r="O150" s="71"/>
      <c r="P150" s="202">
        <f>O150*H150</f>
        <v>0</v>
      </c>
      <c r="Q150" s="202">
        <v>2.9999999999999997E-4</v>
      </c>
      <c r="R150" s="202">
        <f>Q150*H150</f>
        <v>5.9999999999999995E-4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434</v>
      </c>
      <c r="AT150" s="204" t="s">
        <v>648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5854</v>
      </c>
    </row>
    <row r="151" spans="1:65" s="14" customFormat="1" ht="11.25">
      <c r="B151" s="217"/>
      <c r="C151" s="218"/>
      <c r="D151" s="208" t="s">
        <v>194</v>
      </c>
      <c r="E151" s="219" t="s">
        <v>1</v>
      </c>
      <c r="F151" s="220" t="s">
        <v>2922</v>
      </c>
      <c r="G151" s="218"/>
      <c r="H151" s="221">
        <v>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29</v>
      </c>
      <c r="AX151" s="14" t="s">
        <v>80</v>
      </c>
      <c r="AY151" s="227" t="s">
        <v>182</v>
      </c>
    </row>
    <row r="152" spans="1:65" s="2" customFormat="1" ht="24.2" customHeight="1">
      <c r="A152" s="34"/>
      <c r="B152" s="35"/>
      <c r="C152" s="192" t="s">
        <v>189</v>
      </c>
      <c r="D152" s="192" t="s">
        <v>184</v>
      </c>
      <c r="E152" s="193" t="s">
        <v>5855</v>
      </c>
      <c r="F152" s="194" t="s">
        <v>5856</v>
      </c>
      <c r="G152" s="195" t="s">
        <v>324</v>
      </c>
      <c r="H152" s="196">
        <v>1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37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326</v>
      </c>
      <c r="AT152" s="204" t="s">
        <v>184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5857</v>
      </c>
    </row>
    <row r="153" spans="1:65" s="14" customFormat="1" ht="11.25">
      <c r="B153" s="217"/>
      <c r="C153" s="218"/>
      <c r="D153" s="208" t="s">
        <v>194</v>
      </c>
      <c r="E153" s="219" t="s">
        <v>1</v>
      </c>
      <c r="F153" s="220" t="s">
        <v>80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29</v>
      </c>
      <c r="AX153" s="14" t="s">
        <v>80</v>
      </c>
      <c r="AY153" s="227" t="s">
        <v>182</v>
      </c>
    </row>
    <row r="154" spans="1:65" s="2" customFormat="1" ht="16.5" customHeight="1">
      <c r="A154" s="34"/>
      <c r="B154" s="35"/>
      <c r="C154" s="242" t="s">
        <v>136</v>
      </c>
      <c r="D154" s="242" t="s">
        <v>648</v>
      </c>
      <c r="E154" s="243" t="s">
        <v>5858</v>
      </c>
      <c r="F154" s="244" t="s">
        <v>5859</v>
      </c>
      <c r="G154" s="245" t="s">
        <v>324</v>
      </c>
      <c r="H154" s="246">
        <v>1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37</v>
      </c>
      <c r="O154" s="71"/>
      <c r="P154" s="202">
        <f>O154*H154</f>
        <v>0</v>
      </c>
      <c r="Q154" s="202">
        <v>1.7600000000000001E-3</v>
      </c>
      <c r="R154" s="202">
        <f>Q154*H154</f>
        <v>1.7600000000000001E-3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434</v>
      </c>
      <c r="AT154" s="204" t="s">
        <v>648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5860</v>
      </c>
    </row>
    <row r="155" spans="1:65" s="14" customFormat="1" ht="11.25">
      <c r="B155" s="217"/>
      <c r="C155" s="218"/>
      <c r="D155" s="208" t="s">
        <v>194</v>
      </c>
      <c r="E155" s="219" t="s">
        <v>1</v>
      </c>
      <c r="F155" s="220" t="s">
        <v>80</v>
      </c>
      <c r="G155" s="218"/>
      <c r="H155" s="221">
        <v>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29</v>
      </c>
      <c r="AX155" s="14" t="s">
        <v>80</v>
      </c>
      <c r="AY155" s="227" t="s">
        <v>182</v>
      </c>
    </row>
    <row r="156" spans="1:65" s="2" customFormat="1" ht="24.2" customHeight="1">
      <c r="A156" s="34"/>
      <c r="B156" s="35"/>
      <c r="C156" s="192" t="s">
        <v>139</v>
      </c>
      <c r="D156" s="192" t="s">
        <v>184</v>
      </c>
      <c r="E156" s="193" t="s">
        <v>5861</v>
      </c>
      <c r="F156" s="194" t="s">
        <v>5862</v>
      </c>
      <c r="G156" s="195" t="s">
        <v>324</v>
      </c>
      <c r="H156" s="196">
        <v>70</v>
      </c>
      <c r="I156" s="197"/>
      <c r="J156" s="198">
        <f>ROUND(I156*H156,2)</f>
        <v>0</v>
      </c>
      <c r="K156" s="199"/>
      <c r="L156" s="39"/>
      <c r="M156" s="200" t="s">
        <v>1</v>
      </c>
      <c r="N156" s="201" t="s">
        <v>37</v>
      </c>
      <c r="O156" s="7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326</v>
      </c>
      <c r="AT156" s="204" t="s">
        <v>184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5863</v>
      </c>
    </row>
    <row r="157" spans="1:65" s="14" customFormat="1" ht="11.25">
      <c r="B157" s="217"/>
      <c r="C157" s="218"/>
      <c r="D157" s="208" t="s">
        <v>194</v>
      </c>
      <c r="E157" s="219" t="s">
        <v>1</v>
      </c>
      <c r="F157" s="220" t="s">
        <v>943</v>
      </c>
      <c r="G157" s="218"/>
      <c r="H157" s="221">
        <v>70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194</v>
      </c>
      <c r="AU157" s="227" t="s">
        <v>82</v>
      </c>
      <c r="AV157" s="14" t="s">
        <v>82</v>
      </c>
      <c r="AW157" s="14" t="s">
        <v>29</v>
      </c>
      <c r="AX157" s="14" t="s">
        <v>80</v>
      </c>
      <c r="AY157" s="227" t="s">
        <v>182</v>
      </c>
    </row>
    <row r="158" spans="1:65" s="2" customFormat="1" ht="16.5" customHeight="1">
      <c r="A158" s="34"/>
      <c r="B158" s="35"/>
      <c r="C158" s="242" t="s">
        <v>8</v>
      </c>
      <c r="D158" s="242" t="s">
        <v>648</v>
      </c>
      <c r="E158" s="243" t="s">
        <v>5864</v>
      </c>
      <c r="F158" s="244" t="s">
        <v>5865</v>
      </c>
      <c r="G158" s="245" t="s">
        <v>324</v>
      </c>
      <c r="H158" s="246">
        <v>8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37</v>
      </c>
      <c r="O158" s="71"/>
      <c r="P158" s="202">
        <f>O158*H158</f>
        <v>0</v>
      </c>
      <c r="Q158" s="202">
        <v>2.3E-2</v>
      </c>
      <c r="R158" s="202">
        <f>Q158*H158</f>
        <v>0.184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434</v>
      </c>
      <c r="AT158" s="204" t="s">
        <v>648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326</v>
      </c>
      <c r="BM158" s="204" t="s">
        <v>5866</v>
      </c>
    </row>
    <row r="159" spans="1:65" s="2" customFormat="1" ht="19.5">
      <c r="A159" s="34"/>
      <c r="B159" s="35"/>
      <c r="C159" s="36"/>
      <c r="D159" s="208" t="s">
        <v>652</v>
      </c>
      <c r="E159" s="36"/>
      <c r="F159" s="253" t="s">
        <v>5867</v>
      </c>
      <c r="G159" s="36"/>
      <c r="H159" s="36"/>
      <c r="I159" s="254"/>
      <c r="J159" s="36"/>
      <c r="K159" s="36"/>
      <c r="L159" s="39"/>
      <c r="M159" s="255"/>
      <c r="N159" s="256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652</v>
      </c>
      <c r="AU159" s="17" t="s">
        <v>82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282</v>
      </c>
      <c r="G160" s="218"/>
      <c r="H160" s="221">
        <v>8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16.5" customHeight="1">
      <c r="A161" s="34"/>
      <c r="B161" s="35"/>
      <c r="C161" s="242" t="s">
        <v>142</v>
      </c>
      <c r="D161" s="242" t="s">
        <v>648</v>
      </c>
      <c r="E161" s="243" t="s">
        <v>5868</v>
      </c>
      <c r="F161" s="244" t="s">
        <v>5869</v>
      </c>
      <c r="G161" s="245" t="s">
        <v>1</v>
      </c>
      <c r="H161" s="246">
        <v>32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434</v>
      </c>
      <c r="AT161" s="204" t="s">
        <v>648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5870</v>
      </c>
    </row>
    <row r="162" spans="1:65" s="2" customFormat="1" ht="19.5">
      <c r="A162" s="34"/>
      <c r="B162" s="35"/>
      <c r="C162" s="36"/>
      <c r="D162" s="208" t="s">
        <v>652</v>
      </c>
      <c r="E162" s="36"/>
      <c r="F162" s="253" t="s">
        <v>5867</v>
      </c>
      <c r="G162" s="36"/>
      <c r="H162" s="36"/>
      <c r="I162" s="254"/>
      <c r="J162" s="36"/>
      <c r="K162" s="36"/>
      <c r="L162" s="39"/>
      <c r="M162" s="255"/>
      <c r="N162" s="25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652</v>
      </c>
      <c r="AU162" s="17" t="s">
        <v>82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5871</v>
      </c>
      <c r="G163" s="218"/>
      <c r="H163" s="221">
        <v>32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80</v>
      </c>
      <c r="AY163" s="227" t="s">
        <v>182</v>
      </c>
    </row>
    <row r="164" spans="1:65" s="2" customFormat="1" ht="16.5" customHeight="1">
      <c r="A164" s="34"/>
      <c r="B164" s="35"/>
      <c r="C164" s="242" t="s">
        <v>145</v>
      </c>
      <c r="D164" s="242" t="s">
        <v>648</v>
      </c>
      <c r="E164" s="243" t="s">
        <v>5872</v>
      </c>
      <c r="F164" s="244" t="s">
        <v>5873</v>
      </c>
      <c r="G164" s="245" t="s">
        <v>1</v>
      </c>
      <c r="H164" s="246">
        <v>30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37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434</v>
      </c>
      <c r="AT164" s="204" t="s">
        <v>648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326</v>
      </c>
      <c r="BM164" s="204" t="s">
        <v>5874</v>
      </c>
    </row>
    <row r="165" spans="1:65" s="2" customFormat="1" ht="19.5">
      <c r="A165" s="34"/>
      <c r="B165" s="35"/>
      <c r="C165" s="36"/>
      <c r="D165" s="208" t="s">
        <v>652</v>
      </c>
      <c r="E165" s="36"/>
      <c r="F165" s="253" t="s">
        <v>5867</v>
      </c>
      <c r="G165" s="36"/>
      <c r="H165" s="36"/>
      <c r="I165" s="254"/>
      <c r="J165" s="36"/>
      <c r="K165" s="36"/>
      <c r="L165" s="39"/>
      <c r="M165" s="255"/>
      <c r="N165" s="256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652</v>
      </c>
      <c r="AU165" s="17" t="s">
        <v>82</v>
      </c>
    </row>
    <row r="166" spans="1:65" s="14" customFormat="1" ht="11.25">
      <c r="B166" s="217"/>
      <c r="C166" s="218"/>
      <c r="D166" s="208" t="s">
        <v>194</v>
      </c>
      <c r="E166" s="219" t="s">
        <v>1</v>
      </c>
      <c r="F166" s="220" t="s">
        <v>5875</v>
      </c>
      <c r="G166" s="218"/>
      <c r="H166" s="221">
        <v>30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194</v>
      </c>
      <c r="AU166" s="227" t="s">
        <v>82</v>
      </c>
      <c r="AV166" s="14" t="s">
        <v>82</v>
      </c>
      <c r="AW166" s="14" t="s">
        <v>29</v>
      </c>
      <c r="AX166" s="14" t="s">
        <v>80</v>
      </c>
      <c r="AY166" s="227" t="s">
        <v>182</v>
      </c>
    </row>
    <row r="167" spans="1:65" s="2" customFormat="1" ht="16.5" customHeight="1">
      <c r="A167" s="34"/>
      <c r="B167" s="35"/>
      <c r="C167" s="192" t="s">
        <v>321</v>
      </c>
      <c r="D167" s="192" t="s">
        <v>184</v>
      </c>
      <c r="E167" s="193" t="s">
        <v>5876</v>
      </c>
      <c r="F167" s="194" t="s">
        <v>5877</v>
      </c>
      <c r="G167" s="195" t="s">
        <v>324</v>
      </c>
      <c r="H167" s="196">
        <v>1</v>
      </c>
      <c r="I167" s="197"/>
      <c r="J167" s="198">
        <f>ROUND(I167*H167,2)</f>
        <v>0</v>
      </c>
      <c r="K167" s="199"/>
      <c r="L167" s="39"/>
      <c r="M167" s="200" t="s">
        <v>1</v>
      </c>
      <c r="N167" s="201" t="s">
        <v>37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326</v>
      </c>
      <c r="AT167" s="204" t="s">
        <v>184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326</v>
      </c>
      <c r="BM167" s="204" t="s">
        <v>5878</v>
      </c>
    </row>
    <row r="168" spans="1:65" s="14" customFormat="1" ht="11.25">
      <c r="B168" s="217"/>
      <c r="C168" s="218"/>
      <c r="D168" s="208" t="s">
        <v>194</v>
      </c>
      <c r="E168" s="219" t="s">
        <v>1</v>
      </c>
      <c r="F168" s="220" t="s">
        <v>80</v>
      </c>
      <c r="G168" s="218"/>
      <c r="H168" s="221">
        <v>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194</v>
      </c>
      <c r="AU168" s="227" t="s">
        <v>82</v>
      </c>
      <c r="AV168" s="14" t="s">
        <v>82</v>
      </c>
      <c r="AW168" s="14" t="s">
        <v>29</v>
      </c>
      <c r="AX168" s="14" t="s">
        <v>80</v>
      </c>
      <c r="AY168" s="227" t="s">
        <v>182</v>
      </c>
    </row>
    <row r="169" spans="1:65" s="2" customFormat="1" ht="24.2" customHeight="1">
      <c r="A169" s="34"/>
      <c r="B169" s="35"/>
      <c r="C169" s="242" t="s">
        <v>326</v>
      </c>
      <c r="D169" s="242" t="s">
        <v>648</v>
      </c>
      <c r="E169" s="243" t="s">
        <v>5879</v>
      </c>
      <c r="F169" s="244" t="s">
        <v>5880</v>
      </c>
      <c r="G169" s="245" t="s">
        <v>324</v>
      </c>
      <c r="H169" s="246">
        <v>1</v>
      </c>
      <c r="I169" s="247"/>
      <c r="J169" s="248">
        <f>ROUND(I169*H169,2)</f>
        <v>0</v>
      </c>
      <c r="K169" s="249"/>
      <c r="L169" s="250"/>
      <c r="M169" s="251" t="s">
        <v>1</v>
      </c>
      <c r="N169" s="252" t="s">
        <v>37</v>
      </c>
      <c r="O169" s="71"/>
      <c r="P169" s="202">
        <f>O169*H169</f>
        <v>0</v>
      </c>
      <c r="Q169" s="202">
        <v>1.5399999999999999E-3</v>
      </c>
      <c r="R169" s="202">
        <f>Q169*H169</f>
        <v>1.5399999999999999E-3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434</v>
      </c>
      <c r="AT169" s="204" t="s">
        <v>648</v>
      </c>
      <c r="AU169" s="204" t="s">
        <v>82</v>
      </c>
      <c r="AY169" s="17" t="s">
        <v>182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326</v>
      </c>
      <c r="BM169" s="204" t="s">
        <v>5881</v>
      </c>
    </row>
    <row r="170" spans="1:65" s="14" customFormat="1" ht="11.25">
      <c r="B170" s="217"/>
      <c r="C170" s="218"/>
      <c r="D170" s="208" t="s">
        <v>194</v>
      </c>
      <c r="E170" s="219" t="s">
        <v>1</v>
      </c>
      <c r="F170" s="220" t="s">
        <v>80</v>
      </c>
      <c r="G170" s="218"/>
      <c r="H170" s="221">
        <v>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194</v>
      </c>
      <c r="AU170" s="227" t="s">
        <v>82</v>
      </c>
      <c r="AV170" s="14" t="s">
        <v>82</v>
      </c>
      <c r="AW170" s="14" t="s">
        <v>29</v>
      </c>
      <c r="AX170" s="14" t="s">
        <v>80</v>
      </c>
      <c r="AY170" s="227" t="s">
        <v>182</v>
      </c>
    </row>
    <row r="171" spans="1:65" s="2" customFormat="1" ht="33" customHeight="1">
      <c r="A171" s="34"/>
      <c r="B171" s="35"/>
      <c r="C171" s="192" t="s">
        <v>330</v>
      </c>
      <c r="D171" s="192" t="s">
        <v>184</v>
      </c>
      <c r="E171" s="193" t="s">
        <v>5882</v>
      </c>
      <c r="F171" s="194" t="s">
        <v>5883</v>
      </c>
      <c r="G171" s="195" t="s">
        <v>318</v>
      </c>
      <c r="H171" s="196">
        <v>8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6.1700000000000001E-3</v>
      </c>
      <c r="R171" s="202">
        <f>Q171*H171</f>
        <v>4.9360000000000001E-2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326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5884</v>
      </c>
    </row>
    <row r="172" spans="1:65" s="2" customFormat="1" ht="33" customHeight="1">
      <c r="A172" s="34"/>
      <c r="B172" s="35"/>
      <c r="C172" s="192" t="s">
        <v>334</v>
      </c>
      <c r="D172" s="192" t="s">
        <v>184</v>
      </c>
      <c r="E172" s="193" t="s">
        <v>5885</v>
      </c>
      <c r="F172" s="194" t="s">
        <v>5886</v>
      </c>
      <c r="G172" s="195" t="s">
        <v>318</v>
      </c>
      <c r="H172" s="196">
        <v>3</v>
      </c>
      <c r="I172" s="197"/>
      <c r="J172" s="198">
        <f>ROUND(I172*H172,2)</f>
        <v>0</v>
      </c>
      <c r="K172" s="199"/>
      <c r="L172" s="39"/>
      <c r="M172" s="200" t="s">
        <v>1</v>
      </c>
      <c r="N172" s="201" t="s">
        <v>37</v>
      </c>
      <c r="O172" s="71"/>
      <c r="P172" s="202">
        <f>O172*H172</f>
        <v>0</v>
      </c>
      <c r="Q172" s="202">
        <v>8.3999999999999995E-3</v>
      </c>
      <c r="R172" s="202">
        <f>Q172*H172</f>
        <v>2.52E-2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326</v>
      </c>
      <c r="AT172" s="204" t="s">
        <v>184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326</v>
      </c>
      <c r="BM172" s="204" t="s">
        <v>5887</v>
      </c>
    </row>
    <row r="173" spans="1:65" s="14" customFormat="1" ht="11.25">
      <c r="B173" s="217"/>
      <c r="C173" s="218"/>
      <c r="D173" s="208" t="s">
        <v>194</v>
      </c>
      <c r="E173" s="219" t="s">
        <v>1</v>
      </c>
      <c r="F173" s="220" t="s">
        <v>198</v>
      </c>
      <c r="G173" s="218"/>
      <c r="H173" s="221">
        <v>3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194</v>
      </c>
      <c r="AU173" s="227" t="s">
        <v>82</v>
      </c>
      <c r="AV173" s="14" t="s">
        <v>82</v>
      </c>
      <c r="AW173" s="14" t="s">
        <v>29</v>
      </c>
      <c r="AX173" s="14" t="s">
        <v>80</v>
      </c>
      <c r="AY173" s="227" t="s">
        <v>182</v>
      </c>
    </row>
    <row r="174" spans="1:65" s="2" customFormat="1" ht="33" customHeight="1">
      <c r="A174" s="34"/>
      <c r="B174" s="35"/>
      <c r="C174" s="192" t="s">
        <v>342</v>
      </c>
      <c r="D174" s="192" t="s">
        <v>184</v>
      </c>
      <c r="E174" s="193" t="s">
        <v>5888</v>
      </c>
      <c r="F174" s="194" t="s">
        <v>5889</v>
      </c>
      <c r="G174" s="195" t="s">
        <v>318</v>
      </c>
      <c r="H174" s="196">
        <v>13</v>
      </c>
      <c r="I174" s="197"/>
      <c r="J174" s="198">
        <f>ROUND(I174*H174,2)</f>
        <v>0</v>
      </c>
      <c r="K174" s="199"/>
      <c r="L174" s="39"/>
      <c r="M174" s="200" t="s">
        <v>1</v>
      </c>
      <c r="N174" s="201" t="s">
        <v>37</v>
      </c>
      <c r="O174" s="71"/>
      <c r="P174" s="202">
        <f>O174*H174</f>
        <v>0</v>
      </c>
      <c r="Q174" s="202">
        <v>1.8419999999999999E-2</v>
      </c>
      <c r="R174" s="202">
        <f>Q174*H174</f>
        <v>0.23945999999999998</v>
      </c>
      <c r="S174" s="202">
        <v>0</v>
      </c>
      <c r="T174" s="20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326</v>
      </c>
      <c r="AT174" s="204" t="s">
        <v>184</v>
      </c>
      <c r="AU174" s="204" t="s">
        <v>82</v>
      </c>
      <c r="AY174" s="17" t="s">
        <v>182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80</v>
      </c>
      <c r="BK174" s="205">
        <f>ROUND(I174*H174,2)</f>
        <v>0</v>
      </c>
      <c r="BL174" s="17" t="s">
        <v>326</v>
      </c>
      <c r="BM174" s="204" t="s">
        <v>5890</v>
      </c>
    </row>
    <row r="175" spans="1:65" s="14" customFormat="1" ht="11.25">
      <c r="B175" s="217"/>
      <c r="C175" s="218"/>
      <c r="D175" s="208" t="s">
        <v>194</v>
      </c>
      <c r="E175" s="219" t="s">
        <v>1</v>
      </c>
      <c r="F175" s="220" t="s">
        <v>5891</v>
      </c>
      <c r="G175" s="218"/>
      <c r="H175" s="221">
        <v>13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194</v>
      </c>
      <c r="AU175" s="227" t="s">
        <v>82</v>
      </c>
      <c r="AV175" s="14" t="s">
        <v>82</v>
      </c>
      <c r="AW175" s="14" t="s">
        <v>29</v>
      </c>
      <c r="AX175" s="14" t="s">
        <v>80</v>
      </c>
      <c r="AY175" s="227" t="s">
        <v>182</v>
      </c>
    </row>
    <row r="176" spans="1:65" s="2" customFormat="1" ht="33" customHeight="1">
      <c r="A176" s="34"/>
      <c r="B176" s="35"/>
      <c r="C176" s="192" t="s">
        <v>348</v>
      </c>
      <c r="D176" s="192" t="s">
        <v>184</v>
      </c>
      <c r="E176" s="193" t="s">
        <v>5892</v>
      </c>
      <c r="F176" s="194" t="s">
        <v>5893</v>
      </c>
      <c r="G176" s="195" t="s">
        <v>318</v>
      </c>
      <c r="H176" s="196">
        <v>2.5</v>
      </c>
      <c r="I176" s="197"/>
      <c r="J176" s="198">
        <f>ROUND(I176*H176,2)</f>
        <v>0</v>
      </c>
      <c r="K176" s="199"/>
      <c r="L176" s="39"/>
      <c r="M176" s="200" t="s">
        <v>1</v>
      </c>
      <c r="N176" s="201" t="s">
        <v>37</v>
      </c>
      <c r="O176" s="71"/>
      <c r="P176" s="202">
        <f>O176*H176</f>
        <v>0</v>
      </c>
      <c r="Q176" s="202">
        <v>4.4339999999999997E-2</v>
      </c>
      <c r="R176" s="202">
        <f>Q176*H176</f>
        <v>0.11084999999999999</v>
      </c>
      <c r="S176" s="202">
        <v>0</v>
      </c>
      <c r="T176" s="20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326</v>
      </c>
      <c r="AT176" s="204" t="s">
        <v>184</v>
      </c>
      <c r="AU176" s="204" t="s">
        <v>82</v>
      </c>
      <c r="AY176" s="17" t="s">
        <v>182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80</v>
      </c>
      <c r="BK176" s="205">
        <f>ROUND(I176*H176,2)</f>
        <v>0</v>
      </c>
      <c r="BL176" s="17" t="s">
        <v>326</v>
      </c>
      <c r="BM176" s="204" t="s">
        <v>5894</v>
      </c>
    </row>
    <row r="177" spans="1:65" s="14" customFormat="1" ht="11.25">
      <c r="B177" s="217"/>
      <c r="C177" s="218"/>
      <c r="D177" s="208" t="s">
        <v>194</v>
      </c>
      <c r="E177" s="219" t="s">
        <v>1</v>
      </c>
      <c r="F177" s="220" t="s">
        <v>509</v>
      </c>
      <c r="G177" s="218"/>
      <c r="H177" s="221">
        <v>2.5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194</v>
      </c>
      <c r="AU177" s="227" t="s">
        <v>82</v>
      </c>
      <c r="AV177" s="14" t="s">
        <v>82</v>
      </c>
      <c r="AW177" s="14" t="s">
        <v>29</v>
      </c>
      <c r="AX177" s="14" t="s">
        <v>80</v>
      </c>
      <c r="AY177" s="227" t="s">
        <v>182</v>
      </c>
    </row>
    <row r="178" spans="1:65" s="2" customFormat="1" ht="33" customHeight="1">
      <c r="A178" s="34"/>
      <c r="B178" s="35"/>
      <c r="C178" s="192" t="s">
        <v>7</v>
      </c>
      <c r="D178" s="192" t="s">
        <v>184</v>
      </c>
      <c r="E178" s="193" t="s">
        <v>5895</v>
      </c>
      <c r="F178" s="194" t="s">
        <v>5896</v>
      </c>
      <c r="G178" s="195" t="s">
        <v>318</v>
      </c>
      <c r="H178" s="196">
        <v>14.5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37</v>
      </c>
      <c r="O178" s="71"/>
      <c r="P178" s="202">
        <f>O178*H178</f>
        <v>0</v>
      </c>
      <c r="Q178" s="202">
        <v>4.9099999999999998E-2</v>
      </c>
      <c r="R178" s="202">
        <f>Q178*H178</f>
        <v>0.71194999999999997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326</v>
      </c>
      <c r="AT178" s="204" t="s">
        <v>184</v>
      </c>
      <c r="AU178" s="204" t="s">
        <v>82</v>
      </c>
      <c r="AY178" s="17" t="s">
        <v>182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326</v>
      </c>
      <c r="BM178" s="204" t="s">
        <v>5897</v>
      </c>
    </row>
    <row r="179" spans="1:65" s="14" customFormat="1" ht="11.25">
      <c r="B179" s="217"/>
      <c r="C179" s="218"/>
      <c r="D179" s="208" t="s">
        <v>194</v>
      </c>
      <c r="E179" s="219" t="s">
        <v>1</v>
      </c>
      <c r="F179" s="220" t="s">
        <v>5898</v>
      </c>
      <c r="G179" s="218"/>
      <c r="H179" s="221">
        <v>14.5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194</v>
      </c>
      <c r="AU179" s="227" t="s">
        <v>82</v>
      </c>
      <c r="AV179" s="14" t="s">
        <v>82</v>
      </c>
      <c r="AW179" s="14" t="s">
        <v>29</v>
      </c>
      <c r="AX179" s="14" t="s">
        <v>80</v>
      </c>
      <c r="AY179" s="227" t="s">
        <v>182</v>
      </c>
    </row>
    <row r="180" spans="1:65" s="2" customFormat="1" ht="37.9" customHeight="1">
      <c r="A180" s="34"/>
      <c r="B180" s="35"/>
      <c r="C180" s="192" t="s">
        <v>361</v>
      </c>
      <c r="D180" s="192" t="s">
        <v>184</v>
      </c>
      <c r="E180" s="193" t="s">
        <v>5899</v>
      </c>
      <c r="F180" s="194" t="s">
        <v>5900</v>
      </c>
      <c r="G180" s="195" t="s">
        <v>318</v>
      </c>
      <c r="H180" s="196">
        <v>8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1.6800000000000001E-3</v>
      </c>
      <c r="R180" s="202">
        <f>Q180*H180</f>
        <v>1.3440000000000001E-2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326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326</v>
      </c>
      <c r="BM180" s="204" t="s">
        <v>5901</v>
      </c>
    </row>
    <row r="181" spans="1:65" s="14" customFormat="1" ht="11.25">
      <c r="B181" s="217"/>
      <c r="C181" s="218"/>
      <c r="D181" s="208" t="s">
        <v>194</v>
      </c>
      <c r="E181" s="219" t="s">
        <v>1</v>
      </c>
      <c r="F181" s="220" t="s">
        <v>282</v>
      </c>
      <c r="G181" s="218"/>
      <c r="H181" s="221">
        <v>8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194</v>
      </c>
      <c r="AU181" s="227" t="s">
        <v>82</v>
      </c>
      <c r="AV181" s="14" t="s">
        <v>82</v>
      </c>
      <c r="AW181" s="14" t="s">
        <v>29</v>
      </c>
      <c r="AX181" s="14" t="s">
        <v>80</v>
      </c>
      <c r="AY181" s="227" t="s">
        <v>182</v>
      </c>
    </row>
    <row r="182" spans="1:65" s="2" customFormat="1" ht="33" customHeight="1">
      <c r="A182" s="34"/>
      <c r="B182" s="35"/>
      <c r="C182" s="192" t="s">
        <v>369</v>
      </c>
      <c r="D182" s="192" t="s">
        <v>184</v>
      </c>
      <c r="E182" s="193" t="s">
        <v>5902</v>
      </c>
      <c r="F182" s="194" t="s">
        <v>5903</v>
      </c>
      <c r="G182" s="195" t="s">
        <v>324</v>
      </c>
      <c r="H182" s="196">
        <v>1</v>
      </c>
      <c r="I182" s="197"/>
      <c r="J182" s="198">
        <f>ROUND(I182*H182,2)</f>
        <v>0</v>
      </c>
      <c r="K182" s="199"/>
      <c r="L182" s="39"/>
      <c r="M182" s="200" t="s">
        <v>1</v>
      </c>
      <c r="N182" s="201" t="s">
        <v>37</v>
      </c>
      <c r="O182" s="71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326</v>
      </c>
      <c r="AT182" s="204" t="s">
        <v>184</v>
      </c>
      <c r="AU182" s="204" t="s">
        <v>82</v>
      </c>
      <c r="AY182" s="17" t="s">
        <v>182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80</v>
      </c>
      <c r="BK182" s="205">
        <f>ROUND(I182*H182,2)</f>
        <v>0</v>
      </c>
      <c r="BL182" s="17" t="s">
        <v>326</v>
      </c>
      <c r="BM182" s="204" t="s">
        <v>5904</v>
      </c>
    </row>
    <row r="183" spans="1:65" s="14" customFormat="1" ht="11.25">
      <c r="B183" s="217"/>
      <c r="C183" s="218"/>
      <c r="D183" s="208" t="s">
        <v>194</v>
      </c>
      <c r="E183" s="219" t="s">
        <v>1</v>
      </c>
      <c r="F183" s="220" t="s">
        <v>80</v>
      </c>
      <c r="G183" s="218"/>
      <c r="H183" s="221">
        <v>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194</v>
      </c>
      <c r="AU183" s="227" t="s">
        <v>82</v>
      </c>
      <c r="AV183" s="14" t="s">
        <v>82</v>
      </c>
      <c r="AW183" s="14" t="s">
        <v>29</v>
      </c>
      <c r="AX183" s="14" t="s">
        <v>80</v>
      </c>
      <c r="AY183" s="227" t="s">
        <v>182</v>
      </c>
    </row>
    <row r="184" spans="1:65" s="2" customFormat="1" ht="16.5" customHeight="1">
      <c r="A184" s="34"/>
      <c r="B184" s="35"/>
      <c r="C184" s="242" t="s">
        <v>375</v>
      </c>
      <c r="D184" s="242" t="s">
        <v>648</v>
      </c>
      <c r="E184" s="243" t="s">
        <v>5905</v>
      </c>
      <c r="F184" s="244" t="s">
        <v>5906</v>
      </c>
      <c r="G184" s="245" t="s">
        <v>324</v>
      </c>
      <c r="H184" s="246">
        <v>1</v>
      </c>
      <c r="I184" s="247"/>
      <c r="J184" s="248">
        <f>ROUND(I184*H184,2)</f>
        <v>0</v>
      </c>
      <c r="K184" s="249"/>
      <c r="L184" s="250"/>
      <c r="M184" s="251" t="s">
        <v>1</v>
      </c>
      <c r="N184" s="252" t="s">
        <v>37</v>
      </c>
      <c r="O184" s="71"/>
      <c r="P184" s="202">
        <f>O184*H184</f>
        <v>0</v>
      </c>
      <c r="Q184" s="202">
        <v>4.5999999999999999E-3</v>
      </c>
      <c r="R184" s="202">
        <f>Q184*H184</f>
        <v>4.5999999999999999E-3</v>
      </c>
      <c r="S184" s="202">
        <v>0</v>
      </c>
      <c r="T184" s="20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434</v>
      </c>
      <c r="AT184" s="204" t="s">
        <v>648</v>
      </c>
      <c r="AU184" s="204" t="s">
        <v>82</v>
      </c>
      <c r="AY184" s="17" t="s">
        <v>182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80</v>
      </c>
      <c r="BK184" s="205">
        <f>ROUND(I184*H184,2)</f>
        <v>0</v>
      </c>
      <c r="BL184" s="17" t="s">
        <v>326</v>
      </c>
      <c r="BM184" s="204" t="s">
        <v>5907</v>
      </c>
    </row>
    <row r="185" spans="1:65" s="14" customFormat="1" ht="11.25">
      <c r="B185" s="217"/>
      <c r="C185" s="218"/>
      <c r="D185" s="208" t="s">
        <v>194</v>
      </c>
      <c r="E185" s="219" t="s">
        <v>1</v>
      </c>
      <c r="F185" s="220" t="s">
        <v>80</v>
      </c>
      <c r="G185" s="218"/>
      <c r="H185" s="221">
        <v>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194</v>
      </c>
      <c r="AU185" s="227" t="s">
        <v>82</v>
      </c>
      <c r="AV185" s="14" t="s">
        <v>82</v>
      </c>
      <c r="AW185" s="14" t="s">
        <v>29</v>
      </c>
      <c r="AX185" s="14" t="s">
        <v>80</v>
      </c>
      <c r="AY185" s="227" t="s">
        <v>182</v>
      </c>
    </row>
    <row r="186" spans="1:65" s="2" customFormat="1" ht="33" customHeight="1">
      <c r="A186" s="34"/>
      <c r="B186" s="35"/>
      <c r="C186" s="192" t="s">
        <v>390</v>
      </c>
      <c r="D186" s="192" t="s">
        <v>184</v>
      </c>
      <c r="E186" s="193" t="s">
        <v>5908</v>
      </c>
      <c r="F186" s="194" t="s">
        <v>5909</v>
      </c>
      <c r="G186" s="195" t="s">
        <v>324</v>
      </c>
      <c r="H186" s="196">
        <v>1</v>
      </c>
      <c r="I186" s="197"/>
      <c r="J186" s="198">
        <f>ROUND(I186*H186,2)</f>
        <v>0</v>
      </c>
      <c r="K186" s="199"/>
      <c r="L186" s="39"/>
      <c r="M186" s="200" t="s">
        <v>1</v>
      </c>
      <c r="N186" s="201" t="s">
        <v>37</v>
      </c>
      <c r="O186" s="71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326</v>
      </c>
      <c r="AT186" s="204" t="s">
        <v>184</v>
      </c>
      <c r="AU186" s="204" t="s">
        <v>82</v>
      </c>
      <c r="AY186" s="17" t="s">
        <v>182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80</v>
      </c>
      <c r="BK186" s="205">
        <f>ROUND(I186*H186,2)</f>
        <v>0</v>
      </c>
      <c r="BL186" s="17" t="s">
        <v>326</v>
      </c>
      <c r="BM186" s="204" t="s">
        <v>5910</v>
      </c>
    </row>
    <row r="187" spans="1:65" s="14" customFormat="1" ht="11.25">
      <c r="B187" s="217"/>
      <c r="C187" s="218"/>
      <c r="D187" s="208" t="s">
        <v>194</v>
      </c>
      <c r="E187" s="219" t="s">
        <v>1</v>
      </c>
      <c r="F187" s="220" t="s">
        <v>80</v>
      </c>
      <c r="G187" s="218"/>
      <c r="H187" s="221">
        <v>1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194</v>
      </c>
      <c r="AU187" s="227" t="s">
        <v>82</v>
      </c>
      <c r="AV187" s="14" t="s">
        <v>82</v>
      </c>
      <c r="AW187" s="14" t="s">
        <v>29</v>
      </c>
      <c r="AX187" s="14" t="s">
        <v>80</v>
      </c>
      <c r="AY187" s="227" t="s">
        <v>182</v>
      </c>
    </row>
    <row r="188" spans="1:65" s="2" customFormat="1" ht="16.5" customHeight="1">
      <c r="A188" s="34"/>
      <c r="B188" s="35"/>
      <c r="C188" s="242" t="s">
        <v>397</v>
      </c>
      <c r="D188" s="242" t="s">
        <v>648</v>
      </c>
      <c r="E188" s="243" t="s">
        <v>5911</v>
      </c>
      <c r="F188" s="244" t="s">
        <v>5912</v>
      </c>
      <c r="G188" s="245" t="s">
        <v>324</v>
      </c>
      <c r="H188" s="246">
        <v>1</v>
      </c>
      <c r="I188" s="247"/>
      <c r="J188" s="248">
        <f>ROUND(I188*H188,2)</f>
        <v>0</v>
      </c>
      <c r="K188" s="249"/>
      <c r="L188" s="250"/>
      <c r="M188" s="251" t="s">
        <v>1</v>
      </c>
      <c r="N188" s="252" t="s">
        <v>37</v>
      </c>
      <c r="O188" s="71"/>
      <c r="P188" s="202">
        <f>O188*H188</f>
        <v>0</v>
      </c>
      <c r="Q188" s="202">
        <v>6.1000000000000004E-3</v>
      </c>
      <c r="R188" s="202">
        <f>Q188*H188</f>
        <v>6.1000000000000004E-3</v>
      </c>
      <c r="S188" s="202">
        <v>0</v>
      </c>
      <c r="T188" s="20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434</v>
      </c>
      <c r="AT188" s="204" t="s">
        <v>648</v>
      </c>
      <c r="AU188" s="204" t="s">
        <v>82</v>
      </c>
      <c r="AY188" s="17" t="s">
        <v>182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80</v>
      </c>
      <c r="BK188" s="205">
        <f>ROUND(I188*H188,2)</f>
        <v>0</v>
      </c>
      <c r="BL188" s="17" t="s">
        <v>326</v>
      </c>
      <c r="BM188" s="204" t="s">
        <v>5913</v>
      </c>
    </row>
    <row r="189" spans="1:65" s="14" customFormat="1" ht="11.25">
      <c r="B189" s="217"/>
      <c r="C189" s="218"/>
      <c r="D189" s="208" t="s">
        <v>194</v>
      </c>
      <c r="E189" s="219" t="s">
        <v>1</v>
      </c>
      <c r="F189" s="220" t="s">
        <v>80</v>
      </c>
      <c r="G189" s="218"/>
      <c r="H189" s="221">
        <v>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194</v>
      </c>
      <c r="AU189" s="227" t="s">
        <v>82</v>
      </c>
      <c r="AV189" s="14" t="s">
        <v>82</v>
      </c>
      <c r="AW189" s="14" t="s">
        <v>29</v>
      </c>
      <c r="AX189" s="14" t="s">
        <v>80</v>
      </c>
      <c r="AY189" s="227" t="s">
        <v>182</v>
      </c>
    </row>
    <row r="190" spans="1:65" s="2" customFormat="1" ht="33" customHeight="1">
      <c r="A190" s="34"/>
      <c r="B190" s="35"/>
      <c r="C190" s="192" t="s">
        <v>403</v>
      </c>
      <c r="D190" s="192" t="s">
        <v>184</v>
      </c>
      <c r="E190" s="193" t="s">
        <v>5914</v>
      </c>
      <c r="F190" s="194" t="s">
        <v>5915</v>
      </c>
      <c r="G190" s="195" t="s">
        <v>324</v>
      </c>
      <c r="H190" s="196">
        <v>1</v>
      </c>
      <c r="I190" s="197"/>
      <c r="J190" s="198">
        <f>ROUND(I190*H190,2)</f>
        <v>0</v>
      </c>
      <c r="K190" s="199"/>
      <c r="L190" s="39"/>
      <c r="M190" s="200" t="s">
        <v>1</v>
      </c>
      <c r="N190" s="201" t="s">
        <v>37</v>
      </c>
      <c r="O190" s="7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326</v>
      </c>
      <c r="AT190" s="204" t="s">
        <v>184</v>
      </c>
      <c r="AU190" s="204" t="s">
        <v>82</v>
      </c>
      <c r="AY190" s="17" t="s">
        <v>182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80</v>
      </c>
      <c r="BK190" s="205">
        <f>ROUND(I190*H190,2)</f>
        <v>0</v>
      </c>
      <c r="BL190" s="17" t="s">
        <v>326</v>
      </c>
      <c r="BM190" s="204" t="s">
        <v>5916</v>
      </c>
    </row>
    <row r="191" spans="1:65" s="14" customFormat="1" ht="11.25">
      <c r="B191" s="217"/>
      <c r="C191" s="218"/>
      <c r="D191" s="208" t="s">
        <v>194</v>
      </c>
      <c r="E191" s="219" t="s">
        <v>1</v>
      </c>
      <c r="F191" s="220" t="s">
        <v>80</v>
      </c>
      <c r="G191" s="218"/>
      <c r="H191" s="221">
        <v>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194</v>
      </c>
      <c r="AU191" s="227" t="s">
        <v>82</v>
      </c>
      <c r="AV191" s="14" t="s">
        <v>82</v>
      </c>
      <c r="AW191" s="14" t="s">
        <v>29</v>
      </c>
      <c r="AX191" s="14" t="s">
        <v>80</v>
      </c>
      <c r="AY191" s="227" t="s">
        <v>182</v>
      </c>
    </row>
    <row r="192" spans="1:65" s="2" customFormat="1" ht="16.5" customHeight="1">
      <c r="A192" s="34"/>
      <c r="B192" s="35"/>
      <c r="C192" s="242" t="s">
        <v>413</v>
      </c>
      <c r="D192" s="242" t="s">
        <v>648</v>
      </c>
      <c r="E192" s="243" t="s">
        <v>5917</v>
      </c>
      <c r="F192" s="244" t="s">
        <v>5918</v>
      </c>
      <c r="G192" s="245" t="s">
        <v>324</v>
      </c>
      <c r="H192" s="246">
        <v>1</v>
      </c>
      <c r="I192" s="247"/>
      <c r="J192" s="248">
        <f>ROUND(I192*H192,2)</f>
        <v>0</v>
      </c>
      <c r="K192" s="249"/>
      <c r="L192" s="250"/>
      <c r="M192" s="251" t="s">
        <v>1</v>
      </c>
      <c r="N192" s="252" t="s">
        <v>37</v>
      </c>
      <c r="O192" s="71"/>
      <c r="P192" s="202">
        <f>O192*H192</f>
        <v>0</v>
      </c>
      <c r="Q192" s="202">
        <v>1.0200000000000001E-2</v>
      </c>
      <c r="R192" s="202">
        <f>Q192*H192</f>
        <v>1.0200000000000001E-2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434</v>
      </c>
      <c r="AT192" s="204" t="s">
        <v>648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5919</v>
      </c>
    </row>
    <row r="193" spans="1:65" s="14" customFormat="1" ht="11.25">
      <c r="B193" s="217"/>
      <c r="C193" s="218"/>
      <c r="D193" s="208" t="s">
        <v>194</v>
      </c>
      <c r="E193" s="219" t="s">
        <v>1</v>
      </c>
      <c r="F193" s="220" t="s">
        <v>80</v>
      </c>
      <c r="G193" s="218"/>
      <c r="H193" s="221">
        <v>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194</v>
      </c>
      <c r="AU193" s="227" t="s">
        <v>82</v>
      </c>
      <c r="AV193" s="14" t="s">
        <v>82</v>
      </c>
      <c r="AW193" s="14" t="s">
        <v>29</v>
      </c>
      <c r="AX193" s="14" t="s">
        <v>80</v>
      </c>
      <c r="AY193" s="227" t="s">
        <v>182</v>
      </c>
    </row>
    <row r="194" spans="1:65" s="2" customFormat="1" ht="33" customHeight="1">
      <c r="A194" s="34"/>
      <c r="B194" s="35"/>
      <c r="C194" s="192" t="s">
        <v>418</v>
      </c>
      <c r="D194" s="192" t="s">
        <v>184</v>
      </c>
      <c r="E194" s="193" t="s">
        <v>5920</v>
      </c>
      <c r="F194" s="194" t="s">
        <v>5921</v>
      </c>
      <c r="G194" s="195" t="s">
        <v>324</v>
      </c>
      <c r="H194" s="196">
        <v>1</v>
      </c>
      <c r="I194" s="197"/>
      <c r="J194" s="198">
        <f>ROUND(I194*H194,2)</f>
        <v>0</v>
      </c>
      <c r="K194" s="199"/>
      <c r="L194" s="39"/>
      <c r="M194" s="200" t="s">
        <v>1</v>
      </c>
      <c r="N194" s="201" t="s">
        <v>37</v>
      </c>
      <c r="O194" s="71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326</v>
      </c>
      <c r="AT194" s="204" t="s">
        <v>184</v>
      </c>
      <c r="AU194" s="204" t="s">
        <v>82</v>
      </c>
      <c r="AY194" s="17" t="s">
        <v>182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80</v>
      </c>
      <c r="BK194" s="205">
        <f>ROUND(I194*H194,2)</f>
        <v>0</v>
      </c>
      <c r="BL194" s="17" t="s">
        <v>326</v>
      </c>
      <c r="BM194" s="204" t="s">
        <v>5922</v>
      </c>
    </row>
    <row r="195" spans="1:65" s="14" customFormat="1" ht="11.25">
      <c r="B195" s="217"/>
      <c r="C195" s="218"/>
      <c r="D195" s="208" t="s">
        <v>194</v>
      </c>
      <c r="E195" s="219" t="s">
        <v>1</v>
      </c>
      <c r="F195" s="220" t="s">
        <v>80</v>
      </c>
      <c r="G195" s="218"/>
      <c r="H195" s="221">
        <v>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194</v>
      </c>
      <c r="AU195" s="227" t="s">
        <v>82</v>
      </c>
      <c r="AV195" s="14" t="s">
        <v>82</v>
      </c>
      <c r="AW195" s="14" t="s">
        <v>29</v>
      </c>
      <c r="AX195" s="14" t="s">
        <v>80</v>
      </c>
      <c r="AY195" s="227" t="s">
        <v>182</v>
      </c>
    </row>
    <row r="196" spans="1:65" s="2" customFormat="1" ht="16.5" customHeight="1">
      <c r="A196" s="34"/>
      <c r="B196" s="35"/>
      <c r="C196" s="242" t="s">
        <v>423</v>
      </c>
      <c r="D196" s="242" t="s">
        <v>648</v>
      </c>
      <c r="E196" s="243" t="s">
        <v>5923</v>
      </c>
      <c r="F196" s="244" t="s">
        <v>5924</v>
      </c>
      <c r="G196" s="245" t="s">
        <v>324</v>
      </c>
      <c r="H196" s="246">
        <v>1</v>
      </c>
      <c r="I196" s="247"/>
      <c r="J196" s="248">
        <f>ROUND(I196*H196,2)</f>
        <v>0</v>
      </c>
      <c r="K196" s="249"/>
      <c r="L196" s="250"/>
      <c r="M196" s="251" t="s">
        <v>1</v>
      </c>
      <c r="N196" s="252" t="s">
        <v>37</v>
      </c>
      <c r="O196" s="71"/>
      <c r="P196" s="202">
        <f>O196*H196</f>
        <v>0</v>
      </c>
      <c r="Q196" s="202">
        <v>1.14E-2</v>
      </c>
      <c r="R196" s="202">
        <f>Q196*H196</f>
        <v>1.14E-2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434</v>
      </c>
      <c r="AT196" s="204" t="s">
        <v>648</v>
      </c>
      <c r="AU196" s="204" t="s">
        <v>82</v>
      </c>
      <c r="AY196" s="17" t="s">
        <v>182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326</v>
      </c>
      <c r="BM196" s="204" t="s">
        <v>5925</v>
      </c>
    </row>
    <row r="197" spans="1:65" s="14" customFormat="1" ht="11.25">
      <c r="B197" s="217"/>
      <c r="C197" s="218"/>
      <c r="D197" s="208" t="s">
        <v>194</v>
      </c>
      <c r="E197" s="219" t="s">
        <v>1</v>
      </c>
      <c r="F197" s="220" t="s">
        <v>80</v>
      </c>
      <c r="G197" s="218"/>
      <c r="H197" s="221">
        <v>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194</v>
      </c>
      <c r="AU197" s="227" t="s">
        <v>82</v>
      </c>
      <c r="AV197" s="14" t="s">
        <v>82</v>
      </c>
      <c r="AW197" s="14" t="s">
        <v>29</v>
      </c>
      <c r="AX197" s="14" t="s">
        <v>80</v>
      </c>
      <c r="AY197" s="227" t="s">
        <v>182</v>
      </c>
    </row>
    <row r="198" spans="1:65" s="2" customFormat="1" ht="33" customHeight="1">
      <c r="A198" s="34"/>
      <c r="B198" s="35"/>
      <c r="C198" s="192" t="s">
        <v>427</v>
      </c>
      <c r="D198" s="192" t="s">
        <v>184</v>
      </c>
      <c r="E198" s="193" t="s">
        <v>5926</v>
      </c>
      <c r="F198" s="194" t="s">
        <v>5927</v>
      </c>
      <c r="G198" s="195" t="s">
        <v>324</v>
      </c>
      <c r="H198" s="196">
        <v>2</v>
      </c>
      <c r="I198" s="197"/>
      <c r="J198" s="198">
        <f>ROUND(I198*H198,2)</f>
        <v>0</v>
      </c>
      <c r="K198" s="199"/>
      <c r="L198" s="39"/>
      <c r="M198" s="200" t="s">
        <v>1</v>
      </c>
      <c r="N198" s="201" t="s">
        <v>37</v>
      </c>
      <c r="O198" s="7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326</v>
      </c>
      <c r="AT198" s="204" t="s">
        <v>184</v>
      </c>
      <c r="AU198" s="204" t="s">
        <v>82</v>
      </c>
      <c r="AY198" s="17" t="s">
        <v>182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80</v>
      </c>
      <c r="BK198" s="205">
        <f>ROUND(I198*H198,2)</f>
        <v>0</v>
      </c>
      <c r="BL198" s="17" t="s">
        <v>326</v>
      </c>
      <c r="BM198" s="204" t="s">
        <v>5928</v>
      </c>
    </row>
    <row r="199" spans="1:65" s="14" customFormat="1" ht="11.25">
      <c r="B199" s="217"/>
      <c r="C199" s="218"/>
      <c r="D199" s="208" t="s">
        <v>194</v>
      </c>
      <c r="E199" s="219" t="s">
        <v>1</v>
      </c>
      <c r="F199" s="220" t="s">
        <v>2922</v>
      </c>
      <c r="G199" s="218"/>
      <c r="H199" s="221">
        <v>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194</v>
      </c>
      <c r="AU199" s="227" t="s">
        <v>82</v>
      </c>
      <c r="AV199" s="14" t="s">
        <v>82</v>
      </c>
      <c r="AW199" s="14" t="s">
        <v>29</v>
      </c>
      <c r="AX199" s="14" t="s">
        <v>80</v>
      </c>
      <c r="AY199" s="227" t="s">
        <v>182</v>
      </c>
    </row>
    <row r="200" spans="1:65" s="2" customFormat="1" ht="16.5" customHeight="1">
      <c r="A200" s="34"/>
      <c r="B200" s="35"/>
      <c r="C200" s="242" t="s">
        <v>434</v>
      </c>
      <c r="D200" s="242" t="s">
        <v>648</v>
      </c>
      <c r="E200" s="243" t="s">
        <v>5929</v>
      </c>
      <c r="F200" s="244" t="s">
        <v>5930</v>
      </c>
      <c r="G200" s="245" t="s">
        <v>324</v>
      </c>
      <c r="H200" s="246">
        <v>2</v>
      </c>
      <c r="I200" s="247"/>
      <c r="J200" s="248">
        <f>ROUND(I200*H200,2)</f>
        <v>0</v>
      </c>
      <c r="K200" s="249"/>
      <c r="L200" s="250"/>
      <c r="M200" s="251" t="s">
        <v>1</v>
      </c>
      <c r="N200" s="252" t="s">
        <v>37</v>
      </c>
      <c r="O200" s="71"/>
      <c r="P200" s="202">
        <f>O200*H200</f>
        <v>0</v>
      </c>
      <c r="Q200" s="202">
        <v>4.0000000000000002E-4</v>
      </c>
      <c r="R200" s="202">
        <f>Q200*H200</f>
        <v>8.0000000000000004E-4</v>
      </c>
      <c r="S200" s="202">
        <v>0</v>
      </c>
      <c r="T200" s="20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434</v>
      </c>
      <c r="AT200" s="204" t="s">
        <v>648</v>
      </c>
      <c r="AU200" s="204" t="s">
        <v>82</v>
      </c>
      <c r="AY200" s="17" t="s">
        <v>182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7" t="s">
        <v>80</v>
      </c>
      <c r="BK200" s="205">
        <f>ROUND(I200*H200,2)</f>
        <v>0</v>
      </c>
      <c r="BL200" s="17" t="s">
        <v>326</v>
      </c>
      <c r="BM200" s="204" t="s">
        <v>5931</v>
      </c>
    </row>
    <row r="201" spans="1:65" s="14" customFormat="1" ht="11.25">
      <c r="B201" s="217"/>
      <c r="C201" s="218"/>
      <c r="D201" s="208" t="s">
        <v>194</v>
      </c>
      <c r="E201" s="219" t="s">
        <v>1</v>
      </c>
      <c r="F201" s="220" t="s">
        <v>2922</v>
      </c>
      <c r="G201" s="218"/>
      <c r="H201" s="221">
        <v>2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194</v>
      </c>
      <c r="AU201" s="227" t="s">
        <v>82</v>
      </c>
      <c r="AV201" s="14" t="s">
        <v>82</v>
      </c>
      <c r="AW201" s="14" t="s">
        <v>29</v>
      </c>
      <c r="AX201" s="14" t="s">
        <v>80</v>
      </c>
      <c r="AY201" s="227" t="s">
        <v>182</v>
      </c>
    </row>
    <row r="202" spans="1:65" s="2" customFormat="1" ht="33" customHeight="1">
      <c r="A202" s="34"/>
      <c r="B202" s="35"/>
      <c r="C202" s="192" t="s">
        <v>438</v>
      </c>
      <c r="D202" s="192" t="s">
        <v>184</v>
      </c>
      <c r="E202" s="193" t="s">
        <v>5932</v>
      </c>
      <c r="F202" s="194" t="s">
        <v>5933</v>
      </c>
      <c r="G202" s="195" t="s">
        <v>324</v>
      </c>
      <c r="H202" s="196">
        <v>18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326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326</v>
      </c>
      <c r="BM202" s="204" t="s">
        <v>5934</v>
      </c>
    </row>
    <row r="203" spans="1:65" s="14" customFormat="1" ht="11.25">
      <c r="B203" s="217"/>
      <c r="C203" s="218"/>
      <c r="D203" s="208" t="s">
        <v>194</v>
      </c>
      <c r="E203" s="219" t="s">
        <v>1</v>
      </c>
      <c r="F203" s="220" t="s">
        <v>334</v>
      </c>
      <c r="G203" s="218"/>
      <c r="H203" s="221">
        <v>18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29</v>
      </c>
      <c r="AX203" s="14" t="s">
        <v>80</v>
      </c>
      <c r="AY203" s="227" t="s">
        <v>182</v>
      </c>
    </row>
    <row r="204" spans="1:65" s="2" customFormat="1" ht="16.5" customHeight="1">
      <c r="A204" s="34"/>
      <c r="B204" s="35"/>
      <c r="C204" s="242" t="s">
        <v>443</v>
      </c>
      <c r="D204" s="242" t="s">
        <v>648</v>
      </c>
      <c r="E204" s="243" t="s">
        <v>5935</v>
      </c>
      <c r="F204" s="244" t="s">
        <v>5936</v>
      </c>
      <c r="G204" s="245" t="s">
        <v>324</v>
      </c>
      <c r="H204" s="246">
        <v>18</v>
      </c>
      <c r="I204" s="247"/>
      <c r="J204" s="248">
        <f>ROUND(I204*H204,2)</f>
        <v>0</v>
      </c>
      <c r="K204" s="249"/>
      <c r="L204" s="250"/>
      <c r="M204" s="251" t="s">
        <v>1</v>
      </c>
      <c r="N204" s="252" t="s">
        <v>37</v>
      </c>
      <c r="O204" s="71"/>
      <c r="P204" s="202">
        <f>O204*H204</f>
        <v>0</v>
      </c>
      <c r="Q204" s="202">
        <v>2.0999999999999999E-3</v>
      </c>
      <c r="R204" s="202">
        <f>Q204*H204</f>
        <v>3.78E-2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434</v>
      </c>
      <c r="AT204" s="204" t="s">
        <v>648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326</v>
      </c>
      <c r="BM204" s="204" t="s">
        <v>5937</v>
      </c>
    </row>
    <row r="205" spans="1:65" s="14" customFormat="1" ht="11.25">
      <c r="B205" s="217"/>
      <c r="C205" s="218"/>
      <c r="D205" s="208" t="s">
        <v>194</v>
      </c>
      <c r="E205" s="219" t="s">
        <v>1</v>
      </c>
      <c r="F205" s="220" t="s">
        <v>334</v>
      </c>
      <c r="G205" s="218"/>
      <c r="H205" s="221">
        <v>18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194</v>
      </c>
      <c r="AU205" s="227" t="s">
        <v>82</v>
      </c>
      <c r="AV205" s="14" t="s">
        <v>82</v>
      </c>
      <c r="AW205" s="14" t="s">
        <v>29</v>
      </c>
      <c r="AX205" s="14" t="s">
        <v>80</v>
      </c>
      <c r="AY205" s="227" t="s">
        <v>182</v>
      </c>
    </row>
    <row r="206" spans="1:65" s="2" customFormat="1" ht="24.2" customHeight="1">
      <c r="A206" s="34"/>
      <c r="B206" s="35"/>
      <c r="C206" s="192" t="s">
        <v>447</v>
      </c>
      <c r="D206" s="192" t="s">
        <v>184</v>
      </c>
      <c r="E206" s="193" t="s">
        <v>5938</v>
      </c>
      <c r="F206" s="194" t="s">
        <v>5939</v>
      </c>
      <c r="G206" s="195" t="s">
        <v>324</v>
      </c>
      <c r="H206" s="196">
        <v>3</v>
      </c>
      <c r="I206" s="197"/>
      <c r="J206" s="198">
        <f>ROUND(I206*H206,2)</f>
        <v>0</v>
      </c>
      <c r="K206" s="199"/>
      <c r="L206" s="39"/>
      <c r="M206" s="200" t="s">
        <v>1</v>
      </c>
      <c r="N206" s="201" t="s">
        <v>37</v>
      </c>
      <c r="O206" s="71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326</v>
      </c>
      <c r="AT206" s="204" t="s">
        <v>184</v>
      </c>
      <c r="AU206" s="204" t="s">
        <v>82</v>
      </c>
      <c r="AY206" s="17" t="s">
        <v>182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80</v>
      </c>
      <c r="BK206" s="205">
        <f>ROUND(I206*H206,2)</f>
        <v>0</v>
      </c>
      <c r="BL206" s="17" t="s">
        <v>326</v>
      </c>
      <c r="BM206" s="204" t="s">
        <v>5940</v>
      </c>
    </row>
    <row r="207" spans="1:65" s="14" customFormat="1" ht="11.25">
      <c r="B207" s="217"/>
      <c r="C207" s="218"/>
      <c r="D207" s="208" t="s">
        <v>194</v>
      </c>
      <c r="E207" s="219" t="s">
        <v>1</v>
      </c>
      <c r="F207" s="220" t="s">
        <v>5941</v>
      </c>
      <c r="G207" s="218"/>
      <c r="H207" s="221">
        <v>3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194</v>
      </c>
      <c r="AU207" s="227" t="s">
        <v>82</v>
      </c>
      <c r="AV207" s="14" t="s">
        <v>82</v>
      </c>
      <c r="AW207" s="14" t="s">
        <v>29</v>
      </c>
      <c r="AX207" s="14" t="s">
        <v>80</v>
      </c>
      <c r="AY207" s="227" t="s">
        <v>182</v>
      </c>
    </row>
    <row r="208" spans="1:65" s="2" customFormat="1" ht="33" customHeight="1">
      <c r="A208" s="34"/>
      <c r="B208" s="35"/>
      <c r="C208" s="242" t="s">
        <v>452</v>
      </c>
      <c r="D208" s="242" t="s">
        <v>648</v>
      </c>
      <c r="E208" s="243" t="s">
        <v>5942</v>
      </c>
      <c r="F208" s="244" t="s">
        <v>5943</v>
      </c>
      <c r="G208" s="245" t="s">
        <v>324</v>
      </c>
      <c r="H208" s="246">
        <v>2</v>
      </c>
      <c r="I208" s="247"/>
      <c r="J208" s="248">
        <f>ROUND(I208*H208,2)</f>
        <v>0</v>
      </c>
      <c r="K208" s="249"/>
      <c r="L208" s="250"/>
      <c r="M208" s="251" t="s">
        <v>1</v>
      </c>
      <c r="N208" s="252" t="s">
        <v>37</v>
      </c>
      <c r="O208" s="71"/>
      <c r="P208" s="202">
        <f>O208*H208</f>
        <v>0</v>
      </c>
      <c r="Q208" s="202">
        <v>4.1000000000000003E-3</v>
      </c>
      <c r="R208" s="202">
        <f>Q208*H208</f>
        <v>8.2000000000000007E-3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434</v>
      </c>
      <c r="AT208" s="204" t="s">
        <v>648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326</v>
      </c>
      <c r="BM208" s="204" t="s">
        <v>5944</v>
      </c>
    </row>
    <row r="209" spans="1:65" s="14" customFormat="1" ht="11.25">
      <c r="B209" s="217"/>
      <c r="C209" s="218"/>
      <c r="D209" s="208" t="s">
        <v>194</v>
      </c>
      <c r="E209" s="219" t="s">
        <v>1</v>
      </c>
      <c r="F209" s="220" t="s">
        <v>2922</v>
      </c>
      <c r="G209" s="218"/>
      <c r="H209" s="221">
        <v>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194</v>
      </c>
      <c r="AU209" s="227" t="s">
        <v>82</v>
      </c>
      <c r="AV209" s="14" t="s">
        <v>82</v>
      </c>
      <c r="AW209" s="14" t="s">
        <v>29</v>
      </c>
      <c r="AX209" s="14" t="s">
        <v>80</v>
      </c>
      <c r="AY209" s="227" t="s">
        <v>182</v>
      </c>
    </row>
    <row r="210" spans="1:65" s="2" customFormat="1" ht="33" customHeight="1">
      <c r="A210" s="34"/>
      <c r="B210" s="35"/>
      <c r="C210" s="242" t="s">
        <v>460</v>
      </c>
      <c r="D210" s="242" t="s">
        <v>648</v>
      </c>
      <c r="E210" s="243" t="s">
        <v>5945</v>
      </c>
      <c r="F210" s="244" t="s">
        <v>5946</v>
      </c>
      <c r="G210" s="245" t="s">
        <v>324</v>
      </c>
      <c r="H210" s="246">
        <v>1</v>
      </c>
      <c r="I210" s="247"/>
      <c r="J210" s="248">
        <f t="shared" ref="J210:J215" si="0">ROUND(I210*H210,2)</f>
        <v>0</v>
      </c>
      <c r="K210" s="249"/>
      <c r="L210" s="250"/>
      <c r="M210" s="251" t="s">
        <v>1</v>
      </c>
      <c r="N210" s="252" t="s">
        <v>37</v>
      </c>
      <c r="O210" s="71"/>
      <c r="P210" s="202">
        <f t="shared" ref="P210:P215" si="1">O210*H210</f>
        <v>0</v>
      </c>
      <c r="Q210" s="202">
        <v>4.3E-3</v>
      </c>
      <c r="R210" s="202">
        <f t="shared" ref="R210:R215" si="2">Q210*H210</f>
        <v>4.3E-3</v>
      </c>
      <c r="S210" s="202">
        <v>0</v>
      </c>
      <c r="T210" s="203">
        <f t="shared" ref="T210:T215" si="3"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4" t="s">
        <v>434</v>
      </c>
      <c r="AT210" s="204" t="s">
        <v>648</v>
      </c>
      <c r="AU210" s="204" t="s">
        <v>82</v>
      </c>
      <c r="AY210" s="17" t="s">
        <v>182</v>
      </c>
      <c r="BE210" s="205">
        <f t="shared" ref="BE210:BE215" si="4">IF(N210="základní",J210,0)</f>
        <v>0</v>
      </c>
      <c r="BF210" s="205">
        <f t="shared" ref="BF210:BF215" si="5">IF(N210="snížená",J210,0)</f>
        <v>0</v>
      </c>
      <c r="BG210" s="205">
        <f t="shared" ref="BG210:BG215" si="6">IF(N210="zákl. přenesená",J210,0)</f>
        <v>0</v>
      </c>
      <c r="BH210" s="205">
        <f t="shared" ref="BH210:BH215" si="7">IF(N210="sníž. přenesená",J210,0)</f>
        <v>0</v>
      </c>
      <c r="BI210" s="205">
        <f t="shared" ref="BI210:BI215" si="8">IF(N210="nulová",J210,0)</f>
        <v>0</v>
      </c>
      <c r="BJ210" s="17" t="s">
        <v>80</v>
      </c>
      <c r="BK210" s="205">
        <f t="shared" ref="BK210:BK215" si="9">ROUND(I210*H210,2)</f>
        <v>0</v>
      </c>
      <c r="BL210" s="17" t="s">
        <v>326</v>
      </c>
      <c r="BM210" s="204" t="s">
        <v>5947</v>
      </c>
    </row>
    <row r="211" spans="1:65" s="2" customFormat="1" ht="24.2" customHeight="1">
      <c r="A211" s="34"/>
      <c r="B211" s="35"/>
      <c r="C211" s="192" t="s">
        <v>467</v>
      </c>
      <c r="D211" s="192" t="s">
        <v>184</v>
      </c>
      <c r="E211" s="193" t="s">
        <v>5948</v>
      </c>
      <c r="F211" s="194" t="s">
        <v>5949</v>
      </c>
      <c r="G211" s="195" t="s">
        <v>324</v>
      </c>
      <c r="H211" s="196">
        <v>1</v>
      </c>
      <c r="I211" s="197"/>
      <c r="J211" s="198">
        <f t="shared" si="0"/>
        <v>0</v>
      </c>
      <c r="K211" s="199"/>
      <c r="L211" s="39"/>
      <c r="M211" s="200" t="s">
        <v>1</v>
      </c>
      <c r="N211" s="201" t="s">
        <v>37</v>
      </c>
      <c r="O211" s="71"/>
      <c r="P211" s="202">
        <f t="shared" si="1"/>
        <v>0</v>
      </c>
      <c r="Q211" s="202">
        <v>0</v>
      </c>
      <c r="R211" s="202">
        <f t="shared" si="2"/>
        <v>0</v>
      </c>
      <c r="S211" s="202">
        <v>0</v>
      </c>
      <c r="T211" s="203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326</v>
      </c>
      <c r="AT211" s="204" t="s">
        <v>184</v>
      </c>
      <c r="AU211" s="204" t="s">
        <v>82</v>
      </c>
      <c r="AY211" s="17" t="s">
        <v>182</v>
      </c>
      <c r="BE211" s="205">
        <f t="shared" si="4"/>
        <v>0</v>
      </c>
      <c r="BF211" s="205">
        <f t="shared" si="5"/>
        <v>0</v>
      </c>
      <c r="BG211" s="205">
        <f t="shared" si="6"/>
        <v>0</v>
      </c>
      <c r="BH211" s="205">
        <f t="shared" si="7"/>
        <v>0</v>
      </c>
      <c r="BI211" s="205">
        <f t="shared" si="8"/>
        <v>0</v>
      </c>
      <c r="BJ211" s="17" t="s">
        <v>80</v>
      </c>
      <c r="BK211" s="205">
        <f t="shared" si="9"/>
        <v>0</v>
      </c>
      <c r="BL211" s="17" t="s">
        <v>326</v>
      </c>
      <c r="BM211" s="204" t="s">
        <v>5950</v>
      </c>
    </row>
    <row r="212" spans="1:65" s="2" customFormat="1" ht="33" customHeight="1">
      <c r="A212" s="34"/>
      <c r="B212" s="35"/>
      <c r="C212" s="242" t="s">
        <v>474</v>
      </c>
      <c r="D212" s="242" t="s">
        <v>648</v>
      </c>
      <c r="E212" s="243" t="s">
        <v>5951</v>
      </c>
      <c r="F212" s="244" t="s">
        <v>5952</v>
      </c>
      <c r="G212" s="245" t="s">
        <v>324</v>
      </c>
      <c r="H212" s="246">
        <v>1</v>
      </c>
      <c r="I212" s="247"/>
      <c r="J212" s="248">
        <f t="shared" si="0"/>
        <v>0</v>
      </c>
      <c r="K212" s="249"/>
      <c r="L212" s="250"/>
      <c r="M212" s="251" t="s">
        <v>1</v>
      </c>
      <c r="N212" s="252" t="s">
        <v>37</v>
      </c>
      <c r="O212" s="71"/>
      <c r="P212" s="202">
        <f t="shared" si="1"/>
        <v>0</v>
      </c>
      <c r="Q212" s="202">
        <v>5.0000000000000001E-3</v>
      </c>
      <c r="R212" s="202">
        <f t="shared" si="2"/>
        <v>5.0000000000000001E-3</v>
      </c>
      <c r="S212" s="202">
        <v>0</v>
      </c>
      <c r="T212" s="203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434</v>
      </c>
      <c r="AT212" s="204" t="s">
        <v>648</v>
      </c>
      <c r="AU212" s="204" t="s">
        <v>82</v>
      </c>
      <c r="AY212" s="17" t="s">
        <v>182</v>
      </c>
      <c r="BE212" s="205">
        <f t="shared" si="4"/>
        <v>0</v>
      </c>
      <c r="BF212" s="205">
        <f t="shared" si="5"/>
        <v>0</v>
      </c>
      <c r="BG212" s="205">
        <f t="shared" si="6"/>
        <v>0</v>
      </c>
      <c r="BH212" s="205">
        <f t="shared" si="7"/>
        <v>0</v>
      </c>
      <c r="BI212" s="205">
        <f t="shared" si="8"/>
        <v>0</v>
      </c>
      <c r="BJ212" s="17" t="s">
        <v>80</v>
      </c>
      <c r="BK212" s="205">
        <f t="shared" si="9"/>
        <v>0</v>
      </c>
      <c r="BL212" s="17" t="s">
        <v>326</v>
      </c>
      <c r="BM212" s="204" t="s">
        <v>5953</v>
      </c>
    </row>
    <row r="213" spans="1:65" s="2" customFormat="1" ht="24.2" customHeight="1">
      <c r="A213" s="34"/>
      <c r="B213" s="35"/>
      <c r="C213" s="192" t="s">
        <v>481</v>
      </c>
      <c r="D213" s="192" t="s">
        <v>184</v>
      </c>
      <c r="E213" s="193" t="s">
        <v>5954</v>
      </c>
      <c r="F213" s="194" t="s">
        <v>5955</v>
      </c>
      <c r="G213" s="195" t="s">
        <v>324</v>
      </c>
      <c r="H213" s="196">
        <v>1</v>
      </c>
      <c r="I213" s="197"/>
      <c r="J213" s="198">
        <f t="shared" si="0"/>
        <v>0</v>
      </c>
      <c r="K213" s="199"/>
      <c r="L213" s="39"/>
      <c r="M213" s="200" t="s">
        <v>1</v>
      </c>
      <c r="N213" s="201" t="s">
        <v>37</v>
      </c>
      <c r="O213" s="71"/>
      <c r="P213" s="202">
        <f t="shared" si="1"/>
        <v>0</v>
      </c>
      <c r="Q213" s="202">
        <v>0</v>
      </c>
      <c r="R213" s="202">
        <f t="shared" si="2"/>
        <v>0</v>
      </c>
      <c r="S213" s="202">
        <v>0</v>
      </c>
      <c r="T213" s="203">
        <f t="shared" si="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4" t="s">
        <v>326</v>
      </c>
      <c r="AT213" s="204" t="s">
        <v>184</v>
      </c>
      <c r="AU213" s="204" t="s">
        <v>82</v>
      </c>
      <c r="AY213" s="17" t="s">
        <v>182</v>
      </c>
      <c r="BE213" s="205">
        <f t="shared" si="4"/>
        <v>0</v>
      </c>
      <c r="BF213" s="205">
        <f t="shared" si="5"/>
        <v>0</v>
      </c>
      <c r="BG213" s="205">
        <f t="shared" si="6"/>
        <v>0</v>
      </c>
      <c r="BH213" s="205">
        <f t="shared" si="7"/>
        <v>0</v>
      </c>
      <c r="BI213" s="205">
        <f t="shared" si="8"/>
        <v>0</v>
      </c>
      <c r="BJ213" s="17" t="s">
        <v>80</v>
      </c>
      <c r="BK213" s="205">
        <f t="shared" si="9"/>
        <v>0</v>
      </c>
      <c r="BL213" s="17" t="s">
        <v>326</v>
      </c>
      <c r="BM213" s="204" t="s">
        <v>5956</v>
      </c>
    </row>
    <row r="214" spans="1:65" s="2" customFormat="1" ht="33" customHeight="1">
      <c r="A214" s="34"/>
      <c r="B214" s="35"/>
      <c r="C214" s="242" t="s">
        <v>488</v>
      </c>
      <c r="D214" s="242" t="s">
        <v>648</v>
      </c>
      <c r="E214" s="243" t="s">
        <v>5957</v>
      </c>
      <c r="F214" s="244" t="s">
        <v>5958</v>
      </c>
      <c r="G214" s="245" t="s">
        <v>324</v>
      </c>
      <c r="H214" s="246">
        <v>1</v>
      </c>
      <c r="I214" s="247"/>
      <c r="J214" s="248">
        <f t="shared" si="0"/>
        <v>0</v>
      </c>
      <c r="K214" s="249"/>
      <c r="L214" s="250"/>
      <c r="M214" s="251" t="s">
        <v>1</v>
      </c>
      <c r="N214" s="252" t="s">
        <v>37</v>
      </c>
      <c r="O214" s="71"/>
      <c r="P214" s="202">
        <f t="shared" si="1"/>
        <v>0</v>
      </c>
      <c r="Q214" s="202">
        <v>5.3E-3</v>
      </c>
      <c r="R214" s="202">
        <f t="shared" si="2"/>
        <v>5.3E-3</v>
      </c>
      <c r="S214" s="202">
        <v>0</v>
      </c>
      <c r="T214" s="203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4" t="s">
        <v>434</v>
      </c>
      <c r="AT214" s="204" t="s">
        <v>648</v>
      </c>
      <c r="AU214" s="204" t="s">
        <v>82</v>
      </c>
      <c r="AY214" s="17" t="s">
        <v>182</v>
      </c>
      <c r="BE214" s="205">
        <f t="shared" si="4"/>
        <v>0</v>
      </c>
      <c r="BF214" s="205">
        <f t="shared" si="5"/>
        <v>0</v>
      </c>
      <c r="BG214" s="205">
        <f t="shared" si="6"/>
        <v>0</v>
      </c>
      <c r="BH214" s="205">
        <f t="shared" si="7"/>
        <v>0</v>
      </c>
      <c r="BI214" s="205">
        <f t="shared" si="8"/>
        <v>0</v>
      </c>
      <c r="BJ214" s="17" t="s">
        <v>80</v>
      </c>
      <c r="BK214" s="205">
        <f t="shared" si="9"/>
        <v>0</v>
      </c>
      <c r="BL214" s="17" t="s">
        <v>326</v>
      </c>
      <c r="BM214" s="204" t="s">
        <v>5959</v>
      </c>
    </row>
    <row r="215" spans="1:65" s="2" customFormat="1" ht="24.2" customHeight="1">
      <c r="A215" s="34"/>
      <c r="B215" s="35"/>
      <c r="C215" s="192" t="s">
        <v>492</v>
      </c>
      <c r="D215" s="192" t="s">
        <v>184</v>
      </c>
      <c r="E215" s="193" t="s">
        <v>5960</v>
      </c>
      <c r="F215" s="194" t="s">
        <v>5961</v>
      </c>
      <c r="G215" s="195" t="s">
        <v>324</v>
      </c>
      <c r="H215" s="196">
        <v>2</v>
      </c>
      <c r="I215" s="197"/>
      <c r="J215" s="198">
        <f t="shared" si="0"/>
        <v>0</v>
      </c>
      <c r="K215" s="199"/>
      <c r="L215" s="39"/>
      <c r="M215" s="200" t="s">
        <v>1</v>
      </c>
      <c r="N215" s="201" t="s">
        <v>37</v>
      </c>
      <c r="O215" s="71"/>
      <c r="P215" s="202">
        <f t="shared" si="1"/>
        <v>0</v>
      </c>
      <c r="Q215" s="202">
        <v>0</v>
      </c>
      <c r="R215" s="202">
        <f t="shared" si="2"/>
        <v>0</v>
      </c>
      <c r="S215" s="202">
        <v>0</v>
      </c>
      <c r="T215" s="203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326</v>
      </c>
      <c r="AT215" s="204" t="s">
        <v>184</v>
      </c>
      <c r="AU215" s="204" t="s">
        <v>82</v>
      </c>
      <c r="AY215" s="17" t="s">
        <v>182</v>
      </c>
      <c r="BE215" s="205">
        <f t="shared" si="4"/>
        <v>0</v>
      </c>
      <c r="BF215" s="205">
        <f t="shared" si="5"/>
        <v>0</v>
      </c>
      <c r="BG215" s="205">
        <f t="shared" si="6"/>
        <v>0</v>
      </c>
      <c r="BH215" s="205">
        <f t="shared" si="7"/>
        <v>0</v>
      </c>
      <c r="BI215" s="205">
        <f t="shared" si="8"/>
        <v>0</v>
      </c>
      <c r="BJ215" s="17" t="s">
        <v>80</v>
      </c>
      <c r="BK215" s="205">
        <f t="shared" si="9"/>
        <v>0</v>
      </c>
      <c r="BL215" s="17" t="s">
        <v>326</v>
      </c>
      <c r="BM215" s="204" t="s">
        <v>5962</v>
      </c>
    </row>
    <row r="216" spans="1:65" s="14" customFormat="1" ht="11.25">
      <c r="B216" s="217"/>
      <c r="C216" s="218"/>
      <c r="D216" s="208" t="s">
        <v>194</v>
      </c>
      <c r="E216" s="219" t="s">
        <v>1</v>
      </c>
      <c r="F216" s="220" t="s">
        <v>2922</v>
      </c>
      <c r="G216" s="218"/>
      <c r="H216" s="221">
        <v>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194</v>
      </c>
      <c r="AU216" s="227" t="s">
        <v>82</v>
      </c>
      <c r="AV216" s="14" t="s">
        <v>82</v>
      </c>
      <c r="AW216" s="14" t="s">
        <v>29</v>
      </c>
      <c r="AX216" s="14" t="s">
        <v>80</v>
      </c>
      <c r="AY216" s="227" t="s">
        <v>182</v>
      </c>
    </row>
    <row r="217" spans="1:65" s="2" customFormat="1" ht="37.9" customHeight="1">
      <c r="A217" s="34"/>
      <c r="B217" s="35"/>
      <c r="C217" s="242" t="s">
        <v>499</v>
      </c>
      <c r="D217" s="242" t="s">
        <v>648</v>
      </c>
      <c r="E217" s="243" t="s">
        <v>5963</v>
      </c>
      <c r="F217" s="244" t="s">
        <v>5964</v>
      </c>
      <c r="G217" s="245" t="s">
        <v>324</v>
      </c>
      <c r="H217" s="246">
        <v>2</v>
      </c>
      <c r="I217" s="247"/>
      <c r="J217" s="248">
        <f>ROUND(I217*H217,2)</f>
        <v>0</v>
      </c>
      <c r="K217" s="249"/>
      <c r="L217" s="250"/>
      <c r="M217" s="251" t="s">
        <v>1</v>
      </c>
      <c r="N217" s="252" t="s">
        <v>37</v>
      </c>
      <c r="O217" s="71"/>
      <c r="P217" s="202">
        <f>O217*H217</f>
        <v>0</v>
      </c>
      <c r="Q217" s="202">
        <v>7.1000000000000004E-3</v>
      </c>
      <c r="R217" s="202">
        <f>Q217*H217</f>
        <v>1.4200000000000001E-2</v>
      </c>
      <c r="S217" s="202">
        <v>0</v>
      </c>
      <c r="T217" s="20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4" t="s">
        <v>434</v>
      </c>
      <c r="AT217" s="204" t="s">
        <v>648</v>
      </c>
      <c r="AU217" s="204" t="s">
        <v>82</v>
      </c>
      <c r="AY217" s="17" t="s">
        <v>182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80</v>
      </c>
      <c r="BK217" s="205">
        <f>ROUND(I217*H217,2)</f>
        <v>0</v>
      </c>
      <c r="BL217" s="17" t="s">
        <v>326</v>
      </c>
      <c r="BM217" s="204" t="s">
        <v>5965</v>
      </c>
    </row>
    <row r="218" spans="1:65" s="14" customFormat="1" ht="11.25">
      <c r="B218" s="217"/>
      <c r="C218" s="218"/>
      <c r="D218" s="208" t="s">
        <v>194</v>
      </c>
      <c r="E218" s="219" t="s">
        <v>1</v>
      </c>
      <c r="F218" s="220" t="s">
        <v>2922</v>
      </c>
      <c r="G218" s="218"/>
      <c r="H218" s="221">
        <v>2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194</v>
      </c>
      <c r="AU218" s="227" t="s">
        <v>82</v>
      </c>
      <c r="AV218" s="14" t="s">
        <v>82</v>
      </c>
      <c r="AW218" s="14" t="s">
        <v>29</v>
      </c>
      <c r="AX218" s="14" t="s">
        <v>80</v>
      </c>
      <c r="AY218" s="227" t="s">
        <v>182</v>
      </c>
    </row>
    <row r="219" spans="1:65" s="2" customFormat="1" ht="24.2" customHeight="1">
      <c r="A219" s="34"/>
      <c r="B219" s="35"/>
      <c r="C219" s="192" t="s">
        <v>504</v>
      </c>
      <c r="D219" s="192" t="s">
        <v>184</v>
      </c>
      <c r="E219" s="193" t="s">
        <v>5966</v>
      </c>
      <c r="F219" s="194" t="s">
        <v>5967</v>
      </c>
      <c r="G219" s="195" t="s">
        <v>201</v>
      </c>
      <c r="H219" s="196">
        <v>100.18300000000001</v>
      </c>
      <c r="I219" s="197"/>
      <c r="J219" s="198">
        <f>ROUND(I219*H219,2)</f>
        <v>0</v>
      </c>
      <c r="K219" s="199"/>
      <c r="L219" s="39"/>
      <c r="M219" s="200" t="s">
        <v>1</v>
      </c>
      <c r="N219" s="201" t="s">
        <v>37</v>
      </c>
      <c r="O219" s="71"/>
      <c r="P219" s="202">
        <f>O219*H219</f>
        <v>0</v>
      </c>
      <c r="Q219" s="202">
        <v>1.536E-2</v>
      </c>
      <c r="R219" s="202">
        <f>Q219*H219</f>
        <v>1.5388108800000002</v>
      </c>
      <c r="S219" s="202">
        <v>0</v>
      </c>
      <c r="T219" s="20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326</v>
      </c>
      <c r="AT219" s="204" t="s">
        <v>184</v>
      </c>
      <c r="AU219" s="204" t="s">
        <v>82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326</v>
      </c>
      <c r="BM219" s="204" t="s">
        <v>5968</v>
      </c>
    </row>
    <row r="220" spans="1:65" s="14" customFormat="1" ht="11.25">
      <c r="B220" s="217"/>
      <c r="C220" s="218"/>
      <c r="D220" s="208" t="s">
        <v>194</v>
      </c>
      <c r="E220" s="219" t="s">
        <v>1</v>
      </c>
      <c r="F220" s="220" t="s">
        <v>5969</v>
      </c>
      <c r="G220" s="218"/>
      <c r="H220" s="221">
        <v>12.705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29</v>
      </c>
      <c r="AX220" s="14" t="s">
        <v>72</v>
      </c>
      <c r="AY220" s="227" t="s">
        <v>182</v>
      </c>
    </row>
    <row r="221" spans="1:65" s="14" customFormat="1" ht="11.25">
      <c r="B221" s="217"/>
      <c r="C221" s="218"/>
      <c r="D221" s="208" t="s">
        <v>194</v>
      </c>
      <c r="E221" s="219" t="s">
        <v>1</v>
      </c>
      <c r="F221" s="220" t="s">
        <v>5970</v>
      </c>
      <c r="G221" s="218"/>
      <c r="H221" s="221">
        <v>15.45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194</v>
      </c>
      <c r="AU221" s="227" t="s">
        <v>82</v>
      </c>
      <c r="AV221" s="14" t="s">
        <v>82</v>
      </c>
      <c r="AW221" s="14" t="s">
        <v>29</v>
      </c>
      <c r="AX221" s="14" t="s">
        <v>72</v>
      </c>
      <c r="AY221" s="227" t="s">
        <v>182</v>
      </c>
    </row>
    <row r="222" spans="1:65" s="14" customFormat="1" ht="11.25">
      <c r="B222" s="217"/>
      <c r="C222" s="218"/>
      <c r="D222" s="208" t="s">
        <v>194</v>
      </c>
      <c r="E222" s="219" t="s">
        <v>1</v>
      </c>
      <c r="F222" s="220" t="s">
        <v>5971</v>
      </c>
      <c r="G222" s="218"/>
      <c r="H222" s="221">
        <v>9.1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194</v>
      </c>
      <c r="AU222" s="227" t="s">
        <v>82</v>
      </c>
      <c r="AV222" s="14" t="s">
        <v>82</v>
      </c>
      <c r="AW222" s="14" t="s">
        <v>29</v>
      </c>
      <c r="AX222" s="14" t="s">
        <v>72</v>
      </c>
      <c r="AY222" s="227" t="s">
        <v>182</v>
      </c>
    </row>
    <row r="223" spans="1:65" s="14" customFormat="1" ht="11.25">
      <c r="B223" s="217"/>
      <c r="C223" s="218"/>
      <c r="D223" s="208" t="s">
        <v>194</v>
      </c>
      <c r="E223" s="219" t="s">
        <v>1</v>
      </c>
      <c r="F223" s="220" t="s">
        <v>5972</v>
      </c>
      <c r="G223" s="218"/>
      <c r="H223" s="221">
        <v>16.100000000000001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194</v>
      </c>
      <c r="AU223" s="227" t="s">
        <v>82</v>
      </c>
      <c r="AV223" s="14" t="s">
        <v>82</v>
      </c>
      <c r="AW223" s="14" t="s">
        <v>29</v>
      </c>
      <c r="AX223" s="14" t="s">
        <v>72</v>
      </c>
      <c r="AY223" s="227" t="s">
        <v>182</v>
      </c>
    </row>
    <row r="224" spans="1:65" s="14" customFormat="1" ht="11.25">
      <c r="B224" s="217"/>
      <c r="C224" s="218"/>
      <c r="D224" s="208" t="s">
        <v>194</v>
      </c>
      <c r="E224" s="219" t="s">
        <v>1</v>
      </c>
      <c r="F224" s="220" t="s">
        <v>5973</v>
      </c>
      <c r="G224" s="218"/>
      <c r="H224" s="221">
        <v>3.9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194</v>
      </c>
      <c r="AU224" s="227" t="s">
        <v>82</v>
      </c>
      <c r="AV224" s="14" t="s">
        <v>82</v>
      </c>
      <c r="AW224" s="14" t="s">
        <v>29</v>
      </c>
      <c r="AX224" s="14" t="s">
        <v>72</v>
      </c>
      <c r="AY224" s="227" t="s">
        <v>182</v>
      </c>
    </row>
    <row r="225" spans="1:65" s="14" customFormat="1" ht="11.25">
      <c r="B225" s="217"/>
      <c r="C225" s="218"/>
      <c r="D225" s="208" t="s">
        <v>194</v>
      </c>
      <c r="E225" s="219" t="s">
        <v>1</v>
      </c>
      <c r="F225" s="220" t="s">
        <v>5974</v>
      </c>
      <c r="G225" s="218"/>
      <c r="H225" s="221">
        <v>10.17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194</v>
      </c>
      <c r="AU225" s="227" t="s">
        <v>82</v>
      </c>
      <c r="AV225" s="14" t="s">
        <v>82</v>
      </c>
      <c r="AW225" s="14" t="s">
        <v>29</v>
      </c>
      <c r="AX225" s="14" t="s">
        <v>72</v>
      </c>
      <c r="AY225" s="227" t="s">
        <v>182</v>
      </c>
    </row>
    <row r="226" spans="1:65" s="14" customFormat="1" ht="11.25">
      <c r="B226" s="217"/>
      <c r="C226" s="218"/>
      <c r="D226" s="208" t="s">
        <v>194</v>
      </c>
      <c r="E226" s="219" t="s">
        <v>1</v>
      </c>
      <c r="F226" s="220" t="s">
        <v>5975</v>
      </c>
      <c r="G226" s="218"/>
      <c r="H226" s="221">
        <v>17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194</v>
      </c>
      <c r="AU226" s="227" t="s">
        <v>82</v>
      </c>
      <c r="AV226" s="14" t="s">
        <v>82</v>
      </c>
      <c r="AW226" s="14" t="s">
        <v>29</v>
      </c>
      <c r="AX226" s="14" t="s">
        <v>72</v>
      </c>
      <c r="AY226" s="227" t="s">
        <v>182</v>
      </c>
    </row>
    <row r="227" spans="1:65" s="14" customFormat="1" ht="11.25">
      <c r="B227" s="217"/>
      <c r="C227" s="218"/>
      <c r="D227" s="208" t="s">
        <v>194</v>
      </c>
      <c r="E227" s="219" t="s">
        <v>1</v>
      </c>
      <c r="F227" s="220" t="s">
        <v>5976</v>
      </c>
      <c r="G227" s="218"/>
      <c r="H227" s="221">
        <v>0.65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194</v>
      </c>
      <c r="AU227" s="227" t="s">
        <v>82</v>
      </c>
      <c r="AV227" s="14" t="s">
        <v>82</v>
      </c>
      <c r="AW227" s="14" t="s">
        <v>29</v>
      </c>
      <c r="AX227" s="14" t="s">
        <v>72</v>
      </c>
      <c r="AY227" s="227" t="s">
        <v>182</v>
      </c>
    </row>
    <row r="228" spans="1:65" s="14" customFormat="1" ht="11.25">
      <c r="B228" s="217"/>
      <c r="C228" s="218"/>
      <c r="D228" s="208" t="s">
        <v>194</v>
      </c>
      <c r="E228" s="219" t="s">
        <v>1</v>
      </c>
      <c r="F228" s="220" t="s">
        <v>5977</v>
      </c>
      <c r="G228" s="218"/>
      <c r="H228" s="221">
        <v>6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194</v>
      </c>
      <c r="AU228" s="227" t="s">
        <v>82</v>
      </c>
      <c r="AV228" s="14" t="s">
        <v>82</v>
      </c>
      <c r="AW228" s="14" t="s">
        <v>29</v>
      </c>
      <c r="AX228" s="14" t="s">
        <v>72</v>
      </c>
      <c r="AY228" s="227" t="s">
        <v>182</v>
      </c>
    </row>
    <row r="229" spans="1:65" s="13" customFormat="1" ht="11.25">
      <c r="B229" s="206"/>
      <c r="C229" s="207"/>
      <c r="D229" s="208" t="s">
        <v>194</v>
      </c>
      <c r="E229" s="209" t="s">
        <v>1</v>
      </c>
      <c r="F229" s="210" t="s">
        <v>5978</v>
      </c>
      <c r="G229" s="207"/>
      <c r="H229" s="209" t="s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194</v>
      </c>
      <c r="AU229" s="216" t="s">
        <v>82</v>
      </c>
      <c r="AV229" s="13" t="s">
        <v>80</v>
      </c>
      <c r="AW229" s="13" t="s">
        <v>29</v>
      </c>
      <c r="AX229" s="13" t="s">
        <v>72</v>
      </c>
      <c r="AY229" s="216" t="s">
        <v>182</v>
      </c>
    </row>
    <row r="230" spans="1:65" s="14" customFormat="1" ht="11.25">
      <c r="B230" s="217"/>
      <c r="C230" s="218"/>
      <c r="D230" s="208" t="s">
        <v>194</v>
      </c>
      <c r="E230" s="219" t="s">
        <v>1</v>
      </c>
      <c r="F230" s="220" t="s">
        <v>5979</v>
      </c>
      <c r="G230" s="218"/>
      <c r="H230" s="221">
        <v>9.1080000000000005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194</v>
      </c>
      <c r="AU230" s="227" t="s">
        <v>82</v>
      </c>
      <c r="AV230" s="14" t="s">
        <v>82</v>
      </c>
      <c r="AW230" s="14" t="s">
        <v>29</v>
      </c>
      <c r="AX230" s="14" t="s">
        <v>72</v>
      </c>
      <c r="AY230" s="227" t="s">
        <v>182</v>
      </c>
    </row>
    <row r="231" spans="1:65" s="15" customFormat="1" ht="11.25">
      <c r="B231" s="228"/>
      <c r="C231" s="229"/>
      <c r="D231" s="208" t="s">
        <v>194</v>
      </c>
      <c r="E231" s="230" t="s">
        <v>1</v>
      </c>
      <c r="F231" s="231" t="s">
        <v>218</v>
      </c>
      <c r="G231" s="229"/>
      <c r="H231" s="232">
        <v>100.18300000000001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194</v>
      </c>
      <c r="AU231" s="238" t="s">
        <v>82</v>
      </c>
      <c r="AV231" s="15" t="s">
        <v>187</v>
      </c>
      <c r="AW231" s="15" t="s">
        <v>29</v>
      </c>
      <c r="AX231" s="15" t="s">
        <v>80</v>
      </c>
      <c r="AY231" s="238" t="s">
        <v>182</v>
      </c>
    </row>
    <row r="232" spans="1:65" s="2" customFormat="1" ht="16.5" customHeight="1">
      <c r="A232" s="34"/>
      <c r="B232" s="35"/>
      <c r="C232" s="192" t="s">
        <v>510</v>
      </c>
      <c r="D232" s="192" t="s">
        <v>184</v>
      </c>
      <c r="E232" s="193" t="s">
        <v>5980</v>
      </c>
      <c r="F232" s="194" t="s">
        <v>5981</v>
      </c>
      <c r="G232" s="195" t="s">
        <v>324</v>
      </c>
      <c r="H232" s="196">
        <v>7</v>
      </c>
      <c r="I232" s="197"/>
      <c r="J232" s="198">
        <f>ROUND(I232*H232,2)</f>
        <v>0</v>
      </c>
      <c r="K232" s="199"/>
      <c r="L232" s="39"/>
      <c r="M232" s="200" t="s">
        <v>1</v>
      </c>
      <c r="N232" s="201" t="s">
        <v>37</v>
      </c>
      <c r="O232" s="71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4" t="s">
        <v>326</v>
      </c>
      <c r="AT232" s="204" t="s">
        <v>184</v>
      </c>
      <c r="AU232" s="204" t="s">
        <v>82</v>
      </c>
      <c r="AY232" s="17" t="s">
        <v>182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80</v>
      </c>
      <c r="BK232" s="205">
        <f>ROUND(I232*H232,2)</f>
        <v>0</v>
      </c>
      <c r="BL232" s="17" t="s">
        <v>326</v>
      </c>
      <c r="BM232" s="204" t="s">
        <v>5982</v>
      </c>
    </row>
    <row r="233" spans="1:65" s="14" customFormat="1" ht="11.25">
      <c r="B233" s="217"/>
      <c r="C233" s="218"/>
      <c r="D233" s="208" t="s">
        <v>194</v>
      </c>
      <c r="E233" s="219" t="s">
        <v>1</v>
      </c>
      <c r="F233" s="220" t="s">
        <v>276</v>
      </c>
      <c r="G233" s="218"/>
      <c r="H233" s="221">
        <v>7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194</v>
      </c>
      <c r="AU233" s="227" t="s">
        <v>82</v>
      </c>
      <c r="AV233" s="14" t="s">
        <v>82</v>
      </c>
      <c r="AW233" s="14" t="s">
        <v>29</v>
      </c>
      <c r="AX233" s="14" t="s">
        <v>80</v>
      </c>
      <c r="AY233" s="227" t="s">
        <v>182</v>
      </c>
    </row>
    <row r="234" spans="1:65" s="2" customFormat="1" ht="16.5" customHeight="1">
      <c r="A234" s="34"/>
      <c r="B234" s="35"/>
      <c r="C234" s="242" t="s">
        <v>516</v>
      </c>
      <c r="D234" s="242" t="s">
        <v>648</v>
      </c>
      <c r="E234" s="243" t="s">
        <v>5983</v>
      </c>
      <c r="F234" s="244" t="s">
        <v>5984</v>
      </c>
      <c r="G234" s="245" t="s">
        <v>324</v>
      </c>
      <c r="H234" s="246">
        <v>7</v>
      </c>
      <c r="I234" s="247"/>
      <c r="J234" s="248">
        <f>ROUND(I234*H234,2)</f>
        <v>0</v>
      </c>
      <c r="K234" s="249"/>
      <c r="L234" s="250"/>
      <c r="M234" s="251" t="s">
        <v>1</v>
      </c>
      <c r="N234" s="252" t="s">
        <v>37</v>
      </c>
      <c r="O234" s="71"/>
      <c r="P234" s="202">
        <f>O234*H234</f>
        <v>0</v>
      </c>
      <c r="Q234" s="202">
        <v>2.0000000000000001E-4</v>
      </c>
      <c r="R234" s="202">
        <f>Q234*H234</f>
        <v>1.4E-3</v>
      </c>
      <c r="S234" s="202">
        <v>0</v>
      </c>
      <c r="T234" s="20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434</v>
      </c>
      <c r="AT234" s="204" t="s">
        <v>648</v>
      </c>
      <c r="AU234" s="204" t="s">
        <v>82</v>
      </c>
      <c r="AY234" s="17" t="s">
        <v>182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80</v>
      </c>
      <c r="BK234" s="205">
        <f>ROUND(I234*H234,2)</f>
        <v>0</v>
      </c>
      <c r="BL234" s="17" t="s">
        <v>326</v>
      </c>
      <c r="BM234" s="204" t="s">
        <v>5985</v>
      </c>
    </row>
    <row r="235" spans="1:65" s="2" customFormat="1" ht="24.2" customHeight="1">
      <c r="A235" s="34"/>
      <c r="B235" s="35"/>
      <c r="C235" s="192" t="s">
        <v>521</v>
      </c>
      <c r="D235" s="192" t="s">
        <v>184</v>
      </c>
      <c r="E235" s="193" t="s">
        <v>4618</v>
      </c>
      <c r="F235" s="194" t="s">
        <v>4619</v>
      </c>
      <c r="G235" s="195" t="s">
        <v>292</v>
      </c>
      <c r="H235" s="196">
        <v>2.9860000000000002</v>
      </c>
      <c r="I235" s="197"/>
      <c r="J235" s="198">
        <f>ROUND(I235*H235,2)</f>
        <v>0</v>
      </c>
      <c r="K235" s="199"/>
      <c r="L235" s="39"/>
      <c r="M235" s="200" t="s">
        <v>1</v>
      </c>
      <c r="N235" s="201" t="s">
        <v>37</v>
      </c>
      <c r="O235" s="71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326</v>
      </c>
      <c r="AT235" s="204" t="s">
        <v>184</v>
      </c>
      <c r="AU235" s="204" t="s">
        <v>82</v>
      </c>
      <c r="AY235" s="17" t="s">
        <v>182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80</v>
      </c>
      <c r="BK235" s="205">
        <f>ROUND(I235*H235,2)</f>
        <v>0</v>
      </c>
      <c r="BL235" s="17" t="s">
        <v>326</v>
      </c>
      <c r="BM235" s="204" t="s">
        <v>5986</v>
      </c>
    </row>
    <row r="236" spans="1:65" s="2" customFormat="1" ht="33" customHeight="1">
      <c r="A236" s="34"/>
      <c r="B236" s="35"/>
      <c r="C236" s="192" t="s">
        <v>527</v>
      </c>
      <c r="D236" s="192" t="s">
        <v>184</v>
      </c>
      <c r="E236" s="193" t="s">
        <v>4621</v>
      </c>
      <c r="F236" s="194" t="s">
        <v>4622</v>
      </c>
      <c r="G236" s="195" t="s">
        <v>292</v>
      </c>
      <c r="H236" s="196">
        <v>8.9580000000000002</v>
      </c>
      <c r="I236" s="197"/>
      <c r="J236" s="198">
        <f>ROUND(I236*H236,2)</f>
        <v>0</v>
      </c>
      <c r="K236" s="199"/>
      <c r="L236" s="39"/>
      <c r="M236" s="200" t="s">
        <v>1</v>
      </c>
      <c r="N236" s="201" t="s">
        <v>37</v>
      </c>
      <c r="O236" s="71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326</v>
      </c>
      <c r="AT236" s="204" t="s">
        <v>184</v>
      </c>
      <c r="AU236" s="204" t="s">
        <v>82</v>
      </c>
      <c r="AY236" s="17" t="s">
        <v>182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80</v>
      </c>
      <c r="BK236" s="205">
        <f>ROUND(I236*H236,2)</f>
        <v>0</v>
      </c>
      <c r="BL236" s="17" t="s">
        <v>326</v>
      </c>
      <c r="BM236" s="204" t="s">
        <v>5987</v>
      </c>
    </row>
    <row r="237" spans="1:65" s="14" customFormat="1" ht="11.25">
      <c r="B237" s="217"/>
      <c r="C237" s="218"/>
      <c r="D237" s="208" t="s">
        <v>194</v>
      </c>
      <c r="E237" s="218"/>
      <c r="F237" s="220" t="s">
        <v>5988</v>
      </c>
      <c r="G237" s="218"/>
      <c r="H237" s="221">
        <v>8.9580000000000002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194</v>
      </c>
      <c r="AU237" s="227" t="s">
        <v>82</v>
      </c>
      <c r="AV237" s="14" t="s">
        <v>82</v>
      </c>
      <c r="AW237" s="14" t="s">
        <v>4</v>
      </c>
      <c r="AX237" s="14" t="s">
        <v>80</v>
      </c>
      <c r="AY237" s="227" t="s">
        <v>182</v>
      </c>
    </row>
    <row r="238" spans="1:65" s="12" customFormat="1" ht="25.9" customHeight="1">
      <c r="B238" s="176"/>
      <c r="C238" s="177"/>
      <c r="D238" s="178" t="s">
        <v>71</v>
      </c>
      <c r="E238" s="179" t="s">
        <v>146</v>
      </c>
      <c r="F238" s="179" t="s">
        <v>4350</v>
      </c>
      <c r="G238" s="177"/>
      <c r="H238" s="177"/>
      <c r="I238" s="180"/>
      <c r="J238" s="181">
        <f>BK238</f>
        <v>0</v>
      </c>
      <c r="K238" s="177"/>
      <c r="L238" s="182"/>
      <c r="M238" s="183"/>
      <c r="N238" s="184"/>
      <c r="O238" s="184"/>
      <c r="P238" s="185">
        <f>P239</f>
        <v>0</v>
      </c>
      <c r="Q238" s="184"/>
      <c r="R238" s="185">
        <f>R239</f>
        <v>0</v>
      </c>
      <c r="S238" s="184"/>
      <c r="T238" s="186">
        <f>T239</f>
        <v>0</v>
      </c>
      <c r="AR238" s="187" t="s">
        <v>243</v>
      </c>
      <c r="AT238" s="188" t="s">
        <v>71</v>
      </c>
      <c r="AU238" s="188" t="s">
        <v>72</v>
      </c>
      <c r="AY238" s="187" t="s">
        <v>182</v>
      </c>
      <c r="BK238" s="189">
        <f>BK239</f>
        <v>0</v>
      </c>
    </row>
    <row r="239" spans="1:65" s="12" customFormat="1" ht="22.9" customHeight="1">
      <c r="B239" s="176"/>
      <c r="C239" s="177"/>
      <c r="D239" s="178" t="s">
        <v>71</v>
      </c>
      <c r="E239" s="190" t="s">
        <v>4351</v>
      </c>
      <c r="F239" s="190" t="s">
        <v>4352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SUM(P240:P241)</f>
        <v>0</v>
      </c>
      <c r="Q239" s="184"/>
      <c r="R239" s="185">
        <f>SUM(R240:R241)</f>
        <v>0</v>
      </c>
      <c r="S239" s="184"/>
      <c r="T239" s="186">
        <f>SUM(T240:T241)</f>
        <v>0</v>
      </c>
      <c r="AR239" s="187" t="s">
        <v>243</v>
      </c>
      <c r="AT239" s="188" t="s">
        <v>71</v>
      </c>
      <c r="AU239" s="188" t="s">
        <v>80</v>
      </c>
      <c r="AY239" s="187" t="s">
        <v>182</v>
      </c>
      <c r="BK239" s="189">
        <f>SUM(BK240:BK241)</f>
        <v>0</v>
      </c>
    </row>
    <row r="240" spans="1:65" s="2" customFormat="1" ht="16.5" customHeight="1">
      <c r="A240" s="34"/>
      <c r="B240" s="35"/>
      <c r="C240" s="192" t="s">
        <v>532</v>
      </c>
      <c r="D240" s="192" t="s">
        <v>184</v>
      </c>
      <c r="E240" s="193" t="s">
        <v>4353</v>
      </c>
      <c r="F240" s="194" t="s">
        <v>4354</v>
      </c>
      <c r="G240" s="195" t="s">
        <v>1883</v>
      </c>
      <c r="H240" s="196">
        <v>1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37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4355</v>
      </c>
      <c r="AT240" s="204" t="s">
        <v>184</v>
      </c>
      <c r="AU240" s="204" t="s">
        <v>82</v>
      </c>
      <c r="AY240" s="17" t="s">
        <v>182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4355</v>
      </c>
      <c r="BM240" s="204" t="s">
        <v>5989</v>
      </c>
    </row>
    <row r="241" spans="1:65" s="2" customFormat="1" ht="16.5" customHeight="1">
      <c r="A241" s="34"/>
      <c r="B241" s="35"/>
      <c r="C241" s="192" t="s">
        <v>551</v>
      </c>
      <c r="D241" s="192" t="s">
        <v>184</v>
      </c>
      <c r="E241" s="193" t="s">
        <v>4357</v>
      </c>
      <c r="F241" s="194" t="s">
        <v>4358</v>
      </c>
      <c r="G241" s="195" t="s">
        <v>1883</v>
      </c>
      <c r="H241" s="196">
        <v>1</v>
      </c>
      <c r="I241" s="197"/>
      <c r="J241" s="198">
        <f>ROUND(I241*H241,2)</f>
        <v>0</v>
      </c>
      <c r="K241" s="199"/>
      <c r="L241" s="39"/>
      <c r="M241" s="257" t="s">
        <v>1</v>
      </c>
      <c r="N241" s="258" t="s">
        <v>37</v>
      </c>
      <c r="O241" s="259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4355</v>
      </c>
      <c r="AT241" s="204" t="s">
        <v>184</v>
      </c>
      <c r="AU241" s="204" t="s">
        <v>82</v>
      </c>
      <c r="AY241" s="17" t="s">
        <v>182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80</v>
      </c>
      <c r="BK241" s="205">
        <f>ROUND(I241*H241,2)</f>
        <v>0</v>
      </c>
      <c r="BL241" s="17" t="s">
        <v>4355</v>
      </c>
      <c r="BM241" s="204" t="s">
        <v>5990</v>
      </c>
    </row>
    <row r="242" spans="1:65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o0O1bGI/Qk9Is8S0FIhL702pkuuQpB2LyItafuRTzalok7qTAg+6WHryfcIrNINRRjxP4Xb+bg4GOJeg3rGTEA==" saltValue="No96yFYyBqJd/dBeb3L0aCJQdJmjfyuXRZYSQhbw3tpV9To7IKGHOOyhlbgQqF6xjzuyiGKeZ2rftK9pomA9jg==" spinCount="100000" sheet="1" objects="1" scenarios="1" formatColumns="0" formatRows="0" autoFilter="0"/>
  <autoFilter ref="C124:K24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5991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ROUND((SUM(BE125:BE175)),  2)</f>
        <v>0</v>
      </c>
      <c r="G35" s="34"/>
      <c r="H35" s="34"/>
      <c r="I35" s="130">
        <v>0.21</v>
      </c>
      <c r="J35" s="129">
        <f>ROUND(((SUM(BE125:BE175))*I35),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ROUND((SUM(BF125:BF175)),  2)</f>
        <v>0</v>
      </c>
      <c r="G36" s="34"/>
      <c r="H36" s="34"/>
      <c r="I36" s="130">
        <v>0.12</v>
      </c>
      <c r="J36" s="129">
        <f>ROUND(((SUM(BF125:BF175))*I36),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ROUND((SUM(BG125:BG175)),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ROUND((SUM(BH125:BH175)),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ROUND((SUM(BI125:BI175)),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02 - Zařízení 2 - Větrání zázemí ve 2.PP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569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4368</v>
      </c>
      <c r="E101" s="161"/>
      <c r="F101" s="161"/>
      <c r="G101" s="161"/>
      <c r="H101" s="161"/>
      <c r="I101" s="161"/>
      <c r="J101" s="162">
        <f>J135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J172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J173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5825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02 - Zařízení 2 - Větrání zázemí ve 2.PP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P126+P172</f>
        <v>0</v>
      </c>
      <c r="Q125" s="79"/>
      <c r="R125" s="173">
        <f>R126+R172</f>
        <v>0.35488999999999998</v>
      </c>
      <c r="S125" s="79"/>
      <c r="T125" s="174">
        <f>T126+T172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BK126+BK172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P127+P135</f>
        <v>0</v>
      </c>
      <c r="Q126" s="184"/>
      <c r="R126" s="185">
        <f>R127+R135</f>
        <v>0.35488999999999998</v>
      </c>
      <c r="S126" s="184"/>
      <c r="T126" s="186">
        <f>T127+T135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BK127+BK135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2407</v>
      </c>
      <c r="F127" s="190" t="s">
        <v>2408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SUM(P128:P134)</f>
        <v>0</v>
      </c>
      <c r="Q127" s="184"/>
      <c r="R127" s="185">
        <f>SUM(R128:R134)</f>
        <v>3.9829999999999997E-2</v>
      </c>
      <c r="S127" s="184"/>
      <c r="T127" s="186">
        <f>SUM(T128:T134)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SUM(BK128:BK134)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5827</v>
      </c>
      <c r="F128" s="194" t="s">
        <v>5828</v>
      </c>
      <c r="G128" s="195" t="s">
        <v>201</v>
      </c>
      <c r="H128" s="196">
        <v>14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2.2000000000000001E-4</v>
      </c>
      <c r="R128" s="202">
        <f>Q128*H128</f>
        <v>3.0800000000000003E-3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5992</v>
      </c>
    </row>
    <row r="129" spans="1:65" s="14" customFormat="1" ht="11.25">
      <c r="B129" s="217"/>
      <c r="C129" s="218"/>
      <c r="D129" s="208" t="s">
        <v>194</v>
      </c>
      <c r="E129" s="218"/>
      <c r="F129" s="220" t="s">
        <v>5993</v>
      </c>
      <c r="G129" s="218"/>
      <c r="H129" s="221">
        <v>14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194</v>
      </c>
      <c r="AU129" s="227" t="s">
        <v>82</v>
      </c>
      <c r="AV129" s="14" t="s">
        <v>82</v>
      </c>
      <c r="AW129" s="14" t="s">
        <v>4</v>
      </c>
      <c r="AX129" s="14" t="s">
        <v>80</v>
      </c>
      <c r="AY129" s="227" t="s">
        <v>182</v>
      </c>
    </row>
    <row r="130" spans="1:65" s="2" customFormat="1" ht="24.2" customHeight="1">
      <c r="A130" s="34"/>
      <c r="B130" s="35"/>
      <c r="C130" s="242" t="s">
        <v>82</v>
      </c>
      <c r="D130" s="242" t="s">
        <v>648</v>
      </c>
      <c r="E130" s="243" t="s">
        <v>5838</v>
      </c>
      <c r="F130" s="244" t="s">
        <v>5839</v>
      </c>
      <c r="G130" s="245" t="s">
        <v>201</v>
      </c>
      <c r="H130" s="246">
        <v>14.7</v>
      </c>
      <c r="I130" s="247"/>
      <c r="J130" s="248">
        <f>ROUND(I130*H130,2)</f>
        <v>0</v>
      </c>
      <c r="K130" s="249"/>
      <c r="L130" s="250"/>
      <c r="M130" s="251" t="s">
        <v>1</v>
      </c>
      <c r="N130" s="252" t="s">
        <v>37</v>
      </c>
      <c r="O130" s="71"/>
      <c r="P130" s="202">
        <f>O130*H130</f>
        <v>0</v>
      </c>
      <c r="Q130" s="202">
        <v>2.5000000000000001E-3</v>
      </c>
      <c r="R130" s="202">
        <f>Q130*H130</f>
        <v>3.6749999999999998E-2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434</v>
      </c>
      <c r="AT130" s="204" t="s">
        <v>648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326</v>
      </c>
      <c r="BM130" s="204" t="s">
        <v>5994</v>
      </c>
    </row>
    <row r="131" spans="1:65" s="14" customFormat="1" ht="11.25">
      <c r="B131" s="217"/>
      <c r="C131" s="218"/>
      <c r="D131" s="208" t="s">
        <v>194</v>
      </c>
      <c r="E131" s="218"/>
      <c r="F131" s="220" t="s">
        <v>5995</v>
      </c>
      <c r="G131" s="218"/>
      <c r="H131" s="221">
        <v>14.7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194</v>
      </c>
      <c r="AU131" s="227" t="s">
        <v>82</v>
      </c>
      <c r="AV131" s="14" t="s">
        <v>82</v>
      </c>
      <c r="AW131" s="14" t="s">
        <v>4</v>
      </c>
      <c r="AX131" s="14" t="s">
        <v>80</v>
      </c>
      <c r="AY131" s="227" t="s">
        <v>182</v>
      </c>
    </row>
    <row r="132" spans="1:65" s="2" customFormat="1" ht="24.2" customHeight="1">
      <c r="A132" s="34"/>
      <c r="B132" s="35"/>
      <c r="C132" s="192" t="s">
        <v>198</v>
      </c>
      <c r="D132" s="192" t="s">
        <v>184</v>
      </c>
      <c r="E132" s="193" t="s">
        <v>2555</v>
      </c>
      <c r="F132" s="194" t="s">
        <v>2556</v>
      </c>
      <c r="G132" s="195" t="s">
        <v>292</v>
      </c>
      <c r="H132" s="196">
        <v>0.04</v>
      </c>
      <c r="I132" s="197"/>
      <c r="J132" s="198">
        <f>ROUND(I132*H132,2)</f>
        <v>0</v>
      </c>
      <c r="K132" s="199"/>
      <c r="L132" s="39"/>
      <c r="M132" s="200" t="s">
        <v>1</v>
      </c>
      <c r="N132" s="201" t="s">
        <v>37</v>
      </c>
      <c r="O132" s="7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326</v>
      </c>
      <c r="AT132" s="204" t="s">
        <v>184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326</v>
      </c>
      <c r="BM132" s="204" t="s">
        <v>5996</v>
      </c>
    </row>
    <row r="133" spans="1:65" s="2" customFormat="1" ht="33" customHeight="1">
      <c r="A133" s="34"/>
      <c r="B133" s="35"/>
      <c r="C133" s="192" t="s">
        <v>187</v>
      </c>
      <c r="D133" s="192" t="s">
        <v>184</v>
      </c>
      <c r="E133" s="193" t="s">
        <v>2559</v>
      </c>
      <c r="F133" s="194" t="s">
        <v>2560</v>
      </c>
      <c r="G133" s="195" t="s">
        <v>292</v>
      </c>
      <c r="H133" s="196">
        <v>0.12</v>
      </c>
      <c r="I133" s="197"/>
      <c r="J133" s="198">
        <f>ROUND(I133*H133,2)</f>
        <v>0</v>
      </c>
      <c r="K133" s="199"/>
      <c r="L133" s="39"/>
      <c r="M133" s="200" t="s">
        <v>1</v>
      </c>
      <c r="N133" s="201" t="s">
        <v>37</v>
      </c>
      <c r="O133" s="71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326</v>
      </c>
      <c r="AT133" s="204" t="s">
        <v>184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326</v>
      </c>
      <c r="BM133" s="204" t="s">
        <v>5997</v>
      </c>
    </row>
    <row r="134" spans="1:65" s="14" customFormat="1" ht="11.25">
      <c r="B134" s="217"/>
      <c r="C134" s="218"/>
      <c r="D134" s="208" t="s">
        <v>194</v>
      </c>
      <c r="E134" s="218"/>
      <c r="F134" s="220" t="s">
        <v>5998</v>
      </c>
      <c r="G134" s="218"/>
      <c r="H134" s="221">
        <v>0.12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194</v>
      </c>
      <c r="AU134" s="227" t="s">
        <v>82</v>
      </c>
      <c r="AV134" s="14" t="s">
        <v>82</v>
      </c>
      <c r="AW134" s="14" t="s">
        <v>4</v>
      </c>
      <c r="AX134" s="14" t="s">
        <v>80</v>
      </c>
      <c r="AY134" s="227" t="s">
        <v>182</v>
      </c>
    </row>
    <row r="135" spans="1:65" s="12" customFormat="1" ht="22.9" customHeight="1">
      <c r="B135" s="176"/>
      <c r="C135" s="177"/>
      <c r="D135" s="178" t="s">
        <v>71</v>
      </c>
      <c r="E135" s="190" t="s">
        <v>4605</v>
      </c>
      <c r="F135" s="190" t="s">
        <v>116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SUM(P136:P171)</f>
        <v>0</v>
      </c>
      <c r="Q135" s="184"/>
      <c r="R135" s="185">
        <f>SUM(R136:R171)</f>
        <v>0.31506000000000001</v>
      </c>
      <c r="S135" s="184"/>
      <c r="T135" s="186">
        <f>SUM(T136:T171)</f>
        <v>0</v>
      </c>
      <c r="AR135" s="187" t="s">
        <v>82</v>
      </c>
      <c r="AT135" s="188" t="s">
        <v>71</v>
      </c>
      <c r="AU135" s="188" t="s">
        <v>80</v>
      </c>
      <c r="AY135" s="187" t="s">
        <v>182</v>
      </c>
      <c r="BK135" s="189">
        <f>SUM(BK136:BK171)</f>
        <v>0</v>
      </c>
    </row>
    <row r="136" spans="1:65" s="2" customFormat="1" ht="24.2" customHeight="1">
      <c r="A136" s="34"/>
      <c r="B136" s="35"/>
      <c r="C136" s="192" t="s">
        <v>243</v>
      </c>
      <c r="D136" s="192" t="s">
        <v>184</v>
      </c>
      <c r="E136" s="193" t="s">
        <v>5999</v>
      </c>
      <c r="F136" s="194" t="s">
        <v>6000</v>
      </c>
      <c r="G136" s="195" t="s">
        <v>324</v>
      </c>
      <c r="H136" s="196">
        <v>7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326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326</v>
      </c>
      <c r="BM136" s="204" t="s">
        <v>6001</v>
      </c>
    </row>
    <row r="137" spans="1:65" s="14" customFormat="1" ht="11.25">
      <c r="B137" s="217"/>
      <c r="C137" s="218"/>
      <c r="D137" s="208" t="s">
        <v>194</v>
      </c>
      <c r="E137" s="219" t="s">
        <v>1</v>
      </c>
      <c r="F137" s="220" t="s">
        <v>276</v>
      </c>
      <c r="G137" s="218"/>
      <c r="H137" s="221">
        <v>7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194</v>
      </c>
      <c r="AU137" s="227" t="s">
        <v>82</v>
      </c>
      <c r="AV137" s="14" t="s">
        <v>82</v>
      </c>
      <c r="AW137" s="14" t="s">
        <v>29</v>
      </c>
      <c r="AX137" s="14" t="s">
        <v>80</v>
      </c>
      <c r="AY137" s="227" t="s">
        <v>182</v>
      </c>
    </row>
    <row r="138" spans="1:65" s="2" customFormat="1" ht="24.2" customHeight="1">
      <c r="A138" s="34"/>
      <c r="B138" s="35"/>
      <c r="C138" s="242" t="s">
        <v>256</v>
      </c>
      <c r="D138" s="242" t="s">
        <v>648</v>
      </c>
      <c r="E138" s="243" t="s">
        <v>6002</v>
      </c>
      <c r="F138" s="244" t="s">
        <v>6003</v>
      </c>
      <c r="G138" s="245" t="s">
        <v>324</v>
      </c>
      <c r="H138" s="246">
        <v>3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37</v>
      </c>
      <c r="O138" s="71"/>
      <c r="P138" s="202">
        <f>O138*H138</f>
        <v>0</v>
      </c>
      <c r="Q138" s="202">
        <v>1.4999999999999999E-4</v>
      </c>
      <c r="R138" s="202">
        <f>Q138*H138</f>
        <v>4.4999999999999999E-4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434</v>
      </c>
      <c r="AT138" s="204" t="s">
        <v>648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6004</v>
      </c>
    </row>
    <row r="139" spans="1:65" s="14" customFormat="1" ht="11.25">
      <c r="B139" s="217"/>
      <c r="C139" s="218"/>
      <c r="D139" s="208" t="s">
        <v>194</v>
      </c>
      <c r="E139" s="219" t="s">
        <v>1</v>
      </c>
      <c r="F139" s="220" t="s">
        <v>198</v>
      </c>
      <c r="G139" s="218"/>
      <c r="H139" s="221">
        <v>3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29</v>
      </c>
      <c r="AX139" s="14" t="s">
        <v>80</v>
      </c>
      <c r="AY139" s="227" t="s">
        <v>182</v>
      </c>
    </row>
    <row r="140" spans="1:65" s="2" customFormat="1" ht="24.2" customHeight="1">
      <c r="A140" s="34"/>
      <c r="B140" s="35"/>
      <c r="C140" s="242" t="s">
        <v>276</v>
      </c>
      <c r="D140" s="242" t="s">
        <v>648</v>
      </c>
      <c r="E140" s="243" t="s">
        <v>6005</v>
      </c>
      <c r="F140" s="244" t="s">
        <v>6006</v>
      </c>
      <c r="G140" s="245" t="s">
        <v>324</v>
      </c>
      <c r="H140" s="246">
        <v>3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37</v>
      </c>
      <c r="O140" s="71"/>
      <c r="P140" s="202">
        <f>O140*H140</f>
        <v>0</v>
      </c>
      <c r="Q140" s="202">
        <v>2.9999999999999997E-4</v>
      </c>
      <c r="R140" s="202">
        <f>Q140*H140</f>
        <v>8.9999999999999998E-4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434</v>
      </c>
      <c r="AT140" s="204" t="s">
        <v>648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326</v>
      </c>
      <c r="BM140" s="204" t="s">
        <v>6007</v>
      </c>
    </row>
    <row r="141" spans="1:65" s="14" customFormat="1" ht="11.25">
      <c r="B141" s="217"/>
      <c r="C141" s="218"/>
      <c r="D141" s="208" t="s">
        <v>194</v>
      </c>
      <c r="E141" s="219" t="s">
        <v>1</v>
      </c>
      <c r="F141" s="220" t="s">
        <v>198</v>
      </c>
      <c r="G141" s="218"/>
      <c r="H141" s="221">
        <v>3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29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242" t="s">
        <v>282</v>
      </c>
      <c r="D142" s="242" t="s">
        <v>648</v>
      </c>
      <c r="E142" s="243" t="s">
        <v>6008</v>
      </c>
      <c r="F142" s="244" t="s">
        <v>6009</v>
      </c>
      <c r="G142" s="245" t="s">
        <v>324</v>
      </c>
      <c r="H142" s="246">
        <v>2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37</v>
      </c>
      <c r="O142" s="71"/>
      <c r="P142" s="202">
        <f>O142*H142</f>
        <v>0</v>
      </c>
      <c r="Q142" s="202">
        <v>2.9999999999999997E-4</v>
      </c>
      <c r="R142" s="202">
        <f>Q142*H142</f>
        <v>5.9999999999999995E-4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434</v>
      </c>
      <c r="AT142" s="204" t="s">
        <v>648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6010</v>
      </c>
    </row>
    <row r="143" spans="1:65" s="14" customFormat="1" ht="11.25">
      <c r="B143" s="217"/>
      <c r="C143" s="218"/>
      <c r="D143" s="208" t="s">
        <v>194</v>
      </c>
      <c r="E143" s="219" t="s">
        <v>1</v>
      </c>
      <c r="F143" s="220" t="s">
        <v>82</v>
      </c>
      <c r="G143" s="218"/>
      <c r="H143" s="221">
        <v>2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194</v>
      </c>
      <c r="AU143" s="227" t="s">
        <v>82</v>
      </c>
      <c r="AV143" s="14" t="s">
        <v>82</v>
      </c>
      <c r="AW143" s="14" t="s">
        <v>29</v>
      </c>
      <c r="AX143" s="14" t="s">
        <v>80</v>
      </c>
      <c r="AY143" s="227" t="s">
        <v>182</v>
      </c>
    </row>
    <row r="144" spans="1:65" s="2" customFormat="1" ht="24.2" customHeight="1">
      <c r="A144" s="34"/>
      <c r="B144" s="35"/>
      <c r="C144" s="192" t="s">
        <v>189</v>
      </c>
      <c r="D144" s="192" t="s">
        <v>184</v>
      </c>
      <c r="E144" s="193" t="s">
        <v>6011</v>
      </c>
      <c r="F144" s="194" t="s">
        <v>6012</v>
      </c>
      <c r="G144" s="195" t="s">
        <v>324</v>
      </c>
      <c r="H144" s="196">
        <v>4</v>
      </c>
      <c r="I144" s="197"/>
      <c r="J144" s="198">
        <f>ROUND(I144*H144,2)</f>
        <v>0</v>
      </c>
      <c r="K144" s="199"/>
      <c r="L144" s="39"/>
      <c r="M144" s="200" t="s">
        <v>1</v>
      </c>
      <c r="N144" s="201" t="s">
        <v>37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326</v>
      </c>
      <c r="AT144" s="204" t="s">
        <v>184</v>
      </c>
      <c r="AU144" s="204" t="s">
        <v>82</v>
      </c>
      <c r="AY144" s="17" t="s">
        <v>182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80</v>
      </c>
      <c r="BK144" s="205">
        <f>ROUND(I144*H144,2)</f>
        <v>0</v>
      </c>
      <c r="BL144" s="17" t="s">
        <v>326</v>
      </c>
      <c r="BM144" s="204" t="s">
        <v>6013</v>
      </c>
    </row>
    <row r="145" spans="1:65" s="14" customFormat="1" ht="11.25">
      <c r="B145" s="217"/>
      <c r="C145" s="218"/>
      <c r="D145" s="208" t="s">
        <v>194</v>
      </c>
      <c r="E145" s="219" t="s">
        <v>1</v>
      </c>
      <c r="F145" s="220" t="s">
        <v>187</v>
      </c>
      <c r="G145" s="218"/>
      <c r="H145" s="221">
        <v>4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194</v>
      </c>
      <c r="AU145" s="227" t="s">
        <v>82</v>
      </c>
      <c r="AV145" s="14" t="s">
        <v>82</v>
      </c>
      <c r="AW145" s="14" t="s">
        <v>29</v>
      </c>
      <c r="AX145" s="14" t="s">
        <v>80</v>
      </c>
      <c r="AY145" s="227" t="s">
        <v>182</v>
      </c>
    </row>
    <row r="146" spans="1:65" s="2" customFormat="1" ht="16.5" customHeight="1">
      <c r="A146" s="34"/>
      <c r="B146" s="35"/>
      <c r="C146" s="242" t="s">
        <v>136</v>
      </c>
      <c r="D146" s="242" t="s">
        <v>648</v>
      </c>
      <c r="E146" s="243" t="s">
        <v>6014</v>
      </c>
      <c r="F146" s="244" t="s">
        <v>6015</v>
      </c>
      <c r="G146" s="245" t="s">
        <v>324</v>
      </c>
      <c r="H146" s="246">
        <v>2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37</v>
      </c>
      <c r="O146" s="71"/>
      <c r="P146" s="202">
        <f>O146*H146</f>
        <v>0</v>
      </c>
      <c r="Q146" s="202">
        <v>3.8999999999999998E-3</v>
      </c>
      <c r="R146" s="202">
        <f>Q146*H146</f>
        <v>7.7999999999999996E-3</v>
      </c>
      <c r="S146" s="202">
        <v>0</v>
      </c>
      <c r="T146" s="20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434</v>
      </c>
      <c r="AT146" s="204" t="s">
        <v>648</v>
      </c>
      <c r="AU146" s="204" t="s">
        <v>82</v>
      </c>
      <c r="AY146" s="17" t="s">
        <v>182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80</v>
      </c>
      <c r="BK146" s="205">
        <f>ROUND(I146*H146,2)</f>
        <v>0</v>
      </c>
      <c r="BL146" s="17" t="s">
        <v>326</v>
      </c>
      <c r="BM146" s="204" t="s">
        <v>6016</v>
      </c>
    </row>
    <row r="147" spans="1:65" s="14" customFormat="1" ht="11.25">
      <c r="B147" s="217"/>
      <c r="C147" s="218"/>
      <c r="D147" s="208" t="s">
        <v>194</v>
      </c>
      <c r="E147" s="219" t="s">
        <v>1</v>
      </c>
      <c r="F147" s="220" t="s">
        <v>2922</v>
      </c>
      <c r="G147" s="218"/>
      <c r="H147" s="221">
        <v>2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194</v>
      </c>
      <c r="AU147" s="227" t="s">
        <v>82</v>
      </c>
      <c r="AV147" s="14" t="s">
        <v>82</v>
      </c>
      <c r="AW147" s="14" t="s">
        <v>29</v>
      </c>
      <c r="AX147" s="14" t="s">
        <v>80</v>
      </c>
      <c r="AY147" s="227" t="s">
        <v>182</v>
      </c>
    </row>
    <row r="148" spans="1:65" s="2" customFormat="1" ht="16.5" customHeight="1">
      <c r="A148" s="34"/>
      <c r="B148" s="35"/>
      <c r="C148" s="242" t="s">
        <v>139</v>
      </c>
      <c r="D148" s="242" t="s">
        <v>648</v>
      </c>
      <c r="E148" s="243" t="s">
        <v>6017</v>
      </c>
      <c r="F148" s="244" t="s">
        <v>6018</v>
      </c>
      <c r="G148" s="245" t="s">
        <v>324</v>
      </c>
      <c r="H148" s="246">
        <v>2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37</v>
      </c>
      <c r="O148" s="71"/>
      <c r="P148" s="202">
        <f>O148*H148</f>
        <v>0</v>
      </c>
      <c r="Q148" s="202">
        <v>5.4000000000000003E-3</v>
      </c>
      <c r="R148" s="202">
        <f>Q148*H148</f>
        <v>1.0800000000000001E-2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434</v>
      </c>
      <c r="AT148" s="204" t="s">
        <v>648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326</v>
      </c>
      <c r="BM148" s="204" t="s">
        <v>6019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2922</v>
      </c>
      <c r="G149" s="218"/>
      <c r="H149" s="221">
        <v>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80</v>
      </c>
      <c r="AY149" s="227" t="s">
        <v>182</v>
      </c>
    </row>
    <row r="150" spans="1:65" s="2" customFormat="1" ht="24.2" customHeight="1">
      <c r="A150" s="34"/>
      <c r="B150" s="35"/>
      <c r="C150" s="192" t="s">
        <v>8</v>
      </c>
      <c r="D150" s="192" t="s">
        <v>184</v>
      </c>
      <c r="E150" s="193" t="s">
        <v>6020</v>
      </c>
      <c r="F150" s="194" t="s">
        <v>6021</v>
      </c>
      <c r="G150" s="195" t="s">
        <v>324</v>
      </c>
      <c r="H150" s="196">
        <v>2</v>
      </c>
      <c r="I150" s="197"/>
      <c r="J150" s="198">
        <f>ROUND(I150*H150,2)</f>
        <v>0</v>
      </c>
      <c r="K150" s="199"/>
      <c r="L150" s="39"/>
      <c r="M150" s="200" t="s">
        <v>1</v>
      </c>
      <c r="N150" s="201" t="s">
        <v>37</v>
      </c>
      <c r="O150" s="7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326</v>
      </c>
      <c r="AT150" s="204" t="s">
        <v>184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6022</v>
      </c>
    </row>
    <row r="151" spans="1:65" s="2" customFormat="1" ht="24.2" customHeight="1">
      <c r="A151" s="34"/>
      <c r="B151" s="35"/>
      <c r="C151" s="242" t="s">
        <v>142</v>
      </c>
      <c r="D151" s="242" t="s">
        <v>648</v>
      </c>
      <c r="E151" s="243" t="s">
        <v>6023</v>
      </c>
      <c r="F151" s="244" t="s">
        <v>6024</v>
      </c>
      <c r="G151" s="245" t="s">
        <v>324</v>
      </c>
      <c r="H151" s="246">
        <v>1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37</v>
      </c>
      <c r="O151" s="71"/>
      <c r="P151" s="202">
        <f>O151*H151</f>
        <v>0</v>
      </c>
      <c r="Q151" s="202">
        <v>6.7000000000000002E-3</v>
      </c>
      <c r="R151" s="202">
        <f>Q151*H151</f>
        <v>6.7000000000000002E-3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434</v>
      </c>
      <c r="AT151" s="204" t="s">
        <v>648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6025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80</v>
      </c>
      <c r="G152" s="218"/>
      <c r="H152" s="221">
        <v>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80</v>
      </c>
      <c r="AY152" s="227" t="s">
        <v>182</v>
      </c>
    </row>
    <row r="153" spans="1:65" s="2" customFormat="1" ht="24.2" customHeight="1">
      <c r="A153" s="34"/>
      <c r="B153" s="35"/>
      <c r="C153" s="242" t="s">
        <v>145</v>
      </c>
      <c r="D153" s="242" t="s">
        <v>648</v>
      </c>
      <c r="E153" s="243" t="s">
        <v>6026</v>
      </c>
      <c r="F153" s="244" t="s">
        <v>6027</v>
      </c>
      <c r="G153" s="245" t="s">
        <v>324</v>
      </c>
      <c r="H153" s="246">
        <v>1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37</v>
      </c>
      <c r="O153" s="71"/>
      <c r="P153" s="202">
        <f>O153*H153</f>
        <v>0</v>
      </c>
      <c r="Q153" s="202">
        <v>4.7999999999999996E-3</v>
      </c>
      <c r="R153" s="202">
        <f>Q153*H153</f>
        <v>4.7999999999999996E-3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434</v>
      </c>
      <c r="AT153" s="204" t="s">
        <v>648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326</v>
      </c>
      <c r="BM153" s="204" t="s">
        <v>6028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80</v>
      </c>
      <c r="G154" s="218"/>
      <c r="H154" s="221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80</v>
      </c>
      <c r="AY154" s="227" t="s">
        <v>182</v>
      </c>
    </row>
    <row r="155" spans="1:65" s="2" customFormat="1" ht="37.9" customHeight="1">
      <c r="A155" s="34"/>
      <c r="B155" s="35"/>
      <c r="C155" s="192" t="s">
        <v>321</v>
      </c>
      <c r="D155" s="192" t="s">
        <v>184</v>
      </c>
      <c r="E155" s="193" t="s">
        <v>5899</v>
      </c>
      <c r="F155" s="194" t="s">
        <v>5900</v>
      </c>
      <c r="G155" s="195" t="s">
        <v>318</v>
      </c>
      <c r="H155" s="196">
        <v>6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1.6800000000000001E-3</v>
      </c>
      <c r="R155" s="202">
        <f>Q155*H155</f>
        <v>1.008E-2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326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6029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256</v>
      </c>
      <c r="G156" s="218"/>
      <c r="H156" s="221">
        <v>6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37.9" customHeight="1">
      <c r="A157" s="34"/>
      <c r="B157" s="35"/>
      <c r="C157" s="192" t="s">
        <v>326</v>
      </c>
      <c r="D157" s="192" t="s">
        <v>184</v>
      </c>
      <c r="E157" s="193" t="s">
        <v>6030</v>
      </c>
      <c r="F157" s="194" t="s">
        <v>6031</v>
      </c>
      <c r="G157" s="195" t="s">
        <v>318</v>
      </c>
      <c r="H157" s="196">
        <v>41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3.4499999999999999E-3</v>
      </c>
      <c r="R157" s="202">
        <f>Q157*H157</f>
        <v>0.14144999999999999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326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6032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6033</v>
      </c>
      <c r="G158" s="218"/>
      <c r="H158" s="221">
        <v>41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80</v>
      </c>
      <c r="AY158" s="227" t="s">
        <v>182</v>
      </c>
    </row>
    <row r="159" spans="1:65" s="2" customFormat="1" ht="33" customHeight="1">
      <c r="A159" s="34"/>
      <c r="B159" s="35"/>
      <c r="C159" s="192" t="s">
        <v>330</v>
      </c>
      <c r="D159" s="192" t="s">
        <v>184</v>
      </c>
      <c r="E159" s="193" t="s">
        <v>6034</v>
      </c>
      <c r="F159" s="194" t="s">
        <v>6035</v>
      </c>
      <c r="G159" s="195" t="s">
        <v>318</v>
      </c>
      <c r="H159" s="196">
        <v>4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37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326</v>
      </c>
      <c r="AT159" s="204" t="s">
        <v>184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6036</v>
      </c>
    </row>
    <row r="160" spans="1:65" s="14" customFormat="1" ht="11.25">
      <c r="B160" s="217"/>
      <c r="C160" s="218"/>
      <c r="D160" s="208" t="s">
        <v>194</v>
      </c>
      <c r="E160" s="219" t="s">
        <v>1</v>
      </c>
      <c r="F160" s="220" t="s">
        <v>187</v>
      </c>
      <c r="G160" s="218"/>
      <c r="H160" s="221">
        <v>4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29</v>
      </c>
      <c r="AX160" s="14" t="s">
        <v>80</v>
      </c>
      <c r="AY160" s="227" t="s">
        <v>182</v>
      </c>
    </row>
    <row r="161" spans="1:65" s="2" customFormat="1" ht="24.2" customHeight="1">
      <c r="A161" s="34"/>
      <c r="B161" s="35"/>
      <c r="C161" s="242" t="s">
        <v>334</v>
      </c>
      <c r="D161" s="242" t="s">
        <v>648</v>
      </c>
      <c r="E161" s="243" t="s">
        <v>6037</v>
      </c>
      <c r="F161" s="244" t="s">
        <v>6038</v>
      </c>
      <c r="G161" s="245" t="s">
        <v>318</v>
      </c>
      <c r="H161" s="246">
        <v>4.8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37</v>
      </c>
      <c r="O161" s="71"/>
      <c r="P161" s="202">
        <f>O161*H161</f>
        <v>0</v>
      </c>
      <c r="Q161" s="202">
        <v>1.26E-2</v>
      </c>
      <c r="R161" s="202">
        <f>Q161*H161</f>
        <v>6.0479999999999999E-2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434</v>
      </c>
      <c r="AT161" s="204" t="s">
        <v>648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6039</v>
      </c>
    </row>
    <row r="162" spans="1:65" s="2" customFormat="1" ht="19.5">
      <c r="A162" s="34"/>
      <c r="B162" s="35"/>
      <c r="C162" s="36"/>
      <c r="D162" s="208" t="s">
        <v>652</v>
      </c>
      <c r="E162" s="36"/>
      <c r="F162" s="253" t="s">
        <v>6040</v>
      </c>
      <c r="G162" s="36"/>
      <c r="H162" s="36"/>
      <c r="I162" s="254"/>
      <c r="J162" s="36"/>
      <c r="K162" s="36"/>
      <c r="L162" s="39"/>
      <c r="M162" s="255"/>
      <c r="N162" s="25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652</v>
      </c>
      <c r="AU162" s="17" t="s">
        <v>82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187</v>
      </c>
      <c r="G163" s="218"/>
      <c r="H163" s="221">
        <v>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80</v>
      </c>
      <c r="AY163" s="227" t="s">
        <v>182</v>
      </c>
    </row>
    <row r="164" spans="1:65" s="14" customFormat="1" ht="11.25">
      <c r="B164" s="217"/>
      <c r="C164" s="218"/>
      <c r="D164" s="208" t="s">
        <v>194</v>
      </c>
      <c r="E164" s="218"/>
      <c r="F164" s="220" t="s">
        <v>6041</v>
      </c>
      <c r="G164" s="218"/>
      <c r="H164" s="221">
        <v>4.8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194</v>
      </c>
      <c r="AU164" s="227" t="s">
        <v>82</v>
      </c>
      <c r="AV164" s="14" t="s">
        <v>82</v>
      </c>
      <c r="AW164" s="14" t="s">
        <v>4</v>
      </c>
      <c r="AX164" s="14" t="s">
        <v>80</v>
      </c>
      <c r="AY164" s="227" t="s">
        <v>182</v>
      </c>
    </row>
    <row r="165" spans="1:65" s="2" customFormat="1" ht="37.9" customHeight="1">
      <c r="A165" s="34"/>
      <c r="B165" s="35"/>
      <c r="C165" s="192" t="s">
        <v>342</v>
      </c>
      <c r="D165" s="192" t="s">
        <v>184</v>
      </c>
      <c r="E165" s="193" t="s">
        <v>6042</v>
      </c>
      <c r="F165" s="194" t="s">
        <v>6043</v>
      </c>
      <c r="G165" s="195" t="s">
        <v>324</v>
      </c>
      <c r="H165" s="196">
        <v>1</v>
      </c>
      <c r="I165" s="197"/>
      <c r="J165" s="198">
        <f>ROUND(I165*H165,2)</f>
        <v>0</v>
      </c>
      <c r="K165" s="199"/>
      <c r="L165" s="39"/>
      <c r="M165" s="200" t="s">
        <v>1</v>
      </c>
      <c r="N165" s="201" t="s">
        <v>37</v>
      </c>
      <c r="O165" s="7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326</v>
      </c>
      <c r="AT165" s="204" t="s">
        <v>184</v>
      </c>
      <c r="AU165" s="204" t="s">
        <v>82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326</v>
      </c>
      <c r="BM165" s="204" t="s">
        <v>6044</v>
      </c>
    </row>
    <row r="166" spans="1:65" s="14" customFormat="1" ht="11.25">
      <c r="B166" s="217"/>
      <c r="C166" s="218"/>
      <c r="D166" s="208" t="s">
        <v>194</v>
      </c>
      <c r="E166" s="219" t="s">
        <v>1</v>
      </c>
      <c r="F166" s="220" t="s">
        <v>80</v>
      </c>
      <c r="G166" s="218"/>
      <c r="H166" s="221">
        <v>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194</v>
      </c>
      <c r="AU166" s="227" t="s">
        <v>82</v>
      </c>
      <c r="AV166" s="14" t="s">
        <v>82</v>
      </c>
      <c r="AW166" s="14" t="s">
        <v>29</v>
      </c>
      <c r="AX166" s="14" t="s">
        <v>80</v>
      </c>
      <c r="AY166" s="227" t="s">
        <v>182</v>
      </c>
    </row>
    <row r="167" spans="1:65" s="2" customFormat="1" ht="37.9" customHeight="1">
      <c r="A167" s="34"/>
      <c r="B167" s="35"/>
      <c r="C167" s="242" t="s">
        <v>348</v>
      </c>
      <c r="D167" s="242" t="s">
        <v>648</v>
      </c>
      <c r="E167" s="243" t="s">
        <v>6045</v>
      </c>
      <c r="F167" s="244" t="s">
        <v>6046</v>
      </c>
      <c r="G167" s="245" t="s">
        <v>324</v>
      </c>
      <c r="H167" s="246">
        <v>1</v>
      </c>
      <c r="I167" s="247"/>
      <c r="J167" s="248">
        <f>ROUND(I167*H167,2)</f>
        <v>0</v>
      </c>
      <c r="K167" s="249"/>
      <c r="L167" s="250"/>
      <c r="M167" s="251" t="s">
        <v>1</v>
      </c>
      <c r="N167" s="252" t="s">
        <v>37</v>
      </c>
      <c r="O167" s="71"/>
      <c r="P167" s="202">
        <f>O167*H167</f>
        <v>0</v>
      </c>
      <c r="Q167" s="202">
        <v>7.0999999999999994E-2</v>
      </c>
      <c r="R167" s="202">
        <f>Q167*H167</f>
        <v>7.0999999999999994E-2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434</v>
      </c>
      <c r="AT167" s="204" t="s">
        <v>648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326</v>
      </c>
      <c r="BM167" s="204" t="s">
        <v>6047</v>
      </c>
    </row>
    <row r="168" spans="1:65" s="2" customFormat="1" ht="68.25">
      <c r="A168" s="34"/>
      <c r="B168" s="35"/>
      <c r="C168" s="36"/>
      <c r="D168" s="208" t="s">
        <v>652</v>
      </c>
      <c r="E168" s="36"/>
      <c r="F168" s="253" t="s">
        <v>6048</v>
      </c>
      <c r="G168" s="36"/>
      <c r="H168" s="36"/>
      <c r="I168" s="254"/>
      <c r="J168" s="36"/>
      <c r="K168" s="36"/>
      <c r="L168" s="39"/>
      <c r="M168" s="255"/>
      <c r="N168" s="256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652</v>
      </c>
      <c r="AU168" s="17" t="s">
        <v>82</v>
      </c>
    </row>
    <row r="169" spans="1:65" s="2" customFormat="1" ht="24.2" customHeight="1">
      <c r="A169" s="34"/>
      <c r="B169" s="35"/>
      <c r="C169" s="192" t="s">
        <v>7</v>
      </c>
      <c r="D169" s="192" t="s">
        <v>184</v>
      </c>
      <c r="E169" s="193" t="s">
        <v>4618</v>
      </c>
      <c r="F169" s="194" t="s">
        <v>4619</v>
      </c>
      <c r="G169" s="195" t="s">
        <v>292</v>
      </c>
      <c r="H169" s="196">
        <v>0.315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37</v>
      </c>
      <c r="O169" s="7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326</v>
      </c>
      <c r="AT169" s="204" t="s">
        <v>184</v>
      </c>
      <c r="AU169" s="204" t="s">
        <v>82</v>
      </c>
      <c r="AY169" s="17" t="s">
        <v>182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326</v>
      </c>
      <c r="BM169" s="204" t="s">
        <v>6049</v>
      </c>
    </row>
    <row r="170" spans="1:65" s="2" customFormat="1" ht="33" customHeight="1">
      <c r="A170" s="34"/>
      <c r="B170" s="35"/>
      <c r="C170" s="192" t="s">
        <v>361</v>
      </c>
      <c r="D170" s="192" t="s">
        <v>184</v>
      </c>
      <c r="E170" s="193" t="s">
        <v>4621</v>
      </c>
      <c r="F170" s="194" t="s">
        <v>4622</v>
      </c>
      <c r="G170" s="195" t="s">
        <v>292</v>
      </c>
      <c r="H170" s="196">
        <v>0.94499999999999995</v>
      </c>
      <c r="I170" s="197"/>
      <c r="J170" s="198">
        <f>ROUND(I170*H170,2)</f>
        <v>0</v>
      </c>
      <c r="K170" s="199"/>
      <c r="L170" s="39"/>
      <c r="M170" s="200" t="s">
        <v>1</v>
      </c>
      <c r="N170" s="201" t="s">
        <v>37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326</v>
      </c>
      <c r="AT170" s="204" t="s">
        <v>184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326</v>
      </c>
      <c r="BM170" s="204" t="s">
        <v>6050</v>
      </c>
    </row>
    <row r="171" spans="1:65" s="14" customFormat="1" ht="11.25">
      <c r="B171" s="217"/>
      <c r="C171" s="218"/>
      <c r="D171" s="208" t="s">
        <v>194</v>
      </c>
      <c r="E171" s="218"/>
      <c r="F171" s="220" t="s">
        <v>6051</v>
      </c>
      <c r="G171" s="218"/>
      <c r="H171" s="221">
        <v>0.94499999999999995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194</v>
      </c>
      <c r="AU171" s="227" t="s">
        <v>82</v>
      </c>
      <c r="AV171" s="14" t="s">
        <v>82</v>
      </c>
      <c r="AW171" s="14" t="s">
        <v>4</v>
      </c>
      <c r="AX171" s="14" t="s">
        <v>80</v>
      </c>
      <c r="AY171" s="227" t="s">
        <v>182</v>
      </c>
    </row>
    <row r="172" spans="1:65" s="12" customFormat="1" ht="25.9" customHeight="1">
      <c r="B172" s="176"/>
      <c r="C172" s="177"/>
      <c r="D172" s="178" t="s">
        <v>71</v>
      </c>
      <c r="E172" s="179" t="s">
        <v>146</v>
      </c>
      <c r="F172" s="179" t="s">
        <v>4350</v>
      </c>
      <c r="G172" s="177"/>
      <c r="H172" s="177"/>
      <c r="I172" s="180"/>
      <c r="J172" s="181">
        <f>BK172</f>
        <v>0</v>
      </c>
      <c r="K172" s="177"/>
      <c r="L172" s="182"/>
      <c r="M172" s="183"/>
      <c r="N172" s="184"/>
      <c r="O172" s="184"/>
      <c r="P172" s="185">
        <f>P173</f>
        <v>0</v>
      </c>
      <c r="Q172" s="184"/>
      <c r="R172" s="185">
        <f>R173</f>
        <v>0</v>
      </c>
      <c r="S172" s="184"/>
      <c r="T172" s="186">
        <f>T173</f>
        <v>0</v>
      </c>
      <c r="AR172" s="187" t="s">
        <v>243</v>
      </c>
      <c r="AT172" s="188" t="s">
        <v>71</v>
      </c>
      <c r="AU172" s="188" t="s">
        <v>72</v>
      </c>
      <c r="AY172" s="187" t="s">
        <v>182</v>
      </c>
      <c r="BK172" s="189">
        <f>BK173</f>
        <v>0</v>
      </c>
    </row>
    <row r="173" spans="1:65" s="12" customFormat="1" ht="22.9" customHeight="1">
      <c r="B173" s="176"/>
      <c r="C173" s="177"/>
      <c r="D173" s="178" t="s">
        <v>71</v>
      </c>
      <c r="E173" s="190" t="s">
        <v>4351</v>
      </c>
      <c r="F173" s="190" t="s">
        <v>4352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0</v>
      </c>
      <c r="S173" s="184"/>
      <c r="T173" s="186">
        <f>SUM(T174:T175)</f>
        <v>0</v>
      </c>
      <c r="AR173" s="187" t="s">
        <v>243</v>
      </c>
      <c r="AT173" s="188" t="s">
        <v>71</v>
      </c>
      <c r="AU173" s="188" t="s">
        <v>80</v>
      </c>
      <c r="AY173" s="187" t="s">
        <v>182</v>
      </c>
      <c r="BK173" s="189">
        <f>SUM(BK174:BK175)</f>
        <v>0</v>
      </c>
    </row>
    <row r="174" spans="1:65" s="2" customFormat="1" ht="16.5" customHeight="1">
      <c r="A174" s="34"/>
      <c r="B174" s="35"/>
      <c r="C174" s="192" t="s">
        <v>369</v>
      </c>
      <c r="D174" s="192" t="s">
        <v>184</v>
      </c>
      <c r="E174" s="193" t="s">
        <v>4353</v>
      </c>
      <c r="F174" s="194" t="s">
        <v>4354</v>
      </c>
      <c r="G174" s="195" t="s">
        <v>1883</v>
      </c>
      <c r="H174" s="196">
        <v>1</v>
      </c>
      <c r="I174" s="197"/>
      <c r="J174" s="198">
        <f>ROUND(I174*H174,2)</f>
        <v>0</v>
      </c>
      <c r="K174" s="199"/>
      <c r="L174" s="39"/>
      <c r="M174" s="200" t="s">
        <v>1</v>
      </c>
      <c r="N174" s="201" t="s">
        <v>37</v>
      </c>
      <c r="O174" s="71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4355</v>
      </c>
      <c r="AT174" s="204" t="s">
        <v>184</v>
      </c>
      <c r="AU174" s="204" t="s">
        <v>82</v>
      </c>
      <c r="AY174" s="17" t="s">
        <v>182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80</v>
      </c>
      <c r="BK174" s="205">
        <f>ROUND(I174*H174,2)</f>
        <v>0</v>
      </c>
      <c r="BL174" s="17" t="s">
        <v>4355</v>
      </c>
      <c r="BM174" s="204" t="s">
        <v>6052</v>
      </c>
    </row>
    <row r="175" spans="1:65" s="2" customFormat="1" ht="16.5" customHeight="1">
      <c r="A175" s="34"/>
      <c r="B175" s="35"/>
      <c r="C175" s="192" t="s">
        <v>375</v>
      </c>
      <c r="D175" s="192" t="s">
        <v>184</v>
      </c>
      <c r="E175" s="193" t="s">
        <v>4357</v>
      </c>
      <c r="F175" s="194" t="s">
        <v>4358</v>
      </c>
      <c r="G175" s="195" t="s">
        <v>1883</v>
      </c>
      <c r="H175" s="196">
        <v>1</v>
      </c>
      <c r="I175" s="197"/>
      <c r="J175" s="198">
        <f>ROUND(I175*H175,2)</f>
        <v>0</v>
      </c>
      <c r="K175" s="199"/>
      <c r="L175" s="39"/>
      <c r="M175" s="257" t="s">
        <v>1</v>
      </c>
      <c r="N175" s="258" t="s">
        <v>37</v>
      </c>
      <c r="O175" s="259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4355</v>
      </c>
      <c r="AT175" s="204" t="s">
        <v>184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4355</v>
      </c>
      <c r="BM175" s="204" t="s">
        <v>6053</v>
      </c>
    </row>
    <row r="176" spans="1:65" s="2" customFormat="1" ht="6.95" customHeight="1">
      <c r="A176" s="34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39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algorithmName="SHA-512" hashValue="TG9pQzTVCXkyJfRko3DnNZv52Uj2Tb2wISSsKF8OR1FF0OW/SvT9i2gCxrkByyzyyKdJ6yoMlFkkTMUHJWzEWw==" saltValue="zPU3CVOhQO6tsUh8pnFUiz+0Q1MkEXB3LmmlO9Kk6NtHyOpZSbeDevogGNCN+sO1DL+hewckj3yNf0ijF3D7ow==" spinCount="100000" sheet="1" objects="1" scenarios="1" formatColumns="0" formatRows="0" autoFilter="0"/>
  <autoFilter ref="C124:K17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6054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ROUND((SUM(BE125:BE167)),  2)</f>
        <v>0</v>
      </c>
      <c r="G35" s="34"/>
      <c r="H35" s="34"/>
      <c r="I35" s="130">
        <v>0.21</v>
      </c>
      <c r="J35" s="129">
        <f>ROUND(((SUM(BE125:BE167))*I35),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ROUND((SUM(BF125:BF167)),  2)</f>
        <v>0</v>
      </c>
      <c r="G36" s="34"/>
      <c r="H36" s="34"/>
      <c r="I36" s="130">
        <v>0.12</v>
      </c>
      <c r="J36" s="129">
        <f>ROUND(((SUM(BF125:BF167))*I36),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ROUND((SUM(BG125:BG167)),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ROUND((SUM(BH125:BH167)),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ROUND((SUM(BI125:BI167)),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03 - Zařízení 3 - Odvětrání dílny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569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4368</v>
      </c>
      <c r="E101" s="161"/>
      <c r="F101" s="161"/>
      <c r="G101" s="161"/>
      <c r="H101" s="161"/>
      <c r="I101" s="161"/>
      <c r="J101" s="162">
        <f>J136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J164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J165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5825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03 - Zařízení 3 - Odvětrání dílny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P126+P164</f>
        <v>0</v>
      </c>
      <c r="Q125" s="79"/>
      <c r="R125" s="173">
        <f>R126+R164</f>
        <v>3.6307000000000006E-2</v>
      </c>
      <c r="S125" s="79"/>
      <c r="T125" s="174">
        <f>T126+T164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BK126+BK164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P127+P136</f>
        <v>0</v>
      </c>
      <c r="Q126" s="184"/>
      <c r="R126" s="185">
        <f>R127+R136</f>
        <v>3.6307000000000006E-2</v>
      </c>
      <c r="S126" s="184"/>
      <c r="T126" s="186">
        <f>T127+T136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BK127+BK136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2407</v>
      </c>
      <c r="F127" s="190" t="s">
        <v>2408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SUM(P128:P135)</f>
        <v>0</v>
      </c>
      <c r="Q127" s="184"/>
      <c r="R127" s="185">
        <f>SUM(R128:R135)</f>
        <v>2.8450000000000003E-3</v>
      </c>
      <c r="S127" s="184"/>
      <c r="T127" s="186">
        <f>SUM(T128:T135)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SUM(BK128:BK135)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5827</v>
      </c>
      <c r="F128" s="194" t="s">
        <v>5828</v>
      </c>
      <c r="G128" s="195" t="s">
        <v>201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2.2000000000000001E-4</v>
      </c>
      <c r="R128" s="202">
        <f>Q128*H128</f>
        <v>2.2000000000000001E-4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6055</v>
      </c>
    </row>
    <row r="129" spans="1:65" s="14" customFormat="1" ht="22.5">
      <c r="B129" s="217"/>
      <c r="C129" s="218"/>
      <c r="D129" s="208" t="s">
        <v>194</v>
      </c>
      <c r="E129" s="218"/>
      <c r="F129" s="220" t="s">
        <v>6056</v>
      </c>
      <c r="G129" s="218"/>
      <c r="H129" s="221">
        <v>1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194</v>
      </c>
      <c r="AU129" s="227" t="s">
        <v>82</v>
      </c>
      <c r="AV129" s="14" t="s">
        <v>82</v>
      </c>
      <c r="AW129" s="14" t="s">
        <v>4</v>
      </c>
      <c r="AX129" s="14" t="s">
        <v>80</v>
      </c>
      <c r="AY129" s="227" t="s">
        <v>182</v>
      </c>
    </row>
    <row r="130" spans="1:65" s="2" customFormat="1" ht="24.2" customHeight="1">
      <c r="A130" s="34"/>
      <c r="B130" s="35"/>
      <c r="C130" s="242" t="s">
        <v>82</v>
      </c>
      <c r="D130" s="242" t="s">
        <v>648</v>
      </c>
      <c r="E130" s="243" t="s">
        <v>5838</v>
      </c>
      <c r="F130" s="244" t="s">
        <v>5839</v>
      </c>
      <c r="G130" s="245" t="s">
        <v>201</v>
      </c>
      <c r="H130" s="246">
        <v>1.05</v>
      </c>
      <c r="I130" s="247"/>
      <c r="J130" s="248">
        <f>ROUND(I130*H130,2)</f>
        <v>0</v>
      </c>
      <c r="K130" s="249"/>
      <c r="L130" s="250"/>
      <c r="M130" s="251" t="s">
        <v>1</v>
      </c>
      <c r="N130" s="252" t="s">
        <v>37</v>
      </c>
      <c r="O130" s="71"/>
      <c r="P130" s="202">
        <f>O130*H130</f>
        <v>0</v>
      </c>
      <c r="Q130" s="202">
        <v>2.5000000000000001E-3</v>
      </c>
      <c r="R130" s="202">
        <f>Q130*H130</f>
        <v>2.6250000000000002E-3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434</v>
      </c>
      <c r="AT130" s="204" t="s">
        <v>648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326</v>
      </c>
      <c r="BM130" s="204" t="s">
        <v>6057</v>
      </c>
    </row>
    <row r="131" spans="1:65" s="14" customFormat="1" ht="11.25">
      <c r="B131" s="217"/>
      <c r="C131" s="218"/>
      <c r="D131" s="208" t="s">
        <v>194</v>
      </c>
      <c r="E131" s="219" t="s">
        <v>1</v>
      </c>
      <c r="F131" s="220" t="s">
        <v>80</v>
      </c>
      <c r="G131" s="218"/>
      <c r="H131" s="221">
        <v>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194</v>
      </c>
      <c r="AU131" s="227" t="s">
        <v>82</v>
      </c>
      <c r="AV131" s="14" t="s">
        <v>82</v>
      </c>
      <c r="AW131" s="14" t="s">
        <v>29</v>
      </c>
      <c r="AX131" s="14" t="s">
        <v>80</v>
      </c>
      <c r="AY131" s="227" t="s">
        <v>182</v>
      </c>
    </row>
    <row r="132" spans="1:65" s="14" customFormat="1" ht="11.25">
      <c r="B132" s="217"/>
      <c r="C132" s="218"/>
      <c r="D132" s="208" t="s">
        <v>194</v>
      </c>
      <c r="E132" s="218"/>
      <c r="F132" s="220" t="s">
        <v>6058</v>
      </c>
      <c r="G132" s="218"/>
      <c r="H132" s="221">
        <v>1.05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4</v>
      </c>
      <c r="AX132" s="14" t="s">
        <v>80</v>
      </c>
      <c r="AY132" s="227" t="s">
        <v>182</v>
      </c>
    </row>
    <row r="133" spans="1:65" s="2" customFormat="1" ht="24.2" customHeight="1">
      <c r="A133" s="34"/>
      <c r="B133" s="35"/>
      <c r="C133" s="192" t="s">
        <v>198</v>
      </c>
      <c r="D133" s="192" t="s">
        <v>184</v>
      </c>
      <c r="E133" s="193" t="s">
        <v>2555</v>
      </c>
      <c r="F133" s="194" t="s">
        <v>2556</v>
      </c>
      <c r="G133" s="195" t="s">
        <v>292</v>
      </c>
      <c r="H133" s="196">
        <v>3.0000000000000001E-3</v>
      </c>
      <c r="I133" s="197"/>
      <c r="J133" s="198">
        <f>ROUND(I133*H133,2)</f>
        <v>0</v>
      </c>
      <c r="K133" s="199"/>
      <c r="L133" s="39"/>
      <c r="M133" s="200" t="s">
        <v>1</v>
      </c>
      <c r="N133" s="201" t="s">
        <v>37</v>
      </c>
      <c r="O133" s="71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326</v>
      </c>
      <c r="AT133" s="204" t="s">
        <v>184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326</v>
      </c>
      <c r="BM133" s="204" t="s">
        <v>6059</v>
      </c>
    </row>
    <row r="134" spans="1:65" s="2" customFormat="1" ht="33" customHeight="1">
      <c r="A134" s="34"/>
      <c r="B134" s="35"/>
      <c r="C134" s="192" t="s">
        <v>187</v>
      </c>
      <c r="D134" s="192" t="s">
        <v>184</v>
      </c>
      <c r="E134" s="193" t="s">
        <v>2559</v>
      </c>
      <c r="F134" s="194" t="s">
        <v>2560</v>
      </c>
      <c r="G134" s="195" t="s">
        <v>292</v>
      </c>
      <c r="H134" s="196">
        <v>8.9999999999999993E-3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326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326</v>
      </c>
      <c r="BM134" s="204" t="s">
        <v>6060</v>
      </c>
    </row>
    <row r="135" spans="1:65" s="14" customFormat="1" ht="11.25">
      <c r="B135" s="217"/>
      <c r="C135" s="218"/>
      <c r="D135" s="208" t="s">
        <v>194</v>
      </c>
      <c r="E135" s="218"/>
      <c r="F135" s="220" t="s">
        <v>4514</v>
      </c>
      <c r="G135" s="218"/>
      <c r="H135" s="221">
        <v>8.9999999999999993E-3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194</v>
      </c>
      <c r="AU135" s="227" t="s">
        <v>82</v>
      </c>
      <c r="AV135" s="14" t="s">
        <v>82</v>
      </c>
      <c r="AW135" s="14" t="s">
        <v>4</v>
      </c>
      <c r="AX135" s="14" t="s">
        <v>80</v>
      </c>
      <c r="AY135" s="227" t="s">
        <v>182</v>
      </c>
    </row>
    <row r="136" spans="1:65" s="12" customFormat="1" ht="22.9" customHeight="1">
      <c r="B136" s="176"/>
      <c r="C136" s="177"/>
      <c r="D136" s="178" t="s">
        <v>71</v>
      </c>
      <c r="E136" s="190" t="s">
        <v>4605</v>
      </c>
      <c r="F136" s="190" t="s">
        <v>116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SUM(P137:P163)</f>
        <v>0</v>
      </c>
      <c r="Q136" s="184"/>
      <c r="R136" s="185">
        <f>SUM(R137:R163)</f>
        <v>3.3462000000000006E-2</v>
      </c>
      <c r="S136" s="184"/>
      <c r="T136" s="186">
        <f>SUM(T137:T163)</f>
        <v>0</v>
      </c>
      <c r="AR136" s="187" t="s">
        <v>82</v>
      </c>
      <c r="AT136" s="188" t="s">
        <v>71</v>
      </c>
      <c r="AU136" s="188" t="s">
        <v>80</v>
      </c>
      <c r="AY136" s="187" t="s">
        <v>182</v>
      </c>
      <c r="BK136" s="189">
        <f>SUM(BK137:BK163)</f>
        <v>0</v>
      </c>
    </row>
    <row r="137" spans="1:65" s="2" customFormat="1" ht="24.2" customHeight="1">
      <c r="A137" s="34"/>
      <c r="B137" s="35"/>
      <c r="C137" s="192" t="s">
        <v>243</v>
      </c>
      <c r="D137" s="192" t="s">
        <v>184</v>
      </c>
      <c r="E137" s="193" t="s">
        <v>6061</v>
      </c>
      <c r="F137" s="194" t="s">
        <v>6062</v>
      </c>
      <c r="G137" s="195" t="s">
        <v>324</v>
      </c>
      <c r="H137" s="196">
        <v>1</v>
      </c>
      <c r="I137" s="197"/>
      <c r="J137" s="198">
        <f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326</v>
      </c>
      <c r="AT137" s="204" t="s">
        <v>184</v>
      </c>
      <c r="AU137" s="204" t="s">
        <v>82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326</v>
      </c>
      <c r="BM137" s="204" t="s">
        <v>6063</v>
      </c>
    </row>
    <row r="138" spans="1:65" s="2" customFormat="1" ht="24.2" customHeight="1">
      <c r="A138" s="34"/>
      <c r="B138" s="35"/>
      <c r="C138" s="242" t="s">
        <v>256</v>
      </c>
      <c r="D138" s="242" t="s">
        <v>648</v>
      </c>
      <c r="E138" s="243" t="s">
        <v>6064</v>
      </c>
      <c r="F138" s="244" t="s">
        <v>6065</v>
      </c>
      <c r="G138" s="245" t="s">
        <v>324</v>
      </c>
      <c r="H138" s="246">
        <v>1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37</v>
      </c>
      <c r="O138" s="71"/>
      <c r="P138" s="202">
        <f>O138*H138</f>
        <v>0</v>
      </c>
      <c r="Q138" s="202">
        <v>4.6999999999999999E-4</v>
      </c>
      <c r="R138" s="202">
        <f>Q138*H138</f>
        <v>4.6999999999999999E-4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434</v>
      </c>
      <c r="AT138" s="204" t="s">
        <v>648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6066</v>
      </c>
    </row>
    <row r="139" spans="1:65" s="2" customFormat="1" ht="24.2" customHeight="1">
      <c r="A139" s="34"/>
      <c r="B139" s="35"/>
      <c r="C139" s="192" t="s">
        <v>276</v>
      </c>
      <c r="D139" s="192" t="s">
        <v>184</v>
      </c>
      <c r="E139" s="193" t="s">
        <v>5999</v>
      </c>
      <c r="F139" s="194" t="s">
        <v>6000</v>
      </c>
      <c r="G139" s="195" t="s">
        <v>324</v>
      </c>
      <c r="H139" s="196">
        <v>1</v>
      </c>
      <c r="I139" s="197"/>
      <c r="J139" s="198">
        <f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326</v>
      </c>
      <c r="AT139" s="204" t="s">
        <v>184</v>
      </c>
      <c r="AU139" s="204" t="s">
        <v>82</v>
      </c>
      <c r="AY139" s="17" t="s">
        <v>182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326</v>
      </c>
      <c r="BM139" s="204" t="s">
        <v>6067</v>
      </c>
    </row>
    <row r="140" spans="1:65" s="14" customFormat="1" ht="11.25">
      <c r="B140" s="217"/>
      <c r="C140" s="218"/>
      <c r="D140" s="208" t="s">
        <v>194</v>
      </c>
      <c r="E140" s="219" t="s">
        <v>1</v>
      </c>
      <c r="F140" s="220" t="s">
        <v>80</v>
      </c>
      <c r="G140" s="218"/>
      <c r="H140" s="221">
        <v>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194</v>
      </c>
      <c r="AU140" s="227" t="s">
        <v>82</v>
      </c>
      <c r="AV140" s="14" t="s">
        <v>82</v>
      </c>
      <c r="AW140" s="14" t="s">
        <v>29</v>
      </c>
      <c r="AX140" s="14" t="s">
        <v>80</v>
      </c>
      <c r="AY140" s="227" t="s">
        <v>182</v>
      </c>
    </row>
    <row r="141" spans="1:65" s="2" customFormat="1" ht="24.2" customHeight="1">
      <c r="A141" s="34"/>
      <c r="B141" s="35"/>
      <c r="C141" s="242" t="s">
        <v>282</v>
      </c>
      <c r="D141" s="242" t="s">
        <v>648</v>
      </c>
      <c r="E141" s="243" t="s">
        <v>6068</v>
      </c>
      <c r="F141" s="244" t="s">
        <v>6069</v>
      </c>
      <c r="G141" s="245" t="s">
        <v>324</v>
      </c>
      <c r="H141" s="246">
        <v>1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37</v>
      </c>
      <c r="O141" s="71"/>
      <c r="P141" s="202">
        <f>O141*H141</f>
        <v>0</v>
      </c>
      <c r="Q141" s="202">
        <v>2.0000000000000001E-4</v>
      </c>
      <c r="R141" s="202">
        <f>Q141*H141</f>
        <v>2.0000000000000001E-4</v>
      </c>
      <c r="S141" s="202">
        <v>0</v>
      </c>
      <c r="T141" s="20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434</v>
      </c>
      <c r="AT141" s="204" t="s">
        <v>648</v>
      </c>
      <c r="AU141" s="204" t="s">
        <v>82</v>
      </c>
      <c r="AY141" s="17" t="s">
        <v>182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80</v>
      </c>
      <c r="BK141" s="205">
        <f>ROUND(I141*H141,2)</f>
        <v>0</v>
      </c>
      <c r="BL141" s="17" t="s">
        <v>326</v>
      </c>
      <c r="BM141" s="204" t="s">
        <v>6070</v>
      </c>
    </row>
    <row r="142" spans="1:65" s="14" customFormat="1" ht="11.25">
      <c r="B142" s="217"/>
      <c r="C142" s="218"/>
      <c r="D142" s="208" t="s">
        <v>194</v>
      </c>
      <c r="E142" s="219" t="s">
        <v>1</v>
      </c>
      <c r="F142" s="220" t="s">
        <v>80</v>
      </c>
      <c r="G142" s="218"/>
      <c r="H142" s="221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194</v>
      </c>
      <c r="AU142" s="227" t="s">
        <v>82</v>
      </c>
      <c r="AV142" s="14" t="s">
        <v>82</v>
      </c>
      <c r="AW142" s="14" t="s">
        <v>29</v>
      </c>
      <c r="AX142" s="14" t="s">
        <v>80</v>
      </c>
      <c r="AY142" s="227" t="s">
        <v>182</v>
      </c>
    </row>
    <row r="143" spans="1:65" s="2" customFormat="1" ht="24.2" customHeight="1">
      <c r="A143" s="34"/>
      <c r="B143" s="35"/>
      <c r="C143" s="192" t="s">
        <v>189</v>
      </c>
      <c r="D143" s="192" t="s">
        <v>184</v>
      </c>
      <c r="E143" s="193" t="s">
        <v>6071</v>
      </c>
      <c r="F143" s="194" t="s">
        <v>6072</v>
      </c>
      <c r="G143" s="195" t="s">
        <v>324</v>
      </c>
      <c r="H143" s="196">
        <v>2</v>
      </c>
      <c r="I143" s="197"/>
      <c r="J143" s="198">
        <f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326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326</v>
      </c>
      <c r="BM143" s="204" t="s">
        <v>6073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82</v>
      </c>
      <c r="G144" s="218"/>
      <c r="H144" s="221">
        <v>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80</v>
      </c>
      <c r="AY144" s="227" t="s">
        <v>182</v>
      </c>
    </row>
    <row r="145" spans="1:65" s="2" customFormat="1" ht="16.5" customHeight="1">
      <c r="A145" s="34"/>
      <c r="B145" s="35"/>
      <c r="C145" s="242" t="s">
        <v>136</v>
      </c>
      <c r="D145" s="242" t="s">
        <v>648</v>
      </c>
      <c r="E145" s="243" t="s">
        <v>6074</v>
      </c>
      <c r="F145" s="244" t="s">
        <v>6075</v>
      </c>
      <c r="G145" s="245" t="s">
        <v>324</v>
      </c>
      <c r="H145" s="246">
        <v>1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37</v>
      </c>
      <c r="O145" s="71"/>
      <c r="P145" s="202">
        <f>O145*H145</f>
        <v>0</v>
      </c>
      <c r="Q145" s="202">
        <v>1.6000000000000001E-3</v>
      </c>
      <c r="R145" s="202">
        <f>Q145*H145</f>
        <v>1.6000000000000001E-3</v>
      </c>
      <c r="S145" s="202">
        <v>0</v>
      </c>
      <c r="T145" s="20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434</v>
      </c>
      <c r="AT145" s="204" t="s">
        <v>648</v>
      </c>
      <c r="AU145" s="204" t="s">
        <v>82</v>
      </c>
      <c r="AY145" s="17" t="s">
        <v>182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80</v>
      </c>
      <c r="BK145" s="205">
        <f>ROUND(I145*H145,2)</f>
        <v>0</v>
      </c>
      <c r="BL145" s="17" t="s">
        <v>326</v>
      </c>
      <c r="BM145" s="204" t="s">
        <v>6076</v>
      </c>
    </row>
    <row r="146" spans="1:65" s="14" customFormat="1" ht="11.25">
      <c r="B146" s="217"/>
      <c r="C146" s="218"/>
      <c r="D146" s="208" t="s">
        <v>194</v>
      </c>
      <c r="E146" s="219" t="s">
        <v>1</v>
      </c>
      <c r="F146" s="220" t="s">
        <v>80</v>
      </c>
      <c r="G146" s="218"/>
      <c r="H146" s="221">
        <v>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194</v>
      </c>
      <c r="AU146" s="227" t="s">
        <v>82</v>
      </c>
      <c r="AV146" s="14" t="s">
        <v>82</v>
      </c>
      <c r="AW146" s="14" t="s">
        <v>29</v>
      </c>
      <c r="AX146" s="14" t="s">
        <v>80</v>
      </c>
      <c r="AY146" s="227" t="s">
        <v>182</v>
      </c>
    </row>
    <row r="147" spans="1:65" s="2" customFormat="1" ht="16.5" customHeight="1">
      <c r="A147" s="34"/>
      <c r="B147" s="35"/>
      <c r="C147" s="242" t="s">
        <v>139</v>
      </c>
      <c r="D147" s="242" t="s">
        <v>648</v>
      </c>
      <c r="E147" s="243" t="s">
        <v>6077</v>
      </c>
      <c r="F147" s="244" t="s">
        <v>6078</v>
      </c>
      <c r="G147" s="245" t="s">
        <v>324</v>
      </c>
      <c r="H147" s="246">
        <v>1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37</v>
      </c>
      <c r="O147" s="71"/>
      <c r="P147" s="202">
        <f>O147*H147</f>
        <v>0</v>
      </c>
      <c r="Q147" s="202">
        <v>2.5000000000000001E-3</v>
      </c>
      <c r="R147" s="202">
        <f>Q147*H147</f>
        <v>2.5000000000000001E-3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434</v>
      </c>
      <c r="AT147" s="204" t="s">
        <v>648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326</v>
      </c>
      <c r="BM147" s="204" t="s">
        <v>6079</v>
      </c>
    </row>
    <row r="148" spans="1:65" s="14" customFormat="1" ht="11.25">
      <c r="B148" s="217"/>
      <c r="C148" s="218"/>
      <c r="D148" s="208" t="s">
        <v>194</v>
      </c>
      <c r="E148" s="219" t="s">
        <v>1</v>
      </c>
      <c r="F148" s="220" t="s">
        <v>80</v>
      </c>
      <c r="G148" s="218"/>
      <c r="H148" s="221">
        <v>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194</v>
      </c>
      <c r="AU148" s="227" t="s">
        <v>82</v>
      </c>
      <c r="AV148" s="14" t="s">
        <v>82</v>
      </c>
      <c r="AW148" s="14" t="s">
        <v>29</v>
      </c>
      <c r="AX148" s="14" t="s">
        <v>80</v>
      </c>
      <c r="AY148" s="227" t="s">
        <v>182</v>
      </c>
    </row>
    <row r="149" spans="1:65" s="2" customFormat="1" ht="21.75" customHeight="1">
      <c r="A149" s="34"/>
      <c r="B149" s="35"/>
      <c r="C149" s="192" t="s">
        <v>8</v>
      </c>
      <c r="D149" s="192" t="s">
        <v>184</v>
      </c>
      <c r="E149" s="193" t="s">
        <v>6080</v>
      </c>
      <c r="F149" s="194" t="s">
        <v>6081</v>
      </c>
      <c r="G149" s="195" t="s">
        <v>324</v>
      </c>
      <c r="H149" s="196">
        <v>1</v>
      </c>
      <c r="I149" s="197"/>
      <c r="J149" s="198">
        <f>ROUND(I149*H149,2)</f>
        <v>0</v>
      </c>
      <c r="K149" s="199"/>
      <c r="L149" s="39"/>
      <c r="M149" s="200" t="s">
        <v>1</v>
      </c>
      <c r="N149" s="201" t="s">
        <v>37</v>
      </c>
      <c r="O149" s="71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326</v>
      </c>
      <c r="AT149" s="204" t="s">
        <v>184</v>
      </c>
      <c r="AU149" s="204" t="s">
        <v>82</v>
      </c>
      <c r="AY149" s="17" t="s">
        <v>182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80</v>
      </c>
      <c r="BK149" s="205">
        <f>ROUND(I149*H149,2)</f>
        <v>0</v>
      </c>
      <c r="BL149" s="17" t="s">
        <v>326</v>
      </c>
      <c r="BM149" s="204" t="s">
        <v>6082</v>
      </c>
    </row>
    <row r="150" spans="1:65" s="2" customFormat="1" ht="16.5" customHeight="1">
      <c r="A150" s="34"/>
      <c r="B150" s="35"/>
      <c r="C150" s="242" t="s">
        <v>142</v>
      </c>
      <c r="D150" s="242" t="s">
        <v>648</v>
      </c>
      <c r="E150" s="243" t="s">
        <v>6083</v>
      </c>
      <c r="F150" s="244" t="s">
        <v>6084</v>
      </c>
      <c r="G150" s="245" t="s">
        <v>324</v>
      </c>
      <c r="H150" s="246">
        <v>1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37</v>
      </c>
      <c r="O150" s="71"/>
      <c r="P150" s="202">
        <f>O150*H150</f>
        <v>0</v>
      </c>
      <c r="Q150" s="202">
        <v>1.1999999999999999E-3</v>
      </c>
      <c r="R150" s="202">
        <f>Q150*H150</f>
        <v>1.1999999999999999E-3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434</v>
      </c>
      <c r="AT150" s="204" t="s">
        <v>648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6085</v>
      </c>
    </row>
    <row r="151" spans="1:65" s="2" customFormat="1" ht="24.2" customHeight="1">
      <c r="A151" s="34"/>
      <c r="B151" s="35"/>
      <c r="C151" s="192" t="s">
        <v>145</v>
      </c>
      <c r="D151" s="192" t="s">
        <v>184</v>
      </c>
      <c r="E151" s="193" t="s">
        <v>6086</v>
      </c>
      <c r="F151" s="194" t="s">
        <v>6087</v>
      </c>
      <c r="G151" s="195" t="s">
        <v>324</v>
      </c>
      <c r="H151" s="196">
        <v>1</v>
      </c>
      <c r="I151" s="197"/>
      <c r="J151" s="198">
        <f>ROUND(I151*H151,2)</f>
        <v>0</v>
      </c>
      <c r="K151" s="199"/>
      <c r="L151" s="39"/>
      <c r="M151" s="200" t="s">
        <v>1</v>
      </c>
      <c r="N151" s="201" t="s">
        <v>37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326</v>
      </c>
      <c r="AT151" s="204" t="s">
        <v>184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6088</v>
      </c>
    </row>
    <row r="152" spans="1:65" s="14" customFormat="1" ht="11.25">
      <c r="B152" s="217"/>
      <c r="C152" s="218"/>
      <c r="D152" s="208" t="s">
        <v>194</v>
      </c>
      <c r="E152" s="219" t="s">
        <v>1</v>
      </c>
      <c r="F152" s="220" t="s">
        <v>80</v>
      </c>
      <c r="G152" s="218"/>
      <c r="H152" s="221">
        <v>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194</v>
      </c>
      <c r="AU152" s="227" t="s">
        <v>82</v>
      </c>
      <c r="AV152" s="14" t="s">
        <v>82</v>
      </c>
      <c r="AW152" s="14" t="s">
        <v>29</v>
      </c>
      <c r="AX152" s="14" t="s">
        <v>80</v>
      </c>
      <c r="AY152" s="227" t="s">
        <v>182</v>
      </c>
    </row>
    <row r="153" spans="1:65" s="2" customFormat="1" ht="24.2" customHeight="1">
      <c r="A153" s="34"/>
      <c r="B153" s="35"/>
      <c r="C153" s="242" t="s">
        <v>321</v>
      </c>
      <c r="D153" s="242" t="s">
        <v>648</v>
      </c>
      <c r="E153" s="243" t="s">
        <v>6089</v>
      </c>
      <c r="F153" s="244" t="s">
        <v>6090</v>
      </c>
      <c r="G153" s="245" t="s">
        <v>324</v>
      </c>
      <c r="H153" s="246">
        <v>1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37</v>
      </c>
      <c r="O153" s="71"/>
      <c r="P153" s="202">
        <f>O153*H153</f>
        <v>0</v>
      </c>
      <c r="Q153" s="202">
        <v>3.3E-3</v>
      </c>
      <c r="R153" s="202">
        <f>Q153*H153</f>
        <v>3.3E-3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434</v>
      </c>
      <c r="AT153" s="204" t="s">
        <v>648</v>
      </c>
      <c r="AU153" s="204" t="s">
        <v>82</v>
      </c>
      <c r="AY153" s="17" t="s">
        <v>182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326</v>
      </c>
      <c r="BM153" s="204" t="s">
        <v>6091</v>
      </c>
    </row>
    <row r="154" spans="1:65" s="14" customFormat="1" ht="11.25">
      <c r="B154" s="217"/>
      <c r="C154" s="218"/>
      <c r="D154" s="208" t="s">
        <v>194</v>
      </c>
      <c r="E154" s="219" t="s">
        <v>1</v>
      </c>
      <c r="F154" s="220" t="s">
        <v>80</v>
      </c>
      <c r="G154" s="218"/>
      <c r="H154" s="221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194</v>
      </c>
      <c r="AU154" s="227" t="s">
        <v>82</v>
      </c>
      <c r="AV154" s="14" t="s">
        <v>82</v>
      </c>
      <c r="AW154" s="14" t="s">
        <v>29</v>
      </c>
      <c r="AX154" s="14" t="s">
        <v>80</v>
      </c>
      <c r="AY154" s="227" t="s">
        <v>182</v>
      </c>
    </row>
    <row r="155" spans="1:65" s="2" customFormat="1" ht="37.9" customHeight="1">
      <c r="A155" s="34"/>
      <c r="B155" s="35"/>
      <c r="C155" s="192" t="s">
        <v>326</v>
      </c>
      <c r="D155" s="192" t="s">
        <v>184</v>
      </c>
      <c r="E155" s="193" t="s">
        <v>5899</v>
      </c>
      <c r="F155" s="194" t="s">
        <v>5900</v>
      </c>
      <c r="G155" s="195" t="s">
        <v>318</v>
      </c>
      <c r="H155" s="196">
        <v>10</v>
      </c>
      <c r="I155" s="197"/>
      <c r="J155" s="198">
        <f>ROUND(I155*H155,2)</f>
        <v>0</v>
      </c>
      <c r="K155" s="199"/>
      <c r="L155" s="39"/>
      <c r="M155" s="200" t="s">
        <v>1</v>
      </c>
      <c r="N155" s="201" t="s">
        <v>37</v>
      </c>
      <c r="O155" s="71"/>
      <c r="P155" s="202">
        <f>O155*H155</f>
        <v>0</v>
      </c>
      <c r="Q155" s="202">
        <v>1.6800000000000001E-3</v>
      </c>
      <c r="R155" s="202">
        <f>Q155*H155</f>
        <v>1.6800000000000002E-2</v>
      </c>
      <c r="S155" s="202">
        <v>0</v>
      </c>
      <c r="T155" s="20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326</v>
      </c>
      <c r="AT155" s="204" t="s">
        <v>184</v>
      </c>
      <c r="AU155" s="204" t="s">
        <v>82</v>
      </c>
      <c r="AY155" s="17" t="s">
        <v>182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80</v>
      </c>
      <c r="BK155" s="205">
        <f>ROUND(I155*H155,2)</f>
        <v>0</v>
      </c>
      <c r="BL155" s="17" t="s">
        <v>326</v>
      </c>
      <c r="BM155" s="204" t="s">
        <v>6092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136</v>
      </c>
      <c r="G156" s="218"/>
      <c r="H156" s="221">
        <v>10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33" customHeight="1">
      <c r="A157" s="34"/>
      <c r="B157" s="35"/>
      <c r="C157" s="192" t="s">
        <v>330</v>
      </c>
      <c r="D157" s="192" t="s">
        <v>184</v>
      </c>
      <c r="E157" s="193" t="s">
        <v>6093</v>
      </c>
      <c r="F157" s="194" t="s">
        <v>6094</v>
      </c>
      <c r="G157" s="195" t="s">
        <v>318</v>
      </c>
      <c r="H157" s="196">
        <v>1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326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326</v>
      </c>
      <c r="BM157" s="204" t="s">
        <v>6095</v>
      </c>
    </row>
    <row r="158" spans="1:65" s="14" customFormat="1" ht="11.25">
      <c r="B158" s="217"/>
      <c r="C158" s="218"/>
      <c r="D158" s="208" t="s">
        <v>194</v>
      </c>
      <c r="E158" s="219" t="s">
        <v>1</v>
      </c>
      <c r="F158" s="220" t="s">
        <v>80</v>
      </c>
      <c r="G158" s="218"/>
      <c r="H158" s="221">
        <v>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194</v>
      </c>
      <c r="AU158" s="227" t="s">
        <v>82</v>
      </c>
      <c r="AV158" s="14" t="s">
        <v>82</v>
      </c>
      <c r="AW158" s="14" t="s">
        <v>29</v>
      </c>
      <c r="AX158" s="14" t="s">
        <v>80</v>
      </c>
      <c r="AY158" s="227" t="s">
        <v>182</v>
      </c>
    </row>
    <row r="159" spans="1:65" s="2" customFormat="1" ht="16.5" customHeight="1">
      <c r="A159" s="34"/>
      <c r="B159" s="35"/>
      <c r="C159" s="242" t="s">
        <v>334</v>
      </c>
      <c r="D159" s="242" t="s">
        <v>648</v>
      </c>
      <c r="E159" s="243" t="s">
        <v>6096</v>
      </c>
      <c r="F159" s="244" t="s">
        <v>6097</v>
      </c>
      <c r="G159" s="245" t="s">
        <v>318</v>
      </c>
      <c r="H159" s="246">
        <v>1.2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37</v>
      </c>
      <c r="O159" s="71"/>
      <c r="P159" s="202">
        <f>O159*H159</f>
        <v>0</v>
      </c>
      <c r="Q159" s="202">
        <v>6.1599999999999997E-3</v>
      </c>
      <c r="R159" s="202">
        <f>Q159*H159</f>
        <v>7.3919999999999993E-3</v>
      </c>
      <c r="S159" s="202">
        <v>0</v>
      </c>
      <c r="T159" s="20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434</v>
      </c>
      <c r="AT159" s="204" t="s">
        <v>648</v>
      </c>
      <c r="AU159" s="204" t="s">
        <v>82</v>
      </c>
      <c r="AY159" s="17" t="s">
        <v>182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80</v>
      </c>
      <c r="BK159" s="205">
        <f>ROUND(I159*H159,2)</f>
        <v>0</v>
      </c>
      <c r="BL159" s="17" t="s">
        <v>326</v>
      </c>
      <c r="BM159" s="204" t="s">
        <v>6098</v>
      </c>
    </row>
    <row r="160" spans="1:65" s="14" customFormat="1" ht="11.25">
      <c r="B160" s="217"/>
      <c r="C160" s="218"/>
      <c r="D160" s="208" t="s">
        <v>194</v>
      </c>
      <c r="E160" s="218"/>
      <c r="F160" s="220" t="s">
        <v>6099</v>
      </c>
      <c r="G160" s="218"/>
      <c r="H160" s="221">
        <v>1.2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194</v>
      </c>
      <c r="AU160" s="227" t="s">
        <v>82</v>
      </c>
      <c r="AV160" s="14" t="s">
        <v>82</v>
      </c>
      <c r="AW160" s="14" t="s">
        <v>4</v>
      </c>
      <c r="AX160" s="14" t="s">
        <v>80</v>
      </c>
      <c r="AY160" s="227" t="s">
        <v>182</v>
      </c>
    </row>
    <row r="161" spans="1:65" s="2" customFormat="1" ht="24.2" customHeight="1">
      <c r="A161" s="34"/>
      <c r="B161" s="35"/>
      <c r="C161" s="192" t="s">
        <v>342</v>
      </c>
      <c r="D161" s="192" t="s">
        <v>184</v>
      </c>
      <c r="E161" s="193" t="s">
        <v>4618</v>
      </c>
      <c r="F161" s="194" t="s">
        <v>4619</v>
      </c>
      <c r="G161" s="195" t="s">
        <v>292</v>
      </c>
      <c r="H161" s="196">
        <v>3.3000000000000002E-2</v>
      </c>
      <c r="I161" s="197"/>
      <c r="J161" s="198">
        <f>ROUND(I161*H161,2)</f>
        <v>0</v>
      </c>
      <c r="K161" s="199"/>
      <c r="L161" s="39"/>
      <c r="M161" s="200" t="s">
        <v>1</v>
      </c>
      <c r="N161" s="201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326</v>
      </c>
      <c r="AT161" s="204" t="s">
        <v>184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6100</v>
      </c>
    </row>
    <row r="162" spans="1:65" s="2" customFormat="1" ht="33" customHeight="1">
      <c r="A162" s="34"/>
      <c r="B162" s="35"/>
      <c r="C162" s="192" t="s">
        <v>348</v>
      </c>
      <c r="D162" s="192" t="s">
        <v>184</v>
      </c>
      <c r="E162" s="193" t="s">
        <v>4621</v>
      </c>
      <c r="F162" s="194" t="s">
        <v>4622</v>
      </c>
      <c r="G162" s="195" t="s">
        <v>292</v>
      </c>
      <c r="H162" s="196">
        <v>9.9000000000000005E-2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326</v>
      </c>
      <c r="AT162" s="204" t="s">
        <v>184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6101</v>
      </c>
    </row>
    <row r="163" spans="1:65" s="14" customFormat="1" ht="11.25">
      <c r="B163" s="217"/>
      <c r="C163" s="218"/>
      <c r="D163" s="208" t="s">
        <v>194</v>
      </c>
      <c r="E163" s="218"/>
      <c r="F163" s="220" t="s">
        <v>6102</v>
      </c>
      <c r="G163" s="218"/>
      <c r="H163" s="221">
        <v>9.9000000000000005E-2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4</v>
      </c>
      <c r="AX163" s="14" t="s">
        <v>80</v>
      </c>
      <c r="AY163" s="227" t="s">
        <v>182</v>
      </c>
    </row>
    <row r="164" spans="1:65" s="12" customFormat="1" ht="25.9" customHeight="1">
      <c r="B164" s="176"/>
      <c r="C164" s="177"/>
      <c r="D164" s="178" t="s">
        <v>71</v>
      </c>
      <c r="E164" s="179" t="s">
        <v>146</v>
      </c>
      <c r="F164" s="179" t="s">
        <v>4350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P165</f>
        <v>0</v>
      </c>
      <c r="Q164" s="184"/>
      <c r="R164" s="185">
        <f>R165</f>
        <v>0</v>
      </c>
      <c r="S164" s="184"/>
      <c r="T164" s="186">
        <f>T165</f>
        <v>0</v>
      </c>
      <c r="AR164" s="187" t="s">
        <v>243</v>
      </c>
      <c r="AT164" s="188" t="s">
        <v>71</v>
      </c>
      <c r="AU164" s="188" t="s">
        <v>72</v>
      </c>
      <c r="AY164" s="187" t="s">
        <v>182</v>
      </c>
      <c r="BK164" s="189">
        <f>BK165</f>
        <v>0</v>
      </c>
    </row>
    <row r="165" spans="1:65" s="12" customFormat="1" ht="22.9" customHeight="1">
      <c r="B165" s="176"/>
      <c r="C165" s="177"/>
      <c r="D165" s="178" t="s">
        <v>71</v>
      </c>
      <c r="E165" s="190" t="s">
        <v>4351</v>
      </c>
      <c r="F165" s="190" t="s">
        <v>4352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SUM(P166:P167)</f>
        <v>0</v>
      </c>
      <c r="Q165" s="184"/>
      <c r="R165" s="185">
        <f>SUM(R166:R167)</f>
        <v>0</v>
      </c>
      <c r="S165" s="184"/>
      <c r="T165" s="186">
        <f>SUM(T166:T167)</f>
        <v>0</v>
      </c>
      <c r="AR165" s="187" t="s">
        <v>243</v>
      </c>
      <c r="AT165" s="188" t="s">
        <v>71</v>
      </c>
      <c r="AU165" s="188" t="s">
        <v>80</v>
      </c>
      <c r="AY165" s="187" t="s">
        <v>182</v>
      </c>
      <c r="BK165" s="189">
        <f>SUM(BK166:BK167)</f>
        <v>0</v>
      </c>
    </row>
    <row r="166" spans="1:65" s="2" customFormat="1" ht="16.5" customHeight="1">
      <c r="A166" s="34"/>
      <c r="B166" s="35"/>
      <c r="C166" s="192" t="s">
        <v>7</v>
      </c>
      <c r="D166" s="192" t="s">
        <v>184</v>
      </c>
      <c r="E166" s="193" t="s">
        <v>4353</v>
      </c>
      <c r="F166" s="194" t="s">
        <v>4354</v>
      </c>
      <c r="G166" s="195" t="s">
        <v>1883</v>
      </c>
      <c r="H166" s="196">
        <v>1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37</v>
      </c>
      <c r="O166" s="7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4355</v>
      </c>
      <c r="AT166" s="204" t="s">
        <v>184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4355</v>
      </c>
      <c r="BM166" s="204" t="s">
        <v>6103</v>
      </c>
    </row>
    <row r="167" spans="1:65" s="2" customFormat="1" ht="16.5" customHeight="1">
      <c r="A167" s="34"/>
      <c r="B167" s="35"/>
      <c r="C167" s="192" t="s">
        <v>361</v>
      </c>
      <c r="D167" s="192" t="s">
        <v>184</v>
      </c>
      <c r="E167" s="193" t="s">
        <v>4357</v>
      </c>
      <c r="F167" s="194" t="s">
        <v>4358</v>
      </c>
      <c r="G167" s="195" t="s">
        <v>1883</v>
      </c>
      <c r="H167" s="196">
        <v>1</v>
      </c>
      <c r="I167" s="197"/>
      <c r="J167" s="198">
        <f>ROUND(I167*H167,2)</f>
        <v>0</v>
      </c>
      <c r="K167" s="199"/>
      <c r="L167" s="39"/>
      <c r="M167" s="257" t="s">
        <v>1</v>
      </c>
      <c r="N167" s="258" t="s">
        <v>37</v>
      </c>
      <c r="O167" s="259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4355</v>
      </c>
      <c r="AT167" s="204" t="s">
        <v>184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4355</v>
      </c>
      <c r="BM167" s="204" t="s">
        <v>6104</v>
      </c>
    </row>
    <row r="168" spans="1:65" s="2" customFormat="1" ht="6.95" customHeight="1">
      <c r="A168" s="34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39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sheetProtection algorithmName="SHA-512" hashValue="jaraBZzVWKcv6+VLorWwElXVuswYOtzycyEDa1xYXFqNzXWQLq6i/pHvVhQ3KdWfGx+u8+dWdO74EWnoaHUHvg==" saltValue="tWGsg1AoqECUdf5IF6LNHLSFfIEXemGz09anA1QsNb6jUla+FUyEOYAOtVgVqJVK9vPujjxtwO1qml7IVSBQCQ==" spinCount="100000" sheet="1" objects="1" scenarios="1" formatColumns="0" formatRows="0" autoFilter="0"/>
  <autoFilter ref="C124:K16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6105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ROUND((SUM(BE125:BE176)),  2)</f>
        <v>0</v>
      </c>
      <c r="G35" s="34"/>
      <c r="H35" s="34"/>
      <c r="I35" s="130">
        <v>0.21</v>
      </c>
      <c r="J35" s="129">
        <f>ROUND(((SUM(BE125:BE176))*I35),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ROUND((SUM(BF125:BF176)),  2)</f>
        <v>0</v>
      </c>
      <c r="G36" s="34"/>
      <c r="H36" s="34"/>
      <c r="I36" s="130">
        <v>0.12</v>
      </c>
      <c r="J36" s="129">
        <f>ROUND(((SUM(BF125:BF176))*I36),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ROUND((SUM(BG125:BG176)),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ROUND((SUM(BH125:BH176)),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ROUND((SUM(BI125:BI176)),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04 - Zařízení 4 - Větrání místnosti s náhradním zdrojem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160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569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4368</v>
      </c>
      <c r="E101" s="161"/>
      <c r="F101" s="161"/>
      <c r="G101" s="161"/>
      <c r="H101" s="161"/>
      <c r="I101" s="161"/>
      <c r="J101" s="162">
        <f>J147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4252</v>
      </c>
      <c r="E102" s="156"/>
      <c r="F102" s="156"/>
      <c r="G102" s="156"/>
      <c r="H102" s="156"/>
      <c r="I102" s="156"/>
      <c r="J102" s="157">
        <f>J173</f>
        <v>0</v>
      </c>
      <c r="K102" s="154"/>
      <c r="L102" s="158"/>
    </row>
    <row r="103" spans="1:47" s="10" customFormat="1" ht="19.899999999999999" customHeight="1">
      <c r="B103" s="159"/>
      <c r="C103" s="104"/>
      <c r="D103" s="160" t="s">
        <v>4253</v>
      </c>
      <c r="E103" s="161"/>
      <c r="F103" s="161"/>
      <c r="G103" s="161"/>
      <c r="H103" s="161"/>
      <c r="I103" s="161"/>
      <c r="J103" s="162">
        <f>J174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Dejvické divadlo-Přístavba a stavební úpravy objektu č.p.1084, k.ú. Dejvice, Zelená 15a,Praha 6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0" t="s">
        <v>5825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4249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E11</f>
        <v>04 - Zařízení 4 - Větrání místnosti s náhradním zdrojem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29" t="s">
        <v>22</v>
      </c>
      <c r="J119" s="66">
        <f>IF(J14="","",J14)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 xml:space="preserve"> </v>
      </c>
      <c r="G121" s="36"/>
      <c r="H121" s="36"/>
      <c r="I121" s="29" t="s">
        <v>28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30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P126+P173</f>
        <v>0</v>
      </c>
      <c r="Q125" s="79"/>
      <c r="R125" s="173">
        <f>R126+R173</f>
        <v>0.14780259000000001</v>
      </c>
      <c r="S125" s="79"/>
      <c r="T125" s="174">
        <f>T126+T173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BK126+BK173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456</v>
      </c>
      <c r="F126" s="179" t="s">
        <v>457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P127+P147</f>
        <v>0</v>
      </c>
      <c r="Q126" s="184"/>
      <c r="R126" s="185">
        <f>R127+R147</f>
        <v>0.14780259000000001</v>
      </c>
      <c r="S126" s="184"/>
      <c r="T126" s="186">
        <f>T127+T147</f>
        <v>0</v>
      </c>
      <c r="AR126" s="187" t="s">
        <v>82</v>
      </c>
      <c r="AT126" s="188" t="s">
        <v>71</v>
      </c>
      <c r="AU126" s="188" t="s">
        <v>72</v>
      </c>
      <c r="AY126" s="187" t="s">
        <v>182</v>
      </c>
      <c r="BK126" s="189">
        <f>BK127+BK147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2407</v>
      </c>
      <c r="F127" s="190" t="s">
        <v>2408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SUM(P128:P146)</f>
        <v>0</v>
      </c>
      <c r="Q127" s="184"/>
      <c r="R127" s="185">
        <f>SUM(R128:R146)</f>
        <v>2.8462589999999999E-2</v>
      </c>
      <c r="S127" s="184"/>
      <c r="T127" s="186">
        <f>SUM(T128:T146)</f>
        <v>0</v>
      </c>
      <c r="AR127" s="187" t="s">
        <v>82</v>
      </c>
      <c r="AT127" s="188" t="s">
        <v>71</v>
      </c>
      <c r="AU127" s="188" t="s">
        <v>80</v>
      </c>
      <c r="AY127" s="187" t="s">
        <v>182</v>
      </c>
      <c r="BK127" s="189">
        <f>SUM(BK128:BK146)</f>
        <v>0</v>
      </c>
    </row>
    <row r="128" spans="1:65" s="2" customFormat="1" ht="24.2" customHeight="1">
      <c r="A128" s="34"/>
      <c r="B128" s="35"/>
      <c r="C128" s="192" t="s">
        <v>80</v>
      </c>
      <c r="D128" s="192" t="s">
        <v>184</v>
      </c>
      <c r="E128" s="193" t="s">
        <v>5827</v>
      </c>
      <c r="F128" s="194" t="s">
        <v>5828</v>
      </c>
      <c r="G128" s="195" t="s">
        <v>201</v>
      </c>
      <c r="H128" s="196">
        <v>9.0670000000000002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2.2000000000000001E-4</v>
      </c>
      <c r="R128" s="202">
        <f>Q128*H128</f>
        <v>1.9947400000000001E-3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326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326</v>
      </c>
      <c r="BM128" s="204" t="s">
        <v>6106</v>
      </c>
    </row>
    <row r="129" spans="1:65" s="14" customFormat="1" ht="11.25">
      <c r="B129" s="217"/>
      <c r="C129" s="218"/>
      <c r="D129" s="208" t="s">
        <v>194</v>
      </c>
      <c r="E129" s="219" t="s">
        <v>1</v>
      </c>
      <c r="F129" s="220" t="s">
        <v>6107</v>
      </c>
      <c r="G129" s="218"/>
      <c r="H129" s="221">
        <v>6.28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194</v>
      </c>
      <c r="AU129" s="227" t="s">
        <v>82</v>
      </c>
      <c r="AV129" s="14" t="s">
        <v>82</v>
      </c>
      <c r="AW129" s="14" t="s">
        <v>29</v>
      </c>
      <c r="AX129" s="14" t="s">
        <v>72</v>
      </c>
      <c r="AY129" s="227" t="s">
        <v>182</v>
      </c>
    </row>
    <row r="130" spans="1:65" s="14" customFormat="1" ht="11.25">
      <c r="B130" s="217"/>
      <c r="C130" s="218"/>
      <c r="D130" s="208" t="s">
        <v>194</v>
      </c>
      <c r="E130" s="219" t="s">
        <v>1</v>
      </c>
      <c r="F130" s="220" t="s">
        <v>6108</v>
      </c>
      <c r="G130" s="218"/>
      <c r="H130" s="221">
        <v>2.355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194</v>
      </c>
      <c r="AU130" s="227" t="s">
        <v>82</v>
      </c>
      <c r="AV130" s="14" t="s">
        <v>82</v>
      </c>
      <c r="AW130" s="14" t="s">
        <v>29</v>
      </c>
      <c r="AX130" s="14" t="s">
        <v>72</v>
      </c>
      <c r="AY130" s="227" t="s">
        <v>182</v>
      </c>
    </row>
    <row r="131" spans="1:65" s="15" customFormat="1" ht="11.25">
      <c r="B131" s="228"/>
      <c r="C131" s="229"/>
      <c r="D131" s="208" t="s">
        <v>194</v>
      </c>
      <c r="E131" s="230" t="s">
        <v>1</v>
      </c>
      <c r="F131" s="231" t="s">
        <v>218</v>
      </c>
      <c r="G131" s="229"/>
      <c r="H131" s="232">
        <v>8.6349999999999998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194</v>
      </c>
      <c r="AU131" s="238" t="s">
        <v>82</v>
      </c>
      <c r="AV131" s="15" t="s">
        <v>187</v>
      </c>
      <c r="AW131" s="15" t="s">
        <v>29</v>
      </c>
      <c r="AX131" s="15" t="s">
        <v>80</v>
      </c>
      <c r="AY131" s="238" t="s">
        <v>182</v>
      </c>
    </row>
    <row r="132" spans="1:65" s="14" customFormat="1" ht="11.25">
      <c r="B132" s="217"/>
      <c r="C132" s="218"/>
      <c r="D132" s="208" t="s">
        <v>194</v>
      </c>
      <c r="E132" s="218"/>
      <c r="F132" s="220" t="s">
        <v>6109</v>
      </c>
      <c r="G132" s="218"/>
      <c r="H132" s="221">
        <v>9.0670000000000002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4</v>
      </c>
      <c r="AX132" s="14" t="s">
        <v>80</v>
      </c>
      <c r="AY132" s="227" t="s">
        <v>182</v>
      </c>
    </row>
    <row r="133" spans="1:65" s="2" customFormat="1" ht="24.2" customHeight="1">
      <c r="A133" s="34"/>
      <c r="B133" s="35"/>
      <c r="C133" s="242" t="s">
        <v>82</v>
      </c>
      <c r="D133" s="242" t="s">
        <v>648</v>
      </c>
      <c r="E133" s="243" t="s">
        <v>5838</v>
      </c>
      <c r="F133" s="244" t="s">
        <v>5839</v>
      </c>
      <c r="G133" s="245" t="s">
        <v>201</v>
      </c>
      <c r="H133" s="246">
        <v>6.9240000000000004</v>
      </c>
      <c r="I133" s="247"/>
      <c r="J133" s="248">
        <f>ROUND(I133*H133,2)</f>
        <v>0</v>
      </c>
      <c r="K133" s="249"/>
      <c r="L133" s="250"/>
      <c r="M133" s="251" t="s">
        <v>1</v>
      </c>
      <c r="N133" s="252" t="s">
        <v>37</v>
      </c>
      <c r="O133" s="71"/>
      <c r="P133" s="202">
        <f>O133*H133</f>
        <v>0</v>
      </c>
      <c r="Q133" s="202">
        <v>2.5000000000000001E-3</v>
      </c>
      <c r="R133" s="202">
        <f>Q133*H133</f>
        <v>1.7310000000000002E-2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434</v>
      </c>
      <c r="AT133" s="204" t="s">
        <v>648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326</v>
      </c>
      <c r="BM133" s="204" t="s">
        <v>6110</v>
      </c>
    </row>
    <row r="134" spans="1:65" s="14" customFormat="1" ht="11.25">
      <c r="B134" s="217"/>
      <c r="C134" s="218"/>
      <c r="D134" s="208" t="s">
        <v>194</v>
      </c>
      <c r="E134" s="219" t="s">
        <v>1</v>
      </c>
      <c r="F134" s="220" t="s">
        <v>6111</v>
      </c>
      <c r="G134" s="218"/>
      <c r="H134" s="221">
        <v>6.5940000000000003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194</v>
      </c>
      <c r="AU134" s="227" t="s">
        <v>82</v>
      </c>
      <c r="AV134" s="14" t="s">
        <v>82</v>
      </c>
      <c r="AW134" s="14" t="s">
        <v>29</v>
      </c>
      <c r="AX134" s="14" t="s">
        <v>80</v>
      </c>
      <c r="AY134" s="227" t="s">
        <v>182</v>
      </c>
    </row>
    <row r="135" spans="1:65" s="14" customFormat="1" ht="11.25">
      <c r="B135" s="217"/>
      <c r="C135" s="218"/>
      <c r="D135" s="208" t="s">
        <v>194</v>
      </c>
      <c r="E135" s="218"/>
      <c r="F135" s="220" t="s">
        <v>6112</v>
      </c>
      <c r="G135" s="218"/>
      <c r="H135" s="221">
        <v>6.9240000000000004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194</v>
      </c>
      <c r="AU135" s="227" t="s">
        <v>82</v>
      </c>
      <c r="AV135" s="14" t="s">
        <v>82</v>
      </c>
      <c r="AW135" s="14" t="s">
        <v>4</v>
      </c>
      <c r="AX135" s="14" t="s">
        <v>80</v>
      </c>
      <c r="AY135" s="227" t="s">
        <v>182</v>
      </c>
    </row>
    <row r="136" spans="1:65" s="2" customFormat="1" ht="66.75" customHeight="1">
      <c r="A136" s="34"/>
      <c r="B136" s="35"/>
      <c r="C136" s="242" t="s">
        <v>198</v>
      </c>
      <c r="D136" s="242" t="s">
        <v>648</v>
      </c>
      <c r="E136" s="243" t="s">
        <v>5833</v>
      </c>
      <c r="F136" s="244" t="s">
        <v>5834</v>
      </c>
      <c r="G136" s="245" t="s">
        <v>201</v>
      </c>
      <c r="H136" s="246">
        <v>2.4729999999999999</v>
      </c>
      <c r="I136" s="247"/>
      <c r="J136" s="248">
        <f>ROUND(I136*H136,2)</f>
        <v>0</v>
      </c>
      <c r="K136" s="249"/>
      <c r="L136" s="250"/>
      <c r="M136" s="251" t="s">
        <v>1</v>
      </c>
      <c r="N136" s="252" t="s">
        <v>37</v>
      </c>
      <c r="O136" s="71"/>
      <c r="P136" s="202">
        <f>O136*H136</f>
        <v>0</v>
      </c>
      <c r="Q136" s="202">
        <v>3.3E-3</v>
      </c>
      <c r="R136" s="202">
        <f>Q136*H136</f>
        <v>8.1608999999999987E-3</v>
      </c>
      <c r="S136" s="202">
        <v>0</v>
      </c>
      <c r="T136" s="20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434</v>
      </c>
      <c r="AT136" s="204" t="s">
        <v>648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326</v>
      </c>
      <c r="BM136" s="204" t="s">
        <v>6113</v>
      </c>
    </row>
    <row r="137" spans="1:65" s="2" customFormat="1" ht="48.75">
      <c r="A137" s="34"/>
      <c r="B137" s="35"/>
      <c r="C137" s="36"/>
      <c r="D137" s="208" t="s">
        <v>652</v>
      </c>
      <c r="E137" s="36"/>
      <c r="F137" s="253" t="s">
        <v>5836</v>
      </c>
      <c r="G137" s="36"/>
      <c r="H137" s="36"/>
      <c r="I137" s="254"/>
      <c r="J137" s="36"/>
      <c r="K137" s="36"/>
      <c r="L137" s="39"/>
      <c r="M137" s="255"/>
      <c r="N137" s="25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652</v>
      </c>
      <c r="AU137" s="17" t="s">
        <v>82</v>
      </c>
    </row>
    <row r="138" spans="1:65" s="14" customFormat="1" ht="11.25">
      <c r="B138" s="217"/>
      <c r="C138" s="218"/>
      <c r="D138" s="208" t="s">
        <v>194</v>
      </c>
      <c r="E138" s="219" t="s">
        <v>1</v>
      </c>
      <c r="F138" s="220" t="s">
        <v>6114</v>
      </c>
      <c r="G138" s="218"/>
      <c r="H138" s="221">
        <v>2.355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194</v>
      </c>
      <c r="AU138" s="227" t="s">
        <v>82</v>
      </c>
      <c r="AV138" s="14" t="s">
        <v>82</v>
      </c>
      <c r="AW138" s="14" t="s">
        <v>29</v>
      </c>
      <c r="AX138" s="14" t="s">
        <v>80</v>
      </c>
      <c r="AY138" s="227" t="s">
        <v>182</v>
      </c>
    </row>
    <row r="139" spans="1:65" s="14" customFormat="1" ht="11.25">
      <c r="B139" s="217"/>
      <c r="C139" s="218"/>
      <c r="D139" s="208" t="s">
        <v>194</v>
      </c>
      <c r="E139" s="218"/>
      <c r="F139" s="220" t="s">
        <v>6115</v>
      </c>
      <c r="G139" s="218"/>
      <c r="H139" s="221">
        <v>2.4729999999999999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4</v>
      </c>
      <c r="AX139" s="14" t="s">
        <v>80</v>
      </c>
      <c r="AY139" s="227" t="s">
        <v>182</v>
      </c>
    </row>
    <row r="140" spans="1:65" s="2" customFormat="1" ht="24.2" customHeight="1">
      <c r="A140" s="34"/>
      <c r="B140" s="35"/>
      <c r="C140" s="192" t="s">
        <v>187</v>
      </c>
      <c r="D140" s="192" t="s">
        <v>184</v>
      </c>
      <c r="E140" s="193" t="s">
        <v>6116</v>
      </c>
      <c r="F140" s="194" t="s">
        <v>6117</v>
      </c>
      <c r="G140" s="195" t="s">
        <v>201</v>
      </c>
      <c r="H140" s="196">
        <v>0.78500000000000003</v>
      </c>
      <c r="I140" s="197"/>
      <c r="J140" s="198">
        <f>ROUND(I140*H140,2)</f>
        <v>0</v>
      </c>
      <c r="K140" s="199"/>
      <c r="L140" s="39"/>
      <c r="M140" s="200" t="s">
        <v>1</v>
      </c>
      <c r="N140" s="201" t="s">
        <v>37</v>
      </c>
      <c r="O140" s="71"/>
      <c r="P140" s="202">
        <f>O140*H140</f>
        <v>0</v>
      </c>
      <c r="Q140" s="202">
        <v>6.9999999999999994E-5</v>
      </c>
      <c r="R140" s="202">
        <f>Q140*H140</f>
        <v>5.4950000000000001E-5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326</v>
      </c>
      <c r="AT140" s="204" t="s">
        <v>184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326</v>
      </c>
      <c r="BM140" s="204" t="s">
        <v>6118</v>
      </c>
    </row>
    <row r="141" spans="1:65" s="14" customFormat="1" ht="11.25">
      <c r="B141" s="217"/>
      <c r="C141" s="218"/>
      <c r="D141" s="208" t="s">
        <v>194</v>
      </c>
      <c r="E141" s="219" t="s">
        <v>1</v>
      </c>
      <c r="F141" s="220" t="s">
        <v>6119</v>
      </c>
      <c r="G141" s="218"/>
      <c r="H141" s="221">
        <v>0.78500000000000003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29</v>
      </c>
      <c r="AX141" s="14" t="s">
        <v>80</v>
      </c>
      <c r="AY141" s="227" t="s">
        <v>182</v>
      </c>
    </row>
    <row r="142" spans="1:65" s="2" customFormat="1" ht="16.5" customHeight="1">
      <c r="A142" s="34"/>
      <c r="B142" s="35"/>
      <c r="C142" s="242" t="s">
        <v>243</v>
      </c>
      <c r="D142" s="242" t="s">
        <v>648</v>
      </c>
      <c r="E142" s="243" t="s">
        <v>6120</v>
      </c>
      <c r="F142" s="244" t="s">
        <v>6121</v>
      </c>
      <c r="G142" s="245" t="s">
        <v>535</v>
      </c>
      <c r="H142" s="246">
        <v>0.94199999999999995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37</v>
      </c>
      <c r="O142" s="71"/>
      <c r="P142" s="202">
        <f>O142*H142</f>
        <v>0</v>
      </c>
      <c r="Q142" s="202">
        <v>1E-3</v>
      </c>
      <c r="R142" s="202">
        <f>Q142*H142</f>
        <v>9.4200000000000002E-4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434</v>
      </c>
      <c r="AT142" s="204" t="s">
        <v>648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326</v>
      </c>
      <c r="BM142" s="204" t="s">
        <v>6122</v>
      </c>
    </row>
    <row r="143" spans="1:65" s="14" customFormat="1" ht="11.25">
      <c r="B143" s="217"/>
      <c r="C143" s="218"/>
      <c r="D143" s="208" t="s">
        <v>194</v>
      </c>
      <c r="E143" s="218"/>
      <c r="F143" s="220" t="s">
        <v>6123</v>
      </c>
      <c r="G143" s="218"/>
      <c r="H143" s="221">
        <v>0.94199999999999995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194</v>
      </c>
      <c r="AU143" s="227" t="s">
        <v>82</v>
      </c>
      <c r="AV143" s="14" t="s">
        <v>82</v>
      </c>
      <c r="AW143" s="14" t="s">
        <v>4</v>
      </c>
      <c r="AX143" s="14" t="s">
        <v>80</v>
      </c>
      <c r="AY143" s="227" t="s">
        <v>182</v>
      </c>
    </row>
    <row r="144" spans="1:65" s="2" customFormat="1" ht="24.2" customHeight="1">
      <c r="A144" s="34"/>
      <c r="B144" s="35"/>
      <c r="C144" s="192" t="s">
        <v>256</v>
      </c>
      <c r="D144" s="192" t="s">
        <v>184</v>
      </c>
      <c r="E144" s="193" t="s">
        <v>2555</v>
      </c>
      <c r="F144" s="194" t="s">
        <v>2556</v>
      </c>
      <c r="G144" s="195" t="s">
        <v>292</v>
      </c>
      <c r="H144" s="196">
        <v>2.8000000000000001E-2</v>
      </c>
      <c r="I144" s="197"/>
      <c r="J144" s="198">
        <f>ROUND(I144*H144,2)</f>
        <v>0</v>
      </c>
      <c r="K144" s="199"/>
      <c r="L144" s="39"/>
      <c r="M144" s="200" t="s">
        <v>1</v>
      </c>
      <c r="N144" s="201" t="s">
        <v>37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326</v>
      </c>
      <c r="AT144" s="204" t="s">
        <v>184</v>
      </c>
      <c r="AU144" s="204" t="s">
        <v>82</v>
      </c>
      <c r="AY144" s="17" t="s">
        <v>182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80</v>
      </c>
      <c r="BK144" s="205">
        <f>ROUND(I144*H144,2)</f>
        <v>0</v>
      </c>
      <c r="BL144" s="17" t="s">
        <v>326</v>
      </c>
      <c r="BM144" s="204" t="s">
        <v>6124</v>
      </c>
    </row>
    <row r="145" spans="1:65" s="2" customFormat="1" ht="33" customHeight="1">
      <c r="A145" s="34"/>
      <c r="B145" s="35"/>
      <c r="C145" s="192" t="s">
        <v>276</v>
      </c>
      <c r="D145" s="192" t="s">
        <v>184</v>
      </c>
      <c r="E145" s="193" t="s">
        <v>2559</v>
      </c>
      <c r="F145" s="194" t="s">
        <v>2560</v>
      </c>
      <c r="G145" s="195" t="s">
        <v>292</v>
      </c>
      <c r="H145" s="196">
        <v>8.4000000000000005E-2</v>
      </c>
      <c r="I145" s="197"/>
      <c r="J145" s="198">
        <f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326</v>
      </c>
      <c r="AT145" s="204" t="s">
        <v>184</v>
      </c>
      <c r="AU145" s="204" t="s">
        <v>82</v>
      </c>
      <c r="AY145" s="17" t="s">
        <v>182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80</v>
      </c>
      <c r="BK145" s="205">
        <f>ROUND(I145*H145,2)</f>
        <v>0</v>
      </c>
      <c r="BL145" s="17" t="s">
        <v>326</v>
      </c>
      <c r="BM145" s="204" t="s">
        <v>6125</v>
      </c>
    </row>
    <row r="146" spans="1:65" s="14" customFormat="1" ht="11.25">
      <c r="B146" s="217"/>
      <c r="C146" s="218"/>
      <c r="D146" s="208" t="s">
        <v>194</v>
      </c>
      <c r="E146" s="218"/>
      <c r="F146" s="220" t="s">
        <v>6126</v>
      </c>
      <c r="G146" s="218"/>
      <c r="H146" s="221">
        <v>8.4000000000000005E-2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194</v>
      </c>
      <c r="AU146" s="227" t="s">
        <v>82</v>
      </c>
      <c r="AV146" s="14" t="s">
        <v>82</v>
      </c>
      <c r="AW146" s="14" t="s">
        <v>4</v>
      </c>
      <c r="AX146" s="14" t="s">
        <v>80</v>
      </c>
      <c r="AY146" s="227" t="s">
        <v>182</v>
      </c>
    </row>
    <row r="147" spans="1:65" s="12" customFormat="1" ht="22.9" customHeight="1">
      <c r="B147" s="176"/>
      <c r="C147" s="177"/>
      <c r="D147" s="178" t="s">
        <v>71</v>
      </c>
      <c r="E147" s="190" t="s">
        <v>4605</v>
      </c>
      <c r="F147" s="190" t="s">
        <v>116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SUM(P148:P172)</f>
        <v>0</v>
      </c>
      <c r="Q147" s="184"/>
      <c r="R147" s="185">
        <f>SUM(R148:R172)</f>
        <v>0.11934</v>
      </c>
      <c r="S147" s="184"/>
      <c r="T147" s="186">
        <f>SUM(T148:T172)</f>
        <v>0</v>
      </c>
      <c r="AR147" s="187" t="s">
        <v>82</v>
      </c>
      <c r="AT147" s="188" t="s">
        <v>71</v>
      </c>
      <c r="AU147" s="188" t="s">
        <v>80</v>
      </c>
      <c r="AY147" s="187" t="s">
        <v>182</v>
      </c>
      <c r="BK147" s="189">
        <f>SUM(BK148:BK172)</f>
        <v>0</v>
      </c>
    </row>
    <row r="148" spans="1:65" s="2" customFormat="1" ht="24.2" customHeight="1">
      <c r="A148" s="34"/>
      <c r="B148" s="35"/>
      <c r="C148" s="192" t="s">
        <v>282</v>
      </c>
      <c r="D148" s="192" t="s">
        <v>184</v>
      </c>
      <c r="E148" s="193" t="s">
        <v>6061</v>
      </c>
      <c r="F148" s="194" t="s">
        <v>6062</v>
      </c>
      <c r="G148" s="195" t="s">
        <v>324</v>
      </c>
      <c r="H148" s="196">
        <v>2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37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326</v>
      </c>
      <c r="AT148" s="204" t="s">
        <v>184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326</v>
      </c>
      <c r="BM148" s="204" t="s">
        <v>6127</v>
      </c>
    </row>
    <row r="149" spans="1:65" s="14" customFormat="1" ht="11.25">
      <c r="B149" s="217"/>
      <c r="C149" s="218"/>
      <c r="D149" s="208" t="s">
        <v>194</v>
      </c>
      <c r="E149" s="219" t="s">
        <v>1</v>
      </c>
      <c r="F149" s="220" t="s">
        <v>82</v>
      </c>
      <c r="G149" s="218"/>
      <c r="H149" s="221">
        <v>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194</v>
      </c>
      <c r="AU149" s="227" t="s">
        <v>82</v>
      </c>
      <c r="AV149" s="14" t="s">
        <v>82</v>
      </c>
      <c r="AW149" s="14" t="s">
        <v>29</v>
      </c>
      <c r="AX149" s="14" t="s">
        <v>80</v>
      </c>
      <c r="AY149" s="227" t="s">
        <v>182</v>
      </c>
    </row>
    <row r="150" spans="1:65" s="2" customFormat="1" ht="24.2" customHeight="1">
      <c r="A150" s="34"/>
      <c r="B150" s="35"/>
      <c r="C150" s="242" t="s">
        <v>189</v>
      </c>
      <c r="D150" s="242" t="s">
        <v>648</v>
      </c>
      <c r="E150" s="243" t="s">
        <v>6064</v>
      </c>
      <c r="F150" s="244" t="s">
        <v>6065</v>
      </c>
      <c r="G150" s="245" t="s">
        <v>324</v>
      </c>
      <c r="H150" s="246">
        <v>2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37</v>
      </c>
      <c r="O150" s="71"/>
      <c r="P150" s="202">
        <f>O150*H150</f>
        <v>0</v>
      </c>
      <c r="Q150" s="202">
        <v>4.6999999999999999E-4</v>
      </c>
      <c r="R150" s="202">
        <f>Q150*H150</f>
        <v>9.3999999999999997E-4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434</v>
      </c>
      <c r="AT150" s="204" t="s">
        <v>648</v>
      </c>
      <c r="AU150" s="204" t="s">
        <v>82</v>
      </c>
      <c r="AY150" s="17" t="s">
        <v>182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326</v>
      </c>
      <c r="BM150" s="204" t="s">
        <v>6128</v>
      </c>
    </row>
    <row r="151" spans="1:65" s="14" customFormat="1" ht="11.25">
      <c r="B151" s="217"/>
      <c r="C151" s="218"/>
      <c r="D151" s="208" t="s">
        <v>194</v>
      </c>
      <c r="E151" s="219" t="s">
        <v>1</v>
      </c>
      <c r="F151" s="220" t="s">
        <v>82</v>
      </c>
      <c r="G151" s="218"/>
      <c r="H151" s="221">
        <v>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194</v>
      </c>
      <c r="AU151" s="227" t="s">
        <v>82</v>
      </c>
      <c r="AV151" s="14" t="s">
        <v>82</v>
      </c>
      <c r="AW151" s="14" t="s">
        <v>29</v>
      </c>
      <c r="AX151" s="14" t="s">
        <v>80</v>
      </c>
      <c r="AY151" s="227" t="s">
        <v>182</v>
      </c>
    </row>
    <row r="152" spans="1:65" s="2" customFormat="1" ht="24.2" customHeight="1">
      <c r="A152" s="34"/>
      <c r="B152" s="35"/>
      <c r="C152" s="192" t="s">
        <v>136</v>
      </c>
      <c r="D152" s="192" t="s">
        <v>184</v>
      </c>
      <c r="E152" s="193" t="s">
        <v>5999</v>
      </c>
      <c r="F152" s="194" t="s">
        <v>6000</v>
      </c>
      <c r="G152" s="195" t="s">
        <v>324</v>
      </c>
      <c r="H152" s="196">
        <v>2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37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326</v>
      </c>
      <c r="AT152" s="204" t="s">
        <v>184</v>
      </c>
      <c r="AU152" s="204" t="s">
        <v>82</v>
      </c>
      <c r="AY152" s="17" t="s">
        <v>182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80</v>
      </c>
      <c r="BK152" s="205">
        <f>ROUND(I152*H152,2)</f>
        <v>0</v>
      </c>
      <c r="BL152" s="17" t="s">
        <v>326</v>
      </c>
      <c r="BM152" s="204" t="s">
        <v>6129</v>
      </c>
    </row>
    <row r="153" spans="1:65" s="14" customFormat="1" ht="11.25">
      <c r="B153" s="217"/>
      <c r="C153" s="218"/>
      <c r="D153" s="208" t="s">
        <v>194</v>
      </c>
      <c r="E153" s="219" t="s">
        <v>1</v>
      </c>
      <c r="F153" s="220" t="s">
        <v>2922</v>
      </c>
      <c r="G153" s="218"/>
      <c r="H153" s="221">
        <v>2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29</v>
      </c>
      <c r="AX153" s="14" t="s">
        <v>80</v>
      </c>
      <c r="AY153" s="227" t="s">
        <v>182</v>
      </c>
    </row>
    <row r="154" spans="1:65" s="2" customFormat="1" ht="24.2" customHeight="1">
      <c r="A154" s="34"/>
      <c r="B154" s="35"/>
      <c r="C154" s="242" t="s">
        <v>139</v>
      </c>
      <c r="D154" s="242" t="s">
        <v>648</v>
      </c>
      <c r="E154" s="243" t="s">
        <v>6068</v>
      </c>
      <c r="F154" s="244" t="s">
        <v>6069</v>
      </c>
      <c r="G154" s="245" t="s">
        <v>324</v>
      </c>
      <c r="H154" s="246">
        <v>2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37</v>
      </c>
      <c r="O154" s="71"/>
      <c r="P154" s="202">
        <f>O154*H154</f>
        <v>0</v>
      </c>
      <c r="Q154" s="202">
        <v>2.0000000000000001E-4</v>
      </c>
      <c r="R154" s="202">
        <f>Q154*H154</f>
        <v>4.0000000000000002E-4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434</v>
      </c>
      <c r="AT154" s="204" t="s">
        <v>648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6130</v>
      </c>
    </row>
    <row r="155" spans="1:65" s="14" customFormat="1" ht="11.25">
      <c r="B155" s="217"/>
      <c r="C155" s="218"/>
      <c r="D155" s="208" t="s">
        <v>194</v>
      </c>
      <c r="E155" s="219" t="s">
        <v>1</v>
      </c>
      <c r="F155" s="220" t="s">
        <v>2922</v>
      </c>
      <c r="G155" s="218"/>
      <c r="H155" s="221">
        <v>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29</v>
      </c>
      <c r="AX155" s="14" t="s">
        <v>80</v>
      </c>
      <c r="AY155" s="227" t="s">
        <v>182</v>
      </c>
    </row>
    <row r="156" spans="1:65" s="2" customFormat="1" ht="24.2" customHeight="1">
      <c r="A156" s="34"/>
      <c r="B156" s="35"/>
      <c r="C156" s="192" t="s">
        <v>8</v>
      </c>
      <c r="D156" s="192" t="s">
        <v>184</v>
      </c>
      <c r="E156" s="193" t="s">
        <v>6011</v>
      </c>
      <c r="F156" s="194" t="s">
        <v>6012</v>
      </c>
      <c r="G156" s="195" t="s">
        <v>324</v>
      </c>
      <c r="H156" s="196">
        <v>2</v>
      </c>
      <c r="I156" s="197"/>
      <c r="J156" s="198">
        <f>ROUND(I156*H156,2)</f>
        <v>0</v>
      </c>
      <c r="K156" s="199"/>
      <c r="L156" s="39"/>
      <c r="M156" s="200" t="s">
        <v>1</v>
      </c>
      <c r="N156" s="201" t="s">
        <v>37</v>
      </c>
      <c r="O156" s="7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326</v>
      </c>
      <c r="AT156" s="204" t="s">
        <v>184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6131</v>
      </c>
    </row>
    <row r="157" spans="1:65" s="14" customFormat="1" ht="11.25">
      <c r="B157" s="217"/>
      <c r="C157" s="218"/>
      <c r="D157" s="208" t="s">
        <v>194</v>
      </c>
      <c r="E157" s="219" t="s">
        <v>1</v>
      </c>
      <c r="F157" s="220" t="s">
        <v>82</v>
      </c>
      <c r="G157" s="218"/>
      <c r="H157" s="221">
        <v>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194</v>
      </c>
      <c r="AU157" s="227" t="s">
        <v>82</v>
      </c>
      <c r="AV157" s="14" t="s">
        <v>82</v>
      </c>
      <c r="AW157" s="14" t="s">
        <v>29</v>
      </c>
      <c r="AX157" s="14" t="s">
        <v>80</v>
      </c>
      <c r="AY157" s="227" t="s">
        <v>182</v>
      </c>
    </row>
    <row r="158" spans="1:65" s="2" customFormat="1" ht="16.5" customHeight="1">
      <c r="A158" s="34"/>
      <c r="B158" s="35"/>
      <c r="C158" s="242" t="s">
        <v>142</v>
      </c>
      <c r="D158" s="242" t="s">
        <v>648</v>
      </c>
      <c r="E158" s="243" t="s">
        <v>6132</v>
      </c>
      <c r="F158" s="244" t="s">
        <v>6133</v>
      </c>
      <c r="G158" s="245" t="s">
        <v>324</v>
      </c>
      <c r="H158" s="246">
        <v>2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37</v>
      </c>
      <c r="O158" s="71"/>
      <c r="P158" s="202">
        <f>O158*H158</f>
        <v>0</v>
      </c>
      <c r="Q158" s="202">
        <v>2.8E-3</v>
      </c>
      <c r="R158" s="202">
        <f>Q158*H158</f>
        <v>5.5999999999999999E-3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434</v>
      </c>
      <c r="AT158" s="204" t="s">
        <v>648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326</v>
      </c>
      <c r="BM158" s="204" t="s">
        <v>6134</v>
      </c>
    </row>
    <row r="159" spans="1:65" s="14" customFormat="1" ht="11.25">
      <c r="B159" s="217"/>
      <c r="C159" s="218"/>
      <c r="D159" s="208" t="s">
        <v>194</v>
      </c>
      <c r="E159" s="219" t="s">
        <v>1</v>
      </c>
      <c r="F159" s="220" t="s">
        <v>82</v>
      </c>
      <c r="G159" s="218"/>
      <c r="H159" s="221">
        <v>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194</v>
      </c>
      <c r="AU159" s="227" t="s">
        <v>82</v>
      </c>
      <c r="AV159" s="14" t="s">
        <v>82</v>
      </c>
      <c r="AW159" s="14" t="s">
        <v>29</v>
      </c>
      <c r="AX159" s="14" t="s">
        <v>80</v>
      </c>
      <c r="AY159" s="227" t="s">
        <v>182</v>
      </c>
    </row>
    <row r="160" spans="1:65" s="2" customFormat="1" ht="24.2" customHeight="1">
      <c r="A160" s="34"/>
      <c r="B160" s="35"/>
      <c r="C160" s="192" t="s">
        <v>145</v>
      </c>
      <c r="D160" s="192" t="s">
        <v>184</v>
      </c>
      <c r="E160" s="193" t="s">
        <v>6135</v>
      </c>
      <c r="F160" s="194" t="s">
        <v>6136</v>
      </c>
      <c r="G160" s="195" t="s">
        <v>324</v>
      </c>
      <c r="H160" s="196">
        <v>1</v>
      </c>
      <c r="I160" s="197"/>
      <c r="J160" s="198">
        <f>ROUND(I160*H160,2)</f>
        <v>0</v>
      </c>
      <c r="K160" s="199"/>
      <c r="L160" s="39"/>
      <c r="M160" s="200" t="s">
        <v>1</v>
      </c>
      <c r="N160" s="201" t="s">
        <v>37</v>
      </c>
      <c r="O160" s="7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326</v>
      </c>
      <c r="AT160" s="204" t="s">
        <v>184</v>
      </c>
      <c r="AU160" s="204" t="s">
        <v>82</v>
      </c>
      <c r="AY160" s="17" t="s">
        <v>182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80</v>
      </c>
      <c r="BK160" s="205">
        <f>ROUND(I160*H160,2)</f>
        <v>0</v>
      </c>
      <c r="BL160" s="17" t="s">
        <v>326</v>
      </c>
      <c r="BM160" s="204" t="s">
        <v>6137</v>
      </c>
    </row>
    <row r="161" spans="1:65" s="2" customFormat="1" ht="16.5" customHeight="1">
      <c r="A161" s="34"/>
      <c r="B161" s="35"/>
      <c r="C161" s="242" t="s">
        <v>321</v>
      </c>
      <c r="D161" s="242" t="s">
        <v>648</v>
      </c>
      <c r="E161" s="243" t="s">
        <v>6138</v>
      </c>
      <c r="F161" s="244" t="s">
        <v>6139</v>
      </c>
      <c r="G161" s="245" t="s">
        <v>324</v>
      </c>
      <c r="H161" s="246">
        <v>1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37</v>
      </c>
      <c r="O161" s="71"/>
      <c r="P161" s="202">
        <f>O161*H161</f>
        <v>0</v>
      </c>
      <c r="Q161" s="202">
        <v>1.5E-3</v>
      </c>
      <c r="R161" s="202">
        <f>Q161*H161</f>
        <v>1.5E-3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434</v>
      </c>
      <c r="AT161" s="204" t="s">
        <v>648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326</v>
      </c>
      <c r="BM161" s="204" t="s">
        <v>6140</v>
      </c>
    </row>
    <row r="162" spans="1:65" s="2" customFormat="1" ht="24.2" customHeight="1">
      <c r="A162" s="34"/>
      <c r="B162" s="35"/>
      <c r="C162" s="192" t="s">
        <v>326</v>
      </c>
      <c r="D162" s="192" t="s">
        <v>184</v>
      </c>
      <c r="E162" s="193" t="s">
        <v>6086</v>
      </c>
      <c r="F162" s="194" t="s">
        <v>6087</v>
      </c>
      <c r="G162" s="195" t="s">
        <v>324</v>
      </c>
      <c r="H162" s="196">
        <v>2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326</v>
      </c>
      <c r="AT162" s="204" t="s">
        <v>184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326</v>
      </c>
      <c r="BM162" s="204" t="s">
        <v>6141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2922</v>
      </c>
      <c r="G163" s="218"/>
      <c r="H163" s="221">
        <v>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80</v>
      </c>
      <c r="AY163" s="227" t="s">
        <v>182</v>
      </c>
    </row>
    <row r="164" spans="1:65" s="2" customFormat="1" ht="24.2" customHeight="1">
      <c r="A164" s="34"/>
      <c r="B164" s="35"/>
      <c r="C164" s="242" t="s">
        <v>330</v>
      </c>
      <c r="D164" s="242" t="s">
        <v>648</v>
      </c>
      <c r="E164" s="243" t="s">
        <v>6089</v>
      </c>
      <c r="F164" s="244" t="s">
        <v>6090</v>
      </c>
      <c r="G164" s="245" t="s">
        <v>324</v>
      </c>
      <c r="H164" s="246">
        <v>1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37</v>
      </c>
      <c r="O164" s="71"/>
      <c r="P164" s="202">
        <f>O164*H164</f>
        <v>0</v>
      </c>
      <c r="Q164" s="202">
        <v>3.3E-3</v>
      </c>
      <c r="R164" s="202">
        <f>Q164*H164</f>
        <v>3.3E-3</v>
      </c>
      <c r="S164" s="202">
        <v>0</v>
      </c>
      <c r="T164" s="20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434</v>
      </c>
      <c r="AT164" s="204" t="s">
        <v>648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326</v>
      </c>
      <c r="BM164" s="204" t="s">
        <v>6142</v>
      </c>
    </row>
    <row r="165" spans="1:65" s="14" customFormat="1" ht="11.25">
      <c r="B165" s="217"/>
      <c r="C165" s="218"/>
      <c r="D165" s="208" t="s">
        <v>194</v>
      </c>
      <c r="E165" s="219" t="s">
        <v>1</v>
      </c>
      <c r="F165" s="220" t="s">
        <v>80</v>
      </c>
      <c r="G165" s="218"/>
      <c r="H165" s="221">
        <v>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194</v>
      </c>
      <c r="AU165" s="227" t="s">
        <v>82</v>
      </c>
      <c r="AV165" s="14" t="s">
        <v>82</v>
      </c>
      <c r="AW165" s="14" t="s">
        <v>29</v>
      </c>
      <c r="AX165" s="14" t="s">
        <v>80</v>
      </c>
      <c r="AY165" s="227" t="s">
        <v>182</v>
      </c>
    </row>
    <row r="166" spans="1:65" s="2" customFormat="1" ht="24.2" customHeight="1">
      <c r="A166" s="34"/>
      <c r="B166" s="35"/>
      <c r="C166" s="242" t="s">
        <v>334</v>
      </c>
      <c r="D166" s="242" t="s">
        <v>648</v>
      </c>
      <c r="E166" s="243" t="s">
        <v>6143</v>
      </c>
      <c r="F166" s="244" t="s">
        <v>6144</v>
      </c>
      <c r="G166" s="245" t="s">
        <v>324</v>
      </c>
      <c r="H166" s="246">
        <v>1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37</v>
      </c>
      <c r="O166" s="71"/>
      <c r="P166" s="202">
        <f>O166*H166</f>
        <v>0</v>
      </c>
      <c r="Q166" s="202">
        <v>4.1000000000000003E-3</v>
      </c>
      <c r="R166" s="202">
        <f>Q166*H166</f>
        <v>4.1000000000000003E-3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434</v>
      </c>
      <c r="AT166" s="204" t="s">
        <v>648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326</v>
      </c>
      <c r="BM166" s="204" t="s">
        <v>6145</v>
      </c>
    </row>
    <row r="167" spans="1:65" s="14" customFormat="1" ht="11.25">
      <c r="B167" s="217"/>
      <c r="C167" s="218"/>
      <c r="D167" s="208" t="s">
        <v>194</v>
      </c>
      <c r="E167" s="219" t="s">
        <v>1</v>
      </c>
      <c r="F167" s="220" t="s">
        <v>80</v>
      </c>
      <c r="G167" s="218"/>
      <c r="H167" s="221">
        <v>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82</v>
      </c>
      <c r="AV167" s="14" t="s">
        <v>82</v>
      </c>
      <c r="AW167" s="14" t="s">
        <v>29</v>
      </c>
      <c r="AX167" s="14" t="s">
        <v>80</v>
      </c>
      <c r="AY167" s="227" t="s">
        <v>182</v>
      </c>
    </row>
    <row r="168" spans="1:65" s="2" customFormat="1" ht="37.9" customHeight="1">
      <c r="A168" s="34"/>
      <c r="B168" s="35"/>
      <c r="C168" s="192" t="s">
        <v>342</v>
      </c>
      <c r="D168" s="192" t="s">
        <v>184</v>
      </c>
      <c r="E168" s="193" t="s">
        <v>6030</v>
      </c>
      <c r="F168" s="194" t="s">
        <v>6031</v>
      </c>
      <c r="G168" s="195" t="s">
        <v>318</v>
      </c>
      <c r="H168" s="196">
        <v>30</v>
      </c>
      <c r="I168" s="197"/>
      <c r="J168" s="198">
        <f>ROUND(I168*H168,2)</f>
        <v>0</v>
      </c>
      <c r="K168" s="199"/>
      <c r="L168" s="39"/>
      <c r="M168" s="200" t="s">
        <v>1</v>
      </c>
      <c r="N168" s="201" t="s">
        <v>37</v>
      </c>
      <c r="O168" s="71"/>
      <c r="P168" s="202">
        <f>O168*H168</f>
        <v>0</v>
      </c>
      <c r="Q168" s="202">
        <v>3.4499999999999999E-3</v>
      </c>
      <c r="R168" s="202">
        <f>Q168*H168</f>
        <v>0.10349999999999999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326</v>
      </c>
      <c r="AT168" s="204" t="s">
        <v>184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326</v>
      </c>
      <c r="BM168" s="204" t="s">
        <v>6146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423</v>
      </c>
      <c r="G169" s="218"/>
      <c r="H169" s="221">
        <v>30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82</v>
      </c>
      <c r="AV169" s="14" t="s">
        <v>82</v>
      </c>
      <c r="AW169" s="14" t="s">
        <v>29</v>
      </c>
      <c r="AX169" s="14" t="s">
        <v>80</v>
      </c>
      <c r="AY169" s="227" t="s">
        <v>182</v>
      </c>
    </row>
    <row r="170" spans="1:65" s="2" customFormat="1" ht="24.2" customHeight="1">
      <c r="A170" s="34"/>
      <c r="B170" s="35"/>
      <c r="C170" s="192" t="s">
        <v>348</v>
      </c>
      <c r="D170" s="192" t="s">
        <v>184</v>
      </c>
      <c r="E170" s="193" t="s">
        <v>4618</v>
      </c>
      <c r="F170" s="194" t="s">
        <v>4619</v>
      </c>
      <c r="G170" s="195" t="s">
        <v>292</v>
      </c>
      <c r="H170" s="196">
        <v>0.11899999999999999</v>
      </c>
      <c r="I170" s="197"/>
      <c r="J170" s="198">
        <f>ROUND(I170*H170,2)</f>
        <v>0</v>
      </c>
      <c r="K170" s="199"/>
      <c r="L170" s="39"/>
      <c r="M170" s="200" t="s">
        <v>1</v>
      </c>
      <c r="N170" s="201" t="s">
        <v>37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326</v>
      </c>
      <c r="AT170" s="204" t="s">
        <v>184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326</v>
      </c>
      <c r="BM170" s="204" t="s">
        <v>6147</v>
      </c>
    </row>
    <row r="171" spans="1:65" s="2" customFormat="1" ht="33" customHeight="1">
      <c r="A171" s="34"/>
      <c r="B171" s="35"/>
      <c r="C171" s="192" t="s">
        <v>7</v>
      </c>
      <c r="D171" s="192" t="s">
        <v>184</v>
      </c>
      <c r="E171" s="193" t="s">
        <v>4621</v>
      </c>
      <c r="F171" s="194" t="s">
        <v>4622</v>
      </c>
      <c r="G171" s="195" t="s">
        <v>292</v>
      </c>
      <c r="H171" s="196">
        <v>0.35699999999999998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326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6148</v>
      </c>
    </row>
    <row r="172" spans="1:65" s="14" customFormat="1" ht="11.25">
      <c r="B172" s="217"/>
      <c r="C172" s="218"/>
      <c r="D172" s="208" t="s">
        <v>194</v>
      </c>
      <c r="E172" s="218"/>
      <c r="F172" s="220" t="s">
        <v>6149</v>
      </c>
      <c r="G172" s="218"/>
      <c r="H172" s="221">
        <v>0.35699999999999998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194</v>
      </c>
      <c r="AU172" s="227" t="s">
        <v>82</v>
      </c>
      <c r="AV172" s="14" t="s">
        <v>82</v>
      </c>
      <c r="AW172" s="14" t="s">
        <v>4</v>
      </c>
      <c r="AX172" s="14" t="s">
        <v>80</v>
      </c>
      <c r="AY172" s="227" t="s">
        <v>182</v>
      </c>
    </row>
    <row r="173" spans="1:65" s="12" customFormat="1" ht="25.9" customHeight="1">
      <c r="B173" s="176"/>
      <c r="C173" s="177"/>
      <c r="D173" s="178" t="s">
        <v>71</v>
      </c>
      <c r="E173" s="179" t="s">
        <v>146</v>
      </c>
      <c r="F173" s="179" t="s">
        <v>4350</v>
      </c>
      <c r="G173" s="177"/>
      <c r="H173" s="177"/>
      <c r="I173" s="180"/>
      <c r="J173" s="181">
        <f>BK173</f>
        <v>0</v>
      </c>
      <c r="K173" s="177"/>
      <c r="L173" s="182"/>
      <c r="M173" s="183"/>
      <c r="N173" s="184"/>
      <c r="O173" s="184"/>
      <c r="P173" s="185">
        <f>P174</f>
        <v>0</v>
      </c>
      <c r="Q173" s="184"/>
      <c r="R173" s="185">
        <f>R174</f>
        <v>0</v>
      </c>
      <c r="S173" s="184"/>
      <c r="T173" s="186">
        <f>T174</f>
        <v>0</v>
      </c>
      <c r="AR173" s="187" t="s">
        <v>243</v>
      </c>
      <c r="AT173" s="188" t="s">
        <v>71</v>
      </c>
      <c r="AU173" s="188" t="s">
        <v>72</v>
      </c>
      <c r="AY173" s="187" t="s">
        <v>182</v>
      </c>
      <c r="BK173" s="189">
        <f>BK174</f>
        <v>0</v>
      </c>
    </row>
    <row r="174" spans="1:65" s="12" customFormat="1" ht="22.9" customHeight="1">
      <c r="B174" s="176"/>
      <c r="C174" s="177"/>
      <c r="D174" s="178" t="s">
        <v>71</v>
      </c>
      <c r="E174" s="190" t="s">
        <v>4351</v>
      </c>
      <c r="F174" s="190" t="s">
        <v>4352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SUM(P175:P176)</f>
        <v>0</v>
      </c>
      <c r="Q174" s="184"/>
      <c r="R174" s="185">
        <f>SUM(R175:R176)</f>
        <v>0</v>
      </c>
      <c r="S174" s="184"/>
      <c r="T174" s="186">
        <f>SUM(T175:T176)</f>
        <v>0</v>
      </c>
      <c r="AR174" s="187" t="s">
        <v>243</v>
      </c>
      <c r="AT174" s="188" t="s">
        <v>71</v>
      </c>
      <c r="AU174" s="188" t="s">
        <v>80</v>
      </c>
      <c r="AY174" s="187" t="s">
        <v>182</v>
      </c>
      <c r="BK174" s="189">
        <f>SUM(BK175:BK176)</f>
        <v>0</v>
      </c>
    </row>
    <row r="175" spans="1:65" s="2" customFormat="1" ht="16.5" customHeight="1">
      <c r="A175" s="34"/>
      <c r="B175" s="35"/>
      <c r="C175" s="192" t="s">
        <v>361</v>
      </c>
      <c r="D175" s="192" t="s">
        <v>184</v>
      </c>
      <c r="E175" s="193" t="s">
        <v>4353</v>
      </c>
      <c r="F175" s="194" t="s">
        <v>6150</v>
      </c>
      <c r="G175" s="195" t="s">
        <v>1883</v>
      </c>
      <c r="H175" s="196">
        <v>1</v>
      </c>
      <c r="I175" s="197"/>
      <c r="J175" s="198">
        <f>ROUND(I175*H175,2)</f>
        <v>0</v>
      </c>
      <c r="K175" s="199"/>
      <c r="L175" s="39"/>
      <c r="M175" s="200" t="s">
        <v>1</v>
      </c>
      <c r="N175" s="201" t="s">
        <v>37</v>
      </c>
      <c r="O175" s="7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4355</v>
      </c>
      <c r="AT175" s="204" t="s">
        <v>184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4355</v>
      </c>
      <c r="BM175" s="204" t="s">
        <v>6151</v>
      </c>
    </row>
    <row r="176" spans="1:65" s="2" customFormat="1" ht="16.5" customHeight="1">
      <c r="A176" s="34"/>
      <c r="B176" s="35"/>
      <c r="C176" s="192" t="s">
        <v>369</v>
      </c>
      <c r="D176" s="192" t="s">
        <v>184</v>
      </c>
      <c r="E176" s="193" t="s">
        <v>4357</v>
      </c>
      <c r="F176" s="194" t="s">
        <v>4358</v>
      </c>
      <c r="G176" s="195" t="s">
        <v>1883</v>
      </c>
      <c r="H176" s="196">
        <v>1</v>
      </c>
      <c r="I176" s="197"/>
      <c r="J176" s="198">
        <f>ROUND(I176*H176,2)</f>
        <v>0</v>
      </c>
      <c r="K176" s="199"/>
      <c r="L176" s="39"/>
      <c r="M176" s="257" t="s">
        <v>1</v>
      </c>
      <c r="N176" s="258" t="s">
        <v>37</v>
      </c>
      <c r="O176" s="259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4355</v>
      </c>
      <c r="AT176" s="204" t="s">
        <v>184</v>
      </c>
      <c r="AU176" s="204" t="s">
        <v>82</v>
      </c>
      <c r="AY176" s="17" t="s">
        <v>182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80</v>
      </c>
      <c r="BK176" s="205">
        <f>ROUND(I176*H176,2)</f>
        <v>0</v>
      </c>
      <c r="BL176" s="17" t="s">
        <v>4355</v>
      </c>
      <c r="BM176" s="204" t="s">
        <v>6152</v>
      </c>
    </row>
    <row r="177" spans="1:31" s="2" customFormat="1" ht="6.95" customHeight="1">
      <c r="A177" s="3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vg6HpKK3pRqTtFSiHoLudUhFH0YzzJqpkbSyYZbufZ/i6sLtqdlyTpZpVoMZwSEOre6M11DZWSlOocNlKp76jg==" saltValue="9UL4A9WF2SYvGhvHvS9BMF0LB61HHflIjCmgOQKXr8uKAYkiFuyJRSAd/PJs+YEt3dXqLm1G27eSl1KsMU+Scw==" spinCount="100000" sheet="1" objects="1" scenarios="1" formatColumns="0" formatRows="0" autoFilter="0"/>
  <autoFilter ref="C124:K17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6153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ROUND((SUM(BE130:BE301)),  2)</f>
        <v>0</v>
      </c>
      <c r="G35" s="34"/>
      <c r="H35" s="34"/>
      <c r="I35" s="130">
        <v>0.21</v>
      </c>
      <c r="J35" s="129">
        <f>ROUND(((SUM(BE130:BE301))*I35),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ROUND((SUM(BF130:BF301)),  2)</f>
        <v>0</v>
      </c>
      <c r="G36" s="34"/>
      <c r="H36" s="34"/>
      <c r="I36" s="130">
        <v>0.12</v>
      </c>
      <c r="J36" s="129">
        <f>ROUND(((SUM(BF130:BF301))*I36),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ROUND((SUM(BG130:BG301)),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ROUND((SUM(BH130:BH301)),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ROUND((SUM(BI130:BI301)),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05 - Zařízení 5 - Úprava stávajících zařízení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156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559</v>
      </c>
      <c r="E100" s="161"/>
      <c r="F100" s="161"/>
      <c r="G100" s="161"/>
      <c r="H100" s="161"/>
      <c r="I100" s="161"/>
      <c r="J100" s="162">
        <f>J132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158</v>
      </c>
      <c r="E101" s="161"/>
      <c r="F101" s="161"/>
      <c r="G101" s="161"/>
      <c r="H101" s="161"/>
      <c r="I101" s="161"/>
      <c r="J101" s="162">
        <f>J135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159</v>
      </c>
      <c r="E102" s="161"/>
      <c r="F102" s="161"/>
      <c r="G102" s="161"/>
      <c r="H102" s="161"/>
      <c r="I102" s="161"/>
      <c r="J102" s="162">
        <f>J138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566</v>
      </c>
      <c r="E103" s="161"/>
      <c r="F103" s="161"/>
      <c r="G103" s="161"/>
      <c r="H103" s="161"/>
      <c r="I103" s="161"/>
      <c r="J103" s="162">
        <f>J146</f>
        <v>0</v>
      </c>
      <c r="K103" s="104"/>
      <c r="L103" s="163"/>
    </row>
    <row r="104" spans="1:47" s="9" customFormat="1" ht="24.95" customHeight="1">
      <c r="B104" s="153"/>
      <c r="C104" s="154"/>
      <c r="D104" s="155" t="s">
        <v>160</v>
      </c>
      <c r="E104" s="156"/>
      <c r="F104" s="156"/>
      <c r="G104" s="156"/>
      <c r="H104" s="156"/>
      <c r="I104" s="156"/>
      <c r="J104" s="157">
        <f>J149</f>
        <v>0</v>
      </c>
      <c r="K104" s="154"/>
      <c r="L104" s="158"/>
    </row>
    <row r="105" spans="1:47" s="10" customFormat="1" ht="19.899999999999999" customHeight="1">
      <c r="B105" s="159"/>
      <c r="C105" s="104"/>
      <c r="D105" s="160" t="s">
        <v>569</v>
      </c>
      <c r="E105" s="161"/>
      <c r="F105" s="161"/>
      <c r="G105" s="161"/>
      <c r="H105" s="161"/>
      <c r="I105" s="161"/>
      <c r="J105" s="162">
        <f>J150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4368</v>
      </c>
      <c r="E106" s="161"/>
      <c r="F106" s="161"/>
      <c r="G106" s="161"/>
      <c r="H106" s="161"/>
      <c r="I106" s="161"/>
      <c r="J106" s="162">
        <f>J173</f>
        <v>0</v>
      </c>
      <c r="K106" s="104"/>
      <c r="L106" s="163"/>
    </row>
    <row r="107" spans="1:47" s="9" customFormat="1" ht="24.95" customHeight="1">
      <c r="B107" s="153"/>
      <c r="C107" s="154"/>
      <c r="D107" s="155" t="s">
        <v>4252</v>
      </c>
      <c r="E107" s="156"/>
      <c r="F107" s="156"/>
      <c r="G107" s="156"/>
      <c r="H107" s="156"/>
      <c r="I107" s="156"/>
      <c r="J107" s="157">
        <f>J298</f>
        <v>0</v>
      </c>
      <c r="K107" s="154"/>
      <c r="L107" s="158"/>
    </row>
    <row r="108" spans="1:47" s="10" customFormat="1" ht="19.899999999999999" customHeight="1">
      <c r="B108" s="159"/>
      <c r="C108" s="104"/>
      <c r="D108" s="160" t="s">
        <v>4253</v>
      </c>
      <c r="E108" s="161"/>
      <c r="F108" s="161"/>
      <c r="G108" s="161"/>
      <c r="H108" s="161"/>
      <c r="I108" s="161"/>
      <c r="J108" s="162">
        <f>J299</f>
        <v>0</v>
      </c>
      <c r="K108" s="104"/>
      <c r="L108" s="163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167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20" t="str">
        <f>E7</f>
        <v>Dejvické divadlo-Přístavba a stavební úpravy objektu č.p.1084, k.ú. Dejvice, Zelená 15a,Praha 6</v>
      </c>
      <c r="F118" s="321"/>
      <c r="G118" s="321"/>
      <c r="H118" s="321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149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20" t="s">
        <v>5825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4249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5" t="str">
        <f>E11</f>
        <v>05 - Zařízení 5 - Úprava stávajících zařízení</v>
      </c>
      <c r="F122" s="322"/>
      <c r="G122" s="322"/>
      <c r="H122" s="322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 xml:space="preserve"> </v>
      </c>
      <c r="G124" s="36"/>
      <c r="H124" s="36"/>
      <c r="I124" s="29" t="s">
        <v>22</v>
      </c>
      <c r="J124" s="66">
        <f>IF(J14="","",J14)</f>
        <v>45771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23</v>
      </c>
      <c r="D126" s="36"/>
      <c r="E126" s="36"/>
      <c r="F126" s="27" t="str">
        <f>E17</f>
        <v xml:space="preserve"> </v>
      </c>
      <c r="G126" s="36"/>
      <c r="H126" s="36"/>
      <c r="I126" s="29" t="s">
        <v>28</v>
      </c>
      <c r="J126" s="32" t="str">
        <f>E23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26</v>
      </c>
      <c r="D127" s="36"/>
      <c r="E127" s="36"/>
      <c r="F127" s="27" t="str">
        <f>IF(E20="","",E20)</f>
        <v>Vyplň údaj</v>
      </c>
      <c r="G127" s="36"/>
      <c r="H127" s="36"/>
      <c r="I127" s="29" t="s">
        <v>30</v>
      </c>
      <c r="J127" s="32" t="str">
        <f>E26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4"/>
      <c r="B129" s="165"/>
      <c r="C129" s="166" t="s">
        <v>168</v>
      </c>
      <c r="D129" s="167" t="s">
        <v>57</v>
      </c>
      <c r="E129" s="167" t="s">
        <v>53</v>
      </c>
      <c r="F129" s="167" t="s">
        <v>54</v>
      </c>
      <c r="G129" s="167" t="s">
        <v>169</v>
      </c>
      <c r="H129" s="167" t="s">
        <v>170</v>
      </c>
      <c r="I129" s="167" t="s">
        <v>171</v>
      </c>
      <c r="J129" s="168" t="s">
        <v>153</v>
      </c>
      <c r="K129" s="169" t="s">
        <v>172</v>
      </c>
      <c r="L129" s="170"/>
      <c r="M129" s="75" t="s">
        <v>1</v>
      </c>
      <c r="N129" s="76" t="s">
        <v>36</v>
      </c>
      <c r="O129" s="76" t="s">
        <v>173</v>
      </c>
      <c r="P129" s="76" t="s">
        <v>174</v>
      </c>
      <c r="Q129" s="76" t="s">
        <v>175</v>
      </c>
      <c r="R129" s="76" t="s">
        <v>176</v>
      </c>
      <c r="S129" s="76" t="s">
        <v>177</v>
      </c>
      <c r="T129" s="77" t="s">
        <v>178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4"/>
      <c r="B130" s="35"/>
      <c r="C130" s="82" t="s">
        <v>179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P131+P149+P298</f>
        <v>0</v>
      </c>
      <c r="Q130" s="79"/>
      <c r="R130" s="173">
        <f>R131+R149+R298</f>
        <v>17.117872800000001</v>
      </c>
      <c r="S130" s="79"/>
      <c r="T130" s="174">
        <f>T131+T149+T298</f>
        <v>16.456550000000004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71</v>
      </c>
      <c r="AU130" s="17" t="s">
        <v>155</v>
      </c>
      <c r="BK130" s="175">
        <f>BK131+BK149+BK298</f>
        <v>0</v>
      </c>
    </row>
    <row r="131" spans="1:65" s="12" customFormat="1" ht="25.9" customHeight="1">
      <c r="B131" s="176"/>
      <c r="C131" s="177"/>
      <c r="D131" s="178" t="s">
        <v>71</v>
      </c>
      <c r="E131" s="179" t="s">
        <v>180</v>
      </c>
      <c r="F131" s="179" t="s">
        <v>181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P132+P135+P138+P146</f>
        <v>0</v>
      </c>
      <c r="Q131" s="184"/>
      <c r="R131" s="185">
        <f>R132+R135+R138+R146</f>
        <v>16.6906</v>
      </c>
      <c r="S131" s="184"/>
      <c r="T131" s="186">
        <f>T132+T135+T138+T146</f>
        <v>16.200000000000003</v>
      </c>
      <c r="AR131" s="187" t="s">
        <v>80</v>
      </c>
      <c r="AT131" s="188" t="s">
        <v>71</v>
      </c>
      <c r="AU131" s="188" t="s">
        <v>72</v>
      </c>
      <c r="AY131" s="187" t="s">
        <v>182</v>
      </c>
      <c r="BK131" s="189">
        <f>BK132+BK135+BK138+BK146</f>
        <v>0</v>
      </c>
    </row>
    <row r="132" spans="1:65" s="12" customFormat="1" ht="22.9" customHeight="1">
      <c r="B132" s="176"/>
      <c r="C132" s="177"/>
      <c r="D132" s="178" t="s">
        <v>71</v>
      </c>
      <c r="E132" s="190" t="s">
        <v>198</v>
      </c>
      <c r="F132" s="190" t="s">
        <v>1000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SUM(P133:P134)</f>
        <v>0</v>
      </c>
      <c r="Q132" s="184"/>
      <c r="R132" s="185">
        <f>SUM(R133:R134)</f>
        <v>16.6906</v>
      </c>
      <c r="S132" s="184"/>
      <c r="T132" s="186">
        <f>SUM(T133:T134)</f>
        <v>0</v>
      </c>
      <c r="AR132" s="187" t="s">
        <v>80</v>
      </c>
      <c r="AT132" s="188" t="s">
        <v>71</v>
      </c>
      <c r="AU132" s="188" t="s">
        <v>80</v>
      </c>
      <c r="AY132" s="187" t="s">
        <v>182</v>
      </c>
      <c r="BK132" s="189">
        <f>SUM(BK133:BK134)</f>
        <v>0</v>
      </c>
    </row>
    <row r="133" spans="1:65" s="2" customFormat="1" ht="24.2" customHeight="1">
      <c r="A133" s="34"/>
      <c r="B133" s="35"/>
      <c r="C133" s="192" t="s">
        <v>80</v>
      </c>
      <c r="D133" s="192" t="s">
        <v>184</v>
      </c>
      <c r="E133" s="193" t="s">
        <v>6154</v>
      </c>
      <c r="F133" s="194" t="s">
        <v>6155</v>
      </c>
      <c r="G133" s="195" t="s">
        <v>186</v>
      </c>
      <c r="H133" s="196">
        <v>6</v>
      </c>
      <c r="I133" s="197"/>
      <c r="J133" s="198">
        <f>ROUND(I133*H133,2)</f>
        <v>0</v>
      </c>
      <c r="K133" s="199"/>
      <c r="L133" s="39"/>
      <c r="M133" s="200" t="s">
        <v>1</v>
      </c>
      <c r="N133" s="201" t="s">
        <v>37</v>
      </c>
      <c r="O133" s="71"/>
      <c r="P133" s="202">
        <f>O133*H133</f>
        <v>0</v>
      </c>
      <c r="Q133" s="202">
        <v>1.8774999999999999</v>
      </c>
      <c r="R133" s="202">
        <f>Q133*H133</f>
        <v>11.265000000000001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187</v>
      </c>
      <c r="AT133" s="204" t="s">
        <v>184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187</v>
      </c>
      <c r="BM133" s="204" t="s">
        <v>6156</v>
      </c>
    </row>
    <row r="134" spans="1:65" s="2" customFormat="1" ht="33" customHeight="1">
      <c r="A134" s="34"/>
      <c r="B134" s="35"/>
      <c r="C134" s="192" t="s">
        <v>82</v>
      </c>
      <c r="D134" s="192" t="s">
        <v>184</v>
      </c>
      <c r="E134" s="193" t="s">
        <v>6157</v>
      </c>
      <c r="F134" s="194" t="s">
        <v>6158</v>
      </c>
      <c r="G134" s="195" t="s">
        <v>201</v>
      </c>
      <c r="H134" s="196">
        <v>20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0.27128000000000002</v>
      </c>
      <c r="R134" s="202">
        <f>Q134*H134</f>
        <v>5.4256000000000002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82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187</v>
      </c>
      <c r="BM134" s="204" t="s">
        <v>6159</v>
      </c>
    </row>
    <row r="135" spans="1:65" s="12" customFormat="1" ht="22.9" customHeight="1">
      <c r="B135" s="176"/>
      <c r="C135" s="177"/>
      <c r="D135" s="178" t="s">
        <v>71</v>
      </c>
      <c r="E135" s="190" t="s">
        <v>189</v>
      </c>
      <c r="F135" s="190" t="s">
        <v>190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SUM(P136:P137)</f>
        <v>0</v>
      </c>
      <c r="Q135" s="184"/>
      <c r="R135" s="185">
        <f>SUM(R136:R137)</f>
        <v>0</v>
      </c>
      <c r="S135" s="184"/>
      <c r="T135" s="186">
        <f>SUM(T136:T137)</f>
        <v>16.200000000000003</v>
      </c>
      <c r="AR135" s="187" t="s">
        <v>80</v>
      </c>
      <c r="AT135" s="188" t="s">
        <v>71</v>
      </c>
      <c r="AU135" s="188" t="s">
        <v>80</v>
      </c>
      <c r="AY135" s="187" t="s">
        <v>182</v>
      </c>
      <c r="BK135" s="189">
        <f>SUM(BK136:BK137)</f>
        <v>0</v>
      </c>
    </row>
    <row r="136" spans="1:65" s="2" customFormat="1" ht="24.2" customHeight="1">
      <c r="A136" s="34"/>
      <c r="B136" s="35"/>
      <c r="C136" s="192" t="s">
        <v>198</v>
      </c>
      <c r="D136" s="192" t="s">
        <v>184</v>
      </c>
      <c r="E136" s="193" t="s">
        <v>6160</v>
      </c>
      <c r="F136" s="194" t="s">
        <v>6161</v>
      </c>
      <c r="G136" s="195" t="s">
        <v>201</v>
      </c>
      <c r="H136" s="196">
        <v>20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0.27</v>
      </c>
      <c r="T136" s="203">
        <f>S136*H136</f>
        <v>5.4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187</v>
      </c>
      <c r="BM136" s="204" t="s">
        <v>6162</v>
      </c>
    </row>
    <row r="137" spans="1:65" s="2" customFormat="1" ht="24.2" customHeight="1">
      <c r="A137" s="34"/>
      <c r="B137" s="35"/>
      <c r="C137" s="192" t="s">
        <v>187</v>
      </c>
      <c r="D137" s="192" t="s">
        <v>184</v>
      </c>
      <c r="E137" s="193" t="s">
        <v>6163</v>
      </c>
      <c r="F137" s="194" t="s">
        <v>6164</v>
      </c>
      <c r="G137" s="195" t="s">
        <v>186</v>
      </c>
      <c r="H137" s="196">
        <v>6</v>
      </c>
      <c r="I137" s="197"/>
      <c r="J137" s="198">
        <f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1.8</v>
      </c>
      <c r="T137" s="203">
        <f>S137*H137</f>
        <v>10.8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82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187</v>
      </c>
      <c r="BM137" s="204" t="s">
        <v>6165</v>
      </c>
    </row>
    <row r="138" spans="1:65" s="12" customFormat="1" ht="22.9" customHeight="1">
      <c r="B138" s="176"/>
      <c r="C138" s="177"/>
      <c r="D138" s="178" t="s">
        <v>71</v>
      </c>
      <c r="E138" s="190" t="s">
        <v>432</v>
      </c>
      <c r="F138" s="190" t="s">
        <v>433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SUM(P139:P145)</f>
        <v>0</v>
      </c>
      <c r="Q138" s="184"/>
      <c r="R138" s="185">
        <f>SUM(R139:R145)</f>
        <v>0</v>
      </c>
      <c r="S138" s="184"/>
      <c r="T138" s="186">
        <f>SUM(T139:T145)</f>
        <v>0</v>
      </c>
      <c r="AR138" s="187" t="s">
        <v>80</v>
      </c>
      <c r="AT138" s="188" t="s">
        <v>71</v>
      </c>
      <c r="AU138" s="188" t="s">
        <v>80</v>
      </c>
      <c r="AY138" s="187" t="s">
        <v>182</v>
      </c>
      <c r="BK138" s="189">
        <f>SUM(BK139:BK145)</f>
        <v>0</v>
      </c>
    </row>
    <row r="139" spans="1:65" s="2" customFormat="1" ht="24.2" customHeight="1">
      <c r="A139" s="34"/>
      <c r="B139" s="35"/>
      <c r="C139" s="192" t="s">
        <v>243</v>
      </c>
      <c r="D139" s="192" t="s">
        <v>184</v>
      </c>
      <c r="E139" s="193" t="s">
        <v>435</v>
      </c>
      <c r="F139" s="194" t="s">
        <v>436</v>
      </c>
      <c r="G139" s="195" t="s">
        <v>292</v>
      </c>
      <c r="H139" s="196">
        <v>16.457000000000001</v>
      </c>
      <c r="I139" s="197"/>
      <c r="J139" s="198">
        <f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82</v>
      </c>
      <c r="AY139" s="17" t="s">
        <v>182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187</v>
      </c>
      <c r="BM139" s="204" t="s">
        <v>6166</v>
      </c>
    </row>
    <row r="140" spans="1:65" s="2" customFormat="1" ht="33" customHeight="1">
      <c r="A140" s="34"/>
      <c r="B140" s="35"/>
      <c r="C140" s="192" t="s">
        <v>256</v>
      </c>
      <c r="D140" s="192" t="s">
        <v>184</v>
      </c>
      <c r="E140" s="193" t="s">
        <v>439</v>
      </c>
      <c r="F140" s="194" t="s">
        <v>440</v>
      </c>
      <c r="G140" s="195" t="s">
        <v>292</v>
      </c>
      <c r="H140" s="196">
        <v>82.284999999999997</v>
      </c>
      <c r="I140" s="197"/>
      <c r="J140" s="198">
        <f>ROUND(I140*H140,2)</f>
        <v>0</v>
      </c>
      <c r="K140" s="199"/>
      <c r="L140" s="39"/>
      <c r="M140" s="200" t="s">
        <v>1</v>
      </c>
      <c r="N140" s="201" t="s">
        <v>37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187</v>
      </c>
      <c r="BM140" s="204" t="s">
        <v>6167</v>
      </c>
    </row>
    <row r="141" spans="1:65" s="14" customFormat="1" ht="11.25">
      <c r="B141" s="217"/>
      <c r="C141" s="218"/>
      <c r="D141" s="208" t="s">
        <v>194</v>
      </c>
      <c r="E141" s="218"/>
      <c r="F141" s="220" t="s">
        <v>6168</v>
      </c>
      <c r="G141" s="218"/>
      <c r="H141" s="221">
        <v>82.284999999999997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194</v>
      </c>
      <c r="AU141" s="227" t="s">
        <v>82</v>
      </c>
      <c r="AV141" s="14" t="s">
        <v>82</v>
      </c>
      <c r="AW141" s="14" t="s">
        <v>4</v>
      </c>
      <c r="AX141" s="14" t="s">
        <v>80</v>
      </c>
      <c r="AY141" s="227" t="s">
        <v>182</v>
      </c>
    </row>
    <row r="142" spans="1:65" s="2" customFormat="1" ht="24.2" customHeight="1">
      <c r="A142" s="34"/>
      <c r="B142" s="35"/>
      <c r="C142" s="192" t="s">
        <v>276</v>
      </c>
      <c r="D142" s="192" t="s">
        <v>184</v>
      </c>
      <c r="E142" s="193" t="s">
        <v>444</v>
      </c>
      <c r="F142" s="194" t="s">
        <v>445</v>
      </c>
      <c r="G142" s="195" t="s">
        <v>292</v>
      </c>
      <c r="H142" s="196">
        <v>16.457000000000001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187</v>
      </c>
      <c r="BM142" s="204" t="s">
        <v>6169</v>
      </c>
    </row>
    <row r="143" spans="1:65" s="2" customFormat="1" ht="24.2" customHeight="1">
      <c r="A143" s="34"/>
      <c r="B143" s="35"/>
      <c r="C143" s="192" t="s">
        <v>282</v>
      </c>
      <c r="D143" s="192" t="s">
        <v>184</v>
      </c>
      <c r="E143" s="193" t="s">
        <v>448</v>
      </c>
      <c r="F143" s="194" t="s">
        <v>449</v>
      </c>
      <c r="G143" s="195" t="s">
        <v>292</v>
      </c>
      <c r="H143" s="196">
        <v>312.68299999999999</v>
      </c>
      <c r="I143" s="197"/>
      <c r="J143" s="198">
        <f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82</v>
      </c>
      <c r="AY143" s="17" t="s">
        <v>182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80</v>
      </c>
      <c r="BK143" s="205">
        <f>ROUND(I143*H143,2)</f>
        <v>0</v>
      </c>
      <c r="BL143" s="17" t="s">
        <v>187</v>
      </c>
      <c r="BM143" s="204" t="s">
        <v>6170</v>
      </c>
    </row>
    <row r="144" spans="1:65" s="14" customFormat="1" ht="11.25">
      <c r="B144" s="217"/>
      <c r="C144" s="218"/>
      <c r="D144" s="208" t="s">
        <v>194</v>
      </c>
      <c r="E144" s="218"/>
      <c r="F144" s="220" t="s">
        <v>6171</v>
      </c>
      <c r="G144" s="218"/>
      <c r="H144" s="221">
        <v>312.68299999999999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4</v>
      </c>
      <c r="AX144" s="14" t="s">
        <v>80</v>
      </c>
      <c r="AY144" s="227" t="s">
        <v>182</v>
      </c>
    </row>
    <row r="145" spans="1:65" s="2" customFormat="1" ht="24.2" customHeight="1">
      <c r="A145" s="34"/>
      <c r="B145" s="35"/>
      <c r="C145" s="192" t="s">
        <v>189</v>
      </c>
      <c r="D145" s="192" t="s">
        <v>184</v>
      </c>
      <c r="E145" s="193" t="s">
        <v>6172</v>
      </c>
      <c r="F145" s="194" t="s">
        <v>6173</v>
      </c>
      <c r="G145" s="195" t="s">
        <v>292</v>
      </c>
      <c r="H145" s="196">
        <v>16.457000000000001</v>
      </c>
      <c r="I145" s="197"/>
      <c r="J145" s="198">
        <f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82</v>
      </c>
      <c r="AY145" s="17" t="s">
        <v>182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80</v>
      </c>
      <c r="BK145" s="205">
        <f>ROUND(I145*H145,2)</f>
        <v>0</v>
      </c>
      <c r="BL145" s="17" t="s">
        <v>187</v>
      </c>
      <c r="BM145" s="204" t="s">
        <v>6174</v>
      </c>
    </row>
    <row r="146" spans="1:65" s="12" customFormat="1" ht="22.9" customHeight="1">
      <c r="B146" s="176"/>
      <c r="C146" s="177"/>
      <c r="D146" s="178" t="s">
        <v>71</v>
      </c>
      <c r="E146" s="190" t="s">
        <v>2217</v>
      </c>
      <c r="F146" s="190" t="s">
        <v>2218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SUM(P147:P148)</f>
        <v>0</v>
      </c>
      <c r="Q146" s="184"/>
      <c r="R146" s="185">
        <f>SUM(R147:R148)</f>
        <v>0</v>
      </c>
      <c r="S146" s="184"/>
      <c r="T146" s="186">
        <f>SUM(T147:T148)</f>
        <v>0</v>
      </c>
      <c r="AR146" s="187" t="s">
        <v>80</v>
      </c>
      <c r="AT146" s="188" t="s">
        <v>71</v>
      </c>
      <c r="AU146" s="188" t="s">
        <v>80</v>
      </c>
      <c r="AY146" s="187" t="s">
        <v>182</v>
      </c>
      <c r="BK146" s="189">
        <f>SUM(BK147:BK148)</f>
        <v>0</v>
      </c>
    </row>
    <row r="147" spans="1:65" s="2" customFormat="1" ht="24.2" customHeight="1">
      <c r="A147" s="34"/>
      <c r="B147" s="35"/>
      <c r="C147" s="192" t="s">
        <v>136</v>
      </c>
      <c r="D147" s="192" t="s">
        <v>184</v>
      </c>
      <c r="E147" s="193" t="s">
        <v>2220</v>
      </c>
      <c r="F147" s="194" t="s">
        <v>2221</v>
      </c>
      <c r="G147" s="195" t="s">
        <v>292</v>
      </c>
      <c r="H147" s="196">
        <v>16.690999999999999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37</v>
      </c>
      <c r="O147" s="7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82</v>
      </c>
      <c r="AY147" s="17" t="s">
        <v>182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187</v>
      </c>
      <c r="BM147" s="204" t="s">
        <v>6175</v>
      </c>
    </row>
    <row r="148" spans="1:65" s="2" customFormat="1" ht="24.2" customHeight="1">
      <c r="A148" s="34"/>
      <c r="B148" s="35"/>
      <c r="C148" s="192" t="s">
        <v>139</v>
      </c>
      <c r="D148" s="192" t="s">
        <v>184</v>
      </c>
      <c r="E148" s="193" t="s">
        <v>2224</v>
      </c>
      <c r="F148" s="194" t="s">
        <v>2225</v>
      </c>
      <c r="G148" s="195" t="s">
        <v>292</v>
      </c>
      <c r="H148" s="196">
        <v>16.690999999999999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37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82</v>
      </c>
      <c r="AY148" s="17" t="s">
        <v>182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80</v>
      </c>
      <c r="BK148" s="205">
        <f>ROUND(I148*H148,2)</f>
        <v>0</v>
      </c>
      <c r="BL148" s="17" t="s">
        <v>187</v>
      </c>
      <c r="BM148" s="204" t="s">
        <v>6176</v>
      </c>
    </row>
    <row r="149" spans="1:65" s="12" customFormat="1" ht="25.9" customHeight="1">
      <c r="B149" s="176"/>
      <c r="C149" s="177"/>
      <c r="D149" s="178" t="s">
        <v>71</v>
      </c>
      <c r="E149" s="179" t="s">
        <v>456</v>
      </c>
      <c r="F149" s="179" t="s">
        <v>457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P150+P173</f>
        <v>0</v>
      </c>
      <c r="Q149" s="184"/>
      <c r="R149" s="185">
        <f>R150+R173</f>
        <v>0.42727280000000001</v>
      </c>
      <c r="S149" s="184"/>
      <c r="T149" s="186">
        <f>T150+T173</f>
        <v>0.25655</v>
      </c>
      <c r="AR149" s="187" t="s">
        <v>82</v>
      </c>
      <c r="AT149" s="188" t="s">
        <v>71</v>
      </c>
      <c r="AU149" s="188" t="s">
        <v>72</v>
      </c>
      <c r="AY149" s="187" t="s">
        <v>182</v>
      </c>
      <c r="BK149" s="189">
        <f>BK150+BK173</f>
        <v>0</v>
      </c>
    </row>
    <row r="150" spans="1:65" s="12" customFormat="1" ht="22.9" customHeight="1">
      <c r="B150" s="176"/>
      <c r="C150" s="177"/>
      <c r="D150" s="178" t="s">
        <v>71</v>
      </c>
      <c r="E150" s="190" t="s">
        <v>2407</v>
      </c>
      <c r="F150" s="190" t="s">
        <v>2408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SUM(P151:P172)</f>
        <v>0</v>
      </c>
      <c r="Q150" s="184"/>
      <c r="R150" s="185">
        <f>SUM(R151:R172)</f>
        <v>8.4692799999999999E-2</v>
      </c>
      <c r="S150" s="184"/>
      <c r="T150" s="186">
        <f>SUM(T151:T172)</f>
        <v>2.2589999999999999E-2</v>
      </c>
      <c r="AR150" s="187" t="s">
        <v>82</v>
      </c>
      <c r="AT150" s="188" t="s">
        <v>71</v>
      </c>
      <c r="AU150" s="188" t="s">
        <v>80</v>
      </c>
      <c r="AY150" s="187" t="s">
        <v>182</v>
      </c>
      <c r="BK150" s="189">
        <f>SUM(BK151:BK172)</f>
        <v>0</v>
      </c>
    </row>
    <row r="151" spans="1:65" s="2" customFormat="1" ht="33" customHeight="1">
      <c r="A151" s="34"/>
      <c r="B151" s="35"/>
      <c r="C151" s="192" t="s">
        <v>8</v>
      </c>
      <c r="D151" s="192" t="s">
        <v>184</v>
      </c>
      <c r="E151" s="193" t="s">
        <v>6177</v>
      </c>
      <c r="F151" s="194" t="s">
        <v>6178</v>
      </c>
      <c r="G151" s="195" t="s">
        <v>318</v>
      </c>
      <c r="H151" s="196">
        <v>3</v>
      </c>
      <c r="I151" s="197"/>
      <c r="J151" s="198">
        <f>ROUND(I151*H151,2)</f>
        <v>0</v>
      </c>
      <c r="K151" s="199"/>
      <c r="L151" s="39"/>
      <c r="M151" s="200" t="s">
        <v>1</v>
      </c>
      <c r="N151" s="201" t="s">
        <v>37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7.5300000000000002E-3</v>
      </c>
      <c r="T151" s="203">
        <f>S151*H151</f>
        <v>2.2589999999999999E-2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326</v>
      </c>
      <c r="AT151" s="204" t="s">
        <v>184</v>
      </c>
      <c r="AU151" s="204" t="s">
        <v>82</v>
      </c>
      <c r="AY151" s="17" t="s">
        <v>182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326</v>
      </c>
      <c r="BM151" s="204" t="s">
        <v>6179</v>
      </c>
    </row>
    <row r="152" spans="1:65" s="13" customFormat="1" ht="11.25">
      <c r="B152" s="206"/>
      <c r="C152" s="207"/>
      <c r="D152" s="208" t="s">
        <v>194</v>
      </c>
      <c r="E152" s="209" t="s">
        <v>1</v>
      </c>
      <c r="F152" s="210" t="s">
        <v>6180</v>
      </c>
      <c r="G152" s="207"/>
      <c r="H152" s="209" t="s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194</v>
      </c>
      <c r="AU152" s="216" t="s">
        <v>82</v>
      </c>
      <c r="AV152" s="13" t="s">
        <v>80</v>
      </c>
      <c r="AW152" s="13" t="s">
        <v>29</v>
      </c>
      <c r="AX152" s="13" t="s">
        <v>72</v>
      </c>
      <c r="AY152" s="216" t="s">
        <v>182</v>
      </c>
    </row>
    <row r="153" spans="1:65" s="14" customFormat="1" ht="11.25">
      <c r="B153" s="217"/>
      <c r="C153" s="218"/>
      <c r="D153" s="208" t="s">
        <v>194</v>
      </c>
      <c r="E153" s="219" t="s">
        <v>1</v>
      </c>
      <c r="F153" s="220" t="s">
        <v>198</v>
      </c>
      <c r="G153" s="218"/>
      <c r="H153" s="221">
        <v>3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194</v>
      </c>
      <c r="AU153" s="227" t="s">
        <v>82</v>
      </c>
      <c r="AV153" s="14" t="s">
        <v>82</v>
      </c>
      <c r="AW153" s="14" t="s">
        <v>29</v>
      </c>
      <c r="AX153" s="14" t="s">
        <v>80</v>
      </c>
      <c r="AY153" s="227" t="s">
        <v>182</v>
      </c>
    </row>
    <row r="154" spans="1:65" s="2" customFormat="1" ht="24.2" customHeight="1">
      <c r="A154" s="34"/>
      <c r="B154" s="35"/>
      <c r="C154" s="192" t="s">
        <v>142</v>
      </c>
      <c r="D154" s="192" t="s">
        <v>184</v>
      </c>
      <c r="E154" s="193" t="s">
        <v>5827</v>
      </c>
      <c r="F154" s="194" t="s">
        <v>5828</v>
      </c>
      <c r="G154" s="195" t="s">
        <v>201</v>
      </c>
      <c r="H154" s="196">
        <v>23.844999999999999</v>
      </c>
      <c r="I154" s="197"/>
      <c r="J154" s="198">
        <f>ROUND(I154*H154,2)</f>
        <v>0</v>
      </c>
      <c r="K154" s="199"/>
      <c r="L154" s="39"/>
      <c r="M154" s="200" t="s">
        <v>1</v>
      </c>
      <c r="N154" s="201" t="s">
        <v>37</v>
      </c>
      <c r="O154" s="71"/>
      <c r="P154" s="202">
        <f>O154*H154</f>
        <v>0</v>
      </c>
      <c r="Q154" s="202">
        <v>2.2000000000000001E-4</v>
      </c>
      <c r="R154" s="202">
        <f>Q154*H154</f>
        <v>5.2458999999999995E-3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326</v>
      </c>
      <c r="AT154" s="204" t="s">
        <v>184</v>
      </c>
      <c r="AU154" s="204" t="s">
        <v>82</v>
      </c>
      <c r="AY154" s="17" t="s">
        <v>182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80</v>
      </c>
      <c r="BK154" s="205">
        <f>ROUND(I154*H154,2)</f>
        <v>0</v>
      </c>
      <c r="BL154" s="17" t="s">
        <v>326</v>
      </c>
      <c r="BM154" s="204" t="s">
        <v>6181</v>
      </c>
    </row>
    <row r="155" spans="1:65" s="14" customFormat="1" ht="11.25">
      <c r="B155" s="217"/>
      <c r="C155" s="218"/>
      <c r="D155" s="208" t="s">
        <v>194</v>
      </c>
      <c r="E155" s="218"/>
      <c r="F155" s="220" t="s">
        <v>6182</v>
      </c>
      <c r="G155" s="218"/>
      <c r="H155" s="221">
        <v>23.844999999999999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194</v>
      </c>
      <c r="AU155" s="227" t="s">
        <v>82</v>
      </c>
      <c r="AV155" s="14" t="s">
        <v>82</v>
      </c>
      <c r="AW155" s="14" t="s">
        <v>4</v>
      </c>
      <c r="AX155" s="14" t="s">
        <v>80</v>
      </c>
      <c r="AY155" s="227" t="s">
        <v>182</v>
      </c>
    </row>
    <row r="156" spans="1:65" s="2" customFormat="1" ht="66.75" customHeight="1">
      <c r="A156" s="34"/>
      <c r="B156" s="35"/>
      <c r="C156" s="242" t="s">
        <v>145</v>
      </c>
      <c r="D156" s="242" t="s">
        <v>648</v>
      </c>
      <c r="E156" s="243" t="s">
        <v>5833</v>
      </c>
      <c r="F156" s="244" t="s">
        <v>5834</v>
      </c>
      <c r="G156" s="245" t="s">
        <v>201</v>
      </c>
      <c r="H156" s="246">
        <v>21.068000000000001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37</v>
      </c>
      <c r="O156" s="71"/>
      <c r="P156" s="202">
        <f>O156*H156</f>
        <v>0</v>
      </c>
      <c r="Q156" s="202">
        <v>3.3E-3</v>
      </c>
      <c r="R156" s="202">
        <f>Q156*H156</f>
        <v>6.95244E-2</v>
      </c>
      <c r="S156" s="202">
        <v>0</v>
      </c>
      <c r="T156" s="20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434</v>
      </c>
      <c r="AT156" s="204" t="s">
        <v>648</v>
      </c>
      <c r="AU156" s="204" t="s">
        <v>82</v>
      </c>
      <c r="AY156" s="17" t="s">
        <v>182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80</v>
      </c>
      <c r="BK156" s="205">
        <f>ROUND(I156*H156,2)</f>
        <v>0</v>
      </c>
      <c r="BL156" s="17" t="s">
        <v>326</v>
      </c>
      <c r="BM156" s="204" t="s">
        <v>6183</v>
      </c>
    </row>
    <row r="157" spans="1:65" s="2" customFormat="1" ht="48.75">
      <c r="A157" s="34"/>
      <c r="B157" s="35"/>
      <c r="C157" s="36"/>
      <c r="D157" s="208" t="s">
        <v>652</v>
      </c>
      <c r="E157" s="36"/>
      <c r="F157" s="253" t="s">
        <v>5836</v>
      </c>
      <c r="G157" s="36"/>
      <c r="H157" s="36"/>
      <c r="I157" s="254"/>
      <c r="J157" s="36"/>
      <c r="K157" s="36"/>
      <c r="L157" s="39"/>
      <c r="M157" s="255"/>
      <c r="N157" s="256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652</v>
      </c>
      <c r="AU157" s="17" t="s">
        <v>82</v>
      </c>
    </row>
    <row r="158" spans="1:65" s="13" customFormat="1" ht="11.25">
      <c r="B158" s="206"/>
      <c r="C158" s="207"/>
      <c r="D158" s="208" t="s">
        <v>194</v>
      </c>
      <c r="E158" s="209" t="s">
        <v>1</v>
      </c>
      <c r="F158" s="210" t="s">
        <v>6184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194</v>
      </c>
      <c r="AU158" s="216" t="s">
        <v>82</v>
      </c>
      <c r="AV158" s="13" t="s">
        <v>80</v>
      </c>
      <c r="AW158" s="13" t="s">
        <v>29</v>
      </c>
      <c r="AX158" s="13" t="s">
        <v>72</v>
      </c>
      <c r="AY158" s="216" t="s">
        <v>182</v>
      </c>
    </row>
    <row r="159" spans="1:65" s="14" customFormat="1" ht="11.25">
      <c r="B159" s="217"/>
      <c r="C159" s="218"/>
      <c r="D159" s="208" t="s">
        <v>194</v>
      </c>
      <c r="E159" s="219" t="s">
        <v>1</v>
      </c>
      <c r="F159" s="220" t="s">
        <v>6185</v>
      </c>
      <c r="G159" s="218"/>
      <c r="H159" s="221">
        <v>13.375999999999999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194</v>
      </c>
      <c r="AU159" s="227" t="s">
        <v>82</v>
      </c>
      <c r="AV159" s="14" t="s">
        <v>82</v>
      </c>
      <c r="AW159" s="14" t="s">
        <v>29</v>
      </c>
      <c r="AX159" s="14" t="s">
        <v>72</v>
      </c>
      <c r="AY159" s="227" t="s">
        <v>182</v>
      </c>
    </row>
    <row r="160" spans="1:65" s="13" customFormat="1" ht="11.25">
      <c r="B160" s="206"/>
      <c r="C160" s="207"/>
      <c r="D160" s="208" t="s">
        <v>194</v>
      </c>
      <c r="E160" s="209" t="s">
        <v>1</v>
      </c>
      <c r="F160" s="210" t="s">
        <v>6186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194</v>
      </c>
      <c r="AU160" s="216" t="s">
        <v>82</v>
      </c>
      <c r="AV160" s="13" t="s">
        <v>80</v>
      </c>
      <c r="AW160" s="13" t="s">
        <v>29</v>
      </c>
      <c r="AX160" s="13" t="s">
        <v>72</v>
      </c>
      <c r="AY160" s="216" t="s">
        <v>182</v>
      </c>
    </row>
    <row r="161" spans="1:65" s="14" customFormat="1" ht="11.25">
      <c r="B161" s="217"/>
      <c r="C161" s="218"/>
      <c r="D161" s="208" t="s">
        <v>194</v>
      </c>
      <c r="E161" s="219" t="s">
        <v>1</v>
      </c>
      <c r="F161" s="220" t="s">
        <v>6187</v>
      </c>
      <c r="G161" s="218"/>
      <c r="H161" s="221">
        <v>5.5739999999999998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194</v>
      </c>
      <c r="AU161" s="227" t="s">
        <v>82</v>
      </c>
      <c r="AV161" s="14" t="s">
        <v>82</v>
      </c>
      <c r="AW161" s="14" t="s">
        <v>29</v>
      </c>
      <c r="AX161" s="14" t="s">
        <v>72</v>
      </c>
      <c r="AY161" s="227" t="s">
        <v>182</v>
      </c>
    </row>
    <row r="162" spans="1:65" s="13" customFormat="1" ht="11.25">
      <c r="B162" s="206"/>
      <c r="C162" s="207"/>
      <c r="D162" s="208" t="s">
        <v>194</v>
      </c>
      <c r="E162" s="209" t="s">
        <v>1</v>
      </c>
      <c r="F162" s="210" t="s">
        <v>6188</v>
      </c>
      <c r="G162" s="207"/>
      <c r="H162" s="209" t="s">
        <v>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194</v>
      </c>
      <c r="AU162" s="216" t="s">
        <v>82</v>
      </c>
      <c r="AV162" s="13" t="s">
        <v>80</v>
      </c>
      <c r="AW162" s="13" t="s">
        <v>29</v>
      </c>
      <c r="AX162" s="13" t="s">
        <v>72</v>
      </c>
      <c r="AY162" s="216" t="s">
        <v>182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6189</v>
      </c>
      <c r="G163" s="218"/>
      <c r="H163" s="221">
        <v>1.115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82</v>
      </c>
      <c r="AV163" s="14" t="s">
        <v>82</v>
      </c>
      <c r="AW163" s="14" t="s">
        <v>29</v>
      </c>
      <c r="AX163" s="14" t="s">
        <v>72</v>
      </c>
      <c r="AY163" s="227" t="s">
        <v>182</v>
      </c>
    </row>
    <row r="164" spans="1:65" s="15" customFormat="1" ht="11.25">
      <c r="B164" s="228"/>
      <c r="C164" s="229"/>
      <c r="D164" s="208" t="s">
        <v>194</v>
      </c>
      <c r="E164" s="230" t="s">
        <v>1</v>
      </c>
      <c r="F164" s="231" t="s">
        <v>218</v>
      </c>
      <c r="G164" s="229"/>
      <c r="H164" s="232">
        <v>20.064999999999998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194</v>
      </c>
      <c r="AU164" s="238" t="s">
        <v>82</v>
      </c>
      <c r="AV164" s="15" t="s">
        <v>187</v>
      </c>
      <c r="AW164" s="15" t="s">
        <v>29</v>
      </c>
      <c r="AX164" s="15" t="s">
        <v>80</v>
      </c>
      <c r="AY164" s="238" t="s">
        <v>182</v>
      </c>
    </row>
    <row r="165" spans="1:65" s="14" customFormat="1" ht="11.25">
      <c r="B165" s="217"/>
      <c r="C165" s="218"/>
      <c r="D165" s="208" t="s">
        <v>194</v>
      </c>
      <c r="E165" s="218"/>
      <c r="F165" s="220" t="s">
        <v>6190</v>
      </c>
      <c r="G165" s="218"/>
      <c r="H165" s="221">
        <v>21.068000000000001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194</v>
      </c>
      <c r="AU165" s="227" t="s">
        <v>82</v>
      </c>
      <c r="AV165" s="14" t="s">
        <v>82</v>
      </c>
      <c r="AW165" s="14" t="s">
        <v>4</v>
      </c>
      <c r="AX165" s="14" t="s">
        <v>80</v>
      </c>
      <c r="AY165" s="227" t="s">
        <v>182</v>
      </c>
    </row>
    <row r="166" spans="1:65" s="2" customFormat="1" ht="24.2" customHeight="1">
      <c r="A166" s="34"/>
      <c r="B166" s="35"/>
      <c r="C166" s="242" t="s">
        <v>321</v>
      </c>
      <c r="D166" s="242" t="s">
        <v>648</v>
      </c>
      <c r="E166" s="243" t="s">
        <v>5838</v>
      </c>
      <c r="F166" s="244" t="s">
        <v>5839</v>
      </c>
      <c r="G166" s="245" t="s">
        <v>201</v>
      </c>
      <c r="H166" s="246">
        <v>3.9689999999999999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37</v>
      </c>
      <c r="O166" s="71"/>
      <c r="P166" s="202">
        <f>O166*H166</f>
        <v>0</v>
      </c>
      <c r="Q166" s="202">
        <v>2.5000000000000001E-3</v>
      </c>
      <c r="R166" s="202">
        <f>Q166*H166</f>
        <v>9.922499999999999E-3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434</v>
      </c>
      <c r="AT166" s="204" t="s">
        <v>648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326</v>
      </c>
      <c r="BM166" s="204" t="s">
        <v>6191</v>
      </c>
    </row>
    <row r="167" spans="1:65" s="13" customFormat="1" ht="11.25">
      <c r="B167" s="206"/>
      <c r="C167" s="207"/>
      <c r="D167" s="208" t="s">
        <v>194</v>
      </c>
      <c r="E167" s="209" t="s">
        <v>1</v>
      </c>
      <c r="F167" s="210" t="s">
        <v>6192</v>
      </c>
      <c r="G167" s="207"/>
      <c r="H167" s="209" t="s">
        <v>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194</v>
      </c>
      <c r="AU167" s="216" t="s">
        <v>82</v>
      </c>
      <c r="AV167" s="13" t="s">
        <v>80</v>
      </c>
      <c r="AW167" s="13" t="s">
        <v>29</v>
      </c>
      <c r="AX167" s="13" t="s">
        <v>72</v>
      </c>
      <c r="AY167" s="216" t="s">
        <v>182</v>
      </c>
    </row>
    <row r="168" spans="1:65" s="14" customFormat="1" ht="11.25">
      <c r="B168" s="217"/>
      <c r="C168" s="218"/>
      <c r="D168" s="208" t="s">
        <v>194</v>
      </c>
      <c r="E168" s="219" t="s">
        <v>1</v>
      </c>
      <c r="F168" s="220" t="s">
        <v>6193</v>
      </c>
      <c r="G168" s="218"/>
      <c r="H168" s="221">
        <v>3.78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194</v>
      </c>
      <c r="AU168" s="227" t="s">
        <v>82</v>
      </c>
      <c r="AV168" s="14" t="s">
        <v>82</v>
      </c>
      <c r="AW168" s="14" t="s">
        <v>29</v>
      </c>
      <c r="AX168" s="14" t="s">
        <v>80</v>
      </c>
      <c r="AY168" s="227" t="s">
        <v>182</v>
      </c>
    </row>
    <row r="169" spans="1:65" s="14" customFormat="1" ht="11.25">
      <c r="B169" s="217"/>
      <c r="C169" s="218"/>
      <c r="D169" s="208" t="s">
        <v>194</v>
      </c>
      <c r="E169" s="218"/>
      <c r="F169" s="220" t="s">
        <v>6194</v>
      </c>
      <c r="G169" s="218"/>
      <c r="H169" s="221">
        <v>3.9689999999999999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82</v>
      </c>
      <c r="AV169" s="14" t="s">
        <v>82</v>
      </c>
      <c r="AW169" s="14" t="s">
        <v>4</v>
      </c>
      <c r="AX169" s="14" t="s">
        <v>80</v>
      </c>
      <c r="AY169" s="227" t="s">
        <v>182</v>
      </c>
    </row>
    <row r="170" spans="1:65" s="2" customFormat="1" ht="24.2" customHeight="1">
      <c r="A170" s="34"/>
      <c r="B170" s="35"/>
      <c r="C170" s="192" t="s">
        <v>326</v>
      </c>
      <c r="D170" s="192" t="s">
        <v>184</v>
      </c>
      <c r="E170" s="193" t="s">
        <v>2555</v>
      </c>
      <c r="F170" s="194" t="s">
        <v>2556</v>
      </c>
      <c r="G170" s="195" t="s">
        <v>292</v>
      </c>
      <c r="H170" s="196">
        <v>8.5000000000000006E-2</v>
      </c>
      <c r="I170" s="197"/>
      <c r="J170" s="198">
        <f>ROUND(I170*H170,2)</f>
        <v>0</v>
      </c>
      <c r="K170" s="199"/>
      <c r="L170" s="39"/>
      <c r="M170" s="200" t="s">
        <v>1</v>
      </c>
      <c r="N170" s="201" t="s">
        <v>37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326</v>
      </c>
      <c r="AT170" s="204" t="s">
        <v>184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326</v>
      </c>
      <c r="BM170" s="204" t="s">
        <v>6195</v>
      </c>
    </row>
    <row r="171" spans="1:65" s="2" customFormat="1" ht="33" customHeight="1">
      <c r="A171" s="34"/>
      <c r="B171" s="35"/>
      <c r="C171" s="192" t="s">
        <v>330</v>
      </c>
      <c r="D171" s="192" t="s">
        <v>184</v>
      </c>
      <c r="E171" s="193" t="s">
        <v>2559</v>
      </c>
      <c r="F171" s="194" t="s">
        <v>2560</v>
      </c>
      <c r="G171" s="195" t="s">
        <v>292</v>
      </c>
      <c r="H171" s="196">
        <v>0.255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326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326</v>
      </c>
      <c r="BM171" s="204" t="s">
        <v>6196</v>
      </c>
    </row>
    <row r="172" spans="1:65" s="14" customFormat="1" ht="11.25">
      <c r="B172" s="217"/>
      <c r="C172" s="218"/>
      <c r="D172" s="208" t="s">
        <v>194</v>
      </c>
      <c r="E172" s="218"/>
      <c r="F172" s="220" t="s">
        <v>5744</v>
      </c>
      <c r="G172" s="218"/>
      <c r="H172" s="221">
        <v>0.255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194</v>
      </c>
      <c r="AU172" s="227" t="s">
        <v>82</v>
      </c>
      <c r="AV172" s="14" t="s">
        <v>82</v>
      </c>
      <c r="AW172" s="14" t="s">
        <v>4</v>
      </c>
      <c r="AX172" s="14" t="s">
        <v>80</v>
      </c>
      <c r="AY172" s="227" t="s">
        <v>182</v>
      </c>
    </row>
    <row r="173" spans="1:65" s="12" customFormat="1" ht="22.9" customHeight="1">
      <c r="B173" s="176"/>
      <c r="C173" s="177"/>
      <c r="D173" s="178" t="s">
        <v>71</v>
      </c>
      <c r="E173" s="190" t="s">
        <v>4605</v>
      </c>
      <c r="F173" s="190" t="s">
        <v>116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SUM(P174:P297)</f>
        <v>0</v>
      </c>
      <c r="Q173" s="184"/>
      <c r="R173" s="185">
        <f>SUM(R174:R297)</f>
        <v>0.34258</v>
      </c>
      <c r="S173" s="184"/>
      <c r="T173" s="186">
        <f>SUM(T174:T297)</f>
        <v>0.23396</v>
      </c>
      <c r="AR173" s="187" t="s">
        <v>82</v>
      </c>
      <c r="AT173" s="188" t="s">
        <v>71</v>
      </c>
      <c r="AU173" s="188" t="s">
        <v>80</v>
      </c>
      <c r="AY173" s="187" t="s">
        <v>182</v>
      </c>
      <c r="BK173" s="189">
        <f>SUM(BK174:BK297)</f>
        <v>0</v>
      </c>
    </row>
    <row r="174" spans="1:65" s="2" customFormat="1" ht="16.5" customHeight="1">
      <c r="A174" s="34"/>
      <c r="B174" s="35"/>
      <c r="C174" s="192" t="s">
        <v>334</v>
      </c>
      <c r="D174" s="192" t="s">
        <v>184</v>
      </c>
      <c r="E174" s="193" t="s">
        <v>6197</v>
      </c>
      <c r="F174" s="194" t="s">
        <v>6198</v>
      </c>
      <c r="G174" s="195" t="s">
        <v>324</v>
      </c>
      <c r="H174" s="196">
        <v>1</v>
      </c>
      <c r="I174" s="197"/>
      <c r="J174" s="198">
        <f>ROUND(I174*H174,2)</f>
        <v>0</v>
      </c>
      <c r="K174" s="199"/>
      <c r="L174" s="39"/>
      <c r="M174" s="200" t="s">
        <v>1</v>
      </c>
      <c r="N174" s="201" t="s">
        <v>37</v>
      </c>
      <c r="O174" s="71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326</v>
      </c>
      <c r="AT174" s="204" t="s">
        <v>184</v>
      </c>
      <c r="AU174" s="204" t="s">
        <v>82</v>
      </c>
      <c r="AY174" s="17" t="s">
        <v>182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80</v>
      </c>
      <c r="BK174" s="205">
        <f>ROUND(I174*H174,2)</f>
        <v>0</v>
      </c>
      <c r="BL174" s="17" t="s">
        <v>326</v>
      </c>
      <c r="BM174" s="204" t="s">
        <v>6199</v>
      </c>
    </row>
    <row r="175" spans="1:65" s="13" customFormat="1" ht="11.25">
      <c r="B175" s="206"/>
      <c r="C175" s="207"/>
      <c r="D175" s="208" t="s">
        <v>194</v>
      </c>
      <c r="E175" s="209" t="s">
        <v>1</v>
      </c>
      <c r="F175" s="210" t="s">
        <v>6200</v>
      </c>
      <c r="G175" s="207"/>
      <c r="H175" s="209" t="s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194</v>
      </c>
      <c r="AU175" s="216" t="s">
        <v>82</v>
      </c>
      <c r="AV175" s="13" t="s">
        <v>80</v>
      </c>
      <c r="AW175" s="13" t="s">
        <v>29</v>
      </c>
      <c r="AX175" s="13" t="s">
        <v>72</v>
      </c>
      <c r="AY175" s="216" t="s">
        <v>182</v>
      </c>
    </row>
    <row r="176" spans="1:65" s="14" customFormat="1" ht="11.25">
      <c r="B176" s="217"/>
      <c r="C176" s="218"/>
      <c r="D176" s="208" t="s">
        <v>194</v>
      </c>
      <c r="E176" s="219" t="s">
        <v>1</v>
      </c>
      <c r="F176" s="220" t="s">
        <v>80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194</v>
      </c>
      <c r="AU176" s="227" t="s">
        <v>82</v>
      </c>
      <c r="AV176" s="14" t="s">
        <v>82</v>
      </c>
      <c r="AW176" s="14" t="s">
        <v>29</v>
      </c>
      <c r="AX176" s="14" t="s">
        <v>80</v>
      </c>
      <c r="AY176" s="227" t="s">
        <v>182</v>
      </c>
    </row>
    <row r="177" spans="1:65" s="2" customFormat="1" ht="16.5" customHeight="1">
      <c r="A177" s="34"/>
      <c r="B177" s="35"/>
      <c r="C177" s="192" t="s">
        <v>342</v>
      </c>
      <c r="D177" s="192" t="s">
        <v>184</v>
      </c>
      <c r="E177" s="193" t="s">
        <v>6201</v>
      </c>
      <c r="F177" s="194" t="s">
        <v>6202</v>
      </c>
      <c r="G177" s="195" t="s">
        <v>324</v>
      </c>
      <c r="H177" s="196">
        <v>1</v>
      </c>
      <c r="I177" s="197"/>
      <c r="J177" s="198">
        <f>ROUND(I177*H177,2)</f>
        <v>0</v>
      </c>
      <c r="K177" s="199"/>
      <c r="L177" s="39"/>
      <c r="M177" s="200" t="s">
        <v>1</v>
      </c>
      <c r="N177" s="201" t="s">
        <v>37</v>
      </c>
      <c r="O177" s="71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326</v>
      </c>
      <c r="AT177" s="204" t="s">
        <v>184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326</v>
      </c>
      <c r="BM177" s="204" t="s">
        <v>6203</v>
      </c>
    </row>
    <row r="178" spans="1:65" s="13" customFormat="1" ht="11.25">
      <c r="B178" s="206"/>
      <c r="C178" s="207"/>
      <c r="D178" s="208" t="s">
        <v>194</v>
      </c>
      <c r="E178" s="209" t="s">
        <v>1</v>
      </c>
      <c r="F178" s="210" t="s">
        <v>6200</v>
      </c>
      <c r="G178" s="207"/>
      <c r="H178" s="209" t="s">
        <v>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194</v>
      </c>
      <c r="AU178" s="216" t="s">
        <v>82</v>
      </c>
      <c r="AV178" s="13" t="s">
        <v>80</v>
      </c>
      <c r="AW178" s="13" t="s">
        <v>29</v>
      </c>
      <c r="AX178" s="13" t="s">
        <v>72</v>
      </c>
      <c r="AY178" s="216" t="s">
        <v>182</v>
      </c>
    </row>
    <row r="179" spans="1:65" s="14" customFormat="1" ht="11.25">
      <c r="B179" s="217"/>
      <c r="C179" s="218"/>
      <c r="D179" s="208" t="s">
        <v>194</v>
      </c>
      <c r="E179" s="219" t="s">
        <v>1</v>
      </c>
      <c r="F179" s="220" t="s">
        <v>80</v>
      </c>
      <c r="G179" s="218"/>
      <c r="H179" s="221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194</v>
      </c>
      <c r="AU179" s="227" t="s">
        <v>82</v>
      </c>
      <c r="AV179" s="14" t="s">
        <v>82</v>
      </c>
      <c r="AW179" s="14" t="s">
        <v>29</v>
      </c>
      <c r="AX179" s="14" t="s">
        <v>80</v>
      </c>
      <c r="AY179" s="227" t="s">
        <v>182</v>
      </c>
    </row>
    <row r="180" spans="1:65" s="2" customFormat="1" ht="16.5" customHeight="1">
      <c r="A180" s="34"/>
      <c r="B180" s="35"/>
      <c r="C180" s="192" t="s">
        <v>348</v>
      </c>
      <c r="D180" s="192" t="s">
        <v>184</v>
      </c>
      <c r="E180" s="193" t="s">
        <v>6204</v>
      </c>
      <c r="F180" s="194" t="s">
        <v>6205</v>
      </c>
      <c r="G180" s="195" t="s">
        <v>324</v>
      </c>
      <c r="H180" s="196">
        <v>1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326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326</v>
      </c>
      <c r="BM180" s="204" t="s">
        <v>6206</v>
      </c>
    </row>
    <row r="181" spans="1:65" s="13" customFormat="1" ht="11.25">
      <c r="B181" s="206"/>
      <c r="C181" s="207"/>
      <c r="D181" s="208" t="s">
        <v>194</v>
      </c>
      <c r="E181" s="209" t="s">
        <v>1</v>
      </c>
      <c r="F181" s="210" t="s">
        <v>6200</v>
      </c>
      <c r="G181" s="207"/>
      <c r="H181" s="209" t="s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194</v>
      </c>
      <c r="AU181" s="216" t="s">
        <v>82</v>
      </c>
      <c r="AV181" s="13" t="s">
        <v>80</v>
      </c>
      <c r="AW181" s="13" t="s">
        <v>29</v>
      </c>
      <c r="AX181" s="13" t="s">
        <v>72</v>
      </c>
      <c r="AY181" s="216" t="s">
        <v>182</v>
      </c>
    </row>
    <row r="182" spans="1:65" s="14" customFormat="1" ht="11.25">
      <c r="B182" s="217"/>
      <c r="C182" s="218"/>
      <c r="D182" s="208" t="s">
        <v>194</v>
      </c>
      <c r="E182" s="219" t="s">
        <v>1</v>
      </c>
      <c r="F182" s="220" t="s">
        <v>80</v>
      </c>
      <c r="G182" s="218"/>
      <c r="H182" s="221">
        <v>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194</v>
      </c>
      <c r="AU182" s="227" t="s">
        <v>82</v>
      </c>
      <c r="AV182" s="14" t="s">
        <v>82</v>
      </c>
      <c r="AW182" s="14" t="s">
        <v>29</v>
      </c>
      <c r="AX182" s="14" t="s">
        <v>80</v>
      </c>
      <c r="AY182" s="227" t="s">
        <v>182</v>
      </c>
    </row>
    <row r="183" spans="1:65" s="2" customFormat="1" ht="16.5" customHeight="1">
      <c r="A183" s="34"/>
      <c r="B183" s="35"/>
      <c r="C183" s="192" t="s">
        <v>7</v>
      </c>
      <c r="D183" s="192" t="s">
        <v>184</v>
      </c>
      <c r="E183" s="193" t="s">
        <v>6207</v>
      </c>
      <c r="F183" s="194" t="s">
        <v>6208</v>
      </c>
      <c r="G183" s="195" t="s">
        <v>324</v>
      </c>
      <c r="H183" s="196">
        <v>6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326</v>
      </c>
      <c r="AT183" s="204" t="s">
        <v>184</v>
      </c>
      <c r="AU183" s="204" t="s">
        <v>82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326</v>
      </c>
      <c r="BM183" s="204" t="s">
        <v>6209</v>
      </c>
    </row>
    <row r="184" spans="1:65" s="14" customFormat="1" ht="11.25">
      <c r="B184" s="217"/>
      <c r="C184" s="218"/>
      <c r="D184" s="208" t="s">
        <v>194</v>
      </c>
      <c r="E184" s="219" t="s">
        <v>1</v>
      </c>
      <c r="F184" s="220" t="s">
        <v>187</v>
      </c>
      <c r="G184" s="218"/>
      <c r="H184" s="221">
        <v>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194</v>
      </c>
      <c r="AU184" s="227" t="s">
        <v>82</v>
      </c>
      <c r="AV184" s="14" t="s">
        <v>82</v>
      </c>
      <c r="AW184" s="14" t="s">
        <v>29</v>
      </c>
      <c r="AX184" s="14" t="s">
        <v>72</v>
      </c>
      <c r="AY184" s="227" t="s">
        <v>182</v>
      </c>
    </row>
    <row r="185" spans="1:65" s="13" customFormat="1" ht="11.25">
      <c r="B185" s="206"/>
      <c r="C185" s="207"/>
      <c r="D185" s="208" t="s">
        <v>194</v>
      </c>
      <c r="E185" s="209" t="s">
        <v>1</v>
      </c>
      <c r="F185" s="210" t="s">
        <v>6188</v>
      </c>
      <c r="G185" s="207"/>
      <c r="H185" s="209" t="s">
        <v>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194</v>
      </c>
      <c r="AU185" s="216" t="s">
        <v>82</v>
      </c>
      <c r="AV185" s="13" t="s">
        <v>80</v>
      </c>
      <c r="AW185" s="13" t="s">
        <v>29</v>
      </c>
      <c r="AX185" s="13" t="s">
        <v>72</v>
      </c>
      <c r="AY185" s="216" t="s">
        <v>182</v>
      </c>
    </row>
    <row r="186" spans="1:65" s="14" customFormat="1" ht="11.25">
      <c r="B186" s="217"/>
      <c r="C186" s="218"/>
      <c r="D186" s="208" t="s">
        <v>194</v>
      </c>
      <c r="E186" s="219" t="s">
        <v>1</v>
      </c>
      <c r="F186" s="220" t="s">
        <v>82</v>
      </c>
      <c r="G186" s="218"/>
      <c r="H186" s="221">
        <v>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194</v>
      </c>
      <c r="AU186" s="227" t="s">
        <v>82</v>
      </c>
      <c r="AV186" s="14" t="s">
        <v>82</v>
      </c>
      <c r="AW186" s="14" t="s">
        <v>29</v>
      </c>
      <c r="AX186" s="14" t="s">
        <v>72</v>
      </c>
      <c r="AY186" s="227" t="s">
        <v>182</v>
      </c>
    </row>
    <row r="187" spans="1:65" s="15" customFormat="1" ht="11.25">
      <c r="B187" s="228"/>
      <c r="C187" s="229"/>
      <c r="D187" s="208" t="s">
        <v>194</v>
      </c>
      <c r="E187" s="230" t="s">
        <v>1</v>
      </c>
      <c r="F187" s="231" t="s">
        <v>218</v>
      </c>
      <c r="G187" s="229"/>
      <c r="H187" s="232">
        <v>6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194</v>
      </c>
      <c r="AU187" s="238" t="s">
        <v>82</v>
      </c>
      <c r="AV187" s="15" t="s">
        <v>187</v>
      </c>
      <c r="AW187" s="15" t="s">
        <v>29</v>
      </c>
      <c r="AX187" s="15" t="s">
        <v>80</v>
      </c>
      <c r="AY187" s="238" t="s">
        <v>182</v>
      </c>
    </row>
    <row r="188" spans="1:65" s="2" customFormat="1" ht="21.75" customHeight="1">
      <c r="A188" s="34"/>
      <c r="B188" s="35"/>
      <c r="C188" s="242" t="s">
        <v>361</v>
      </c>
      <c r="D188" s="242" t="s">
        <v>648</v>
      </c>
      <c r="E188" s="243" t="s">
        <v>6210</v>
      </c>
      <c r="F188" s="244" t="s">
        <v>6211</v>
      </c>
      <c r="G188" s="245" t="s">
        <v>324</v>
      </c>
      <c r="H188" s="246">
        <v>6</v>
      </c>
      <c r="I188" s="247"/>
      <c r="J188" s="248">
        <f>ROUND(I188*H188,2)</f>
        <v>0</v>
      </c>
      <c r="K188" s="249"/>
      <c r="L188" s="250"/>
      <c r="M188" s="251" t="s">
        <v>1</v>
      </c>
      <c r="N188" s="252" t="s">
        <v>37</v>
      </c>
      <c r="O188" s="71"/>
      <c r="P188" s="202">
        <f>O188*H188</f>
        <v>0</v>
      </c>
      <c r="Q188" s="202">
        <v>4.0000000000000002E-4</v>
      </c>
      <c r="R188" s="202">
        <f>Q188*H188</f>
        <v>2.4000000000000002E-3</v>
      </c>
      <c r="S188" s="202">
        <v>0</v>
      </c>
      <c r="T188" s="20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434</v>
      </c>
      <c r="AT188" s="204" t="s">
        <v>648</v>
      </c>
      <c r="AU188" s="204" t="s">
        <v>82</v>
      </c>
      <c r="AY188" s="17" t="s">
        <v>182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80</v>
      </c>
      <c r="BK188" s="205">
        <f>ROUND(I188*H188,2)</f>
        <v>0</v>
      </c>
      <c r="BL188" s="17" t="s">
        <v>326</v>
      </c>
      <c r="BM188" s="204" t="s">
        <v>6212</v>
      </c>
    </row>
    <row r="189" spans="1:65" s="2" customFormat="1" ht="16.5" customHeight="1">
      <c r="A189" s="34"/>
      <c r="B189" s="35"/>
      <c r="C189" s="192" t="s">
        <v>369</v>
      </c>
      <c r="D189" s="192" t="s">
        <v>184</v>
      </c>
      <c r="E189" s="193" t="s">
        <v>6213</v>
      </c>
      <c r="F189" s="194" t="s">
        <v>6214</v>
      </c>
      <c r="G189" s="195" t="s">
        <v>324</v>
      </c>
      <c r="H189" s="196">
        <v>4</v>
      </c>
      <c r="I189" s="197"/>
      <c r="J189" s="198">
        <f>ROUND(I189*H189,2)</f>
        <v>0</v>
      </c>
      <c r="K189" s="199"/>
      <c r="L189" s="39"/>
      <c r="M189" s="200" t="s">
        <v>1</v>
      </c>
      <c r="N189" s="201" t="s">
        <v>37</v>
      </c>
      <c r="O189" s="71"/>
      <c r="P189" s="202">
        <f>O189*H189</f>
        <v>0</v>
      </c>
      <c r="Q189" s="202">
        <v>0</v>
      </c>
      <c r="R189" s="202">
        <f>Q189*H189</f>
        <v>0</v>
      </c>
      <c r="S189" s="202">
        <v>5.0000000000000001E-4</v>
      </c>
      <c r="T189" s="203">
        <f>S189*H189</f>
        <v>2E-3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326</v>
      </c>
      <c r="AT189" s="204" t="s">
        <v>184</v>
      </c>
      <c r="AU189" s="204" t="s">
        <v>82</v>
      </c>
      <c r="AY189" s="17" t="s">
        <v>182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80</v>
      </c>
      <c r="BK189" s="205">
        <f>ROUND(I189*H189,2)</f>
        <v>0</v>
      </c>
      <c r="BL189" s="17" t="s">
        <v>326</v>
      </c>
      <c r="BM189" s="204" t="s">
        <v>6215</v>
      </c>
    </row>
    <row r="190" spans="1:65" s="13" customFormat="1" ht="11.25">
      <c r="B190" s="206"/>
      <c r="C190" s="207"/>
      <c r="D190" s="208" t="s">
        <v>194</v>
      </c>
      <c r="E190" s="209" t="s">
        <v>1</v>
      </c>
      <c r="F190" s="210" t="s">
        <v>6216</v>
      </c>
      <c r="G190" s="207"/>
      <c r="H190" s="209" t="s">
        <v>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194</v>
      </c>
      <c r="AU190" s="216" t="s">
        <v>82</v>
      </c>
      <c r="AV190" s="13" t="s">
        <v>80</v>
      </c>
      <c r="AW190" s="13" t="s">
        <v>29</v>
      </c>
      <c r="AX190" s="13" t="s">
        <v>72</v>
      </c>
      <c r="AY190" s="216" t="s">
        <v>182</v>
      </c>
    </row>
    <row r="191" spans="1:65" s="14" customFormat="1" ht="11.25">
      <c r="B191" s="217"/>
      <c r="C191" s="218"/>
      <c r="D191" s="208" t="s">
        <v>194</v>
      </c>
      <c r="E191" s="219" t="s">
        <v>1</v>
      </c>
      <c r="F191" s="220" t="s">
        <v>187</v>
      </c>
      <c r="G191" s="218"/>
      <c r="H191" s="221">
        <v>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194</v>
      </c>
      <c r="AU191" s="227" t="s">
        <v>82</v>
      </c>
      <c r="AV191" s="14" t="s">
        <v>82</v>
      </c>
      <c r="AW191" s="14" t="s">
        <v>29</v>
      </c>
      <c r="AX191" s="14" t="s">
        <v>80</v>
      </c>
      <c r="AY191" s="227" t="s">
        <v>182</v>
      </c>
    </row>
    <row r="192" spans="1:65" s="2" customFormat="1" ht="24.2" customHeight="1">
      <c r="A192" s="34"/>
      <c r="B192" s="35"/>
      <c r="C192" s="192" t="s">
        <v>375</v>
      </c>
      <c r="D192" s="192" t="s">
        <v>184</v>
      </c>
      <c r="E192" s="193" t="s">
        <v>6217</v>
      </c>
      <c r="F192" s="194" t="s">
        <v>6218</v>
      </c>
      <c r="G192" s="195" t="s">
        <v>324</v>
      </c>
      <c r="H192" s="196">
        <v>1</v>
      </c>
      <c r="I192" s="197"/>
      <c r="J192" s="198">
        <f>ROUND(I192*H192,2)</f>
        <v>0</v>
      </c>
      <c r="K192" s="199"/>
      <c r="L192" s="39"/>
      <c r="M192" s="200" t="s">
        <v>1</v>
      </c>
      <c r="N192" s="201" t="s">
        <v>37</v>
      </c>
      <c r="O192" s="7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326</v>
      </c>
      <c r="AT192" s="204" t="s">
        <v>184</v>
      </c>
      <c r="AU192" s="204" t="s">
        <v>82</v>
      </c>
      <c r="AY192" s="17" t="s">
        <v>182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80</v>
      </c>
      <c r="BK192" s="205">
        <f>ROUND(I192*H192,2)</f>
        <v>0</v>
      </c>
      <c r="BL192" s="17" t="s">
        <v>326</v>
      </c>
      <c r="BM192" s="204" t="s">
        <v>6219</v>
      </c>
    </row>
    <row r="193" spans="1:65" s="13" customFormat="1" ht="11.25">
      <c r="B193" s="206"/>
      <c r="C193" s="207"/>
      <c r="D193" s="208" t="s">
        <v>194</v>
      </c>
      <c r="E193" s="209" t="s">
        <v>1</v>
      </c>
      <c r="F193" s="210" t="s">
        <v>6220</v>
      </c>
      <c r="G193" s="207"/>
      <c r="H193" s="209" t="s">
        <v>1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194</v>
      </c>
      <c r="AU193" s="216" t="s">
        <v>82</v>
      </c>
      <c r="AV193" s="13" t="s">
        <v>80</v>
      </c>
      <c r="AW193" s="13" t="s">
        <v>29</v>
      </c>
      <c r="AX193" s="13" t="s">
        <v>72</v>
      </c>
      <c r="AY193" s="216" t="s">
        <v>182</v>
      </c>
    </row>
    <row r="194" spans="1:65" s="14" customFormat="1" ht="11.25">
      <c r="B194" s="217"/>
      <c r="C194" s="218"/>
      <c r="D194" s="208" t="s">
        <v>194</v>
      </c>
      <c r="E194" s="219" t="s">
        <v>1</v>
      </c>
      <c r="F194" s="220" t="s">
        <v>80</v>
      </c>
      <c r="G194" s="218"/>
      <c r="H194" s="221">
        <v>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194</v>
      </c>
      <c r="AU194" s="227" t="s">
        <v>82</v>
      </c>
      <c r="AV194" s="14" t="s">
        <v>82</v>
      </c>
      <c r="AW194" s="14" t="s">
        <v>29</v>
      </c>
      <c r="AX194" s="14" t="s">
        <v>80</v>
      </c>
      <c r="AY194" s="227" t="s">
        <v>182</v>
      </c>
    </row>
    <row r="195" spans="1:65" s="2" customFormat="1" ht="16.5" customHeight="1">
      <c r="A195" s="34"/>
      <c r="B195" s="35"/>
      <c r="C195" s="242" t="s">
        <v>390</v>
      </c>
      <c r="D195" s="242" t="s">
        <v>648</v>
      </c>
      <c r="E195" s="243" t="s">
        <v>6221</v>
      </c>
      <c r="F195" s="244" t="s">
        <v>6222</v>
      </c>
      <c r="G195" s="245" t="s">
        <v>324</v>
      </c>
      <c r="H195" s="246">
        <v>1</v>
      </c>
      <c r="I195" s="247"/>
      <c r="J195" s="248">
        <f>ROUND(I195*H195,2)</f>
        <v>0</v>
      </c>
      <c r="K195" s="249"/>
      <c r="L195" s="250"/>
      <c r="M195" s="251" t="s">
        <v>1</v>
      </c>
      <c r="N195" s="252" t="s">
        <v>37</v>
      </c>
      <c r="O195" s="71"/>
      <c r="P195" s="202">
        <f>O195*H195</f>
        <v>0</v>
      </c>
      <c r="Q195" s="202">
        <v>4.3E-3</v>
      </c>
      <c r="R195" s="202">
        <f>Q195*H195</f>
        <v>4.3E-3</v>
      </c>
      <c r="S195" s="202">
        <v>0</v>
      </c>
      <c r="T195" s="20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434</v>
      </c>
      <c r="AT195" s="204" t="s">
        <v>648</v>
      </c>
      <c r="AU195" s="204" t="s">
        <v>82</v>
      </c>
      <c r="AY195" s="17" t="s">
        <v>182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80</v>
      </c>
      <c r="BK195" s="205">
        <f>ROUND(I195*H195,2)</f>
        <v>0</v>
      </c>
      <c r="BL195" s="17" t="s">
        <v>326</v>
      </c>
      <c r="BM195" s="204" t="s">
        <v>6223</v>
      </c>
    </row>
    <row r="196" spans="1:65" s="13" customFormat="1" ht="11.25">
      <c r="B196" s="206"/>
      <c r="C196" s="207"/>
      <c r="D196" s="208" t="s">
        <v>194</v>
      </c>
      <c r="E196" s="209" t="s">
        <v>1</v>
      </c>
      <c r="F196" s="210" t="s">
        <v>6220</v>
      </c>
      <c r="G196" s="207"/>
      <c r="H196" s="209" t="s">
        <v>1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194</v>
      </c>
      <c r="AU196" s="216" t="s">
        <v>82</v>
      </c>
      <c r="AV196" s="13" t="s">
        <v>80</v>
      </c>
      <c r="AW196" s="13" t="s">
        <v>29</v>
      </c>
      <c r="AX196" s="13" t="s">
        <v>72</v>
      </c>
      <c r="AY196" s="216" t="s">
        <v>182</v>
      </c>
    </row>
    <row r="197" spans="1:65" s="14" customFormat="1" ht="11.25">
      <c r="B197" s="217"/>
      <c r="C197" s="218"/>
      <c r="D197" s="208" t="s">
        <v>194</v>
      </c>
      <c r="E197" s="219" t="s">
        <v>1</v>
      </c>
      <c r="F197" s="220" t="s">
        <v>80</v>
      </c>
      <c r="G197" s="218"/>
      <c r="H197" s="221">
        <v>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194</v>
      </c>
      <c r="AU197" s="227" t="s">
        <v>82</v>
      </c>
      <c r="AV197" s="14" t="s">
        <v>82</v>
      </c>
      <c r="AW197" s="14" t="s">
        <v>29</v>
      </c>
      <c r="AX197" s="14" t="s">
        <v>80</v>
      </c>
      <c r="AY197" s="227" t="s">
        <v>182</v>
      </c>
    </row>
    <row r="198" spans="1:65" s="2" customFormat="1" ht="24.2" customHeight="1">
      <c r="A198" s="34"/>
      <c r="B198" s="35"/>
      <c r="C198" s="192" t="s">
        <v>397</v>
      </c>
      <c r="D198" s="192" t="s">
        <v>184</v>
      </c>
      <c r="E198" s="193" t="s">
        <v>6086</v>
      </c>
      <c r="F198" s="194" t="s">
        <v>6087</v>
      </c>
      <c r="G198" s="195" t="s">
        <v>324</v>
      </c>
      <c r="H198" s="196">
        <v>1</v>
      </c>
      <c r="I198" s="197"/>
      <c r="J198" s="198">
        <f>ROUND(I198*H198,2)</f>
        <v>0</v>
      </c>
      <c r="K198" s="199"/>
      <c r="L198" s="39"/>
      <c r="M198" s="200" t="s">
        <v>1</v>
      </c>
      <c r="N198" s="201" t="s">
        <v>37</v>
      </c>
      <c r="O198" s="7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326</v>
      </c>
      <c r="AT198" s="204" t="s">
        <v>184</v>
      </c>
      <c r="AU198" s="204" t="s">
        <v>82</v>
      </c>
      <c r="AY198" s="17" t="s">
        <v>182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80</v>
      </c>
      <c r="BK198" s="205">
        <f>ROUND(I198*H198,2)</f>
        <v>0</v>
      </c>
      <c r="BL198" s="17" t="s">
        <v>326</v>
      </c>
      <c r="BM198" s="204" t="s">
        <v>6224</v>
      </c>
    </row>
    <row r="199" spans="1:65" s="13" customFormat="1" ht="11.25">
      <c r="B199" s="206"/>
      <c r="C199" s="207"/>
      <c r="D199" s="208" t="s">
        <v>194</v>
      </c>
      <c r="E199" s="209" t="s">
        <v>1</v>
      </c>
      <c r="F199" s="210" t="s">
        <v>6192</v>
      </c>
      <c r="G199" s="207"/>
      <c r="H199" s="209" t="s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194</v>
      </c>
      <c r="AU199" s="216" t="s">
        <v>82</v>
      </c>
      <c r="AV199" s="13" t="s">
        <v>80</v>
      </c>
      <c r="AW199" s="13" t="s">
        <v>29</v>
      </c>
      <c r="AX199" s="13" t="s">
        <v>72</v>
      </c>
      <c r="AY199" s="216" t="s">
        <v>182</v>
      </c>
    </row>
    <row r="200" spans="1:65" s="14" customFormat="1" ht="11.25">
      <c r="B200" s="217"/>
      <c r="C200" s="218"/>
      <c r="D200" s="208" t="s">
        <v>194</v>
      </c>
      <c r="E200" s="219" t="s">
        <v>1</v>
      </c>
      <c r="F200" s="220" t="s">
        <v>80</v>
      </c>
      <c r="G200" s="218"/>
      <c r="H200" s="221">
        <v>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194</v>
      </c>
      <c r="AU200" s="227" t="s">
        <v>82</v>
      </c>
      <c r="AV200" s="14" t="s">
        <v>82</v>
      </c>
      <c r="AW200" s="14" t="s">
        <v>29</v>
      </c>
      <c r="AX200" s="14" t="s">
        <v>80</v>
      </c>
      <c r="AY200" s="227" t="s">
        <v>182</v>
      </c>
    </row>
    <row r="201" spans="1:65" s="2" customFormat="1" ht="24.2" customHeight="1">
      <c r="A201" s="34"/>
      <c r="B201" s="35"/>
      <c r="C201" s="242" t="s">
        <v>403</v>
      </c>
      <c r="D201" s="242" t="s">
        <v>648</v>
      </c>
      <c r="E201" s="243" t="s">
        <v>6089</v>
      </c>
      <c r="F201" s="244" t="s">
        <v>6225</v>
      </c>
      <c r="G201" s="245" t="s">
        <v>324</v>
      </c>
      <c r="H201" s="246">
        <v>1</v>
      </c>
      <c r="I201" s="247"/>
      <c r="J201" s="248">
        <f>ROUND(I201*H201,2)</f>
        <v>0</v>
      </c>
      <c r="K201" s="249"/>
      <c r="L201" s="250"/>
      <c r="M201" s="251" t="s">
        <v>1</v>
      </c>
      <c r="N201" s="252" t="s">
        <v>37</v>
      </c>
      <c r="O201" s="71"/>
      <c r="P201" s="202">
        <f>O201*H201</f>
        <v>0</v>
      </c>
      <c r="Q201" s="202">
        <v>3.3E-3</v>
      </c>
      <c r="R201" s="202">
        <f>Q201*H201</f>
        <v>3.3E-3</v>
      </c>
      <c r="S201" s="202">
        <v>0</v>
      </c>
      <c r="T201" s="20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4" t="s">
        <v>434</v>
      </c>
      <c r="AT201" s="204" t="s">
        <v>648</v>
      </c>
      <c r="AU201" s="204" t="s">
        <v>82</v>
      </c>
      <c r="AY201" s="17" t="s">
        <v>182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80</v>
      </c>
      <c r="BK201" s="205">
        <f>ROUND(I201*H201,2)</f>
        <v>0</v>
      </c>
      <c r="BL201" s="17" t="s">
        <v>326</v>
      </c>
      <c r="BM201" s="204" t="s">
        <v>6226</v>
      </c>
    </row>
    <row r="202" spans="1:65" s="13" customFormat="1" ht="11.25">
      <c r="B202" s="206"/>
      <c r="C202" s="207"/>
      <c r="D202" s="208" t="s">
        <v>194</v>
      </c>
      <c r="E202" s="209" t="s">
        <v>1</v>
      </c>
      <c r="F202" s="210" t="s">
        <v>6192</v>
      </c>
      <c r="G202" s="207"/>
      <c r="H202" s="209" t="s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194</v>
      </c>
      <c r="AU202" s="216" t="s">
        <v>82</v>
      </c>
      <c r="AV202" s="13" t="s">
        <v>80</v>
      </c>
      <c r="AW202" s="13" t="s">
        <v>29</v>
      </c>
      <c r="AX202" s="13" t="s">
        <v>72</v>
      </c>
      <c r="AY202" s="216" t="s">
        <v>182</v>
      </c>
    </row>
    <row r="203" spans="1:65" s="14" customFormat="1" ht="11.25">
      <c r="B203" s="217"/>
      <c r="C203" s="218"/>
      <c r="D203" s="208" t="s">
        <v>194</v>
      </c>
      <c r="E203" s="219" t="s">
        <v>1</v>
      </c>
      <c r="F203" s="220" t="s">
        <v>80</v>
      </c>
      <c r="G203" s="218"/>
      <c r="H203" s="221">
        <v>1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194</v>
      </c>
      <c r="AU203" s="227" t="s">
        <v>82</v>
      </c>
      <c r="AV203" s="14" t="s">
        <v>82</v>
      </c>
      <c r="AW203" s="14" t="s">
        <v>29</v>
      </c>
      <c r="AX203" s="14" t="s">
        <v>80</v>
      </c>
      <c r="AY203" s="227" t="s">
        <v>182</v>
      </c>
    </row>
    <row r="204" spans="1:65" s="2" customFormat="1" ht="24.2" customHeight="1">
      <c r="A204" s="34"/>
      <c r="B204" s="35"/>
      <c r="C204" s="192" t="s">
        <v>413</v>
      </c>
      <c r="D204" s="192" t="s">
        <v>184</v>
      </c>
      <c r="E204" s="193" t="s">
        <v>6227</v>
      </c>
      <c r="F204" s="194" t="s">
        <v>6228</v>
      </c>
      <c r="G204" s="195" t="s">
        <v>324</v>
      </c>
      <c r="H204" s="196">
        <v>1</v>
      </c>
      <c r="I204" s="197"/>
      <c r="J204" s="198">
        <f>ROUND(I204*H204,2)</f>
        <v>0</v>
      </c>
      <c r="K204" s="199"/>
      <c r="L204" s="39"/>
      <c r="M204" s="200" t="s">
        <v>1</v>
      </c>
      <c r="N204" s="201" t="s">
        <v>37</v>
      </c>
      <c r="O204" s="7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326</v>
      </c>
      <c r="AT204" s="204" t="s">
        <v>184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326</v>
      </c>
      <c r="BM204" s="204" t="s">
        <v>6229</v>
      </c>
    </row>
    <row r="205" spans="1:65" s="13" customFormat="1" ht="11.25">
      <c r="B205" s="206"/>
      <c r="C205" s="207"/>
      <c r="D205" s="208" t="s">
        <v>194</v>
      </c>
      <c r="E205" s="209" t="s">
        <v>1</v>
      </c>
      <c r="F205" s="210" t="s">
        <v>6186</v>
      </c>
      <c r="G205" s="207"/>
      <c r="H205" s="209" t="s">
        <v>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194</v>
      </c>
      <c r="AU205" s="216" t="s">
        <v>82</v>
      </c>
      <c r="AV205" s="13" t="s">
        <v>80</v>
      </c>
      <c r="AW205" s="13" t="s">
        <v>29</v>
      </c>
      <c r="AX205" s="13" t="s">
        <v>72</v>
      </c>
      <c r="AY205" s="216" t="s">
        <v>182</v>
      </c>
    </row>
    <row r="206" spans="1:65" s="14" customFormat="1" ht="11.25">
      <c r="B206" s="217"/>
      <c r="C206" s="218"/>
      <c r="D206" s="208" t="s">
        <v>194</v>
      </c>
      <c r="E206" s="219" t="s">
        <v>1</v>
      </c>
      <c r="F206" s="220" t="s">
        <v>80</v>
      </c>
      <c r="G206" s="218"/>
      <c r="H206" s="221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194</v>
      </c>
      <c r="AU206" s="227" t="s">
        <v>82</v>
      </c>
      <c r="AV206" s="14" t="s">
        <v>82</v>
      </c>
      <c r="AW206" s="14" t="s">
        <v>29</v>
      </c>
      <c r="AX206" s="14" t="s">
        <v>72</v>
      </c>
      <c r="AY206" s="227" t="s">
        <v>182</v>
      </c>
    </row>
    <row r="207" spans="1:65" s="15" customFormat="1" ht="11.25">
      <c r="B207" s="228"/>
      <c r="C207" s="229"/>
      <c r="D207" s="208" t="s">
        <v>194</v>
      </c>
      <c r="E207" s="230" t="s">
        <v>1</v>
      </c>
      <c r="F207" s="231" t="s">
        <v>218</v>
      </c>
      <c r="G207" s="229"/>
      <c r="H207" s="232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194</v>
      </c>
      <c r="AU207" s="238" t="s">
        <v>82</v>
      </c>
      <c r="AV207" s="15" t="s">
        <v>187</v>
      </c>
      <c r="AW207" s="15" t="s">
        <v>29</v>
      </c>
      <c r="AX207" s="15" t="s">
        <v>80</v>
      </c>
      <c r="AY207" s="238" t="s">
        <v>182</v>
      </c>
    </row>
    <row r="208" spans="1:65" s="2" customFormat="1" ht="24.2" customHeight="1">
      <c r="A208" s="34"/>
      <c r="B208" s="35"/>
      <c r="C208" s="242" t="s">
        <v>418</v>
      </c>
      <c r="D208" s="242" t="s">
        <v>648</v>
      </c>
      <c r="E208" s="243" t="s">
        <v>6230</v>
      </c>
      <c r="F208" s="244" t="s">
        <v>6231</v>
      </c>
      <c r="G208" s="245" t="s">
        <v>324</v>
      </c>
      <c r="H208" s="246">
        <v>1</v>
      </c>
      <c r="I208" s="247"/>
      <c r="J208" s="248">
        <f>ROUND(I208*H208,2)</f>
        <v>0</v>
      </c>
      <c r="K208" s="249"/>
      <c r="L208" s="250"/>
      <c r="M208" s="251" t="s">
        <v>1</v>
      </c>
      <c r="N208" s="252" t="s">
        <v>37</v>
      </c>
      <c r="O208" s="71"/>
      <c r="P208" s="202">
        <f>O208*H208</f>
        <v>0</v>
      </c>
      <c r="Q208" s="202">
        <v>8.8999999999999999E-3</v>
      </c>
      <c r="R208" s="202">
        <f>Q208*H208</f>
        <v>8.8999999999999999E-3</v>
      </c>
      <c r="S208" s="202">
        <v>0</v>
      </c>
      <c r="T208" s="20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434</v>
      </c>
      <c r="AT208" s="204" t="s">
        <v>648</v>
      </c>
      <c r="AU208" s="204" t="s">
        <v>82</v>
      </c>
      <c r="AY208" s="17" t="s">
        <v>182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7" t="s">
        <v>80</v>
      </c>
      <c r="BK208" s="205">
        <f>ROUND(I208*H208,2)</f>
        <v>0</v>
      </c>
      <c r="BL208" s="17" t="s">
        <v>326</v>
      </c>
      <c r="BM208" s="204" t="s">
        <v>6232</v>
      </c>
    </row>
    <row r="209" spans="1:65" s="2" customFormat="1" ht="24.2" customHeight="1">
      <c r="A209" s="34"/>
      <c r="B209" s="35"/>
      <c r="C209" s="192" t="s">
        <v>423</v>
      </c>
      <c r="D209" s="192" t="s">
        <v>184</v>
      </c>
      <c r="E209" s="193" t="s">
        <v>6233</v>
      </c>
      <c r="F209" s="194" t="s">
        <v>6234</v>
      </c>
      <c r="G209" s="195" t="s">
        <v>324</v>
      </c>
      <c r="H209" s="196">
        <v>1</v>
      </c>
      <c r="I209" s="197"/>
      <c r="J209" s="198">
        <f>ROUND(I209*H209,2)</f>
        <v>0</v>
      </c>
      <c r="K209" s="199"/>
      <c r="L209" s="39"/>
      <c r="M209" s="200" t="s">
        <v>1</v>
      </c>
      <c r="N209" s="201" t="s">
        <v>37</v>
      </c>
      <c r="O209" s="71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4" t="s">
        <v>326</v>
      </c>
      <c r="AT209" s="204" t="s">
        <v>184</v>
      </c>
      <c r="AU209" s="204" t="s">
        <v>82</v>
      </c>
      <c r="AY209" s="17" t="s">
        <v>182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7" t="s">
        <v>80</v>
      </c>
      <c r="BK209" s="205">
        <f>ROUND(I209*H209,2)</f>
        <v>0</v>
      </c>
      <c r="BL209" s="17" t="s">
        <v>326</v>
      </c>
      <c r="BM209" s="204" t="s">
        <v>6235</v>
      </c>
    </row>
    <row r="210" spans="1:65" s="13" customFormat="1" ht="11.25">
      <c r="B210" s="206"/>
      <c r="C210" s="207"/>
      <c r="D210" s="208" t="s">
        <v>194</v>
      </c>
      <c r="E210" s="209" t="s">
        <v>1</v>
      </c>
      <c r="F210" s="210" t="s">
        <v>6184</v>
      </c>
      <c r="G210" s="207"/>
      <c r="H210" s="209" t="s">
        <v>1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194</v>
      </c>
      <c r="AU210" s="216" t="s">
        <v>82</v>
      </c>
      <c r="AV210" s="13" t="s">
        <v>80</v>
      </c>
      <c r="AW210" s="13" t="s">
        <v>29</v>
      </c>
      <c r="AX210" s="13" t="s">
        <v>72</v>
      </c>
      <c r="AY210" s="216" t="s">
        <v>182</v>
      </c>
    </row>
    <row r="211" spans="1:65" s="14" customFormat="1" ht="11.25">
      <c r="B211" s="217"/>
      <c r="C211" s="218"/>
      <c r="D211" s="208" t="s">
        <v>194</v>
      </c>
      <c r="E211" s="219" t="s">
        <v>1</v>
      </c>
      <c r="F211" s="220" t="s">
        <v>80</v>
      </c>
      <c r="G211" s="218"/>
      <c r="H211" s="221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194</v>
      </c>
      <c r="AU211" s="227" t="s">
        <v>82</v>
      </c>
      <c r="AV211" s="14" t="s">
        <v>82</v>
      </c>
      <c r="AW211" s="14" t="s">
        <v>29</v>
      </c>
      <c r="AX211" s="14" t="s">
        <v>80</v>
      </c>
      <c r="AY211" s="227" t="s">
        <v>182</v>
      </c>
    </row>
    <row r="212" spans="1:65" s="2" customFormat="1" ht="24.2" customHeight="1">
      <c r="A212" s="34"/>
      <c r="B212" s="35"/>
      <c r="C212" s="242" t="s">
        <v>427</v>
      </c>
      <c r="D212" s="242" t="s">
        <v>648</v>
      </c>
      <c r="E212" s="243" t="s">
        <v>6236</v>
      </c>
      <c r="F212" s="244" t="s">
        <v>6237</v>
      </c>
      <c r="G212" s="245" t="s">
        <v>324</v>
      </c>
      <c r="H212" s="246">
        <v>1</v>
      </c>
      <c r="I212" s="247"/>
      <c r="J212" s="248">
        <f>ROUND(I212*H212,2)</f>
        <v>0</v>
      </c>
      <c r="K212" s="249"/>
      <c r="L212" s="250"/>
      <c r="M212" s="251" t="s">
        <v>1</v>
      </c>
      <c r="N212" s="252" t="s">
        <v>37</v>
      </c>
      <c r="O212" s="71"/>
      <c r="P212" s="202">
        <f>O212*H212</f>
        <v>0</v>
      </c>
      <c r="Q212" s="202">
        <v>1.18E-2</v>
      </c>
      <c r="R212" s="202">
        <f>Q212*H212</f>
        <v>1.18E-2</v>
      </c>
      <c r="S212" s="202">
        <v>0</v>
      </c>
      <c r="T212" s="20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434</v>
      </c>
      <c r="AT212" s="204" t="s">
        <v>648</v>
      </c>
      <c r="AU212" s="204" t="s">
        <v>82</v>
      </c>
      <c r="AY212" s="17" t="s">
        <v>182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80</v>
      </c>
      <c r="BK212" s="205">
        <f>ROUND(I212*H212,2)</f>
        <v>0</v>
      </c>
      <c r="BL212" s="17" t="s">
        <v>326</v>
      </c>
      <c r="BM212" s="204" t="s">
        <v>6238</v>
      </c>
    </row>
    <row r="213" spans="1:65" s="14" customFormat="1" ht="11.25">
      <c r="B213" s="217"/>
      <c r="C213" s="218"/>
      <c r="D213" s="208" t="s">
        <v>194</v>
      </c>
      <c r="E213" s="219" t="s">
        <v>1</v>
      </c>
      <c r="F213" s="220" t="s">
        <v>80</v>
      </c>
      <c r="G213" s="218"/>
      <c r="H213" s="221">
        <v>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194</v>
      </c>
      <c r="AU213" s="227" t="s">
        <v>82</v>
      </c>
      <c r="AV213" s="14" t="s">
        <v>82</v>
      </c>
      <c r="AW213" s="14" t="s">
        <v>29</v>
      </c>
      <c r="AX213" s="14" t="s">
        <v>80</v>
      </c>
      <c r="AY213" s="227" t="s">
        <v>182</v>
      </c>
    </row>
    <row r="214" spans="1:65" s="2" customFormat="1" ht="37.9" customHeight="1">
      <c r="A214" s="34"/>
      <c r="B214" s="35"/>
      <c r="C214" s="192" t="s">
        <v>434</v>
      </c>
      <c r="D214" s="192" t="s">
        <v>184</v>
      </c>
      <c r="E214" s="193" t="s">
        <v>6030</v>
      </c>
      <c r="F214" s="194" t="s">
        <v>6031</v>
      </c>
      <c r="G214" s="195" t="s">
        <v>318</v>
      </c>
      <c r="H214" s="196">
        <v>7</v>
      </c>
      <c r="I214" s="197"/>
      <c r="J214" s="198">
        <f>ROUND(I214*H214,2)</f>
        <v>0</v>
      </c>
      <c r="K214" s="199"/>
      <c r="L214" s="39"/>
      <c r="M214" s="200" t="s">
        <v>1</v>
      </c>
      <c r="N214" s="201" t="s">
        <v>37</v>
      </c>
      <c r="O214" s="71"/>
      <c r="P214" s="202">
        <f>O214*H214</f>
        <v>0</v>
      </c>
      <c r="Q214" s="202">
        <v>3.4499999999999999E-3</v>
      </c>
      <c r="R214" s="202">
        <f>Q214*H214</f>
        <v>2.4149999999999998E-2</v>
      </c>
      <c r="S214" s="202">
        <v>0</v>
      </c>
      <c r="T214" s="20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4" t="s">
        <v>326</v>
      </c>
      <c r="AT214" s="204" t="s">
        <v>184</v>
      </c>
      <c r="AU214" s="204" t="s">
        <v>82</v>
      </c>
      <c r="AY214" s="17" t="s">
        <v>182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80</v>
      </c>
      <c r="BK214" s="205">
        <f>ROUND(I214*H214,2)</f>
        <v>0</v>
      </c>
      <c r="BL214" s="17" t="s">
        <v>326</v>
      </c>
      <c r="BM214" s="204" t="s">
        <v>6239</v>
      </c>
    </row>
    <row r="215" spans="1:65" s="14" customFormat="1" ht="11.25">
      <c r="B215" s="217"/>
      <c r="C215" s="218"/>
      <c r="D215" s="208" t="s">
        <v>194</v>
      </c>
      <c r="E215" s="219" t="s">
        <v>1</v>
      </c>
      <c r="F215" s="220" t="s">
        <v>6240</v>
      </c>
      <c r="G215" s="218"/>
      <c r="H215" s="221">
        <v>7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194</v>
      </c>
      <c r="AU215" s="227" t="s">
        <v>82</v>
      </c>
      <c r="AV215" s="14" t="s">
        <v>82</v>
      </c>
      <c r="AW215" s="14" t="s">
        <v>29</v>
      </c>
      <c r="AX215" s="14" t="s">
        <v>80</v>
      </c>
      <c r="AY215" s="227" t="s">
        <v>182</v>
      </c>
    </row>
    <row r="216" spans="1:65" s="2" customFormat="1" ht="37.9" customHeight="1">
      <c r="A216" s="34"/>
      <c r="B216" s="35"/>
      <c r="C216" s="192" t="s">
        <v>438</v>
      </c>
      <c r="D216" s="192" t="s">
        <v>184</v>
      </c>
      <c r="E216" s="193" t="s">
        <v>6241</v>
      </c>
      <c r="F216" s="194" t="s">
        <v>6242</v>
      </c>
      <c r="G216" s="195" t="s">
        <v>318</v>
      </c>
      <c r="H216" s="196">
        <v>17</v>
      </c>
      <c r="I216" s="197"/>
      <c r="J216" s="198">
        <f>ROUND(I216*H216,2)</f>
        <v>0</v>
      </c>
      <c r="K216" s="199"/>
      <c r="L216" s="39"/>
      <c r="M216" s="200" t="s">
        <v>1</v>
      </c>
      <c r="N216" s="201" t="s">
        <v>37</v>
      </c>
      <c r="O216" s="71"/>
      <c r="P216" s="202">
        <f>O216*H216</f>
        <v>0</v>
      </c>
      <c r="Q216" s="202">
        <v>8.1700000000000002E-3</v>
      </c>
      <c r="R216" s="202">
        <f>Q216*H216</f>
        <v>0.13889000000000001</v>
      </c>
      <c r="S216" s="202">
        <v>0</v>
      </c>
      <c r="T216" s="20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4" t="s">
        <v>326</v>
      </c>
      <c r="AT216" s="204" t="s">
        <v>184</v>
      </c>
      <c r="AU216" s="204" t="s">
        <v>82</v>
      </c>
      <c r="AY216" s="17" t="s">
        <v>182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80</v>
      </c>
      <c r="BK216" s="205">
        <f>ROUND(I216*H216,2)</f>
        <v>0</v>
      </c>
      <c r="BL216" s="17" t="s">
        <v>326</v>
      </c>
      <c r="BM216" s="204" t="s">
        <v>6243</v>
      </c>
    </row>
    <row r="217" spans="1:65" s="13" customFormat="1" ht="11.25">
      <c r="B217" s="206"/>
      <c r="C217" s="207"/>
      <c r="D217" s="208" t="s">
        <v>194</v>
      </c>
      <c r="E217" s="209" t="s">
        <v>1</v>
      </c>
      <c r="F217" s="210" t="s">
        <v>6184</v>
      </c>
      <c r="G217" s="207"/>
      <c r="H217" s="209" t="s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194</v>
      </c>
      <c r="AU217" s="216" t="s">
        <v>82</v>
      </c>
      <c r="AV217" s="13" t="s">
        <v>80</v>
      </c>
      <c r="AW217" s="13" t="s">
        <v>29</v>
      </c>
      <c r="AX217" s="13" t="s">
        <v>72</v>
      </c>
      <c r="AY217" s="216" t="s">
        <v>182</v>
      </c>
    </row>
    <row r="218" spans="1:65" s="14" customFormat="1" ht="11.25">
      <c r="B218" s="217"/>
      <c r="C218" s="218"/>
      <c r="D218" s="208" t="s">
        <v>194</v>
      </c>
      <c r="E218" s="219" t="s">
        <v>1</v>
      </c>
      <c r="F218" s="220" t="s">
        <v>8</v>
      </c>
      <c r="G218" s="218"/>
      <c r="H218" s="221">
        <v>12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194</v>
      </c>
      <c r="AU218" s="227" t="s">
        <v>82</v>
      </c>
      <c r="AV218" s="14" t="s">
        <v>82</v>
      </c>
      <c r="AW218" s="14" t="s">
        <v>29</v>
      </c>
      <c r="AX218" s="14" t="s">
        <v>72</v>
      </c>
      <c r="AY218" s="227" t="s">
        <v>182</v>
      </c>
    </row>
    <row r="219" spans="1:65" s="13" customFormat="1" ht="11.25">
      <c r="B219" s="206"/>
      <c r="C219" s="207"/>
      <c r="D219" s="208" t="s">
        <v>194</v>
      </c>
      <c r="E219" s="209" t="s">
        <v>1</v>
      </c>
      <c r="F219" s="210" t="s">
        <v>6186</v>
      </c>
      <c r="G219" s="207"/>
      <c r="H219" s="209" t="s">
        <v>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194</v>
      </c>
      <c r="AU219" s="216" t="s">
        <v>82</v>
      </c>
      <c r="AV219" s="13" t="s">
        <v>80</v>
      </c>
      <c r="AW219" s="13" t="s">
        <v>29</v>
      </c>
      <c r="AX219" s="13" t="s">
        <v>72</v>
      </c>
      <c r="AY219" s="216" t="s">
        <v>182</v>
      </c>
    </row>
    <row r="220" spans="1:65" s="14" customFormat="1" ht="11.25">
      <c r="B220" s="217"/>
      <c r="C220" s="218"/>
      <c r="D220" s="208" t="s">
        <v>194</v>
      </c>
      <c r="E220" s="219" t="s">
        <v>1</v>
      </c>
      <c r="F220" s="220" t="s">
        <v>243</v>
      </c>
      <c r="G220" s="218"/>
      <c r="H220" s="221">
        <v>5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194</v>
      </c>
      <c r="AU220" s="227" t="s">
        <v>82</v>
      </c>
      <c r="AV220" s="14" t="s">
        <v>82</v>
      </c>
      <c r="AW220" s="14" t="s">
        <v>29</v>
      </c>
      <c r="AX220" s="14" t="s">
        <v>72</v>
      </c>
      <c r="AY220" s="227" t="s">
        <v>182</v>
      </c>
    </row>
    <row r="221" spans="1:65" s="15" customFormat="1" ht="11.25">
      <c r="B221" s="228"/>
      <c r="C221" s="229"/>
      <c r="D221" s="208" t="s">
        <v>194</v>
      </c>
      <c r="E221" s="230" t="s">
        <v>1</v>
      </c>
      <c r="F221" s="231" t="s">
        <v>218</v>
      </c>
      <c r="G221" s="229"/>
      <c r="H221" s="232">
        <v>17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194</v>
      </c>
      <c r="AU221" s="238" t="s">
        <v>82</v>
      </c>
      <c r="AV221" s="15" t="s">
        <v>187</v>
      </c>
      <c r="AW221" s="15" t="s">
        <v>29</v>
      </c>
      <c r="AX221" s="15" t="s">
        <v>80</v>
      </c>
      <c r="AY221" s="238" t="s">
        <v>182</v>
      </c>
    </row>
    <row r="222" spans="1:65" s="2" customFormat="1" ht="33" customHeight="1">
      <c r="A222" s="34"/>
      <c r="B222" s="35"/>
      <c r="C222" s="192" t="s">
        <v>443</v>
      </c>
      <c r="D222" s="192" t="s">
        <v>184</v>
      </c>
      <c r="E222" s="193" t="s">
        <v>6244</v>
      </c>
      <c r="F222" s="194" t="s">
        <v>6245</v>
      </c>
      <c r="G222" s="195" t="s">
        <v>318</v>
      </c>
      <c r="H222" s="196">
        <v>3</v>
      </c>
      <c r="I222" s="197"/>
      <c r="J222" s="198">
        <f>ROUND(I222*H222,2)</f>
        <v>0</v>
      </c>
      <c r="K222" s="199"/>
      <c r="L222" s="39"/>
      <c r="M222" s="200" t="s">
        <v>1</v>
      </c>
      <c r="N222" s="201" t="s">
        <v>37</v>
      </c>
      <c r="O222" s="71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326</v>
      </c>
      <c r="AT222" s="204" t="s">
        <v>184</v>
      </c>
      <c r="AU222" s="204" t="s">
        <v>82</v>
      </c>
      <c r="AY222" s="17" t="s">
        <v>182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80</v>
      </c>
      <c r="BK222" s="205">
        <f>ROUND(I222*H222,2)</f>
        <v>0</v>
      </c>
      <c r="BL222" s="17" t="s">
        <v>326</v>
      </c>
      <c r="BM222" s="204" t="s">
        <v>6246</v>
      </c>
    </row>
    <row r="223" spans="1:65" s="13" customFormat="1" ht="11.25">
      <c r="B223" s="206"/>
      <c r="C223" s="207"/>
      <c r="D223" s="208" t="s">
        <v>194</v>
      </c>
      <c r="E223" s="209" t="s">
        <v>1</v>
      </c>
      <c r="F223" s="210" t="s">
        <v>6192</v>
      </c>
      <c r="G223" s="207"/>
      <c r="H223" s="209" t="s">
        <v>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194</v>
      </c>
      <c r="AU223" s="216" t="s">
        <v>82</v>
      </c>
      <c r="AV223" s="13" t="s">
        <v>80</v>
      </c>
      <c r="AW223" s="13" t="s">
        <v>29</v>
      </c>
      <c r="AX223" s="13" t="s">
        <v>72</v>
      </c>
      <c r="AY223" s="216" t="s">
        <v>182</v>
      </c>
    </row>
    <row r="224" spans="1:65" s="14" customFormat="1" ht="11.25">
      <c r="B224" s="217"/>
      <c r="C224" s="218"/>
      <c r="D224" s="208" t="s">
        <v>194</v>
      </c>
      <c r="E224" s="219" t="s">
        <v>1</v>
      </c>
      <c r="F224" s="220" t="s">
        <v>198</v>
      </c>
      <c r="G224" s="218"/>
      <c r="H224" s="221">
        <v>3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194</v>
      </c>
      <c r="AU224" s="227" t="s">
        <v>82</v>
      </c>
      <c r="AV224" s="14" t="s">
        <v>82</v>
      </c>
      <c r="AW224" s="14" t="s">
        <v>29</v>
      </c>
      <c r="AX224" s="14" t="s">
        <v>80</v>
      </c>
      <c r="AY224" s="227" t="s">
        <v>182</v>
      </c>
    </row>
    <row r="225" spans="1:65" s="2" customFormat="1" ht="16.5" customHeight="1">
      <c r="A225" s="34"/>
      <c r="B225" s="35"/>
      <c r="C225" s="242" t="s">
        <v>447</v>
      </c>
      <c r="D225" s="242" t="s">
        <v>648</v>
      </c>
      <c r="E225" s="243" t="s">
        <v>6247</v>
      </c>
      <c r="F225" s="244" t="s">
        <v>6248</v>
      </c>
      <c r="G225" s="245" t="s">
        <v>318</v>
      </c>
      <c r="H225" s="246">
        <v>3.6</v>
      </c>
      <c r="I225" s="247"/>
      <c r="J225" s="248">
        <f>ROUND(I225*H225,2)</f>
        <v>0</v>
      </c>
      <c r="K225" s="249"/>
      <c r="L225" s="250"/>
      <c r="M225" s="251" t="s">
        <v>1</v>
      </c>
      <c r="N225" s="252" t="s">
        <v>37</v>
      </c>
      <c r="O225" s="71"/>
      <c r="P225" s="202">
        <f>O225*H225</f>
        <v>0</v>
      </c>
      <c r="Q225" s="202">
        <v>3.4099999999999998E-2</v>
      </c>
      <c r="R225" s="202">
        <f>Q225*H225</f>
        <v>0.12275999999999999</v>
      </c>
      <c r="S225" s="202">
        <v>0</v>
      </c>
      <c r="T225" s="20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434</v>
      </c>
      <c r="AT225" s="204" t="s">
        <v>648</v>
      </c>
      <c r="AU225" s="204" t="s">
        <v>82</v>
      </c>
      <c r="AY225" s="17" t="s">
        <v>182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80</v>
      </c>
      <c r="BK225" s="205">
        <f>ROUND(I225*H225,2)</f>
        <v>0</v>
      </c>
      <c r="BL225" s="17" t="s">
        <v>326</v>
      </c>
      <c r="BM225" s="204" t="s">
        <v>6249</v>
      </c>
    </row>
    <row r="226" spans="1:65" s="13" customFormat="1" ht="11.25">
      <c r="B226" s="206"/>
      <c r="C226" s="207"/>
      <c r="D226" s="208" t="s">
        <v>194</v>
      </c>
      <c r="E226" s="209" t="s">
        <v>1</v>
      </c>
      <c r="F226" s="210" t="s">
        <v>6192</v>
      </c>
      <c r="G226" s="207"/>
      <c r="H226" s="209" t="s">
        <v>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194</v>
      </c>
      <c r="AU226" s="216" t="s">
        <v>82</v>
      </c>
      <c r="AV226" s="13" t="s">
        <v>80</v>
      </c>
      <c r="AW226" s="13" t="s">
        <v>29</v>
      </c>
      <c r="AX226" s="13" t="s">
        <v>72</v>
      </c>
      <c r="AY226" s="216" t="s">
        <v>182</v>
      </c>
    </row>
    <row r="227" spans="1:65" s="14" customFormat="1" ht="11.25">
      <c r="B227" s="217"/>
      <c r="C227" s="218"/>
      <c r="D227" s="208" t="s">
        <v>194</v>
      </c>
      <c r="E227" s="219" t="s">
        <v>1</v>
      </c>
      <c r="F227" s="220" t="s">
        <v>198</v>
      </c>
      <c r="G227" s="218"/>
      <c r="H227" s="221">
        <v>3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194</v>
      </c>
      <c r="AU227" s="227" t="s">
        <v>82</v>
      </c>
      <c r="AV227" s="14" t="s">
        <v>82</v>
      </c>
      <c r="AW227" s="14" t="s">
        <v>29</v>
      </c>
      <c r="AX227" s="14" t="s">
        <v>80</v>
      </c>
      <c r="AY227" s="227" t="s">
        <v>182</v>
      </c>
    </row>
    <row r="228" spans="1:65" s="14" customFormat="1" ht="11.25">
      <c r="B228" s="217"/>
      <c r="C228" s="218"/>
      <c r="D228" s="208" t="s">
        <v>194</v>
      </c>
      <c r="E228" s="218"/>
      <c r="F228" s="220" t="s">
        <v>6250</v>
      </c>
      <c r="G228" s="218"/>
      <c r="H228" s="221">
        <v>3.6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194</v>
      </c>
      <c r="AU228" s="227" t="s">
        <v>82</v>
      </c>
      <c r="AV228" s="14" t="s">
        <v>82</v>
      </c>
      <c r="AW228" s="14" t="s">
        <v>4</v>
      </c>
      <c r="AX228" s="14" t="s">
        <v>80</v>
      </c>
      <c r="AY228" s="227" t="s">
        <v>182</v>
      </c>
    </row>
    <row r="229" spans="1:65" s="2" customFormat="1" ht="37.9" customHeight="1">
      <c r="A229" s="34"/>
      <c r="B229" s="35"/>
      <c r="C229" s="192" t="s">
        <v>452</v>
      </c>
      <c r="D229" s="192" t="s">
        <v>184</v>
      </c>
      <c r="E229" s="193" t="s">
        <v>6251</v>
      </c>
      <c r="F229" s="194" t="s">
        <v>6252</v>
      </c>
      <c r="G229" s="195" t="s">
        <v>318</v>
      </c>
      <c r="H229" s="196">
        <v>22</v>
      </c>
      <c r="I229" s="197"/>
      <c r="J229" s="198">
        <f>ROUND(I229*H229,2)</f>
        <v>0</v>
      </c>
      <c r="K229" s="199"/>
      <c r="L229" s="39"/>
      <c r="M229" s="200" t="s">
        <v>1</v>
      </c>
      <c r="N229" s="201" t="s">
        <v>37</v>
      </c>
      <c r="O229" s="71"/>
      <c r="P229" s="202">
        <f>O229*H229</f>
        <v>0</v>
      </c>
      <c r="Q229" s="202">
        <v>0</v>
      </c>
      <c r="R229" s="202">
        <f>Q229*H229</f>
        <v>0</v>
      </c>
      <c r="S229" s="202">
        <v>4.5799999999999999E-3</v>
      </c>
      <c r="T229" s="203">
        <f>S229*H229</f>
        <v>0.10076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326</v>
      </c>
      <c r="AT229" s="204" t="s">
        <v>184</v>
      </c>
      <c r="AU229" s="204" t="s">
        <v>82</v>
      </c>
      <c r="AY229" s="17" t="s">
        <v>182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80</v>
      </c>
      <c r="BK229" s="205">
        <f>ROUND(I229*H229,2)</f>
        <v>0</v>
      </c>
      <c r="BL229" s="17" t="s">
        <v>326</v>
      </c>
      <c r="BM229" s="204" t="s">
        <v>6253</v>
      </c>
    </row>
    <row r="230" spans="1:65" s="13" customFormat="1" ht="11.25">
      <c r="B230" s="206"/>
      <c r="C230" s="207"/>
      <c r="D230" s="208" t="s">
        <v>194</v>
      </c>
      <c r="E230" s="209" t="s">
        <v>1</v>
      </c>
      <c r="F230" s="210" t="s">
        <v>6216</v>
      </c>
      <c r="G230" s="207"/>
      <c r="H230" s="209" t="s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194</v>
      </c>
      <c r="AU230" s="216" t="s">
        <v>82</v>
      </c>
      <c r="AV230" s="13" t="s">
        <v>80</v>
      </c>
      <c r="AW230" s="13" t="s">
        <v>29</v>
      </c>
      <c r="AX230" s="13" t="s">
        <v>72</v>
      </c>
      <c r="AY230" s="216" t="s">
        <v>182</v>
      </c>
    </row>
    <row r="231" spans="1:65" s="14" customFormat="1" ht="11.25">
      <c r="B231" s="217"/>
      <c r="C231" s="218"/>
      <c r="D231" s="208" t="s">
        <v>194</v>
      </c>
      <c r="E231" s="219" t="s">
        <v>1</v>
      </c>
      <c r="F231" s="220" t="s">
        <v>8</v>
      </c>
      <c r="G231" s="218"/>
      <c r="H231" s="221">
        <v>12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194</v>
      </c>
      <c r="AU231" s="227" t="s">
        <v>82</v>
      </c>
      <c r="AV231" s="14" t="s">
        <v>82</v>
      </c>
      <c r="AW231" s="14" t="s">
        <v>29</v>
      </c>
      <c r="AX231" s="14" t="s">
        <v>72</v>
      </c>
      <c r="AY231" s="227" t="s">
        <v>182</v>
      </c>
    </row>
    <row r="232" spans="1:65" s="13" customFormat="1" ht="11.25">
      <c r="B232" s="206"/>
      <c r="C232" s="207"/>
      <c r="D232" s="208" t="s">
        <v>194</v>
      </c>
      <c r="E232" s="209" t="s">
        <v>1</v>
      </c>
      <c r="F232" s="210" t="s">
        <v>6254</v>
      </c>
      <c r="G232" s="207"/>
      <c r="H232" s="209" t="s">
        <v>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194</v>
      </c>
      <c r="AU232" s="216" t="s">
        <v>82</v>
      </c>
      <c r="AV232" s="13" t="s">
        <v>80</v>
      </c>
      <c r="AW232" s="13" t="s">
        <v>29</v>
      </c>
      <c r="AX232" s="13" t="s">
        <v>72</v>
      </c>
      <c r="AY232" s="216" t="s">
        <v>182</v>
      </c>
    </row>
    <row r="233" spans="1:65" s="14" customFormat="1" ht="11.25">
      <c r="B233" s="217"/>
      <c r="C233" s="218"/>
      <c r="D233" s="208" t="s">
        <v>194</v>
      </c>
      <c r="E233" s="219" t="s">
        <v>1</v>
      </c>
      <c r="F233" s="220" t="s">
        <v>136</v>
      </c>
      <c r="G233" s="218"/>
      <c r="H233" s="221">
        <v>10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194</v>
      </c>
      <c r="AU233" s="227" t="s">
        <v>82</v>
      </c>
      <c r="AV233" s="14" t="s">
        <v>82</v>
      </c>
      <c r="AW233" s="14" t="s">
        <v>29</v>
      </c>
      <c r="AX233" s="14" t="s">
        <v>72</v>
      </c>
      <c r="AY233" s="227" t="s">
        <v>182</v>
      </c>
    </row>
    <row r="234" spans="1:65" s="15" customFormat="1" ht="11.25">
      <c r="B234" s="228"/>
      <c r="C234" s="229"/>
      <c r="D234" s="208" t="s">
        <v>194</v>
      </c>
      <c r="E234" s="230" t="s">
        <v>1</v>
      </c>
      <c r="F234" s="231" t="s">
        <v>218</v>
      </c>
      <c r="G234" s="229"/>
      <c r="H234" s="232">
        <v>22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194</v>
      </c>
      <c r="AU234" s="238" t="s">
        <v>82</v>
      </c>
      <c r="AV234" s="15" t="s">
        <v>187</v>
      </c>
      <c r="AW234" s="15" t="s">
        <v>29</v>
      </c>
      <c r="AX234" s="15" t="s">
        <v>80</v>
      </c>
      <c r="AY234" s="238" t="s">
        <v>182</v>
      </c>
    </row>
    <row r="235" spans="1:65" s="2" customFormat="1" ht="37.9" customHeight="1">
      <c r="A235" s="34"/>
      <c r="B235" s="35"/>
      <c r="C235" s="192" t="s">
        <v>460</v>
      </c>
      <c r="D235" s="192" t="s">
        <v>184</v>
      </c>
      <c r="E235" s="193" t="s">
        <v>6255</v>
      </c>
      <c r="F235" s="194" t="s">
        <v>6256</v>
      </c>
      <c r="G235" s="195" t="s">
        <v>318</v>
      </c>
      <c r="H235" s="196">
        <v>20</v>
      </c>
      <c r="I235" s="197"/>
      <c r="J235" s="198">
        <f>ROUND(I235*H235,2)</f>
        <v>0</v>
      </c>
      <c r="K235" s="199"/>
      <c r="L235" s="39"/>
      <c r="M235" s="200" t="s">
        <v>1</v>
      </c>
      <c r="N235" s="201" t="s">
        <v>37</v>
      </c>
      <c r="O235" s="71"/>
      <c r="P235" s="202">
        <f>O235*H235</f>
        <v>0</v>
      </c>
      <c r="Q235" s="202">
        <v>0</v>
      </c>
      <c r="R235" s="202">
        <f>Q235*H235</f>
        <v>0</v>
      </c>
      <c r="S235" s="202">
        <v>6.5599999999999999E-3</v>
      </c>
      <c r="T235" s="203">
        <f>S235*H235</f>
        <v>0.13119999999999998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326</v>
      </c>
      <c r="AT235" s="204" t="s">
        <v>184</v>
      </c>
      <c r="AU235" s="204" t="s">
        <v>82</v>
      </c>
      <c r="AY235" s="17" t="s">
        <v>182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80</v>
      </c>
      <c r="BK235" s="205">
        <f>ROUND(I235*H235,2)</f>
        <v>0</v>
      </c>
      <c r="BL235" s="17" t="s">
        <v>326</v>
      </c>
      <c r="BM235" s="204" t="s">
        <v>6257</v>
      </c>
    </row>
    <row r="236" spans="1:65" s="13" customFormat="1" ht="11.25">
      <c r="B236" s="206"/>
      <c r="C236" s="207"/>
      <c r="D236" s="208" t="s">
        <v>194</v>
      </c>
      <c r="E236" s="209" t="s">
        <v>1</v>
      </c>
      <c r="F236" s="210" t="s">
        <v>6184</v>
      </c>
      <c r="G236" s="207"/>
      <c r="H236" s="209" t="s">
        <v>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194</v>
      </c>
      <c r="AU236" s="216" t="s">
        <v>82</v>
      </c>
      <c r="AV236" s="13" t="s">
        <v>80</v>
      </c>
      <c r="AW236" s="13" t="s">
        <v>29</v>
      </c>
      <c r="AX236" s="13" t="s">
        <v>72</v>
      </c>
      <c r="AY236" s="216" t="s">
        <v>182</v>
      </c>
    </row>
    <row r="237" spans="1:65" s="14" customFormat="1" ht="11.25">
      <c r="B237" s="217"/>
      <c r="C237" s="218"/>
      <c r="D237" s="208" t="s">
        <v>194</v>
      </c>
      <c r="E237" s="219" t="s">
        <v>1</v>
      </c>
      <c r="F237" s="220" t="s">
        <v>136</v>
      </c>
      <c r="G237" s="218"/>
      <c r="H237" s="221">
        <v>10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194</v>
      </c>
      <c r="AU237" s="227" t="s">
        <v>82</v>
      </c>
      <c r="AV237" s="14" t="s">
        <v>82</v>
      </c>
      <c r="AW237" s="14" t="s">
        <v>29</v>
      </c>
      <c r="AX237" s="14" t="s">
        <v>72</v>
      </c>
      <c r="AY237" s="227" t="s">
        <v>182</v>
      </c>
    </row>
    <row r="238" spans="1:65" s="13" customFormat="1" ht="11.25">
      <c r="B238" s="206"/>
      <c r="C238" s="207"/>
      <c r="D238" s="208" t="s">
        <v>194</v>
      </c>
      <c r="E238" s="209" t="s">
        <v>1</v>
      </c>
      <c r="F238" s="210" t="s">
        <v>6186</v>
      </c>
      <c r="G238" s="207"/>
      <c r="H238" s="209" t="s">
        <v>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194</v>
      </c>
      <c r="AU238" s="216" t="s">
        <v>82</v>
      </c>
      <c r="AV238" s="13" t="s">
        <v>80</v>
      </c>
      <c r="AW238" s="13" t="s">
        <v>29</v>
      </c>
      <c r="AX238" s="13" t="s">
        <v>72</v>
      </c>
      <c r="AY238" s="216" t="s">
        <v>182</v>
      </c>
    </row>
    <row r="239" spans="1:65" s="14" customFormat="1" ht="11.25">
      <c r="B239" s="217"/>
      <c r="C239" s="218"/>
      <c r="D239" s="208" t="s">
        <v>194</v>
      </c>
      <c r="E239" s="219" t="s">
        <v>1</v>
      </c>
      <c r="F239" s="220" t="s">
        <v>136</v>
      </c>
      <c r="G239" s="218"/>
      <c r="H239" s="221">
        <v>10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194</v>
      </c>
      <c r="AU239" s="227" t="s">
        <v>82</v>
      </c>
      <c r="AV239" s="14" t="s">
        <v>82</v>
      </c>
      <c r="AW239" s="14" t="s">
        <v>29</v>
      </c>
      <c r="AX239" s="14" t="s">
        <v>72</v>
      </c>
      <c r="AY239" s="227" t="s">
        <v>182</v>
      </c>
    </row>
    <row r="240" spans="1:65" s="15" customFormat="1" ht="11.25">
      <c r="B240" s="228"/>
      <c r="C240" s="229"/>
      <c r="D240" s="208" t="s">
        <v>194</v>
      </c>
      <c r="E240" s="230" t="s">
        <v>1</v>
      </c>
      <c r="F240" s="231" t="s">
        <v>218</v>
      </c>
      <c r="G240" s="229"/>
      <c r="H240" s="232">
        <v>20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194</v>
      </c>
      <c r="AU240" s="238" t="s">
        <v>82</v>
      </c>
      <c r="AV240" s="15" t="s">
        <v>187</v>
      </c>
      <c r="AW240" s="15" t="s">
        <v>29</v>
      </c>
      <c r="AX240" s="15" t="s">
        <v>80</v>
      </c>
      <c r="AY240" s="238" t="s">
        <v>182</v>
      </c>
    </row>
    <row r="241" spans="1:65" s="2" customFormat="1" ht="24.2" customHeight="1">
      <c r="A241" s="34"/>
      <c r="B241" s="35"/>
      <c r="C241" s="192" t="s">
        <v>467</v>
      </c>
      <c r="D241" s="192" t="s">
        <v>184</v>
      </c>
      <c r="E241" s="193" t="s">
        <v>5938</v>
      </c>
      <c r="F241" s="194" t="s">
        <v>5939</v>
      </c>
      <c r="G241" s="195" t="s">
        <v>324</v>
      </c>
      <c r="H241" s="196">
        <v>2</v>
      </c>
      <c r="I241" s="197"/>
      <c r="J241" s="198">
        <f>ROUND(I241*H241,2)</f>
        <v>0</v>
      </c>
      <c r="K241" s="199"/>
      <c r="L241" s="39"/>
      <c r="M241" s="200" t="s">
        <v>1</v>
      </c>
      <c r="N241" s="201" t="s">
        <v>37</v>
      </c>
      <c r="O241" s="71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326</v>
      </c>
      <c r="AT241" s="204" t="s">
        <v>184</v>
      </c>
      <c r="AU241" s="204" t="s">
        <v>82</v>
      </c>
      <c r="AY241" s="17" t="s">
        <v>182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80</v>
      </c>
      <c r="BK241" s="205">
        <f>ROUND(I241*H241,2)</f>
        <v>0</v>
      </c>
      <c r="BL241" s="17" t="s">
        <v>326</v>
      </c>
      <c r="BM241" s="204" t="s">
        <v>6258</v>
      </c>
    </row>
    <row r="242" spans="1:65" s="13" customFormat="1" ht="11.25">
      <c r="B242" s="206"/>
      <c r="C242" s="207"/>
      <c r="D242" s="208" t="s">
        <v>194</v>
      </c>
      <c r="E242" s="209" t="s">
        <v>1</v>
      </c>
      <c r="F242" s="210" t="s">
        <v>6188</v>
      </c>
      <c r="G242" s="207"/>
      <c r="H242" s="209" t="s">
        <v>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194</v>
      </c>
      <c r="AU242" s="216" t="s">
        <v>82</v>
      </c>
      <c r="AV242" s="13" t="s">
        <v>80</v>
      </c>
      <c r="AW242" s="13" t="s">
        <v>29</v>
      </c>
      <c r="AX242" s="13" t="s">
        <v>72</v>
      </c>
      <c r="AY242" s="216" t="s">
        <v>182</v>
      </c>
    </row>
    <row r="243" spans="1:65" s="14" customFormat="1" ht="11.25">
      <c r="B243" s="217"/>
      <c r="C243" s="218"/>
      <c r="D243" s="208" t="s">
        <v>194</v>
      </c>
      <c r="E243" s="219" t="s">
        <v>1</v>
      </c>
      <c r="F243" s="220" t="s">
        <v>80</v>
      </c>
      <c r="G243" s="218"/>
      <c r="H243" s="221">
        <v>1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194</v>
      </c>
      <c r="AU243" s="227" t="s">
        <v>82</v>
      </c>
      <c r="AV243" s="14" t="s">
        <v>82</v>
      </c>
      <c r="AW243" s="14" t="s">
        <v>29</v>
      </c>
      <c r="AX243" s="14" t="s">
        <v>72</v>
      </c>
      <c r="AY243" s="227" t="s">
        <v>182</v>
      </c>
    </row>
    <row r="244" spans="1:65" s="13" customFormat="1" ht="11.25">
      <c r="B244" s="206"/>
      <c r="C244" s="207"/>
      <c r="D244" s="208" t="s">
        <v>194</v>
      </c>
      <c r="E244" s="209" t="s">
        <v>1</v>
      </c>
      <c r="F244" s="210" t="s">
        <v>6259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194</v>
      </c>
      <c r="AU244" s="216" t="s">
        <v>82</v>
      </c>
      <c r="AV244" s="13" t="s">
        <v>80</v>
      </c>
      <c r="AW244" s="13" t="s">
        <v>29</v>
      </c>
      <c r="AX244" s="13" t="s">
        <v>72</v>
      </c>
      <c r="AY244" s="216" t="s">
        <v>182</v>
      </c>
    </row>
    <row r="245" spans="1:65" s="14" customFormat="1" ht="11.25">
      <c r="B245" s="217"/>
      <c r="C245" s="218"/>
      <c r="D245" s="208" t="s">
        <v>194</v>
      </c>
      <c r="E245" s="219" t="s">
        <v>1</v>
      </c>
      <c r="F245" s="220" t="s">
        <v>80</v>
      </c>
      <c r="G245" s="218"/>
      <c r="H245" s="221">
        <v>1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194</v>
      </c>
      <c r="AU245" s="227" t="s">
        <v>82</v>
      </c>
      <c r="AV245" s="14" t="s">
        <v>82</v>
      </c>
      <c r="AW245" s="14" t="s">
        <v>29</v>
      </c>
      <c r="AX245" s="14" t="s">
        <v>72</v>
      </c>
      <c r="AY245" s="227" t="s">
        <v>182</v>
      </c>
    </row>
    <row r="246" spans="1:65" s="15" customFormat="1" ht="11.25">
      <c r="B246" s="228"/>
      <c r="C246" s="229"/>
      <c r="D246" s="208" t="s">
        <v>194</v>
      </c>
      <c r="E246" s="230" t="s">
        <v>1</v>
      </c>
      <c r="F246" s="231" t="s">
        <v>218</v>
      </c>
      <c r="G246" s="229"/>
      <c r="H246" s="232">
        <v>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194</v>
      </c>
      <c r="AU246" s="238" t="s">
        <v>82</v>
      </c>
      <c r="AV246" s="15" t="s">
        <v>187</v>
      </c>
      <c r="AW246" s="15" t="s">
        <v>29</v>
      </c>
      <c r="AX246" s="15" t="s">
        <v>80</v>
      </c>
      <c r="AY246" s="238" t="s">
        <v>182</v>
      </c>
    </row>
    <row r="247" spans="1:65" s="2" customFormat="1" ht="33" customHeight="1">
      <c r="A247" s="34"/>
      <c r="B247" s="35"/>
      <c r="C247" s="242" t="s">
        <v>474</v>
      </c>
      <c r="D247" s="242" t="s">
        <v>648</v>
      </c>
      <c r="E247" s="243" t="s">
        <v>6260</v>
      </c>
      <c r="F247" s="244" t="s">
        <v>6261</v>
      </c>
      <c r="G247" s="245" t="s">
        <v>324</v>
      </c>
      <c r="H247" s="246">
        <v>1</v>
      </c>
      <c r="I247" s="247"/>
      <c r="J247" s="248">
        <f>ROUND(I247*H247,2)</f>
        <v>0</v>
      </c>
      <c r="K247" s="249"/>
      <c r="L247" s="250"/>
      <c r="M247" s="251" t="s">
        <v>1</v>
      </c>
      <c r="N247" s="252" t="s">
        <v>37</v>
      </c>
      <c r="O247" s="71"/>
      <c r="P247" s="202">
        <f>O247*H247</f>
        <v>0</v>
      </c>
      <c r="Q247" s="202">
        <v>4.1000000000000003E-3</v>
      </c>
      <c r="R247" s="202">
        <f>Q247*H247</f>
        <v>4.1000000000000003E-3</v>
      </c>
      <c r="S247" s="202">
        <v>0</v>
      </c>
      <c r="T247" s="20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434</v>
      </c>
      <c r="AT247" s="204" t="s">
        <v>648</v>
      </c>
      <c r="AU247" s="204" t="s">
        <v>82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326</v>
      </c>
      <c r="BM247" s="204" t="s">
        <v>6262</v>
      </c>
    </row>
    <row r="248" spans="1:65" s="13" customFormat="1" ht="11.25">
      <c r="B248" s="206"/>
      <c r="C248" s="207"/>
      <c r="D248" s="208" t="s">
        <v>194</v>
      </c>
      <c r="E248" s="209" t="s">
        <v>1</v>
      </c>
      <c r="F248" s="210" t="s">
        <v>6188</v>
      </c>
      <c r="G248" s="207"/>
      <c r="H248" s="209" t="s">
        <v>1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194</v>
      </c>
      <c r="AU248" s="216" t="s">
        <v>82</v>
      </c>
      <c r="AV248" s="13" t="s">
        <v>80</v>
      </c>
      <c r="AW248" s="13" t="s">
        <v>29</v>
      </c>
      <c r="AX248" s="13" t="s">
        <v>72</v>
      </c>
      <c r="AY248" s="216" t="s">
        <v>182</v>
      </c>
    </row>
    <row r="249" spans="1:65" s="14" customFormat="1" ht="11.25">
      <c r="B249" s="217"/>
      <c r="C249" s="218"/>
      <c r="D249" s="208" t="s">
        <v>194</v>
      </c>
      <c r="E249" s="219" t="s">
        <v>1</v>
      </c>
      <c r="F249" s="220" t="s">
        <v>80</v>
      </c>
      <c r="G249" s="218"/>
      <c r="H249" s="221">
        <v>1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194</v>
      </c>
      <c r="AU249" s="227" t="s">
        <v>82</v>
      </c>
      <c r="AV249" s="14" t="s">
        <v>82</v>
      </c>
      <c r="AW249" s="14" t="s">
        <v>29</v>
      </c>
      <c r="AX249" s="14" t="s">
        <v>80</v>
      </c>
      <c r="AY249" s="227" t="s">
        <v>182</v>
      </c>
    </row>
    <row r="250" spans="1:65" s="2" customFormat="1" ht="33" customHeight="1">
      <c r="A250" s="34"/>
      <c r="B250" s="35"/>
      <c r="C250" s="242" t="s">
        <v>481</v>
      </c>
      <c r="D250" s="242" t="s">
        <v>648</v>
      </c>
      <c r="E250" s="243" t="s">
        <v>6263</v>
      </c>
      <c r="F250" s="244" t="s">
        <v>6264</v>
      </c>
      <c r="G250" s="245" t="s">
        <v>324</v>
      </c>
      <c r="H250" s="246">
        <v>1</v>
      </c>
      <c r="I250" s="247"/>
      <c r="J250" s="248">
        <f>ROUND(I250*H250,2)</f>
        <v>0</v>
      </c>
      <c r="K250" s="249"/>
      <c r="L250" s="250"/>
      <c r="M250" s="251" t="s">
        <v>1</v>
      </c>
      <c r="N250" s="252" t="s">
        <v>37</v>
      </c>
      <c r="O250" s="71"/>
      <c r="P250" s="202">
        <f>O250*H250</f>
        <v>0</v>
      </c>
      <c r="Q250" s="202">
        <v>4.1999999999999997E-3</v>
      </c>
      <c r="R250" s="202">
        <f>Q250*H250</f>
        <v>4.1999999999999997E-3</v>
      </c>
      <c r="S250" s="202">
        <v>0</v>
      </c>
      <c r="T250" s="20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4" t="s">
        <v>434</v>
      </c>
      <c r="AT250" s="204" t="s">
        <v>648</v>
      </c>
      <c r="AU250" s="204" t="s">
        <v>82</v>
      </c>
      <c r="AY250" s="17" t="s">
        <v>182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7" t="s">
        <v>80</v>
      </c>
      <c r="BK250" s="205">
        <f>ROUND(I250*H250,2)</f>
        <v>0</v>
      </c>
      <c r="BL250" s="17" t="s">
        <v>326</v>
      </c>
      <c r="BM250" s="204" t="s">
        <v>6265</v>
      </c>
    </row>
    <row r="251" spans="1:65" s="13" customFormat="1" ht="11.25">
      <c r="B251" s="206"/>
      <c r="C251" s="207"/>
      <c r="D251" s="208" t="s">
        <v>194</v>
      </c>
      <c r="E251" s="209" t="s">
        <v>1</v>
      </c>
      <c r="F251" s="210" t="s">
        <v>6259</v>
      </c>
      <c r="G251" s="207"/>
      <c r="H251" s="209" t="s">
        <v>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194</v>
      </c>
      <c r="AU251" s="216" t="s">
        <v>82</v>
      </c>
      <c r="AV251" s="13" t="s">
        <v>80</v>
      </c>
      <c r="AW251" s="13" t="s">
        <v>29</v>
      </c>
      <c r="AX251" s="13" t="s">
        <v>72</v>
      </c>
      <c r="AY251" s="216" t="s">
        <v>182</v>
      </c>
    </row>
    <row r="252" spans="1:65" s="14" customFormat="1" ht="11.25">
      <c r="B252" s="217"/>
      <c r="C252" s="218"/>
      <c r="D252" s="208" t="s">
        <v>194</v>
      </c>
      <c r="E252" s="219" t="s">
        <v>1</v>
      </c>
      <c r="F252" s="220" t="s">
        <v>80</v>
      </c>
      <c r="G252" s="218"/>
      <c r="H252" s="221">
        <v>1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194</v>
      </c>
      <c r="AU252" s="227" t="s">
        <v>82</v>
      </c>
      <c r="AV252" s="14" t="s">
        <v>82</v>
      </c>
      <c r="AW252" s="14" t="s">
        <v>29</v>
      </c>
      <c r="AX252" s="14" t="s">
        <v>80</v>
      </c>
      <c r="AY252" s="227" t="s">
        <v>182</v>
      </c>
    </row>
    <row r="253" spans="1:65" s="2" customFormat="1" ht="24.2" customHeight="1">
      <c r="A253" s="34"/>
      <c r="B253" s="35"/>
      <c r="C253" s="192" t="s">
        <v>488</v>
      </c>
      <c r="D253" s="192" t="s">
        <v>184</v>
      </c>
      <c r="E253" s="193" t="s">
        <v>6266</v>
      </c>
      <c r="F253" s="194" t="s">
        <v>6267</v>
      </c>
      <c r="G253" s="195" t="s">
        <v>324</v>
      </c>
      <c r="H253" s="196">
        <v>1</v>
      </c>
      <c r="I253" s="197"/>
      <c r="J253" s="198">
        <f>ROUND(I253*H253,2)</f>
        <v>0</v>
      </c>
      <c r="K253" s="199"/>
      <c r="L253" s="39"/>
      <c r="M253" s="200" t="s">
        <v>1</v>
      </c>
      <c r="N253" s="201" t="s">
        <v>37</v>
      </c>
      <c r="O253" s="71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4" t="s">
        <v>326</v>
      </c>
      <c r="AT253" s="204" t="s">
        <v>184</v>
      </c>
      <c r="AU253" s="204" t="s">
        <v>82</v>
      </c>
      <c r="AY253" s="17" t="s">
        <v>182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7" t="s">
        <v>80</v>
      </c>
      <c r="BK253" s="205">
        <f>ROUND(I253*H253,2)</f>
        <v>0</v>
      </c>
      <c r="BL253" s="17" t="s">
        <v>326</v>
      </c>
      <c r="BM253" s="204" t="s">
        <v>6268</v>
      </c>
    </row>
    <row r="254" spans="1:65" s="13" customFormat="1" ht="11.25">
      <c r="B254" s="206"/>
      <c r="C254" s="207"/>
      <c r="D254" s="208" t="s">
        <v>194</v>
      </c>
      <c r="E254" s="209" t="s">
        <v>1</v>
      </c>
      <c r="F254" s="210" t="s">
        <v>6180</v>
      </c>
      <c r="G254" s="207"/>
      <c r="H254" s="209" t="s">
        <v>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194</v>
      </c>
      <c r="AU254" s="216" t="s">
        <v>82</v>
      </c>
      <c r="AV254" s="13" t="s">
        <v>80</v>
      </c>
      <c r="AW254" s="13" t="s">
        <v>29</v>
      </c>
      <c r="AX254" s="13" t="s">
        <v>72</v>
      </c>
      <c r="AY254" s="216" t="s">
        <v>182</v>
      </c>
    </row>
    <row r="255" spans="1:65" s="14" customFormat="1" ht="11.25">
      <c r="B255" s="217"/>
      <c r="C255" s="218"/>
      <c r="D255" s="208" t="s">
        <v>194</v>
      </c>
      <c r="E255" s="219" t="s">
        <v>1</v>
      </c>
      <c r="F255" s="220" t="s">
        <v>80</v>
      </c>
      <c r="G255" s="218"/>
      <c r="H255" s="221">
        <v>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194</v>
      </c>
      <c r="AU255" s="227" t="s">
        <v>82</v>
      </c>
      <c r="AV255" s="14" t="s">
        <v>82</v>
      </c>
      <c r="AW255" s="14" t="s">
        <v>29</v>
      </c>
      <c r="AX255" s="14" t="s">
        <v>80</v>
      </c>
      <c r="AY255" s="227" t="s">
        <v>182</v>
      </c>
    </row>
    <row r="256" spans="1:65" s="2" customFormat="1" ht="37.9" customHeight="1">
      <c r="A256" s="34"/>
      <c r="B256" s="35"/>
      <c r="C256" s="242" t="s">
        <v>492</v>
      </c>
      <c r="D256" s="242" t="s">
        <v>648</v>
      </c>
      <c r="E256" s="243" t="s">
        <v>6269</v>
      </c>
      <c r="F256" s="244" t="s">
        <v>6270</v>
      </c>
      <c r="G256" s="245" t="s">
        <v>324</v>
      </c>
      <c r="H256" s="246">
        <v>1</v>
      </c>
      <c r="I256" s="247"/>
      <c r="J256" s="248">
        <f>ROUND(I256*H256,2)</f>
        <v>0</v>
      </c>
      <c r="K256" s="249"/>
      <c r="L256" s="250"/>
      <c r="M256" s="251" t="s">
        <v>1</v>
      </c>
      <c r="N256" s="252" t="s">
        <v>37</v>
      </c>
      <c r="O256" s="71"/>
      <c r="P256" s="202">
        <f>O256*H256</f>
        <v>0</v>
      </c>
      <c r="Q256" s="202">
        <v>1.4E-3</v>
      </c>
      <c r="R256" s="202">
        <f>Q256*H256</f>
        <v>1.4E-3</v>
      </c>
      <c r="S256" s="202">
        <v>0</v>
      </c>
      <c r="T256" s="20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434</v>
      </c>
      <c r="AT256" s="204" t="s">
        <v>648</v>
      </c>
      <c r="AU256" s="204" t="s">
        <v>82</v>
      </c>
      <c r="AY256" s="17" t="s">
        <v>182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7" t="s">
        <v>80</v>
      </c>
      <c r="BK256" s="205">
        <f>ROUND(I256*H256,2)</f>
        <v>0</v>
      </c>
      <c r="BL256" s="17" t="s">
        <v>326</v>
      </c>
      <c r="BM256" s="204" t="s">
        <v>6271</v>
      </c>
    </row>
    <row r="257" spans="1:65" s="13" customFormat="1" ht="11.25">
      <c r="B257" s="206"/>
      <c r="C257" s="207"/>
      <c r="D257" s="208" t="s">
        <v>194</v>
      </c>
      <c r="E257" s="209" t="s">
        <v>1</v>
      </c>
      <c r="F257" s="210" t="s">
        <v>6180</v>
      </c>
      <c r="G257" s="207"/>
      <c r="H257" s="209" t="s">
        <v>1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194</v>
      </c>
      <c r="AU257" s="216" t="s">
        <v>82</v>
      </c>
      <c r="AV257" s="13" t="s">
        <v>80</v>
      </c>
      <c r="AW257" s="13" t="s">
        <v>29</v>
      </c>
      <c r="AX257" s="13" t="s">
        <v>72</v>
      </c>
      <c r="AY257" s="216" t="s">
        <v>182</v>
      </c>
    </row>
    <row r="258" spans="1:65" s="14" customFormat="1" ht="11.25">
      <c r="B258" s="217"/>
      <c r="C258" s="218"/>
      <c r="D258" s="208" t="s">
        <v>194</v>
      </c>
      <c r="E258" s="219" t="s">
        <v>1</v>
      </c>
      <c r="F258" s="220" t="s">
        <v>80</v>
      </c>
      <c r="G258" s="218"/>
      <c r="H258" s="221">
        <v>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194</v>
      </c>
      <c r="AU258" s="227" t="s">
        <v>82</v>
      </c>
      <c r="AV258" s="14" t="s">
        <v>82</v>
      </c>
      <c r="AW258" s="14" t="s">
        <v>29</v>
      </c>
      <c r="AX258" s="14" t="s">
        <v>80</v>
      </c>
      <c r="AY258" s="227" t="s">
        <v>182</v>
      </c>
    </row>
    <row r="259" spans="1:65" s="2" customFormat="1" ht="24.2" customHeight="1">
      <c r="A259" s="34"/>
      <c r="B259" s="35"/>
      <c r="C259" s="242" t="s">
        <v>499</v>
      </c>
      <c r="D259" s="242" t="s">
        <v>648</v>
      </c>
      <c r="E259" s="243" t="s">
        <v>6272</v>
      </c>
      <c r="F259" s="244" t="s">
        <v>6273</v>
      </c>
      <c r="G259" s="245" t="s">
        <v>324</v>
      </c>
      <c r="H259" s="246">
        <v>1</v>
      </c>
      <c r="I259" s="247"/>
      <c r="J259" s="248">
        <f>ROUND(I259*H259,2)</f>
        <v>0</v>
      </c>
      <c r="K259" s="249"/>
      <c r="L259" s="250"/>
      <c r="M259" s="251" t="s">
        <v>1</v>
      </c>
      <c r="N259" s="252" t="s">
        <v>37</v>
      </c>
      <c r="O259" s="71"/>
      <c r="P259" s="202">
        <f>O259*H259</f>
        <v>0</v>
      </c>
      <c r="Q259" s="202">
        <v>2.9999999999999997E-4</v>
      </c>
      <c r="R259" s="202">
        <f>Q259*H259</f>
        <v>2.9999999999999997E-4</v>
      </c>
      <c r="S259" s="202">
        <v>0</v>
      </c>
      <c r="T259" s="20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434</v>
      </c>
      <c r="AT259" s="204" t="s">
        <v>648</v>
      </c>
      <c r="AU259" s="204" t="s">
        <v>82</v>
      </c>
      <c r="AY259" s="17" t="s">
        <v>182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7" t="s">
        <v>80</v>
      </c>
      <c r="BK259" s="205">
        <f>ROUND(I259*H259,2)</f>
        <v>0</v>
      </c>
      <c r="BL259" s="17" t="s">
        <v>326</v>
      </c>
      <c r="BM259" s="204" t="s">
        <v>6274</v>
      </c>
    </row>
    <row r="260" spans="1:65" s="13" customFormat="1" ht="11.25">
      <c r="B260" s="206"/>
      <c r="C260" s="207"/>
      <c r="D260" s="208" t="s">
        <v>194</v>
      </c>
      <c r="E260" s="209" t="s">
        <v>1</v>
      </c>
      <c r="F260" s="210" t="s">
        <v>6180</v>
      </c>
      <c r="G260" s="207"/>
      <c r="H260" s="209" t="s">
        <v>1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194</v>
      </c>
      <c r="AU260" s="216" t="s">
        <v>82</v>
      </c>
      <c r="AV260" s="13" t="s">
        <v>80</v>
      </c>
      <c r="AW260" s="13" t="s">
        <v>29</v>
      </c>
      <c r="AX260" s="13" t="s">
        <v>72</v>
      </c>
      <c r="AY260" s="216" t="s">
        <v>182</v>
      </c>
    </row>
    <row r="261" spans="1:65" s="14" customFormat="1" ht="11.25">
      <c r="B261" s="217"/>
      <c r="C261" s="218"/>
      <c r="D261" s="208" t="s">
        <v>194</v>
      </c>
      <c r="E261" s="219" t="s">
        <v>1</v>
      </c>
      <c r="F261" s="220" t="s">
        <v>80</v>
      </c>
      <c r="G261" s="218"/>
      <c r="H261" s="221">
        <v>1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194</v>
      </c>
      <c r="AU261" s="227" t="s">
        <v>82</v>
      </c>
      <c r="AV261" s="14" t="s">
        <v>82</v>
      </c>
      <c r="AW261" s="14" t="s">
        <v>29</v>
      </c>
      <c r="AX261" s="14" t="s">
        <v>80</v>
      </c>
      <c r="AY261" s="227" t="s">
        <v>182</v>
      </c>
    </row>
    <row r="262" spans="1:65" s="2" customFormat="1" ht="44.25" customHeight="1">
      <c r="A262" s="34"/>
      <c r="B262" s="35"/>
      <c r="C262" s="192" t="s">
        <v>504</v>
      </c>
      <c r="D262" s="192" t="s">
        <v>184</v>
      </c>
      <c r="E262" s="193" t="s">
        <v>6275</v>
      </c>
      <c r="F262" s="194" t="s">
        <v>6276</v>
      </c>
      <c r="G262" s="195" t="s">
        <v>318</v>
      </c>
      <c r="H262" s="196">
        <v>5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37</v>
      </c>
      <c r="O262" s="71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326</v>
      </c>
      <c r="AT262" s="204" t="s">
        <v>184</v>
      </c>
      <c r="AU262" s="204" t="s">
        <v>82</v>
      </c>
      <c r="AY262" s="17" t="s">
        <v>182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326</v>
      </c>
      <c r="BM262" s="204" t="s">
        <v>6277</v>
      </c>
    </row>
    <row r="263" spans="1:65" s="13" customFormat="1" ht="11.25">
      <c r="B263" s="206"/>
      <c r="C263" s="207"/>
      <c r="D263" s="208" t="s">
        <v>194</v>
      </c>
      <c r="E263" s="209" t="s">
        <v>1</v>
      </c>
      <c r="F263" s="210" t="s">
        <v>6278</v>
      </c>
      <c r="G263" s="207"/>
      <c r="H263" s="209" t="s">
        <v>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194</v>
      </c>
      <c r="AU263" s="216" t="s">
        <v>82</v>
      </c>
      <c r="AV263" s="13" t="s">
        <v>80</v>
      </c>
      <c r="AW263" s="13" t="s">
        <v>29</v>
      </c>
      <c r="AX263" s="13" t="s">
        <v>72</v>
      </c>
      <c r="AY263" s="216" t="s">
        <v>182</v>
      </c>
    </row>
    <row r="264" spans="1:65" s="14" customFormat="1" ht="11.25">
      <c r="B264" s="217"/>
      <c r="C264" s="218"/>
      <c r="D264" s="208" t="s">
        <v>194</v>
      </c>
      <c r="E264" s="219" t="s">
        <v>1</v>
      </c>
      <c r="F264" s="220" t="s">
        <v>198</v>
      </c>
      <c r="G264" s="218"/>
      <c r="H264" s="221">
        <v>3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194</v>
      </c>
      <c r="AU264" s="227" t="s">
        <v>82</v>
      </c>
      <c r="AV264" s="14" t="s">
        <v>82</v>
      </c>
      <c r="AW264" s="14" t="s">
        <v>29</v>
      </c>
      <c r="AX264" s="14" t="s">
        <v>72</v>
      </c>
      <c r="AY264" s="227" t="s">
        <v>182</v>
      </c>
    </row>
    <row r="265" spans="1:65" s="13" customFormat="1" ht="11.25">
      <c r="B265" s="206"/>
      <c r="C265" s="207"/>
      <c r="D265" s="208" t="s">
        <v>194</v>
      </c>
      <c r="E265" s="209" t="s">
        <v>1</v>
      </c>
      <c r="F265" s="210" t="s">
        <v>6188</v>
      </c>
      <c r="G265" s="207"/>
      <c r="H265" s="209" t="s">
        <v>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194</v>
      </c>
      <c r="AU265" s="216" t="s">
        <v>82</v>
      </c>
      <c r="AV265" s="13" t="s">
        <v>80</v>
      </c>
      <c r="AW265" s="13" t="s">
        <v>29</v>
      </c>
      <c r="AX265" s="13" t="s">
        <v>72</v>
      </c>
      <c r="AY265" s="216" t="s">
        <v>182</v>
      </c>
    </row>
    <row r="266" spans="1:65" s="14" customFormat="1" ht="11.25">
      <c r="B266" s="217"/>
      <c r="C266" s="218"/>
      <c r="D266" s="208" t="s">
        <v>194</v>
      </c>
      <c r="E266" s="219" t="s">
        <v>1</v>
      </c>
      <c r="F266" s="220" t="s">
        <v>82</v>
      </c>
      <c r="G266" s="218"/>
      <c r="H266" s="221">
        <v>2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194</v>
      </c>
      <c r="AU266" s="227" t="s">
        <v>82</v>
      </c>
      <c r="AV266" s="14" t="s">
        <v>82</v>
      </c>
      <c r="AW266" s="14" t="s">
        <v>29</v>
      </c>
      <c r="AX266" s="14" t="s">
        <v>72</v>
      </c>
      <c r="AY266" s="227" t="s">
        <v>182</v>
      </c>
    </row>
    <row r="267" spans="1:65" s="15" customFormat="1" ht="11.25">
      <c r="B267" s="228"/>
      <c r="C267" s="229"/>
      <c r="D267" s="208" t="s">
        <v>194</v>
      </c>
      <c r="E267" s="230" t="s">
        <v>1</v>
      </c>
      <c r="F267" s="231" t="s">
        <v>218</v>
      </c>
      <c r="G267" s="229"/>
      <c r="H267" s="232">
        <v>5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194</v>
      </c>
      <c r="AU267" s="238" t="s">
        <v>82</v>
      </c>
      <c r="AV267" s="15" t="s">
        <v>187</v>
      </c>
      <c r="AW267" s="15" t="s">
        <v>29</v>
      </c>
      <c r="AX267" s="15" t="s">
        <v>80</v>
      </c>
      <c r="AY267" s="238" t="s">
        <v>182</v>
      </c>
    </row>
    <row r="268" spans="1:65" s="2" customFormat="1" ht="33" customHeight="1">
      <c r="A268" s="34"/>
      <c r="B268" s="35"/>
      <c r="C268" s="242" t="s">
        <v>510</v>
      </c>
      <c r="D268" s="242" t="s">
        <v>648</v>
      </c>
      <c r="E268" s="243" t="s">
        <v>6279</v>
      </c>
      <c r="F268" s="244" t="s">
        <v>6280</v>
      </c>
      <c r="G268" s="245" t="s">
        <v>318</v>
      </c>
      <c r="H268" s="246">
        <v>3.6</v>
      </c>
      <c r="I268" s="247"/>
      <c r="J268" s="248">
        <f>ROUND(I268*H268,2)</f>
        <v>0</v>
      </c>
      <c r="K268" s="249"/>
      <c r="L268" s="250"/>
      <c r="M268" s="251" t="s">
        <v>1</v>
      </c>
      <c r="N268" s="252" t="s">
        <v>37</v>
      </c>
      <c r="O268" s="71"/>
      <c r="P268" s="202">
        <f>O268*H268</f>
        <v>0</v>
      </c>
      <c r="Q268" s="202">
        <v>4.3E-3</v>
      </c>
      <c r="R268" s="202">
        <f>Q268*H268</f>
        <v>1.5480000000000001E-2</v>
      </c>
      <c r="S268" s="202">
        <v>0</v>
      </c>
      <c r="T268" s="20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4" t="s">
        <v>434</v>
      </c>
      <c r="AT268" s="204" t="s">
        <v>648</v>
      </c>
      <c r="AU268" s="204" t="s">
        <v>82</v>
      </c>
      <c r="AY268" s="17" t="s">
        <v>182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7" t="s">
        <v>80</v>
      </c>
      <c r="BK268" s="205">
        <f>ROUND(I268*H268,2)</f>
        <v>0</v>
      </c>
      <c r="BL268" s="17" t="s">
        <v>326</v>
      </c>
      <c r="BM268" s="204" t="s">
        <v>6281</v>
      </c>
    </row>
    <row r="269" spans="1:65" s="14" customFormat="1" ht="11.25">
      <c r="B269" s="217"/>
      <c r="C269" s="218"/>
      <c r="D269" s="208" t="s">
        <v>194</v>
      </c>
      <c r="E269" s="218"/>
      <c r="F269" s="220" t="s">
        <v>6250</v>
      </c>
      <c r="G269" s="218"/>
      <c r="H269" s="221">
        <v>3.6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194</v>
      </c>
      <c r="AU269" s="227" t="s">
        <v>82</v>
      </c>
      <c r="AV269" s="14" t="s">
        <v>82</v>
      </c>
      <c r="AW269" s="14" t="s">
        <v>4</v>
      </c>
      <c r="AX269" s="14" t="s">
        <v>80</v>
      </c>
      <c r="AY269" s="227" t="s">
        <v>182</v>
      </c>
    </row>
    <row r="270" spans="1:65" s="2" customFormat="1" ht="16.5" customHeight="1">
      <c r="A270" s="34"/>
      <c r="B270" s="35"/>
      <c r="C270" s="192" t="s">
        <v>516</v>
      </c>
      <c r="D270" s="192" t="s">
        <v>184</v>
      </c>
      <c r="E270" s="193" t="s">
        <v>5980</v>
      </c>
      <c r="F270" s="194" t="s">
        <v>5981</v>
      </c>
      <c r="G270" s="195" t="s">
        <v>324</v>
      </c>
      <c r="H270" s="196">
        <v>3</v>
      </c>
      <c r="I270" s="197"/>
      <c r="J270" s="198">
        <f>ROUND(I270*H270,2)</f>
        <v>0</v>
      </c>
      <c r="K270" s="199"/>
      <c r="L270" s="39"/>
      <c r="M270" s="200" t="s">
        <v>1</v>
      </c>
      <c r="N270" s="201" t="s">
        <v>37</v>
      </c>
      <c r="O270" s="71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4" t="s">
        <v>326</v>
      </c>
      <c r="AT270" s="204" t="s">
        <v>184</v>
      </c>
      <c r="AU270" s="204" t="s">
        <v>82</v>
      </c>
      <c r="AY270" s="17" t="s">
        <v>182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7" t="s">
        <v>80</v>
      </c>
      <c r="BK270" s="205">
        <f>ROUND(I270*H270,2)</f>
        <v>0</v>
      </c>
      <c r="BL270" s="17" t="s">
        <v>326</v>
      </c>
      <c r="BM270" s="204" t="s">
        <v>6282</v>
      </c>
    </row>
    <row r="271" spans="1:65" s="13" customFormat="1" ht="11.25">
      <c r="B271" s="206"/>
      <c r="C271" s="207"/>
      <c r="D271" s="208" t="s">
        <v>194</v>
      </c>
      <c r="E271" s="209" t="s">
        <v>1</v>
      </c>
      <c r="F271" s="210" t="s">
        <v>6180</v>
      </c>
      <c r="G271" s="207"/>
      <c r="H271" s="209" t="s">
        <v>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194</v>
      </c>
      <c r="AU271" s="216" t="s">
        <v>82</v>
      </c>
      <c r="AV271" s="13" t="s">
        <v>80</v>
      </c>
      <c r="AW271" s="13" t="s">
        <v>29</v>
      </c>
      <c r="AX271" s="13" t="s">
        <v>72</v>
      </c>
      <c r="AY271" s="216" t="s">
        <v>182</v>
      </c>
    </row>
    <row r="272" spans="1:65" s="14" customFormat="1" ht="11.25">
      <c r="B272" s="217"/>
      <c r="C272" s="218"/>
      <c r="D272" s="208" t="s">
        <v>194</v>
      </c>
      <c r="E272" s="219" t="s">
        <v>1</v>
      </c>
      <c r="F272" s="220" t="s">
        <v>80</v>
      </c>
      <c r="G272" s="218"/>
      <c r="H272" s="221">
        <v>1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194</v>
      </c>
      <c r="AU272" s="227" t="s">
        <v>82</v>
      </c>
      <c r="AV272" s="14" t="s">
        <v>82</v>
      </c>
      <c r="AW272" s="14" t="s">
        <v>29</v>
      </c>
      <c r="AX272" s="14" t="s">
        <v>72</v>
      </c>
      <c r="AY272" s="227" t="s">
        <v>182</v>
      </c>
    </row>
    <row r="273" spans="1:65" s="13" customFormat="1" ht="11.25">
      <c r="B273" s="206"/>
      <c r="C273" s="207"/>
      <c r="D273" s="208" t="s">
        <v>194</v>
      </c>
      <c r="E273" s="209" t="s">
        <v>1</v>
      </c>
      <c r="F273" s="210" t="s">
        <v>6188</v>
      </c>
      <c r="G273" s="207"/>
      <c r="H273" s="209" t="s">
        <v>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194</v>
      </c>
      <c r="AU273" s="216" t="s">
        <v>82</v>
      </c>
      <c r="AV273" s="13" t="s">
        <v>80</v>
      </c>
      <c r="AW273" s="13" t="s">
        <v>29</v>
      </c>
      <c r="AX273" s="13" t="s">
        <v>72</v>
      </c>
      <c r="AY273" s="216" t="s">
        <v>182</v>
      </c>
    </row>
    <row r="274" spans="1:65" s="14" customFormat="1" ht="11.25">
      <c r="B274" s="217"/>
      <c r="C274" s="218"/>
      <c r="D274" s="208" t="s">
        <v>194</v>
      </c>
      <c r="E274" s="219" t="s">
        <v>1</v>
      </c>
      <c r="F274" s="220" t="s">
        <v>80</v>
      </c>
      <c r="G274" s="218"/>
      <c r="H274" s="221">
        <v>1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194</v>
      </c>
      <c r="AU274" s="227" t="s">
        <v>82</v>
      </c>
      <c r="AV274" s="14" t="s">
        <v>82</v>
      </c>
      <c r="AW274" s="14" t="s">
        <v>29</v>
      </c>
      <c r="AX274" s="14" t="s">
        <v>72</v>
      </c>
      <c r="AY274" s="227" t="s">
        <v>182</v>
      </c>
    </row>
    <row r="275" spans="1:65" s="13" customFormat="1" ht="11.25">
      <c r="B275" s="206"/>
      <c r="C275" s="207"/>
      <c r="D275" s="208" t="s">
        <v>194</v>
      </c>
      <c r="E275" s="209" t="s">
        <v>1</v>
      </c>
      <c r="F275" s="210" t="s">
        <v>6259</v>
      </c>
      <c r="G275" s="207"/>
      <c r="H275" s="209" t="s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194</v>
      </c>
      <c r="AU275" s="216" t="s">
        <v>82</v>
      </c>
      <c r="AV275" s="13" t="s">
        <v>80</v>
      </c>
      <c r="AW275" s="13" t="s">
        <v>29</v>
      </c>
      <c r="AX275" s="13" t="s">
        <v>72</v>
      </c>
      <c r="AY275" s="216" t="s">
        <v>182</v>
      </c>
    </row>
    <row r="276" spans="1:65" s="14" customFormat="1" ht="11.25">
      <c r="B276" s="217"/>
      <c r="C276" s="218"/>
      <c r="D276" s="208" t="s">
        <v>194</v>
      </c>
      <c r="E276" s="219" t="s">
        <v>1</v>
      </c>
      <c r="F276" s="220" t="s">
        <v>80</v>
      </c>
      <c r="G276" s="218"/>
      <c r="H276" s="221">
        <v>1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194</v>
      </c>
      <c r="AU276" s="227" t="s">
        <v>82</v>
      </c>
      <c r="AV276" s="14" t="s">
        <v>82</v>
      </c>
      <c r="AW276" s="14" t="s">
        <v>29</v>
      </c>
      <c r="AX276" s="14" t="s">
        <v>72</v>
      </c>
      <c r="AY276" s="227" t="s">
        <v>182</v>
      </c>
    </row>
    <row r="277" spans="1:65" s="15" customFormat="1" ht="11.25">
      <c r="B277" s="228"/>
      <c r="C277" s="229"/>
      <c r="D277" s="208" t="s">
        <v>194</v>
      </c>
      <c r="E277" s="230" t="s">
        <v>1</v>
      </c>
      <c r="F277" s="231" t="s">
        <v>218</v>
      </c>
      <c r="G277" s="229"/>
      <c r="H277" s="232">
        <v>3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194</v>
      </c>
      <c r="AU277" s="238" t="s">
        <v>82</v>
      </c>
      <c r="AV277" s="15" t="s">
        <v>187</v>
      </c>
      <c r="AW277" s="15" t="s">
        <v>29</v>
      </c>
      <c r="AX277" s="15" t="s">
        <v>80</v>
      </c>
      <c r="AY277" s="238" t="s">
        <v>182</v>
      </c>
    </row>
    <row r="278" spans="1:65" s="2" customFormat="1" ht="16.5" customHeight="1">
      <c r="A278" s="34"/>
      <c r="B278" s="35"/>
      <c r="C278" s="242" t="s">
        <v>521</v>
      </c>
      <c r="D278" s="242" t="s">
        <v>648</v>
      </c>
      <c r="E278" s="243" t="s">
        <v>5983</v>
      </c>
      <c r="F278" s="244" t="s">
        <v>5984</v>
      </c>
      <c r="G278" s="245" t="s">
        <v>324</v>
      </c>
      <c r="H278" s="246">
        <v>3</v>
      </c>
      <c r="I278" s="247"/>
      <c r="J278" s="248">
        <f>ROUND(I278*H278,2)</f>
        <v>0</v>
      </c>
      <c r="K278" s="249"/>
      <c r="L278" s="250"/>
      <c r="M278" s="251" t="s">
        <v>1</v>
      </c>
      <c r="N278" s="252" t="s">
        <v>37</v>
      </c>
      <c r="O278" s="71"/>
      <c r="P278" s="202">
        <f>O278*H278</f>
        <v>0</v>
      </c>
      <c r="Q278" s="202">
        <v>2.0000000000000001E-4</v>
      </c>
      <c r="R278" s="202">
        <f>Q278*H278</f>
        <v>6.0000000000000006E-4</v>
      </c>
      <c r="S278" s="202">
        <v>0</v>
      </c>
      <c r="T278" s="20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434</v>
      </c>
      <c r="AT278" s="204" t="s">
        <v>648</v>
      </c>
      <c r="AU278" s="204" t="s">
        <v>82</v>
      </c>
      <c r="AY278" s="17" t="s">
        <v>182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80</v>
      </c>
      <c r="BK278" s="205">
        <f>ROUND(I278*H278,2)</f>
        <v>0</v>
      </c>
      <c r="BL278" s="17" t="s">
        <v>326</v>
      </c>
      <c r="BM278" s="204" t="s">
        <v>6283</v>
      </c>
    </row>
    <row r="279" spans="1:65" s="13" customFormat="1" ht="11.25">
      <c r="B279" s="206"/>
      <c r="C279" s="207"/>
      <c r="D279" s="208" t="s">
        <v>194</v>
      </c>
      <c r="E279" s="209" t="s">
        <v>1</v>
      </c>
      <c r="F279" s="210" t="s">
        <v>6180</v>
      </c>
      <c r="G279" s="207"/>
      <c r="H279" s="209" t="s">
        <v>1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194</v>
      </c>
      <c r="AU279" s="216" t="s">
        <v>82</v>
      </c>
      <c r="AV279" s="13" t="s">
        <v>80</v>
      </c>
      <c r="AW279" s="13" t="s">
        <v>29</v>
      </c>
      <c r="AX279" s="13" t="s">
        <v>72</v>
      </c>
      <c r="AY279" s="216" t="s">
        <v>182</v>
      </c>
    </row>
    <row r="280" spans="1:65" s="14" customFormat="1" ht="11.25">
      <c r="B280" s="217"/>
      <c r="C280" s="218"/>
      <c r="D280" s="208" t="s">
        <v>194</v>
      </c>
      <c r="E280" s="219" t="s">
        <v>1</v>
      </c>
      <c r="F280" s="220" t="s">
        <v>80</v>
      </c>
      <c r="G280" s="218"/>
      <c r="H280" s="221">
        <v>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194</v>
      </c>
      <c r="AU280" s="227" t="s">
        <v>82</v>
      </c>
      <c r="AV280" s="14" t="s">
        <v>82</v>
      </c>
      <c r="AW280" s="14" t="s">
        <v>29</v>
      </c>
      <c r="AX280" s="14" t="s">
        <v>72</v>
      </c>
      <c r="AY280" s="227" t="s">
        <v>182</v>
      </c>
    </row>
    <row r="281" spans="1:65" s="13" customFormat="1" ht="11.25">
      <c r="B281" s="206"/>
      <c r="C281" s="207"/>
      <c r="D281" s="208" t="s">
        <v>194</v>
      </c>
      <c r="E281" s="209" t="s">
        <v>1</v>
      </c>
      <c r="F281" s="210" t="s">
        <v>6188</v>
      </c>
      <c r="G281" s="207"/>
      <c r="H281" s="209" t="s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194</v>
      </c>
      <c r="AU281" s="216" t="s">
        <v>82</v>
      </c>
      <c r="AV281" s="13" t="s">
        <v>80</v>
      </c>
      <c r="AW281" s="13" t="s">
        <v>29</v>
      </c>
      <c r="AX281" s="13" t="s">
        <v>72</v>
      </c>
      <c r="AY281" s="216" t="s">
        <v>182</v>
      </c>
    </row>
    <row r="282" spans="1:65" s="14" customFormat="1" ht="11.25">
      <c r="B282" s="217"/>
      <c r="C282" s="218"/>
      <c r="D282" s="208" t="s">
        <v>194</v>
      </c>
      <c r="E282" s="219" t="s">
        <v>1</v>
      </c>
      <c r="F282" s="220" t="s">
        <v>80</v>
      </c>
      <c r="G282" s="218"/>
      <c r="H282" s="221">
        <v>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194</v>
      </c>
      <c r="AU282" s="227" t="s">
        <v>82</v>
      </c>
      <c r="AV282" s="14" t="s">
        <v>82</v>
      </c>
      <c r="AW282" s="14" t="s">
        <v>29</v>
      </c>
      <c r="AX282" s="14" t="s">
        <v>72</v>
      </c>
      <c r="AY282" s="227" t="s">
        <v>182</v>
      </c>
    </row>
    <row r="283" spans="1:65" s="13" customFormat="1" ht="11.25">
      <c r="B283" s="206"/>
      <c r="C283" s="207"/>
      <c r="D283" s="208" t="s">
        <v>194</v>
      </c>
      <c r="E283" s="209" t="s">
        <v>1</v>
      </c>
      <c r="F283" s="210" t="s">
        <v>6259</v>
      </c>
      <c r="G283" s="207"/>
      <c r="H283" s="209" t="s">
        <v>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194</v>
      </c>
      <c r="AU283" s="216" t="s">
        <v>82</v>
      </c>
      <c r="AV283" s="13" t="s">
        <v>80</v>
      </c>
      <c r="AW283" s="13" t="s">
        <v>29</v>
      </c>
      <c r="AX283" s="13" t="s">
        <v>72</v>
      </c>
      <c r="AY283" s="216" t="s">
        <v>182</v>
      </c>
    </row>
    <row r="284" spans="1:65" s="14" customFormat="1" ht="11.25">
      <c r="B284" s="217"/>
      <c r="C284" s="218"/>
      <c r="D284" s="208" t="s">
        <v>194</v>
      </c>
      <c r="E284" s="219" t="s">
        <v>1</v>
      </c>
      <c r="F284" s="220" t="s">
        <v>80</v>
      </c>
      <c r="G284" s="218"/>
      <c r="H284" s="221">
        <v>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194</v>
      </c>
      <c r="AU284" s="227" t="s">
        <v>82</v>
      </c>
      <c r="AV284" s="14" t="s">
        <v>82</v>
      </c>
      <c r="AW284" s="14" t="s">
        <v>29</v>
      </c>
      <c r="AX284" s="14" t="s">
        <v>72</v>
      </c>
      <c r="AY284" s="227" t="s">
        <v>182</v>
      </c>
    </row>
    <row r="285" spans="1:65" s="15" customFormat="1" ht="11.25">
      <c r="B285" s="228"/>
      <c r="C285" s="229"/>
      <c r="D285" s="208" t="s">
        <v>194</v>
      </c>
      <c r="E285" s="230" t="s">
        <v>1</v>
      </c>
      <c r="F285" s="231" t="s">
        <v>218</v>
      </c>
      <c r="G285" s="229"/>
      <c r="H285" s="232">
        <v>3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194</v>
      </c>
      <c r="AU285" s="238" t="s">
        <v>82</v>
      </c>
      <c r="AV285" s="15" t="s">
        <v>187</v>
      </c>
      <c r="AW285" s="15" t="s">
        <v>29</v>
      </c>
      <c r="AX285" s="15" t="s">
        <v>80</v>
      </c>
      <c r="AY285" s="238" t="s">
        <v>182</v>
      </c>
    </row>
    <row r="286" spans="1:65" s="2" customFormat="1" ht="21.75" customHeight="1">
      <c r="A286" s="34"/>
      <c r="B286" s="35"/>
      <c r="C286" s="192" t="s">
        <v>527</v>
      </c>
      <c r="D286" s="192" t="s">
        <v>184</v>
      </c>
      <c r="E286" s="193" t="s">
        <v>6284</v>
      </c>
      <c r="F286" s="194" t="s">
        <v>6285</v>
      </c>
      <c r="G286" s="195" t="s">
        <v>941</v>
      </c>
      <c r="H286" s="196">
        <v>20</v>
      </c>
      <c r="I286" s="197"/>
      <c r="J286" s="198">
        <f>ROUND(I286*H286,2)</f>
        <v>0</v>
      </c>
      <c r="K286" s="199"/>
      <c r="L286" s="39"/>
      <c r="M286" s="200" t="s">
        <v>1</v>
      </c>
      <c r="N286" s="201" t="s">
        <v>37</v>
      </c>
      <c r="O286" s="71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4" t="s">
        <v>326</v>
      </c>
      <c r="AT286" s="204" t="s">
        <v>184</v>
      </c>
      <c r="AU286" s="204" t="s">
        <v>82</v>
      </c>
      <c r="AY286" s="17" t="s">
        <v>182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7" t="s">
        <v>80</v>
      </c>
      <c r="BK286" s="205">
        <f>ROUND(I286*H286,2)</f>
        <v>0</v>
      </c>
      <c r="BL286" s="17" t="s">
        <v>326</v>
      </c>
      <c r="BM286" s="204" t="s">
        <v>6286</v>
      </c>
    </row>
    <row r="287" spans="1:65" s="13" customFormat="1" ht="11.25">
      <c r="B287" s="206"/>
      <c r="C287" s="207"/>
      <c r="D287" s="208" t="s">
        <v>194</v>
      </c>
      <c r="E287" s="209" t="s">
        <v>1</v>
      </c>
      <c r="F287" s="210" t="s">
        <v>6287</v>
      </c>
      <c r="G287" s="207"/>
      <c r="H287" s="209" t="s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194</v>
      </c>
      <c r="AU287" s="216" t="s">
        <v>82</v>
      </c>
      <c r="AV287" s="13" t="s">
        <v>80</v>
      </c>
      <c r="AW287" s="13" t="s">
        <v>29</v>
      </c>
      <c r="AX287" s="13" t="s">
        <v>72</v>
      </c>
      <c r="AY287" s="216" t="s">
        <v>182</v>
      </c>
    </row>
    <row r="288" spans="1:65" s="14" customFormat="1" ht="11.25">
      <c r="B288" s="217"/>
      <c r="C288" s="218"/>
      <c r="D288" s="208" t="s">
        <v>194</v>
      </c>
      <c r="E288" s="219" t="s">
        <v>1</v>
      </c>
      <c r="F288" s="220" t="s">
        <v>348</v>
      </c>
      <c r="G288" s="218"/>
      <c r="H288" s="221">
        <v>20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194</v>
      </c>
      <c r="AU288" s="227" t="s">
        <v>82</v>
      </c>
      <c r="AV288" s="14" t="s">
        <v>82</v>
      </c>
      <c r="AW288" s="14" t="s">
        <v>29</v>
      </c>
      <c r="AX288" s="14" t="s">
        <v>80</v>
      </c>
      <c r="AY288" s="227" t="s">
        <v>182</v>
      </c>
    </row>
    <row r="289" spans="1:65" s="2" customFormat="1" ht="16.5" customHeight="1">
      <c r="A289" s="34"/>
      <c r="B289" s="35"/>
      <c r="C289" s="192" t="s">
        <v>532</v>
      </c>
      <c r="D289" s="192" t="s">
        <v>184</v>
      </c>
      <c r="E289" s="193" t="s">
        <v>6288</v>
      </c>
      <c r="F289" s="194" t="s">
        <v>6289</v>
      </c>
      <c r="G289" s="195" t="s">
        <v>941</v>
      </c>
      <c r="H289" s="196">
        <v>5</v>
      </c>
      <c r="I289" s="197"/>
      <c r="J289" s="198">
        <f>ROUND(I289*H289,2)</f>
        <v>0</v>
      </c>
      <c r="K289" s="199"/>
      <c r="L289" s="39"/>
      <c r="M289" s="200" t="s">
        <v>1</v>
      </c>
      <c r="N289" s="201" t="s">
        <v>37</v>
      </c>
      <c r="O289" s="71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4" t="s">
        <v>326</v>
      </c>
      <c r="AT289" s="204" t="s">
        <v>184</v>
      </c>
      <c r="AU289" s="204" t="s">
        <v>82</v>
      </c>
      <c r="AY289" s="17" t="s">
        <v>182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7" t="s">
        <v>80</v>
      </c>
      <c r="BK289" s="205">
        <f>ROUND(I289*H289,2)</f>
        <v>0</v>
      </c>
      <c r="BL289" s="17" t="s">
        <v>326</v>
      </c>
      <c r="BM289" s="204" t="s">
        <v>6290</v>
      </c>
    </row>
    <row r="290" spans="1:65" s="13" customFormat="1" ht="11.25">
      <c r="B290" s="206"/>
      <c r="C290" s="207"/>
      <c r="D290" s="208" t="s">
        <v>194</v>
      </c>
      <c r="E290" s="209" t="s">
        <v>1</v>
      </c>
      <c r="F290" s="210" t="s">
        <v>6287</v>
      </c>
      <c r="G290" s="207"/>
      <c r="H290" s="209" t="s">
        <v>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194</v>
      </c>
      <c r="AU290" s="216" t="s">
        <v>82</v>
      </c>
      <c r="AV290" s="13" t="s">
        <v>80</v>
      </c>
      <c r="AW290" s="13" t="s">
        <v>29</v>
      </c>
      <c r="AX290" s="13" t="s">
        <v>72</v>
      </c>
      <c r="AY290" s="216" t="s">
        <v>182</v>
      </c>
    </row>
    <row r="291" spans="1:65" s="14" customFormat="1" ht="11.25">
      <c r="B291" s="217"/>
      <c r="C291" s="218"/>
      <c r="D291" s="208" t="s">
        <v>194</v>
      </c>
      <c r="E291" s="219" t="s">
        <v>1</v>
      </c>
      <c r="F291" s="220" t="s">
        <v>243</v>
      </c>
      <c r="G291" s="218"/>
      <c r="H291" s="221">
        <v>5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194</v>
      </c>
      <c r="AU291" s="227" t="s">
        <v>82</v>
      </c>
      <c r="AV291" s="14" t="s">
        <v>82</v>
      </c>
      <c r="AW291" s="14" t="s">
        <v>29</v>
      </c>
      <c r="AX291" s="14" t="s">
        <v>80</v>
      </c>
      <c r="AY291" s="227" t="s">
        <v>182</v>
      </c>
    </row>
    <row r="292" spans="1:65" s="2" customFormat="1" ht="16.5" customHeight="1">
      <c r="A292" s="34"/>
      <c r="B292" s="35"/>
      <c r="C292" s="192" t="s">
        <v>551</v>
      </c>
      <c r="D292" s="192" t="s">
        <v>184</v>
      </c>
      <c r="E292" s="193" t="s">
        <v>6291</v>
      </c>
      <c r="F292" s="194" t="s">
        <v>6292</v>
      </c>
      <c r="G292" s="195" t="s">
        <v>941</v>
      </c>
      <c r="H292" s="196">
        <v>10</v>
      </c>
      <c r="I292" s="197"/>
      <c r="J292" s="198">
        <f>ROUND(I292*H292,2)</f>
        <v>0</v>
      </c>
      <c r="K292" s="199"/>
      <c r="L292" s="39"/>
      <c r="M292" s="200" t="s">
        <v>1</v>
      </c>
      <c r="N292" s="201" t="s">
        <v>37</v>
      </c>
      <c r="O292" s="71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4" t="s">
        <v>326</v>
      </c>
      <c r="AT292" s="204" t="s">
        <v>184</v>
      </c>
      <c r="AU292" s="204" t="s">
        <v>82</v>
      </c>
      <c r="AY292" s="17" t="s">
        <v>182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7" t="s">
        <v>80</v>
      </c>
      <c r="BK292" s="205">
        <f>ROUND(I292*H292,2)</f>
        <v>0</v>
      </c>
      <c r="BL292" s="17" t="s">
        <v>326</v>
      </c>
      <c r="BM292" s="204" t="s">
        <v>6293</v>
      </c>
    </row>
    <row r="293" spans="1:65" s="13" customFormat="1" ht="11.25">
      <c r="B293" s="206"/>
      <c r="C293" s="207"/>
      <c r="D293" s="208" t="s">
        <v>194</v>
      </c>
      <c r="E293" s="209" t="s">
        <v>1</v>
      </c>
      <c r="F293" s="210" t="s">
        <v>6287</v>
      </c>
      <c r="G293" s="207"/>
      <c r="H293" s="209" t="s">
        <v>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194</v>
      </c>
      <c r="AU293" s="216" t="s">
        <v>82</v>
      </c>
      <c r="AV293" s="13" t="s">
        <v>80</v>
      </c>
      <c r="AW293" s="13" t="s">
        <v>29</v>
      </c>
      <c r="AX293" s="13" t="s">
        <v>72</v>
      </c>
      <c r="AY293" s="216" t="s">
        <v>182</v>
      </c>
    </row>
    <row r="294" spans="1:65" s="14" customFormat="1" ht="11.25">
      <c r="B294" s="217"/>
      <c r="C294" s="218"/>
      <c r="D294" s="208" t="s">
        <v>194</v>
      </c>
      <c r="E294" s="219" t="s">
        <v>1</v>
      </c>
      <c r="F294" s="220" t="s">
        <v>136</v>
      </c>
      <c r="G294" s="218"/>
      <c r="H294" s="221">
        <v>10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194</v>
      </c>
      <c r="AU294" s="227" t="s">
        <v>82</v>
      </c>
      <c r="AV294" s="14" t="s">
        <v>82</v>
      </c>
      <c r="AW294" s="14" t="s">
        <v>29</v>
      </c>
      <c r="AX294" s="14" t="s">
        <v>80</v>
      </c>
      <c r="AY294" s="227" t="s">
        <v>182</v>
      </c>
    </row>
    <row r="295" spans="1:65" s="2" customFormat="1" ht="24.2" customHeight="1">
      <c r="A295" s="34"/>
      <c r="B295" s="35"/>
      <c r="C295" s="192" t="s">
        <v>824</v>
      </c>
      <c r="D295" s="192" t="s">
        <v>184</v>
      </c>
      <c r="E295" s="193" t="s">
        <v>4618</v>
      </c>
      <c r="F295" s="194" t="s">
        <v>4619</v>
      </c>
      <c r="G295" s="195" t="s">
        <v>292</v>
      </c>
      <c r="H295" s="196">
        <v>0.34300000000000003</v>
      </c>
      <c r="I295" s="197"/>
      <c r="J295" s="198">
        <f>ROUND(I295*H295,2)</f>
        <v>0</v>
      </c>
      <c r="K295" s="199"/>
      <c r="L295" s="39"/>
      <c r="M295" s="200" t="s">
        <v>1</v>
      </c>
      <c r="N295" s="201" t="s">
        <v>37</v>
      </c>
      <c r="O295" s="71"/>
      <c r="P295" s="202">
        <f>O295*H295</f>
        <v>0</v>
      </c>
      <c r="Q295" s="202">
        <v>0</v>
      </c>
      <c r="R295" s="202">
        <f>Q295*H295</f>
        <v>0</v>
      </c>
      <c r="S295" s="202">
        <v>0</v>
      </c>
      <c r="T295" s="20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4" t="s">
        <v>326</v>
      </c>
      <c r="AT295" s="204" t="s">
        <v>184</v>
      </c>
      <c r="AU295" s="204" t="s">
        <v>82</v>
      </c>
      <c r="AY295" s="17" t="s">
        <v>182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7" t="s">
        <v>80</v>
      </c>
      <c r="BK295" s="205">
        <f>ROUND(I295*H295,2)</f>
        <v>0</v>
      </c>
      <c r="BL295" s="17" t="s">
        <v>326</v>
      </c>
      <c r="BM295" s="204" t="s">
        <v>6294</v>
      </c>
    </row>
    <row r="296" spans="1:65" s="2" customFormat="1" ht="33" customHeight="1">
      <c r="A296" s="34"/>
      <c r="B296" s="35"/>
      <c r="C296" s="192" t="s">
        <v>830</v>
      </c>
      <c r="D296" s="192" t="s">
        <v>184</v>
      </c>
      <c r="E296" s="193" t="s">
        <v>4621</v>
      </c>
      <c r="F296" s="194" t="s">
        <v>4622</v>
      </c>
      <c r="G296" s="195" t="s">
        <v>292</v>
      </c>
      <c r="H296" s="196">
        <v>1.0289999999999999</v>
      </c>
      <c r="I296" s="197"/>
      <c r="J296" s="198">
        <f>ROUND(I296*H296,2)</f>
        <v>0</v>
      </c>
      <c r="K296" s="199"/>
      <c r="L296" s="39"/>
      <c r="M296" s="200" t="s">
        <v>1</v>
      </c>
      <c r="N296" s="201" t="s">
        <v>37</v>
      </c>
      <c r="O296" s="71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4" t="s">
        <v>326</v>
      </c>
      <c r="AT296" s="204" t="s">
        <v>184</v>
      </c>
      <c r="AU296" s="204" t="s">
        <v>82</v>
      </c>
      <c r="AY296" s="17" t="s">
        <v>182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7" t="s">
        <v>80</v>
      </c>
      <c r="BK296" s="205">
        <f>ROUND(I296*H296,2)</f>
        <v>0</v>
      </c>
      <c r="BL296" s="17" t="s">
        <v>326</v>
      </c>
      <c r="BM296" s="204" t="s">
        <v>6295</v>
      </c>
    </row>
    <row r="297" spans="1:65" s="14" customFormat="1" ht="11.25">
      <c r="B297" s="217"/>
      <c r="C297" s="218"/>
      <c r="D297" s="208" t="s">
        <v>194</v>
      </c>
      <c r="E297" s="218"/>
      <c r="F297" s="220" t="s">
        <v>6296</v>
      </c>
      <c r="G297" s="218"/>
      <c r="H297" s="221">
        <v>1.0289999999999999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194</v>
      </c>
      <c r="AU297" s="227" t="s">
        <v>82</v>
      </c>
      <c r="AV297" s="14" t="s">
        <v>82</v>
      </c>
      <c r="AW297" s="14" t="s">
        <v>4</v>
      </c>
      <c r="AX297" s="14" t="s">
        <v>80</v>
      </c>
      <c r="AY297" s="227" t="s">
        <v>182</v>
      </c>
    </row>
    <row r="298" spans="1:65" s="12" customFormat="1" ht="25.9" customHeight="1">
      <c r="B298" s="176"/>
      <c r="C298" s="177"/>
      <c r="D298" s="178" t="s">
        <v>71</v>
      </c>
      <c r="E298" s="179" t="s">
        <v>146</v>
      </c>
      <c r="F298" s="179" t="s">
        <v>4350</v>
      </c>
      <c r="G298" s="177"/>
      <c r="H298" s="177"/>
      <c r="I298" s="180"/>
      <c r="J298" s="181">
        <f>BK298</f>
        <v>0</v>
      </c>
      <c r="K298" s="177"/>
      <c r="L298" s="182"/>
      <c r="M298" s="183"/>
      <c r="N298" s="184"/>
      <c r="O298" s="184"/>
      <c r="P298" s="185">
        <f>P299</f>
        <v>0</v>
      </c>
      <c r="Q298" s="184"/>
      <c r="R298" s="185">
        <f>R299</f>
        <v>0</v>
      </c>
      <c r="S298" s="184"/>
      <c r="T298" s="186">
        <f>T299</f>
        <v>0</v>
      </c>
      <c r="AR298" s="187" t="s">
        <v>243</v>
      </c>
      <c r="AT298" s="188" t="s">
        <v>71</v>
      </c>
      <c r="AU298" s="188" t="s">
        <v>72</v>
      </c>
      <c r="AY298" s="187" t="s">
        <v>182</v>
      </c>
      <c r="BK298" s="189">
        <f>BK299</f>
        <v>0</v>
      </c>
    </row>
    <row r="299" spans="1:65" s="12" customFormat="1" ht="22.9" customHeight="1">
      <c r="B299" s="176"/>
      <c r="C299" s="177"/>
      <c r="D299" s="178" t="s">
        <v>71</v>
      </c>
      <c r="E299" s="190" t="s">
        <v>4351</v>
      </c>
      <c r="F299" s="190" t="s">
        <v>4352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SUM(P300:P301)</f>
        <v>0</v>
      </c>
      <c r="Q299" s="184"/>
      <c r="R299" s="185">
        <f>SUM(R300:R301)</f>
        <v>0</v>
      </c>
      <c r="S299" s="184"/>
      <c r="T299" s="186">
        <f>SUM(T300:T301)</f>
        <v>0</v>
      </c>
      <c r="AR299" s="187" t="s">
        <v>243</v>
      </c>
      <c r="AT299" s="188" t="s">
        <v>71</v>
      </c>
      <c r="AU299" s="188" t="s">
        <v>80</v>
      </c>
      <c r="AY299" s="187" t="s">
        <v>182</v>
      </c>
      <c r="BK299" s="189">
        <f>SUM(BK300:BK301)</f>
        <v>0</v>
      </c>
    </row>
    <row r="300" spans="1:65" s="2" customFormat="1" ht="16.5" customHeight="1">
      <c r="A300" s="34"/>
      <c r="B300" s="35"/>
      <c r="C300" s="192" t="s">
        <v>836</v>
      </c>
      <c r="D300" s="192" t="s">
        <v>184</v>
      </c>
      <c r="E300" s="193" t="s">
        <v>4353</v>
      </c>
      <c r="F300" s="194" t="s">
        <v>4354</v>
      </c>
      <c r="G300" s="195" t="s">
        <v>1883</v>
      </c>
      <c r="H300" s="196">
        <v>1</v>
      </c>
      <c r="I300" s="197"/>
      <c r="J300" s="198">
        <f>ROUND(I300*H300,2)</f>
        <v>0</v>
      </c>
      <c r="K300" s="199"/>
      <c r="L300" s="39"/>
      <c r="M300" s="200" t="s">
        <v>1</v>
      </c>
      <c r="N300" s="201" t="s">
        <v>37</v>
      </c>
      <c r="O300" s="71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4" t="s">
        <v>4355</v>
      </c>
      <c r="AT300" s="204" t="s">
        <v>184</v>
      </c>
      <c r="AU300" s="204" t="s">
        <v>82</v>
      </c>
      <c r="AY300" s="17" t="s">
        <v>182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7" t="s">
        <v>80</v>
      </c>
      <c r="BK300" s="205">
        <f>ROUND(I300*H300,2)</f>
        <v>0</v>
      </c>
      <c r="BL300" s="17" t="s">
        <v>4355</v>
      </c>
      <c r="BM300" s="204" t="s">
        <v>6297</v>
      </c>
    </row>
    <row r="301" spans="1:65" s="2" customFormat="1" ht="16.5" customHeight="1">
      <c r="A301" s="34"/>
      <c r="B301" s="35"/>
      <c r="C301" s="192" t="s">
        <v>842</v>
      </c>
      <c r="D301" s="192" t="s">
        <v>184</v>
      </c>
      <c r="E301" s="193" t="s">
        <v>4357</v>
      </c>
      <c r="F301" s="194" t="s">
        <v>4358</v>
      </c>
      <c r="G301" s="195" t="s">
        <v>1883</v>
      </c>
      <c r="H301" s="196">
        <v>1</v>
      </c>
      <c r="I301" s="197"/>
      <c r="J301" s="198">
        <f>ROUND(I301*H301,2)</f>
        <v>0</v>
      </c>
      <c r="K301" s="199"/>
      <c r="L301" s="39"/>
      <c r="M301" s="257" t="s">
        <v>1</v>
      </c>
      <c r="N301" s="258" t="s">
        <v>37</v>
      </c>
      <c r="O301" s="259"/>
      <c r="P301" s="260">
        <f>O301*H301</f>
        <v>0</v>
      </c>
      <c r="Q301" s="260">
        <v>0</v>
      </c>
      <c r="R301" s="260">
        <f>Q301*H301</f>
        <v>0</v>
      </c>
      <c r="S301" s="260">
        <v>0</v>
      </c>
      <c r="T301" s="26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4" t="s">
        <v>4355</v>
      </c>
      <c r="AT301" s="204" t="s">
        <v>184</v>
      </c>
      <c r="AU301" s="204" t="s">
        <v>82</v>
      </c>
      <c r="AY301" s="17" t="s">
        <v>182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7" t="s">
        <v>80</v>
      </c>
      <c r="BK301" s="205">
        <f>ROUND(I301*H301,2)</f>
        <v>0</v>
      </c>
      <c r="BL301" s="17" t="s">
        <v>4355</v>
      </c>
      <c r="BM301" s="204" t="s">
        <v>6298</v>
      </c>
    </row>
    <row r="302" spans="1:65" s="2" customFormat="1" ht="6.95" customHeight="1">
      <c r="A302" s="34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39"/>
      <c r="M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</sheetData>
  <sheetProtection algorithmName="SHA-512" hashValue="83GmDsJ4R6+U+wvqddQIXLEH1Te+/AAFaT9yWLvbFnXWb3SJdXK5LDA2J+4FKkvKEBoVk3tswDGNTEUIiv5M4w==" saltValue="lci6zMXkS9jM5ituzFRaC+IegW3fDjYk8ksihg8o0tw03zk3rNFuH85qk0TTgEWM0RvGVjsU765ewRZVxooqzg==" spinCount="100000" sheet="1" objects="1" scenarios="1" formatColumns="0" formatRows="0" autoFilter="0"/>
  <autoFilter ref="C129:K30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1" customFormat="1" ht="12" customHeight="1">
      <c r="B8" s="20"/>
      <c r="D8" s="119" t="s">
        <v>149</v>
      </c>
      <c r="L8" s="20"/>
    </row>
    <row r="9" spans="1:46" s="2" customFormat="1" ht="16.5" customHeight="1">
      <c r="A9" s="34"/>
      <c r="B9" s="39"/>
      <c r="C9" s="34"/>
      <c r="D9" s="34"/>
      <c r="E9" s="313" t="s">
        <v>5825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4249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5" t="s">
        <v>6299</v>
      </c>
      <c r="F11" s="316"/>
      <c r="G11" s="316"/>
      <c r="H11" s="31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45771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9" t="s">
        <v>1</v>
      </c>
      <c r="F29" s="319"/>
      <c r="G29" s="319"/>
      <c r="H29" s="31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ROUND((SUM(BE124:BE140)),  2)</f>
        <v>0</v>
      </c>
      <c r="G35" s="34"/>
      <c r="H35" s="34"/>
      <c r="I35" s="130">
        <v>0.21</v>
      </c>
      <c r="J35" s="129">
        <f>ROUND(((SUM(BE124:BE140))*I35),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ROUND((SUM(BF124:BF140)),  2)</f>
        <v>0</v>
      </c>
      <c r="G36" s="34"/>
      <c r="H36" s="34"/>
      <c r="I36" s="130">
        <v>0.12</v>
      </c>
      <c r="J36" s="129">
        <f>ROUND(((SUM(BF124:BF140))*I36),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ROUND((SUM(BG124:BG140)),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ROUND((SUM(BH124:BH140)),  2)</f>
        <v>0</v>
      </c>
      <c r="G38" s="34"/>
      <c r="H38" s="34"/>
      <c r="I38" s="130">
        <v>0.12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ROUND((SUM(BI124:BI140)),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5825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4249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06 - Demontáž a ekologická likvidace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45771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152</v>
      </c>
      <c r="D96" s="150"/>
      <c r="E96" s="150"/>
      <c r="F96" s="150"/>
      <c r="G96" s="150"/>
      <c r="H96" s="150"/>
      <c r="I96" s="150"/>
      <c r="J96" s="151" t="s">
        <v>153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154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155</v>
      </c>
    </row>
    <row r="99" spans="1:47" s="9" customFormat="1" ht="24.95" customHeight="1">
      <c r="B99" s="153"/>
      <c r="C99" s="154"/>
      <c r="D99" s="155" t="s">
        <v>156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159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160</v>
      </c>
      <c r="E101" s="156"/>
      <c r="F101" s="156"/>
      <c r="G101" s="156"/>
      <c r="H101" s="156"/>
      <c r="I101" s="156"/>
      <c r="J101" s="157">
        <f>J134</f>
        <v>0</v>
      </c>
      <c r="K101" s="154"/>
      <c r="L101" s="158"/>
    </row>
    <row r="102" spans="1:47" s="10" customFormat="1" ht="19.899999999999999" customHeight="1">
      <c r="B102" s="159"/>
      <c r="C102" s="104"/>
      <c r="D102" s="160" t="s">
        <v>4368</v>
      </c>
      <c r="E102" s="161"/>
      <c r="F102" s="161"/>
      <c r="G102" s="161"/>
      <c r="H102" s="161"/>
      <c r="I102" s="161"/>
      <c r="J102" s="162">
        <f>J135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Dejvické divadlo-Přístavba a stavební úpravy objektu č.p.1084, k.ú. Dejvice, Zelená 15a,Praha 6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149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5825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4249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5" t="str">
        <f>E11</f>
        <v>06 - Demontáž a ekologická likvidace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 xml:space="preserve"> </v>
      </c>
      <c r="G118" s="36"/>
      <c r="H118" s="36"/>
      <c r="I118" s="29" t="s">
        <v>22</v>
      </c>
      <c r="J118" s="66">
        <f>IF(J14="","",J14)</f>
        <v>45771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E17</f>
        <v xml:space="preserve"> </v>
      </c>
      <c r="G120" s="36"/>
      <c r="H120" s="36"/>
      <c r="I120" s="29" t="s">
        <v>28</v>
      </c>
      <c r="J120" s="32" t="str">
        <f>E23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IF(E20="","",E20)</f>
        <v>Vyplň údaj</v>
      </c>
      <c r="G121" s="36"/>
      <c r="H121" s="36"/>
      <c r="I121" s="29" t="s">
        <v>30</v>
      </c>
      <c r="J121" s="32" t="str">
        <f>E26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168</v>
      </c>
      <c r="D123" s="167" t="s">
        <v>57</v>
      </c>
      <c r="E123" s="167" t="s">
        <v>53</v>
      </c>
      <c r="F123" s="167" t="s">
        <v>54</v>
      </c>
      <c r="G123" s="167" t="s">
        <v>169</v>
      </c>
      <c r="H123" s="167" t="s">
        <v>170</v>
      </c>
      <c r="I123" s="167" t="s">
        <v>171</v>
      </c>
      <c r="J123" s="168" t="s">
        <v>153</v>
      </c>
      <c r="K123" s="169" t="s">
        <v>172</v>
      </c>
      <c r="L123" s="170"/>
      <c r="M123" s="75" t="s">
        <v>1</v>
      </c>
      <c r="N123" s="76" t="s">
        <v>36</v>
      </c>
      <c r="O123" s="76" t="s">
        <v>173</v>
      </c>
      <c r="P123" s="76" t="s">
        <v>174</v>
      </c>
      <c r="Q123" s="76" t="s">
        <v>175</v>
      </c>
      <c r="R123" s="76" t="s">
        <v>176</v>
      </c>
      <c r="S123" s="76" t="s">
        <v>177</v>
      </c>
      <c r="T123" s="77" t="s">
        <v>178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179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P125+P134</f>
        <v>0</v>
      </c>
      <c r="Q124" s="79"/>
      <c r="R124" s="173">
        <f>R125+R134</f>
        <v>0</v>
      </c>
      <c r="S124" s="79"/>
      <c r="T124" s="174">
        <f>T125+T134</f>
        <v>1.7496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155</v>
      </c>
      <c r="BK124" s="175">
        <f>BK125+BK134</f>
        <v>0</v>
      </c>
    </row>
    <row r="125" spans="1:65" s="12" customFormat="1" ht="25.9" customHeight="1">
      <c r="B125" s="176"/>
      <c r="C125" s="177"/>
      <c r="D125" s="178" t="s">
        <v>71</v>
      </c>
      <c r="E125" s="179" t="s">
        <v>180</v>
      </c>
      <c r="F125" s="179" t="s">
        <v>181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80</v>
      </c>
      <c r="AT125" s="188" t="s">
        <v>71</v>
      </c>
      <c r="AU125" s="188" t="s">
        <v>72</v>
      </c>
      <c r="AY125" s="187" t="s">
        <v>182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71</v>
      </c>
      <c r="E126" s="190" t="s">
        <v>432</v>
      </c>
      <c r="F126" s="190" t="s">
        <v>433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SUM(P127:P133)</f>
        <v>0</v>
      </c>
      <c r="Q126" s="184"/>
      <c r="R126" s="185">
        <f>SUM(R127:R133)</f>
        <v>0</v>
      </c>
      <c r="S126" s="184"/>
      <c r="T126" s="186">
        <f>SUM(T127:T133)</f>
        <v>0</v>
      </c>
      <c r="AR126" s="187" t="s">
        <v>80</v>
      </c>
      <c r="AT126" s="188" t="s">
        <v>71</v>
      </c>
      <c r="AU126" s="188" t="s">
        <v>80</v>
      </c>
      <c r="AY126" s="187" t="s">
        <v>182</v>
      </c>
      <c r="BK126" s="189">
        <f>SUM(BK127:BK133)</f>
        <v>0</v>
      </c>
    </row>
    <row r="127" spans="1:65" s="2" customFormat="1" ht="24.2" customHeight="1">
      <c r="A127" s="34"/>
      <c r="B127" s="35"/>
      <c r="C127" s="192" t="s">
        <v>80</v>
      </c>
      <c r="D127" s="192" t="s">
        <v>184</v>
      </c>
      <c r="E127" s="193" t="s">
        <v>435</v>
      </c>
      <c r="F127" s="194" t="s">
        <v>436</v>
      </c>
      <c r="G127" s="195" t="s">
        <v>292</v>
      </c>
      <c r="H127" s="196">
        <v>1.75</v>
      </c>
      <c r="I127" s="197"/>
      <c r="J127" s="198">
        <f>ROUND(I127*H127,2)</f>
        <v>0</v>
      </c>
      <c r="K127" s="199"/>
      <c r="L127" s="39"/>
      <c r="M127" s="200" t="s">
        <v>1</v>
      </c>
      <c r="N127" s="201" t="s">
        <v>37</v>
      </c>
      <c r="O127" s="71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4" t="s">
        <v>187</v>
      </c>
      <c r="AT127" s="204" t="s">
        <v>184</v>
      </c>
      <c r="AU127" s="204" t="s">
        <v>82</v>
      </c>
      <c r="AY127" s="17" t="s">
        <v>182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80</v>
      </c>
      <c r="BK127" s="205">
        <f>ROUND(I127*H127,2)</f>
        <v>0</v>
      </c>
      <c r="BL127" s="17" t="s">
        <v>187</v>
      </c>
      <c r="BM127" s="204" t="s">
        <v>6300</v>
      </c>
    </row>
    <row r="128" spans="1:65" s="2" customFormat="1" ht="33" customHeight="1">
      <c r="A128" s="34"/>
      <c r="B128" s="35"/>
      <c r="C128" s="192" t="s">
        <v>82</v>
      </c>
      <c r="D128" s="192" t="s">
        <v>184</v>
      </c>
      <c r="E128" s="193" t="s">
        <v>439</v>
      </c>
      <c r="F128" s="194" t="s">
        <v>440</v>
      </c>
      <c r="G128" s="195" t="s">
        <v>292</v>
      </c>
      <c r="H128" s="196">
        <v>8.75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187</v>
      </c>
      <c r="AT128" s="204" t="s">
        <v>184</v>
      </c>
      <c r="AU128" s="204" t="s">
        <v>82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187</v>
      </c>
      <c r="BM128" s="204" t="s">
        <v>6301</v>
      </c>
    </row>
    <row r="129" spans="1:65" s="14" customFormat="1" ht="11.25">
      <c r="B129" s="217"/>
      <c r="C129" s="218"/>
      <c r="D129" s="208" t="s">
        <v>194</v>
      </c>
      <c r="E129" s="218"/>
      <c r="F129" s="220" t="s">
        <v>6302</v>
      </c>
      <c r="G129" s="218"/>
      <c r="H129" s="221">
        <v>8.75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194</v>
      </c>
      <c r="AU129" s="227" t="s">
        <v>82</v>
      </c>
      <c r="AV129" s="14" t="s">
        <v>82</v>
      </c>
      <c r="AW129" s="14" t="s">
        <v>4</v>
      </c>
      <c r="AX129" s="14" t="s">
        <v>80</v>
      </c>
      <c r="AY129" s="227" t="s">
        <v>182</v>
      </c>
    </row>
    <row r="130" spans="1:65" s="2" customFormat="1" ht="24.2" customHeight="1">
      <c r="A130" s="34"/>
      <c r="B130" s="35"/>
      <c r="C130" s="192" t="s">
        <v>198</v>
      </c>
      <c r="D130" s="192" t="s">
        <v>184</v>
      </c>
      <c r="E130" s="193" t="s">
        <v>444</v>
      </c>
      <c r="F130" s="194" t="s">
        <v>445</v>
      </c>
      <c r="G130" s="195" t="s">
        <v>292</v>
      </c>
      <c r="H130" s="196">
        <v>1.75</v>
      </c>
      <c r="I130" s="197"/>
      <c r="J130" s="198">
        <f>ROUND(I130*H130,2)</f>
        <v>0</v>
      </c>
      <c r="K130" s="199"/>
      <c r="L130" s="39"/>
      <c r="M130" s="200" t="s">
        <v>1</v>
      </c>
      <c r="N130" s="201" t="s">
        <v>37</v>
      </c>
      <c r="O130" s="7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82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187</v>
      </c>
      <c r="BM130" s="204" t="s">
        <v>6303</v>
      </c>
    </row>
    <row r="131" spans="1:65" s="2" customFormat="1" ht="24.2" customHeight="1">
      <c r="A131" s="34"/>
      <c r="B131" s="35"/>
      <c r="C131" s="192" t="s">
        <v>187</v>
      </c>
      <c r="D131" s="192" t="s">
        <v>184</v>
      </c>
      <c r="E131" s="193" t="s">
        <v>448</v>
      </c>
      <c r="F131" s="194" t="s">
        <v>449</v>
      </c>
      <c r="G131" s="195" t="s">
        <v>292</v>
      </c>
      <c r="H131" s="196">
        <v>33.25</v>
      </c>
      <c r="I131" s="197"/>
      <c r="J131" s="198">
        <f>ROUND(I131*H131,2)</f>
        <v>0</v>
      </c>
      <c r="K131" s="199"/>
      <c r="L131" s="39"/>
      <c r="M131" s="200" t="s">
        <v>1</v>
      </c>
      <c r="N131" s="201" t="s">
        <v>37</v>
      </c>
      <c r="O131" s="71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187</v>
      </c>
      <c r="AT131" s="204" t="s">
        <v>184</v>
      </c>
      <c r="AU131" s="204" t="s">
        <v>82</v>
      </c>
      <c r="AY131" s="17" t="s">
        <v>182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80</v>
      </c>
      <c r="BK131" s="205">
        <f>ROUND(I131*H131,2)</f>
        <v>0</v>
      </c>
      <c r="BL131" s="17" t="s">
        <v>187</v>
      </c>
      <c r="BM131" s="204" t="s">
        <v>6304</v>
      </c>
    </row>
    <row r="132" spans="1:65" s="14" customFormat="1" ht="11.25">
      <c r="B132" s="217"/>
      <c r="C132" s="218"/>
      <c r="D132" s="208" t="s">
        <v>194</v>
      </c>
      <c r="E132" s="218"/>
      <c r="F132" s="220" t="s">
        <v>6305</v>
      </c>
      <c r="G132" s="218"/>
      <c r="H132" s="221">
        <v>33.25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194</v>
      </c>
      <c r="AU132" s="227" t="s">
        <v>82</v>
      </c>
      <c r="AV132" s="14" t="s">
        <v>82</v>
      </c>
      <c r="AW132" s="14" t="s">
        <v>4</v>
      </c>
      <c r="AX132" s="14" t="s">
        <v>80</v>
      </c>
      <c r="AY132" s="227" t="s">
        <v>182</v>
      </c>
    </row>
    <row r="133" spans="1:65" s="2" customFormat="1" ht="24.2" customHeight="1">
      <c r="A133" s="34"/>
      <c r="B133" s="35"/>
      <c r="C133" s="192" t="s">
        <v>243</v>
      </c>
      <c r="D133" s="192" t="s">
        <v>184</v>
      </c>
      <c r="E133" s="193" t="s">
        <v>6172</v>
      </c>
      <c r="F133" s="194" t="s">
        <v>6173</v>
      </c>
      <c r="G133" s="195" t="s">
        <v>292</v>
      </c>
      <c r="H133" s="196">
        <v>1.75</v>
      </c>
      <c r="I133" s="197"/>
      <c r="J133" s="198">
        <f>ROUND(I133*H133,2)</f>
        <v>0</v>
      </c>
      <c r="K133" s="199"/>
      <c r="L133" s="39"/>
      <c r="M133" s="200" t="s">
        <v>1</v>
      </c>
      <c r="N133" s="201" t="s">
        <v>37</v>
      </c>
      <c r="O133" s="71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187</v>
      </c>
      <c r="AT133" s="204" t="s">
        <v>184</v>
      </c>
      <c r="AU133" s="204" t="s">
        <v>82</v>
      </c>
      <c r="AY133" s="17" t="s">
        <v>182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80</v>
      </c>
      <c r="BK133" s="205">
        <f>ROUND(I133*H133,2)</f>
        <v>0</v>
      </c>
      <c r="BL133" s="17" t="s">
        <v>187</v>
      </c>
      <c r="BM133" s="204" t="s">
        <v>6306</v>
      </c>
    </row>
    <row r="134" spans="1:65" s="12" customFormat="1" ht="25.9" customHeight="1">
      <c r="B134" s="176"/>
      <c r="C134" s="177"/>
      <c r="D134" s="178" t="s">
        <v>71</v>
      </c>
      <c r="E134" s="179" t="s">
        <v>456</v>
      </c>
      <c r="F134" s="179" t="s">
        <v>457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1.7496</v>
      </c>
      <c r="AR134" s="187" t="s">
        <v>82</v>
      </c>
      <c r="AT134" s="188" t="s">
        <v>71</v>
      </c>
      <c r="AU134" s="188" t="s">
        <v>72</v>
      </c>
      <c r="AY134" s="187" t="s">
        <v>182</v>
      </c>
      <c r="BK134" s="189">
        <f>BK135</f>
        <v>0</v>
      </c>
    </row>
    <row r="135" spans="1:65" s="12" customFormat="1" ht="22.9" customHeight="1">
      <c r="B135" s="176"/>
      <c r="C135" s="177"/>
      <c r="D135" s="178" t="s">
        <v>71</v>
      </c>
      <c r="E135" s="190" t="s">
        <v>4605</v>
      </c>
      <c r="F135" s="190" t="s">
        <v>116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SUM(P136:P140)</f>
        <v>0</v>
      </c>
      <c r="Q135" s="184"/>
      <c r="R135" s="185">
        <f>SUM(R136:R140)</f>
        <v>0</v>
      </c>
      <c r="S135" s="184"/>
      <c r="T135" s="186">
        <f>SUM(T136:T140)</f>
        <v>1.7496</v>
      </c>
      <c r="AR135" s="187" t="s">
        <v>82</v>
      </c>
      <c r="AT135" s="188" t="s">
        <v>71</v>
      </c>
      <c r="AU135" s="188" t="s">
        <v>80</v>
      </c>
      <c r="AY135" s="187" t="s">
        <v>182</v>
      </c>
      <c r="BK135" s="189">
        <f>SUM(BK136:BK140)</f>
        <v>0</v>
      </c>
    </row>
    <row r="136" spans="1:65" s="2" customFormat="1" ht="44.25" customHeight="1">
      <c r="A136" s="34"/>
      <c r="B136" s="35"/>
      <c r="C136" s="192" t="s">
        <v>256</v>
      </c>
      <c r="D136" s="192" t="s">
        <v>184</v>
      </c>
      <c r="E136" s="193" t="s">
        <v>6307</v>
      </c>
      <c r="F136" s="194" t="s">
        <v>6308</v>
      </c>
      <c r="G136" s="195" t="s">
        <v>318</v>
      </c>
      <c r="H136" s="196">
        <v>42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2.41E-2</v>
      </c>
      <c r="T136" s="203">
        <f>S136*H136</f>
        <v>1.0122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326</v>
      </c>
      <c r="AT136" s="204" t="s">
        <v>184</v>
      </c>
      <c r="AU136" s="204" t="s">
        <v>82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326</v>
      </c>
      <c r="BM136" s="204" t="s">
        <v>6309</v>
      </c>
    </row>
    <row r="137" spans="1:65" s="14" customFormat="1" ht="11.25">
      <c r="B137" s="217"/>
      <c r="C137" s="218"/>
      <c r="D137" s="208" t="s">
        <v>194</v>
      </c>
      <c r="E137" s="219" t="s">
        <v>1</v>
      </c>
      <c r="F137" s="220" t="s">
        <v>492</v>
      </c>
      <c r="G137" s="218"/>
      <c r="H137" s="221">
        <v>42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194</v>
      </c>
      <c r="AU137" s="227" t="s">
        <v>82</v>
      </c>
      <c r="AV137" s="14" t="s">
        <v>82</v>
      </c>
      <c r="AW137" s="14" t="s">
        <v>29</v>
      </c>
      <c r="AX137" s="14" t="s">
        <v>80</v>
      </c>
      <c r="AY137" s="227" t="s">
        <v>182</v>
      </c>
    </row>
    <row r="138" spans="1:65" s="2" customFormat="1" ht="37.9" customHeight="1">
      <c r="A138" s="34"/>
      <c r="B138" s="35"/>
      <c r="C138" s="192" t="s">
        <v>276</v>
      </c>
      <c r="D138" s="192" t="s">
        <v>184</v>
      </c>
      <c r="E138" s="193" t="s">
        <v>6251</v>
      </c>
      <c r="F138" s="194" t="s">
        <v>6252</v>
      </c>
      <c r="G138" s="195" t="s">
        <v>318</v>
      </c>
      <c r="H138" s="196">
        <v>30</v>
      </c>
      <c r="I138" s="197"/>
      <c r="J138" s="198">
        <f>ROUND(I138*H138,2)</f>
        <v>0</v>
      </c>
      <c r="K138" s="199"/>
      <c r="L138" s="39"/>
      <c r="M138" s="200" t="s">
        <v>1</v>
      </c>
      <c r="N138" s="201" t="s">
        <v>37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4.5799999999999999E-3</v>
      </c>
      <c r="T138" s="203">
        <f>S138*H138</f>
        <v>0.13739999999999999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326</v>
      </c>
      <c r="AT138" s="204" t="s">
        <v>184</v>
      </c>
      <c r="AU138" s="204" t="s">
        <v>82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326</v>
      </c>
      <c r="BM138" s="204" t="s">
        <v>6310</v>
      </c>
    </row>
    <row r="139" spans="1:65" s="14" customFormat="1" ht="11.25">
      <c r="B139" s="217"/>
      <c r="C139" s="218"/>
      <c r="D139" s="208" t="s">
        <v>194</v>
      </c>
      <c r="E139" s="219" t="s">
        <v>1</v>
      </c>
      <c r="F139" s="220" t="s">
        <v>423</v>
      </c>
      <c r="G139" s="218"/>
      <c r="H139" s="221">
        <v>30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194</v>
      </c>
      <c r="AU139" s="227" t="s">
        <v>82</v>
      </c>
      <c r="AV139" s="14" t="s">
        <v>82</v>
      </c>
      <c r="AW139" s="14" t="s">
        <v>29</v>
      </c>
      <c r="AX139" s="14" t="s">
        <v>80</v>
      </c>
      <c r="AY139" s="227" t="s">
        <v>182</v>
      </c>
    </row>
    <row r="140" spans="1:65" s="2" customFormat="1" ht="37.9" customHeight="1">
      <c r="A140" s="34"/>
      <c r="B140" s="35"/>
      <c r="C140" s="192" t="s">
        <v>282</v>
      </c>
      <c r="D140" s="192" t="s">
        <v>184</v>
      </c>
      <c r="E140" s="193" t="s">
        <v>6311</v>
      </c>
      <c r="F140" s="194" t="s">
        <v>6312</v>
      </c>
      <c r="G140" s="195" t="s">
        <v>324</v>
      </c>
      <c r="H140" s="196">
        <v>1</v>
      </c>
      <c r="I140" s="197"/>
      <c r="J140" s="198">
        <f>ROUND(I140*H140,2)</f>
        <v>0</v>
      </c>
      <c r="K140" s="199"/>
      <c r="L140" s="39"/>
      <c r="M140" s="257" t="s">
        <v>1</v>
      </c>
      <c r="N140" s="258" t="s">
        <v>37</v>
      </c>
      <c r="O140" s="259"/>
      <c r="P140" s="260">
        <f>O140*H140</f>
        <v>0</v>
      </c>
      <c r="Q140" s="260">
        <v>0</v>
      </c>
      <c r="R140" s="260">
        <f>Q140*H140</f>
        <v>0</v>
      </c>
      <c r="S140" s="260">
        <v>0.6</v>
      </c>
      <c r="T140" s="261">
        <f>S140*H140</f>
        <v>0.6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326</v>
      </c>
      <c r="AT140" s="204" t="s">
        <v>184</v>
      </c>
      <c r="AU140" s="204" t="s">
        <v>82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326</v>
      </c>
      <c r="BM140" s="204" t="s">
        <v>6313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AAKU1iaB2YpusTteG614JbJqWI6z9wZQpulV2NC3Lkk4TKAnN4FpF771Lz2/186VVUJLLVJ5T4ANz4OwLu92/A==" saltValue="hIfaSs5+j8AkmeHupuPyJ5c7hEhSMCkHp3Y/jVHnWFXW/cVIK0pu13hD5BVrftgQMBa8jKEq/TS9s7cgrEqWjg==" spinCount="100000" sheet="1" objects="1" scenarios="1" formatColumns="0" formatRows="0" autoFilter="0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6314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ROUND((SUM(BE117:BE145)),  2)</f>
        <v>0</v>
      </c>
      <c r="G33" s="34"/>
      <c r="H33" s="34"/>
      <c r="I33" s="130">
        <v>0.21</v>
      </c>
      <c r="J33" s="129">
        <f>ROUND(((SUM(BE117:BE145))*I33),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ROUND((SUM(BF117:BF145)),  2)</f>
        <v>0</v>
      </c>
      <c r="G34" s="34"/>
      <c r="H34" s="34"/>
      <c r="I34" s="130">
        <v>0.12</v>
      </c>
      <c r="J34" s="129">
        <f>ROUND(((SUM(BF117:BF145))*I34),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ROUND((SUM(BG117:BG145)),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ROUND((SUM(BH117:BH145)),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ROUND((SUM(BI117:BI145)),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08 - ZOTK - Zařízení pro odvod kouře a tepla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6315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167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6.25" customHeight="1">
      <c r="A107" s="34"/>
      <c r="B107" s="35"/>
      <c r="C107" s="36"/>
      <c r="D107" s="36"/>
      <c r="E107" s="320" t="str">
        <f>E7</f>
        <v>Dejvické divadlo-Přístavba a stavební úpravy objektu č.p.1084, k.ú. Dejvice, Zelená 15a,Praha 6</v>
      </c>
      <c r="F107" s="321"/>
      <c r="G107" s="321"/>
      <c r="H107" s="321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149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5" t="str">
        <f>E9</f>
        <v>08 - ZOTK - Zařízení pro odvod kouře a tepla</v>
      </c>
      <c r="F109" s="322"/>
      <c r="G109" s="322"/>
      <c r="H109" s="322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>
        <f>IF(J12="","",J12)</f>
        <v>45771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23</v>
      </c>
      <c r="D113" s="36"/>
      <c r="E113" s="36"/>
      <c r="F113" s="27" t="str">
        <f>E15</f>
        <v xml:space="preserve"> </v>
      </c>
      <c r="G113" s="36"/>
      <c r="H113" s="36"/>
      <c r="I113" s="29" t="s">
        <v>28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26</v>
      </c>
      <c r="D114" s="36"/>
      <c r="E114" s="36"/>
      <c r="F114" s="27" t="str">
        <f>IF(E18="","",E18)</f>
        <v>Vyplň údaj</v>
      </c>
      <c r="G114" s="36"/>
      <c r="H114" s="36"/>
      <c r="I114" s="29" t="s">
        <v>30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168</v>
      </c>
      <c r="D116" s="167" t="s">
        <v>57</v>
      </c>
      <c r="E116" s="167" t="s">
        <v>53</v>
      </c>
      <c r="F116" s="167" t="s">
        <v>54</v>
      </c>
      <c r="G116" s="167" t="s">
        <v>169</v>
      </c>
      <c r="H116" s="167" t="s">
        <v>170</v>
      </c>
      <c r="I116" s="167" t="s">
        <v>171</v>
      </c>
      <c r="J116" s="168" t="s">
        <v>153</v>
      </c>
      <c r="K116" s="169" t="s">
        <v>172</v>
      </c>
      <c r="L116" s="170"/>
      <c r="M116" s="75" t="s">
        <v>1</v>
      </c>
      <c r="N116" s="76" t="s">
        <v>36</v>
      </c>
      <c r="O116" s="76" t="s">
        <v>173</v>
      </c>
      <c r="P116" s="76" t="s">
        <v>174</v>
      </c>
      <c r="Q116" s="76" t="s">
        <v>175</v>
      </c>
      <c r="R116" s="76" t="s">
        <v>176</v>
      </c>
      <c r="S116" s="76" t="s">
        <v>177</v>
      </c>
      <c r="T116" s="77" t="s">
        <v>178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179</v>
      </c>
      <c r="D117" s="36"/>
      <c r="E117" s="36"/>
      <c r="F117" s="36"/>
      <c r="G117" s="36"/>
      <c r="H117" s="36"/>
      <c r="I117" s="36"/>
      <c r="J117" s="171">
        <f>BK117</f>
        <v>0</v>
      </c>
      <c r="K117" s="36"/>
      <c r="L117" s="39"/>
      <c r="M117" s="78"/>
      <c r="N117" s="172"/>
      <c r="O117" s="79"/>
      <c r="P117" s="173">
        <f>P118</f>
        <v>0</v>
      </c>
      <c r="Q117" s="79"/>
      <c r="R117" s="173">
        <f>R118</f>
        <v>0</v>
      </c>
      <c r="S117" s="79"/>
      <c r="T117" s="174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71</v>
      </c>
      <c r="AU117" s="17" t="s">
        <v>155</v>
      </c>
      <c r="BK117" s="175">
        <f>BK118</f>
        <v>0</v>
      </c>
    </row>
    <row r="118" spans="1:65" s="12" customFormat="1" ht="25.9" customHeight="1">
      <c r="B118" s="176"/>
      <c r="C118" s="177"/>
      <c r="D118" s="178" t="s">
        <v>71</v>
      </c>
      <c r="E118" s="179" t="s">
        <v>6316</v>
      </c>
      <c r="F118" s="179" t="s">
        <v>6317</v>
      </c>
      <c r="G118" s="177"/>
      <c r="H118" s="177"/>
      <c r="I118" s="180"/>
      <c r="J118" s="181">
        <f>BK118</f>
        <v>0</v>
      </c>
      <c r="K118" s="177"/>
      <c r="L118" s="182"/>
      <c r="M118" s="183"/>
      <c r="N118" s="184"/>
      <c r="O118" s="184"/>
      <c r="P118" s="185">
        <f>SUM(P119:P145)</f>
        <v>0</v>
      </c>
      <c r="Q118" s="184"/>
      <c r="R118" s="185">
        <f>SUM(R119:R145)</f>
        <v>0</v>
      </c>
      <c r="S118" s="184"/>
      <c r="T118" s="186">
        <f>SUM(T119:T145)</f>
        <v>0</v>
      </c>
      <c r="AR118" s="187" t="s">
        <v>80</v>
      </c>
      <c r="AT118" s="188" t="s">
        <v>71</v>
      </c>
      <c r="AU118" s="188" t="s">
        <v>72</v>
      </c>
      <c r="AY118" s="187" t="s">
        <v>182</v>
      </c>
      <c r="BK118" s="189">
        <f>SUM(BK119:BK145)</f>
        <v>0</v>
      </c>
    </row>
    <row r="119" spans="1:65" s="2" customFormat="1" ht="44.25" customHeight="1">
      <c r="A119" s="34"/>
      <c r="B119" s="35"/>
      <c r="C119" s="192" t="s">
        <v>80</v>
      </c>
      <c r="D119" s="192" t="s">
        <v>184</v>
      </c>
      <c r="E119" s="193" t="s">
        <v>6318</v>
      </c>
      <c r="F119" s="194" t="s">
        <v>6319</v>
      </c>
      <c r="G119" s="195" t="s">
        <v>1883</v>
      </c>
      <c r="H119" s="196">
        <v>2</v>
      </c>
      <c r="I119" s="197"/>
      <c r="J119" s="198">
        <f>ROUND(I119*H119,2)</f>
        <v>0</v>
      </c>
      <c r="K119" s="199"/>
      <c r="L119" s="39"/>
      <c r="M119" s="200" t="s">
        <v>1</v>
      </c>
      <c r="N119" s="201" t="s">
        <v>37</v>
      </c>
      <c r="O119" s="71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4" t="s">
        <v>187</v>
      </c>
      <c r="AT119" s="204" t="s">
        <v>184</v>
      </c>
      <c r="AU119" s="204" t="s">
        <v>80</v>
      </c>
      <c r="AY119" s="17" t="s">
        <v>182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80</v>
      </c>
      <c r="BK119" s="205">
        <f>ROUND(I119*H119,2)</f>
        <v>0</v>
      </c>
      <c r="BL119" s="17" t="s">
        <v>187</v>
      </c>
      <c r="BM119" s="204" t="s">
        <v>6320</v>
      </c>
    </row>
    <row r="120" spans="1:65" s="2" customFormat="1" ht="33" customHeight="1">
      <c r="A120" s="34"/>
      <c r="B120" s="35"/>
      <c r="C120" s="192" t="s">
        <v>82</v>
      </c>
      <c r="D120" s="192" t="s">
        <v>184</v>
      </c>
      <c r="E120" s="193" t="s">
        <v>6321</v>
      </c>
      <c r="F120" s="194" t="s">
        <v>6322</v>
      </c>
      <c r="G120" s="195" t="s">
        <v>1883</v>
      </c>
      <c r="H120" s="196">
        <v>1</v>
      </c>
      <c r="I120" s="197"/>
      <c r="J120" s="198">
        <f>ROUND(I120*H120,2)</f>
        <v>0</v>
      </c>
      <c r="K120" s="199"/>
      <c r="L120" s="39"/>
      <c r="M120" s="200" t="s">
        <v>1</v>
      </c>
      <c r="N120" s="201" t="s">
        <v>37</v>
      </c>
      <c r="O120" s="71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4" t="s">
        <v>187</v>
      </c>
      <c r="AT120" s="204" t="s">
        <v>184</v>
      </c>
      <c r="AU120" s="204" t="s">
        <v>80</v>
      </c>
      <c r="AY120" s="17" t="s">
        <v>182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7" t="s">
        <v>80</v>
      </c>
      <c r="BK120" s="205">
        <f>ROUND(I120*H120,2)</f>
        <v>0</v>
      </c>
      <c r="BL120" s="17" t="s">
        <v>187</v>
      </c>
      <c r="BM120" s="204" t="s">
        <v>6323</v>
      </c>
    </row>
    <row r="121" spans="1:65" s="2" customFormat="1" ht="24.2" customHeight="1">
      <c r="A121" s="34"/>
      <c r="B121" s="35"/>
      <c r="C121" s="192" t="s">
        <v>198</v>
      </c>
      <c r="D121" s="192" t="s">
        <v>184</v>
      </c>
      <c r="E121" s="193" t="s">
        <v>6324</v>
      </c>
      <c r="F121" s="194" t="s">
        <v>6325</v>
      </c>
      <c r="G121" s="195" t="s">
        <v>1883</v>
      </c>
      <c r="H121" s="196">
        <v>2</v>
      </c>
      <c r="I121" s="197"/>
      <c r="J121" s="198">
        <f>ROUND(I121*H121,2)</f>
        <v>0</v>
      </c>
      <c r="K121" s="199"/>
      <c r="L121" s="39"/>
      <c r="M121" s="200" t="s">
        <v>1</v>
      </c>
      <c r="N121" s="201" t="s">
        <v>37</v>
      </c>
      <c r="O121" s="71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4" t="s">
        <v>187</v>
      </c>
      <c r="AT121" s="204" t="s">
        <v>184</v>
      </c>
      <c r="AU121" s="204" t="s">
        <v>80</v>
      </c>
      <c r="AY121" s="17" t="s">
        <v>182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80</v>
      </c>
      <c r="BK121" s="205">
        <f>ROUND(I121*H121,2)</f>
        <v>0</v>
      </c>
      <c r="BL121" s="17" t="s">
        <v>187</v>
      </c>
      <c r="BM121" s="204" t="s">
        <v>6326</v>
      </c>
    </row>
    <row r="122" spans="1:65" s="2" customFormat="1" ht="66.75" customHeight="1">
      <c r="A122" s="34"/>
      <c r="B122" s="35"/>
      <c r="C122" s="192" t="s">
        <v>187</v>
      </c>
      <c r="D122" s="192" t="s">
        <v>184</v>
      </c>
      <c r="E122" s="193" t="s">
        <v>6327</v>
      </c>
      <c r="F122" s="194" t="s">
        <v>6328</v>
      </c>
      <c r="G122" s="195" t="s">
        <v>1883</v>
      </c>
      <c r="H122" s="196">
        <v>1</v>
      </c>
      <c r="I122" s="197"/>
      <c r="J122" s="198">
        <f>ROUND(I122*H122,2)</f>
        <v>0</v>
      </c>
      <c r="K122" s="199"/>
      <c r="L122" s="39"/>
      <c r="M122" s="200" t="s">
        <v>1</v>
      </c>
      <c r="N122" s="201" t="s">
        <v>37</v>
      </c>
      <c r="O122" s="71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4" t="s">
        <v>187</v>
      </c>
      <c r="AT122" s="204" t="s">
        <v>184</v>
      </c>
      <c r="AU122" s="204" t="s">
        <v>80</v>
      </c>
      <c r="AY122" s="17" t="s">
        <v>182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80</v>
      </c>
      <c r="BK122" s="205">
        <f>ROUND(I122*H122,2)</f>
        <v>0</v>
      </c>
      <c r="BL122" s="17" t="s">
        <v>187</v>
      </c>
      <c r="BM122" s="204" t="s">
        <v>6329</v>
      </c>
    </row>
    <row r="123" spans="1:65" s="2" customFormat="1" ht="19.5">
      <c r="A123" s="34"/>
      <c r="B123" s="35"/>
      <c r="C123" s="36"/>
      <c r="D123" s="208" t="s">
        <v>652</v>
      </c>
      <c r="E123" s="36"/>
      <c r="F123" s="253" t="s">
        <v>6330</v>
      </c>
      <c r="G123" s="36"/>
      <c r="H123" s="36"/>
      <c r="I123" s="254"/>
      <c r="J123" s="36"/>
      <c r="K123" s="36"/>
      <c r="L123" s="39"/>
      <c r="M123" s="255"/>
      <c r="N123" s="256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652</v>
      </c>
      <c r="AU123" s="17" t="s">
        <v>80</v>
      </c>
    </row>
    <row r="124" spans="1:65" s="2" customFormat="1" ht="76.349999999999994" customHeight="1">
      <c r="A124" s="34"/>
      <c r="B124" s="35"/>
      <c r="C124" s="192" t="s">
        <v>243</v>
      </c>
      <c r="D124" s="192" t="s">
        <v>184</v>
      </c>
      <c r="E124" s="193" t="s">
        <v>6331</v>
      </c>
      <c r="F124" s="194" t="s">
        <v>6332</v>
      </c>
      <c r="G124" s="195" t="s">
        <v>1883</v>
      </c>
      <c r="H124" s="196">
        <v>1</v>
      </c>
      <c r="I124" s="197"/>
      <c r="J124" s="198">
        <f>ROUND(I124*H124,2)</f>
        <v>0</v>
      </c>
      <c r="K124" s="199"/>
      <c r="L124" s="39"/>
      <c r="M124" s="200" t="s">
        <v>1</v>
      </c>
      <c r="N124" s="201" t="s">
        <v>37</v>
      </c>
      <c r="O124" s="71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4" t="s">
        <v>187</v>
      </c>
      <c r="AT124" s="204" t="s">
        <v>184</v>
      </c>
      <c r="AU124" s="204" t="s">
        <v>80</v>
      </c>
      <c r="AY124" s="17" t="s">
        <v>182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80</v>
      </c>
      <c r="BK124" s="205">
        <f>ROUND(I124*H124,2)</f>
        <v>0</v>
      </c>
      <c r="BL124" s="17" t="s">
        <v>187</v>
      </c>
      <c r="BM124" s="204" t="s">
        <v>6333</v>
      </c>
    </row>
    <row r="125" spans="1:65" s="2" customFormat="1" ht="19.5">
      <c r="A125" s="34"/>
      <c r="B125" s="35"/>
      <c r="C125" s="36"/>
      <c r="D125" s="208" t="s">
        <v>652</v>
      </c>
      <c r="E125" s="36"/>
      <c r="F125" s="253" t="s">
        <v>6334</v>
      </c>
      <c r="G125" s="36"/>
      <c r="H125" s="36"/>
      <c r="I125" s="254"/>
      <c r="J125" s="36"/>
      <c r="K125" s="36"/>
      <c r="L125" s="39"/>
      <c r="M125" s="255"/>
      <c r="N125" s="256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652</v>
      </c>
      <c r="AU125" s="17" t="s">
        <v>80</v>
      </c>
    </row>
    <row r="126" spans="1:65" s="2" customFormat="1" ht="66.75" customHeight="1">
      <c r="A126" s="34"/>
      <c r="B126" s="35"/>
      <c r="C126" s="192" t="s">
        <v>256</v>
      </c>
      <c r="D126" s="192" t="s">
        <v>184</v>
      </c>
      <c r="E126" s="193" t="s">
        <v>6335</v>
      </c>
      <c r="F126" s="194" t="s">
        <v>6336</v>
      </c>
      <c r="G126" s="195" t="s">
        <v>1883</v>
      </c>
      <c r="H126" s="196">
        <v>1</v>
      </c>
      <c r="I126" s="197"/>
      <c r="J126" s="198">
        <f>ROUND(I126*H126,2)</f>
        <v>0</v>
      </c>
      <c r="K126" s="199"/>
      <c r="L126" s="39"/>
      <c r="M126" s="200" t="s">
        <v>1</v>
      </c>
      <c r="N126" s="201" t="s">
        <v>37</v>
      </c>
      <c r="O126" s="71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4" t="s">
        <v>187</v>
      </c>
      <c r="AT126" s="204" t="s">
        <v>184</v>
      </c>
      <c r="AU126" s="204" t="s">
        <v>80</v>
      </c>
      <c r="AY126" s="17" t="s">
        <v>182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7" t="s">
        <v>80</v>
      </c>
      <c r="BK126" s="205">
        <f>ROUND(I126*H126,2)</f>
        <v>0</v>
      </c>
      <c r="BL126" s="17" t="s">
        <v>187</v>
      </c>
      <c r="BM126" s="204" t="s">
        <v>6337</v>
      </c>
    </row>
    <row r="127" spans="1:65" s="2" customFormat="1" ht="19.5">
      <c r="A127" s="34"/>
      <c r="B127" s="35"/>
      <c r="C127" s="36"/>
      <c r="D127" s="208" t="s">
        <v>652</v>
      </c>
      <c r="E127" s="36"/>
      <c r="F127" s="253" t="s">
        <v>6338</v>
      </c>
      <c r="G127" s="36"/>
      <c r="H127" s="36"/>
      <c r="I127" s="254"/>
      <c r="J127" s="36"/>
      <c r="K127" s="36"/>
      <c r="L127" s="39"/>
      <c r="M127" s="255"/>
      <c r="N127" s="256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652</v>
      </c>
      <c r="AU127" s="17" t="s">
        <v>80</v>
      </c>
    </row>
    <row r="128" spans="1:65" s="2" customFormat="1" ht="66.75" customHeight="1">
      <c r="A128" s="34"/>
      <c r="B128" s="35"/>
      <c r="C128" s="192" t="s">
        <v>276</v>
      </c>
      <c r="D128" s="192" t="s">
        <v>184</v>
      </c>
      <c r="E128" s="193" t="s">
        <v>6339</v>
      </c>
      <c r="F128" s="194" t="s">
        <v>6340</v>
      </c>
      <c r="G128" s="195" t="s">
        <v>1883</v>
      </c>
      <c r="H128" s="196">
        <v>1</v>
      </c>
      <c r="I128" s="197"/>
      <c r="J128" s="198">
        <f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187</v>
      </c>
      <c r="AT128" s="204" t="s">
        <v>184</v>
      </c>
      <c r="AU128" s="204" t="s">
        <v>80</v>
      </c>
      <c r="AY128" s="17" t="s">
        <v>182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80</v>
      </c>
      <c r="BK128" s="205">
        <f>ROUND(I128*H128,2)</f>
        <v>0</v>
      </c>
      <c r="BL128" s="17" t="s">
        <v>187</v>
      </c>
      <c r="BM128" s="204" t="s">
        <v>6341</v>
      </c>
    </row>
    <row r="129" spans="1:65" s="2" customFormat="1" ht="19.5">
      <c r="A129" s="34"/>
      <c r="B129" s="35"/>
      <c r="C129" s="36"/>
      <c r="D129" s="208" t="s">
        <v>652</v>
      </c>
      <c r="E129" s="36"/>
      <c r="F129" s="253" t="s">
        <v>6342</v>
      </c>
      <c r="G129" s="36"/>
      <c r="H129" s="36"/>
      <c r="I129" s="254"/>
      <c r="J129" s="36"/>
      <c r="K129" s="36"/>
      <c r="L129" s="39"/>
      <c r="M129" s="255"/>
      <c r="N129" s="256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652</v>
      </c>
      <c r="AU129" s="17" t="s">
        <v>80</v>
      </c>
    </row>
    <row r="130" spans="1:65" s="2" customFormat="1" ht="66.75" customHeight="1">
      <c r="A130" s="34"/>
      <c r="B130" s="35"/>
      <c r="C130" s="192" t="s">
        <v>282</v>
      </c>
      <c r="D130" s="192" t="s">
        <v>184</v>
      </c>
      <c r="E130" s="193" t="s">
        <v>6343</v>
      </c>
      <c r="F130" s="194" t="s">
        <v>6344</v>
      </c>
      <c r="G130" s="195" t="s">
        <v>1883</v>
      </c>
      <c r="H130" s="196">
        <v>1</v>
      </c>
      <c r="I130" s="197"/>
      <c r="J130" s="198">
        <f>ROUND(I130*H130,2)</f>
        <v>0</v>
      </c>
      <c r="K130" s="199"/>
      <c r="L130" s="39"/>
      <c r="M130" s="200" t="s">
        <v>1</v>
      </c>
      <c r="N130" s="201" t="s">
        <v>37</v>
      </c>
      <c r="O130" s="7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80</v>
      </c>
      <c r="AY130" s="17" t="s">
        <v>182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80</v>
      </c>
      <c r="BK130" s="205">
        <f>ROUND(I130*H130,2)</f>
        <v>0</v>
      </c>
      <c r="BL130" s="17" t="s">
        <v>187</v>
      </c>
      <c r="BM130" s="204" t="s">
        <v>6345</v>
      </c>
    </row>
    <row r="131" spans="1:65" s="2" customFormat="1" ht="19.5">
      <c r="A131" s="34"/>
      <c r="B131" s="35"/>
      <c r="C131" s="36"/>
      <c r="D131" s="208" t="s">
        <v>652</v>
      </c>
      <c r="E131" s="36"/>
      <c r="F131" s="253" t="s">
        <v>6346</v>
      </c>
      <c r="G131" s="36"/>
      <c r="H131" s="36"/>
      <c r="I131" s="254"/>
      <c r="J131" s="36"/>
      <c r="K131" s="36"/>
      <c r="L131" s="39"/>
      <c r="M131" s="255"/>
      <c r="N131" s="256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652</v>
      </c>
      <c r="AU131" s="17" t="s">
        <v>80</v>
      </c>
    </row>
    <row r="132" spans="1:65" s="2" customFormat="1" ht="76.349999999999994" customHeight="1">
      <c r="A132" s="34"/>
      <c r="B132" s="35"/>
      <c r="C132" s="192" t="s">
        <v>189</v>
      </c>
      <c r="D132" s="192" t="s">
        <v>184</v>
      </c>
      <c r="E132" s="193" t="s">
        <v>6347</v>
      </c>
      <c r="F132" s="194" t="s">
        <v>6348</v>
      </c>
      <c r="G132" s="195" t="s">
        <v>1883</v>
      </c>
      <c r="H132" s="196">
        <v>2</v>
      </c>
      <c r="I132" s="197"/>
      <c r="J132" s="198">
        <f>ROUND(I132*H132,2)</f>
        <v>0</v>
      </c>
      <c r="K132" s="199"/>
      <c r="L132" s="39"/>
      <c r="M132" s="200" t="s">
        <v>1</v>
      </c>
      <c r="N132" s="201" t="s">
        <v>37</v>
      </c>
      <c r="O132" s="7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187</v>
      </c>
      <c r="AT132" s="204" t="s">
        <v>184</v>
      </c>
      <c r="AU132" s="204" t="s">
        <v>80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187</v>
      </c>
      <c r="BM132" s="204" t="s">
        <v>6349</v>
      </c>
    </row>
    <row r="133" spans="1:65" s="2" customFormat="1" ht="19.5">
      <c r="A133" s="34"/>
      <c r="B133" s="35"/>
      <c r="C133" s="36"/>
      <c r="D133" s="208" t="s">
        <v>652</v>
      </c>
      <c r="E133" s="36"/>
      <c r="F133" s="253" t="s">
        <v>6350</v>
      </c>
      <c r="G133" s="36"/>
      <c r="H133" s="36"/>
      <c r="I133" s="254"/>
      <c r="J133" s="36"/>
      <c r="K133" s="36"/>
      <c r="L133" s="39"/>
      <c r="M133" s="255"/>
      <c r="N133" s="25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652</v>
      </c>
      <c r="AU133" s="17" t="s">
        <v>80</v>
      </c>
    </row>
    <row r="134" spans="1:65" s="2" customFormat="1" ht="66.75" customHeight="1">
      <c r="A134" s="34"/>
      <c r="B134" s="35"/>
      <c r="C134" s="192" t="s">
        <v>136</v>
      </c>
      <c r="D134" s="192" t="s">
        <v>184</v>
      </c>
      <c r="E134" s="193" t="s">
        <v>6351</v>
      </c>
      <c r="F134" s="194" t="s">
        <v>6352</v>
      </c>
      <c r="G134" s="195" t="s">
        <v>201</v>
      </c>
      <c r="H134" s="196">
        <v>25</v>
      </c>
      <c r="I134" s="197"/>
      <c r="J134" s="198">
        <f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80</v>
      </c>
      <c r="AY134" s="17" t="s">
        <v>182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80</v>
      </c>
      <c r="BK134" s="205">
        <f>ROUND(I134*H134,2)</f>
        <v>0</v>
      </c>
      <c r="BL134" s="17" t="s">
        <v>187</v>
      </c>
      <c r="BM134" s="204" t="s">
        <v>6353</v>
      </c>
    </row>
    <row r="135" spans="1:65" s="2" customFormat="1" ht="55.5" customHeight="1">
      <c r="A135" s="34"/>
      <c r="B135" s="35"/>
      <c r="C135" s="192" t="s">
        <v>139</v>
      </c>
      <c r="D135" s="192" t="s">
        <v>184</v>
      </c>
      <c r="E135" s="193" t="s">
        <v>6354</v>
      </c>
      <c r="F135" s="194" t="s">
        <v>6355</v>
      </c>
      <c r="G135" s="195" t="s">
        <v>201</v>
      </c>
      <c r="H135" s="196">
        <v>33</v>
      </c>
      <c r="I135" s="197"/>
      <c r="J135" s="198">
        <f>ROUND(I135*H135,2)</f>
        <v>0</v>
      </c>
      <c r="K135" s="199"/>
      <c r="L135" s="39"/>
      <c r="M135" s="200" t="s">
        <v>1</v>
      </c>
      <c r="N135" s="201" t="s">
        <v>37</v>
      </c>
      <c r="O135" s="71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187</v>
      </c>
      <c r="AT135" s="204" t="s">
        <v>184</v>
      </c>
      <c r="AU135" s="204" t="s">
        <v>80</v>
      </c>
      <c r="AY135" s="17" t="s">
        <v>182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80</v>
      </c>
      <c r="BK135" s="205">
        <f>ROUND(I135*H135,2)</f>
        <v>0</v>
      </c>
      <c r="BL135" s="17" t="s">
        <v>187</v>
      </c>
      <c r="BM135" s="204" t="s">
        <v>6356</v>
      </c>
    </row>
    <row r="136" spans="1:65" s="2" customFormat="1" ht="66.75" customHeight="1">
      <c r="A136" s="34"/>
      <c r="B136" s="35"/>
      <c r="C136" s="192" t="s">
        <v>8</v>
      </c>
      <c r="D136" s="192" t="s">
        <v>184</v>
      </c>
      <c r="E136" s="193" t="s">
        <v>6357</v>
      </c>
      <c r="F136" s="194" t="s">
        <v>6358</v>
      </c>
      <c r="G136" s="195" t="s">
        <v>1883</v>
      </c>
      <c r="H136" s="196">
        <v>1</v>
      </c>
      <c r="I136" s="197"/>
      <c r="J136" s="198">
        <f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80</v>
      </c>
      <c r="AY136" s="17" t="s">
        <v>182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187</v>
      </c>
      <c r="BM136" s="204" t="s">
        <v>6359</v>
      </c>
    </row>
    <row r="137" spans="1:65" s="2" customFormat="1" ht="66.75" customHeight="1">
      <c r="A137" s="34"/>
      <c r="B137" s="35"/>
      <c r="C137" s="192" t="s">
        <v>142</v>
      </c>
      <c r="D137" s="192" t="s">
        <v>184</v>
      </c>
      <c r="E137" s="193" t="s">
        <v>6360</v>
      </c>
      <c r="F137" s="194" t="s">
        <v>6361</v>
      </c>
      <c r="G137" s="195" t="s">
        <v>1883</v>
      </c>
      <c r="H137" s="196">
        <v>1</v>
      </c>
      <c r="I137" s="197"/>
      <c r="J137" s="198">
        <f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80</v>
      </c>
      <c r="AY137" s="17" t="s">
        <v>182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187</v>
      </c>
      <c r="BM137" s="204" t="s">
        <v>6362</v>
      </c>
    </row>
    <row r="138" spans="1:65" s="2" customFormat="1" ht="19.5">
      <c r="A138" s="34"/>
      <c r="B138" s="35"/>
      <c r="C138" s="36"/>
      <c r="D138" s="208" t="s">
        <v>652</v>
      </c>
      <c r="E138" s="36"/>
      <c r="F138" s="253" t="s">
        <v>6363</v>
      </c>
      <c r="G138" s="36"/>
      <c r="H138" s="36"/>
      <c r="I138" s="254"/>
      <c r="J138" s="36"/>
      <c r="K138" s="36"/>
      <c r="L138" s="39"/>
      <c r="M138" s="255"/>
      <c r="N138" s="25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652</v>
      </c>
      <c r="AU138" s="17" t="s">
        <v>80</v>
      </c>
    </row>
    <row r="139" spans="1:65" s="2" customFormat="1" ht="44.25" customHeight="1">
      <c r="A139" s="34"/>
      <c r="B139" s="35"/>
      <c r="C139" s="192" t="s">
        <v>145</v>
      </c>
      <c r="D139" s="192" t="s">
        <v>184</v>
      </c>
      <c r="E139" s="193" t="s">
        <v>6364</v>
      </c>
      <c r="F139" s="194" t="s">
        <v>6365</v>
      </c>
      <c r="G139" s="195" t="s">
        <v>1883</v>
      </c>
      <c r="H139" s="196">
        <v>1</v>
      </c>
      <c r="I139" s="197"/>
      <c r="J139" s="198">
        <f t="shared" ref="J139:J145" si="0"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 t="shared" ref="P139:P145" si="1">O139*H139</f>
        <v>0</v>
      </c>
      <c r="Q139" s="202">
        <v>0</v>
      </c>
      <c r="R139" s="202">
        <f t="shared" ref="R139:R145" si="2">Q139*H139</f>
        <v>0</v>
      </c>
      <c r="S139" s="202">
        <v>0</v>
      </c>
      <c r="T139" s="203">
        <f t="shared" ref="T139:T145" si="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80</v>
      </c>
      <c r="AY139" s="17" t="s">
        <v>182</v>
      </c>
      <c r="BE139" s="205">
        <f t="shared" ref="BE139:BE145" si="4">IF(N139="základní",J139,0)</f>
        <v>0</v>
      </c>
      <c r="BF139" s="205">
        <f t="shared" ref="BF139:BF145" si="5">IF(N139="snížená",J139,0)</f>
        <v>0</v>
      </c>
      <c r="BG139" s="205">
        <f t="shared" ref="BG139:BG145" si="6">IF(N139="zákl. přenesená",J139,0)</f>
        <v>0</v>
      </c>
      <c r="BH139" s="205">
        <f t="shared" ref="BH139:BH145" si="7">IF(N139="sníž. přenesená",J139,0)</f>
        <v>0</v>
      </c>
      <c r="BI139" s="205">
        <f t="shared" ref="BI139:BI145" si="8">IF(N139="nulová",J139,0)</f>
        <v>0</v>
      </c>
      <c r="BJ139" s="17" t="s">
        <v>80</v>
      </c>
      <c r="BK139" s="205">
        <f t="shared" ref="BK139:BK145" si="9">ROUND(I139*H139,2)</f>
        <v>0</v>
      </c>
      <c r="BL139" s="17" t="s">
        <v>187</v>
      </c>
      <c r="BM139" s="204" t="s">
        <v>6366</v>
      </c>
    </row>
    <row r="140" spans="1:65" s="2" customFormat="1" ht="16.5" customHeight="1">
      <c r="A140" s="34"/>
      <c r="B140" s="35"/>
      <c r="C140" s="192" t="s">
        <v>321</v>
      </c>
      <c r="D140" s="192" t="s">
        <v>184</v>
      </c>
      <c r="E140" s="193" t="s">
        <v>6367</v>
      </c>
      <c r="F140" s="194" t="s">
        <v>6368</v>
      </c>
      <c r="G140" s="195" t="s">
        <v>1883</v>
      </c>
      <c r="H140" s="196">
        <v>2</v>
      </c>
      <c r="I140" s="197"/>
      <c r="J140" s="198">
        <f t="shared" si="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80</v>
      </c>
      <c r="AY140" s="17" t="s">
        <v>182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7" t="s">
        <v>80</v>
      </c>
      <c r="BK140" s="205">
        <f t="shared" si="9"/>
        <v>0</v>
      </c>
      <c r="BL140" s="17" t="s">
        <v>187</v>
      </c>
      <c r="BM140" s="204" t="s">
        <v>6369</v>
      </c>
    </row>
    <row r="141" spans="1:65" s="2" customFormat="1" ht="16.5" customHeight="1">
      <c r="A141" s="34"/>
      <c r="B141" s="35"/>
      <c r="C141" s="192" t="s">
        <v>326</v>
      </c>
      <c r="D141" s="192" t="s">
        <v>184</v>
      </c>
      <c r="E141" s="193" t="s">
        <v>6370</v>
      </c>
      <c r="F141" s="194" t="s">
        <v>6371</v>
      </c>
      <c r="G141" s="195" t="s">
        <v>1883</v>
      </c>
      <c r="H141" s="196">
        <v>1</v>
      </c>
      <c r="I141" s="197"/>
      <c r="J141" s="198">
        <f t="shared" si="0"/>
        <v>0</v>
      </c>
      <c r="K141" s="199"/>
      <c r="L141" s="39"/>
      <c r="M141" s="200" t="s">
        <v>1</v>
      </c>
      <c r="N141" s="201" t="s">
        <v>37</v>
      </c>
      <c r="O141" s="71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187</v>
      </c>
      <c r="AT141" s="204" t="s">
        <v>184</v>
      </c>
      <c r="AU141" s="204" t="s">
        <v>80</v>
      </c>
      <c r="AY141" s="17" t="s">
        <v>182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7" t="s">
        <v>80</v>
      </c>
      <c r="BK141" s="205">
        <f t="shared" si="9"/>
        <v>0</v>
      </c>
      <c r="BL141" s="17" t="s">
        <v>187</v>
      </c>
      <c r="BM141" s="204" t="s">
        <v>6372</v>
      </c>
    </row>
    <row r="142" spans="1:65" s="2" customFormat="1" ht="16.5" customHeight="1">
      <c r="A142" s="34"/>
      <c r="B142" s="35"/>
      <c r="C142" s="192" t="s">
        <v>330</v>
      </c>
      <c r="D142" s="192" t="s">
        <v>184</v>
      </c>
      <c r="E142" s="193" t="s">
        <v>6373</v>
      </c>
      <c r="F142" s="194" t="s">
        <v>6374</v>
      </c>
      <c r="G142" s="195" t="s">
        <v>1883</v>
      </c>
      <c r="H142" s="196">
        <v>1</v>
      </c>
      <c r="I142" s="197"/>
      <c r="J142" s="198">
        <f t="shared" si="0"/>
        <v>0</v>
      </c>
      <c r="K142" s="199"/>
      <c r="L142" s="39"/>
      <c r="M142" s="200" t="s">
        <v>1</v>
      </c>
      <c r="N142" s="201" t="s">
        <v>37</v>
      </c>
      <c r="O142" s="71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80</v>
      </c>
      <c r="AY142" s="17" t="s">
        <v>182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7" t="s">
        <v>80</v>
      </c>
      <c r="BK142" s="205">
        <f t="shared" si="9"/>
        <v>0</v>
      </c>
      <c r="BL142" s="17" t="s">
        <v>187</v>
      </c>
      <c r="BM142" s="204" t="s">
        <v>6375</v>
      </c>
    </row>
    <row r="143" spans="1:65" s="2" customFormat="1" ht="21.75" customHeight="1">
      <c r="A143" s="34"/>
      <c r="B143" s="35"/>
      <c r="C143" s="192" t="s">
        <v>334</v>
      </c>
      <c r="D143" s="192" t="s">
        <v>184</v>
      </c>
      <c r="E143" s="193" t="s">
        <v>6376</v>
      </c>
      <c r="F143" s="194" t="s">
        <v>6377</v>
      </c>
      <c r="G143" s="195" t="s">
        <v>1883</v>
      </c>
      <c r="H143" s="196">
        <v>1</v>
      </c>
      <c r="I143" s="197"/>
      <c r="J143" s="198">
        <f t="shared" si="0"/>
        <v>0</v>
      </c>
      <c r="K143" s="199"/>
      <c r="L143" s="39"/>
      <c r="M143" s="200" t="s">
        <v>1</v>
      </c>
      <c r="N143" s="201" t="s">
        <v>37</v>
      </c>
      <c r="O143" s="71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80</v>
      </c>
      <c r="AY143" s="17" t="s">
        <v>182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7" t="s">
        <v>80</v>
      </c>
      <c r="BK143" s="205">
        <f t="shared" si="9"/>
        <v>0</v>
      </c>
      <c r="BL143" s="17" t="s">
        <v>187</v>
      </c>
      <c r="BM143" s="204" t="s">
        <v>6378</v>
      </c>
    </row>
    <row r="144" spans="1:65" s="2" customFormat="1" ht="16.5" customHeight="1">
      <c r="A144" s="34"/>
      <c r="B144" s="35"/>
      <c r="C144" s="192" t="s">
        <v>342</v>
      </c>
      <c r="D144" s="192" t="s">
        <v>184</v>
      </c>
      <c r="E144" s="193" t="s">
        <v>6379</v>
      </c>
      <c r="F144" s="194" t="s">
        <v>4869</v>
      </c>
      <c r="G144" s="195" t="s">
        <v>1883</v>
      </c>
      <c r="H144" s="196">
        <v>1</v>
      </c>
      <c r="I144" s="197"/>
      <c r="J144" s="198">
        <f t="shared" si="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80</v>
      </c>
      <c r="AY144" s="17" t="s">
        <v>182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7" t="s">
        <v>80</v>
      </c>
      <c r="BK144" s="205">
        <f t="shared" si="9"/>
        <v>0</v>
      </c>
      <c r="BL144" s="17" t="s">
        <v>187</v>
      </c>
      <c r="BM144" s="204" t="s">
        <v>6380</v>
      </c>
    </row>
    <row r="145" spans="1:65" s="2" customFormat="1" ht="16.5" customHeight="1">
      <c r="A145" s="34"/>
      <c r="B145" s="35"/>
      <c r="C145" s="192" t="s">
        <v>348</v>
      </c>
      <c r="D145" s="192" t="s">
        <v>184</v>
      </c>
      <c r="E145" s="193" t="s">
        <v>6381</v>
      </c>
      <c r="F145" s="194" t="s">
        <v>6382</v>
      </c>
      <c r="G145" s="195" t="s">
        <v>1883</v>
      </c>
      <c r="H145" s="196">
        <v>1</v>
      </c>
      <c r="I145" s="197"/>
      <c r="J145" s="198">
        <f t="shared" si="0"/>
        <v>0</v>
      </c>
      <c r="K145" s="199"/>
      <c r="L145" s="39"/>
      <c r="M145" s="257" t="s">
        <v>1</v>
      </c>
      <c r="N145" s="258" t="s">
        <v>37</v>
      </c>
      <c r="O145" s="259"/>
      <c r="P145" s="260">
        <f t="shared" si="1"/>
        <v>0</v>
      </c>
      <c r="Q145" s="260">
        <v>0</v>
      </c>
      <c r="R145" s="260">
        <f t="shared" si="2"/>
        <v>0</v>
      </c>
      <c r="S145" s="260">
        <v>0</v>
      </c>
      <c r="T145" s="26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80</v>
      </c>
      <c r="AY145" s="17" t="s">
        <v>182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7" t="s">
        <v>80</v>
      </c>
      <c r="BK145" s="205">
        <f t="shared" si="9"/>
        <v>0</v>
      </c>
      <c r="BL145" s="17" t="s">
        <v>187</v>
      </c>
      <c r="BM145" s="204" t="s">
        <v>6383</v>
      </c>
    </row>
    <row r="146" spans="1:65" s="2" customFormat="1" ht="6.95" customHeight="1">
      <c r="A146" s="3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39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algorithmName="SHA-512" hashValue="V/Lwkriv08AV0Ei81I3Pq5Quh/eVqXxrb2rCwkcz2HAC545x1U0Ry0T7b8RkeDxA9RJv4EyYlyIi9e8jZGXXQA==" saltValue="Ckmz8XKOx+zNq3zMKqJKzC3OWsQzj+VS0ju7uRREmCeSo0M+YSf+pZeA8bWJGeImsd7/pbZb509xNYoB6qSkVQ==" spinCount="100000" sheet="1" objects="1" scenarios="1" formatColumns="0" formatRows="0" autoFilter="0"/>
  <autoFilter ref="C116:K145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6384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ROUND((SUM(BE124:BE197)),  2)</f>
        <v>0</v>
      </c>
      <c r="G33" s="34"/>
      <c r="H33" s="34"/>
      <c r="I33" s="130">
        <v>0.21</v>
      </c>
      <c r="J33" s="129">
        <f>ROUND(((SUM(BE124:BE197))*I33),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ROUND((SUM(BF124:BF197)),  2)</f>
        <v>0</v>
      </c>
      <c r="G34" s="34"/>
      <c r="H34" s="34"/>
      <c r="I34" s="130">
        <v>0.12</v>
      </c>
      <c r="J34" s="129">
        <f>ROUND(((SUM(BF124:BF197))*I34),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ROUND((SUM(BG124:BG197)),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ROUND((SUM(BH124:BH197)),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ROUND((SUM(BI124:BI197)),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09 - Měření a regulace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6385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9" customFormat="1" ht="24.95" customHeight="1">
      <c r="B98" s="153"/>
      <c r="C98" s="154"/>
      <c r="D98" s="155" t="s">
        <v>6386</v>
      </c>
      <c r="E98" s="156"/>
      <c r="F98" s="156"/>
      <c r="G98" s="156"/>
      <c r="H98" s="156"/>
      <c r="I98" s="156"/>
      <c r="J98" s="157">
        <f>J137</f>
        <v>0</v>
      </c>
      <c r="K98" s="154"/>
      <c r="L98" s="158"/>
    </row>
    <row r="99" spans="1:31" s="9" customFormat="1" ht="24.95" customHeight="1">
      <c r="B99" s="153"/>
      <c r="C99" s="154"/>
      <c r="D99" s="155" t="s">
        <v>6387</v>
      </c>
      <c r="E99" s="156"/>
      <c r="F99" s="156"/>
      <c r="G99" s="156"/>
      <c r="H99" s="156"/>
      <c r="I99" s="156"/>
      <c r="J99" s="157">
        <f>J144</f>
        <v>0</v>
      </c>
      <c r="K99" s="154"/>
      <c r="L99" s="158"/>
    </row>
    <row r="100" spans="1:31" s="9" customFormat="1" ht="24.95" customHeight="1">
      <c r="B100" s="153"/>
      <c r="C100" s="154"/>
      <c r="D100" s="155" t="s">
        <v>6388</v>
      </c>
      <c r="E100" s="156"/>
      <c r="F100" s="156"/>
      <c r="G100" s="156"/>
      <c r="H100" s="156"/>
      <c r="I100" s="156"/>
      <c r="J100" s="157">
        <f>J164</f>
        <v>0</v>
      </c>
      <c r="K100" s="154"/>
      <c r="L100" s="158"/>
    </row>
    <row r="101" spans="1:31" s="9" customFormat="1" ht="24.95" customHeight="1">
      <c r="B101" s="153"/>
      <c r="C101" s="154"/>
      <c r="D101" s="155" t="s">
        <v>6389</v>
      </c>
      <c r="E101" s="156"/>
      <c r="F101" s="156"/>
      <c r="G101" s="156"/>
      <c r="H101" s="156"/>
      <c r="I101" s="156"/>
      <c r="J101" s="157">
        <f>J167</f>
        <v>0</v>
      </c>
      <c r="K101" s="154"/>
      <c r="L101" s="158"/>
    </row>
    <row r="102" spans="1:31" s="9" customFormat="1" ht="24.95" customHeight="1">
      <c r="B102" s="153"/>
      <c r="C102" s="154"/>
      <c r="D102" s="155" t="s">
        <v>6390</v>
      </c>
      <c r="E102" s="156"/>
      <c r="F102" s="156"/>
      <c r="G102" s="156"/>
      <c r="H102" s="156"/>
      <c r="I102" s="156"/>
      <c r="J102" s="157">
        <f>J170</f>
        <v>0</v>
      </c>
      <c r="K102" s="154"/>
      <c r="L102" s="158"/>
    </row>
    <row r="103" spans="1:31" s="9" customFormat="1" ht="24.95" customHeight="1">
      <c r="B103" s="153"/>
      <c r="C103" s="154"/>
      <c r="D103" s="155" t="s">
        <v>6391</v>
      </c>
      <c r="E103" s="156"/>
      <c r="F103" s="156"/>
      <c r="G103" s="156"/>
      <c r="H103" s="156"/>
      <c r="I103" s="156"/>
      <c r="J103" s="157">
        <f>J181</f>
        <v>0</v>
      </c>
      <c r="K103" s="154"/>
      <c r="L103" s="158"/>
    </row>
    <row r="104" spans="1:31" s="9" customFormat="1" ht="24.95" customHeight="1">
      <c r="B104" s="153"/>
      <c r="C104" s="154"/>
      <c r="D104" s="155" t="s">
        <v>6392</v>
      </c>
      <c r="E104" s="156"/>
      <c r="F104" s="156"/>
      <c r="G104" s="156"/>
      <c r="H104" s="156"/>
      <c r="I104" s="156"/>
      <c r="J104" s="157">
        <f>J187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167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320" t="str">
        <f>E7</f>
        <v>Dejvické divadlo-Přístavba a stavební úpravy objektu č.p.1084, k.ú. Dejvice, Zelená 15a,Praha 6</v>
      </c>
      <c r="F114" s="321"/>
      <c r="G114" s="321"/>
      <c r="H114" s="32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149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5" t="str">
        <f>E9</f>
        <v>09 - Měření a regulace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>
        <f>IF(J12="","",J12)</f>
        <v>45771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E15</f>
        <v xml:space="preserve"> </v>
      </c>
      <c r="G120" s="36"/>
      <c r="H120" s="36"/>
      <c r="I120" s="29" t="s">
        <v>28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IF(E18="","",E18)</f>
        <v>Vyplň údaj</v>
      </c>
      <c r="G121" s="36"/>
      <c r="H121" s="36"/>
      <c r="I121" s="29" t="s">
        <v>30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168</v>
      </c>
      <c r="D123" s="167" t="s">
        <v>57</v>
      </c>
      <c r="E123" s="167" t="s">
        <v>53</v>
      </c>
      <c r="F123" s="167" t="s">
        <v>54</v>
      </c>
      <c r="G123" s="167" t="s">
        <v>169</v>
      </c>
      <c r="H123" s="167" t="s">
        <v>170</v>
      </c>
      <c r="I123" s="167" t="s">
        <v>171</v>
      </c>
      <c r="J123" s="168" t="s">
        <v>153</v>
      </c>
      <c r="K123" s="169" t="s">
        <v>172</v>
      </c>
      <c r="L123" s="170"/>
      <c r="M123" s="75" t="s">
        <v>1</v>
      </c>
      <c r="N123" s="76" t="s">
        <v>36</v>
      </c>
      <c r="O123" s="76" t="s">
        <v>173</v>
      </c>
      <c r="P123" s="76" t="s">
        <v>174</v>
      </c>
      <c r="Q123" s="76" t="s">
        <v>175</v>
      </c>
      <c r="R123" s="76" t="s">
        <v>176</v>
      </c>
      <c r="S123" s="76" t="s">
        <v>177</v>
      </c>
      <c r="T123" s="77" t="s">
        <v>178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179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P125+P137+P144+P164+P167+P170+P181+P187</f>
        <v>0</v>
      </c>
      <c r="Q124" s="79"/>
      <c r="R124" s="173">
        <f>R125+R137+R144+R164+R167+R170+R181+R187</f>
        <v>0</v>
      </c>
      <c r="S124" s="79"/>
      <c r="T124" s="174">
        <f>T125+T137+T144+T164+T167+T170+T181+T187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155</v>
      </c>
      <c r="BK124" s="175">
        <f>BK125+BK137+BK144+BK164+BK167+BK170+BK181+BK187</f>
        <v>0</v>
      </c>
    </row>
    <row r="125" spans="1:65" s="12" customFormat="1" ht="25.9" customHeight="1">
      <c r="B125" s="176"/>
      <c r="C125" s="177"/>
      <c r="D125" s="178" t="s">
        <v>71</v>
      </c>
      <c r="E125" s="179" t="s">
        <v>6393</v>
      </c>
      <c r="F125" s="179" t="s">
        <v>6394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SUM(P126:P136)</f>
        <v>0</v>
      </c>
      <c r="Q125" s="184"/>
      <c r="R125" s="185">
        <f>SUM(R126:R136)</f>
        <v>0</v>
      </c>
      <c r="S125" s="184"/>
      <c r="T125" s="186">
        <f>SUM(T126:T136)</f>
        <v>0</v>
      </c>
      <c r="AR125" s="187" t="s">
        <v>80</v>
      </c>
      <c r="AT125" s="188" t="s">
        <v>71</v>
      </c>
      <c r="AU125" s="188" t="s">
        <v>72</v>
      </c>
      <c r="AY125" s="187" t="s">
        <v>182</v>
      </c>
      <c r="BK125" s="189">
        <f>SUM(BK126:BK136)</f>
        <v>0</v>
      </c>
    </row>
    <row r="126" spans="1:65" s="2" customFormat="1" ht="37.9" customHeight="1">
      <c r="A126" s="34"/>
      <c r="B126" s="35"/>
      <c r="C126" s="192" t="s">
        <v>80</v>
      </c>
      <c r="D126" s="192" t="s">
        <v>184</v>
      </c>
      <c r="E126" s="193" t="s">
        <v>6395</v>
      </c>
      <c r="F126" s="194" t="s">
        <v>6396</v>
      </c>
      <c r="G126" s="195" t="s">
        <v>1413</v>
      </c>
      <c r="H126" s="196">
        <v>1</v>
      </c>
      <c r="I126" s="197"/>
      <c r="J126" s="198">
        <f t="shared" ref="J126:J136" si="0">ROUND(I126*H126,2)</f>
        <v>0</v>
      </c>
      <c r="K126" s="199"/>
      <c r="L126" s="39"/>
      <c r="M126" s="200" t="s">
        <v>1</v>
      </c>
      <c r="N126" s="201" t="s">
        <v>37</v>
      </c>
      <c r="O126" s="71"/>
      <c r="P126" s="202">
        <f t="shared" ref="P126:P136" si="1">O126*H126</f>
        <v>0</v>
      </c>
      <c r="Q126" s="202">
        <v>0</v>
      </c>
      <c r="R126" s="202">
        <f t="shared" ref="R126:R136" si="2">Q126*H126</f>
        <v>0</v>
      </c>
      <c r="S126" s="202">
        <v>0</v>
      </c>
      <c r="T126" s="203">
        <f t="shared" ref="T126:T136" si="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4" t="s">
        <v>187</v>
      </c>
      <c r="AT126" s="204" t="s">
        <v>184</v>
      </c>
      <c r="AU126" s="204" t="s">
        <v>80</v>
      </c>
      <c r="AY126" s="17" t="s">
        <v>182</v>
      </c>
      <c r="BE126" s="205">
        <f t="shared" ref="BE126:BE136" si="4">IF(N126="základní",J126,0)</f>
        <v>0</v>
      </c>
      <c r="BF126" s="205">
        <f t="shared" ref="BF126:BF136" si="5">IF(N126="snížená",J126,0)</f>
        <v>0</v>
      </c>
      <c r="BG126" s="205">
        <f t="shared" ref="BG126:BG136" si="6">IF(N126="zákl. přenesená",J126,0)</f>
        <v>0</v>
      </c>
      <c r="BH126" s="205">
        <f t="shared" ref="BH126:BH136" si="7">IF(N126="sníž. přenesená",J126,0)</f>
        <v>0</v>
      </c>
      <c r="BI126" s="205">
        <f t="shared" ref="BI126:BI136" si="8">IF(N126="nulová",J126,0)</f>
        <v>0</v>
      </c>
      <c r="BJ126" s="17" t="s">
        <v>80</v>
      </c>
      <c r="BK126" s="205">
        <f t="shared" ref="BK126:BK136" si="9">ROUND(I126*H126,2)</f>
        <v>0</v>
      </c>
      <c r="BL126" s="17" t="s">
        <v>187</v>
      </c>
      <c r="BM126" s="204" t="s">
        <v>1507</v>
      </c>
    </row>
    <row r="127" spans="1:65" s="2" customFormat="1" ht="16.5" customHeight="1">
      <c r="A127" s="34"/>
      <c r="B127" s="35"/>
      <c r="C127" s="192" t="s">
        <v>82</v>
      </c>
      <c r="D127" s="192" t="s">
        <v>184</v>
      </c>
      <c r="E127" s="193" t="s">
        <v>6397</v>
      </c>
      <c r="F127" s="194" t="s">
        <v>6398</v>
      </c>
      <c r="G127" s="195" t="s">
        <v>1</v>
      </c>
      <c r="H127" s="196">
        <v>0</v>
      </c>
      <c r="I127" s="197"/>
      <c r="J127" s="198">
        <f t="shared" si="0"/>
        <v>0</v>
      </c>
      <c r="K127" s="199"/>
      <c r="L127" s="39"/>
      <c r="M127" s="200" t="s">
        <v>1</v>
      </c>
      <c r="N127" s="201" t="s">
        <v>37</v>
      </c>
      <c r="O127" s="71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4" t="s">
        <v>187</v>
      </c>
      <c r="AT127" s="204" t="s">
        <v>184</v>
      </c>
      <c r="AU127" s="204" t="s">
        <v>80</v>
      </c>
      <c r="AY127" s="17" t="s">
        <v>182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7" t="s">
        <v>80</v>
      </c>
      <c r="BK127" s="205">
        <f t="shared" si="9"/>
        <v>0</v>
      </c>
      <c r="BL127" s="17" t="s">
        <v>187</v>
      </c>
      <c r="BM127" s="204" t="s">
        <v>1517</v>
      </c>
    </row>
    <row r="128" spans="1:65" s="2" customFormat="1" ht="24.2" customHeight="1">
      <c r="A128" s="34"/>
      <c r="B128" s="35"/>
      <c r="C128" s="192" t="s">
        <v>198</v>
      </c>
      <c r="D128" s="192" t="s">
        <v>184</v>
      </c>
      <c r="E128" s="193" t="s">
        <v>6399</v>
      </c>
      <c r="F128" s="194" t="s">
        <v>6400</v>
      </c>
      <c r="G128" s="195" t="s">
        <v>1413</v>
      </c>
      <c r="H128" s="196">
        <v>1</v>
      </c>
      <c r="I128" s="197"/>
      <c r="J128" s="198">
        <f t="shared" si="0"/>
        <v>0</v>
      </c>
      <c r="K128" s="199"/>
      <c r="L128" s="39"/>
      <c r="M128" s="200" t="s">
        <v>1</v>
      </c>
      <c r="N128" s="201" t="s">
        <v>37</v>
      </c>
      <c r="O128" s="71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187</v>
      </c>
      <c r="AT128" s="204" t="s">
        <v>184</v>
      </c>
      <c r="AU128" s="204" t="s">
        <v>80</v>
      </c>
      <c r="AY128" s="17" t="s">
        <v>182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7" t="s">
        <v>80</v>
      </c>
      <c r="BK128" s="205">
        <f t="shared" si="9"/>
        <v>0</v>
      </c>
      <c r="BL128" s="17" t="s">
        <v>187</v>
      </c>
      <c r="BM128" s="204" t="s">
        <v>1526</v>
      </c>
    </row>
    <row r="129" spans="1:65" s="2" customFormat="1" ht="16.5" customHeight="1">
      <c r="A129" s="34"/>
      <c r="B129" s="35"/>
      <c r="C129" s="192" t="s">
        <v>187</v>
      </c>
      <c r="D129" s="192" t="s">
        <v>184</v>
      </c>
      <c r="E129" s="193" t="s">
        <v>6401</v>
      </c>
      <c r="F129" s="194" t="s">
        <v>6402</v>
      </c>
      <c r="G129" s="195" t="s">
        <v>1</v>
      </c>
      <c r="H129" s="196">
        <v>0</v>
      </c>
      <c r="I129" s="197"/>
      <c r="J129" s="198">
        <f t="shared" si="0"/>
        <v>0</v>
      </c>
      <c r="K129" s="199"/>
      <c r="L129" s="39"/>
      <c r="M129" s="200" t="s">
        <v>1</v>
      </c>
      <c r="N129" s="201" t="s">
        <v>37</v>
      </c>
      <c r="O129" s="71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187</v>
      </c>
      <c r="AT129" s="204" t="s">
        <v>184</v>
      </c>
      <c r="AU129" s="204" t="s">
        <v>80</v>
      </c>
      <c r="AY129" s="17" t="s">
        <v>182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7" t="s">
        <v>80</v>
      </c>
      <c r="BK129" s="205">
        <f t="shared" si="9"/>
        <v>0</v>
      </c>
      <c r="BL129" s="17" t="s">
        <v>187</v>
      </c>
      <c r="BM129" s="204" t="s">
        <v>598</v>
      </c>
    </row>
    <row r="130" spans="1:65" s="2" customFormat="1" ht="24.2" customHeight="1">
      <c r="A130" s="34"/>
      <c r="B130" s="35"/>
      <c r="C130" s="192" t="s">
        <v>243</v>
      </c>
      <c r="D130" s="192" t="s">
        <v>184</v>
      </c>
      <c r="E130" s="193" t="s">
        <v>6403</v>
      </c>
      <c r="F130" s="194" t="s">
        <v>6400</v>
      </c>
      <c r="G130" s="195" t="s">
        <v>1413</v>
      </c>
      <c r="H130" s="196">
        <v>1</v>
      </c>
      <c r="I130" s="197"/>
      <c r="J130" s="198">
        <f t="shared" si="0"/>
        <v>0</v>
      </c>
      <c r="K130" s="199"/>
      <c r="L130" s="39"/>
      <c r="M130" s="200" t="s">
        <v>1</v>
      </c>
      <c r="N130" s="201" t="s">
        <v>37</v>
      </c>
      <c r="O130" s="71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80</v>
      </c>
      <c r="AY130" s="17" t="s">
        <v>182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7" t="s">
        <v>80</v>
      </c>
      <c r="BK130" s="205">
        <f t="shared" si="9"/>
        <v>0</v>
      </c>
      <c r="BL130" s="17" t="s">
        <v>187</v>
      </c>
      <c r="BM130" s="204" t="s">
        <v>1548</v>
      </c>
    </row>
    <row r="131" spans="1:65" s="2" customFormat="1" ht="16.5" customHeight="1">
      <c r="A131" s="34"/>
      <c r="B131" s="35"/>
      <c r="C131" s="192" t="s">
        <v>256</v>
      </c>
      <c r="D131" s="192" t="s">
        <v>184</v>
      </c>
      <c r="E131" s="193" t="s">
        <v>6404</v>
      </c>
      <c r="F131" s="194" t="s">
        <v>6405</v>
      </c>
      <c r="G131" s="195" t="s">
        <v>1</v>
      </c>
      <c r="H131" s="196">
        <v>0</v>
      </c>
      <c r="I131" s="197"/>
      <c r="J131" s="198">
        <f t="shared" si="0"/>
        <v>0</v>
      </c>
      <c r="K131" s="199"/>
      <c r="L131" s="39"/>
      <c r="M131" s="200" t="s">
        <v>1</v>
      </c>
      <c r="N131" s="201" t="s">
        <v>37</v>
      </c>
      <c r="O131" s="71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187</v>
      </c>
      <c r="AT131" s="204" t="s">
        <v>184</v>
      </c>
      <c r="AU131" s="204" t="s">
        <v>80</v>
      </c>
      <c r="AY131" s="17" t="s">
        <v>182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7" t="s">
        <v>80</v>
      </c>
      <c r="BK131" s="205">
        <f t="shared" si="9"/>
        <v>0</v>
      </c>
      <c r="BL131" s="17" t="s">
        <v>187</v>
      </c>
      <c r="BM131" s="204" t="s">
        <v>1558</v>
      </c>
    </row>
    <row r="132" spans="1:65" s="2" customFormat="1" ht="16.5" customHeight="1">
      <c r="A132" s="34"/>
      <c r="B132" s="35"/>
      <c r="C132" s="192" t="s">
        <v>276</v>
      </c>
      <c r="D132" s="192" t="s">
        <v>184</v>
      </c>
      <c r="E132" s="193" t="s">
        <v>6406</v>
      </c>
      <c r="F132" s="194" t="s">
        <v>6407</v>
      </c>
      <c r="G132" s="195" t="s">
        <v>1883</v>
      </c>
      <c r="H132" s="196">
        <v>1</v>
      </c>
      <c r="I132" s="197"/>
      <c r="J132" s="198">
        <f t="shared" si="0"/>
        <v>0</v>
      </c>
      <c r="K132" s="199"/>
      <c r="L132" s="39"/>
      <c r="M132" s="200" t="s">
        <v>1</v>
      </c>
      <c r="N132" s="201" t="s">
        <v>37</v>
      </c>
      <c r="O132" s="71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187</v>
      </c>
      <c r="AT132" s="204" t="s">
        <v>184</v>
      </c>
      <c r="AU132" s="204" t="s">
        <v>80</v>
      </c>
      <c r="AY132" s="17" t="s">
        <v>182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7" t="s">
        <v>80</v>
      </c>
      <c r="BK132" s="205">
        <f t="shared" si="9"/>
        <v>0</v>
      </c>
      <c r="BL132" s="17" t="s">
        <v>187</v>
      </c>
      <c r="BM132" s="204" t="s">
        <v>1566</v>
      </c>
    </row>
    <row r="133" spans="1:65" s="2" customFormat="1" ht="24.2" customHeight="1">
      <c r="A133" s="34"/>
      <c r="B133" s="35"/>
      <c r="C133" s="192" t="s">
        <v>282</v>
      </c>
      <c r="D133" s="192" t="s">
        <v>184</v>
      </c>
      <c r="E133" s="193" t="s">
        <v>6408</v>
      </c>
      <c r="F133" s="194" t="s">
        <v>6409</v>
      </c>
      <c r="G133" s="195" t="s">
        <v>1883</v>
      </c>
      <c r="H133" s="196">
        <v>1</v>
      </c>
      <c r="I133" s="197"/>
      <c r="J133" s="198">
        <f t="shared" si="0"/>
        <v>0</v>
      </c>
      <c r="K133" s="199"/>
      <c r="L133" s="39"/>
      <c r="M133" s="200" t="s">
        <v>1</v>
      </c>
      <c r="N133" s="201" t="s">
        <v>37</v>
      </c>
      <c r="O133" s="71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187</v>
      </c>
      <c r="AT133" s="204" t="s">
        <v>184</v>
      </c>
      <c r="AU133" s="204" t="s">
        <v>80</v>
      </c>
      <c r="AY133" s="17" t="s">
        <v>182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7" t="s">
        <v>80</v>
      </c>
      <c r="BK133" s="205">
        <f t="shared" si="9"/>
        <v>0</v>
      </c>
      <c r="BL133" s="17" t="s">
        <v>187</v>
      </c>
      <c r="BM133" s="204" t="s">
        <v>1669</v>
      </c>
    </row>
    <row r="134" spans="1:65" s="2" customFormat="1" ht="16.5" customHeight="1">
      <c r="A134" s="34"/>
      <c r="B134" s="35"/>
      <c r="C134" s="192" t="s">
        <v>189</v>
      </c>
      <c r="D134" s="192" t="s">
        <v>184</v>
      </c>
      <c r="E134" s="193" t="s">
        <v>6410</v>
      </c>
      <c r="F134" s="194" t="s">
        <v>6411</v>
      </c>
      <c r="G134" s="195" t="s">
        <v>1883</v>
      </c>
      <c r="H134" s="196">
        <v>1</v>
      </c>
      <c r="I134" s="197"/>
      <c r="J134" s="198">
        <f t="shared" si="0"/>
        <v>0</v>
      </c>
      <c r="K134" s="199"/>
      <c r="L134" s="39"/>
      <c r="M134" s="200" t="s">
        <v>1</v>
      </c>
      <c r="N134" s="201" t="s">
        <v>37</v>
      </c>
      <c r="O134" s="71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80</v>
      </c>
      <c r="AY134" s="17" t="s">
        <v>182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7" t="s">
        <v>80</v>
      </c>
      <c r="BK134" s="205">
        <f t="shared" si="9"/>
        <v>0</v>
      </c>
      <c r="BL134" s="17" t="s">
        <v>187</v>
      </c>
      <c r="BM134" s="204" t="s">
        <v>1679</v>
      </c>
    </row>
    <row r="135" spans="1:65" s="2" customFormat="1" ht="16.5" customHeight="1">
      <c r="A135" s="34"/>
      <c r="B135" s="35"/>
      <c r="C135" s="192" t="s">
        <v>136</v>
      </c>
      <c r="D135" s="192" t="s">
        <v>184</v>
      </c>
      <c r="E135" s="193" t="s">
        <v>6412</v>
      </c>
      <c r="F135" s="194" t="s">
        <v>6413</v>
      </c>
      <c r="G135" s="195" t="s">
        <v>1883</v>
      </c>
      <c r="H135" s="196">
        <v>1</v>
      </c>
      <c r="I135" s="197"/>
      <c r="J135" s="198">
        <f t="shared" si="0"/>
        <v>0</v>
      </c>
      <c r="K135" s="199"/>
      <c r="L135" s="39"/>
      <c r="M135" s="200" t="s">
        <v>1</v>
      </c>
      <c r="N135" s="201" t="s">
        <v>37</v>
      </c>
      <c r="O135" s="71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187</v>
      </c>
      <c r="AT135" s="204" t="s">
        <v>184</v>
      </c>
      <c r="AU135" s="204" t="s">
        <v>80</v>
      </c>
      <c r="AY135" s="17" t="s">
        <v>182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80</v>
      </c>
      <c r="BK135" s="205">
        <f t="shared" si="9"/>
        <v>0</v>
      </c>
      <c r="BL135" s="17" t="s">
        <v>187</v>
      </c>
      <c r="BM135" s="204" t="s">
        <v>1689</v>
      </c>
    </row>
    <row r="136" spans="1:65" s="2" customFormat="1" ht="24.2" customHeight="1">
      <c r="A136" s="34"/>
      <c r="B136" s="35"/>
      <c r="C136" s="192" t="s">
        <v>139</v>
      </c>
      <c r="D136" s="192" t="s">
        <v>184</v>
      </c>
      <c r="E136" s="193" t="s">
        <v>6414</v>
      </c>
      <c r="F136" s="194" t="s">
        <v>6415</v>
      </c>
      <c r="G136" s="195" t="s">
        <v>1883</v>
      </c>
      <c r="H136" s="196">
        <v>1</v>
      </c>
      <c r="I136" s="197"/>
      <c r="J136" s="198">
        <f t="shared" si="0"/>
        <v>0</v>
      </c>
      <c r="K136" s="199"/>
      <c r="L136" s="39"/>
      <c r="M136" s="200" t="s">
        <v>1</v>
      </c>
      <c r="N136" s="201" t="s">
        <v>37</v>
      </c>
      <c r="O136" s="71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80</v>
      </c>
      <c r="AY136" s="17" t="s">
        <v>182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7" t="s">
        <v>80</v>
      </c>
      <c r="BK136" s="205">
        <f t="shared" si="9"/>
        <v>0</v>
      </c>
      <c r="BL136" s="17" t="s">
        <v>187</v>
      </c>
      <c r="BM136" s="204" t="s">
        <v>1697</v>
      </c>
    </row>
    <row r="137" spans="1:65" s="12" customFormat="1" ht="25.9" customHeight="1">
      <c r="B137" s="176"/>
      <c r="C137" s="177"/>
      <c r="D137" s="178" t="s">
        <v>71</v>
      </c>
      <c r="E137" s="179" t="s">
        <v>6416</v>
      </c>
      <c r="F137" s="179" t="s">
        <v>6417</v>
      </c>
      <c r="G137" s="177"/>
      <c r="H137" s="177"/>
      <c r="I137" s="180"/>
      <c r="J137" s="181">
        <f>BK137</f>
        <v>0</v>
      </c>
      <c r="K137" s="177"/>
      <c r="L137" s="182"/>
      <c r="M137" s="183"/>
      <c r="N137" s="184"/>
      <c r="O137" s="184"/>
      <c r="P137" s="185">
        <f>SUM(P138:P143)</f>
        <v>0</v>
      </c>
      <c r="Q137" s="184"/>
      <c r="R137" s="185">
        <f>SUM(R138:R143)</f>
        <v>0</v>
      </c>
      <c r="S137" s="184"/>
      <c r="T137" s="186">
        <f>SUM(T138:T143)</f>
        <v>0</v>
      </c>
      <c r="AR137" s="187" t="s">
        <v>80</v>
      </c>
      <c r="AT137" s="188" t="s">
        <v>71</v>
      </c>
      <c r="AU137" s="188" t="s">
        <v>72</v>
      </c>
      <c r="AY137" s="187" t="s">
        <v>182</v>
      </c>
      <c r="BK137" s="189">
        <f>SUM(BK138:BK143)</f>
        <v>0</v>
      </c>
    </row>
    <row r="138" spans="1:65" s="2" customFormat="1" ht="24.2" customHeight="1">
      <c r="A138" s="34"/>
      <c r="B138" s="35"/>
      <c r="C138" s="192" t="s">
        <v>8</v>
      </c>
      <c r="D138" s="192" t="s">
        <v>184</v>
      </c>
      <c r="E138" s="193" t="s">
        <v>6418</v>
      </c>
      <c r="F138" s="194" t="s">
        <v>6419</v>
      </c>
      <c r="G138" s="195" t="s">
        <v>1413</v>
      </c>
      <c r="H138" s="196">
        <v>1</v>
      </c>
      <c r="I138" s="197"/>
      <c r="J138" s="198">
        <f>ROUND(I138*H138,2)</f>
        <v>0</v>
      </c>
      <c r="K138" s="199"/>
      <c r="L138" s="39"/>
      <c r="M138" s="200" t="s">
        <v>1</v>
      </c>
      <c r="N138" s="201" t="s">
        <v>37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187</v>
      </c>
      <c r="AT138" s="204" t="s">
        <v>184</v>
      </c>
      <c r="AU138" s="204" t="s">
        <v>80</v>
      </c>
      <c r="AY138" s="17" t="s">
        <v>182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80</v>
      </c>
      <c r="BK138" s="205">
        <f>ROUND(I138*H138,2)</f>
        <v>0</v>
      </c>
      <c r="BL138" s="17" t="s">
        <v>187</v>
      </c>
      <c r="BM138" s="204" t="s">
        <v>1706</v>
      </c>
    </row>
    <row r="139" spans="1:65" s="2" customFormat="1" ht="29.25">
      <c r="A139" s="34"/>
      <c r="B139" s="35"/>
      <c r="C139" s="36"/>
      <c r="D139" s="208" t="s">
        <v>652</v>
      </c>
      <c r="E139" s="36"/>
      <c r="F139" s="253" t="s">
        <v>6420</v>
      </c>
      <c r="G139" s="36"/>
      <c r="H139" s="36"/>
      <c r="I139" s="254"/>
      <c r="J139" s="36"/>
      <c r="K139" s="36"/>
      <c r="L139" s="39"/>
      <c r="M139" s="255"/>
      <c r="N139" s="25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652</v>
      </c>
      <c r="AU139" s="17" t="s">
        <v>80</v>
      </c>
    </row>
    <row r="140" spans="1:65" s="2" customFormat="1" ht="24.2" customHeight="1">
      <c r="A140" s="34"/>
      <c r="B140" s="35"/>
      <c r="C140" s="192" t="s">
        <v>142</v>
      </c>
      <c r="D140" s="192" t="s">
        <v>184</v>
      </c>
      <c r="E140" s="193" t="s">
        <v>6421</v>
      </c>
      <c r="F140" s="194" t="s">
        <v>6419</v>
      </c>
      <c r="G140" s="195" t="s">
        <v>1413</v>
      </c>
      <c r="H140" s="196">
        <v>1</v>
      </c>
      <c r="I140" s="197"/>
      <c r="J140" s="198">
        <f>ROUND(I140*H140,2)</f>
        <v>0</v>
      </c>
      <c r="K140" s="199"/>
      <c r="L140" s="39"/>
      <c r="M140" s="200" t="s">
        <v>1</v>
      </c>
      <c r="N140" s="201" t="s">
        <v>37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80</v>
      </c>
      <c r="AY140" s="17" t="s">
        <v>182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187</v>
      </c>
      <c r="BM140" s="204" t="s">
        <v>1714</v>
      </c>
    </row>
    <row r="141" spans="1:65" s="2" customFormat="1" ht="29.25">
      <c r="A141" s="34"/>
      <c r="B141" s="35"/>
      <c r="C141" s="36"/>
      <c r="D141" s="208" t="s">
        <v>652</v>
      </c>
      <c r="E141" s="36"/>
      <c r="F141" s="253" t="s">
        <v>6420</v>
      </c>
      <c r="G141" s="36"/>
      <c r="H141" s="36"/>
      <c r="I141" s="254"/>
      <c r="J141" s="36"/>
      <c r="K141" s="36"/>
      <c r="L141" s="39"/>
      <c r="M141" s="255"/>
      <c r="N141" s="25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652</v>
      </c>
      <c r="AU141" s="17" t="s">
        <v>80</v>
      </c>
    </row>
    <row r="142" spans="1:65" s="2" customFormat="1" ht="24.2" customHeight="1">
      <c r="A142" s="34"/>
      <c r="B142" s="35"/>
      <c r="C142" s="192" t="s">
        <v>145</v>
      </c>
      <c r="D142" s="192" t="s">
        <v>184</v>
      </c>
      <c r="E142" s="193" t="s">
        <v>6422</v>
      </c>
      <c r="F142" s="194" t="s">
        <v>6423</v>
      </c>
      <c r="G142" s="195" t="s">
        <v>1413</v>
      </c>
      <c r="H142" s="196">
        <v>1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80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187</v>
      </c>
      <c r="BM142" s="204" t="s">
        <v>1725</v>
      </c>
    </row>
    <row r="143" spans="1:65" s="2" customFormat="1" ht="29.25">
      <c r="A143" s="34"/>
      <c r="B143" s="35"/>
      <c r="C143" s="36"/>
      <c r="D143" s="208" t="s">
        <v>652</v>
      </c>
      <c r="E143" s="36"/>
      <c r="F143" s="253" t="s">
        <v>6420</v>
      </c>
      <c r="G143" s="36"/>
      <c r="H143" s="36"/>
      <c r="I143" s="254"/>
      <c r="J143" s="36"/>
      <c r="K143" s="36"/>
      <c r="L143" s="39"/>
      <c r="M143" s="255"/>
      <c r="N143" s="25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652</v>
      </c>
      <c r="AU143" s="17" t="s">
        <v>80</v>
      </c>
    </row>
    <row r="144" spans="1:65" s="12" customFormat="1" ht="25.9" customHeight="1">
      <c r="B144" s="176"/>
      <c r="C144" s="177"/>
      <c r="D144" s="178" t="s">
        <v>71</v>
      </c>
      <c r="E144" s="179" t="s">
        <v>3177</v>
      </c>
      <c r="F144" s="179" t="s">
        <v>6424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SUM(P145:P163)</f>
        <v>0</v>
      </c>
      <c r="Q144" s="184"/>
      <c r="R144" s="185">
        <f>SUM(R145:R163)</f>
        <v>0</v>
      </c>
      <c r="S144" s="184"/>
      <c r="T144" s="186">
        <f>SUM(T145:T163)</f>
        <v>0</v>
      </c>
      <c r="AR144" s="187" t="s">
        <v>80</v>
      </c>
      <c r="AT144" s="188" t="s">
        <v>71</v>
      </c>
      <c r="AU144" s="188" t="s">
        <v>72</v>
      </c>
      <c r="AY144" s="187" t="s">
        <v>182</v>
      </c>
      <c r="BK144" s="189">
        <f>SUM(BK145:BK163)</f>
        <v>0</v>
      </c>
    </row>
    <row r="145" spans="1:65" s="2" customFormat="1" ht="21.75" customHeight="1">
      <c r="A145" s="34"/>
      <c r="B145" s="35"/>
      <c r="C145" s="192" t="s">
        <v>321</v>
      </c>
      <c r="D145" s="192" t="s">
        <v>184</v>
      </c>
      <c r="E145" s="193" t="s">
        <v>6425</v>
      </c>
      <c r="F145" s="194" t="s">
        <v>6426</v>
      </c>
      <c r="G145" s="195" t="s">
        <v>1883</v>
      </c>
      <c r="H145" s="196">
        <v>1</v>
      </c>
      <c r="I145" s="197"/>
      <c r="J145" s="198">
        <f t="shared" ref="J145:J163" si="10"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 t="shared" ref="P145:P163" si="11">O145*H145</f>
        <v>0</v>
      </c>
      <c r="Q145" s="202">
        <v>0</v>
      </c>
      <c r="R145" s="202">
        <f t="shared" ref="R145:R163" si="12">Q145*H145</f>
        <v>0</v>
      </c>
      <c r="S145" s="202">
        <v>0</v>
      </c>
      <c r="T145" s="203">
        <f t="shared" ref="T145:T163" si="13"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80</v>
      </c>
      <c r="AY145" s="17" t="s">
        <v>182</v>
      </c>
      <c r="BE145" s="205">
        <f t="shared" ref="BE145:BE163" si="14">IF(N145="základní",J145,0)</f>
        <v>0</v>
      </c>
      <c r="BF145" s="205">
        <f t="shared" ref="BF145:BF163" si="15">IF(N145="snížená",J145,0)</f>
        <v>0</v>
      </c>
      <c r="BG145" s="205">
        <f t="shared" ref="BG145:BG163" si="16">IF(N145="zákl. přenesená",J145,0)</f>
        <v>0</v>
      </c>
      <c r="BH145" s="205">
        <f t="shared" ref="BH145:BH163" si="17">IF(N145="sníž. přenesená",J145,0)</f>
        <v>0</v>
      </c>
      <c r="BI145" s="205">
        <f t="shared" ref="BI145:BI163" si="18">IF(N145="nulová",J145,0)</f>
        <v>0</v>
      </c>
      <c r="BJ145" s="17" t="s">
        <v>80</v>
      </c>
      <c r="BK145" s="205">
        <f t="shared" ref="BK145:BK163" si="19">ROUND(I145*H145,2)</f>
        <v>0</v>
      </c>
      <c r="BL145" s="17" t="s">
        <v>187</v>
      </c>
      <c r="BM145" s="204" t="s">
        <v>1738</v>
      </c>
    </row>
    <row r="146" spans="1:65" s="2" customFormat="1" ht="21.75" customHeight="1">
      <c r="A146" s="34"/>
      <c r="B146" s="35"/>
      <c r="C146" s="192" t="s">
        <v>326</v>
      </c>
      <c r="D146" s="192" t="s">
        <v>184</v>
      </c>
      <c r="E146" s="193" t="s">
        <v>6427</v>
      </c>
      <c r="F146" s="194" t="s">
        <v>6428</v>
      </c>
      <c r="G146" s="195" t="s">
        <v>1883</v>
      </c>
      <c r="H146" s="196">
        <v>1</v>
      </c>
      <c r="I146" s="197"/>
      <c r="J146" s="198">
        <f t="shared" si="10"/>
        <v>0</v>
      </c>
      <c r="K146" s="199"/>
      <c r="L146" s="39"/>
      <c r="M146" s="200" t="s">
        <v>1</v>
      </c>
      <c r="N146" s="201" t="s">
        <v>37</v>
      </c>
      <c r="O146" s="71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187</v>
      </c>
      <c r="AT146" s="204" t="s">
        <v>184</v>
      </c>
      <c r="AU146" s="204" t="s">
        <v>80</v>
      </c>
      <c r="AY146" s="17" t="s">
        <v>182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7" t="s">
        <v>80</v>
      </c>
      <c r="BK146" s="205">
        <f t="shared" si="19"/>
        <v>0</v>
      </c>
      <c r="BL146" s="17" t="s">
        <v>187</v>
      </c>
      <c r="BM146" s="204" t="s">
        <v>1748</v>
      </c>
    </row>
    <row r="147" spans="1:65" s="2" customFormat="1" ht="24.2" customHeight="1">
      <c r="A147" s="34"/>
      <c r="B147" s="35"/>
      <c r="C147" s="192" t="s">
        <v>330</v>
      </c>
      <c r="D147" s="192" t="s">
        <v>184</v>
      </c>
      <c r="E147" s="193" t="s">
        <v>6429</v>
      </c>
      <c r="F147" s="194" t="s">
        <v>6430</v>
      </c>
      <c r="G147" s="195" t="s">
        <v>1883</v>
      </c>
      <c r="H147" s="196">
        <v>1</v>
      </c>
      <c r="I147" s="197"/>
      <c r="J147" s="198">
        <f t="shared" si="10"/>
        <v>0</v>
      </c>
      <c r="K147" s="199"/>
      <c r="L147" s="39"/>
      <c r="M147" s="200" t="s">
        <v>1</v>
      </c>
      <c r="N147" s="201" t="s">
        <v>37</v>
      </c>
      <c r="O147" s="71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80</v>
      </c>
      <c r="AY147" s="17" t="s">
        <v>182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7" t="s">
        <v>80</v>
      </c>
      <c r="BK147" s="205">
        <f t="shared" si="19"/>
        <v>0</v>
      </c>
      <c r="BL147" s="17" t="s">
        <v>187</v>
      </c>
      <c r="BM147" s="204" t="s">
        <v>1756</v>
      </c>
    </row>
    <row r="148" spans="1:65" s="2" customFormat="1" ht="24.2" customHeight="1">
      <c r="A148" s="34"/>
      <c r="B148" s="35"/>
      <c r="C148" s="192" t="s">
        <v>334</v>
      </c>
      <c r="D148" s="192" t="s">
        <v>184</v>
      </c>
      <c r="E148" s="193" t="s">
        <v>6431</v>
      </c>
      <c r="F148" s="194" t="s">
        <v>6432</v>
      </c>
      <c r="G148" s="195" t="s">
        <v>1883</v>
      </c>
      <c r="H148" s="196">
        <v>1</v>
      </c>
      <c r="I148" s="197"/>
      <c r="J148" s="198">
        <f t="shared" si="1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80</v>
      </c>
      <c r="AY148" s="17" t="s">
        <v>182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7" t="s">
        <v>80</v>
      </c>
      <c r="BK148" s="205">
        <f t="shared" si="19"/>
        <v>0</v>
      </c>
      <c r="BL148" s="17" t="s">
        <v>187</v>
      </c>
      <c r="BM148" s="204" t="s">
        <v>1766</v>
      </c>
    </row>
    <row r="149" spans="1:65" s="2" customFormat="1" ht="24.2" customHeight="1">
      <c r="A149" s="34"/>
      <c r="B149" s="35"/>
      <c r="C149" s="192" t="s">
        <v>342</v>
      </c>
      <c r="D149" s="192" t="s">
        <v>184</v>
      </c>
      <c r="E149" s="193" t="s">
        <v>6433</v>
      </c>
      <c r="F149" s="194" t="s">
        <v>6434</v>
      </c>
      <c r="G149" s="195" t="s">
        <v>1883</v>
      </c>
      <c r="H149" s="196">
        <v>5</v>
      </c>
      <c r="I149" s="197"/>
      <c r="J149" s="198">
        <f t="shared" si="1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80</v>
      </c>
      <c r="AY149" s="17" t="s">
        <v>182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7" t="s">
        <v>80</v>
      </c>
      <c r="BK149" s="205">
        <f t="shared" si="19"/>
        <v>0</v>
      </c>
      <c r="BL149" s="17" t="s">
        <v>187</v>
      </c>
      <c r="BM149" s="204" t="s">
        <v>1775</v>
      </c>
    </row>
    <row r="150" spans="1:65" s="2" customFormat="1" ht="24.2" customHeight="1">
      <c r="A150" s="34"/>
      <c r="B150" s="35"/>
      <c r="C150" s="192" t="s">
        <v>348</v>
      </c>
      <c r="D150" s="192" t="s">
        <v>184</v>
      </c>
      <c r="E150" s="193" t="s">
        <v>6435</v>
      </c>
      <c r="F150" s="194" t="s">
        <v>6436</v>
      </c>
      <c r="G150" s="195" t="s">
        <v>1883</v>
      </c>
      <c r="H150" s="196">
        <v>10</v>
      </c>
      <c r="I150" s="197"/>
      <c r="J150" s="198">
        <f t="shared" si="10"/>
        <v>0</v>
      </c>
      <c r="K150" s="199"/>
      <c r="L150" s="39"/>
      <c r="M150" s="200" t="s">
        <v>1</v>
      </c>
      <c r="N150" s="201" t="s">
        <v>37</v>
      </c>
      <c r="O150" s="71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187</v>
      </c>
      <c r="AT150" s="204" t="s">
        <v>184</v>
      </c>
      <c r="AU150" s="204" t="s">
        <v>80</v>
      </c>
      <c r="AY150" s="17" t="s">
        <v>182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7" t="s">
        <v>80</v>
      </c>
      <c r="BK150" s="205">
        <f t="shared" si="19"/>
        <v>0</v>
      </c>
      <c r="BL150" s="17" t="s">
        <v>187</v>
      </c>
      <c r="BM150" s="204" t="s">
        <v>1798</v>
      </c>
    </row>
    <row r="151" spans="1:65" s="2" customFormat="1" ht="24.2" customHeight="1">
      <c r="A151" s="34"/>
      <c r="B151" s="35"/>
      <c r="C151" s="192" t="s">
        <v>7</v>
      </c>
      <c r="D151" s="192" t="s">
        <v>184</v>
      </c>
      <c r="E151" s="193" t="s">
        <v>6437</v>
      </c>
      <c r="F151" s="194" t="s">
        <v>6438</v>
      </c>
      <c r="G151" s="195" t="s">
        <v>1883</v>
      </c>
      <c r="H151" s="196">
        <v>2</v>
      </c>
      <c r="I151" s="197"/>
      <c r="J151" s="198">
        <f t="shared" si="10"/>
        <v>0</v>
      </c>
      <c r="K151" s="199"/>
      <c r="L151" s="39"/>
      <c r="M151" s="200" t="s">
        <v>1</v>
      </c>
      <c r="N151" s="201" t="s">
        <v>37</v>
      </c>
      <c r="O151" s="71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187</v>
      </c>
      <c r="AT151" s="204" t="s">
        <v>184</v>
      </c>
      <c r="AU151" s="204" t="s">
        <v>80</v>
      </c>
      <c r="AY151" s="17" t="s">
        <v>182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7" t="s">
        <v>80</v>
      </c>
      <c r="BK151" s="205">
        <f t="shared" si="19"/>
        <v>0</v>
      </c>
      <c r="BL151" s="17" t="s">
        <v>187</v>
      </c>
      <c r="BM151" s="204" t="s">
        <v>1806</v>
      </c>
    </row>
    <row r="152" spans="1:65" s="2" customFormat="1" ht="24.2" customHeight="1">
      <c r="A152" s="34"/>
      <c r="B152" s="35"/>
      <c r="C152" s="192" t="s">
        <v>361</v>
      </c>
      <c r="D152" s="192" t="s">
        <v>184</v>
      </c>
      <c r="E152" s="193" t="s">
        <v>6439</v>
      </c>
      <c r="F152" s="194" t="s">
        <v>6440</v>
      </c>
      <c r="G152" s="195" t="s">
        <v>1883</v>
      </c>
      <c r="H152" s="196">
        <v>1</v>
      </c>
      <c r="I152" s="197"/>
      <c r="J152" s="198">
        <f t="shared" si="10"/>
        <v>0</v>
      </c>
      <c r="K152" s="199"/>
      <c r="L152" s="39"/>
      <c r="M152" s="200" t="s">
        <v>1</v>
      </c>
      <c r="N152" s="201" t="s">
        <v>37</v>
      </c>
      <c r="O152" s="71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187</v>
      </c>
      <c r="AT152" s="204" t="s">
        <v>184</v>
      </c>
      <c r="AU152" s="204" t="s">
        <v>80</v>
      </c>
      <c r="AY152" s="17" t="s">
        <v>182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7" t="s">
        <v>80</v>
      </c>
      <c r="BK152" s="205">
        <f t="shared" si="19"/>
        <v>0</v>
      </c>
      <c r="BL152" s="17" t="s">
        <v>187</v>
      </c>
      <c r="BM152" s="204" t="s">
        <v>1814</v>
      </c>
    </row>
    <row r="153" spans="1:65" s="2" customFormat="1" ht="24.2" customHeight="1">
      <c r="A153" s="34"/>
      <c r="B153" s="35"/>
      <c r="C153" s="192" t="s">
        <v>369</v>
      </c>
      <c r="D153" s="192" t="s">
        <v>184</v>
      </c>
      <c r="E153" s="193" t="s">
        <v>6441</v>
      </c>
      <c r="F153" s="194" t="s">
        <v>6442</v>
      </c>
      <c r="G153" s="195" t="s">
        <v>1883</v>
      </c>
      <c r="H153" s="196">
        <v>1</v>
      </c>
      <c r="I153" s="197"/>
      <c r="J153" s="198">
        <f t="shared" si="10"/>
        <v>0</v>
      </c>
      <c r="K153" s="199"/>
      <c r="L153" s="39"/>
      <c r="M153" s="200" t="s">
        <v>1</v>
      </c>
      <c r="N153" s="201" t="s">
        <v>37</v>
      </c>
      <c r="O153" s="71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187</v>
      </c>
      <c r="AT153" s="204" t="s">
        <v>184</v>
      </c>
      <c r="AU153" s="204" t="s">
        <v>80</v>
      </c>
      <c r="AY153" s="17" t="s">
        <v>182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7" t="s">
        <v>80</v>
      </c>
      <c r="BK153" s="205">
        <f t="shared" si="19"/>
        <v>0</v>
      </c>
      <c r="BL153" s="17" t="s">
        <v>187</v>
      </c>
      <c r="BM153" s="204" t="s">
        <v>1837</v>
      </c>
    </row>
    <row r="154" spans="1:65" s="2" customFormat="1" ht="24.2" customHeight="1">
      <c r="A154" s="34"/>
      <c r="B154" s="35"/>
      <c r="C154" s="192" t="s">
        <v>375</v>
      </c>
      <c r="D154" s="192" t="s">
        <v>184</v>
      </c>
      <c r="E154" s="193" t="s">
        <v>6443</v>
      </c>
      <c r="F154" s="194" t="s">
        <v>6444</v>
      </c>
      <c r="G154" s="195" t="s">
        <v>1883</v>
      </c>
      <c r="H154" s="196">
        <v>1</v>
      </c>
      <c r="I154" s="197"/>
      <c r="J154" s="198">
        <f t="shared" si="10"/>
        <v>0</v>
      </c>
      <c r="K154" s="199"/>
      <c r="L154" s="39"/>
      <c r="M154" s="200" t="s">
        <v>1</v>
      </c>
      <c r="N154" s="201" t="s">
        <v>37</v>
      </c>
      <c r="O154" s="71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187</v>
      </c>
      <c r="AT154" s="204" t="s">
        <v>184</v>
      </c>
      <c r="AU154" s="204" t="s">
        <v>80</v>
      </c>
      <c r="AY154" s="17" t="s">
        <v>182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7" t="s">
        <v>80</v>
      </c>
      <c r="BK154" s="205">
        <f t="shared" si="19"/>
        <v>0</v>
      </c>
      <c r="BL154" s="17" t="s">
        <v>187</v>
      </c>
      <c r="BM154" s="204" t="s">
        <v>1846</v>
      </c>
    </row>
    <row r="155" spans="1:65" s="2" customFormat="1" ht="24.2" customHeight="1">
      <c r="A155" s="34"/>
      <c r="B155" s="35"/>
      <c r="C155" s="192" t="s">
        <v>390</v>
      </c>
      <c r="D155" s="192" t="s">
        <v>184</v>
      </c>
      <c r="E155" s="193" t="s">
        <v>6445</v>
      </c>
      <c r="F155" s="194" t="s">
        <v>6446</v>
      </c>
      <c r="G155" s="195" t="s">
        <v>1883</v>
      </c>
      <c r="H155" s="196">
        <v>1</v>
      </c>
      <c r="I155" s="197"/>
      <c r="J155" s="198">
        <f t="shared" si="10"/>
        <v>0</v>
      </c>
      <c r="K155" s="199"/>
      <c r="L155" s="39"/>
      <c r="M155" s="200" t="s">
        <v>1</v>
      </c>
      <c r="N155" s="201" t="s">
        <v>37</v>
      </c>
      <c r="O155" s="71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80</v>
      </c>
      <c r="AY155" s="17" t="s">
        <v>182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7" t="s">
        <v>80</v>
      </c>
      <c r="BK155" s="205">
        <f t="shared" si="19"/>
        <v>0</v>
      </c>
      <c r="BL155" s="17" t="s">
        <v>187</v>
      </c>
      <c r="BM155" s="204" t="s">
        <v>1854</v>
      </c>
    </row>
    <row r="156" spans="1:65" s="2" customFormat="1" ht="24.2" customHeight="1">
      <c r="A156" s="34"/>
      <c r="B156" s="35"/>
      <c r="C156" s="192" t="s">
        <v>397</v>
      </c>
      <c r="D156" s="192" t="s">
        <v>184</v>
      </c>
      <c r="E156" s="193" t="s">
        <v>6447</v>
      </c>
      <c r="F156" s="194" t="s">
        <v>6448</v>
      </c>
      <c r="G156" s="195" t="s">
        <v>1883</v>
      </c>
      <c r="H156" s="196">
        <v>2</v>
      </c>
      <c r="I156" s="197"/>
      <c r="J156" s="198">
        <f t="shared" si="10"/>
        <v>0</v>
      </c>
      <c r="K156" s="199"/>
      <c r="L156" s="39"/>
      <c r="M156" s="200" t="s">
        <v>1</v>
      </c>
      <c r="N156" s="201" t="s">
        <v>37</v>
      </c>
      <c r="O156" s="71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187</v>
      </c>
      <c r="AT156" s="204" t="s">
        <v>184</v>
      </c>
      <c r="AU156" s="204" t="s">
        <v>80</v>
      </c>
      <c r="AY156" s="17" t="s">
        <v>182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7" t="s">
        <v>80</v>
      </c>
      <c r="BK156" s="205">
        <f t="shared" si="19"/>
        <v>0</v>
      </c>
      <c r="BL156" s="17" t="s">
        <v>187</v>
      </c>
      <c r="BM156" s="204" t="s">
        <v>1863</v>
      </c>
    </row>
    <row r="157" spans="1:65" s="2" customFormat="1" ht="21.75" customHeight="1">
      <c r="A157" s="34"/>
      <c r="B157" s="35"/>
      <c r="C157" s="192" t="s">
        <v>403</v>
      </c>
      <c r="D157" s="192" t="s">
        <v>184</v>
      </c>
      <c r="E157" s="193" t="s">
        <v>6449</v>
      </c>
      <c r="F157" s="194" t="s">
        <v>6450</v>
      </c>
      <c r="G157" s="195" t="s">
        <v>1883</v>
      </c>
      <c r="H157" s="196">
        <v>3</v>
      </c>
      <c r="I157" s="197"/>
      <c r="J157" s="198">
        <f t="shared" si="10"/>
        <v>0</v>
      </c>
      <c r="K157" s="199"/>
      <c r="L157" s="39"/>
      <c r="M157" s="200" t="s">
        <v>1</v>
      </c>
      <c r="N157" s="201" t="s">
        <v>37</v>
      </c>
      <c r="O157" s="71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80</v>
      </c>
      <c r="AY157" s="17" t="s">
        <v>182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7" t="s">
        <v>80</v>
      </c>
      <c r="BK157" s="205">
        <f t="shared" si="19"/>
        <v>0</v>
      </c>
      <c r="BL157" s="17" t="s">
        <v>187</v>
      </c>
      <c r="BM157" s="204" t="s">
        <v>1871</v>
      </c>
    </row>
    <row r="158" spans="1:65" s="2" customFormat="1" ht="24.2" customHeight="1">
      <c r="A158" s="34"/>
      <c r="B158" s="35"/>
      <c r="C158" s="192" t="s">
        <v>413</v>
      </c>
      <c r="D158" s="192" t="s">
        <v>184</v>
      </c>
      <c r="E158" s="193" t="s">
        <v>6451</v>
      </c>
      <c r="F158" s="194" t="s">
        <v>6452</v>
      </c>
      <c r="G158" s="195" t="s">
        <v>1883</v>
      </c>
      <c r="H158" s="196">
        <v>1</v>
      </c>
      <c r="I158" s="197"/>
      <c r="J158" s="198">
        <f t="shared" si="10"/>
        <v>0</v>
      </c>
      <c r="K158" s="199"/>
      <c r="L158" s="39"/>
      <c r="M158" s="200" t="s">
        <v>1</v>
      </c>
      <c r="N158" s="201" t="s">
        <v>37</v>
      </c>
      <c r="O158" s="71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187</v>
      </c>
      <c r="AT158" s="204" t="s">
        <v>184</v>
      </c>
      <c r="AU158" s="204" t="s">
        <v>80</v>
      </c>
      <c r="AY158" s="17" t="s">
        <v>182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7" t="s">
        <v>80</v>
      </c>
      <c r="BK158" s="205">
        <f t="shared" si="19"/>
        <v>0</v>
      </c>
      <c r="BL158" s="17" t="s">
        <v>187</v>
      </c>
      <c r="BM158" s="204" t="s">
        <v>1880</v>
      </c>
    </row>
    <row r="159" spans="1:65" s="2" customFormat="1" ht="24.2" customHeight="1">
      <c r="A159" s="34"/>
      <c r="B159" s="35"/>
      <c r="C159" s="192" t="s">
        <v>418</v>
      </c>
      <c r="D159" s="192" t="s">
        <v>184</v>
      </c>
      <c r="E159" s="193" t="s">
        <v>6453</v>
      </c>
      <c r="F159" s="194" t="s">
        <v>6454</v>
      </c>
      <c r="G159" s="195" t="s">
        <v>1883</v>
      </c>
      <c r="H159" s="196">
        <v>3</v>
      </c>
      <c r="I159" s="197"/>
      <c r="J159" s="198">
        <f t="shared" si="10"/>
        <v>0</v>
      </c>
      <c r="K159" s="199"/>
      <c r="L159" s="39"/>
      <c r="M159" s="200" t="s">
        <v>1</v>
      </c>
      <c r="N159" s="201" t="s">
        <v>37</v>
      </c>
      <c r="O159" s="71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80</v>
      </c>
      <c r="AY159" s="17" t="s">
        <v>182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7" t="s">
        <v>80</v>
      </c>
      <c r="BK159" s="205">
        <f t="shared" si="19"/>
        <v>0</v>
      </c>
      <c r="BL159" s="17" t="s">
        <v>187</v>
      </c>
      <c r="BM159" s="204" t="s">
        <v>542</v>
      </c>
    </row>
    <row r="160" spans="1:65" s="2" customFormat="1" ht="24.2" customHeight="1">
      <c r="A160" s="34"/>
      <c r="B160" s="35"/>
      <c r="C160" s="192" t="s">
        <v>423</v>
      </c>
      <c r="D160" s="192" t="s">
        <v>184</v>
      </c>
      <c r="E160" s="193" t="s">
        <v>6455</v>
      </c>
      <c r="F160" s="194" t="s">
        <v>6456</v>
      </c>
      <c r="G160" s="195" t="s">
        <v>1883</v>
      </c>
      <c r="H160" s="196">
        <v>2</v>
      </c>
      <c r="I160" s="197"/>
      <c r="J160" s="198">
        <f t="shared" si="10"/>
        <v>0</v>
      </c>
      <c r="K160" s="199"/>
      <c r="L160" s="39"/>
      <c r="M160" s="200" t="s">
        <v>1</v>
      </c>
      <c r="N160" s="201" t="s">
        <v>37</v>
      </c>
      <c r="O160" s="71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187</v>
      </c>
      <c r="AT160" s="204" t="s">
        <v>184</v>
      </c>
      <c r="AU160" s="204" t="s">
        <v>80</v>
      </c>
      <c r="AY160" s="17" t="s">
        <v>182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7" t="s">
        <v>80</v>
      </c>
      <c r="BK160" s="205">
        <f t="shared" si="19"/>
        <v>0</v>
      </c>
      <c r="BL160" s="17" t="s">
        <v>187</v>
      </c>
      <c r="BM160" s="204" t="s">
        <v>1898</v>
      </c>
    </row>
    <row r="161" spans="1:65" s="2" customFormat="1" ht="24.2" customHeight="1">
      <c r="A161" s="34"/>
      <c r="B161" s="35"/>
      <c r="C161" s="192" t="s">
        <v>427</v>
      </c>
      <c r="D161" s="192" t="s">
        <v>184</v>
      </c>
      <c r="E161" s="193" t="s">
        <v>6457</v>
      </c>
      <c r="F161" s="194" t="s">
        <v>6458</v>
      </c>
      <c r="G161" s="195" t="s">
        <v>1883</v>
      </c>
      <c r="H161" s="196">
        <v>1</v>
      </c>
      <c r="I161" s="197"/>
      <c r="J161" s="198">
        <f t="shared" si="10"/>
        <v>0</v>
      </c>
      <c r="K161" s="199"/>
      <c r="L161" s="39"/>
      <c r="M161" s="200" t="s">
        <v>1</v>
      </c>
      <c r="N161" s="201" t="s">
        <v>37</v>
      </c>
      <c r="O161" s="71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187</v>
      </c>
      <c r="AT161" s="204" t="s">
        <v>184</v>
      </c>
      <c r="AU161" s="204" t="s">
        <v>80</v>
      </c>
      <c r="AY161" s="17" t="s">
        <v>182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7" t="s">
        <v>80</v>
      </c>
      <c r="BK161" s="205">
        <f t="shared" si="19"/>
        <v>0</v>
      </c>
      <c r="BL161" s="17" t="s">
        <v>187</v>
      </c>
      <c r="BM161" s="204" t="s">
        <v>1907</v>
      </c>
    </row>
    <row r="162" spans="1:65" s="2" customFormat="1" ht="33" customHeight="1">
      <c r="A162" s="34"/>
      <c r="B162" s="35"/>
      <c r="C162" s="192" t="s">
        <v>434</v>
      </c>
      <c r="D162" s="192" t="s">
        <v>184</v>
      </c>
      <c r="E162" s="193" t="s">
        <v>6459</v>
      </c>
      <c r="F162" s="194" t="s">
        <v>6460</v>
      </c>
      <c r="G162" s="195" t="s">
        <v>1883</v>
      </c>
      <c r="H162" s="196">
        <v>2</v>
      </c>
      <c r="I162" s="197"/>
      <c r="J162" s="198">
        <f t="shared" si="10"/>
        <v>0</v>
      </c>
      <c r="K162" s="199"/>
      <c r="L162" s="39"/>
      <c r="M162" s="200" t="s">
        <v>1</v>
      </c>
      <c r="N162" s="201" t="s">
        <v>37</v>
      </c>
      <c r="O162" s="71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187</v>
      </c>
      <c r="AT162" s="204" t="s">
        <v>184</v>
      </c>
      <c r="AU162" s="204" t="s">
        <v>80</v>
      </c>
      <c r="AY162" s="17" t="s">
        <v>182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7" t="s">
        <v>80</v>
      </c>
      <c r="BK162" s="205">
        <f t="shared" si="19"/>
        <v>0</v>
      </c>
      <c r="BL162" s="17" t="s">
        <v>187</v>
      </c>
      <c r="BM162" s="204" t="s">
        <v>1917</v>
      </c>
    </row>
    <row r="163" spans="1:65" s="2" customFormat="1" ht="37.9" customHeight="1">
      <c r="A163" s="34"/>
      <c r="B163" s="35"/>
      <c r="C163" s="192" t="s">
        <v>438</v>
      </c>
      <c r="D163" s="192" t="s">
        <v>184</v>
      </c>
      <c r="E163" s="193" t="s">
        <v>6461</v>
      </c>
      <c r="F163" s="194" t="s">
        <v>6462</v>
      </c>
      <c r="G163" s="195" t="s">
        <v>1883</v>
      </c>
      <c r="H163" s="196">
        <v>1</v>
      </c>
      <c r="I163" s="197"/>
      <c r="J163" s="198">
        <f t="shared" si="10"/>
        <v>0</v>
      </c>
      <c r="K163" s="199"/>
      <c r="L163" s="39"/>
      <c r="M163" s="200" t="s">
        <v>1</v>
      </c>
      <c r="N163" s="201" t="s">
        <v>37</v>
      </c>
      <c r="O163" s="71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187</v>
      </c>
      <c r="AT163" s="204" t="s">
        <v>184</v>
      </c>
      <c r="AU163" s="204" t="s">
        <v>80</v>
      </c>
      <c r="AY163" s="17" t="s">
        <v>182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7" t="s">
        <v>80</v>
      </c>
      <c r="BK163" s="205">
        <f t="shared" si="19"/>
        <v>0</v>
      </c>
      <c r="BL163" s="17" t="s">
        <v>187</v>
      </c>
      <c r="BM163" s="204" t="s">
        <v>1925</v>
      </c>
    </row>
    <row r="164" spans="1:65" s="12" customFormat="1" ht="25.9" customHeight="1">
      <c r="B164" s="176"/>
      <c r="C164" s="177"/>
      <c r="D164" s="178" t="s">
        <v>71</v>
      </c>
      <c r="E164" s="179" t="s">
        <v>6463</v>
      </c>
      <c r="F164" s="179" t="s">
        <v>6464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SUM(P165:P166)</f>
        <v>0</v>
      </c>
      <c r="Q164" s="184"/>
      <c r="R164" s="185">
        <f>SUM(R165:R166)</f>
        <v>0</v>
      </c>
      <c r="S164" s="184"/>
      <c r="T164" s="186">
        <f>SUM(T165:T166)</f>
        <v>0</v>
      </c>
      <c r="AR164" s="187" t="s">
        <v>80</v>
      </c>
      <c r="AT164" s="188" t="s">
        <v>71</v>
      </c>
      <c r="AU164" s="188" t="s">
        <v>72</v>
      </c>
      <c r="AY164" s="187" t="s">
        <v>182</v>
      </c>
      <c r="BK164" s="189">
        <f>SUM(BK165:BK166)</f>
        <v>0</v>
      </c>
    </row>
    <row r="165" spans="1:65" s="2" customFormat="1" ht="24.2" customHeight="1">
      <c r="A165" s="34"/>
      <c r="B165" s="35"/>
      <c r="C165" s="192" t="s">
        <v>443</v>
      </c>
      <c r="D165" s="192" t="s">
        <v>184</v>
      </c>
      <c r="E165" s="193" t="s">
        <v>6465</v>
      </c>
      <c r="F165" s="194" t="s">
        <v>6466</v>
      </c>
      <c r="G165" s="195" t="s">
        <v>1883</v>
      </c>
      <c r="H165" s="196">
        <v>9</v>
      </c>
      <c r="I165" s="197"/>
      <c r="J165" s="198">
        <f>ROUND(I165*H165,2)</f>
        <v>0</v>
      </c>
      <c r="K165" s="199"/>
      <c r="L165" s="39"/>
      <c r="M165" s="200" t="s">
        <v>1</v>
      </c>
      <c r="N165" s="201" t="s">
        <v>37</v>
      </c>
      <c r="O165" s="7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187</v>
      </c>
      <c r="AT165" s="204" t="s">
        <v>184</v>
      </c>
      <c r="AU165" s="204" t="s">
        <v>80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187</v>
      </c>
      <c r="BM165" s="204" t="s">
        <v>1933</v>
      </c>
    </row>
    <row r="166" spans="1:65" s="2" customFormat="1" ht="21.75" customHeight="1">
      <c r="A166" s="34"/>
      <c r="B166" s="35"/>
      <c r="C166" s="192" t="s">
        <v>447</v>
      </c>
      <c r="D166" s="192" t="s">
        <v>184</v>
      </c>
      <c r="E166" s="193" t="s">
        <v>6467</v>
      </c>
      <c r="F166" s="194" t="s">
        <v>6450</v>
      </c>
      <c r="G166" s="195" t="s">
        <v>1883</v>
      </c>
      <c r="H166" s="196">
        <v>18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37</v>
      </c>
      <c r="O166" s="7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187</v>
      </c>
      <c r="AT166" s="204" t="s">
        <v>184</v>
      </c>
      <c r="AU166" s="204" t="s">
        <v>80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187</v>
      </c>
      <c r="BM166" s="204" t="s">
        <v>1944</v>
      </c>
    </row>
    <row r="167" spans="1:65" s="12" customFormat="1" ht="25.9" customHeight="1">
      <c r="B167" s="176"/>
      <c r="C167" s="177"/>
      <c r="D167" s="178" t="s">
        <v>71</v>
      </c>
      <c r="E167" s="179" t="s">
        <v>6468</v>
      </c>
      <c r="F167" s="179" t="s">
        <v>6469</v>
      </c>
      <c r="G167" s="177"/>
      <c r="H167" s="177"/>
      <c r="I167" s="180"/>
      <c r="J167" s="181">
        <f>BK167</f>
        <v>0</v>
      </c>
      <c r="K167" s="177"/>
      <c r="L167" s="182"/>
      <c r="M167" s="183"/>
      <c r="N167" s="184"/>
      <c r="O167" s="184"/>
      <c r="P167" s="185">
        <f>SUM(P168:P169)</f>
        <v>0</v>
      </c>
      <c r="Q167" s="184"/>
      <c r="R167" s="185">
        <f>SUM(R168:R169)</f>
        <v>0</v>
      </c>
      <c r="S167" s="184"/>
      <c r="T167" s="186">
        <f>SUM(T168:T169)</f>
        <v>0</v>
      </c>
      <c r="AR167" s="187" t="s">
        <v>80</v>
      </c>
      <c r="AT167" s="188" t="s">
        <v>71</v>
      </c>
      <c r="AU167" s="188" t="s">
        <v>72</v>
      </c>
      <c r="AY167" s="187" t="s">
        <v>182</v>
      </c>
      <c r="BK167" s="189">
        <f>SUM(BK168:BK169)</f>
        <v>0</v>
      </c>
    </row>
    <row r="168" spans="1:65" s="2" customFormat="1" ht="24.2" customHeight="1">
      <c r="A168" s="34"/>
      <c r="B168" s="35"/>
      <c r="C168" s="192" t="s">
        <v>452</v>
      </c>
      <c r="D168" s="192" t="s">
        <v>184</v>
      </c>
      <c r="E168" s="193" t="s">
        <v>6470</v>
      </c>
      <c r="F168" s="194" t="s">
        <v>6471</v>
      </c>
      <c r="G168" s="195" t="s">
        <v>1883</v>
      </c>
      <c r="H168" s="196">
        <v>1</v>
      </c>
      <c r="I168" s="197"/>
      <c r="J168" s="198">
        <f>ROUND(I168*H168,2)</f>
        <v>0</v>
      </c>
      <c r="K168" s="199"/>
      <c r="L168" s="39"/>
      <c r="M168" s="200" t="s">
        <v>1</v>
      </c>
      <c r="N168" s="201" t="s">
        <v>37</v>
      </c>
      <c r="O168" s="7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187</v>
      </c>
      <c r="AT168" s="204" t="s">
        <v>184</v>
      </c>
      <c r="AU168" s="204" t="s">
        <v>80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187</v>
      </c>
      <c r="BM168" s="204" t="s">
        <v>1955</v>
      </c>
    </row>
    <row r="169" spans="1:65" s="2" customFormat="1" ht="16.5" customHeight="1">
      <c r="A169" s="34"/>
      <c r="B169" s="35"/>
      <c r="C169" s="192" t="s">
        <v>460</v>
      </c>
      <c r="D169" s="192" t="s">
        <v>184</v>
      </c>
      <c r="E169" s="193" t="s">
        <v>6472</v>
      </c>
      <c r="F169" s="194" t="s">
        <v>6473</v>
      </c>
      <c r="G169" s="195" t="s">
        <v>1883</v>
      </c>
      <c r="H169" s="196">
        <v>2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37</v>
      </c>
      <c r="O169" s="7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187</v>
      </c>
      <c r="AT169" s="204" t="s">
        <v>184</v>
      </c>
      <c r="AU169" s="204" t="s">
        <v>80</v>
      </c>
      <c r="AY169" s="17" t="s">
        <v>182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187</v>
      </c>
      <c r="BM169" s="204" t="s">
        <v>1965</v>
      </c>
    </row>
    <row r="170" spans="1:65" s="12" customFormat="1" ht="25.9" customHeight="1">
      <c r="B170" s="176"/>
      <c r="C170" s="177"/>
      <c r="D170" s="178" t="s">
        <v>71</v>
      </c>
      <c r="E170" s="179" t="s">
        <v>3167</v>
      </c>
      <c r="F170" s="179" t="s">
        <v>6474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SUM(P171:P180)</f>
        <v>0</v>
      </c>
      <c r="Q170" s="184"/>
      <c r="R170" s="185">
        <f>SUM(R171:R180)</f>
        <v>0</v>
      </c>
      <c r="S170" s="184"/>
      <c r="T170" s="186">
        <f>SUM(T171:T180)</f>
        <v>0</v>
      </c>
      <c r="AR170" s="187" t="s">
        <v>80</v>
      </c>
      <c r="AT170" s="188" t="s">
        <v>71</v>
      </c>
      <c r="AU170" s="188" t="s">
        <v>72</v>
      </c>
      <c r="AY170" s="187" t="s">
        <v>182</v>
      </c>
      <c r="BK170" s="189">
        <f>SUM(BK171:BK180)</f>
        <v>0</v>
      </c>
    </row>
    <row r="171" spans="1:65" s="2" customFormat="1" ht="16.5" customHeight="1">
      <c r="A171" s="34"/>
      <c r="B171" s="35"/>
      <c r="C171" s="192" t="s">
        <v>467</v>
      </c>
      <c r="D171" s="192" t="s">
        <v>184</v>
      </c>
      <c r="E171" s="193" t="s">
        <v>6475</v>
      </c>
      <c r="F171" s="194" t="s">
        <v>6476</v>
      </c>
      <c r="G171" s="195" t="s">
        <v>318</v>
      </c>
      <c r="H171" s="196">
        <v>862</v>
      </c>
      <c r="I171" s="197"/>
      <c r="J171" s="198">
        <f t="shared" ref="J171:J180" si="20"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 t="shared" ref="P171:P180" si="21">O171*H171</f>
        <v>0</v>
      </c>
      <c r="Q171" s="202">
        <v>0</v>
      </c>
      <c r="R171" s="202">
        <f t="shared" ref="R171:R180" si="22">Q171*H171</f>
        <v>0</v>
      </c>
      <c r="S171" s="202">
        <v>0</v>
      </c>
      <c r="T171" s="203">
        <f t="shared" ref="T171:T180" si="23"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187</v>
      </c>
      <c r="AT171" s="204" t="s">
        <v>184</v>
      </c>
      <c r="AU171" s="204" t="s">
        <v>80</v>
      </c>
      <c r="AY171" s="17" t="s">
        <v>182</v>
      </c>
      <c r="BE171" s="205">
        <f t="shared" ref="BE171:BE180" si="24">IF(N171="základní",J171,0)</f>
        <v>0</v>
      </c>
      <c r="BF171" s="205">
        <f t="shared" ref="BF171:BF180" si="25">IF(N171="snížená",J171,0)</f>
        <v>0</v>
      </c>
      <c r="BG171" s="205">
        <f t="shared" ref="BG171:BG180" si="26">IF(N171="zákl. přenesená",J171,0)</f>
        <v>0</v>
      </c>
      <c r="BH171" s="205">
        <f t="shared" ref="BH171:BH180" si="27">IF(N171="sníž. přenesená",J171,0)</f>
        <v>0</v>
      </c>
      <c r="BI171" s="205">
        <f t="shared" ref="BI171:BI180" si="28">IF(N171="nulová",J171,0)</f>
        <v>0</v>
      </c>
      <c r="BJ171" s="17" t="s">
        <v>80</v>
      </c>
      <c r="BK171" s="205">
        <f t="shared" ref="BK171:BK180" si="29">ROUND(I171*H171,2)</f>
        <v>0</v>
      </c>
      <c r="BL171" s="17" t="s">
        <v>187</v>
      </c>
      <c r="BM171" s="204" t="s">
        <v>1976</v>
      </c>
    </row>
    <row r="172" spans="1:65" s="2" customFormat="1" ht="16.5" customHeight="1">
      <c r="A172" s="34"/>
      <c r="B172" s="35"/>
      <c r="C172" s="192" t="s">
        <v>474</v>
      </c>
      <c r="D172" s="192" t="s">
        <v>184</v>
      </c>
      <c r="E172" s="193" t="s">
        <v>6477</v>
      </c>
      <c r="F172" s="194" t="s">
        <v>6478</v>
      </c>
      <c r="G172" s="195" t="s">
        <v>318</v>
      </c>
      <c r="H172" s="196">
        <v>210</v>
      </c>
      <c r="I172" s="197"/>
      <c r="J172" s="198">
        <f t="shared" si="20"/>
        <v>0</v>
      </c>
      <c r="K172" s="199"/>
      <c r="L172" s="39"/>
      <c r="M172" s="200" t="s">
        <v>1</v>
      </c>
      <c r="N172" s="201" t="s">
        <v>37</v>
      </c>
      <c r="O172" s="71"/>
      <c r="P172" s="202">
        <f t="shared" si="21"/>
        <v>0</v>
      </c>
      <c r="Q172" s="202">
        <v>0</v>
      </c>
      <c r="R172" s="202">
        <f t="shared" si="22"/>
        <v>0</v>
      </c>
      <c r="S172" s="202">
        <v>0</v>
      </c>
      <c r="T172" s="203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187</v>
      </c>
      <c r="AT172" s="204" t="s">
        <v>184</v>
      </c>
      <c r="AU172" s="204" t="s">
        <v>80</v>
      </c>
      <c r="AY172" s="17" t="s">
        <v>182</v>
      </c>
      <c r="BE172" s="205">
        <f t="shared" si="24"/>
        <v>0</v>
      </c>
      <c r="BF172" s="205">
        <f t="shared" si="25"/>
        <v>0</v>
      </c>
      <c r="BG172" s="205">
        <f t="shared" si="26"/>
        <v>0</v>
      </c>
      <c r="BH172" s="205">
        <f t="shared" si="27"/>
        <v>0</v>
      </c>
      <c r="BI172" s="205">
        <f t="shared" si="28"/>
        <v>0</v>
      </c>
      <c r="BJ172" s="17" t="s">
        <v>80</v>
      </c>
      <c r="BK172" s="205">
        <f t="shared" si="29"/>
        <v>0</v>
      </c>
      <c r="BL172" s="17" t="s">
        <v>187</v>
      </c>
      <c r="BM172" s="204" t="s">
        <v>1986</v>
      </c>
    </row>
    <row r="173" spans="1:65" s="2" customFormat="1" ht="16.5" customHeight="1">
      <c r="A173" s="34"/>
      <c r="B173" s="35"/>
      <c r="C173" s="192" t="s">
        <v>481</v>
      </c>
      <c r="D173" s="192" t="s">
        <v>184</v>
      </c>
      <c r="E173" s="193" t="s">
        <v>6479</v>
      </c>
      <c r="F173" s="194" t="s">
        <v>6480</v>
      </c>
      <c r="G173" s="195" t="s">
        <v>318</v>
      </c>
      <c r="H173" s="196">
        <v>210</v>
      </c>
      <c r="I173" s="197"/>
      <c r="J173" s="198">
        <f t="shared" si="20"/>
        <v>0</v>
      </c>
      <c r="K173" s="199"/>
      <c r="L173" s="39"/>
      <c r="M173" s="200" t="s">
        <v>1</v>
      </c>
      <c r="N173" s="201" t="s">
        <v>37</v>
      </c>
      <c r="O173" s="71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187</v>
      </c>
      <c r="AT173" s="204" t="s">
        <v>184</v>
      </c>
      <c r="AU173" s="204" t="s">
        <v>80</v>
      </c>
      <c r="AY173" s="17" t="s">
        <v>182</v>
      </c>
      <c r="BE173" s="205">
        <f t="shared" si="24"/>
        <v>0</v>
      </c>
      <c r="BF173" s="205">
        <f t="shared" si="25"/>
        <v>0</v>
      </c>
      <c r="BG173" s="205">
        <f t="shared" si="26"/>
        <v>0</v>
      </c>
      <c r="BH173" s="205">
        <f t="shared" si="27"/>
        <v>0</v>
      </c>
      <c r="BI173" s="205">
        <f t="shared" si="28"/>
        <v>0</v>
      </c>
      <c r="BJ173" s="17" t="s">
        <v>80</v>
      </c>
      <c r="BK173" s="205">
        <f t="shared" si="29"/>
        <v>0</v>
      </c>
      <c r="BL173" s="17" t="s">
        <v>187</v>
      </c>
      <c r="BM173" s="204" t="s">
        <v>1995</v>
      </c>
    </row>
    <row r="174" spans="1:65" s="2" customFormat="1" ht="16.5" customHeight="1">
      <c r="A174" s="34"/>
      <c r="B174" s="35"/>
      <c r="C174" s="192" t="s">
        <v>488</v>
      </c>
      <c r="D174" s="192" t="s">
        <v>184</v>
      </c>
      <c r="E174" s="193" t="s">
        <v>6481</v>
      </c>
      <c r="F174" s="194" t="s">
        <v>6482</v>
      </c>
      <c r="G174" s="195" t="s">
        <v>318</v>
      </c>
      <c r="H174" s="196">
        <v>110</v>
      </c>
      <c r="I174" s="197"/>
      <c r="J174" s="198">
        <f t="shared" si="20"/>
        <v>0</v>
      </c>
      <c r="K174" s="199"/>
      <c r="L174" s="39"/>
      <c r="M174" s="200" t="s">
        <v>1</v>
      </c>
      <c r="N174" s="201" t="s">
        <v>37</v>
      </c>
      <c r="O174" s="71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187</v>
      </c>
      <c r="AT174" s="204" t="s">
        <v>184</v>
      </c>
      <c r="AU174" s="204" t="s">
        <v>80</v>
      </c>
      <c r="AY174" s="17" t="s">
        <v>182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7" t="s">
        <v>80</v>
      </c>
      <c r="BK174" s="205">
        <f t="shared" si="29"/>
        <v>0</v>
      </c>
      <c r="BL174" s="17" t="s">
        <v>187</v>
      </c>
      <c r="BM174" s="204" t="s">
        <v>2007</v>
      </c>
    </row>
    <row r="175" spans="1:65" s="2" customFormat="1" ht="16.5" customHeight="1">
      <c r="A175" s="34"/>
      <c r="B175" s="35"/>
      <c r="C175" s="192" t="s">
        <v>492</v>
      </c>
      <c r="D175" s="192" t="s">
        <v>184</v>
      </c>
      <c r="E175" s="193" t="s">
        <v>6483</v>
      </c>
      <c r="F175" s="194" t="s">
        <v>6484</v>
      </c>
      <c r="G175" s="195" t="s">
        <v>318</v>
      </c>
      <c r="H175" s="196">
        <v>265</v>
      </c>
      <c r="I175" s="197"/>
      <c r="J175" s="198">
        <f t="shared" si="20"/>
        <v>0</v>
      </c>
      <c r="K175" s="199"/>
      <c r="L175" s="39"/>
      <c r="M175" s="200" t="s">
        <v>1</v>
      </c>
      <c r="N175" s="201" t="s">
        <v>37</v>
      </c>
      <c r="O175" s="71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187</v>
      </c>
      <c r="AT175" s="204" t="s">
        <v>184</v>
      </c>
      <c r="AU175" s="204" t="s">
        <v>80</v>
      </c>
      <c r="AY175" s="17" t="s">
        <v>182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7" t="s">
        <v>80</v>
      </c>
      <c r="BK175" s="205">
        <f t="shared" si="29"/>
        <v>0</v>
      </c>
      <c r="BL175" s="17" t="s">
        <v>187</v>
      </c>
      <c r="BM175" s="204" t="s">
        <v>2014</v>
      </c>
    </row>
    <row r="176" spans="1:65" s="2" customFormat="1" ht="16.5" customHeight="1">
      <c r="A176" s="34"/>
      <c r="B176" s="35"/>
      <c r="C176" s="192" t="s">
        <v>499</v>
      </c>
      <c r="D176" s="192" t="s">
        <v>184</v>
      </c>
      <c r="E176" s="193" t="s">
        <v>6485</v>
      </c>
      <c r="F176" s="194" t="s">
        <v>6486</v>
      </c>
      <c r="G176" s="195" t="s">
        <v>318</v>
      </c>
      <c r="H176" s="196">
        <v>246</v>
      </c>
      <c r="I176" s="197"/>
      <c r="J176" s="198">
        <f t="shared" si="20"/>
        <v>0</v>
      </c>
      <c r="K176" s="199"/>
      <c r="L176" s="39"/>
      <c r="M176" s="200" t="s">
        <v>1</v>
      </c>
      <c r="N176" s="201" t="s">
        <v>37</v>
      </c>
      <c r="O176" s="71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187</v>
      </c>
      <c r="AT176" s="204" t="s">
        <v>184</v>
      </c>
      <c r="AU176" s="204" t="s">
        <v>80</v>
      </c>
      <c r="AY176" s="17" t="s">
        <v>182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7" t="s">
        <v>80</v>
      </c>
      <c r="BK176" s="205">
        <f t="shared" si="29"/>
        <v>0</v>
      </c>
      <c r="BL176" s="17" t="s">
        <v>187</v>
      </c>
      <c r="BM176" s="204" t="s">
        <v>2023</v>
      </c>
    </row>
    <row r="177" spans="1:65" s="2" customFormat="1" ht="16.5" customHeight="1">
      <c r="A177" s="34"/>
      <c r="B177" s="35"/>
      <c r="C177" s="192" t="s">
        <v>504</v>
      </c>
      <c r="D177" s="192" t="s">
        <v>184</v>
      </c>
      <c r="E177" s="193" t="s">
        <v>6487</v>
      </c>
      <c r="F177" s="194" t="s">
        <v>6488</v>
      </c>
      <c r="G177" s="195" t="s">
        <v>318</v>
      </c>
      <c r="H177" s="196">
        <v>85</v>
      </c>
      <c r="I177" s="197"/>
      <c r="J177" s="198">
        <f t="shared" si="20"/>
        <v>0</v>
      </c>
      <c r="K177" s="199"/>
      <c r="L177" s="39"/>
      <c r="M177" s="200" t="s">
        <v>1</v>
      </c>
      <c r="N177" s="201" t="s">
        <v>37</v>
      </c>
      <c r="O177" s="71"/>
      <c r="P177" s="202">
        <f t="shared" si="21"/>
        <v>0</v>
      </c>
      <c r="Q177" s="202">
        <v>0</v>
      </c>
      <c r="R177" s="202">
        <f t="shared" si="22"/>
        <v>0</v>
      </c>
      <c r="S177" s="202">
        <v>0</v>
      </c>
      <c r="T177" s="203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187</v>
      </c>
      <c r="AT177" s="204" t="s">
        <v>184</v>
      </c>
      <c r="AU177" s="204" t="s">
        <v>80</v>
      </c>
      <c r="AY177" s="17" t="s">
        <v>182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7" t="s">
        <v>80</v>
      </c>
      <c r="BK177" s="205">
        <f t="shared" si="29"/>
        <v>0</v>
      </c>
      <c r="BL177" s="17" t="s">
        <v>187</v>
      </c>
      <c r="BM177" s="204" t="s">
        <v>2031</v>
      </c>
    </row>
    <row r="178" spans="1:65" s="2" customFormat="1" ht="16.5" customHeight="1">
      <c r="A178" s="34"/>
      <c r="B178" s="35"/>
      <c r="C178" s="192" t="s">
        <v>510</v>
      </c>
      <c r="D178" s="192" t="s">
        <v>184</v>
      </c>
      <c r="E178" s="193" t="s">
        <v>6489</v>
      </c>
      <c r="F178" s="194" t="s">
        <v>6490</v>
      </c>
      <c r="G178" s="195" t="s">
        <v>318</v>
      </c>
      <c r="H178" s="196">
        <v>85</v>
      </c>
      <c r="I178" s="197"/>
      <c r="J178" s="198">
        <f t="shared" si="20"/>
        <v>0</v>
      </c>
      <c r="K178" s="199"/>
      <c r="L178" s="39"/>
      <c r="M178" s="200" t="s">
        <v>1</v>
      </c>
      <c r="N178" s="201" t="s">
        <v>37</v>
      </c>
      <c r="O178" s="71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187</v>
      </c>
      <c r="AT178" s="204" t="s">
        <v>184</v>
      </c>
      <c r="AU178" s="204" t="s">
        <v>80</v>
      </c>
      <c r="AY178" s="17" t="s">
        <v>182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7" t="s">
        <v>80</v>
      </c>
      <c r="BK178" s="205">
        <f t="shared" si="29"/>
        <v>0</v>
      </c>
      <c r="BL178" s="17" t="s">
        <v>187</v>
      </c>
      <c r="BM178" s="204" t="s">
        <v>2040</v>
      </c>
    </row>
    <row r="179" spans="1:65" s="2" customFormat="1" ht="16.5" customHeight="1">
      <c r="A179" s="34"/>
      <c r="B179" s="35"/>
      <c r="C179" s="192" t="s">
        <v>516</v>
      </c>
      <c r="D179" s="192" t="s">
        <v>184</v>
      </c>
      <c r="E179" s="193" t="s">
        <v>6491</v>
      </c>
      <c r="F179" s="194" t="s">
        <v>6492</v>
      </c>
      <c r="G179" s="195" t="s">
        <v>318</v>
      </c>
      <c r="H179" s="196">
        <v>141</v>
      </c>
      <c r="I179" s="197"/>
      <c r="J179" s="198">
        <f t="shared" si="20"/>
        <v>0</v>
      </c>
      <c r="K179" s="199"/>
      <c r="L179" s="39"/>
      <c r="M179" s="200" t="s">
        <v>1</v>
      </c>
      <c r="N179" s="201" t="s">
        <v>37</v>
      </c>
      <c r="O179" s="71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80</v>
      </c>
      <c r="AY179" s="17" t="s">
        <v>182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7" t="s">
        <v>80</v>
      </c>
      <c r="BK179" s="205">
        <f t="shared" si="29"/>
        <v>0</v>
      </c>
      <c r="BL179" s="17" t="s">
        <v>187</v>
      </c>
      <c r="BM179" s="204" t="s">
        <v>2048</v>
      </c>
    </row>
    <row r="180" spans="1:65" s="2" customFormat="1" ht="16.5" customHeight="1">
      <c r="A180" s="34"/>
      <c r="B180" s="35"/>
      <c r="C180" s="192" t="s">
        <v>521</v>
      </c>
      <c r="D180" s="192" t="s">
        <v>184</v>
      </c>
      <c r="E180" s="193" t="s">
        <v>6493</v>
      </c>
      <c r="F180" s="194" t="s">
        <v>6494</v>
      </c>
      <c r="G180" s="195" t="s">
        <v>318</v>
      </c>
      <c r="H180" s="196">
        <v>85</v>
      </c>
      <c r="I180" s="197"/>
      <c r="J180" s="198">
        <f t="shared" si="20"/>
        <v>0</v>
      </c>
      <c r="K180" s="199"/>
      <c r="L180" s="39"/>
      <c r="M180" s="200" t="s">
        <v>1</v>
      </c>
      <c r="N180" s="201" t="s">
        <v>37</v>
      </c>
      <c r="O180" s="71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187</v>
      </c>
      <c r="AT180" s="204" t="s">
        <v>184</v>
      </c>
      <c r="AU180" s="204" t="s">
        <v>80</v>
      </c>
      <c r="AY180" s="17" t="s">
        <v>182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7" t="s">
        <v>80</v>
      </c>
      <c r="BK180" s="205">
        <f t="shared" si="29"/>
        <v>0</v>
      </c>
      <c r="BL180" s="17" t="s">
        <v>187</v>
      </c>
      <c r="BM180" s="204" t="s">
        <v>2056</v>
      </c>
    </row>
    <row r="181" spans="1:65" s="12" customFormat="1" ht="25.9" customHeight="1">
      <c r="B181" s="176"/>
      <c r="C181" s="177"/>
      <c r="D181" s="178" t="s">
        <v>71</v>
      </c>
      <c r="E181" s="179" t="s">
        <v>6495</v>
      </c>
      <c r="F181" s="179" t="s">
        <v>6496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SUM(P182:P186)</f>
        <v>0</v>
      </c>
      <c r="Q181" s="184"/>
      <c r="R181" s="185">
        <f>SUM(R182:R186)</f>
        <v>0</v>
      </c>
      <c r="S181" s="184"/>
      <c r="T181" s="186">
        <f>SUM(T182:T186)</f>
        <v>0</v>
      </c>
      <c r="AR181" s="187" t="s">
        <v>80</v>
      </c>
      <c r="AT181" s="188" t="s">
        <v>71</v>
      </c>
      <c r="AU181" s="188" t="s">
        <v>72</v>
      </c>
      <c r="AY181" s="187" t="s">
        <v>182</v>
      </c>
      <c r="BK181" s="189">
        <f>SUM(BK182:BK186)</f>
        <v>0</v>
      </c>
    </row>
    <row r="182" spans="1:65" s="2" customFormat="1" ht="24.2" customHeight="1">
      <c r="A182" s="34"/>
      <c r="B182" s="35"/>
      <c r="C182" s="192" t="s">
        <v>527</v>
      </c>
      <c r="D182" s="192" t="s">
        <v>184</v>
      </c>
      <c r="E182" s="193" t="s">
        <v>6497</v>
      </c>
      <c r="F182" s="194" t="s">
        <v>6498</v>
      </c>
      <c r="G182" s="195" t="s">
        <v>318</v>
      </c>
      <c r="H182" s="196">
        <v>40</v>
      </c>
      <c r="I182" s="197"/>
      <c r="J182" s="198">
        <f>ROUND(I182*H182,2)</f>
        <v>0</v>
      </c>
      <c r="K182" s="199"/>
      <c r="L182" s="39"/>
      <c r="M182" s="200" t="s">
        <v>1</v>
      </c>
      <c r="N182" s="201" t="s">
        <v>37</v>
      </c>
      <c r="O182" s="71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187</v>
      </c>
      <c r="AT182" s="204" t="s">
        <v>184</v>
      </c>
      <c r="AU182" s="204" t="s">
        <v>80</v>
      </c>
      <c r="AY182" s="17" t="s">
        <v>182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80</v>
      </c>
      <c r="BK182" s="205">
        <f>ROUND(I182*H182,2)</f>
        <v>0</v>
      </c>
      <c r="BL182" s="17" t="s">
        <v>187</v>
      </c>
      <c r="BM182" s="204" t="s">
        <v>2064</v>
      </c>
    </row>
    <row r="183" spans="1:65" s="2" customFormat="1" ht="24.2" customHeight="1">
      <c r="A183" s="34"/>
      <c r="B183" s="35"/>
      <c r="C183" s="192" t="s">
        <v>532</v>
      </c>
      <c r="D183" s="192" t="s">
        <v>184</v>
      </c>
      <c r="E183" s="193" t="s">
        <v>6499</v>
      </c>
      <c r="F183" s="194" t="s">
        <v>6500</v>
      </c>
      <c r="G183" s="195" t="s">
        <v>318</v>
      </c>
      <c r="H183" s="196">
        <v>25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187</v>
      </c>
      <c r="AT183" s="204" t="s">
        <v>184</v>
      </c>
      <c r="AU183" s="204" t="s">
        <v>80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187</v>
      </c>
      <c r="BM183" s="204" t="s">
        <v>2077</v>
      </c>
    </row>
    <row r="184" spans="1:65" s="2" customFormat="1" ht="24.2" customHeight="1">
      <c r="A184" s="34"/>
      <c r="B184" s="35"/>
      <c r="C184" s="192" t="s">
        <v>551</v>
      </c>
      <c r="D184" s="192" t="s">
        <v>184</v>
      </c>
      <c r="E184" s="193" t="s">
        <v>6501</v>
      </c>
      <c r="F184" s="194" t="s">
        <v>6502</v>
      </c>
      <c r="G184" s="195" t="s">
        <v>1883</v>
      </c>
      <c r="H184" s="196">
        <v>120</v>
      </c>
      <c r="I184" s="197"/>
      <c r="J184" s="198">
        <f>ROUND(I184*H184,2)</f>
        <v>0</v>
      </c>
      <c r="K184" s="199"/>
      <c r="L184" s="39"/>
      <c r="M184" s="200" t="s">
        <v>1</v>
      </c>
      <c r="N184" s="201" t="s">
        <v>37</v>
      </c>
      <c r="O184" s="71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187</v>
      </c>
      <c r="AT184" s="204" t="s">
        <v>184</v>
      </c>
      <c r="AU184" s="204" t="s">
        <v>80</v>
      </c>
      <c r="AY184" s="17" t="s">
        <v>182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80</v>
      </c>
      <c r="BK184" s="205">
        <f>ROUND(I184*H184,2)</f>
        <v>0</v>
      </c>
      <c r="BL184" s="17" t="s">
        <v>187</v>
      </c>
      <c r="BM184" s="204" t="s">
        <v>2086</v>
      </c>
    </row>
    <row r="185" spans="1:65" s="2" customFormat="1" ht="24.2" customHeight="1">
      <c r="A185" s="34"/>
      <c r="B185" s="35"/>
      <c r="C185" s="192" t="s">
        <v>824</v>
      </c>
      <c r="D185" s="192" t="s">
        <v>184</v>
      </c>
      <c r="E185" s="193" t="s">
        <v>6503</v>
      </c>
      <c r="F185" s="194" t="s">
        <v>6504</v>
      </c>
      <c r="G185" s="195" t="s">
        <v>1883</v>
      </c>
      <c r="H185" s="196">
        <v>50</v>
      </c>
      <c r="I185" s="197"/>
      <c r="J185" s="198">
        <f>ROUND(I185*H185,2)</f>
        <v>0</v>
      </c>
      <c r="K185" s="199"/>
      <c r="L185" s="39"/>
      <c r="M185" s="200" t="s">
        <v>1</v>
      </c>
      <c r="N185" s="201" t="s">
        <v>37</v>
      </c>
      <c r="O185" s="7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187</v>
      </c>
      <c r="AT185" s="204" t="s">
        <v>184</v>
      </c>
      <c r="AU185" s="204" t="s">
        <v>80</v>
      </c>
      <c r="AY185" s="17" t="s">
        <v>182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80</v>
      </c>
      <c r="BK185" s="205">
        <f>ROUND(I185*H185,2)</f>
        <v>0</v>
      </c>
      <c r="BL185" s="17" t="s">
        <v>187</v>
      </c>
      <c r="BM185" s="204" t="s">
        <v>2094</v>
      </c>
    </row>
    <row r="186" spans="1:65" s="2" customFormat="1" ht="16.5" customHeight="1">
      <c r="A186" s="34"/>
      <c r="B186" s="35"/>
      <c r="C186" s="192" t="s">
        <v>830</v>
      </c>
      <c r="D186" s="192" t="s">
        <v>184</v>
      </c>
      <c r="E186" s="193" t="s">
        <v>6505</v>
      </c>
      <c r="F186" s="194" t="s">
        <v>6506</v>
      </c>
      <c r="G186" s="195" t="s">
        <v>1413</v>
      </c>
      <c r="H186" s="196">
        <v>1</v>
      </c>
      <c r="I186" s="197"/>
      <c r="J186" s="198">
        <f>ROUND(I186*H186,2)</f>
        <v>0</v>
      </c>
      <c r="K186" s="199"/>
      <c r="L186" s="39"/>
      <c r="M186" s="200" t="s">
        <v>1</v>
      </c>
      <c r="N186" s="201" t="s">
        <v>37</v>
      </c>
      <c r="O186" s="71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187</v>
      </c>
      <c r="AT186" s="204" t="s">
        <v>184</v>
      </c>
      <c r="AU186" s="204" t="s">
        <v>80</v>
      </c>
      <c r="AY186" s="17" t="s">
        <v>182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80</v>
      </c>
      <c r="BK186" s="205">
        <f>ROUND(I186*H186,2)</f>
        <v>0</v>
      </c>
      <c r="BL186" s="17" t="s">
        <v>187</v>
      </c>
      <c r="BM186" s="204" t="s">
        <v>2099</v>
      </c>
    </row>
    <row r="187" spans="1:65" s="12" customFormat="1" ht="25.9" customHeight="1">
      <c r="B187" s="176"/>
      <c r="C187" s="177"/>
      <c r="D187" s="178" t="s">
        <v>71</v>
      </c>
      <c r="E187" s="179" t="s">
        <v>3217</v>
      </c>
      <c r="F187" s="179" t="s">
        <v>6507</v>
      </c>
      <c r="G187" s="177"/>
      <c r="H187" s="177"/>
      <c r="I187" s="180"/>
      <c r="J187" s="181">
        <f>BK187</f>
        <v>0</v>
      </c>
      <c r="K187" s="177"/>
      <c r="L187" s="182"/>
      <c r="M187" s="183"/>
      <c r="N187" s="184"/>
      <c r="O187" s="184"/>
      <c r="P187" s="185">
        <f>SUM(P188:P197)</f>
        <v>0</v>
      </c>
      <c r="Q187" s="184"/>
      <c r="R187" s="185">
        <f>SUM(R188:R197)</f>
        <v>0</v>
      </c>
      <c r="S187" s="184"/>
      <c r="T187" s="186">
        <f>SUM(T188:T197)</f>
        <v>0</v>
      </c>
      <c r="AR187" s="187" t="s">
        <v>80</v>
      </c>
      <c r="AT187" s="188" t="s">
        <v>71</v>
      </c>
      <c r="AU187" s="188" t="s">
        <v>72</v>
      </c>
      <c r="AY187" s="187" t="s">
        <v>182</v>
      </c>
      <c r="BK187" s="189">
        <f>SUM(BK188:BK197)</f>
        <v>0</v>
      </c>
    </row>
    <row r="188" spans="1:65" s="2" customFormat="1" ht="16.5" customHeight="1">
      <c r="A188" s="34"/>
      <c r="B188" s="35"/>
      <c r="C188" s="192" t="s">
        <v>836</v>
      </c>
      <c r="D188" s="192" t="s">
        <v>184</v>
      </c>
      <c r="E188" s="193" t="s">
        <v>6508</v>
      </c>
      <c r="F188" s="194" t="s">
        <v>6509</v>
      </c>
      <c r="G188" s="195" t="s">
        <v>1413</v>
      </c>
      <c r="H188" s="196">
        <v>1</v>
      </c>
      <c r="I188" s="197"/>
      <c r="J188" s="198">
        <f t="shared" ref="J188:J197" si="30">ROUND(I188*H188,2)</f>
        <v>0</v>
      </c>
      <c r="K188" s="199"/>
      <c r="L188" s="39"/>
      <c r="M188" s="200" t="s">
        <v>1</v>
      </c>
      <c r="N188" s="201" t="s">
        <v>37</v>
      </c>
      <c r="O188" s="71"/>
      <c r="P188" s="202">
        <f t="shared" ref="P188:P197" si="31">O188*H188</f>
        <v>0</v>
      </c>
      <c r="Q188" s="202">
        <v>0</v>
      </c>
      <c r="R188" s="202">
        <f t="shared" ref="R188:R197" si="32">Q188*H188</f>
        <v>0</v>
      </c>
      <c r="S188" s="202">
        <v>0</v>
      </c>
      <c r="T188" s="203">
        <f t="shared" ref="T188:T197" si="3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187</v>
      </c>
      <c r="AT188" s="204" t="s">
        <v>184</v>
      </c>
      <c r="AU188" s="204" t="s">
        <v>80</v>
      </c>
      <c r="AY188" s="17" t="s">
        <v>182</v>
      </c>
      <c r="BE188" s="205">
        <f t="shared" ref="BE188:BE197" si="34">IF(N188="základní",J188,0)</f>
        <v>0</v>
      </c>
      <c r="BF188" s="205">
        <f t="shared" ref="BF188:BF197" si="35">IF(N188="snížená",J188,0)</f>
        <v>0</v>
      </c>
      <c r="BG188" s="205">
        <f t="shared" ref="BG188:BG197" si="36">IF(N188="zákl. přenesená",J188,0)</f>
        <v>0</v>
      </c>
      <c r="BH188" s="205">
        <f t="shared" ref="BH188:BH197" si="37">IF(N188="sníž. přenesená",J188,0)</f>
        <v>0</v>
      </c>
      <c r="BI188" s="205">
        <f t="shared" ref="BI188:BI197" si="38">IF(N188="nulová",J188,0)</f>
        <v>0</v>
      </c>
      <c r="BJ188" s="17" t="s">
        <v>80</v>
      </c>
      <c r="BK188" s="205">
        <f t="shared" ref="BK188:BK197" si="39">ROUND(I188*H188,2)</f>
        <v>0</v>
      </c>
      <c r="BL188" s="17" t="s">
        <v>187</v>
      </c>
      <c r="BM188" s="204" t="s">
        <v>2107</v>
      </c>
    </row>
    <row r="189" spans="1:65" s="2" customFormat="1" ht="16.5" customHeight="1">
      <c r="A189" s="34"/>
      <c r="B189" s="35"/>
      <c r="C189" s="192" t="s">
        <v>842</v>
      </c>
      <c r="D189" s="192" t="s">
        <v>184</v>
      </c>
      <c r="E189" s="193" t="s">
        <v>6510</v>
      </c>
      <c r="F189" s="194" t="s">
        <v>6511</v>
      </c>
      <c r="G189" s="195" t="s">
        <v>1413</v>
      </c>
      <c r="H189" s="196">
        <v>1</v>
      </c>
      <c r="I189" s="197"/>
      <c r="J189" s="198">
        <f t="shared" si="30"/>
        <v>0</v>
      </c>
      <c r="K189" s="199"/>
      <c r="L189" s="39"/>
      <c r="M189" s="200" t="s">
        <v>1</v>
      </c>
      <c r="N189" s="201" t="s">
        <v>37</v>
      </c>
      <c r="O189" s="71"/>
      <c r="P189" s="202">
        <f t="shared" si="31"/>
        <v>0</v>
      </c>
      <c r="Q189" s="202">
        <v>0</v>
      </c>
      <c r="R189" s="202">
        <f t="shared" si="32"/>
        <v>0</v>
      </c>
      <c r="S189" s="202">
        <v>0</v>
      </c>
      <c r="T189" s="203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187</v>
      </c>
      <c r="AT189" s="204" t="s">
        <v>184</v>
      </c>
      <c r="AU189" s="204" t="s">
        <v>80</v>
      </c>
      <c r="AY189" s="17" t="s">
        <v>182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7" t="s">
        <v>80</v>
      </c>
      <c r="BK189" s="205">
        <f t="shared" si="39"/>
        <v>0</v>
      </c>
      <c r="BL189" s="17" t="s">
        <v>187</v>
      </c>
      <c r="BM189" s="204" t="s">
        <v>546</v>
      </c>
    </row>
    <row r="190" spans="1:65" s="2" customFormat="1" ht="24.2" customHeight="1">
      <c r="A190" s="34"/>
      <c r="B190" s="35"/>
      <c r="C190" s="192" t="s">
        <v>848</v>
      </c>
      <c r="D190" s="192" t="s">
        <v>184</v>
      </c>
      <c r="E190" s="193" t="s">
        <v>6512</v>
      </c>
      <c r="F190" s="194" t="s">
        <v>6513</v>
      </c>
      <c r="G190" s="195" t="s">
        <v>1413</v>
      </c>
      <c r="H190" s="196">
        <v>1</v>
      </c>
      <c r="I190" s="197"/>
      <c r="J190" s="198">
        <f t="shared" si="30"/>
        <v>0</v>
      </c>
      <c r="K190" s="199"/>
      <c r="L190" s="39"/>
      <c r="M190" s="200" t="s">
        <v>1</v>
      </c>
      <c r="N190" s="201" t="s">
        <v>37</v>
      </c>
      <c r="O190" s="71"/>
      <c r="P190" s="202">
        <f t="shared" si="31"/>
        <v>0</v>
      </c>
      <c r="Q190" s="202">
        <v>0</v>
      </c>
      <c r="R190" s="202">
        <f t="shared" si="32"/>
        <v>0</v>
      </c>
      <c r="S190" s="202">
        <v>0</v>
      </c>
      <c r="T190" s="203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187</v>
      </c>
      <c r="AT190" s="204" t="s">
        <v>184</v>
      </c>
      <c r="AU190" s="204" t="s">
        <v>80</v>
      </c>
      <c r="AY190" s="17" t="s">
        <v>182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7" t="s">
        <v>80</v>
      </c>
      <c r="BK190" s="205">
        <f t="shared" si="39"/>
        <v>0</v>
      </c>
      <c r="BL190" s="17" t="s">
        <v>187</v>
      </c>
      <c r="BM190" s="204" t="s">
        <v>2135</v>
      </c>
    </row>
    <row r="191" spans="1:65" s="2" customFormat="1" ht="16.5" customHeight="1">
      <c r="A191" s="34"/>
      <c r="B191" s="35"/>
      <c r="C191" s="192" t="s">
        <v>861</v>
      </c>
      <c r="D191" s="192" t="s">
        <v>184</v>
      </c>
      <c r="E191" s="193" t="s">
        <v>6514</v>
      </c>
      <c r="F191" s="194" t="s">
        <v>6515</v>
      </c>
      <c r="G191" s="195" t="s">
        <v>1413</v>
      </c>
      <c r="H191" s="196">
        <v>1</v>
      </c>
      <c r="I191" s="197"/>
      <c r="J191" s="198">
        <f t="shared" si="30"/>
        <v>0</v>
      </c>
      <c r="K191" s="199"/>
      <c r="L191" s="39"/>
      <c r="M191" s="200" t="s">
        <v>1</v>
      </c>
      <c r="N191" s="201" t="s">
        <v>37</v>
      </c>
      <c r="O191" s="71"/>
      <c r="P191" s="202">
        <f t="shared" si="31"/>
        <v>0</v>
      </c>
      <c r="Q191" s="202">
        <v>0</v>
      </c>
      <c r="R191" s="202">
        <f t="shared" si="32"/>
        <v>0</v>
      </c>
      <c r="S191" s="202">
        <v>0</v>
      </c>
      <c r="T191" s="203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187</v>
      </c>
      <c r="AT191" s="204" t="s">
        <v>184</v>
      </c>
      <c r="AU191" s="204" t="s">
        <v>80</v>
      </c>
      <c r="AY191" s="17" t="s">
        <v>182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7" t="s">
        <v>80</v>
      </c>
      <c r="BK191" s="205">
        <f t="shared" si="39"/>
        <v>0</v>
      </c>
      <c r="BL191" s="17" t="s">
        <v>187</v>
      </c>
      <c r="BM191" s="204" t="s">
        <v>2146</v>
      </c>
    </row>
    <row r="192" spans="1:65" s="2" customFormat="1" ht="21.75" customHeight="1">
      <c r="A192" s="34"/>
      <c r="B192" s="35"/>
      <c r="C192" s="192" t="s">
        <v>867</v>
      </c>
      <c r="D192" s="192" t="s">
        <v>184</v>
      </c>
      <c r="E192" s="193" t="s">
        <v>6516</v>
      </c>
      <c r="F192" s="194" t="s">
        <v>6517</v>
      </c>
      <c r="G192" s="195" t="s">
        <v>1413</v>
      </c>
      <c r="H192" s="196">
        <v>1</v>
      </c>
      <c r="I192" s="197"/>
      <c r="J192" s="198">
        <f t="shared" si="30"/>
        <v>0</v>
      </c>
      <c r="K192" s="199"/>
      <c r="L192" s="39"/>
      <c r="M192" s="200" t="s">
        <v>1</v>
      </c>
      <c r="N192" s="201" t="s">
        <v>37</v>
      </c>
      <c r="O192" s="71"/>
      <c r="P192" s="202">
        <f t="shared" si="31"/>
        <v>0</v>
      </c>
      <c r="Q192" s="202">
        <v>0</v>
      </c>
      <c r="R192" s="202">
        <f t="shared" si="32"/>
        <v>0</v>
      </c>
      <c r="S192" s="202">
        <v>0</v>
      </c>
      <c r="T192" s="203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187</v>
      </c>
      <c r="AT192" s="204" t="s">
        <v>184</v>
      </c>
      <c r="AU192" s="204" t="s">
        <v>80</v>
      </c>
      <c r="AY192" s="17" t="s">
        <v>182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7" t="s">
        <v>80</v>
      </c>
      <c r="BK192" s="205">
        <f t="shared" si="39"/>
        <v>0</v>
      </c>
      <c r="BL192" s="17" t="s">
        <v>187</v>
      </c>
      <c r="BM192" s="204" t="s">
        <v>1533</v>
      </c>
    </row>
    <row r="193" spans="1:65" s="2" customFormat="1" ht="16.5" customHeight="1">
      <c r="A193" s="34"/>
      <c r="B193" s="35"/>
      <c r="C193" s="192" t="s">
        <v>871</v>
      </c>
      <c r="D193" s="192" t="s">
        <v>184</v>
      </c>
      <c r="E193" s="193" t="s">
        <v>6518</v>
      </c>
      <c r="F193" s="194" t="s">
        <v>6382</v>
      </c>
      <c r="G193" s="195" t="s">
        <v>1413</v>
      </c>
      <c r="H193" s="196">
        <v>1</v>
      </c>
      <c r="I193" s="197"/>
      <c r="J193" s="198">
        <f t="shared" si="30"/>
        <v>0</v>
      </c>
      <c r="K193" s="199"/>
      <c r="L193" s="39"/>
      <c r="M193" s="200" t="s">
        <v>1</v>
      </c>
      <c r="N193" s="201" t="s">
        <v>37</v>
      </c>
      <c r="O193" s="71"/>
      <c r="P193" s="202">
        <f t="shared" si="31"/>
        <v>0</v>
      </c>
      <c r="Q193" s="202">
        <v>0</v>
      </c>
      <c r="R193" s="202">
        <f t="shared" si="32"/>
        <v>0</v>
      </c>
      <c r="S193" s="202">
        <v>0</v>
      </c>
      <c r="T193" s="203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187</v>
      </c>
      <c r="AT193" s="204" t="s">
        <v>184</v>
      </c>
      <c r="AU193" s="204" t="s">
        <v>80</v>
      </c>
      <c r="AY193" s="17" t="s">
        <v>182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7" t="s">
        <v>80</v>
      </c>
      <c r="BK193" s="205">
        <f t="shared" si="39"/>
        <v>0</v>
      </c>
      <c r="BL193" s="17" t="s">
        <v>187</v>
      </c>
      <c r="BM193" s="204" t="s">
        <v>2171</v>
      </c>
    </row>
    <row r="194" spans="1:65" s="2" customFormat="1" ht="16.5" customHeight="1">
      <c r="A194" s="34"/>
      <c r="B194" s="35"/>
      <c r="C194" s="192" t="s">
        <v>878</v>
      </c>
      <c r="D194" s="192" t="s">
        <v>184</v>
      </c>
      <c r="E194" s="193" t="s">
        <v>6519</v>
      </c>
      <c r="F194" s="194" t="s">
        <v>6520</v>
      </c>
      <c r="G194" s="195" t="s">
        <v>1413</v>
      </c>
      <c r="H194" s="196">
        <v>1</v>
      </c>
      <c r="I194" s="197"/>
      <c r="J194" s="198">
        <f t="shared" si="30"/>
        <v>0</v>
      </c>
      <c r="K194" s="199"/>
      <c r="L194" s="39"/>
      <c r="M194" s="200" t="s">
        <v>1</v>
      </c>
      <c r="N194" s="201" t="s">
        <v>37</v>
      </c>
      <c r="O194" s="71"/>
      <c r="P194" s="202">
        <f t="shared" si="31"/>
        <v>0</v>
      </c>
      <c r="Q194" s="202">
        <v>0</v>
      </c>
      <c r="R194" s="202">
        <f t="shared" si="32"/>
        <v>0</v>
      </c>
      <c r="S194" s="202">
        <v>0</v>
      </c>
      <c r="T194" s="203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187</v>
      </c>
      <c r="AT194" s="204" t="s">
        <v>184</v>
      </c>
      <c r="AU194" s="204" t="s">
        <v>80</v>
      </c>
      <c r="AY194" s="17" t="s">
        <v>182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7" t="s">
        <v>80</v>
      </c>
      <c r="BK194" s="205">
        <f t="shared" si="39"/>
        <v>0</v>
      </c>
      <c r="BL194" s="17" t="s">
        <v>187</v>
      </c>
      <c r="BM194" s="204" t="s">
        <v>2183</v>
      </c>
    </row>
    <row r="195" spans="1:65" s="2" customFormat="1" ht="16.5" customHeight="1">
      <c r="A195" s="34"/>
      <c r="B195" s="35"/>
      <c r="C195" s="192" t="s">
        <v>886</v>
      </c>
      <c r="D195" s="192" t="s">
        <v>184</v>
      </c>
      <c r="E195" s="193" t="s">
        <v>6521</v>
      </c>
      <c r="F195" s="194" t="s">
        <v>6522</v>
      </c>
      <c r="G195" s="195" t="s">
        <v>1413</v>
      </c>
      <c r="H195" s="196">
        <v>1</v>
      </c>
      <c r="I195" s="197"/>
      <c r="J195" s="198">
        <f t="shared" si="30"/>
        <v>0</v>
      </c>
      <c r="K195" s="199"/>
      <c r="L195" s="39"/>
      <c r="M195" s="200" t="s">
        <v>1</v>
      </c>
      <c r="N195" s="201" t="s">
        <v>37</v>
      </c>
      <c r="O195" s="71"/>
      <c r="P195" s="202">
        <f t="shared" si="31"/>
        <v>0</v>
      </c>
      <c r="Q195" s="202">
        <v>0</v>
      </c>
      <c r="R195" s="202">
        <f t="shared" si="32"/>
        <v>0</v>
      </c>
      <c r="S195" s="202">
        <v>0</v>
      </c>
      <c r="T195" s="203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187</v>
      </c>
      <c r="AT195" s="204" t="s">
        <v>184</v>
      </c>
      <c r="AU195" s="204" t="s">
        <v>80</v>
      </c>
      <c r="AY195" s="17" t="s">
        <v>182</v>
      </c>
      <c r="BE195" s="205">
        <f t="shared" si="34"/>
        <v>0</v>
      </c>
      <c r="BF195" s="205">
        <f t="shared" si="35"/>
        <v>0</v>
      </c>
      <c r="BG195" s="205">
        <f t="shared" si="36"/>
        <v>0</v>
      </c>
      <c r="BH195" s="205">
        <f t="shared" si="37"/>
        <v>0</v>
      </c>
      <c r="BI195" s="205">
        <f t="shared" si="38"/>
        <v>0</v>
      </c>
      <c r="BJ195" s="17" t="s">
        <v>80</v>
      </c>
      <c r="BK195" s="205">
        <f t="shared" si="39"/>
        <v>0</v>
      </c>
      <c r="BL195" s="17" t="s">
        <v>187</v>
      </c>
      <c r="BM195" s="204" t="s">
        <v>2195</v>
      </c>
    </row>
    <row r="196" spans="1:65" s="2" customFormat="1" ht="16.5" customHeight="1">
      <c r="A196" s="34"/>
      <c r="B196" s="35"/>
      <c r="C196" s="192" t="s">
        <v>892</v>
      </c>
      <c r="D196" s="192" t="s">
        <v>184</v>
      </c>
      <c r="E196" s="193" t="s">
        <v>6523</v>
      </c>
      <c r="F196" s="194" t="s">
        <v>6524</v>
      </c>
      <c r="G196" s="195" t="s">
        <v>1413</v>
      </c>
      <c r="H196" s="196">
        <v>1</v>
      </c>
      <c r="I196" s="197"/>
      <c r="J196" s="198">
        <f t="shared" si="30"/>
        <v>0</v>
      </c>
      <c r="K196" s="199"/>
      <c r="L196" s="39"/>
      <c r="M196" s="200" t="s">
        <v>1</v>
      </c>
      <c r="N196" s="201" t="s">
        <v>37</v>
      </c>
      <c r="O196" s="71"/>
      <c r="P196" s="202">
        <f t="shared" si="31"/>
        <v>0</v>
      </c>
      <c r="Q196" s="202">
        <v>0</v>
      </c>
      <c r="R196" s="202">
        <f t="shared" si="32"/>
        <v>0</v>
      </c>
      <c r="S196" s="202">
        <v>0</v>
      </c>
      <c r="T196" s="203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187</v>
      </c>
      <c r="AT196" s="204" t="s">
        <v>184</v>
      </c>
      <c r="AU196" s="204" t="s">
        <v>80</v>
      </c>
      <c r="AY196" s="17" t="s">
        <v>182</v>
      </c>
      <c r="BE196" s="205">
        <f t="shared" si="34"/>
        <v>0</v>
      </c>
      <c r="BF196" s="205">
        <f t="shared" si="35"/>
        <v>0</v>
      </c>
      <c r="BG196" s="205">
        <f t="shared" si="36"/>
        <v>0</v>
      </c>
      <c r="BH196" s="205">
        <f t="shared" si="37"/>
        <v>0</v>
      </c>
      <c r="BI196" s="205">
        <f t="shared" si="38"/>
        <v>0</v>
      </c>
      <c r="BJ196" s="17" t="s">
        <v>80</v>
      </c>
      <c r="BK196" s="205">
        <f t="shared" si="39"/>
        <v>0</v>
      </c>
      <c r="BL196" s="17" t="s">
        <v>187</v>
      </c>
      <c r="BM196" s="204" t="s">
        <v>2203</v>
      </c>
    </row>
    <row r="197" spans="1:65" s="2" customFormat="1" ht="16.5" customHeight="1">
      <c r="A197" s="34"/>
      <c r="B197" s="35"/>
      <c r="C197" s="192" t="s">
        <v>898</v>
      </c>
      <c r="D197" s="192" t="s">
        <v>184</v>
      </c>
      <c r="E197" s="193" t="s">
        <v>6525</v>
      </c>
      <c r="F197" s="194" t="s">
        <v>6526</v>
      </c>
      <c r="G197" s="195" t="s">
        <v>1413</v>
      </c>
      <c r="H197" s="196">
        <v>1</v>
      </c>
      <c r="I197" s="197"/>
      <c r="J197" s="198">
        <f t="shared" si="30"/>
        <v>0</v>
      </c>
      <c r="K197" s="199"/>
      <c r="L197" s="39"/>
      <c r="M197" s="257" t="s">
        <v>1</v>
      </c>
      <c r="N197" s="258" t="s">
        <v>37</v>
      </c>
      <c r="O197" s="259"/>
      <c r="P197" s="260">
        <f t="shared" si="31"/>
        <v>0</v>
      </c>
      <c r="Q197" s="260">
        <v>0</v>
      </c>
      <c r="R197" s="260">
        <f t="shared" si="32"/>
        <v>0</v>
      </c>
      <c r="S197" s="260">
        <v>0</v>
      </c>
      <c r="T197" s="261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187</v>
      </c>
      <c r="AT197" s="204" t="s">
        <v>184</v>
      </c>
      <c r="AU197" s="204" t="s">
        <v>80</v>
      </c>
      <c r="AY197" s="17" t="s">
        <v>182</v>
      </c>
      <c r="BE197" s="205">
        <f t="shared" si="34"/>
        <v>0</v>
      </c>
      <c r="BF197" s="205">
        <f t="shared" si="35"/>
        <v>0</v>
      </c>
      <c r="BG197" s="205">
        <f t="shared" si="36"/>
        <v>0</v>
      </c>
      <c r="BH197" s="205">
        <f t="shared" si="37"/>
        <v>0</v>
      </c>
      <c r="BI197" s="205">
        <f t="shared" si="38"/>
        <v>0</v>
      </c>
      <c r="BJ197" s="17" t="s">
        <v>80</v>
      </c>
      <c r="BK197" s="205">
        <f t="shared" si="39"/>
        <v>0</v>
      </c>
      <c r="BL197" s="17" t="s">
        <v>187</v>
      </c>
      <c r="BM197" s="204" t="s">
        <v>2208</v>
      </c>
    </row>
    <row r="198" spans="1:65" s="2" customFormat="1" ht="6.95" customHeight="1">
      <c r="A198" s="3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algorithmName="SHA-512" hashValue="ojA6bHAWUHt8LuFkEzuyCne4qjFQRFWeePY/GSc1K8xSaAHr7jNEJk+w5xjybEDKBbmSlfZ7Nf8xk6TJaYtrVw==" saltValue="KSuJYB5EJs2InR6CpzDl7QMDeRd3i+yRTC5hvt3UgE64vWFyjqwaMd5TkvNmk8R2NhrJ2QrnKu32LCkDFRgDyA==" spinCount="100000" sheet="1" objects="1" scenarios="1" formatColumns="0" formatRows="0" autoFilter="0"/>
  <autoFilter ref="C123:K19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6527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ROUND((SUM(BE132:BE262)),  2)</f>
        <v>0</v>
      </c>
      <c r="G33" s="34"/>
      <c r="H33" s="34"/>
      <c r="I33" s="130">
        <v>0.21</v>
      </c>
      <c r="J33" s="129">
        <f>ROUND(((SUM(BE132:BE262))*I33),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ROUND((SUM(BF132:BF262)),  2)</f>
        <v>0</v>
      </c>
      <c r="G34" s="34"/>
      <c r="H34" s="34"/>
      <c r="I34" s="130">
        <v>0.12</v>
      </c>
      <c r="J34" s="129">
        <f>ROUND(((SUM(BF132:BF262))*I34),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ROUND((SUM(BG132:BG262)),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ROUND((SUM(BH132:BH262)),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ROUND((SUM(BI132:BI262)),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10 - EPS_EROP, ESL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2:12" s="9" customFormat="1" ht="24.95" customHeight="1">
      <c r="B97" s="153"/>
      <c r="C97" s="154"/>
      <c r="D97" s="155" t="s">
        <v>6528</v>
      </c>
      <c r="E97" s="156"/>
      <c r="F97" s="156"/>
      <c r="G97" s="156"/>
      <c r="H97" s="156"/>
      <c r="I97" s="156"/>
      <c r="J97" s="157">
        <f>J133</f>
        <v>0</v>
      </c>
      <c r="K97" s="154"/>
      <c r="L97" s="158"/>
    </row>
    <row r="98" spans="2:12" s="10" customFormat="1" ht="19.899999999999999" customHeight="1">
      <c r="B98" s="159"/>
      <c r="C98" s="104"/>
      <c r="D98" s="160" t="s">
        <v>6529</v>
      </c>
      <c r="E98" s="161"/>
      <c r="F98" s="161"/>
      <c r="G98" s="161"/>
      <c r="H98" s="161"/>
      <c r="I98" s="161"/>
      <c r="J98" s="162">
        <f>J134</f>
        <v>0</v>
      </c>
      <c r="K98" s="104"/>
      <c r="L98" s="163"/>
    </row>
    <row r="99" spans="2:12" s="10" customFormat="1" ht="14.85" customHeight="1">
      <c r="B99" s="159"/>
      <c r="C99" s="104"/>
      <c r="D99" s="160" t="s">
        <v>6530</v>
      </c>
      <c r="E99" s="161"/>
      <c r="F99" s="161"/>
      <c r="G99" s="161"/>
      <c r="H99" s="161"/>
      <c r="I99" s="161"/>
      <c r="J99" s="162">
        <f>J135</f>
        <v>0</v>
      </c>
      <c r="K99" s="104"/>
      <c r="L99" s="163"/>
    </row>
    <row r="100" spans="2:12" s="10" customFormat="1" ht="14.85" customHeight="1">
      <c r="B100" s="159"/>
      <c r="C100" s="104"/>
      <c r="D100" s="160" t="s">
        <v>6531</v>
      </c>
      <c r="E100" s="161"/>
      <c r="F100" s="161"/>
      <c r="G100" s="161"/>
      <c r="H100" s="161"/>
      <c r="I100" s="161"/>
      <c r="J100" s="162">
        <f>J142</f>
        <v>0</v>
      </c>
      <c r="K100" s="104"/>
      <c r="L100" s="163"/>
    </row>
    <row r="101" spans="2:12" s="10" customFormat="1" ht="14.85" customHeight="1">
      <c r="B101" s="159"/>
      <c r="C101" s="104"/>
      <c r="D101" s="160" t="s">
        <v>6532</v>
      </c>
      <c r="E101" s="161"/>
      <c r="F101" s="161"/>
      <c r="G101" s="161"/>
      <c r="H101" s="161"/>
      <c r="I101" s="161"/>
      <c r="J101" s="162">
        <f>J187</f>
        <v>0</v>
      </c>
      <c r="K101" s="104"/>
      <c r="L101" s="163"/>
    </row>
    <row r="102" spans="2:12" s="10" customFormat="1" ht="14.85" customHeight="1">
      <c r="B102" s="159"/>
      <c r="C102" s="104"/>
      <c r="D102" s="160" t="s">
        <v>6533</v>
      </c>
      <c r="E102" s="161"/>
      <c r="F102" s="161"/>
      <c r="G102" s="161"/>
      <c r="H102" s="161"/>
      <c r="I102" s="161"/>
      <c r="J102" s="162">
        <f>J207</f>
        <v>0</v>
      </c>
      <c r="K102" s="104"/>
      <c r="L102" s="163"/>
    </row>
    <row r="103" spans="2:12" s="10" customFormat="1" ht="14.85" customHeight="1">
      <c r="B103" s="159"/>
      <c r="C103" s="104"/>
      <c r="D103" s="160" t="s">
        <v>6534</v>
      </c>
      <c r="E103" s="161"/>
      <c r="F103" s="161"/>
      <c r="G103" s="161"/>
      <c r="H103" s="161"/>
      <c r="I103" s="161"/>
      <c r="J103" s="162">
        <f>J217</f>
        <v>0</v>
      </c>
      <c r="K103" s="104"/>
      <c r="L103" s="163"/>
    </row>
    <row r="104" spans="2:12" s="10" customFormat="1" ht="14.85" customHeight="1">
      <c r="B104" s="159"/>
      <c r="C104" s="104"/>
      <c r="D104" s="160" t="s">
        <v>6535</v>
      </c>
      <c r="E104" s="161"/>
      <c r="F104" s="161"/>
      <c r="G104" s="161"/>
      <c r="H104" s="161"/>
      <c r="I104" s="161"/>
      <c r="J104" s="162">
        <f>J220</f>
        <v>0</v>
      </c>
      <c r="K104" s="104"/>
      <c r="L104" s="163"/>
    </row>
    <row r="105" spans="2:12" s="10" customFormat="1" ht="14.85" customHeight="1">
      <c r="B105" s="159"/>
      <c r="C105" s="104"/>
      <c r="D105" s="160" t="s">
        <v>6536</v>
      </c>
      <c r="E105" s="161"/>
      <c r="F105" s="161"/>
      <c r="G105" s="161"/>
      <c r="H105" s="161"/>
      <c r="I105" s="161"/>
      <c r="J105" s="162">
        <f>J223</f>
        <v>0</v>
      </c>
      <c r="K105" s="104"/>
      <c r="L105" s="163"/>
    </row>
    <row r="106" spans="2:12" s="10" customFormat="1" ht="14.85" customHeight="1">
      <c r="B106" s="159"/>
      <c r="C106" s="104"/>
      <c r="D106" s="160" t="s">
        <v>6537</v>
      </c>
      <c r="E106" s="161"/>
      <c r="F106" s="161"/>
      <c r="G106" s="161"/>
      <c r="H106" s="161"/>
      <c r="I106" s="161"/>
      <c r="J106" s="162">
        <f>J231</f>
        <v>0</v>
      </c>
      <c r="K106" s="104"/>
      <c r="L106" s="163"/>
    </row>
    <row r="107" spans="2:12" s="10" customFormat="1" ht="14.85" customHeight="1">
      <c r="B107" s="159"/>
      <c r="C107" s="104"/>
      <c r="D107" s="160" t="s">
        <v>6538</v>
      </c>
      <c r="E107" s="161"/>
      <c r="F107" s="161"/>
      <c r="G107" s="161"/>
      <c r="H107" s="161"/>
      <c r="I107" s="161"/>
      <c r="J107" s="162">
        <f>J239</f>
        <v>0</v>
      </c>
      <c r="K107" s="104"/>
      <c r="L107" s="163"/>
    </row>
    <row r="108" spans="2:12" s="10" customFormat="1" ht="14.85" customHeight="1">
      <c r="B108" s="159"/>
      <c r="C108" s="104"/>
      <c r="D108" s="160" t="s">
        <v>6539</v>
      </c>
      <c r="E108" s="161"/>
      <c r="F108" s="161"/>
      <c r="G108" s="161"/>
      <c r="H108" s="161"/>
      <c r="I108" s="161"/>
      <c r="J108" s="162">
        <f>J242</f>
        <v>0</v>
      </c>
      <c r="K108" s="104"/>
      <c r="L108" s="163"/>
    </row>
    <row r="109" spans="2:12" s="10" customFormat="1" ht="14.85" customHeight="1">
      <c r="B109" s="159"/>
      <c r="C109" s="104"/>
      <c r="D109" s="160" t="s">
        <v>6540</v>
      </c>
      <c r="E109" s="161"/>
      <c r="F109" s="161"/>
      <c r="G109" s="161"/>
      <c r="H109" s="161"/>
      <c r="I109" s="161"/>
      <c r="J109" s="162">
        <f>J244</f>
        <v>0</v>
      </c>
      <c r="K109" s="104"/>
      <c r="L109" s="163"/>
    </row>
    <row r="110" spans="2:12" s="10" customFormat="1" ht="14.85" customHeight="1">
      <c r="B110" s="159"/>
      <c r="C110" s="104"/>
      <c r="D110" s="160" t="s">
        <v>6541</v>
      </c>
      <c r="E110" s="161"/>
      <c r="F110" s="161"/>
      <c r="G110" s="161"/>
      <c r="H110" s="161"/>
      <c r="I110" s="161"/>
      <c r="J110" s="162">
        <f>J250</f>
        <v>0</v>
      </c>
      <c r="K110" s="104"/>
      <c r="L110" s="163"/>
    </row>
    <row r="111" spans="2:12" s="9" customFormat="1" ht="24.95" customHeight="1">
      <c r="B111" s="153"/>
      <c r="C111" s="154"/>
      <c r="D111" s="155" t="s">
        <v>160</v>
      </c>
      <c r="E111" s="156"/>
      <c r="F111" s="156"/>
      <c r="G111" s="156"/>
      <c r="H111" s="156"/>
      <c r="I111" s="156"/>
      <c r="J111" s="157">
        <f>J259</f>
        <v>0</v>
      </c>
      <c r="K111" s="154"/>
      <c r="L111" s="158"/>
    </row>
    <row r="112" spans="2:12" s="10" customFormat="1" ht="19.899999999999999" customHeight="1">
      <c r="B112" s="159"/>
      <c r="C112" s="104"/>
      <c r="D112" s="160" t="s">
        <v>573</v>
      </c>
      <c r="E112" s="161"/>
      <c r="F112" s="161"/>
      <c r="G112" s="161"/>
      <c r="H112" s="161"/>
      <c r="I112" s="161"/>
      <c r="J112" s="162">
        <f>J260</f>
        <v>0</v>
      </c>
      <c r="K112" s="104"/>
      <c r="L112" s="163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167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6.25" customHeight="1">
      <c r="A122" s="34"/>
      <c r="B122" s="35"/>
      <c r="C122" s="36"/>
      <c r="D122" s="36"/>
      <c r="E122" s="320" t="str">
        <f>E7</f>
        <v>Dejvické divadlo-Přístavba a stavební úpravy objektu č.p.1084, k.ú. Dejvice, Zelená 15a,Praha 6</v>
      </c>
      <c r="F122" s="321"/>
      <c r="G122" s="321"/>
      <c r="H122" s="321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149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75" t="str">
        <f>E9</f>
        <v>10 - EPS_EROP, ESL</v>
      </c>
      <c r="F124" s="322"/>
      <c r="G124" s="322"/>
      <c r="H124" s="322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>
        <f>IF(J12="","",J12)</f>
        <v>45771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23</v>
      </c>
      <c r="D128" s="36"/>
      <c r="E128" s="36"/>
      <c r="F128" s="27" t="str">
        <f>E15</f>
        <v xml:space="preserve"> </v>
      </c>
      <c r="G128" s="36"/>
      <c r="H128" s="36"/>
      <c r="I128" s="29" t="s">
        <v>28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26</v>
      </c>
      <c r="D129" s="36"/>
      <c r="E129" s="36"/>
      <c r="F129" s="27" t="str">
        <f>IF(E18="","",E18)</f>
        <v>Vyplň údaj</v>
      </c>
      <c r="G129" s="36"/>
      <c r="H129" s="36"/>
      <c r="I129" s="29" t="s">
        <v>30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4"/>
      <c r="B131" s="165"/>
      <c r="C131" s="166" t="s">
        <v>168</v>
      </c>
      <c r="D131" s="167" t="s">
        <v>57</v>
      </c>
      <c r="E131" s="167" t="s">
        <v>53</v>
      </c>
      <c r="F131" s="167" t="s">
        <v>54</v>
      </c>
      <c r="G131" s="167" t="s">
        <v>169</v>
      </c>
      <c r="H131" s="167" t="s">
        <v>170</v>
      </c>
      <c r="I131" s="167" t="s">
        <v>171</v>
      </c>
      <c r="J131" s="168" t="s">
        <v>153</v>
      </c>
      <c r="K131" s="169" t="s">
        <v>172</v>
      </c>
      <c r="L131" s="170"/>
      <c r="M131" s="75" t="s">
        <v>1</v>
      </c>
      <c r="N131" s="76" t="s">
        <v>36</v>
      </c>
      <c r="O131" s="76" t="s">
        <v>173</v>
      </c>
      <c r="P131" s="76" t="s">
        <v>174</v>
      </c>
      <c r="Q131" s="76" t="s">
        <v>175</v>
      </c>
      <c r="R131" s="76" t="s">
        <v>176</v>
      </c>
      <c r="S131" s="76" t="s">
        <v>177</v>
      </c>
      <c r="T131" s="77" t="s">
        <v>178</v>
      </c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</row>
    <row r="132" spans="1:65" s="2" customFormat="1" ht="22.9" customHeight="1">
      <c r="A132" s="34"/>
      <c r="B132" s="35"/>
      <c r="C132" s="82" t="s">
        <v>179</v>
      </c>
      <c r="D132" s="36"/>
      <c r="E132" s="36"/>
      <c r="F132" s="36"/>
      <c r="G132" s="36"/>
      <c r="H132" s="36"/>
      <c r="I132" s="36"/>
      <c r="J132" s="171">
        <f>BK132</f>
        <v>0</v>
      </c>
      <c r="K132" s="36"/>
      <c r="L132" s="39"/>
      <c r="M132" s="78"/>
      <c r="N132" s="172"/>
      <c r="O132" s="79"/>
      <c r="P132" s="173">
        <f>P133+P259</f>
        <v>0</v>
      </c>
      <c r="Q132" s="79"/>
      <c r="R132" s="173">
        <f>R133+R259</f>
        <v>0</v>
      </c>
      <c r="S132" s="79"/>
      <c r="T132" s="174">
        <f>T133+T259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71</v>
      </c>
      <c r="AU132" s="17" t="s">
        <v>155</v>
      </c>
      <c r="BK132" s="175">
        <f>BK133+BK259</f>
        <v>0</v>
      </c>
    </row>
    <row r="133" spans="1:65" s="12" customFormat="1" ht="25.9" customHeight="1">
      <c r="B133" s="176"/>
      <c r="C133" s="177"/>
      <c r="D133" s="178" t="s">
        <v>71</v>
      </c>
      <c r="E133" s="179" t="s">
        <v>6542</v>
      </c>
      <c r="F133" s="179" t="s">
        <v>6543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</f>
        <v>0</v>
      </c>
      <c r="Q133" s="184"/>
      <c r="R133" s="185">
        <f>R134</f>
        <v>0</v>
      </c>
      <c r="S133" s="184"/>
      <c r="T133" s="186">
        <f>T134</f>
        <v>0</v>
      </c>
      <c r="AR133" s="187" t="s">
        <v>80</v>
      </c>
      <c r="AT133" s="188" t="s">
        <v>71</v>
      </c>
      <c r="AU133" s="188" t="s">
        <v>72</v>
      </c>
      <c r="AY133" s="187" t="s">
        <v>182</v>
      </c>
      <c r="BK133" s="189">
        <f>BK134</f>
        <v>0</v>
      </c>
    </row>
    <row r="134" spans="1:65" s="12" customFormat="1" ht="22.9" customHeight="1">
      <c r="B134" s="176"/>
      <c r="C134" s="177"/>
      <c r="D134" s="178" t="s">
        <v>71</v>
      </c>
      <c r="E134" s="190" t="s">
        <v>6544</v>
      </c>
      <c r="F134" s="190" t="s">
        <v>6545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P135+P142+P187+P207+P217+P220+P223+P231+P239+P242+P244+P250</f>
        <v>0</v>
      </c>
      <c r="Q134" s="184"/>
      <c r="R134" s="185">
        <f>R135+R142+R187+R207+R217+R220+R223+R231+R239+R242+R244+R250</f>
        <v>0</v>
      </c>
      <c r="S134" s="184"/>
      <c r="T134" s="186">
        <f>T135+T142+T187+T207+T217+T220+T223+T231+T239+T242+T244+T250</f>
        <v>0</v>
      </c>
      <c r="AR134" s="187" t="s">
        <v>80</v>
      </c>
      <c r="AT134" s="188" t="s">
        <v>71</v>
      </c>
      <c r="AU134" s="188" t="s">
        <v>80</v>
      </c>
      <c r="AY134" s="187" t="s">
        <v>182</v>
      </c>
      <c r="BK134" s="189">
        <f>BK135+BK142+BK187+BK207+BK217+BK220+BK223+BK231+BK239+BK242+BK244+BK250</f>
        <v>0</v>
      </c>
    </row>
    <row r="135" spans="1:65" s="12" customFormat="1" ht="20.85" customHeight="1">
      <c r="B135" s="176"/>
      <c r="C135" s="177"/>
      <c r="D135" s="178" t="s">
        <v>71</v>
      </c>
      <c r="E135" s="190" t="s">
        <v>6546</v>
      </c>
      <c r="F135" s="190" t="s">
        <v>6547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SUM(P136:P141)</f>
        <v>0</v>
      </c>
      <c r="Q135" s="184"/>
      <c r="R135" s="185">
        <f>SUM(R136:R141)</f>
        <v>0</v>
      </c>
      <c r="S135" s="184"/>
      <c r="T135" s="186">
        <f>SUM(T136:T141)</f>
        <v>0</v>
      </c>
      <c r="AR135" s="187" t="s">
        <v>80</v>
      </c>
      <c r="AT135" s="188" t="s">
        <v>71</v>
      </c>
      <c r="AU135" s="188" t="s">
        <v>82</v>
      </c>
      <c r="AY135" s="187" t="s">
        <v>182</v>
      </c>
      <c r="BK135" s="189">
        <f>SUM(BK136:BK141)</f>
        <v>0</v>
      </c>
    </row>
    <row r="136" spans="1:65" s="2" customFormat="1" ht="24.2" customHeight="1">
      <c r="A136" s="34"/>
      <c r="B136" s="35"/>
      <c r="C136" s="192" t="s">
        <v>80</v>
      </c>
      <c r="D136" s="192" t="s">
        <v>184</v>
      </c>
      <c r="E136" s="193" t="s">
        <v>6548</v>
      </c>
      <c r="F136" s="194" t="s">
        <v>6549</v>
      </c>
      <c r="G136" s="195" t="s">
        <v>1</v>
      </c>
      <c r="H136" s="196">
        <v>0</v>
      </c>
      <c r="I136" s="197"/>
      <c r="J136" s="198">
        <f t="shared" ref="J136:J141" si="0">ROUND(I136*H136,2)</f>
        <v>0</v>
      </c>
      <c r="K136" s="199"/>
      <c r="L136" s="39"/>
      <c r="M136" s="200" t="s">
        <v>1</v>
      </c>
      <c r="N136" s="201" t="s">
        <v>37</v>
      </c>
      <c r="O136" s="71"/>
      <c r="P136" s="202">
        <f t="shared" ref="P136:P141" si="1">O136*H136</f>
        <v>0</v>
      </c>
      <c r="Q136" s="202">
        <v>0</v>
      </c>
      <c r="R136" s="202">
        <f t="shared" ref="R136:R141" si="2">Q136*H136</f>
        <v>0</v>
      </c>
      <c r="S136" s="202">
        <v>0</v>
      </c>
      <c r="T136" s="203">
        <f t="shared" ref="T136:T141" si="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198</v>
      </c>
      <c r="AY136" s="17" t="s">
        <v>182</v>
      </c>
      <c r="BE136" s="205">
        <f t="shared" ref="BE136:BE141" si="4">IF(N136="základní",J136,0)</f>
        <v>0</v>
      </c>
      <c r="BF136" s="205">
        <f t="shared" ref="BF136:BF141" si="5">IF(N136="snížená",J136,0)</f>
        <v>0</v>
      </c>
      <c r="BG136" s="205">
        <f t="shared" ref="BG136:BG141" si="6">IF(N136="zákl. přenesená",J136,0)</f>
        <v>0</v>
      </c>
      <c r="BH136" s="205">
        <f t="shared" ref="BH136:BH141" si="7">IF(N136="sníž. přenesená",J136,0)</f>
        <v>0</v>
      </c>
      <c r="BI136" s="205">
        <f t="shared" ref="BI136:BI141" si="8">IF(N136="nulová",J136,0)</f>
        <v>0</v>
      </c>
      <c r="BJ136" s="17" t="s">
        <v>80</v>
      </c>
      <c r="BK136" s="205">
        <f t="shared" ref="BK136:BK141" si="9">ROUND(I136*H136,2)</f>
        <v>0</v>
      </c>
      <c r="BL136" s="17" t="s">
        <v>187</v>
      </c>
      <c r="BM136" s="204" t="s">
        <v>6550</v>
      </c>
    </row>
    <row r="137" spans="1:65" s="2" customFormat="1" ht="33" customHeight="1">
      <c r="A137" s="34"/>
      <c r="B137" s="35"/>
      <c r="C137" s="192" t="s">
        <v>82</v>
      </c>
      <c r="D137" s="192" t="s">
        <v>184</v>
      </c>
      <c r="E137" s="193" t="s">
        <v>6551</v>
      </c>
      <c r="F137" s="194" t="s">
        <v>6552</v>
      </c>
      <c r="G137" s="195" t="s">
        <v>1</v>
      </c>
      <c r="H137" s="196">
        <v>0</v>
      </c>
      <c r="I137" s="197"/>
      <c r="J137" s="198">
        <f t="shared" si="0"/>
        <v>0</v>
      </c>
      <c r="K137" s="199"/>
      <c r="L137" s="39"/>
      <c r="M137" s="200" t="s">
        <v>1</v>
      </c>
      <c r="N137" s="201" t="s">
        <v>37</v>
      </c>
      <c r="O137" s="71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198</v>
      </c>
      <c r="AY137" s="17" t="s">
        <v>182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7" t="s">
        <v>80</v>
      </c>
      <c r="BK137" s="205">
        <f t="shared" si="9"/>
        <v>0</v>
      </c>
      <c r="BL137" s="17" t="s">
        <v>187</v>
      </c>
      <c r="BM137" s="204" t="s">
        <v>6553</v>
      </c>
    </row>
    <row r="138" spans="1:65" s="2" customFormat="1" ht="24.2" customHeight="1">
      <c r="A138" s="34"/>
      <c r="B138" s="35"/>
      <c r="C138" s="192" t="s">
        <v>198</v>
      </c>
      <c r="D138" s="192" t="s">
        <v>184</v>
      </c>
      <c r="E138" s="193" t="s">
        <v>6554</v>
      </c>
      <c r="F138" s="194" t="s">
        <v>6555</v>
      </c>
      <c r="G138" s="195" t="s">
        <v>1</v>
      </c>
      <c r="H138" s="196">
        <v>0</v>
      </c>
      <c r="I138" s="197"/>
      <c r="J138" s="198">
        <f t="shared" si="0"/>
        <v>0</v>
      </c>
      <c r="K138" s="199"/>
      <c r="L138" s="39"/>
      <c r="M138" s="200" t="s">
        <v>1</v>
      </c>
      <c r="N138" s="201" t="s">
        <v>37</v>
      </c>
      <c r="O138" s="71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187</v>
      </c>
      <c r="AT138" s="204" t="s">
        <v>184</v>
      </c>
      <c r="AU138" s="204" t="s">
        <v>198</v>
      </c>
      <c r="AY138" s="17" t="s">
        <v>182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7" t="s">
        <v>80</v>
      </c>
      <c r="BK138" s="205">
        <f t="shared" si="9"/>
        <v>0</v>
      </c>
      <c r="BL138" s="17" t="s">
        <v>187</v>
      </c>
      <c r="BM138" s="204" t="s">
        <v>6556</v>
      </c>
    </row>
    <row r="139" spans="1:65" s="2" customFormat="1" ht="37.9" customHeight="1">
      <c r="A139" s="34"/>
      <c r="B139" s="35"/>
      <c r="C139" s="192" t="s">
        <v>187</v>
      </c>
      <c r="D139" s="192" t="s">
        <v>184</v>
      </c>
      <c r="E139" s="193" t="s">
        <v>6557</v>
      </c>
      <c r="F139" s="194" t="s">
        <v>6558</v>
      </c>
      <c r="G139" s="195" t="s">
        <v>1</v>
      </c>
      <c r="H139" s="196">
        <v>0</v>
      </c>
      <c r="I139" s="197"/>
      <c r="J139" s="198">
        <f t="shared" si="0"/>
        <v>0</v>
      </c>
      <c r="K139" s="199"/>
      <c r="L139" s="39"/>
      <c r="M139" s="200" t="s">
        <v>1</v>
      </c>
      <c r="N139" s="201" t="s">
        <v>37</v>
      </c>
      <c r="O139" s="71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198</v>
      </c>
      <c r="AY139" s="17" t="s">
        <v>182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7" t="s">
        <v>80</v>
      </c>
      <c r="BK139" s="205">
        <f t="shared" si="9"/>
        <v>0</v>
      </c>
      <c r="BL139" s="17" t="s">
        <v>187</v>
      </c>
      <c r="BM139" s="204" t="s">
        <v>6559</v>
      </c>
    </row>
    <row r="140" spans="1:65" s="2" customFormat="1" ht="24.2" customHeight="1">
      <c r="A140" s="34"/>
      <c r="B140" s="35"/>
      <c r="C140" s="192" t="s">
        <v>243</v>
      </c>
      <c r="D140" s="192" t="s">
        <v>184</v>
      </c>
      <c r="E140" s="193" t="s">
        <v>6560</v>
      </c>
      <c r="F140" s="194" t="s">
        <v>6561</v>
      </c>
      <c r="G140" s="195" t="s">
        <v>1</v>
      </c>
      <c r="H140" s="196">
        <v>0</v>
      </c>
      <c r="I140" s="197"/>
      <c r="J140" s="198">
        <f t="shared" si="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198</v>
      </c>
      <c r="AY140" s="17" t="s">
        <v>182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7" t="s">
        <v>80</v>
      </c>
      <c r="BK140" s="205">
        <f t="shared" si="9"/>
        <v>0</v>
      </c>
      <c r="BL140" s="17" t="s">
        <v>187</v>
      </c>
      <c r="BM140" s="204" t="s">
        <v>6562</v>
      </c>
    </row>
    <row r="141" spans="1:65" s="2" customFormat="1" ht="49.15" customHeight="1">
      <c r="A141" s="34"/>
      <c r="B141" s="35"/>
      <c r="C141" s="192" t="s">
        <v>256</v>
      </c>
      <c r="D141" s="192" t="s">
        <v>184</v>
      </c>
      <c r="E141" s="193" t="s">
        <v>6563</v>
      </c>
      <c r="F141" s="194" t="s">
        <v>6564</v>
      </c>
      <c r="G141" s="195" t="s">
        <v>1</v>
      </c>
      <c r="H141" s="196">
        <v>0</v>
      </c>
      <c r="I141" s="197"/>
      <c r="J141" s="198">
        <f t="shared" si="0"/>
        <v>0</v>
      </c>
      <c r="K141" s="199"/>
      <c r="L141" s="39"/>
      <c r="M141" s="200" t="s">
        <v>1</v>
      </c>
      <c r="N141" s="201" t="s">
        <v>37</v>
      </c>
      <c r="O141" s="71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187</v>
      </c>
      <c r="AT141" s="204" t="s">
        <v>184</v>
      </c>
      <c r="AU141" s="204" t="s">
        <v>198</v>
      </c>
      <c r="AY141" s="17" t="s">
        <v>182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7" t="s">
        <v>80</v>
      </c>
      <c r="BK141" s="205">
        <f t="shared" si="9"/>
        <v>0</v>
      </c>
      <c r="BL141" s="17" t="s">
        <v>187</v>
      </c>
      <c r="BM141" s="204" t="s">
        <v>6565</v>
      </c>
    </row>
    <row r="142" spans="1:65" s="12" customFormat="1" ht="20.85" customHeight="1">
      <c r="B142" s="176"/>
      <c r="C142" s="177"/>
      <c r="D142" s="178" t="s">
        <v>71</v>
      </c>
      <c r="E142" s="190" t="s">
        <v>6566</v>
      </c>
      <c r="F142" s="190" t="s">
        <v>6567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SUM(P143:P186)</f>
        <v>0</v>
      </c>
      <c r="Q142" s="184"/>
      <c r="R142" s="185">
        <f>SUM(R143:R186)</f>
        <v>0</v>
      </c>
      <c r="S142" s="184"/>
      <c r="T142" s="186">
        <f>SUM(T143:T186)</f>
        <v>0</v>
      </c>
      <c r="AR142" s="187" t="s">
        <v>80</v>
      </c>
      <c r="AT142" s="188" t="s">
        <v>71</v>
      </c>
      <c r="AU142" s="188" t="s">
        <v>82</v>
      </c>
      <c r="AY142" s="187" t="s">
        <v>182</v>
      </c>
      <c r="BK142" s="189">
        <f>SUM(BK143:BK186)</f>
        <v>0</v>
      </c>
    </row>
    <row r="143" spans="1:65" s="2" customFormat="1" ht="33" customHeight="1">
      <c r="A143" s="34"/>
      <c r="B143" s="35"/>
      <c r="C143" s="192" t="s">
        <v>276</v>
      </c>
      <c r="D143" s="192" t="s">
        <v>184</v>
      </c>
      <c r="E143" s="193" t="s">
        <v>6568</v>
      </c>
      <c r="F143" s="194" t="s">
        <v>6569</v>
      </c>
      <c r="G143" s="195" t="s">
        <v>1883</v>
      </c>
      <c r="H143" s="196">
        <v>1</v>
      </c>
      <c r="I143" s="197"/>
      <c r="J143" s="198">
        <f t="shared" ref="J143:J161" si="10">ROUND(I143*H143,2)</f>
        <v>0</v>
      </c>
      <c r="K143" s="199"/>
      <c r="L143" s="39"/>
      <c r="M143" s="200" t="s">
        <v>1</v>
      </c>
      <c r="N143" s="201" t="s">
        <v>37</v>
      </c>
      <c r="O143" s="71"/>
      <c r="P143" s="202">
        <f t="shared" ref="P143:P161" si="11">O143*H143</f>
        <v>0</v>
      </c>
      <c r="Q143" s="202">
        <v>0</v>
      </c>
      <c r="R143" s="202">
        <f t="shared" ref="R143:R161" si="12">Q143*H143</f>
        <v>0</v>
      </c>
      <c r="S143" s="202">
        <v>0</v>
      </c>
      <c r="T143" s="203">
        <f t="shared" ref="T143:T161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198</v>
      </c>
      <c r="AY143" s="17" t="s">
        <v>182</v>
      </c>
      <c r="BE143" s="205">
        <f t="shared" ref="BE143:BE161" si="14">IF(N143="základní",J143,0)</f>
        <v>0</v>
      </c>
      <c r="BF143" s="205">
        <f t="shared" ref="BF143:BF161" si="15">IF(N143="snížená",J143,0)</f>
        <v>0</v>
      </c>
      <c r="BG143" s="205">
        <f t="shared" ref="BG143:BG161" si="16">IF(N143="zákl. přenesená",J143,0)</f>
        <v>0</v>
      </c>
      <c r="BH143" s="205">
        <f t="shared" ref="BH143:BH161" si="17">IF(N143="sníž. přenesená",J143,0)</f>
        <v>0</v>
      </c>
      <c r="BI143" s="205">
        <f t="shared" ref="BI143:BI161" si="18">IF(N143="nulová",J143,0)</f>
        <v>0</v>
      </c>
      <c r="BJ143" s="17" t="s">
        <v>80</v>
      </c>
      <c r="BK143" s="205">
        <f t="shared" ref="BK143:BK161" si="19">ROUND(I143*H143,2)</f>
        <v>0</v>
      </c>
      <c r="BL143" s="17" t="s">
        <v>187</v>
      </c>
      <c r="BM143" s="204" t="s">
        <v>6570</v>
      </c>
    </row>
    <row r="144" spans="1:65" s="2" customFormat="1" ht="16.5" customHeight="1">
      <c r="A144" s="34"/>
      <c r="B144" s="35"/>
      <c r="C144" s="192" t="s">
        <v>282</v>
      </c>
      <c r="D144" s="192" t="s">
        <v>184</v>
      </c>
      <c r="E144" s="193" t="s">
        <v>6571</v>
      </c>
      <c r="F144" s="194" t="s">
        <v>6572</v>
      </c>
      <c r="G144" s="195" t="s">
        <v>1883</v>
      </c>
      <c r="H144" s="196">
        <v>2</v>
      </c>
      <c r="I144" s="197"/>
      <c r="J144" s="198">
        <f t="shared" si="1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198</v>
      </c>
      <c r="AY144" s="17" t="s">
        <v>182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7" t="s">
        <v>80</v>
      </c>
      <c r="BK144" s="205">
        <f t="shared" si="19"/>
        <v>0</v>
      </c>
      <c r="BL144" s="17" t="s">
        <v>187</v>
      </c>
      <c r="BM144" s="204" t="s">
        <v>6573</v>
      </c>
    </row>
    <row r="145" spans="1:65" s="2" customFormat="1" ht="24.2" customHeight="1">
      <c r="A145" s="34"/>
      <c r="B145" s="35"/>
      <c r="C145" s="192" t="s">
        <v>189</v>
      </c>
      <c r="D145" s="192" t="s">
        <v>184</v>
      </c>
      <c r="E145" s="193" t="s">
        <v>6574</v>
      </c>
      <c r="F145" s="194" t="s">
        <v>6575</v>
      </c>
      <c r="G145" s="195" t="s">
        <v>1883</v>
      </c>
      <c r="H145" s="196">
        <v>1</v>
      </c>
      <c r="I145" s="197"/>
      <c r="J145" s="198">
        <f t="shared" si="10"/>
        <v>0</v>
      </c>
      <c r="K145" s="199"/>
      <c r="L145" s="39"/>
      <c r="M145" s="200" t="s">
        <v>1</v>
      </c>
      <c r="N145" s="201" t="s">
        <v>37</v>
      </c>
      <c r="O145" s="71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198</v>
      </c>
      <c r="AY145" s="17" t="s">
        <v>182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7" t="s">
        <v>80</v>
      </c>
      <c r="BK145" s="205">
        <f t="shared" si="19"/>
        <v>0</v>
      </c>
      <c r="BL145" s="17" t="s">
        <v>187</v>
      </c>
      <c r="BM145" s="204" t="s">
        <v>6576</v>
      </c>
    </row>
    <row r="146" spans="1:65" s="2" customFormat="1" ht="16.5" customHeight="1">
      <c r="A146" s="34"/>
      <c r="B146" s="35"/>
      <c r="C146" s="192" t="s">
        <v>136</v>
      </c>
      <c r="D146" s="192" t="s">
        <v>184</v>
      </c>
      <c r="E146" s="193" t="s">
        <v>6577</v>
      </c>
      <c r="F146" s="194" t="s">
        <v>6578</v>
      </c>
      <c r="G146" s="195" t="s">
        <v>1413</v>
      </c>
      <c r="H146" s="196">
        <v>1</v>
      </c>
      <c r="I146" s="197"/>
      <c r="J146" s="198">
        <f t="shared" si="10"/>
        <v>0</v>
      </c>
      <c r="K146" s="199"/>
      <c r="L146" s="39"/>
      <c r="M146" s="200" t="s">
        <v>1</v>
      </c>
      <c r="N146" s="201" t="s">
        <v>37</v>
      </c>
      <c r="O146" s="71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187</v>
      </c>
      <c r="AT146" s="204" t="s">
        <v>184</v>
      </c>
      <c r="AU146" s="204" t="s">
        <v>198</v>
      </c>
      <c r="AY146" s="17" t="s">
        <v>182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7" t="s">
        <v>80</v>
      </c>
      <c r="BK146" s="205">
        <f t="shared" si="19"/>
        <v>0</v>
      </c>
      <c r="BL146" s="17" t="s">
        <v>187</v>
      </c>
      <c r="BM146" s="204" t="s">
        <v>6579</v>
      </c>
    </row>
    <row r="147" spans="1:65" s="2" customFormat="1" ht="21.75" customHeight="1">
      <c r="A147" s="34"/>
      <c r="B147" s="35"/>
      <c r="C147" s="192" t="s">
        <v>139</v>
      </c>
      <c r="D147" s="192" t="s">
        <v>184</v>
      </c>
      <c r="E147" s="193" t="s">
        <v>6580</v>
      </c>
      <c r="F147" s="194" t="s">
        <v>6581</v>
      </c>
      <c r="G147" s="195" t="s">
        <v>1883</v>
      </c>
      <c r="H147" s="196">
        <v>1</v>
      </c>
      <c r="I147" s="197"/>
      <c r="J147" s="198">
        <f t="shared" si="10"/>
        <v>0</v>
      </c>
      <c r="K147" s="199"/>
      <c r="L147" s="39"/>
      <c r="M147" s="200" t="s">
        <v>1</v>
      </c>
      <c r="N147" s="201" t="s">
        <v>37</v>
      </c>
      <c r="O147" s="71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198</v>
      </c>
      <c r="AY147" s="17" t="s">
        <v>182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7" t="s">
        <v>80</v>
      </c>
      <c r="BK147" s="205">
        <f t="shared" si="19"/>
        <v>0</v>
      </c>
      <c r="BL147" s="17" t="s">
        <v>187</v>
      </c>
      <c r="BM147" s="204" t="s">
        <v>6582</v>
      </c>
    </row>
    <row r="148" spans="1:65" s="2" customFormat="1" ht="16.5" customHeight="1">
      <c r="A148" s="34"/>
      <c r="B148" s="35"/>
      <c r="C148" s="192" t="s">
        <v>8</v>
      </c>
      <c r="D148" s="192" t="s">
        <v>184</v>
      </c>
      <c r="E148" s="193" t="s">
        <v>6583</v>
      </c>
      <c r="F148" s="194" t="s">
        <v>6572</v>
      </c>
      <c r="G148" s="195" t="s">
        <v>1883</v>
      </c>
      <c r="H148" s="196">
        <v>2</v>
      </c>
      <c r="I148" s="197"/>
      <c r="J148" s="198">
        <f t="shared" si="1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198</v>
      </c>
      <c r="AY148" s="17" t="s">
        <v>182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7" t="s">
        <v>80</v>
      </c>
      <c r="BK148" s="205">
        <f t="shared" si="19"/>
        <v>0</v>
      </c>
      <c r="BL148" s="17" t="s">
        <v>187</v>
      </c>
      <c r="BM148" s="204" t="s">
        <v>6584</v>
      </c>
    </row>
    <row r="149" spans="1:65" s="2" customFormat="1" ht="16.5" customHeight="1">
      <c r="A149" s="34"/>
      <c r="B149" s="35"/>
      <c r="C149" s="192" t="s">
        <v>142</v>
      </c>
      <c r="D149" s="192" t="s">
        <v>184</v>
      </c>
      <c r="E149" s="193" t="s">
        <v>6585</v>
      </c>
      <c r="F149" s="194" t="s">
        <v>6586</v>
      </c>
      <c r="G149" s="195" t="s">
        <v>1883</v>
      </c>
      <c r="H149" s="196">
        <v>1</v>
      </c>
      <c r="I149" s="197"/>
      <c r="J149" s="198">
        <f t="shared" si="1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198</v>
      </c>
      <c r="AY149" s="17" t="s">
        <v>182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7" t="s">
        <v>80</v>
      </c>
      <c r="BK149" s="205">
        <f t="shared" si="19"/>
        <v>0</v>
      </c>
      <c r="BL149" s="17" t="s">
        <v>187</v>
      </c>
      <c r="BM149" s="204" t="s">
        <v>6587</v>
      </c>
    </row>
    <row r="150" spans="1:65" s="2" customFormat="1" ht="16.5" customHeight="1">
      <c r="A150" s="34"/>
      <c r="B150" s="35"/>
      <c r="C150" s="192" t="s">
        <v>145</v>
      </c>
      <c r="D150" s="192" t="s">
        <v>184</v>
      </c>
      <c r="E150" s="193" t="s">
        <v>6588</v>
      </c>
      <c r="F150" s="194" t="s">
        <v>6589</v>
      </c>
      <c r="G150" s="195" t="s">
        <v>1883</v>
      </c>
      <c r="H150" s="196">
        <v>1</v>
      </c>
      <c r="I150" s="197"/>
      <c r="J150" s="198">
        <f t="shared" si="10"/>
        <v>0</v>
      </c>
      <c r="K150" s="199"/>
      <c r="L150" s="39"/>
      <c r="M150" s="200" t="s">
        <v>1</v>
      </c>
      <c r="N150" s="201" t="s">
        <v>37</v>
      </c>
      <c r="O150" s="71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187</v>
      </c>
      <c r="AT150" s="204" t="s">
        <v>184</v>
      </c>
      <c r="AU150" s="204" t="s">
        <v>198</v>
      </c>
      <c r="AY150" s="17" t="s">
        <v>182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7" t="s">
        <v>80</v>
      </c>
      <c r="BK150" s="205">
        <f t="shared" si="19"/>
        <v>0</v>
      </c>
      <c r="BL150" s="17" t="s">
        <v>187</v>
      </c>
      <c r="BM150" s="204" t="s">
        <v>6590</v>
      </c>
    </row>
    <row r="151" spans="1:65" s="2" customFormat="1" ht="16.5" customHeight="1">
      <c r="A151" s="34"/>
      <c r="B151" s="35"/>
      <c r="C151" s="192" t="s">
        <v>321</v>
      </c>
      <c r="D151" s="192" t="s">
        <v>184</v>
      </c>
      <c r="E151" s="193" t="s">
        <v>6591</v>
      </c>
      <c r="F151" s="194" t="s">
        <v>6592</v>
      </c>
      <c r="G151" s="195" t="s">
        <v>1883</v>
      </c>
      <c r="H151" s="196">
        <v>1</v>
      </c>
      <c r="I151" s="197"/>
      <c r="J151" s="198">
        <f t="shared" si="10"/>
        <v>0</v>
      </c>
      <c r="K151" s="199"/>
      <c r="L151" s="39"/>
      <c r="M151" s="200" t="s">
        <v>1</v>
      </c>
      <c r="N151" s="201" t="s">
        <v>37</v>
      </c>
      <c r="O151" s="71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187</v>
      </c>
      <c r="AT151" s="204" t="s">
        <v>184</v>
      </c>
      <c r="AU151" s="204" t="s">
        <v>198</v>
      </c>
      <c r="AY151" s="17" t="s">
        <v>182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7" t="s">
        <v>80</v>
      </c>
      <c r="BK151" s="205">
        <f t="shared" si="19"/>
        <v>0</v>
      </c>
      <c r="BL151" s="17" t="s">
        <v>187</v>
      </c>
      <c r="BM151" s="204" t="s">
        <v>6593</v>
      </c>
    </row>
    <row r="152" spans="1:65" s="2" customFormat="1" ht="16.5" customHeight="1">
      <c r="A152" s="34"/>
      <c r="B152" s="35"/>
      <c r="C152" s="192" t="s">
        <v>326</v>
      </c>
      <c r="D152" s="192" t="s">
        <v>184</v>
      </c>
      <c r="E152" s="193" t="s">
        <v>6594</v>
      </c>
      <c r="F152" s="194" t="s">
        <v>6595</v>
      </c>
      <c r="G152" s="195" t="s">
        <v>1883</v>
      </c>
      <c r="H152" s="196">
        <v>1</v>
      </c>
      <c r="I152" s="197"/>
      <c r="J152" s="198">
        <f t="shared" si="10"/>
        <v>0</v>
      </c>
      <c r="K152" s="199"/>
      <c r="L152" s="39"/>
      <c r="M152" s="200" t="s">
        <v>1</v>
      </c>
      <c r="N152" s="201" t="s">
        <v>37</v>
      </c>
      <c r="O152" s="71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187</v>
      </c>
      <c r="AT152" s="204" t="s">
        <v>184</v>
      </c>
      <c r="AU152" s="204" t="s">
        <v>198</v>
      </c>
      <c r="AY152" s="17" t="s">
        <v>182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7" t="s">
        <v>80</v>
      </c>
      <c r="BK152" s="205">
        <f t="shared" si="19"/>
        <v>0</v>
      </c>
      <c r="BL152" s="17" t="s">
        <v>187</v>
      </c>
      <c r="BM152" s="204" t="s">
        <v>6596</v>
      </c>
    </row>
    <row r="153" spans="1:65" s="2" customFormat="1" ht="16.5" customHeight="1">
      <c r="A153" s="34"/>
      <c r="B153" s="35"/>
      <c r="C153" s="192" t="s">
        <v>330</v>
      </c>
      <c r="D153" s="192" t="s">
        <v>184</v>
      </c>
      <c r="E153" s="193" t="s">
        <v>6597</v>
      </c>
      <c r="F153" s="194" t="s">
        <v>6598</v>
      </c>
      <c r="G153" s="195" t="s">
        <v>1883</v>
      </c>
      <c r="H153" s="196">
        <v>56</v>
      </c>
      <c r="I153" s="197"/>
      <c r="J153" s="198">
        <f t="shared" si="10"/>
        <v>0</v>
      </c>
      <c r="K153" s="199"/>
      <c r="L153" s="39"/>
      <c r="M153" s="200" t="s">
        <v>1</v>
      </c>
      <c r="N153" s="201" t="s">
        <v>37</v>
      </c>
      <c r="O153" s="71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187</v>
      </c>
      <c r="AT153" s="204" t="s">
        <v>184</v>
      </c>
      <c r="AU153" s="204" t="s">
        <v>198</v>
      </c>
      <c r="AY153" s="17" t="s">
        <v>182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7" t="s">
        <v>80</v>
      </c>
      <c r="BK153" s="205">
        <f t="shared" si="19"/>
        <v>0</v>
      </c>
      <c r="BL153" s="17" t="s">
        <v>187</v>
      </c>
      <c r="BM153" s="204" t="s">
        <v>6599</v>
      </c>
    </row>
    <row r="154" spans="1:65" s="2" customFormat="1" ht="16.5" customHeight="1">
      <c r="A154" s="34"/>
      <c r="B154" s="35"/>
      <c r="C154" s="192" t="s">
        <v>334</v>
      </c>
      <c r="D154" s="192" t="s">
        <v>184</v>
      </c>
      <c r="E154" s="193" t="s">
        <v>6600</v>
      </c>
      <c r="F154" s="194" t="s">
        <v>6601</v>
      </c>
      <c r="G154" s="195" t="s">
        <v>1883</v>
      </c>
      <c r="H154" s="196">
        <v>1</v>
      </c>
      <c r="I154" s="197"/>
      <c r="J154" s="198">
        <f t="shared" si="10"/>
        <v>0</v>
      </c>
      <c r="K154" s="199"/>
      <c r="L154" s="39"/>
      <c r="M154" s="200" t="s">
        <v>1</v>
      </c>
      <c r="N154" s="201" t="s">
        <v>37</v>
      </c>
      <c r="O154" s="71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187</v>
      </c>
      <c r="AT154" s="204" t="s">
        <v>184</v>
      </c>
      <c r="AU154" s="204" t="s">
        <v>198</v>
      </c>
      <c r="AY154" s="17" t="s">
        <v>182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7" t="s">
        <v>80</v>
      </c>
      <c r="BK154" s="205">
        <f t="shared" si="19"/>
        <v>0</v>
      </c>
      <c r="BL154" s="17" t="s">
        <v>187</v>
      </c>
      <c r="BM154" s="204" t="s">
        <v>6602</v>
      </c>
    </row>
    <row r="155" spans="1:65" s="2" customFormat="1" ht="16.5" customHeight="1">
      <c r="A155" s="34"/>
      <c r="B155" s="35"/>
      <c r="C155" s="192" t="s">
        <v>342</v>
      </c>
      <c r="D155" s="192" t="s">
        <v>184</v>
      </c>
      <c r="E155" s="193" t="s">
        <v>6603</v>
      </c>
      <c r="F155" s="194" t="s">
        <v>6604</v>
      </c>
      <c r="G155" s="195" t="s">
        <v>1883</v>
      </c>
      <c r="H155" s="196">
        <v>57</v>
      </c>
      <c r="I155" s="197"/>
      <c r="J155" s="198">
        <f t="shared" si="10"/>
        <v>0</v>
      </c>
      <c r="K155" s="199"/>
      <c r="L155" s="39"/>
      <c r="M155" s="200" t="s">
        <v>1</v>
      </c>
      <c r="N155" s="201" t="s">
        <v>37</v>
      </c>
      <c r="O155" s="71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198</v>
      </c>
      <c r="AY155" s="17" t="s">
        <v>182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7" t="s">
        <v>80</v>
      </c>
      <c r="BK155" s="205">
        <f t="shared" si="19"/>
        <v>0</v>
      </c>
      <c r="BL155" s="17" t="s">
        <v>187</v>
      </c>
      <c r="BM155" s="204" t="s">
        <v>6605</v>
      </c>
    </row>
    <row r="156" spans="1:65" s="2" customFormat="1" ht="16.5" customHeight="1">
      <c r="A156" s="34"/>
      <c r="B156" s="35"/>
      <c r="C156" s="192" t="s">
        <v>348</v>
      </c>
      <c r="D156" s="192" t="s">
        <v>184</v>
      </c>
      <c r="E156" s="193" t="s">
        <v>6606</v>
      </c>
      <c r="F156" s="194" t="s">
        <v>6607</v>
      </c>
      <c r="G156" s="195" t="s">
        <v>1883</v>
      </c>
      <c r="H156" s="196">
        <v>8</v>
      </c>
      <c r="I156" s="197"/>
      <c r="J156" s="198">
        <f t="shared" si="10"/>
        <v>0</v>
      </c>
      <c r="K156" s="199"/>
      <c r="L156" s="39"/>
      <c r="M156" s="200" t="s">
        <v>1</v>
      </c>
      <c r="N156" s="201" t="s">
        <v>37</v>
      </c>
      <c r="O156" s="71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187</v>
      </c>
      <c r="AT156" s="204" t="s">
        <v>184</v>
      </c>
      <c r="AU156" s="204" t="s">
        <v>198</v>
      </c>
      <c r="AY156" s="17" t="s">
        <v>182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7" t="s">
        <v>80</v>
      </c>
      <c r="BK156" s="205">
        <f t="shared" si="19"/>
        <v>0</v>
      </c>
      <c r="BL156" s="17" t="s">
        <v>187</v>
      </c>
      <c r="BM156" s="204" t="s">
        <v>6608</v>
      </c>
    </row>
    <row r="157" spans="1:65" s="2" customFormat="1" ht="16.5" customHeight="1">
      <c r="A157" s="34"/>
      <c r="B157" s="35"/>
      <c r="C157" s="192" t="s">
        <v>7</v>
      </c>
      <c r="D157" s="192" t="s">
        <v>184</v>
      </c>
      <c r="E157" s="193" t="s">
        <v>6609</v>
      </c>
      <c r="F157" s="194" t="s">
        <v>6610</v>
      </c>
      <c r="G157" s="195" t="s">
        <v>1883</v>
      </c>
      <c r="H157" s="196">
        <v>15</v>
      </c>
      <c r="I157" s="197"/>
      <c r="J157" s="198">
        <f t="shared" si="10"/>
        <v>0</v>
      </c>
      <c r="K157" s="199"/>
      <c r="L157" s="39"/>
      <c r="M157" s="200" t="s">
        <v>1</v>
      </c>
      <c r="N157" s="201" t="s">
        <v>37</v>
      </c>
      <c r="O157" s="71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198</v>
      </c>
      <c r="AY157" s="17" t="s">
        <v>182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7" t="s">
        <v>80</v>
      </c>
      <c r="BK157" s="205">
        <f t="shared" si="19"/>
        <v>0</v>
      </c>
      <c r="BL157" s="17" t="s">
        <v>187</v>
      </c>
      <c r="BM157" s="204" t="s">
        <v>6611</v>
      </c>
    </row>
    <row r="158" spans="1:65" s="2" customFormat="1" ht="16.5" customHeight="1">
      <c r="A158" s="34"/>
      <c r="B158" s="35"/>
      <c r="C158" s="192" t="s">
        <v>361</v>
      </c>
      <c r="D158" s="192" t="s">
        <v>184</v>
      </c>
      <c r="E158" s="193" t="s">
        <v>6612</v>
      </c>
      <c r="F158" s="194" t="s">
        <v>6613</v>
      </c>
      <c r="G158" s="195" t="s">
        <v>1883</v>
      </c>
      <c r="H158" s="196">
        <v>15</v>
      </c>
      <c r="I158" s="197"/>
      <c r="J158" s="198">
        <f t="shared" si="10"/>
        <v>0</v>
      </c>
      <c r="K158" s="199"/>
      <c r="L158" s="39"/>
      <c r="M158" s="200" t="s">
        <v>1</v>
      </c>
      <c r="N158" s="201" t="s">
        <v>37</v>
      </c>
      <c r="O158" s="71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187</v>
      </c>
      <c r="AT158" s="204" t="s">
        <v>184</v>
      </c>
      <c r="AU158" s="204" t="s">
        <v>198</v>
      </c>
      <c r="AY158" s="17" t="s">
        <v>182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7" t="s">
        <v>80</v>
      </c>
      <c r="BK158" s="205">
        <f t="shared" si="19"/>
        <v>0</v>
      </c>
      <c r="BL158" s="17" t="s">
        <v>187</v>
      </c>
      <c r="BM158" s="204" t="s">
        <v>6614</v>
      </c>
    </row>
    <row r="159" spans="1:65" s="2" customFormat="1" ht="24.2" customHeight="1">
      <c r="A159" s="34"/>
      <c r="B159" s="35"/>
      <c r="C159" s="192" t="s">
        <v>369</v>
      </c>
      <c r="D159" s="192" t="s">
        <v>184</v>
      </c>
      <c r="E159" s="193" t="s">
        <v>6615</v>
      </c>
      <c r="F159" s="194" t="s">
        <v>6616</v>
      </c>
      <c r="G159" s="195" t="s">
        <v>1883</v>
      </c>
      <c r="H159" s="196">
        <v>1</v>
      </c>
      <c r="I159" s="197"/>
      <c r="J159" s="198">
        <f t="shared" si="10"/>
        <v>0</v>
      </c>
      <c r="K159" s="199"/>
      <c r="L159" s="39"/>
      <c r="M159" s="200" t="s">
        <v>1</v>
      </c>
      <c r="N159" s="201" t="s">
        <v>37</v>
      </c>
      <c r="O159" s="71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198</v>
      </c>
      <c r="AY159" s="17" t="s">
        <v>182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7" t="s">
        <v>80</v>
      </c>
      <c r="BK159" s="205">
        <f t="shared" si="19"/>
        <v>0</v>
      </c>
      <c r="BL159" s="17" t="s">
        <v>187</v>
      </c>
      <c r="BM159" s="204" t="s">
        <v>6617</v>
      </c>
    </row>
    <row r="160" spans="1:65" s="2" customFormat="1" ht="44.25" customHeight="1">
      <c r="A160" s="34"/>
      <c r="B160" s="35"/>
      <c r="C160" s="192" t="s">
        <v>375</v>
      </c>
      <c r="D160" s="192" t="s">
        <v>184</v>
      </c>
      <c r="E160" s="193" t="s">
        <v>6618</v>
      </c>
      <c r="F160" s="194" t="s">
        <v>6619</v>
      </c>
      <c r="G160" s="195" t="s">
        <v>318</v>
      </c>
      <c r="H160" s="196">
        <v>700</v>
      </c>
      <c r="I160" s="197"/>
      <c r="J160" s="198">
        <f t="shared" si="10"/>
        <v>0</v>
      </c>
      <c r="K160" s="199"/>
      <c r="L160" s="39"/>
      <c r="M160" s="200" t="s">
        <v>1</v>
      </c>
      <c r="N160" s="201" t="s">
        <v>37</v>
      </c>
      <c r="O160" s="71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187</v>
      </c>
      <c r="AT160" s="204" t="s">
        <v>184</v>
      </c>
      <c r="AU160" s="204" t="s">
        <v>198</v>
      </c>
      <c r="AY160" s="17" t="s">
        <v>182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7" t="s">
        <v>80</v>
      </c>
      <c r="BK160" s="205">
        <f t="shared" si="19"/>
        <v>0</v>
      </c>
      <c r="BL160" s="17" t="s">
        <v>187</v>
      </c>
      <c r="BM160" s="204" t="s">
        <v>6620</v>
      </c>
    </row>
    <row r="161" spans="1:65" s="2" customFormat="1" ht="16.5" customHeight="1">
      <c r="A161" s="34"/>
      <c r="B161" s="35"/>
      <c r="C161" s="192" t="s">
        <v>390</v>
      </c>
      <c r="D161" s="192" t="s">
        <v>184</v>
      </c>
      <c r="E161" s="193" t="s">
        <v>6621</v>
      </c>
      <c r="F161" s="194" t="s">
        <v>6622</v>
      </c>
      <c r="G161" s="195" t="s">
        <v>318</v>
      </c>
      <c r="H161" s="196">
        <v>80</v>
      </c>
      <c r="I161" s="197"/>
      <c r="J161" s="198">
        <f t="shared" si="10"/>
        <v>0</v>
      </c>
      <c r="K161" s="199"/>
      <c r="L161" s="39"/>
      <c r="M161" s="200" t="s">
        <v>1</v>
      </c>
      <c r="N161" s="201" t="s">
        <v>37</v>
      </c>
      <c r="O161" s="71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187</v>
      </c>
      <c r="AT161" s="204" t="s">
        <v>184</v>
      </c>
      <c r="AU161" s="204" t="s">
        <v>198</v>
      </c>
      <c r="AY161" s="17" t="s">
        <v>182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7" t="s">
        <v>80</v>
      </c>
      <c r="BK161" s="205">
        <f t="shared" si="19"/>
        <v>0</v>
      </c>
      <c r="BL161" s="17" t="s">
        <v>187</v>
      </c>
      <c r="BM161" s="204" t="s">
        <v>6623</v>
      </c>
    </row>
    <row r="162" spans="1:65" s="2" customFormat="1" ht="19.5">
      <c r="A162" s="34"/>
      <c r="B162" s="35"/>
      <c r="C162" s="36"/>
      <c r="D162" s="208" t="s">
        <v>652</v>
      </c>
      <c r="E162" s="36"/>
      <c r="F162" s="253" t="s">
        <v>6624</v>
      </c>
      <c r="G162" s="36"/>
      <c r="H162" s="36"/>
      <c r="I162" s="254"/>
      <c r="J162" s="36"/>
      <c r="K162" s="36"/>
      <c r="L162" s="39"/>
      <c r="M162" s="255"/>
      <c r="N162" s="25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652</v>
      </c>
      <c r="AU162" s="17" t="s">
        <v>198</v>
      </c>
    </row>
    <row r="163" spans="1:65" s="2" customFormat="1" ht="24.2" customHeight="1">
      <c r="A163" s="34"/>
      <c r="B163" s="35"/>
      <c r="C163" s="192" t="s">
        <v>397</v>
      </c>
      <c r="D163" s="192" t="s">
        <v>184</v>
      </c>
      <c r="E163" s="193" t="s">
        <v>6625</v>
      </c>
      <c r="F163" s="194" t="s">
        <v>6626</v>
      </c>
      <c r="G163" s="195" t="s">
        <v>318</v>
      </c>
      <c r="H163" s="196">
        <v>500</v>
      </c>
      <c r="I163" s="197"/>
      <c r="J163" s="198">
        <f t="shared" ref="J163:J186" si="20">ROUND(I163*H163,2)</f>
        <v>0</v>
      </c>
      <c r="K163" s="199"/>
      <c r="L163" s="39"/>
      <c r="M163" s="200" t="s">
        <v>1</v>
      </c>
      <c r="N163" s="201" t="s">
        <v>37</v>
      </c>
      <c r="O163" s="71"/>
      <c r="P163" s="202">
        <f t="shared" ref="P163:P186" si="21">O163*H163</f>
        <v>0</v>
      </c>
      <c r="Q163" s="202">
        <v>0</v>
      </c>
      <c r="R163" s="202">
        <f t="shared" ref="R163:R186" si="22">Q163*H163</f>
        <v>0</v>
      </c>
      <c r="S163" s="202">
        <v>0</v>
      </c>
      <c r="T163" s="203">
        <f t="shared" ref="T163:T186" si="2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187</v>
      </c>
      <c r="AT163" s="204" t="s">
        <v>184</v>
      </c>
      <c r="AU163" s="204" t="s">
        <v>198</v>
      </c>
      <c r="AY163" s="17" t="s">
        <v>182</v>
      </c>
      <c r="BE163" s="205">
        <f t="shared" ref="BE163:BE186" si="24">IF(N163="základní",J163,0)</f>
        <v>0</v>
      </c>
      <c r="BF163" s="205">
        <f t="shared" ref="BF163:BF186" si="25">IF(N163="snížená",J163,0)</f>
        <v>0</v>
      </c>
      <c r="BG163" s="205">
        <f t="shared" ref="BG163:BG186" si="26">IF(N163="zákl. přenesená",J163,0)</f>
        <v>0</v>
      </c>
      <c r="BH163" s="205">
        <f t="shared" ref="BH163:BH186" si="27">IF(N163="sníž. přenesená",J163,0)</f>
        <v>0</v>
      </c>
      <c r="BI163" s="205">
        <f t="shared" ref="BI163:BI186" si="28">IF(N163="nulová",J163,0)</f>
        <v>0</v>
      </c>
      <c r="BJ163" s="17" t="s">
        <v>80</v>
      </c>
      <c r="BK163" s="205">
        <f t="shared" ref="BK163:BK186" si="29">ROUND(I163*H163,2)</f>
        <v>0</v>
      </c>
      <c r="BL163" s="17" t="s">
        <v>187</v>
      </c>
      <c r="BM163" s="204" t="s">
        <v>6627</v>
      </c>
    </row>
    <row r="164" spans="1:65" s="2" customFormat="1" ht="24.2" customHeight="1">
      <c r="A164" s="34"/>
      <c r="B164" s="35"/>
      <c r="C164" s="192" t="s">
        <v>403</v>
      </c>
      <c r="D164" s="192" t="s">
        <v>184</v>
      </c>
      <c r="E164" s="193" t="s">
        <v>6628</v>
      </c>
      <c r="F164" s="194" t="s">
        <v>6629</v>
      </c>
      <c r="G164" s="195" t="s">
        <v>318</v>
      </c>
      <c r="H164" s="196">
        <v>300</v>
      </c>
      <c r="I164" s="197"/>
      <c r="J164" s="198">
        <f t="shared" si="20"/>
        <v>0</v>
      </c>
      <c r="K164" s="199"/>
      <c r="L164" s="39"/>
      <c r="M164" s="200" t="s">
        <v>1</v>
      </c>
      <c r="N164" s="201" t="s">
        <v>37</v>
      </c>
      <c r="O164" s="71"/>
      <c r="P164" s="202">
        <f t="shared" si="21"/>
        <v>0</v>
      </c>
      <c r="Q164" s="202">
        <v>0</v>
      </c>
      <c r="R164" s="202">
        <f t="shared" si="22"/>
        <v>0</v>
      </c>
      <c r="S164" s="202">
        <v>0</v>
      </c>
      <c r="T164" s="203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187</v>
      </c>
      <c r="AT164" s="204" t="s">
        <v>184</v>
      </c>
      <c r="AU164" s="204" t="s">
        <v>198</v>
      </c>
      <c r="AY164" s="17" t="s">
        <v>182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7" t="s">
        <v>80</v>
      </c>
      <c r="BK164" s="205">
        <f t="shared" si="29"/>
        <v>0</v>
      </c>
      <c r="BL164" s="17" t="s">
        <v>187</v>
      </c>
      <c r="BM164" s="204" t="s">
        <v>6630</v>
      </c>
    </row>
    <row r="165" spans="1:65" s="2" customFormat="1" ht="16.5" customHeight="1">
      <c r="A165" s="34"/>
      <c r="B165" s="35"/>
      <c r="C165" s="192" t="s">
        <v>413</v>
      </c>
      <c r="D165" s="192" t="s">
        <v>184</v>
      </c>
      <c r="E165" s="193" t="s">
        <v>6631</v>
      </c>
      <c r="F165" s="194" t="s">
        <v>6632</v>
      </c>
      <c r="G165" s="195" t="s">
        <v>318</v>
      </c>
      <c r="H165" s="196">
        <v>25</v>
      </c>
      <c r="I165" s="197"/>
      <c r="J165" s="198">
        <f t="shared" si="20"/>
        <v>0</v>
      </c>
      <c r="K165" s="199"/>
      <c r="L165" s="39"/>
      <c r="M165" s="200" t="s">
        <v>1</v>
      </c>
      <c r="N165" s="201" t="s">
        <v>37</v>
      </c>
      <c r="O165" s="71"/>
      <c r="P165" s="202">
        <f t="shared" si="21"/>
        <v>0</v>
      </c>
      <c r="Q165" s="202">
        <v>0</v>
      </c>
      <c r="R165" s="202">
        <f t="shared" si="22"/>
        <v>0</v>
      </c>
      <c r="S165" s="202">
        <v>0</v>
      </c>
      <c r="T165" s="203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187</v>
      </c>
      <c r="AT165" s="204" t="s">
        <v>184</v>
      </c>
      <c r="AU165" s="204" t="s">
        <v>198</v>
      </c>
      <c r="AY165" s="17" t="s">
        <v>182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7" t="s">
        <v>80</v>
      </c>
      <c r="BK165" s="205">
        <f t="shared" si="29"/>
        <v>0</v>
      </c>
      <c r="BL165" s="17" t="s">
        <v>187</v>
      </c>
      <c r="BM165" s="204" t="s">
        <v>6633</v>
      </c>
    </row>
    <row r="166" spans="1:65" s="2" customFormat="1" ht="16.5" customHeight="1">
      <c r="A166" s="34"/>
      <c r="B166" s="35"/>
      <c r="C166" s="192" t="s">
        <v>418</v>
      </c>
      <c r="D166" s="192" t="s">
        <v>184</v>
      </c>
      <c r="E166" s="193" t="s">
        <v>6634</v>
      </c>
      <c r="F166" s="194" t="s">
        <v>6635</v>
      </c>
      <c r="G166" s="195" t="s">
        <v>318</v>
      </c>
      <c r="H166" s="196">
        <v>20</v>
      </c>
      <c r="I166" s="197"/>
      <c r="J166" s="198">
        <f t="shared" si="20"/>
        <v>0</v>
      </c>
      <c r="K166" s="199"/>
      <c r="L166" s="39"/>
      <c r="M166" s="200" t="s">
        <v>1</v>
      </c>
      <c r="N166" s="201" t="s">
        <v>37</v>
      </c>
      <c r="O166" s="71"/>
      <c r="P166" s="202">
        <f t="shared" si="21"/>
        <v>0</v>
      </c>
      <c r="Q166" s="202">
        <v>0</v>
      </c>
      <c r="R166" s="202">
        <f t="shared" si="22"/>
        <v>0</v>
      </c>
      <c r="S166" s="202">
        <v>0</v>
      </c>
      <c r="T166" s="203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187</v>
      </c>
      <c r="AT166" s="204" t="s">
        <v>184</v>
      </c>
      <c r="AU166" s="204" t="s">
        <v>198</v>
      </c>
      <c r="AY166" s="17" t="s">
        <v>182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7" t="s">
        <v>80</v>
      </c>
      <c r="BK166" s="205">
        <f t="shared" si="29"/>
        <v>0</v>
      </c>
      <c r="BL166" s="17" t="s">
        <v>187</v>
      </c>
      <c r="BM166" s="204" t="s">
        <v>6636</v>
      </c>
    </row>
    <row r="167" spans="1:65" s="2" customFormat="1" ht="16.5" customHeight="1">
      <c r="A167" s="34"/>
      <c r="B167" s="35"/>
      <c r="C167" s="192" t="s">
        <v>423</v>
      </c>
      <c r="D167" s="192" t="s">
        <v>184</v>
      </c>
      <c r="E167" s="193" t="s">
        <v>6637</v>
      </c>
      <c r="F167" s="194" t="s">
        <v>6638</v>
      </c>
      <c r="G167" s="195" t="s">
        <v>318</v>
      </c>
      <c r="H167" s="196">
        <v>20</v>
      </c>
      <c r="I167" s="197"/>
      <c r="J167" s="198">
        <f t="shared" si="20"/>
        <v>0</v>
      </c>
      <c r="K167" s="199"/>
      <c r="L167" s="39"/>
      <c r="M167" s="200" t="s">
        <v>1</v>
      </c>
      <c r="N167" s="201" t="s">
        <v>37</v>
      </c>
      <c r="O167" s="71"/>
      <c r="P167" s="202">
        <f t="shared" si="21"/>
        <v>0</v>
      </c>
      <c r="Q167" s="202">
        <v>0</v>
      </c>
      <c r="R167" s="202">
        <f t="shared" si="22"/>
        <v>0</v>
      </c>
      <c r="S167" s="202">
        <v>0</v>
      </c>
      <c r="T167" s="203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187</v>
      </c>
      <c r="AT167" s="204" t="s">
        <v>184</v>
      </c>
      <c r="AU167" s="204" t="s">
        <v>198</v>
      </c>
      <c r="AY167" s="17" t="s">
        <v>182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7" t="s">
        <v>80</v>
      </c>
      <c r="BK167" s="205">
        <f t="shared" si="29"/>
        <v>0</v>
      </c>
      <c r="BL167" s="17" t="s">
        <v>187</v>
      </c>
      <c r="BM167" s="204" t="s">
        <v>6639</v>
      </c>
    </row>
    <row r="168" spans="1:65" s="2" customFormat="1" ht="16.5" customHeight="1">
      <c r="A168" s="34"/>
      <c r="B168" s="35"/>
      <c r="C168" s="192" t="s">
        <v>427</v>
      </c>
      <c r="D168" s="192" t="s">
        <v>184</v>
      </c>
      <c r="E168" s="193" t="s">
        <v>6640</v>
      </c>
      <c r="F168" s="194" t="s">
        <v>6641</v>
      </c>
      <c r="G168" s="195" t="s">
        <v>1883</v>
      </c>
      <c r="H168" s="196">
        <v>5</v>
      </c>
      <c r="I168" s="197"/>
      <c r="J168" s="198">
        <f t="shared" si="20"/>
        <v>0</v>
      </c>
      <c r="K168" s="199"/>
      <c r="L168" s="39"/>
      <c r="M168" s="200" t="s">
        <v>1</v>
      </c>
      <c r="N168" s="201" t="s">
        <v>37</v>
      </c>
      <c r="O168" s="71"/>
      <c r="P168" s="202">
        <f t="shared" si="21"/>
        <v>0</v>
      </c>
      <c r="Q168" s="202">
        <v>0</v>
      </c>
      <c r="R168" s="202">
        <f t="shared" si="22"/>
        <v>0</v>
      </c>
      <c r="S168" s="202">
        <v>0</v>
      </c>
      <c r="T168" s="203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187</v>
      </c>
      <c r="AT168" s="204" t="s">
        <v>184</v>
      </c>
      <c r="AU168" s="204" t="s">
        <v>198</v>
      </c>
      <c r="AY168" s="17" t="s">
        <v>182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7" t="s">
        <v>80</v>
      </c>
      <c r="BK168" s="205">
        <f t="shared" si="29"/>
        <v>0</v>
      </c>
      <c r="BL168" s="17" t="s">
        <v>187</v>
      </c>
      <c r="BM168" s="204" t="s">
        <v>6642</v>
      </c>
    </row>
    <row r="169" spans="1:65" s="2" customFormat="1" ht="16.5" customHeight="1">
      <c r="A169" s="34"/>
      <c r="B169" s="35"/>
      <c r="C169" s="192" t="s">
        <v>434</v>
      </c>
      <c r="D169" s="192" t="s">
        <v>184</v>
      </c>
      <c r="E169" s="193" t="s">
        <v>6643</v>
      </c>
      <c r="F169" s="194" t="s">
        <v>6644</v>
      </c>
      <c r="G169" s="195" t="s">
        <v>1413</v>
      </c>
      <c r="H169" s="196">
        <v>1</v>
      </c>
      <c r="I169" s="197"/>
      <c r="J169" s="198">
        <f t="shared" si="20"/>
        <v>0</v>
      </c>
      <c r="K169" s="199"/>
      <c r="L169" s="39"/>
      <c r="M169" s="200" t="s">
        <v>1</v>
      </c>
      <c r="N169" s="201" t="s">
        <v>37</v>
      </c>
      <c r="O169" s="71"/>
      <c r="P169" s="202">
        <f t="shared" si="21"/>
        <v>0</v>
      </c>
      <c r="Q169" s="202">
        <v>0</v>
      </c>
      <c r="R169" s="202">
        <f t="shared" si="22"/>
        <v>0</v>
      </c>
      <c r="S169" s="202">
        <v>0</v>
      </c>
      <c r="T169" s="203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187</v>
      </c>
      <c r="AT169" s="204" t="s">
        <v>184</v>
      </c>
      <c r="AU169" s="204" t="s">
        <v>198</v>
      </c>
      <c r="AY169" s="17" t="s">
        <v>182</v>
      </c>
      <c r="BE169" s="205">
        <f t="shared" si="24"/>
        <v>0</v>
      </c>
      <c r="BF169" s="205">
        <f t="shared" si="25"/>
        <v>0</v>
      </c>
      <c r="BG169" s="205">
        <f t="shared" si="26"/>
        <v>0</v>
      </c>
      <c r="BH169" s="205">
        <f t="shared" si="27"/>
        <v>0</v>
      </c>
      <c r="BI169" s="205">
        <f t="shared" si="28"/>
        <v>0</v>
      </c>
      <c r="BJ169" s="17" t="s">
        <v>80</v>
      </c>
      <c r="BK169" s="205">
        <f t="shared" si="29"/>
        <v>0</v>
      </c>
      <c r="BL169" s="17" t="s">
        <v>187</v>
      </c>
      <c r="BM169" s="204" t="s">
        <v>6645</v>
      </c>
    </row>
    <row r="170" spans="1:65" s="2" customFormat="1" ht="24.2" customHeight="1">
      <c r="A170" s="34"/>
      <c r="B170" s="35"/>
      <c r="C170" s="192" t="s">
        <v>438</v>
      </c>
      <c r="D170" s="192" t="s">
        <v>184</v>
      </c>
      <c r="E170" s="193" t="s">
        <v>6646</v>
      </c>
      <c r="F170" s="194" t="s">
        <v>6647</v>
      </c>
      <c r="G170" s="195" t="s">
        <v>318</v>
      </c>
      <c r="H170" s="196">
        <v>400</v>
      </c>
      <c r="I170" s="197"/>
      <c r="J170" s="198">
        <f t="shared" si="20"/>
        <v>0</v>
      </c>
      <c r="K170" s="199"/>
      <c r="L170" s="39"/>
      <c r="M170" s="200" t="s">
        <v>1</v>
      </c>
      <c r="N170" s="201" t="s">
        <v>37</v>
      </c>
      <c r="O170" s="71"/>
      <c r="P170" s="202">
        <f t="shared" si="21"/>
        <v>0</v>
      </c>
      <c r="Q170" s="202">
        <v>0</v>
      </c>
      <c r="R170" s="202">
        <f t="shared" si="22"/>
        <v>0</v>
      </c>
      <c r="S170" s="202">
        <v>0</v>
      </c>
      <c r="T170" s="203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187</v>
      </c>
      <c r="AT170" s="204" t="s">
        <v>184</v>
      </c>
      <c r="AU170" s="204" t="s">
        <v>198</v>
      </c>
      <c r="AY170" s="17" t="s">
        <v>182</v>
      </c>
      <c r="BE170" s="205">
        <f t="shared" si="24"/>
        <v>0</v>
      </c>
      <c r="BF170" s="205">
        <f t="shared" si="25"/>
        <v>0</v>
      </c>
      <c r="BG170" s="205">
        <f t="shared" si="26"/>
        <v>0</v>
      </c>
      <c r="BH170" s="205">
        <f t="shared" si="27"/>
        <v>0</v>
      </c>
      <c r="BI170" s="205">
        <f t="shared" si="28"/>
        <v>0</v>
      </c>
      <c r="BJ170" s="17" t="s">
        <v>80</v>
      </c>
      <c r="BK170" s="205">
        <f t="shared" si="29"/>
        <v>0</v>
      </c>
      <c r="BL170" s="17" t="s">
        <v>187</v>
      </c>
      <c r="BM170" s="204" t="s">
        <v>6648</v>
      </c>
    </row>
    <row r="171" spans="1:65" s="2" customFormat="1" ht="21.75" customHeight="1">
      <c r="A171" s="34"/>
      <c r="B171" s="35"/>
      <c r="C171" s="192" t="s">
        <v>443</v>
      </c>
      <c r="D171" s="192" t="s">
        <v>184</v>
      </c>
      <c r="E171" s="193" t="s">
        <v>6649</v>
      </c>
      <c r="F171" s="194" t="s">
        <v>6650</v>
      </c>
      <c r="G171" s="195" t="s">
        <v>1883</v>
      </c>
      <c r="H171" s="196">
        <v>1400</v>
      </c>
      <c r="I171" s="197"/>
      <c r="J171" s="198">
        <f t="shared" si="20"/>
        <v>0</v>
      </c>
      <c r="K171" s="199"/>
      <c r="L171" s="39"/>
      <c r="M171" s="200" t="s">
        <v>1</v>
      </c>
      <c r="N171" s="201" t="s">
        <v>37</v>
      </c>
      <c r="O171" s="71"/>
      <c r="P171" s="202">
        <f t="shared" si="21"/>
        <v>0</v>
      </c>
      <c r="Q171" s="202">
        <v>0</v>
      </c>
      <c r="R171" s="202">
        <f t="shared" si="22"/>
        <v>0</v>
      </c>
      <c r="S171" s="202">
        <v>0</v>
      </c>
      <c r="T171" s="203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187</v>
      </c>
      <c r="AT171" s="204" t="s">
        <v>184</v>
      </c>
      <c r="AU171" s="204" t="s">
        <v>198</v>
      </c>
      <c r="AY171" s="17" t="s">
        <v>182</v>
      </c>
      <c r="BE171" s="205">
        <f t="shared" si="24"/>
        <v>0</v>
      </c>
      <c r="BF171" s="205">
        <f t="shared" si="25"/>
        <v>0</v>
      </c>
      <c r="BG171" s="205">
        <f t="shared" si="26"/>
        <v>0</v>
      </c>
      <c r="BH171" s="205">
        <f t="shared" si="27"/>
        <v>0</v>
      </c>
      <c r="BI171" s="205">
        <f t="shared" si="28"/>
        <v>0</v>
      </c>
      <c r="BJ171" s="17" t="s">
        <v>80</v>
      </c>
      <c r="BK171" s="205">
        <f t="shared" si="29"/>
        <v>0</v>
      </c>
      <c r="BL171" s="17" t="s">
        <v>187</v>
      </c>
      <c r="BM171" s="204" t="s">
        <v>6651</v>
      </c>
    </row>
    <row r="172" spans="1:65" s="2" customFormat="1" ht="16.5" customHeight="1">
      <c r="A172" s="34"/>
      <c r="B172" s="35"/>
      <c r="C172" s="192" t="s">
        <v>447</v>
      </c>
      <c r="D172" s="192" t="s">
        <v>184</v>
      </c>
      <c r="E172" s="193" t="s">
        <v>6652</v>
      </c>
      <c r="F172" s="194" t="s">
        <v>6653</v>
      </c>
      <c r="G172" s="195" t="s">
        <v>1883</v>
      </c>
      <c r="H172" s="196">
        <v>100</v>
      </c>
      <c r="I172" s="197"/>
      <c r="J172" s="198">
        <f t="shared" si="20"/>
        <v>0</v>
      </c>
      <c r="K172" s="199"/>
      <c r="L172" s="39"/>
      <c r="M172" s="200" t="s">
        <v>1</v>
      </c>
      <c r="N172" s="201" t="s">
        <v>37</v>
      </c>
      <c r="O172" s="71"/>
      <c r="P172" s="202">
        <f t="shared" si="21"/>
        <v>0</v>
      </c>
      <c r="Q172" s="202">
        <v>0</v>
      </c>
      <c r="R172" s="202">
        <f t="shared" si="22"/>
        <v>0</v>
      </c>
      <c r="S172" s="202">
        <v>0</v>
      </c>
      <c r="T172" s="203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187</v>
      </c>
      <c r="AT172" s="204" t="s">
        <v>184</v>
      </c>
      <c r="AU172" s="204" t="s">
        <v>198</v>
      </c>
      <c r="AY172" s="17" t="s">
        <v>182</v>
      </c>
      <c r="BE172" s="205">
        <f t="shared" si="24"/>
        <v>0</v>
      </c>
      <c r="BF172" s="205">
        <f t="shared" si="25"/>
        <v>0</v>
      </c>
      <c r="BG172" s="205">
        <f t="shared" si="26"/>
        <v>0</v>
      </c>
      <c r="BH172" s="205">
        <f t="shared" si="27"/>
        <v>0</v>
      </c>
      <c r="BI172" s="205">
        <f t="shared" si="28"/>
        <v>0</v>
      </c>
      <c r="BJ172" s="17" t="s">
        <v>80</v>
      </c>
      <c r="BK172" s="205">
        <f t="shared" si="29"/>
        <v>0</v>
      </c>
      <c r="BL172" s="17" t="s">
        <v>187</v>
      </c>
      <c r="BM172" s="204" t="s">
        <v>6654</v>
      </c>
    </row>
    <row r="173" spans="1:65" s="2" customFormat="1" ht="24.2" customHeight="1">
      <c r="A173" s="34"/>
      <c r="B173" s="35"/>
      <c r="C173" s="192" t="s">
        <v>452</v>
      </c>
      <c r="D173" s="192" t="s">
        <v>184</v>
      </c>
      <c r="E173" s="193" t="s">
        <v>6655</v>
      </c>
      <c r="F173" s="194" t="s">
        <v>6656</v>
      </c>
      <c r="G173" s="195" t="s">
        <v>1883</v>
      </c>
      <c r="H173" s="196">
        <v>1000</v>
      </c>
      <c r="I173" s="197"/>
      <c r="J173" s="198">
        <f t="shared" si="20"/>
        <v>0</v>
      </c>
      <c r="K173" s="199"/>
      <c r="L173" s="39"/>
      <c r="M173" s="200" t="s">
        <v>1</v>
      </c>
      <c r="N173" s="201" t="s">
        <v>37</v>
      </c>
      <c r="O173" s="71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187</v>
      </c>
      <c r="AT173" s="204" t="s">
        <v>184</v>
      </c>
      <c r="AU173" s="204" t="s">
        <v>198</v>
      </c>
      <c r="AY173" s="17" t="s">
        <v>182</v>
      </c>
      <c r="BE173" s="205">
        <f t="shared" si="24"/>
        <v>0</v>
      </c>
      <c r="BF173" s="205">
        <f t="shared" si="25"/>
        <v>0</v>
      </c>
      <c r="BG173" s="205">
        <f t="shared" si="26"/>
        <v>0</v>
      </c>
      <c r="BH173" s="205">
        <f t="shared" si="27"/>
        <v>0</v>
      </c>
      <c r="BI173" s="205">
        <f t="shared" si="28"/>
        <v>0</v>
      </c>
      <c r="BJ173" s="17" t="s">
        <v>80</v>
      </c>
      <c r="BK173" s="205">
        <f t="shared" si="29"/>
        <v>0</v>
      </c>
      <c r="BL173" s="17" t="s">
        <v>187</v>
      </c>
      <c r="BM173" s="204" t="s">
        <v>6657</v>
      </c>
    </row>
    <row r="174" spans="1:65" s="2" customFormat="1" ht="21.75" customHeight="1">
      <c r="A174" s="34"/>
      <c r="B174" s="35"/>
      <c r="C174" s="192" t="s">
        <v>460</v>
      </c>
      <c r="D174" s="192" t="s">
        <v>184</v>
      </c>
      <c r="E174" s="193" t="s">
        <v>6658</v>
      </c>
      <c r="F174" s="194" t="s">
        <v>6659</v>
      </c>
      <c r="G174" s="195" t="s">
        <v>318</v>
      </c>
      <c r="H174" s="196">
        <v>40</v>
      </c>
      <c r="I174" s="197"/>
      <c r="J174" s="198">
        <f t="shared" si="20"/>
        <v>0</v>
      </c>
      <c r="K174" s="199"/>
      <c r="L174" s="39"/>
      <c r="M174" s="200" t="s">
        <v>1</v>
      </c>
      <c r="N174" s="201" t="s">
        <v>37</v>
      </c>
      <c r="O174" s="71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4" t="s">
        <v>187</v>
      </c>
      <c r="AT174" s="204" t="s">
        <v>184</v>
      </c>
      <c r="AU174" s="204" t="s">
        <v>198</v>
      </c>
      <c r="AY174" s="17" t="s">
        <v>182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7" t="s">
        <v>80</v>
      </c>
      <c r="BK174" s="205">
        <f t="shared" si="29"/>
        <v>0</v>
      </c>
      <c r="BL174" s="17" t="s">
        <v>187</v>
      </c>
      <c r="BM174" s="204" t="s">
        <v>6660</v>
      </c>
    </row>
    <row r="175" spans="1:65" s="2" customFormat="1" ht="16.5" customHeight="1">
      <c r="A175" s="34"/>
      <c r="B175" s="35"/>
      <c r="C175" s="192" t="s">
        <v>467</v>
      </c>
      <c r="D175" s="192" t="s">
        <v>184</v>
      </c>
      <c r="E175" s="193" t="s">
        <v>6661</v>
      </c>
      <c r="F175" s="194" t="s">
        <v>6524</v>
      </c>
      <c r="G175" s="195" t="s">
        <v>1883</v>
      </c>
      <c r="H175" s="196">
        <v>4</v>
      </c>
      <c r="I175" s="197"/>
      <c r="J175" s="198">
        <f t="shared" si="20"/>
        <v>0</v>
      </c>
      <c r="K175" s="199"/>
      <c r="L175" s="39"/>
      <c r="M175" s="200" t="s">
        <v>1</v>
      </c>
      <c r="N175" s="201" t="s">
        <v>37</v>
      </c>
      <c r="O175" s="71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187</v>
      </c>
      <c r="AT175" s="204" t="s">
        <v>184</v>
      </c>
      <c r="AU175" s="204" t="s">
        <v>198</v>
      </c>
      <c r="AY175" s="17" t="s">
        <v>182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7" t="s">
        <v>80</v>
      </c>
      <c r="BK175" s="205">
        <f t="shared" si="29"/>
        <v>0</v>
      </c>
      <c r="BL175" s="17" t="s">
        <v>187</v>
      </c>
      <c r="BM175" s="204" t="s">
        <v>6662</v>
      </c>
    </row>
    <row r="176" spans="1:65" s="2" customFormat="1" ht="16.5" customHeight="1">
      <c r="A176" s="34"/>
      <c r="B176" s="35"/>
      <c r="C176" s="192" t="s">
        <v>474</v>
      </c>
      <c r="D176" s="192" t="s">
        <v>184</v>
      </c>
      <c r="E176" s="193" t="s">
        <v>6663</v>
      </c>
      <c r="F176" s="194" t="s">
        <v>6664</v>
      </c>
      <c r="G176" s="195" t="s">
        <v>1883</v>
      </c>
      <c r="H176" s="196">
        <v>85</v>
      </c>
      <c r="I176" s="197"/>
      <c r="J176" s="198">
        <f t="shared" si="20"/>
        <v>0</v>
      </c>
      <c r="K176" s="199"/>
      <c r="L176" s="39"/>
      <c r="M176" s="200" t="s">
        <v>1</v>
      </c>
      <c r="N176" s="201" t="s">
        <v>37</v>
      </c>
      <c r="O176" s="71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187</v>
      </c>
      <c r="AT176" s="204" t="s">
        <v>184</v>
      </c>
      <c r="AU176" s="204" t="s">
        <v>198</v>
      </c>
      <c r="AY176" s="17" t="s">
        <v>182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7" t="s">
        <v>80</v>
      </c>
      <c r="BK176" s="205">
        <f t="shared" si="29"/>
        <v>0</v>
      </c>
      <c r="BL176" s="17" t="s">
        <v>187</v>
      </c>
      <c r="BM176" s="204" t="s">
        <v>6665</v>
      </c>
    </row>
    <row r="177" spans="1:65" s="2" customFormat="1" ht="16.5" customHeight="1">
      <c r="A177" s="34"/>
      <c r="B177" s="35"/>
      <c r="C177" s="192" t="s">
        <v>481</v>
      </c>
      <c r="D177" s="192" t="s">
        <v>184</v>
      </c>
      <c r="E177" s="193" t="s">
        <v>6666</v>
      </c>
      <c r="F177" s="194" t="s">
        <v>6667</v>
      </c>
      <c r="G177" s="195" t="s">
        <v>941</v>
      </c>
      <c r="H177" s="196">
        <v>120</v>
      </c>
      <c r="I177" s="197"/>
      <c r="J177" s="198">
        <f t="shared" si="20"/>
        <v>0</v>
      </c>
      <c r="K177" s="199"/>
      <c r="L177" s="39"/>
      <c r="M177" s="200" t="s">
        <v>1</v>
      </c>
      <c r="N177" s="201" t="s">
        <v>37</v>
      </c>
      <c r="O177" s="71"/>
      <c r="P177" s="202">
        <f t="shared" si="21"/>
        <v>0</v>
      </c>
      <c r="Q177" s="202">
        <v>0</v>
      </c>
      <c r="R177" s="202">
        <f t="shared" si="22"/>
        <v>0</v>
      </c>
      <c r="S177" s="202">
        <v>0</v>
      </c>
      <c r="T177" s="203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187</v>
      </c>
      <c r="AT177" s="204" t="s">
        <v>184</v>
      </c>
      <c r="AU177" s="204" t="s">
        <v>198</v>
      </c>
      <c r="AY177" s="17" t="s">
        <v>182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7" t="s">
        <v>80</v>
      </c>
      <c r="BK177" s="205">
        <f t="shared" si="29"/>
        <v>0</v>
      </c>
      <c r="BL177" s="17" t="s">
        <v>187</v>
      </c>
      <c r="BM177" s="204" t="s">
        <v>6668</v>
      </c>
    </row>
    <row r="178" spans="1:65" s="2" customFormat="1" ht="16.5" customHeight="1">
      <c r="A178" s="34"/>
      <c r="B178" s="35"/>
      <c r="C178" s="192" t="s">
        <v>488</v>
      </c>
      <c r="D178" s="192" t="s">
        <v>184</v>
      </c>
      <c r="E178" s="193" t="s">
        <v>6669</v>
      </c>
      <c r="F178" s="194" t="s">
        <v>6670</v>
      </c>
      <c r="G178" s="195" t="s">
        <v>1883</v>
      </c>
      <c r="H178" s="196">
        <v>85</v>
      </c>
      <c r="I178" s="197"/>
      <c r="J178" s="198">
        <f t="shared" si="20"/>
        <v>0</v>
      </c>
      <c r="K178" s="199"/>
      <c r="L178" s="39"/>
      <c r="M178" s="200" t="s">
        <v>1</v>
      </c>
      <c r="N178" s="201" t="s">
        <v>37</v>
      </c>
      <c r="O178" s="71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187</v>
      </c>
      <c r="AT178" s="204" t="s">
        <v>184</v>
      </c>
      <c r="AU178" s="204" t="s">
        <v>198</v>
      </c>
      <c r="AY178" s="17" t="s">
        <v>182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7" t="s">
        <v>80</v>
      </c>
      <c r="BK178" s="205">
        <f t="shared" si="29"/>
        <v>0</v>
      </c>
      <c r="BL178" s="17" t="s">
        <v>187</v>
      </c>
      <c r="BM178" s="204" t="s">
        <v>6671</v>
      </c>
    </row>
    <row r="179" spans="1:65" s="2" customFormat="1" ht="16.5" customHeight="1">
      <c r="A179" s="34"/>
      <c r="B179" s="35"/>
      <c r="C179" s="192" t="s">
        <v>492</v>
      </c>
      <c r="D179" s="192" t="s">
        <v>184</v>
      </c>
      <c r="E179" s="193" t="s">
        <v>6672</v>
      </c>
      <c r="F179" s="194" t="s">
        <v>6673</v>
      </c>
      <c r="G179" s="195" t="s">
        <v>1883</v>
      </c>
      <c r="H179" s="196">
        <v>85</v>
      </c>
      <c r="I179" s="197"/>
      <c r="J179" s="198">
        <f t="shared" si="20"/>
        <v>0</v>
      </c>
      <c r="K179" s="199"/>
      <c r="L179" s="39"/>
      <c r="M179" s="200" t="s">
        <v>1</v>
      </c>
      <c r="N179" s="201" t="s">
        <v>37</v>
      </c>
      <c r="O179" s="71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198</v>
      </c>
      <c r="AY179" s="17" t="s">
        <v>182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7" t="s">
        <v>80</v>
      </c>
      <c r="BK179" s="205">
        <f t="shared" si="29"/>
        <v>0</v>
      </c>
      <c r="BL179" s="17" t="s">
        <v>187</v>
      </c>
      <c r="BM179" s="204" t="s">
        <v>6674</v>
      </c>
    </row>
    <row r="180" spans="1:65" s="2" customFormat="1" ht="16.5" customHeight="1">
      <c r="A180" s="34"/>
      <c r="B180" s="35"/>
      <c r="C180" s="192" t="s">
        <v>499</v>
      </c>
      <c r="D180" s="192" t="s">
        <v>184</v>
      </c>
      <c r="E180" s="193" t="s">
        <v>6675</v>
      </c>
      <c r="F180" s="194" t="s">
        <v>6676</v>
      </c>
      <c r="G180" s="195" t="s">
        <v>1413</v>
      </c>
      <c r="H180" s="196">
        <v>1</v>
      </c>
      <c r="I180" s="197"/>
      <c r="J180" s="198">
        <f t="shared" si="20"/>
        <v>0</v>
      </c>
      <c r="K180" s="199"/>
      <c r="L180" s="39"/>
      <c r="M180" s="200" t="s">
        <v>1</v>
      </c>
      <c r="N180" s="201" t="s">
        <v>37</v>
      </c>
      <c r="O180" s="71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187</v>
      </c>
      <c r="AT180" s="204" t="s">
        <v>184</v>
      </c>
      <c r="AU180" s="204" t="s">
        <v>198</v>
      </c>
      <c r="AY180" s="17" t="s">
        <v>182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7" t="s">
        <v>80</v>
      </c>
      <c r="BK180" s="205">
        <f t="shared" si="29"/>
        <v>0</v>
      </c>
      <c r="BL180" s="17" t="s">
        <v>187</v>
      </c>
      <c r="BM180" s="204" t="s">
        <v>6677</v>
      </c>
    </row>
    <row r="181" spans="1:65" s="2" customFormat="1" ht="16.5" customHeight="1">
      <c r="A181" s="34"/>
      <c r="B181" s="35"/>
      <c r="C181" s="192" t="s">
        <v>504</v>
      </c>
      <c r="D181" s="192" t="s">
        <v>184</v>
      </c>
      <c r="E181" s="193" t="s">
        <v>6678</v>
      </c>
      <c r="F181" s="194" t="s">
        <v>6679</v>
      </c>
      <c r="G181" s="195" t="s">
        <v>1413</v>
      </c>
      <c r="H181" s="196">
        <v>1</v>
      </c>
      <c r="I181" s="197"/>
      <c r="J181" s="198">
        <f t="shared" si="20"/>
        <v>0</v>
      </c>
      <c r="K181" s="199"/>
      <c r="L181" s="39"/>
      <c r="M181" s="200" t="s">
        <v>1</v>
      </c>
      <c r="N181" s="201" t="s">
        <v>37</v>
      </c>
      <c r="O181" s="71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4" t="s">
        <v>187</v>
      </c>
      <c r="AT181" s="204" t="s">
        <v>184</v>
      </c>
      <c r="AU181" s="204" t="s">
        <v>198</v>
      </c>
      <c r="AY181" s="17" t="s">
        <v>182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7" t="s">
        <v>80</v>
      </c>
      <c r="BK181" s="205">
        <f t="shared" si="29"/>
        <v>0</v>
      </c>
      <c r="BL181" s="17" t="s">
        <v>187</v>
      </c>
      <c r="BM181" s="204" t="s">
        <v>6680</v>
      </c>
    </row>
    <row r="182" spans="1:65" s="2" customFormat="1" ht="16.5" customHeight="1">
      <c r="A182" s="34"/>
      <c r="B182" s="35"/>
      <c r="C182" s="192" t="s">
        <v>510</v>
      </c>
      <c r="D182" s="192" t="s">
        <v>184</v>
      </c>
      <c r="E182" s="193" t="s">
        <v>6681</v>
      </c>
      <c r="F182" s="194" t="s">
        <v>6682</v>
      </c>
      <c r="G182" s="195" t="s">
        <v>1883</v>
      </c>
      <c r="H182" s="196">
        <v>1</v>
      </c>
      <c r="I182" s="197"/>
      <c r="J182" s="198">
        <f t="shared" si="20"/>
        <v>0</v>
      </c>
      <c r="K182" s="199"/>
      <c r="L182" s="39"/>
      <c r="M182" s="200" t="s">
        <v>1</v>
      </c>
      <c r="N182" s="201" t="s">
        <v>37</v>
      </c>
      <c r="O182" s="71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4" t="s">
        <v>187</v>
      </c>
      <c r="AT182" s="204" t="s">
        <v>184</v>
      </c>
      <c r="AU182" s="204" t="s">
        <v>198</v>
      </c>
      <c r="AY182" s="17" t="s">
        <v>182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7" t="s">
        <v>80</v>
      </c>
      <c r="BK182" s="205">
        <f t="shared" si="29"/>
        <v>0</v>
      </c>
      <c r="BL182" s="17" t="s">
        <v>187</v>
      </c>
      <c r="BM182" s="204" t="s">
        <v>6683</v>
      </c>
    </row>
    <row r="183" spans="1:65" s="2" customFormat="1" ht="49.15" customHeight="1">
      <c r="A183" s="34"/>
      <c r="B183" s="35"/>
      <c r="C183" s="192" t="s">
        <v>516</v>
      </c>
      <c r="D183" s="192" t="s">
        <v>184</v>
      </c>
      <c r="E183" s="193" t="s">
        <v>6684</v>
      </c>
      <c r="F183" s="194" t="s">
        <v>6685</v>
      </c>
      <c r="G183" s="195" t="s">
        <v>1413</v>
      </c>
      <c r="H183" s="196">
        <v>1</v>
      </c>
      <c r="I183" s="197"/>
      <c r="J183" s="198">
        <f t="shared" si="20"/>
        <v>0</v>
      </c>
      <c r="K183" s="199"/>
      <c r="L183" s="39"/>
      <c r="M183" s="200" t="s">
        <v>1</v>
      </c>
      <c r="N183" s="201" t="s">
        <v>37</v>
      </c>
      <c r="O183" s="71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187</v>
      </c>
      <c r="AT183" s="204" t="s">
        <v>184</v>
      </c>
      <c r="AU183" s="204" t="s">
        <v>198</v>
      </c>
      <c r="AY183" s="17" t="s">
        <v>182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7" t="s">
        <v>80</v>
      </c>
      <c r="BK183" s="205">
        <f t="shared" si="29"/>
        <v>0</v>
      </c>
      <c r="BL183" s="17" t="s">
        <v>187</v>
      </c>
      <c r="BM183" s="204" t="s">
        <v>6686</v>
      </c>
    </row>
    <row r="184" spans="1:65" s="2" customFormat="1" ht="16.5" customHeight="1">
      <c r="A184" s="34"/>
      <c r="B184" s="35"/>
      <c r="C184" s="192" t="s">
        <v>521</v>
      </c>
      <c r="D184" s="192" t="s">
        <v>184</v>
      </c>
      <c r="E184" s="193" t="s">
        <v>6687</v>
      </c>
      <c r="F184" s="194" t="s">
        <v>6688</v>
      </c>
      <c r="G184" s="195" t="s">
        <v>941</v>
      </c>
      <c r="H184" s="196">
        <v>3</v>
      </c>
      <c r="I184" s="197"/>
      <c r="J184" s="198">
        <f t="shared" si="20"/>
        <v>0</v>
      </c>
      <c r="K184" s="199"/>
      <c r="L184" s="39"/>
      <c r="M184" s="200" t="s">
        <v>1</v>
      </c>
      <c r="N184" s="201" t="s">
        <v>37</v>
      </c>
      <c r="O184" s="71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187</v>
      </c>
      <c r="AT184" s="204" t="s">
        <v>184</v>
      </c>
      <c r="AU184" s="204" t="s">
        <v>198</v>
      </c>
      <c r="AY184" s="17" t="s">
        <v>182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7" t="s">
        <v>80</v>
      </c>
      <c r="BK184" s="205">
        <f t="shared" si="29"/>
        <v>0</v>
      </c>
      <c r="BL184" s="17" t="s">
        <v>187</v>
      </c>
      <c r="BM184" s="204" t="s">
        <v>6689</v>
      </c>
    </row>
    <row r="185" spans="1:65" s="2" customFormat="1" ht="24.2" customHeight="1">
      <c r="A185" s="34"/>
      <c r="B185" s="35"/>
      <c r="C185" s="192" t="s">
        <v>527</v>
      </c>
      <c r="D185" s="192" t="s">
        <v>184</v>
      </c>
      <c r="E185" s="193" t="s">
        <v>6690</v>
      </c>
      <c r="F185" s="194" t="s">
        <v>6691</v>
      </c>
      <c r="G185" s="195" t="s">
        <v>1</v>
      </c>
      <c r="H185" s="196">
        <v>0</v>
      </c>
      <c r="I185" s="197"/>
      <c r="J185" s="198">
        <f t="shared" si="20"/>
        <v>0</v>
      </c>
      <c r="K185" s="199"/>
      <c r="L185" s="39"/>
      <c r="M185" s="200" t="s">
        <v>1</v>
      </c>
      <c r="N185" s="201" t="s">
        <v>37</v>
      </c>
      <c r="O185" s="71"/>
      <c r="P185" s="202">
        <f t="shared" si="21"/>
        <v>0</v>
      </c>
      <c r="Q185" s="202">
        <v>0</v>
      </c>
      <c r="R185" s="202">
        <f t="shared" si="22"/>
        <v>0</v>
      </c>
      <c r="S185" s="202">
        <v>0</v>
      </c>
      <c r="T185" s="203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187</v>
      </c>
      <c r="AT185" s="204" t="s">
        <v>184</v>
      </c>
      <c r="AU185" s="204" t="s">
        <v>198</v>
      </c>
      <c r="AY185" s="17" t="s">
        <v>182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7" t="s">
        <v>80</v>
      </c>
      <c r="BK185" s="205">
        <f t="shared" si="29"/>
        <v>0</v>
      </c>
      <c r="BL185" s="17" t="s">
        <v>187</v>
      </c>
      <c r="BM185" s="204" t="s">
        <v>6692</v>
      </c>
    </row>
    <row r="186" spans="1:65" s="2" customFormat="1" ht="16.5" customHeight="1">
      <c r="A186" s="34"/>
      <c r="B186" s="35"/>
      <c r="C186" s="192" t="s">
        <v>532</v>
      </c>
      <c r="D186" s="192" t="s">
        <v>184</v>
      </c>
      <c r="E186" s="193" t="s">
        <v>6693</v>
      </c>
      <c r="F186" s="194" t="s">
        <v>6667</v>
      </c>
      <c r="G186" s="195" t="s">
        <v>941</v>
      </c>
      <c r="H186" s="196">
        <v>30</v>
      </c>
      <c r="I186" s="197"/>
      <c r="J186" s="198">
        <f t="shared" si="20"/>
        <v>0</v>
      </c>
      <c r="K186" s="199"/>
      <c r="L186" s="39"/>
      <c r="M186" s="200" t="s">
        <v>1</v>
      </c>
      <c r="N186" s="201" t="s">
        <v>37</v>
      </c>
      <c r="O186" s="71"/>
      <c r="P186" s="202">
        <f t="shared" si="21"/>
        <v>0</v>
      </c>
      <c r="Q186" s="202">
        <v>0</v>
      </c>
      <c r="R186" s="202">
        <f t="shared" si="22"/>
        <v>0</v>
      </c>
      <c r="S186" s="202">
        <v>0</v>
      </c>
      <c r="T186" s="203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187</v>
      </c>
      <c r="AT186" s="204" t="s">
        <v>184</v>
      </c>
      <c r="AU186" s="204" t="s">
        <v>198</v>
      </c>
      <c r="AY186" s="17" t="s">
        <v>182</v>
      </c>
      <c r="BE186" s="205">
        <f t="shared" si="24"/>
        <v>0</v>
      </c>
      <c r="BF186" s="205">
        <f t="shared" si="25"/>
        <v>0</v>
      </c>
      <c r="BG186" s="205">
        <f t="shared" si="26"/>
        <v>0</v>
      </c>
      <c r="BH186" s="205">
        <f t="shared" si="27"/>
        <v>0</v>
      </c>
      <c r="BI186" s="205">
        <f t="shared" si="28"/>
        <v>0</v>
      </c>
      <c r="BJ186" s="17" t="s">
        <v>80</v>
      </c>
      <c r="BK186" s="205">
        <f t="shared" si="29"/>
        <v>0</v>
      </c>
      <c r="BL186" s="17" t="s">
        <v>187</v>
      </c>
      <c r="BM186" s="204" t="s">
        <v>6694</v>
      </c>
    </row>
    <row r="187" spans="1:65" s="12" customFormat="1" ht="20.85" customHeight="1">
      <c r="B187" s="176"/>
      <c r="C187" s="177"/>
      <c r="D187" s="178" t="s">
        <v>71</v>
      </c>
      <c r="E187" s="190" t="s">
        <v>6695</v>
      </c>
      <c r="F187" s="190" t="s">
        <v>6696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SUM(P188:P206)</f>
        <v>0</v>
      </c>
      <c r="Q187" s="184"/>
      <c r="R187" s="185">
        <f>SUM(R188:R206)</f>
        <v>0</v>
      </c>
      <c r="S187" s="184"/>
      <c r="T187" s="186">
        <f>SUM(T188:T206)</f>
        <v>0</v>
      </c>
      <c r="AR187" s="187" t="s">
        <v>80</v>
      </c>
      <c r="AT187" s="188" t="s">
        <v>71</v>
      </c>
      <c r="AU187" s="188" t="s">
        <v>82</v>
      </c>
      <c r="AY187" s="187" t="s">
        <v>182</v>
      </c>
      <c r="BK187" s="189">
        <f>SUM(BK188:BK206)</f>
        <v>0</v>
      </c>
    </row>
    <row r="188" spans="1:65" s="2" customFormat="1" ht="66.75" customHeight="1">
      <c r="A188" s="34"/>
      <c r="B188" s="35"/>
      <c r="C188" s="192" t="s">
        <v>551</v>
      </c>
      <c r="D188" s="192" t="s">
        <v>184</v>
      </c>
      <c r="E188" s="193" t="s">
        <v>6697</v>
      </c>
      <c r="F188" s="194" t="s">
        <v>6698</v>
      </c>
      <c r="G188" s="195" t="s">
        <v>1883</v>
      </c>
      <c r="H188" s="196">
        <v>1</v>
      </c>
      <c r="I188" s="197"/>
      <c r="J188" s="198">
        <f t="shared" ref="J188:J195" si="30">ROUND(I188*H188,2)</f>
        <v>0</v>
      </c>
      <c r="K188" s="199"/>
      <c r="L188" s="39"/>
      <c r="M188" s="200" t="s">
        <v>1</v>
      </c>
      <c r="N188" s="201" t="s">
        <v>37</v>
      </c>
      <c r="O188" s="71"/>
      <c r="P188" s="202">
        <f t="shared" ref="P188:P195" si="31">O188*H188</f>
        <v>0</v>
      </c>
      <c r="Q188" s="202">
        <v>0</v>
      </c>
      <c r="R188" s="202">
        <f t="shared" ref="R188:R195" si="32">Q188*H188</f>
        <v>0</v>
      </c>
      <c r="S188" s="202">
        <v>0</v>
      </c>
      <c r="T188" s="203">
        <f t="shared" ref="T188:T195" si="3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187</v>
      </c>
      <c r="AT188" s="204" t="s">
        <v>184</v>
      </c>
      <c r="AU188" s="204" t="s">
        <v>198</v>
      </c>
      <c r="AY188" s="17" t="s">
        <v>182</v>
      </c>
      <c r="BE188" s="205">
        <f t="shared" ref="BE188:BE195" si="34">IF(N188="základní",J188,0)</f>
        <v>0</v>
      </c>
      <c r="BF188" s="205">
        <f t="shared" ref="BF188:BF195" si="35">IF(N188="snížená",J188,0)</f>
        <v>0</v>
      </c>
      <c r="BG188" s="205">
        <f t="shared" ref="BG188:BG195" si="36">IF(N188="zákl. přenesená",J188,0)</f>
        <v>0</v>
      </c>
      <c r="BH188" s="205">
        <f t="shared" ref="BH188:BH195" si="37">IF(N188="sníž. přenesená",J188,0)</f>
        <v>0</v>
      </c>
      <c r="BI188" s="205">
        <f t="shared" ref="BI188:BI195" si="38">IF(N188="nulová",J188,0)</f>
        <v>0</v>
      </c>
      <c r="BJ188" s="17" t="s">
        <v>80</v>
      </c>
      <c r="BK188" s="205">
        <f t="shared" ref="BK188:BK195" si="39">ROUND(I188*H188,2)</f>
        <v>0</v>
      </c>
      <c r="BL188" s="17" t="s">
        <v>187</v>
      </c>
      <c r="BM188" s="204" t="s">
        <v>6699</v>
      </c>
    </row>
    <row r="189" spans="1:65" s="2" customFormat="1" ht="16.5" customHeight="1">
      <c r="A189" s="34"/>
      <c r="B189" s="35"/>
      <c r="C189" s="192" t="s">
        <v>824</v>
      </c>
      <c r="D189" s="192" t="s">
        <v>184</v>
      </c>
      <c r="E189" s="193" t="s">
        <v>6700</v>
      </c>
      <c r="F189" s="194" t="s">
        <v>6701</v>
      </c>
      <c r="G189" s="195" t="s">
        <v>1883</v>
      </c>
      <c r="H189" s="196">
        <v>1</v>
      </c>
      <c r="I189" s="197"/>
      <c r="J189" s="198">
        <f t="shared" si="30"/>
        <v>0</v>
      </c>
      <c r="K189" s="199"/>
      <c r="L189" s="39"/>
      <c r="M189" s="200" t="s">
        <v>1</v>
      </c>
      <c r="N189" s="201" t="s">
        <v>37</v>
      </c>
      <c r="O189" s="71"/>
      <c r="P189" s="202">
        <f t="shared" si="31"/>
        <v>0</v>
      </c>
      <c r="Q189" s="202">
        <v>0</v>
      </c>
      <c r="R189" s="202">
        <f t="shared" si="32"/>
        <v>0</v>
      </c>
      <c r="S189" s="202">
        <v>0</v>
      </c>
      <c r="T189" s="203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187</v>
      </c>
      <c r="AT189" s="204" t="s">
        <v>184</v>
      </c>
      <c r="AU189" s="204" t="s">
        <v>198</v>
      </c>
      <c r="AY189" s="17" t="s">
        <v>182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7" t="s">
        <v>80</v>
      </c>
      <c r="BK189" s="205">
        <f t="shared" si="39"/>
        <v>0</v>
      </c>
      <c r="BL189" s="17" t="s">
        <v>187</v>
      </c>
      <c r="BM189" s="204" t="s">
        <v>6702</v>
      </c>
    </row>
    <row r="190" spans="1:65" s="2" customFormat="1" ht="16.5" customHeight="1">
      <c r="A190" s="34"/>
      <c r="B190" s="35"/>
      <c r="C190" s="192" t="s">
        <v>830</v>
      </c>
      <c r="D190" s="192" t="s">
        <v>184</v>
      </c>
      <c r="E190" s="193" t="s">
        <v>6703</v>
      </c>
      <c r="F190" s="194" t="s">
        <v>6704</v>
      </c>
      <c r="G190" s="195" t="s">
        <v>1883</v>
      </c>
      <c r="H190" s="196">
        <v>1</v>
      </c>
      <c r="I190" s="197"/>
      <c r="J190" s="198">
        <f t="shared" si="30"/>
        <v>0</v>
      </c>
      <c r="K190" s="199"/>
      <c r="L190" s="39"/>
      <c r="M190" s="200" t="s">
        <v>1</v>
      </c>
      <c r="N190" s="201" t="s">
        <v>37</v>
      </c>
      <c r="O190" s="71"/>
      <c r="P190" s="202">
        <f t="shared" si="31"/>
        <v>0</v>
      </c>
      <c r="Q190" s="202">
        <v>0</v>
      </c>
      <c r="R190" s="202">
        <f t="shared" si="32"/>
        <v>0</v>
      </c>
      <c r="S190" s="202">
        <v>0</v>
      </c>
      <c r="T190" s="203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187</v>
      </c>
      <c r="AT190" s="204" t="s">
        <v>184</v>
      </c>
      <c r="AU190" s="204" t="s">
        <v>198</v>
      </c>
      <c r="AY190" s="17" t="s">
        <v>182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7" t="s">
        <v>80</v>
      </c>
      <c r="BK190" s="205">
        <f t="shared" si="39"/>
        <v>0</v>
      </c>
      <c r="BL190" s="17" t="s">
        <v>187</v>
      </c>
      <c r="BM190" s="204" t="s">
        <v>6705</v>
      </c>
    </row>
    <row r="191" spans="1:65" s="2" customFormat="1" ht="16.5" customHeight="1">
      <c r="A191" s="34"/>
      <c r="B191" s="35"/>
      <c r="C191" s="192" t="s">
        <v>836</v>
      </c>
      <c r="D191" s="192" t="s">
        <v>184</v>
      </c>
      <c r="E191" s="193" t="s">
        <v>6706</v>
      </c>
      <c r="F191" s="194" t="s">
        <v>6707</v>
      </c>
      <c r="G191" s="195" t="s">
        <v>1883</v>
      </c>
      <c r="H191" s="196">
        <v>1</v>
      </c>
      <c r="I191" s="197"/>
      <c r="J191" s="198">
        <f t="shared" si="30"/>
        <v>0</v>
      </c>
      <c r="K191" s="199"/>
      <c r="L191" s="39"/>
      <c r="M191" s="200" t="s">
        <v>1</v>
      </c>
      <c r="N191" s="201" t="s">
        <v>37</v>
      </c>
      <c r="O191" s="71"/>
      <c r="P191" s="202">
        <f t="shared" si="31"/>
        <v>0</v>
      </c>
      <c r="Q191" s="202">
        <v>0</v>
      </c>
      <c r="R191" s="202">
        <f t="shared" si="32"/>
        <v>0</v>
      </c>
      <c r="S191" s="202">
        <v>0</v>
      </c>
      <c r="T191" s="203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187</v>
      </c>
      <c r="AT191" s="204" t="s">
        <v>184</v>
      </c>
      <c r="AU191" s="204" t="s">
        <v>198</v>
      </c>
      <c r="AY191" s="17" t="s">
        <v>182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7" t="s">
        <v>80</v>
      </c>
      <c r="BK191" s="205">
        <f t="shared" si="39"/>
        <v>0</v>
      </c>
      <c r="BL191" s="17" t="s">
        <v>187</v>
      </c>
      <c r="BM191" s="204" t="s">
        <v>6708</v>
      </c>
    </row>
    <row r="192" spans="1:65" s="2" customFormat="1" ht="16.5" customHeight="1">
      <c r="A192" s="34"/>
      <c r="B192" s="35"/>
      <c r="C192" s="192" t="s">
        <v>842</v>
      </c>
      <c r="D192" s="192" t="s">
        <v>184</v>
      </c>
      <c r="E192" s="193" t="s">
        <v>6709</v>
      </c>
      <c r="F192" s="194" t="s">
        <v>6710</v>
      </c>
      <c r="G192" s="195" t="s">
        <v>1883</v>
      </c>
      <c r="H192" s="196">
        <v>6</v>
      </c>
      <c r="I192" s="197"/>
      <c r="J192" s="198">
        <f t="shared" si="30"/>
        <v>0</v>
      </c>
      <c r="K192" s="199"/>
      <c r="L192" s="39"/>
      <c r="M192" s="200" t="s">
        <v>1</v>
      </c>
      <c r="N192" s="201" t="s">
        <v>37</v>
      </c>
      <c r="O192" s="71"/>
      <c r="P192" s="202">
        <f t="shared" si="31"/>
        <v>0</v>
      </c>
      <c r="Q192" s="202">
        <v>0</v>
      </c>
      <c r="R192" s="202">
        <f t="shared" si="32"/>
        <v>0</v>
      </c>
      <c r="S192" s="202">
        <v>0</v>
      </c>
      <c r="T192" s="203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187</v>
      </c>
      <c r="AT192" s="204" t="s">
        <v>184</v>
      </c>
      <c r="AU192" s="204" t="s">
        <v>198</v>
      </c>
      <c r="AY192" s="17" t="s">
        <v>182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7" t="s">
        <v>80</v>
      </c>
      <c r="BK192" s="205">
        <f t="shared" si="39"/>
        <v>0</v>
      </c>
      <c r="BL192" s="17" t="s">
        <v>187</v>
      </c>
      <c r="BM192" s="204" t="s">
        <v>6711</v>
      </c>
    </row>
    <row r="193" spans="1:65" s="2" customFormat="1" ht="21.75" customHeight="1">
      <c r="A193" s="34"/>
      <c r="B193" s="35"/>
      <c r="C193" s="192" t="s">
        <v>848</v>
      </c>
      <c r="D193" s="192" t="s">
        <v>184</v>
      </c>
      <c r="E193" s="193" t="s">
        <v>6712</v>
      </c>
      <c r="F193" s="194" t="s">
        <v>6713</v>
      </c>
      <c r="G193" s="195" t="s">
        <v>1883</v>
      </c>
      <c r="H193" s="196">
        <v>35</v>
      </c>
      <c r="I193" s="197"/>
      <c r="J193" s="198">
        <f t="shared" si="30"/>
        <v>0</v>
      </c>
      <c r="K193" s="199"/>
      <c r="L193" s="39"/>
      <c r="M193" s="200" t="s">
        <v>1</v>
      </c>
      <c r="N193" s="201" t="s">
        <v>37</v>
      </c>
      <c r="O193" s="71"/>
      <c r="P193" s="202">
        <f t="shared" si="31"/>
        <v>0</v>
      </c>
      <c r="Q193" s="202">
        <v>0</v>
      </c>
      <c r="R193" s="202">
        <f t="shared" si="32"/>
        <v>0</v>
      </c>
      <c r="S193" s="202">
        <v>0</v>
      </c>
      <c r="T193" s="203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187</v>
      </c>
      <c r="AT193" s="204" t="s">
        <v>184</v>
      </c>
      <c r="AU193" s="204" t="s">
        <v>198</v>
      </c>
      <c r="AY193" s="17" t="s">
        <v>182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7" t="s">
        <v>80</v>
      </c>
      <c r="BK193" s="205">
        <f t="shared" si="39"/>
        <v>0</v>
      </c>
      <c r="BL193" s="17" t="s">
        <v>187</v>
      </c>
      <c r="BM193" s="204" t="s">
        <v>6714</v>
      </c>
    </row>
    <row r="194" spans="1:65" s="2" customFormat="1" ht="21.75" customHeight="1">
      <c r="A194" s="34"/>
      <c r="B194" s="35"/>
      <c r="C194" s="192" t="s">
        <v>861</v>
      </c>
      <c r="D194" s="192" t="s">
        <v>184</v>
      </c>
      <c r="E194" s="193" t="s">
        <v>6715</v>
      </c>
      <c r="F194" s="194" t="s">
        <v>6716</v>
      </c>
      <c r="G194" s="195" t="s">
        <v>1883</v>
      </c>
      <c r="H194" s="196">
        <v>3</v>
      </c>
      <c r="I194" s="197"/>
      <c r="J194" s="198">
        <f t="shared" si="30"/>
        <v>0</v>
      </c>
      <c r="K194" s="199"/>
      <c r="L194" s="39"/>
      <c r="M194" s="200" t="s">
        <v>1</v>
      </c>
      <c r="N194" s="201" t="s">
        <v>37</v>
      </c>
      <c r="O194" s="71"/>
      <c r="P194" s="202">
        <f t="shared" si="31"/>
        <v>0</v>
      </c>
      <c r="Q194" s="202">
        <v>0</v>
      </c>
      <c r="R194" s="202">
        <f t="shared" si="32"/>
        <v>0</v>
      </c>
      <c r="S194" s="202">
        <v>0</v>
      </c>
      <c r="T194" s="203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187</v>
      </c>
      <c r="AT194" s="204" t="s">
        <v>184</v>
      </c>
      <c r="AU194" s="204" t="s">
        <v>198</v>
      </c>
      <c r="AY194" s="17" t="s">
        <v>182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7" t="s">
        <v>80</v>
      </c>
      <c r="BK194" s="205">
        <f t="shared" si="39"/>
        <v>0</v>
      </c>
      <c r="BL194" s="17" t="s">
        <v>187</v>
      </c>
      <c r="BM194" s="204" t="s">
        <v>6717</v>
      </c>
    </row>
    <row r="195" spans="1:65" s="2" customFormat="1" ht="16.5" customHeight="1">
      <c r="A195" s="34"/>
      <c r="B195" s="35"/>
      <c r="C195" s="192" t="s">
        <v>867</v>
      </c>
      <c r="D195" s="192" t="s">
        <v>184</v>
      </c>
      <c r="E195" s="193" t="s">
        <v>6718</v>
      </c>
      <c r="F195" s="194" t="s">
        <v>6719</v>
      </c>
      <c r="G195" s="195" t="s">
        <v>318</v>
      </c>
      <c r="H195" s="196">
        <v>600</v>
      </c>
      <c r="I195" s="197"/>
      <c r="J195" s="198">
        <f t="shared" si="30"/>
        <v>0</v>
      </c>
      <c r="K195" s="199"/>
      <c r="L195" s="39"/>
      <c r="M195" s="200" t="s">
        <v>1</v>
      </c>
      <c r="N195" s="201" t="s">
        <v>37</v>
      </c>
      <c r="O195" s="71"/>
      <c r="P195" s="202">
        <f t="shared" si="31"/>
        <v>0</v>
      </c>
      <c r="Q195" s="202">
        <v>0</v>
      </c>
      <c r="R195" s="202">
        <f t="shared" si="32"/>
        <v>0</v>
      </c>
      <c r="S195" s="202">
        <v>0</v>
      </c>
      <c r="T195" s="203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187</v>
      </c>
      <c r="AT195" s="204" t="s">
        <v>184</v>
      </c>
      <c r="AU195" s="204" t="s">
        <v>198</v>
      </c>
      <c r="AY195" s="17" t="s">
        <v>182</v>
      </c>
      <c r="BE195" s="205">
        <f t="shared" si="34"/>
        <v>0</v>
      </c>
      <c r="BF195" s="205">
        <f t="shared" si="35"/>
        <v>0</v>
      </c>
      <c r="BG195" s="205">
        <f t="shared" si="36"/>
        <v>0</v>
      </c>
      <c r="BH195" s="205">
        <f t="shared" si="37"/>
        <v>0</v>
      </c>
      <c r="BI195" s="205">
        <f t="shared" si="38"/>
        <v>0</v>
      </c>
      <c r="BJ195" s="17" t="s">
        <v>80</v>
      </c>
      <c r="BK195" s="205">
        <f t="shared" si="39"/>
        <v>0</v>
      </c>
      <c r="BL195" s="17" t="s">
        <v>187</v>
      </c>
      <c r="BM195" s="204" t="s">
        <v>6720</v>
      </c>
    </row>
    <row r="196" spans="1:65" s="2" customFormat="1" ht="19.5">
      <c r="A196" s="34"/>
      <c r="B196" s="35"/>
      <c r="C196" s="36"/>
      <c r="D196" s="208" t="s">
        <v>652</v>
      </c>
      <c r="E196" s="36"/>
      <c r="F196" s="253" t="s">
        <v>6721</v>
      </c>
      <c r="G196" s="36"/>
      <c r="H196" s="36"/>
      <c r="I196" s="254"/>
      <c r="J196" s="36"/>
      <c r="K196" s="36"/>
      <c r="L196" s="39"/>
      <c r="M196" s="255"/>
      <c r="N196" s="256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652</v>
      </c>
      <c r="AU196" s="17" t="s">
        <v>198</v>
      </c>
    </row>
    <row r="197" spans="1:65" s="2" customFormat="1" ht="16.5" customHeight="1">
      <c r="A197" s="34"/>
      <c r="B197" s="35"/>
      <c r="C197" s="192" t="s">
        <v>871</v>
      </c>
      <c r="D197" s="192" t="s">
        <v>184</v>
      </c>
      <c r="E197" s="193" t="s">
        <v>6722</v>
      </c>
      <c r="F197" s="194" t="s">
        <v>6723</v>
      </c>
      <c r="G197" s="195" t="s">
        <v>318</v>
      </c>
      <c r="H197" s="196">
        <v>5</v>
      </c>
      <c r="I197" s="197"/>
      <c r="J197" s="198">
        <f t="shared" ref="J197:J206" si="40">ROUND(I197*H197,2)</f>
        <v>0</v>
      </c>
      <c r="K197" s="199"/>
      <c r="L197" s="39"/>
      <c r="M197" s="200" t="s">
        <v>1</v>
      </c>
      <c r="N197" s="201" t="s">
        <v>37</v>
      </c>
      <c r="O197" s="71"/>
      <c r="P197" s="202">
        <f t="shared" ref="P197:P206" si="41">O197*H197</f>
        <v>0</v>
      </c>
      <c r="Q197" s="202">
        <v>0</v>
      </c>
      <c r="R197" s="202">
        <f t="shared" ref="R197:R206" si="42">Q197*H197</f>
        <v>0</v>
      </c>
      <c r="S197" s="202">
        <v>0</v>
      </c>
      <c r="T197" s="203">
        <f t="shared" ref="T197:T206" si="43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187</v>
      </c>
      <c r="AT197" s="204" t="s">
        <v>184</v>
      </c>
      <c r="AU197" s="204" t="s">
        <v>198</v>
      </c>
      <c r="AY197" s="17" t="s">
        <v>182</v>
      </c>
      <c r="BE197" s="205">
        <f t="shared" ref="BE197:BE206" si="44">IF(N197="základní",J197,0)</f>
        <v>0</v>
      </c>
      <c r="BF197" s="205">
        <f t="shared" ref="BF197:BF206" si="45">IF(N197="snížená",J197,0)</f>
        <v>0</v>
      </c>
      <c r="BG197" s="205">
        <f t="shared" ref="BG197:BG206" si="46">IF(N197="zákl. přenesená",J197,0)</f>
        <v>0</v>
      </c>
      <c r="BH197" s="205">
        <f t="shared" ref="BH197:BH206" si="47">IF(N197="sníž. přenesená",J197,0)</f>
        <v>0</v>
      </c>
      <c r="BI197" s="205">
        <f t="shared" ref="BI197:BI206" si="48">IF(N197="nulová",J197,0)</f>
        <v>0</v>
      </c>
      <c r="BJ197" s="17" t="s">
        <v>80</v>
      </c>
      <c r="BK197" s="205">
        <f t="shared" ref="BK197:BK206" si="49">ROUND(I197*H197,2)</f>
        <v>0</v>
      </c>
      <c r="BL197" s="17" t="s">
        <v>187</v>
      </c>
      <c r="BM197" s="204" t="s">
        <v>6724</v>
      </c>
    </row>
    <row r="198" spans="1:65" s="2" customFormat="1" ht="21.75" customHeight="1">
      <c r="A198" s="34"/>
      <c r="B198" s="35"/>
      <c r="C198" s="192" t="s">
        <v>878</v>
      </c>
      <c r="D198" s="192" t="s">
        <v>184</v>
      </c>
      <c r="E198" s="193" t="s">
        <v>6725</v>
      </c>
      <c r="F198" s="194" t="s">
        <v>6650</v>
      </c>
      <c r="G198" s="195" t="s">
        <v>1883</v>
      </c>
      <c r="H198" s="196">
        <v>1200</v>
      </c>
      <c r="I198" s="197"/>
      <c r="J198" s="198">
        <f t="shared" si="40"/>
        <v>0</v>
      </c>
      <c r="K198" s="199"/>
      <c r="L198" s="39"/>
      <c r="M198" s="200" t="s">
        <v>1</v>
      </c>
      <c r="N198" s="201" t="s">
        <v>37</v>
      </c>
      <c r="O198" s="71"/>
      <c r="P198" s="202">
        <f t="shared" si="41"/>
        <v>0</v>
      </c>
      <c r="Q198" s="202">
        <v>0</v>
      </c>
      <c r="R198" s="202">
        <f t="shared" si="42"/>
        <v>0</v>
      </c>
      <c r="S198" s="202">
        <v>0</v>
      </c>
      <c r="T198" s="203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187</v>
      </c>
      <c r="AT198" s="204" t="s">
        <v>184</v>
      </c>
      <c r="AU198" s="204" t="s">
        <v>198</v>
      </c>
      <c r="AY198" s="17" t="s">
        <v>182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7" t="s">
        <v>80</v>
      </c>
      <c r="BK198" s="205">
        <f t="shared" si="49"/>
        <v>0</v>
      </c>
      <c r="BL198" s="17" t="s">
        <v>187</v>
      </c>
      <c r="BM198" s="204" t="s">
        <v>6726</v>
      </c>
    </row>
    <row r="199" spans="1:65" s="2" customFormat="1" ht="16.5" customHeight="1">
      <c r="A199" s="34"/>
      <c r="B199" s="35"/>
      <c r="C199" s="192" t="s">
        <v>886</v>
      </c>
      <c r="D199" s="192" t="s">
        <v>184</v>
      </c>
      <c r="E199" s="193" t="s">
        <v>6727</v>
      </c>
      <c r="F199" s="194" t="s">
        <v>6728</v>
      </c>
      <c r="G199" s="195" t="s">
        <v>318</v>
      </c>
      <c r="H199" s="196">
        <v>10</v>
      </c>
      <c r="I199" s="197"/>
      <c r="J199" s="198">
        <f t="shared" si="40"/>
        <v>0</v>
      </c>
      <c r="K199" s="199"/>
      <c r="L199" s="39"/>
      <c r="M199" s="200" t="s">
        <v>1</v>
      </c>
      <c r="N199" s="201" t="s">
        <v>37</v>
      </c>
      <c r="O199" s="71"/>
      <c r="P199" s="202">
        <f t="shared" si="41"/>
        <v>0</v>
      </c>
      <c r="Q199" s="202">
        <v>0</v>
      </c>
      <c r="R199" s="202">
        <f t="shared" si="42"/>
        <v>0</v>
      </c>
      <c r="S199" s="202">
        <v>0</v>
      </c>
      <c r="T199" s="203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187</v>
      </c>
      <c r="AT199" s="204" t="s">
        <v>184</v>
      </c>
      <c r="AU199" s="204" t="s">
        <v>198</v>
      </c>
      <c r="AY199" s="17" t="s">
        <v>182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7" t="s">
        <v>80</v>
      </c>
      <c r="BK199" s="205">
        <f t="shared" si="49"/>
        <v>0</v>
      </c>
      <c r="BL199" s="17" t="s">
        <v>187</v>
      </c>
      <c r="BM199" s="204" t="s">
        <v>6729</v>
      </c>
    </row>
    <row r="200" spans="1:65" s="2" customFormat="1" ht="21.75" customHeight="1">
      <c r="A200" s="34"/>
      <c r="B200" s="35"/>
      <c r="C200" s="192" t="s">
        <v>892</v>
      </c>
      <c r="D200" s="192" t="s">
        <v>184</v>
      </c>
      <c r="E200" s="193" t="s">
        <v>6730</v>
      </c>
      <c r="F200" s="194" t="s">
        <v>6731</v>
      </c>
      <c r="G200" s="195" t="s">
        <v>318</v>
      </c>
      <c r="H200" s="196">
        <v>40</v>
      </c>
      <c r="I200" s="197"/>
      <c r="J200" s="198">
        <f t="shared" si="40"/>
        <v>0</v>
      </c>
      <c r="K200" s="199"/>
      <c r="L200" s="39"/>
      <c r="M200" s="200" t="s">
        <v>1</v>
      </c>
      <c r="N200" s="201" t="s">
        <v>37</v>
      </c>
      <c r="O200" s="71"/>
      <c r="P200" s="202">
        <f t="shared" si="41"/>
        <v>0</v>
      </c>
      <c r="Q200" s="202">
        <v>0</v>
      </c>
      <c r="R200" s="202">
        <f t="shared" si="42"/>
        <v>0</v>
      </c>
      <c r="S200" s="202">
        <v>0</v>
      </c>
      <c r="T200" s="203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187</v>
      </c>
      <c r="AT200" s="204" t="s">
        <v>184</v>
      </c>
      <c r="AU200" s="204" t="s">
        <v>198</v>
      </c>
      <c r="AY200" s="17" t="s">
        <v>182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7" t="s">
        <v>80</v>
      </c>
      <c r="BK200" s="205">
        <f t="shared" si="49"/>
        <v>0</v>
      </c>
      <c r="BL200" s="17" t="s">
        <v>187</v>
      </c>
      <c r="BM200" s="204" t="s">
        <v>6732</v>
      </c>
    </row>
    <row r="201" spans="1:65" s="2" customFormat="1" ht="16.5" customHeight="1">
      <c r="A201" s="34"/>
      <c r="B201" s="35"/>
      <c r="C201" s="192" t="s">
        <v>898</v>
      </c>
      <c r="D201" s="192" t="s">
        <v>184</v>
      </c>
      <c r="E201" s="193" t="s">
        <v>6733</v>
      </c>
      <c r="F201" s="194" t="s">
        <v>6734</v>
      </c>
      <c r="G201" s="195" t="s">
        <v>1883</v>
      </c>
      <c r="H201" s="196">
        <v>1</v>
      </c>
      <c r="I201" s="197"/>
      <c r="J201" s="198">
        <f t="shared" si="40"/>
        <v>0</v>
      </c>
      <c r="K201" s="199"/>
      <c r="L201" s="39"/>
      <c r="M201" s="200" t="s">
        <v>1</v>
      </c>
      <c r="N201" s="201" t="s">
        <v>37</v>
      </c>
      <c r="O201" s="71"/>
      <c r="P201" s="202">
        <f t="shared" si="41"/>
        <v>0</v>
      </c>
      <c r="Q201" s="202">
        <v>0</v>
      </c>
      <c r="R201" s="202">
        <f t="shared" si="42"/>
        <v>0</v>
      </c>
      <c r="S201" s="202">
        <v>0</v>
      </c>
      <c r="T201" s="203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4" t="s">
        <v>187</v>
      </c>
      <c r="AT201" s="204" t="s">
        <v>184</v>
      </c>
      <c r="AU201" s="204" t="s">
        <v>198</v>
      </c>
      <c r="AY201" s="17" t="s">
        <v>182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7" t="s">
        <v>80</v>
      </c>
      <c r="BK201" s="205">
        <f t="shared" si="49"/>
        <v>0</v>
      </c>
      <c r="BL201" s="17" t="s">
        <v>187</v>
      </c>
      <c r="BM201" s="204" t="s">
        <v>6735</v>
      </c>
    </row>
    <row r="202" spans="1:65" s="2" customFormat="1" ht="16.5" customHeight="1">
      <c r="A202" s="34"/>
      <c r="B202" s="35"/>
      <c r="C202" s="192" t="s">
        <v>902</v>
      </c>
      <c r="D202" s="192" t="s">
        <v>184</v>
      </c>
      <c r="E202" s="193" t="s">
        <v>6736</v>
      </c>
      <c r="F202" s="194" t="s">
        <v>6737</v>
      </c>
      <c r="G202" s="195" t="s">
        <v>1883</v>
      </c>
      <c r="H202" s="196">
        <v>1</v>
      </c>
      <c r="I202" s="197"/>
      <c r="J202" s="198">
        <f t="shared" si="40"/>
        <v>0</v>
      </c>
      <c r="K202" s="199"/>
      <c r="L202" s="39"/>
      <c r="M202" s="200" t="s">
        <v>1</v>
      </c>
      <c r="N202" s="201" t="s">
        <v>37</v>
      </c>
      <c r="O202" s="71"/>
      <c r="P202" s="202">
        <f t="shared" si="41"/>
        <v>0</v>
      </c>
      <c r="Q202" s="202">
        <v>0</v>
      </c>
      <c r="R202" s="202">
        <f t="shared" si="42"/>
        <v>0</v>
      </c>
      <c r="S202" s="202">
        <v>0</v>
      </c>
      <c r="T202" s="203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187</v>
      </c>
      <c r="AT202" s="204" t="s">
        <v>184</v>
      </c>
      <c r="AU202" s="204" t="s">
        <v>198</v>
      </c>
      <c r="AY202" s="17" t="s">
        <v>182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7" t="s">
        <v>80</v>
      </c>
      <c r="BK202" s="205">
        <f t="shared" si="49"/>
        <v>0</v>
      </c>
      <c r="BL202" s="17" t="s">
        <v>187</v>
      </c>
      <c r="BM202" s="204" t="s">
        <v>6738</v>
      </c>
    </row>
    <row r="203" spans="1:65" s="2" customFormat="1" ht="16.5" customHeight="1">
      <c r="A203" s="34"/>
      <c r="B203" s="35"/>
      <c r="C203" s="192" t="s">
        <v>908</v>
      </c>
      <c r="D203" s="192" t="s">
        <v>184</v>
      </c>
      <c r="E203" s="193" t="s">
        <v>6739</v>
      </c>
      <c r="F203" s="194" t="s">
        <v>6740</v>
      </c>
      <c r="G203" s="195" t="s">
        <v>1883</v>
      </c>
      <c r="H203" s="196">
        <v>2</v>
      </c>
      <c r="I203" s="197"/>
      <c r="J203" s="198">
        <f t="shared" si="40"/>
        <v>0</v>
      </c>
      <c r="K203" s="199"/>
      <c r="L203" s="39"/>
      <c r="M203" s="200" t="s">
        <v>1</v>
      </c>
      <c r="N203" s="201" t="s">
        <v>37</v>
      </c>
      <c r="O203" s="71"/>
      <c r="P203" s="202">
        <f t="shared" si="41"/>
        <v>0</v>
      </c>
      <c r="Q203" s="202">
        <v>0</v>
      </c>
      <c r="R203" s="202">
        <f t="shared" si="42"/>
        <v>0</v>
      </c>
      <c r="S203" s="202">
        <v>0</v>
      </c>
      <c r="T203" s="203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4" t="s">
        <v>187</v>
      </c>
      <c r="AT203" s="204" t="s">
        <v>184</v>
      </c>
      <c r="AU203" s="204" t="s">
        <v>198</v>
      </c>
      <c r="AY203" s="17" t="s">
        <v>182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7" t="s">
        <v>80</v>
      </c>
      <c r="BK203" s="205">
        <f t="shared" si="49"/>
        <v>0</v>
      </c>
      <c r="BL203" s="17" t="s">
        <v>187</v>
      </c>
      <c r="BM203" s="204" t="s">
        <v>6741</v>
      </c>
    </row>
    <row r="204" spans="1:65" s="2" customFormat="1" ht="16.5" customHeight="1">
      <c r="A204" s="34"/>
      <c r="B204" s="35"/>
      <c r="C204" s="192" t="s">
        <v>914</v>
      </c>
      <c r="D204" s="192" t="s">
        <v>184</v>
      </c>
      <c r="E204" s="193" t="s">
        <v>6742</v>
      </c>
      <c r="F204" s="194" t="s">
        <v>6743</v>
      </c>
      <c r="G204" s="195" t="s">
        <v>1883</v>
      </c>
      <c r="H204" s="196">
        <v>6</v>
      </c>
      <c r="I204" s="197"/>
      <c r="J204" s="198">
        <f t="shared" si="40"/>
        <v>0</v>
      </c>
      <c r="K204" s="199"/>
      <c r="L204" s="39"/>
      <c r="M204" s="200" t="s">
        <v>1</v>
      </c>
      <c r="N204" s="201" t="s">
        <v>37</v>
      </c>
      <c r="O204" s="71"/>
      <c r="P204" s="202">
        <f t="shared" si="41"/>
        <v>0</v>
      </c>
      <c r="Q204" s="202">
        <v>0</v>
      </c>
      <c r="R204" s="202">
        <f t="shared" si="42"/>
        <v>0</v>
      </c>
      <c r="S204" s="202">
        <v>0</v>
      </c>
      <c r="T204" s="203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187</v>
      </c>
      <c r="AT204" s="204" t="s">
        <v>184</v>
      </c>
      <c r="AU204" s="204" t="s">
        <v>198</v>
      </c>
      <c r="AY204" s="17" t="s">
        <v>182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7" t="s">
        <v>80</v>
      </c>
      <c r="BK204" s="205">
        <f t="shared" si="49"/>
        <v>0</v>
      </c>
      <c r="BL204" s="17" t="s">
        <v>187</v>
      </c>
      <c r="BM204" s="204" t="s">
        <v>6744</v>
      </c>
    </row>
    <row r="205" spans="1:65" s="2" customFormat="1" ht="16.5" customHeight="1">
      <c r="A205" s="34"/>
      <c r="B205" s="35"/>
      <c r="C205" s="192" t="s">
        <v>922</v>
      </c>
      <c r="D205" s="192" t="s">
        <v>184</v>
      </c>
      <c r="E205" s="193" t="s">
        <v>6745</v>
      </c>
      <c r="F205" s="194" t="s">
        <v>6746</v>
      </c>
      <c r="G205" s="195" t="s">
        <v>1883</v>
      </c>
      <c r="H205" s="196">
        <v>1</v>
      </c>
      <c r="I205" s="197"/>
      <c r="J205" s="198">
        <f t="shared" si="40"/>
        <v>0</v>
      </c>
      <c r="K205" s="199"/>
      <c r="L205" s="39"/>
      <c r="M205" s="200" t="s">
        <v>1</v>
      </c>
      <c r="N205" s="201" t="s">
        <v>37</v>
      </c>
      <c r="O205" s="71"/>
      <c r="P205" s="202">
        <f t="shared" si="41"/>
        <v>0</v>
      </c>
      <c r="Q205" s="202">
        <v>0</v>
      </c>
      <c r="R205" s="202">
        <f t="shared" si="42"/>
        <v>0</v>
      </c>
      <c r="S205" s="202">
        <v>0</v>
      </c>
      <c r="T205" s="203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4" t="s">
        <v>187</v>
      </c>
      <c r="AT205" s="204" t="s">
        <v>184</v>
      </c>
      <c r="AU205" s="204" t="s">
        <v>198</v>
      </c>
      <c r="AY205" s="17" t="s">
        <v>182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7" t="s">
        <v>80</v>
      </c>
      <c r="BK205" s="205">
        <f t="shared" si="49"/>
        <v>0</v>
      </c>
      <c r="BL205" s="17" t="s">
        <v>187</v>
      </c>
      <c r="BM205" s="204" t="s">
        <v>6747</v>
      </c>
    </row>
    <row r="206" spans="1:65" s="2" customFormat="1" ht="16.5" customHeight="1">
      <c r="A206" s="34"/>
      <c r="B206" s="35"/>
      <c r="C206" s="192" t="s">
        <v>930</v>
      </c>
      <c r="D206" s="192" t="s">
        <v>184</v>
      </c>
      <c r="E206" s="193" t="s">
        <v>6748</v>
      </c>
      <c r="F206" s="194" t="s">
        <v>6688</v>
      </c>
      <c r="G206" s="195" t="s">
        <v>6749</v>
      </c>
      <c r="H206" s="196">
        <v>2</v>
      </c>
      <c r="I206" s="197"/>
      <c r="J206" s="198">
        <f t="shared" si="40"/>
        <v>0</v>
      </c>
      <c r="K206" s="199"/>
      <c r="L206" s="39"/>
      <c r="M206" s="200" t="s">
        <v>1</v>
      </c>
      <c r="N206" s="201" t="s">
        <v>37</v>
      </c>
      <c r="O206" s="71"/>
      <c r="P206" s="202">
        <f t="shared" si="41"/>
        <v>0</v>
      </c>
      <c r="Q206" s="202">
        <v>0</v>
      </c>
      <c r="R206" s="202">
        <f t="shared" si="42"/>
        <v>0</v>
      </c>
      <c r="S206" s="202">
        <v>0</v>
      </c>
      <c r="T206" s="203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187</v>
      </c>
      <c r="AT206" s="204" t="s">
        <v>184</v>
      </c>
      <c r="AU206" s="204" t="s">
        <v>198</v>
      </c>
      <c r="AY206" s="17" t="s">
        <v>182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7" t="s">
        <v>80</v>
      </c>
      <c r="BK206" s="205">
        <f t="shared" si="49"/>
        <v>0</v>
      </c>
      <c r="BL206" s="17" t="s">
        <v>187</v>
      </c>
      <c r="BM206" s="204" t="s">
        <v>6750</v>
      </c>
    </row>
    <row r="207" spans="1:65" s="12" customFormat="1" ht="20.85" customHeight="1">
      <c r="B207" s="176"/>
      <c r="C207" s="177"/>
      <c r="D207" s="178" t="s">
        <v>71</v>
      </c>
      <c r="E207" s="190" t="s">
        <v>6751</v>
      </c>
      <c r="F207" s="190" t="s">
        <v>6752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SUM(P208:P216)</f>
        <v>0</v>
      </c>
      <c r="Q207" s="184"/>
      <c r="R207" s="185">
        <f>SUM(R208:R216)</f>
        <v>0</v>
      </c>
      <c r="S207" s="184"/>
      <c r="T207" s="186">
        <f>SUM(T208:T216)</f>
        <v>0</v>
      </c>
      <c r="AR207" s="187" t="s">
        <v>80</v>
      </c>
      <c r="AT207" s="188" t="s">
        <v>71</v>
      </c>
      <c r="AU207" s="188" t="s">
        <v>82</v>
      </c>
      <c r="AY207" s="187" t="s">
        <v>182</v>
      </c>
      <c r="BK207" s="189">
        <f>SUM(BK208:BK216)</f>
        <v>0</v>
      </c>
    </row>
    <row r="208" spans="1:65" s="2" customFormat="1" ht="16.5" customHeight="1">
      <c r="A208" s="34"/>
      <c r="B208" s="35"/>
      <c r="C208" s="192" t="s">
        <v>934</v>
      </c>
      <c r="D208" s="192" t="s">
        <v>184</v>
      </c>
      <c r="E208" s="193" t="s">
        <v>6753</v>
      </c>
      <c r="F208" s="194" t="s">
        <v>6754</v>
      </c>
      <c r="G208" s="195" t="s">
        <v>1883</v>
      </c>
      <c r="H208" s="196">
        <v>1</v>
      </c>
      <c r="I208" s="197"/>
      <c r="J208" s="198">
        <f t="shared" ref="J208:J216" si="50">ROUND(I208*H208,2)</f>
        <v>0</v>
      </c>
      <c r="K208" s="199"/>
      <c r="L208" s="39"/>
      <c r="M208" s="200" t="s">
        <v>1</v>
      </c>
      <c r="N208" s="201" t="s">
        <v>37</v>
      </c>
      <c r="O208" s="71"/>
      <c r="P208" s="202">
        <f t="shared" ref="P208:P216" si="51">O208*H208</f>
        <v>0</v>
      </c>
      <c r="Q208" s="202">
        <v>0</v>
      </c>
      <c r="R208" s="202">
        <f t="shared" ref="R208:R216" si="52">Q208*H208</f>
        <v>0</v>
      </c>
      <c r="S208" s="202">
        <v>0</v>
      </c>
      <c r="T208" s="203">
        <f t="shared" ref="T208:T216" si="53"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187</v>
      </c>
      <c r="AT208" s="204" t="s">
        <v>184</v>
      </c>
      <c r="AU208" s="204" t="s">
        <v>198</v>
      </c>
      <c r="AY208" s="17" t="s">
        <v>182</v>
      </c>
      <c r="BE208" s="205">
        <f t="shared" ref="BE208:BE216" si="54">IF(N208="základní",J208,0)</f>
        <v>0</v>
      </c>
      <c r="BF208" s="205">
        <f t="shared" ref="BF208:BF216" si="55">IF(N208="snížená",J208,0)</f>
        <v>0</v>
      </c>
      <c r="BG208" s="205">
        <f t="shared" ref="BG208:BG216" si="56">IF(N208="zákl. přenesená",J208,0)</f>
        <v>0</v>
      </c>
      <c r="BH208" s="205">
        <f t="shared" ref="BH208:BH216" si="57">IF(N208="sníž. přenesená",J208,0)</f>
        <v>0</v>
      </c>
      <c r="BI208" s="205">
        <f t="shared" ref="BI208:BI216" si="58">IF(N208="nulová",J208,0)</f>
        <v>0</v>
      </c>
      <c r="BJ208" s="17" t="s">
        <v>80</v>
      </c>
      <c r="BK208" s="205">
        <f t="shared" ref="BK208:BK216" si="59">ROUND(I208*H208,2)</f>
        <v>0</v>
      </c>
      <c r="BL208" s="17" t="s">
        <v>187</v>
      </c>
      <c r="BM208" s="204" t="s">
        <v>6755</v>
      </c>
    </row>
    <row r="209" spans="1:65" s="2" customFormat="1" ht="16.5" customHeight="1">
      <c r="A209" s="34"/>
      <c r="B209" s="35"/>
      <c r="C209" s="192" t="s">
        <v>938</v>
      </c>
      <c r="D209" s="192" t="s">
        <v>184</v>
      </c>
      <c r="E209" s="193" t="s">
        <v>6756</v>
      </c>
      <c r="F209" s="194" t="s">
        <v>6757</v>
      </c>
      <c r="G209" s="195" t="s">
        <v>1883</v>
      </c>
      <c r="H209" s="196">
        <v>1</v>
      </c>
      <c r="I209" s="197"/>
      <c r="J209" s="198">
        <f t="shared" si="50"/>
        <v>0</v>
      </c>
      <c r="K209" s="199"/>
      <c r="L209" s="39"/>
      <c r="M209" s="200" t="s">
        <v>1</v>
      </c>
      <c r="N209" s="201" t="s">
        <v>37</v>
      </c>
      <c r="O209" s="71"/>
      <c r="P209" s="202">
        <f t="shared" si="51"/>
        <v>0</v>
      </c>
      <c r="Q209" s="202">
        <v>0</v>
      </c>
      <c r="R209" s="202">
        <f t="shared" si="52"/>
        <v>0</v>
      </c>
      <c r="S209" s="202">
        <v>0</v>
      </c>
      <c r="T209" s="203">
        <f t="shared" si="5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4" t="s">
        <v>187</v>
      </c>
      <c r="AT209" s="204" t="s">
        <v>184</v>
      </c>
      <c r="AU209" s="204" t="s">
        <v>198</v>
      </c>
      <c r="AY209" s="17" t="s">
        <v>182</v>
      </c>
      <c r="BE209" s="205">
        <f t="shared" si="54"/>
        <v>0</v>
      </c>
      <c r="BF209" s="205">
        <f t="shared" si="55"/>
        <v>0</v>
      </c>
      <c r="BG209" s="205">
        <f t="shared" si="56"/>
        <v>0</v>
      </c>
      <c r="BH209" s="205">
        <f t="shared" si="57"/>
        <v>0</v>
      </c>
      <c r="BI209" s="205">
        <f t="shared" si="58"/>
        <v>0</v>
      </c>
      <c r="BJ209" s="17" t="s">
        <v>80</v>
      </c>
      <c r="BK209" s="205">
        <f t="shared" si="59"/>
        <v>0</v>
      </c>
      <c r="BL209" s="17" t="s">
        <v>187</v>
      </c>
      <c r="BM209" s="204" t="s">
        <v>6758</v>
      </c>
    </row>
    <row r="210" spans="1:65" s="2" customFormat="1" ht="24.2" customHeight="1">
      <c r="A210" s="34"/>
      <c r="B210" s="35"/>
      <c r="C210" s="192" t="s">
        <v>943</v>
      </c>
      <c r="D210" s="192" t="s">
        <v>184</v>
      </c>
      <c r="E210" s="193" t="s">
        <v>6759</v>
      </c>
      <c r="F210" s="194" t="s">
        <v>6760</v>
      </c>
      <c r="G210" s="195" t="s">
        <v>1883</v>
      </c>
      <c r="H210" s="196">
        <v>1</v>
      </c>
      <c r="I210" s="197"/>
      <c r="J210" s="198">
        <f t="shared" si="50"/>
        <v>0</v>
      </c>
      <c r="K210" s="199"/>
      <c r="L210" s="39"/>
      <c r="M210" s="200" t="s">
        <v>1</v>
      </c>
      <c r="N210" s="201" t="s">
        <v>37</v>
      </c>
      <c r="O210" s="71"/>
      <c r="P210" s="202">
        <f t="shared" si="51"/>
        <v>0</v>
      </c>
      <c r="Q210" s="202">
        <v>0</v>
      </c>
      <c r="R210" s="202">
        <f t="shared" si="52"/>
        <v>0</v>
      </c>
      <c r="S210" s="202">
        <v>0</v>
      </c>
      <c r="T210" s="203">
        <f t="shared" si="5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4" t="s">
        <v>187</v>
      </c>
      <c r="AT210" s="204" t="s">
        <v>184</v>
      </c>
      <c r="AU210" s="204" t="s">
        <v>198</v>
      </c>
      <c r="AY210" s="17" t="s">
        <v>182</v>
      </c>
      <c r="BE210" s="205">
        <f t="shared" si="54"/>
        <v>0</v>
      </c>
      <c r="BF210" s="205">
        <f t="shared" si="55"/>
        <v>0</v>
      </c>
      <c r="BG210" s="205">
        <f t="shared" si="56"/>
        <v>0</v>
      </c>
      <c r="BH210" s="205">
        <f t="shared" si="57"/>
        <v>0</v>
      </c>
      <c r="BI210" s="205">
        <f t="shared" si="58"/>
        <v>0</v>
      </c>
      <c r="BJ210" s="17" t="s">
        <v>80</v>
      </c>
      <c r="BK210" s="205">
        <f t="shared" si="59"/>
        <v>0</v>
      </c>
      <c r="BL210" s="17" t="s">
        <v>187</v>
      </c>
      <c r="BM210" s="204" t="s">
        <v>6761</v>
      </c>
    </row>
    <row r="211" spans="1:65" s="2" customFormat="1" ht="16.5" customHeight="1">
      <c r="A211" s="34"/>
      <c r="B211" s="35"/>
      <c r="C211" s="192" t="s">
        <v>948</v>
      </c>
      <c r="D211" s="192" t="s">
        <v>184</v>
      </c>
      <c r="E211" s="193" t="s">
        <v>6762</v>
      </c>
      <c r="F211" s="194" t="s">
        <v>6763</v>
      </c>
      <c r="G211" s="195" t="s">
        <v>1883</v>
      </c>
      <c r="H211" s="196">
        <v>2</v>
      </c>
      <c r="I211" s="197"/>
      <c r="J211" s="198">
        <f t="shared" si="50"/>
        <v>0</v>
      </c>
      <c r="K211" s="199"/>
      <c r="L211" s="39"/>
      <c r="M211" s="200" t="s">
        <v>1</v>
      </c>
      <c r="N211" s="201" t="s">
        <v>37</v>
      </c>
      <c r="O211" s="71"/>
      <c r="P211" s="202">
        <f t="shared" si="51"/>
        <v>0</v>
      </c>
      <c r="Q211" s="202">
        <v>0</v>
      </c>
      <c r="R211" s="202">
        <f t="shared" si="52"/>
        <v>0</v>
      </c>
      <c r="S211" s="202">
        <v>0</v>
      </c>
      <c r="T211" s="203">
        <f t="shared" si="5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187</v>
      </c>
      <c r="AT211" s="204" t="s">
        <v>184</v>
      </c>
      <c r="AU211" s="204" t="s">
        <v>198</v>
      </c>
      <c r="AY211" s="17" t="s">
        <v>182</v>
      </c>
      <c r="BE211" s="205">
        <f t="shared" si="54"/>
        <v>0</v>
      </c>
      <c r="BF211" s="205">
        <f t="shared" si="55"/>
        <v>0</v>
      </c>
      <c r="BG211" s="205">
        <f t="shared" si="56"/>
        <v>0</v>
      </c>
      <c r="BH211" s="205">
        <f t="shared" si="57"/>
        <v>0</v>
      </c>
      <c r="BI211" s="205">
        <f t="shared" si="58"/>
        <v>0</v>
      </c>
      <c r="BJ211" s="17" t="s">
        <v>80</v>
      </c>
      <c r="BK211" s="205">
        <f t="shared" si="59"/>
        <v>0</v>
      </c>
      <c r="BL211" s="17" t="s">
        <v>187</v>
      </c>
      <c r="BM211" s="204" t="s">
        <v>6764</v>
      </c>
    </row>
    <row r="212" spans="1:65" s="2" customFormat="1" ht="16.5" customHeight="1">
      <c r="A212" s="34"/>
      <c r="B212" s="35"/>
      <c r="C212" s="192" t="s">
        <v>953</v>
      </c>
      <c r="D212" s="192" t="s">
        <v>184</v>
      </c>
      <c r="E212" s="193" t="s">
        <v>6765</v>
      </c>
      <c r="F212" s="194" t="s">
        <v>6766</v>
      </c>
      <c r="G212" s="195" t="s">
        <v>1883</v>
      </c>
      <c r="H212" s="196">
        <v>2</v>
      </c>
      <c r="I212" s="197"/>
      <c r="J212" s="198">
        <f t="shared" si="50"/>
        <v>0</v>
      </c>
      <c r="K212" s="199"/>
      <c r="L212" s="39"/>
      <c r="M212" s="200" t="s">
        <v>1</v>
      </c>
      <c r="N212" s="201" t="s">
        <v>37</v>
      </c>
      <c r="O212" s="71"/>
      <c r="P212" s="202">
        <f t="shared" si="51"/>
        <v>0</v>
      </c>
      <c r="Q212" s="202">
        <v>0</v>
      </c>
      <c r="R212" s="202">
        <f t="shared" si="52"/>
        <v>0</v>
      </c>
      <c r="S212" s="202">
        <v>0</v>
      </c>
      <c r="T212" s="203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187</v>
      </c>
      <c r="AT212" s="204" t="s">
        <v>184</v>
      </c>
      <c r="AU212" s="204" t="s">
        <v>198</v>
      </c>
      <c r="AY212" s="17" t="s">
        <v>182</v>
      </c>
      <c r="BE212" s="205">
        <f t="shared" si="54"/>
        <v>0</v>
      </c>
      <c r="BF212" s="205">
        <f t="shared" si="55"/>
        <v>0</v>
      </c>
      <c r="BG212" s="205">
        <f t="shared" si="56"/>
        <v>0</v>
      </c>
      <c r="BH212" s="205">
        <f t="shared" si="57"/>
        <v>0</v>
      </c>
      <c r="BI212" s="205">
        <f t="shared" si="58"/>
        <v>0</v>
      </c>
      <c r="BJ212" s="17" t="s">
        <v>80</v>
      </c>
      <c r="BK212" s="205">
        <f t="shared" si="59"/>
        <v>0</v>
      </c>
      <c r="BL212" s="17" t="s">
        <v>187</v>
      </c>
      <c r="BM212" s="204" t="s">
        <v>6767</v>
      </c>
    </row>
    <row r="213" spans="1:65" s="2" customFormat="1" ht="16.5" customHeight="1">
      <c r="A213" s="34"/>
      <c r="B213" s="35"/>
      <c r="C213" s="192" t="s">
        <v>958</v>
      </c>
      <c r="D213" s="192" t="s">
        <v>184</v>
      </c>
      <c r="E213" s="193" t="s">
        <v>6768</v>
      </c>
      <c r="F213" s="194" t="s">
        <v>6769</v>
      </c>
      <c r="G213" s="195" t="s">
        <v>1883</v>
      </c>
      <c r="H213" s="196">
        <v>1</v>
      </c>
      <c r="I213" s="197"/>
      <c r="J213" s="198">
        <f t="shared" si="50"/>
        <v>0</v>
      </c>
      <c r="K213" s="199"/>
      <c r="L213" s="39"/>
      <c r="M213" s="200" t="s">
        <v>1</v>
      </c>
      <c r="N213" s="201" t="s">
        <v>37</v>
      </c>
      <c r="O213" s="71"/>
      <c r="P213" s="202">
        <f t="shared" si="51"/>
        <v>0</v>
      </c>
      <c r="Q213" s="202">
        <v>0</v>
      </c>
      <c r="R213" s="202">
        <f t="shared" si="52"/>
        <v>0</v>
      </c>
      <c r="S213" s="202">
        <v>0</v>
      </c>
      <c r="T213" s="203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4" t="s">
        <v>187</v>
      </c>
      <c r="AT213" s="204" t="s">
        <v>184</v>
      </c>
      <c r="AU213" s="204" t="s">
        <v>198</v>
      </c>
      <c r="AY213" s="17" t="s">
        <v>182</v>
      </c>
      <c r="BE213" s="205">
        <f t="shared" si="54"/>
        <v>0</v>
      </c>
      <c r="BF213" s="205">
        <f t="shared" si="55"/>
        <v>0</v>
      </c>
      <c r="BG213" s="205">
        <f t="shared" si="56"/>
        <v>0</v>
      </c>
      <c r="BH213" s="205">
        <f t="shared" si="57"/>
        <v>0</v>
      </c>
      <c r="BI213" s="205">
        <f t="shared" si="58"/>
        <v>0</v>
      </c>
      <c r="BJ213" s="17" t="s">
        <v>80</v>
      </c>
      <c r="BK213" s="205">
        <f t="shared" si="59"/>
        <v>0</v>
      </c>
      <c r="BL213" s="17" t="s">
        <v>187</v>
      </c>
      <c r="BM213" s="204" t="s">
        <v>6770</v>
      </c>
    </row>
    <row r="214" spans="1:65" s="2" customFormat="1" ht="21.75" customHeight="1">
      <c r="A214" s="34"/>
      <c r="B214" s="35"/>
      <c r="C214" s="192" t="s">
        <v>963</v>
      </c>
      <c r="D214" s="192" t="s">
        <v>184</v>
      </c>
      <c r="E214" s="193" t="s">
        <v>6771</v>
      </c>
      <c r="F214" s="194" t="s">
        <v>6772</v>
      </c>
      <c r="G214" s="195" t="s">
        <v>318</v>
      </c>
      <c r="H214" s="196">
        <v>200</v>
      </c>
      <c r="I214" s="197"/>
      <c r="J214" s="198">
        <f t="shared" si="50"/>
        <v>0</v>
      </c>
      <c r="K214" s="199"/>
      <c r="L214" s="39"/>
      <c r="M214" s="200" t="s">
        <v>1</v>
      </c>
      <c r="N214" s="201" t="s">
        <v>37</v>
      </c>
      <c r="O214" s="71"/>
      <c r="P214" s="202">
        <f t="shared" si="51"/>
        <v>0</v>
      </c>
      <c r="Q214" s="202">
        <v>0</v>
      </c>
      <c r="R214" s="202">
        <f t="shared" si="52"/>
        <v>0</v>
      </c>
      <c r="S214" s="202">
        <v>0</v>
      </c>
      <c r="T214" s="203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4" t="s">
        <v>187</v>
      </c>
      <c r="AT214" s="204" t="s">
        <v>184</v>
      </c>
      <c r="AU214" s="204" t="s">
        <v>198</v>
      </c>
      <c r="AY214" s="17" t="s">
        <v>182</v>
      </c>
      <c r="BE214" s="205">
        <f t="shared" si="54"/>
        <v>0</v>
      </c>
      <c r="BF214" s="205">
        <f t="shared" si="55"/>
        <v>0</v>
      </c>
      <c r="BG214" s="205">
        <f t="shared" si="56"/>
        <v>0</v>
      </c>
      <c r="BH214" s="205">
        <f t="shared" si="57"/>
        <v>0</v>
      </c>
      <c r="BI214" s="205">
        <f t="shared" si="58"/>
        <v>0</v>
      </c>
      <c r="BJ214" s="17" t="s">
        <v>80</v>
      </c>
      <c r="BK214" s="205">
        <f t="shared" si="59"/>
        <v>0</v>
      </c>
      <c r="BL214" s="17" t="s">
        <v>187</v>
      </c>
      <c r="BM214" s="204" t="s">
        <v>6773</v>
      </c>
    </row>
    <row r="215" spans="1:65" s="2" customFormat="1" ht="21.75" customHeight="1">
      <c r="A215" s="34"/>
      <c r="B215" s="35"/>
      <c r="C215" s="192" t="s">
        <v>965</v>
      </c>
      <c r="D215" s="192" t="s">
        <v>184</v>
      </c>
      <c r="E215" s="193" t="s">
        <v>6774</v>
      </c>
      <c r="F215" s="194" t="s">
        <v>6775</v>
      </c>
      <c r="G215" s="195" t="s">
        <v>318</v>
      </c>
      <c r="H215" s="196">
        <v>100</v>
      </c>
      <c r="I215" s="197"/>
      <c r="J215" s="198">
        <f t="shared" si="50"/>
        <v>0</v>
      </c>
      <c r="K215" s="199"/>
      <c r="L215" s="39"/>
      <c r="M215" s="200" t="s">
        <v>1</v>
      </c>
      <c r="N215" s="201" t="s">
        <v>37</v>
      </c>
      <c r="O215" s="71"/>
      <c r="P215" s="202">
        <f t="shared" si="51"/>
        <v>0</v>
      </c>
      <c r="Q215" s="202">
        <v>0</v>
      </c>
      <c r="R215" s="202">
        <f t="shared" si="52"/>
        <v>0</v>
      </c>
      <c r="S215" s="202">
        <v>0</v>
      </c>
      <c r="T215" s="203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187</v>
      </c>
      <c r="AT215" s="204" t="s">
        <v>184</v>
      </c>
      <c r="AU215" s="204" t="s">
        <v>198</v>
      </c>
      <c r="AY215" s="17" t="s">
        <v>182</v>
      </c>
      <c r="BE215" s="205">
        <f t="shared" si="54"/>
        <v>0</v>
      </c>
      <c r="BF215" s="205">
        <f t="shared" si="55"/>
        <v>0</v>
      </c>
      <c r="BG215" s="205">
        <f t="shared" si="56"/>
        <v>0</v>
      </c>
      <c r="BH215" s="205">
        <f t="shared" si="57"/>
        <v>0</v>
      </c>
      <c r="BI215" s="205">
        <f t="shared" si="58"/>
        <v>0</v>
      </c>
      <c r="BJ215" s="17" t="s">
        <v>80</v>
      </c>
      <c r="BK215" s="205">
        <f t="shared" si="59"/>
        <v>0</v>
      </c>
      <c r="BL215" s="17" t="s">
        <v>187</v>
      </c>
      <c r="BM215" s="204" t="s">
        <v>6776</v>
      </c>
    </row>
    <row r="216" spans="1:65" s="2" customFormat="1" ht="16.5" customHeight="1">
      <c r="A216" s="34"/>
      <c r="B216" s="35"/>
      <c r="C216" s="192" t="s">
        <v>969</v>
      </c>
      <c r="D216" s="192" t="s">
        <v>184</v>
      </c>
      <c r="E216" s="193" t="s">
        <v>6777</v>
      </c>
      <c r="F216" s="194" t="s">
        <v>6778</v>
      </c>
      <c r="G216" s="195" t="s">
        <v>1883</v>
      </c>
      <c r="H216" s="196">
        <v>2</v>
      </c>
      <c r="I216" s="197"/>
      <c r="J216" s="198">
        <f t="shared" si="50"/>
        <v>0</v>
      </c>
      <c r="K216" s="199"/>
      <c r="L216" s="39"/>
      <c r="M216" s="200" t="s">
        <v>1</v>
      </c>
      <c r="N216" s="201" t="s">
        <v>37</v>
      </c>
      <c r="O216" s="71"/>
      <c r="P216" s="202">
        <f t="shared" si="51"/>
        <v>0</v>
      </c>
      <c r="Q216" s="202">
        <v>0</v>
      </c>
      <c r="R216" s="202">
        <f t="shared" si="52"/>
        <v>0</v>
      </c>
      <c r="S216" s="202">
        <v>0</v>
      </c>
      <c r="T216" s="203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4" t="s">
        <v>187</v>
      </c>
      <c r="AT216" s="204" t="s">
        <v>184</v>
      </c>
      <c r="AU216" s="204" t="s">
        <v>198</v>
      </c>
      <c r="AY216" s="17" t="s">
        <v>182</v>
      </c>
      <c r="BE216" s="205">
        <f t="shared" si="54"/>
        <v>0</v>
      </c>
      <c r="BF216" s="205">
        <f t="shared" si="55"/>
        <v>0</v>
      </c>
      <c r="BG216" s="205">
        <f t="shared" si="56"/>
        <v>0</v>
      </c>
      <c r="BH216" s="205">
        <f t="shared" si="57"/>
        <v>0</v>
      </c>
      <c r="BI216" s="205">
        <f t="shared" si="58"/>
        <v>0</v>
      </c>
      <c r="BJ216" s="17" t="s">
        <v>80</v>
      </c>
      <c r="BK216" s="205">
        <f t="shared" si="59"/>
        <v>0</v>
      </c>
      <c r="BL216" s="17" t="s">
        <v>187</v>
      </c>
      <c r="BM216" s="204" t="s">
        <v>6779</v>
      </c>
    </row>
    <row r="217" spans="1:65" s="12" customFormat="1" ht="20.85" customHeight="1">
      <c r="B217" s="176"/>
      <c r="C217" s="177"/>
      <c r="D217" s="178" t="s">
        <v>71</v>
      </c>
      <c r="E217" s="190" t="s">
        <v>6780</v>
      </c>
      <c r="F217" s="190" t="s">
        <v>6781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SUM(P218:P219)</f>
        <v>0</v>
      </c>
      <c r="Q217" s="184"/>
      <c r="R217" s="185">
        <f>SUM(R218:R219)</f>
        <v>0</v>
      </c>
      <c r="S217" s="184"/>
      <c r="T217" s="186">
        <f>SUM(T218:T219)</f>
        <v>0</v>
      </c>
      <c r="AR217" s="187" t="s">
        <v>80</v>
      </c>
      <c r="AT217" s="188" t="s">
        <v>71</v>
      </c>
      <c r="AU217" s="188" t="s">
        <v>82</v>
      </c>
      <c r="AY217" s="187" t="s">
        <v>182</v>
      </c>
      <c r="BK217" s="189">
        <f>SUM(BK218:BK219)</f>
        <v>0</v>
      </c>
    </row>
    <row r="218" spans="1:65" s="2" customFormat="1" ht="16.5" customHeight="1">
      <c r="A218" s="34"/>
      <c r="B218" s="35"/>
      <c r="C218" s="192" t="s">
        <v>976</v>
      </c>
      <c r="D218" s="192" t="s">
        <v>184</v>
      </c>
      <c r="E218" s="193" t="s">
        <v>6782</v>
      </c>
      <c r="F218" s="194" t="s">
        <v>6783</v>
      </c>
      <c r="G218" s="195" t="s">
        <v>1883</v>
      </c>
      <c r="H218" s="196">
        <v>5</v>
      </c>
      <c r="I218" s="197"/>
      <c r="J218" s="198">
        <f>ROUND(I218*H218,2)</f>
        <v>0</v>
      </c>
      <c r="K218" s="199"/>
      <c r="L218" s="39"/>
      <c r="M218" s="200" t="s">
        <v>1</v>
      </c>
      <c r="N218" s="201" t="s">
        <v>37</v>
      </c>
      <c r="O218" s="71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4" t="s">
        <v>187</v>
      </c>
      <c r="AT218" s="204" t="s">
        <v>184</v>
      </c>
      <c r="AU218" s="204" t="s">
        <v>198</v>
      </c>
      <c r="AY218" s="17" t="s">
        <v>182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80</v>
      </c>
      <c r="BK218" s="205">
        <f>ROUND(I218*H218,2)</f>
        <v>0</v>
      </c>
      <c r="BL218" s="17" t="s">
        <v>187</v>
      </c>
      <c r="BM218" s="204" t="s">
        <v>6784</v>
      </c>
    </row>
    <row r="219" spans="1:65" s="2" customFormat="1" ht="16.5" customHeight="1">
      <c r="A219" s="34"/>
      <c r="B219" s="35"/>
      <c r="C219" s="192" t="s">
        <v>982</v>
      </c>
      <c r="D219" s="192" t="s">
        <v>184</v>
      </c>
      <c r="E219" s="193" t="s">
        <v>6785</v>
      </c>
      <c r="F219" s="194" t="s">
        <v>6786</v>
      </c>
      <c r="G219" s="195" t="s">
        <v>318</v>
      </c>
      <c r="H219" s="196">
        <v>150</v>
      </c>
      <c r="I219" s="197"/>
      <c r="J219" s="198">
        <f>ROUND(I219*H219,2)</f>
        <v>0</v>
      </c>
      <c r="K219" s="199"/>
      <c r="L219" s="39"/>
      <c r="M219" s="200" t="s">
        <v>1</v>
      </c>
      <c r="N219" s="201" t="s">
        <v>37</v>
      </c>
      <c r="O219" s="71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187</v>
      </c>
      <c r="AT219" s="204" t="s">
        <v>184</v>
      </c>
      <c r="AU219" s="204" t="s">
        <v>198</v>
      </c>
      <c r="AY219" s="17" t="s">
        <v>182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80</v>
      </c>
      <c r="BK219" s="205">
        <f>ROUND(I219*H219,2)</f>
        <v>0</v>
      </c>
      <c r="BL219" s="17" t="s">
        <v>187</v>
      </c>
      <c r="BM219" s="204" t="s">
        <v>6787</v>
      </c>
    </row>
    <row r="220" spans="1:65" s="12" customFormat="1" ht="20.85" customHeight="1">
      <c r="B220" s="176"/>
      <c r="C220" s="177"/>
      <c r="D220" s="178" t="s">
        <v>71</v>
      </c>
      <c r="E220" s="190" t="s">
        <v>6788</v>
      </c>
      <c r="F220" s="190" t="s">
        <v>6789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SUM(P221:P222)</f>
        <v>0</v>
      </c>
      <c r="Q220" s="184"/>
      <c r="R220" s="185">
        <f>SUM(R221:R222)</f>
        <v>0</v>
      </c>
      <c r="S220" s="184"/>
      <c r="T220" s="186">
        <f>SUM(T221:T222)</f>
        <v>0</v>
      </c>
      <c r="AR220" s="187" t="s">
        <v>80</v>
      </c>
      <c r="AT220" s="188" t="s">
        <v>71</v>
      </c>
      <c r="AU220" s="188" t="s">
        <v>82</v>
      </c>
      <c r="AY220" s="187" t="s">
        <v>182</v>
      </c>
      <c r="BK220" s="189">
        <f>SUM(BK221:BK222)</f>
        <v>0</v>
      </c>
    </row>
    <row r="221" spans="1:65" s="2" customFormat="1" ht="16.5" customHeight="1">
      <c r="A221" s="34"/>
      <c r="B221" s="35"/>
      <c r="C221" s="192" t="s">
        <v>990</v>
      </c>
      <c r="D221" s="192" t="s">
        <v>184</v>
      </c>
      <c r="E221" s="193" t="s">
        <v>6790</v>
      </c>
      <c r="F221" s="194" t="s">
        <v>6783</v>
      </c>
      <c r="G221" s="195" t="s">
        <v>1883</v>
      </c>
      <c r="H221" s="196">
        <v>9</v>
      </c>
      <c r="I221" s="197"/>
      <c r="J221" s="198">
        <f>ROUND(I221*H221,2)</f>
        <v>0</v>
      </c>
      <c r="K221" s="199"/>
      <c r="L221" s="39"/>
      <c r="M221" s="200" t="s">
        <v>1</v>
      </c>
      <c r="N221" s="201" t="s">
        <v>37</v>
      </c>
      <c r="O221" s="71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4" t="s">
        <v>187</v>
      </c>
      <c r="AT221" s="204" t="s">
        <v>184</v>
      </c>
      <c r="AU221" s="204" t="s">
        <v>198</v>
      </c>
      <c r="AY221" s="17" t="s">
        <v>182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80</v>
      </c>
      <c r="BK221" s="205">
        <f>ROUND(I221*H221,2)</f>
        <v>0</v>
      </c>
      <c r="BL221" s="17" t="s">
        <v>187</v>
      </c>
      <c r="BM221" s="204" t="s">
        <v>6791</v>
      </c>
    </row>
    <row r="222" spans="1:65" s="2" customFormat="1" ht="16.5" customHeight="1">
      <c r="A222" s="34"/>
      <c r="B222" s="35"/>
      <c r="C222" s="192" t="s">
        <v>994</v>
      </c>
      <c r="D222" s="192" t="s">
        <v>184</v>
      </c>
      <c r="E222" s="193" t="s">
        <v>6792</v>
      </c>
      <c r="F222" s="194" t="s">
        <v>6793</v>
      </c>
      <c r="G222" s="195" t="s">
        <v>318</v>
      </c>
      <c r="H222" s="196">
        <v>305</v>
      </c>
      <c r="I222" s="197"/>
      <c r="J222" s="198">
        <f>ROUND(I222*H222,2)</f>
        <v>0</v>
      </c>
      <c r="K222" s="199"/>
      <c r="L222" s="39"/>
      <c r="M222" s="200" t="s">
        <v>1</v>
      </c>
      <c r="N222" s="201" t="s">
        <v>37</v>
      </c>
      <c r="O222" s="71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187</v>
      </c>
      <c r="AT222" s="204" t="s">
        <v>184</v>
      </c>
      <c r="AU222" s="204" t="s">
        <v>198</v>
      </c>
      <c r="AY222" s="17" t="s">
        <v>182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80</v>
      </c>
      <c r="BK222" s="205">
        <f>ROUND(I222*H222,2)</f>
        <v>0</v>
      </c>
      <c r="BL222" s="17" t="s">
        <v>187</v>
      </c>
      <c r="BM222" s="204" t="s">
        <v>6794</v>
      </c>
    </row>
    <row r="223" spans="1:65" s="12" customFormat="1" ht="20.85" customHeight="1">
      <c r="B223" s="176"/>
      <c r="C223" s="177"/>
      <c r="D223" s="178" t="s">
        <v>71</v>
      </c>
      <c r="E223" s="190" t="s">
        <v>6795</v>
      </c>
      <c r="F223" s="190" t="s">
        <v>6796</v>
      </c>
      <c r="G223" s="177"/>
      <c r="H223" s="177"/>
      <c r="I223" s="180"/>
      <c r="J223" s="191">
        <f>BK223</f>
        <v>0</v>
      </c>
      <c r="K223" s="177"/>
      <c r="L223" s="182"/>
      <c r="M223" s="183"/>
      <c r="N223" s="184"/>
      <c r="O223" s="184"/>
      <c r="P223" s="185">
        <f>SUM(P224:P230)</f>
        <v>0</v>
      </c>
      <c r="Q223" s="184"/>
      <c r="R223" s="185">
        <f>SUM(R224:R230)</f>
        <v>0</v>
      </c>
      <c r="S223" s="184"/>
      <c r="T223" s="186">
        <f>SUM(T224:T230)</f>
        <v>0</v>
      </c>
      <c r="AR223" s="187" t="s">
        <v>80</v>
      </c>
      <c r="AT223" s="188" t="s">
        <v>71</v>
      </c>
      <c r="AU223" s="188" t="s">
        <v>82</v>
      </c>
      <c r="AY223" s="187" t="s">
        <v>182</v>
      </c>
      <c r="BK223" s="189">
        <f>SUM(BK224:BK230)</f>
        <v>0</v>
      </c>
    </row>
    <row r="224" spans="1:65" s="2" customFormat="1" ht="16.5" customHeight="1">
      <c r="A224" s="34"/>
      <c r="B224" s="35"/>
      <c r="C224" s="192" t="s">
        <v>1001</v>
      </c>
      <c r="D224" s="192" t="s">
        <v>184</v>
      </c>
      <c r="E224" s="193" t="s">
        <v>6797</v>
      </c>
      <c r="F224" s="194" t="s">
        <v>6783</v>
      </c>
      <c r="G224" s="195" t="s">
        <v>1883</v>
      </c>
      <c r="H224" s="196">
        <v>9</v>
      </c>
      <c r="I224" s="197"/>
      <c r="J224" s="198">
        <f t="shared" ref="J224:J230" si="60">ROUND(I224*H224,2)</f>
        <v>0</v>
      </c>
      <c r="K224" s="199"/>
      <c r="L224" s="39"/>
      <c r="M224" s="200" t="s">
        <v>1</v>
      </c>
      <c r="N224" s="201" t="s">
        <v>37</v>
      </c>
      <c r="O224" s="71"/>
      <c r="P224" s="202">
        <f t="shared" ref="P224:P230" si="61">O224*H224</f>
        <v>0</v>
      </c>
      <c r="Q224" s="202">
        <v>0</v>
      </c>
      <c r="R224" s="202">
        <f t="shared" ref="R224:R230" si="62">Q224*H224</f>
        <v>0</v>
      </c>
      <c r="S224" s="202">
        <v>0</v>
      </c>
      <c r="T224" s="203">
        <f t="shared" ref="T224:T230" si="63"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4" t="s">
        <v>187</v>
      </c>
      <c r="AT224" s="204" t="s">
        <v>184</v>
      </c>
      <c r="AU224" s="204" t="s">
        <v>198</v>
      </c>
      <c r="AY224" s="17" t="s">
        <v>182</v>
      </c>
      <c r="BE224" s="205">
        <f t="shared" ref="BE224:BE230" si="64">IF(N224="základní",J224,0)</f>
        <v>0</v>
      </c>
      <c r="BF224" s="205">
        <f t="shared" ref="BF224:BF230" si="65">IF(N224="snížená",J224,0)</f>
        <v>0</v>
      </c>
      <c r="BG224" s="205">
        <f t="shared" ref="BG224:BG230" si="66">IF(N224="zákl. přenesená",J224,0)</f>
        <v>0</v>
      </c>
      <c r="BH224" s="205">
        <f t="shared" ref="BH224:BH230" si="67">IF(N224="sníž. přenesená",J224,0)</f>
        <v>0</v>
      </c>
      <c r="BI224" s="205">
        <f t="shared" ref="BI224:BI230" si="68">IF(N224="nulová",J224,0)</f>
        <v>0</v>
      </c>
      <c r="BJ224" s="17" t="s">
        <v>80</v>
      </c>
      <c r="BK224" s="205">
        <f t="shared" ref="BK224:BK230" si="69">ROUND(I224*H224,2)</f>
        <v>0</v>
      </c>
      <c r="BL224" s="17" t="s">
        <v>187</v>
      </c>
      <c r="BM224" s="204" t="s">
        <v>6798</v>
      </c>
    </row>
    <row r="225" spans="1:65" s="2" customFormat="1" ht="16.5" customHeight="1">
      <c r="A225" s="34"/>
      <c r="B225" s="35"/>
      <c r="C225" s="192" t="s">
        <v>1005</v>
      </c>
      <c r="D225" s="192" t="s">
        <v>184</v>
      </c>
      <c r="E225" s="193" t="s">
        <v>6799</v>
      </c>
      <c r="F225" s="194" t="s">
        <v>6793</v>
      </c>
      <c r="G225" s="195" t="s">
        <v>318</v>
      </c>
      <c r="H225" s="196">
        <v>305</v>
      </c>
      <c r="I225" s="197"/>
      <c r="J225" s="198">
        <f t="shared" si="60"/>
        <v>0</v>
      </c>
      <c r="K225" s="199"/>
      <c r="L225" s="39"/>
      <c r="M225" s="200" t="s">
        <v>1</v>
      </c>
      <c r="N225" s="201" t="s">
        <v>37</v>
      </c>
      <c r="O225" s="71"/>
      <c r="P225" s="202">
        <f t="shared" si="61"/>
        <v>0</v>
      </c>
      <c r="Q225" s="202">
        <v>0</v>
      </c>
      <c r="R225" s="202">
        <f t="shared" si="62"/>
        <v>0</v>
      </c>
      <c r="S225" s="202">
        <v>0</v>
      </c>
      <c r="T225" s="203">
        <f t="shared" si="6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187</v>
      </c>
      <c r="AT225" s="204" t="s">
        <v>184</v>
      </c>
      <c r="AU225" s="204" t="s">
        <v>198</v>
      </c>
      <c r="AY225" s="17" t="s">
        <v>182</v>
      </c>
      <c r="BE225" s="205">
        <f t="shared" si="64"/>
        <v>0</v>
      </c>
      <c r="BF225" s="205">
        <f t="shared" si="65"/>
        <v>0</v>
      </c>
      <c r="BG225" s="205">
        <f t="shared" si="66"/>
        <v>0</v>
      </c>
      <c r="BH225" s="205">
        <f t="shared" si="67"/>
        <v>0</v>
      </c>
      <c r="BI225" s="205">
        <f t="shared" si="68"/>
        <v>0</v>
      </c>
      <c r="BJ225" s="17" t="s">
        <v>80</v>
      </c>
      <c r="BK225" s="205">
        <f t="shared" si="69"/>
        <v>0</v>
      </c>
      <c r="BL225" s="17" t="s">
        <v>187</v>
      </c>
      <c r="BM225" s="204" t="s">
        <v>6800</v>
      </c>
    </row>
    <row r="226" spans="1:65" s="2" customFormat="1" ht="16.5" customHeight="1">
      <c r="A226" s="34"/>
      <c r="B226" s="35"/>
      <c r="C226" s="192" t="s">
        <v>1010</v>
      </c>
      <c r="D226" s="192" t="s">
        <v>184</v>
      </c>
      <c r="E226" s="193" t="s">
        <v>6801</v>
      </c>
      <c r="F226" s="194" t="s">
        <v>6802</v>
      </c>
      <c r="G226" s="195" t="s">
        <v>1883</v>
      </c>
      <c r="H226" s="196">
        <v>30</v>
      </c>
      <c r="I226" s="197"/>
      <c r="J226" s="198">
        <f t="shared" si="60"/>
        <v>0</v>
      </c>
      <c r="K226" s="199"/>
      <c r="L226" s="39"/>
      <c r="M226" s="200" t="s">
        <v>1</v>
      </c>
      <c r="N226" s="201" t="s">
        <v>37</v>
      </c>
      <c r="O226" s="71"/>
      <c r="P226" s="202">
        <f t="shared" si="61"/>
        <v>0</v>
      </c>
      <c r="Q226" s="202">
        <v>0</v>
      </c>
      <c r="R226" s="202">
        <f t="shared" si="62"/>
        <v>0</v>
      </c>
      <c r="S226" s="202">
        <v>0</v>
      </c>
      <c r="T226" s="203">
        <f t="shared" si="6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4" t="s">
        <v>187</v>
      </c>
      <c r="AT226" s="204" t="s">
        <v>184</v>
      </c>
      <c r="AU226" s="204" t="s">
        <v>198</v>
      </c>
      <c r="AY226" s="17" t="s">
        <v>182</v>
      </c>
      <c r="BE226" s="205">
        <f t="shared" si="64"/>
        <v>0</v>
      </c>
      <c r="BF226" s="205">
        <f t="shared" si="65"/>
        <v>0</v>
      </c>
      <c r="BG226" s="205">
        <f t="shared" si="66"/>
        <v>0</v>
      </c>
      <c r="BH226" s="205">
        <f t="shared" si="67"/>
        <v>0</v>
      </c>
      <c r="BI226" s="205">
        <f t="shared" si="68"/>
        <v>0</v>
      </c>
      <c r="BJ226" s="17" t="s">
        <v>80</v>
      </c>
      <c r="BK226" s="205">
        <f t="shared" si="69"/>
        <v>0</v>
      </c>
      <c r="BL226" s="17" t="s">
        <v>187</v>
      </c>
      <c r="BM226" s="204" t="s">
        <v>6803</v>
      </c>
    </row>
    <row r="227" spans="1:65" s="2" customFormat="1" ht="16.5" customHeight="1">
      <c r="A227" s="34"/>
      <c r="B227" s="35"/>
      <c r="C227" s="192" t="s">
        <v>1014</v>
      </c>
      <c r="D227" s="192" t="s">
        <v>184</v>
      </c>
      <c r="E227" s="193" t="s">
        <v>6804</v>
      </c>
      <c r="F227" s="194" t="s">
        <v>6805</v>
      </c>
      <c r="G227" s="195" t="s">
        <v>1883</v>
      </c>
      <c r="H227" s="196">
        <v>30</v>
      </c>
      <c r="I227" s="197"/>
      <c r="J227" s="198">
        <f t="shared" si="60"/>
        <v>0</v>
      </c>
      <c r="K227" s="199"/>
      <c r="L227" s="39"/>
      <c r="M227" s="200" t="s">
        <v>1</v>
      </c>
      <c r="N227" s="201" t="s">
        <v>37</v>
      </c>
      <c r="O227" s="71"/>
      <c r="P227" s="202">
        <f t="shared" si="61"/>
        <v>0</v>
      </c>
      <c r="Q227" s="202">
        <v>0</v>
      </c>
      <c r="R227" s="202">
        <f t="shared" si="62"/>
        <v>0</v>
      </c>
      <c r="S227" s="202">
        <v>0</v>
      </c>
      <c r="T227" s="203">
        <f t="shared" si="6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4" t="s">
        <v>187</v>
      </c>
      <c r="AT227" s="204" t="s">
        <v>184</v>
      </c>
      <c r="AU227" s="204" t="s">
        <v>198</v>
      </c>
      <c r="AY227" s="17" t="s">
        <v>182</v>
      </c>
      <c r="BE227" s="205">
        <f t="shared" si="64"/>
        <v>0</v>
      </c>
      <c r="BF227" s="205">
        <f t="shared" si="65"/>
        <v>0</v>
      </c>
      <c r="BG227" s="205">
        <f t="shared" si="66"/>
        <v>0</v>
      </c>
      <c r="BH227" s="205">
        <f t="shared" si="67"/>
        <v>0</v>
      </c>
      <c r="BI227" s="205">
        <f t="shared" si="68"/>
        <v>0</v>
      </c>
      <c r="BJ227" s="17" t="s">
        <v>80</v>
      </c>
      <c r="BK227" s="205">
        <f t="shared" si="69"/>
        <v>0</v>
      </c>
      <c r="BL227" s="17" t="s">
        <v>187</v>
      </c>
      <c r="BM227" s="204" t="s">
        <v>6806</v>
      </c>
    </row>
    <row r="228" spans="1:65" s="2" customFormat="1" ht="16.5" customHeight="1">
      <c r="A228" s="34"/>
      <c r="B228" s="35"/>
      <c r="C228" s="192" t="s">
        <v>1019</v>
      </c>
      <c r="D228" s="192" t="s">
        <v>184</v>
      </c>
      <c r="E228" s="193" t="s">
        <v>6807</v>
      </c>
      <c r="F228" s="194" t="s">
        <v>6808</v>
      </c>
      <c r="G228" s="195" t="s">
        <v>1883</v>
      </c>
      <c r="H228" s="196">
        <v>30</v>
      </c>
      <c r="I228" s="197"/>
      <c r="J228" s="198">
        <f t="shared" si="60"/>
        <v>0</v>
      </c>
      <c r="K228" s="199"/>
      <c r="L228" s="39"/>
      <c r="M228" s="200" t="s">
        <v>1</v>
      </c>
      <c r="N228" s="201" t="s">
        <v>37</v>
      </c>
      <c r="O228" s="71"/>
      <c r="P228" s="202">
        <f t="shared" si="61"/>
        <v>0</v>
      </c>
      <c r="Q228" s="202">
        <v>0</v>
      </c>
      <c r="R228" s="202">
        <f t="shared" si="62"/>
        <v>0</v>
      </c>
      <c r="S228" s="202">
        <v>0</v>
      </c>
      <c r="T228" s="203">
        <f t="shared" si="6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187</v>
      </c>
      <c r="AT228" s="204" t="s">
        <v>184</v>
      </c>
      <c r="AU228" s="204" t="s">
        <v>198</v>
      </c>
      <c r="AY228" s="17" t="s">
        <v>182</v>
      </c>
      <c r="BE228" s="205">
        <f t="shared" si="64"/>
        <v>0</v>
      </c>
      <c r="BF228" s="205">
        <f t="shared" si="65"/>
        <v>0</v>
      </c>
      <c r="BG228" s="205">
        <f t="shared" si="66"/>
        <v>0</v>
      </c>
      <c r="BH228" s="205">
        <f t="shared" si="67"/>
        <v>0</v>
      </c>
      <c r="BI228" s="205">
        <f t="shared" si="68"/>
        <v>0</v>
      </c>
      <c r="BJ228" s="17" t="s">
        <v>80</v>
      </c>
      <c r="BK228" s="205">
        <f t="shared" si="69"/>
        <v>0</v>
      </c>
      <c r="BL228" s="17" t="s">
        <v>187</v>
      </c>
      <c r="BM228" s="204" t="s">
        <v>6809</v>
      </c>
    </row>
    <row r="229" spans="1:65" s="2" customFormat="1" ht="24.2" customHeight="1">
      <c r="A229" s="34"/>
      <c r="B229" s="35"/>
      <c r="C229" s="192" t="s">
        <v>1023</v>
      </c>
      <c r="D229" s="192" t="s">
        <v>184</v>
      </c>
      <c r="E229" s="193" t="s">
        <v>6810</v>
      </c>
      <c r="F229" s="194" t="s">
        <v>6811</v>
      </c>
      <c r="G229" s="195" t="s">
        <v>1883</v>
      </c>
      <c r="H229" s="196">
        <v>30</v>
      </c>
      <c r="I229" s="197"/>
      <c r="J229" s="198">
        <f t="shared" si="60"/>
        <v>0</v>
      </c>
      <c r="K229" s="199"/>
      <c r="L229" s="39"/>
      <c r="M229" s="200" t="s">
        <v>1</v>
      </c>
      <c r="N229" s="201" t="s">
        <v>37</v>
      </c>
      <c r="O229" s="71"/>
      <c r="P229" s="202">
        <f t="shared" si="61"/>
        <v>0</v>
      </c>
      <c r="Q229" s="202">
        <v>0</v>
      </c>
      <c r="R229" s="202">
        <f t="shared" si="62"/>
        <v>0</v>
      </c>
      <c r="S229" s="202">
        <v>0</v>
      </c>
      <c r="T229" s="203">
        <f t="shared" si="6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187</v>
      </c>
      <c r="AT229" s="204" t="s">
        <v>184</v>
      </c>
      <c r="AU229" s="204" t="s">
        <v>198</v>
      </c>
      <c r="AY229" s="17" t="s">
        <v>182</v>
      </c>
      <c r="BE229" s="205">
        <f t="shared" si="64"/>
        <v>0</v>
      </c>
      <c r="BF229" s="205">
        <f t="shared" si="65"/>
        <v>0</v>
      </c>
      <c r="BG229" s="205">
        <f t="shared" si="66"/>
        <v>0</v>
      </c>
      <c r="BH229" s="205">
        <f t="shared" si="67"/>
        <v>0</v>
      </c>
      <c r="BI229" s="205">
        <f t="shared" si="68"/>
        <v>0</v>
      </c>
      <c r="BJ229" s="17" t="s">
        <v>80</v>
      </c>
      <c r="BK229" s="205">
        <f t="shared" si="69"/>
        <v>0</v>
      </c>
      <c r="BL229" s="17" t="s">
        <v>187</v>
      </c>
      <c r="BM229" s="204" t="s">
        <v>6812</v>
      </c>
    </row>
    <row r="230" spans="1:65" s="2" customFormat="1" ht="16.5" customHeight="1">
      <c r="A230" s="34"/>
      <c r="B230" s="35"/>
      <c r="C230" s="192" t="s">
        <v>1034</v>
      </c>
      <c r="D230" s="192" t="s">
        <v>184</v>
      </c>
      <c r="E230" s="193" t="s">
        <v>6813</v>
      </c>
      <c r="F230" s="194" t="s">
        <v>6814</v>
      </c>
      <c r="G230" s="195" t="s">
        <v>318</v>
      </c>
      <c r="H230" s="196">
        <v>600</v>
      </c>
      <c r="I230" s="197"/>
      <c r="J230" s="198">
        <f t="shared" si="60"/>
        <v>0</v>
      </c>
      <c r="K230" s="199"/>
      <c r="L230" s="39"/>
      <c r="M230" s="200" t="s">
        <v>1</v>
      </c>
      <c r="N230" s="201" t="s">
        <v>37</v>
      </c>
      <c r="O230" s="71"/>
      <c r="P230" s="202">
        <f t="shared" si="61"/>
        <v>0</v>
      </c>
      <c r="Q230" s="202">
        <v>0</v>
      </c>
      <c r="R230" s="202">
        <f t="shared" si="62"/>
        <v>0</v>
      </c>
      <c r="S230" s="202">
        <v>0</v>
      </c>
      <c r="T230" s="203">
        <f t="shared" si="6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4" t="s">
        <v>187</v>
      </c>
      <c r="AT230" s="204" t="s">
        <v>184</v>
      </c>
      <c r="AU230" s="204" t="s">
        <v>198</v>
      </c>
      <c r="AY230" s="17" t="s">
        <v>182</v>
      </c>
      <c r="BE230" s="205">
        <f t="shared" si="64"/>
        <v>0</v>
      </c>
      <c r="BF230" s="205">
        <f t="shared" si="65"/>
        <v>0</v>
      </c>
      <c r="BG230" s="205">
        <f t="shared" si="66"/>
        <v>0</v>
      </c>
      <c r="BH230" s="205">
        <f t="shared" si="67"/>
        <v>0</v>
      </c>
      <c r="BI230" s="205">
        <f t="shared" si="68"/>
        <v>0</v>
      </c>
      <c r="BJ230" s="17" t="s">
        <v>80</v>
      </c>
      <c r="BK230" s="205">
        <f t="shared" si="69"/>
        <v>0</v>
      </c>
      <c r="BL230" s="17" t="s">
        <v>187</v>
      </c>
      <c r="BM230" s="204" t="s">
        <v>6815</v>
      </c>
    </row>
    <row r="231" spans="1:65" s="12" customFormat="1" ht="20.85" customHeight="1">
      <c r="B231" s="176"/>
      <c r="C231" s="177"/>
      <c r="D231" s="178" t="s">
        <v>71</v>
      </c>
      <c r="E231" s="190" t="s">
        <v>6816</v>
      </c>
      <c r="F231" s="190" t="s">
        <v>6817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SUM(P232:P238)</f>
        <v>0</v>
      </c>
      <c r="Q231" s="184"/>
      <c r="R231" s="185">
        <f>SUM(R232:R238)</f>
        <v>0</v>
      </c>
      <c r="S231" s="184"/>
      <c r="T231" s="186">
        <f>SUM(T232:T238)</f>
        <v>0</v>
      </c>
      <c r="AR231" s="187" t="s">
        <v>80</v>
      </c>
      <c r="AT231" s="188" t="s">
        <v>71</v>
      </c>
      <c r="AU231" s="188" t="s">
        <v>82</v>
      </c>
      <c r="AY231" s="187" t="s">
        <v>182</v>
      </c>
      <c r="BK231" s="189">
        <f>SUM(BK232:BK238)</f>
        <v>0</v>
      </c>
    </row>
    <row r="232" spans="1:65" s="2" customFormat="1" ht="16.5" customHeight="1">
      <c r="A232" s="34"/>
      <c r="B232" s="35"/>
      <c r="C232" s="192" t="s">
        <v>1054</v>
      </c>
      <c r="D232" s="192" t="s">
        <v>184</v>
      </c>
      <c r="E232" s="193" t="s">
        <v>6818</v>
      </c>
      <c r="F232" s="194" t="s">
        <v>6819</v>
      </c>
      <c r="G232" s="195" t="s">
        <v>1883</v>
      </c>
      <c r="H232" s="196">
        <v>16</v>
      </c>
      <c r="I232" s="197"/>
      <c r="J232" s="198">
        <f t="shared" ref="J232:J238" si="70">ROUND(I232*H232,2)</f>
        <v>0</v>
      </c>
      <c r="K232" s="199"/>
      <c r="L232" s="39"/>
      <c r="M232" s="200" t="s">
        <v>1</v>
      </c>
      <c r="N232" s="201" t="s">
        <v>37</v>
      </c>
      <c r="O232" s="71"/>
      <c r="P232" s="202">
        <f t="shared" ref="P232:P238" si="71">O232*H232</f>
        <v>0</v>
      </c>
      <c r="Q232" s="202">
        <v>0</v>
      </c>
      <c r="R232" s="202">
        <f t="shared" ref="R232:R238" si="72">Q232*H232</f>
        <v>0</v>
      </c>
      <c r="S232" s="202">
        <v>0</v>
      </c>
      <c r="T232" s="203">
        <f t="shared" ref="T232:T238" si="73"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4" t="s">
        <v>187</v>
      </c>
      <c r="AT232" s="204" t="s">
        <v>184</v>
      </c>
      <c r="AU232" s="204" t="s">
        <v>198</v>
      </c>
      <c r="AY232" s="17" t="s">
        <v>182</v>
      </c>
      <c r="BE232" s="205">
        <f t="shared" ref="BE232:BE238" si="74">IF(N232="základní",J232,0)</f>
        <v>0</v>
      </c>
      <c r="BF232" s="205">
        <f t="shared" ref="BF232:BF238" si="75">IF(N232="snížená",J232,0)</f>
        <v>0</v>
      </c>
      <c r="BG232" s="205">
        <f t="shared" ref="BG232:BG238" si="76">IF(N232="zákl. přenesená",J232,0)</f>
        <v>0</v>
      </c>
      <c r="BH232" s="205">
        <f t="shared" ref="BH232:BH238" si="77">IF(N232="sníž. přenesená",J232,0)</f>
        <v>0</v>
      </c>
      <c r="BI232" s="205">
        <f t="shared" ref="BI232:BI238" si="78">IF(N232="nulová",J232,0)</f>
        <v>0</v>
      </c>
      <c r="BJ232" s="17" t="s">
        <v>80</v>
      </c>
      <c r="BK232" s="205">
        <f t="shared" ref="BK232:BK238" si="79">ROUND(I232*H232,2)</f>
        <v>0</v>
      </c>
      <c r="BL232" s="17" t="s">
        <v>187</v>
      </c>
      <c r="BM232" s="204" t="s">
        <v>6820</v>
      </c>
    </row>
    <row r="233" spans="1:65" s="2" customFormat="1" ht="16.5" customHeight="1">
      <c r="A233" s="34"/>
      <c r="B233" s="35"/>
      <c r="C233" s="192" t="s">
        <v>1059</v>
      </c>
      <c r="D233" s="192" t="s">
        <v>184</v>
      </c>
      <c r="E233" s="193" t="s">
        <v>6821</v>
      </c>
      <c r="F233" s="194" t="s">
        <v>6822</v>
      </c>
      <c r="G233" s="195" t="s">
        <v>1883</v>
      </c>
      <c r="H233" s="196">
        <v>16</v>
      </c>
      <c r="I233" s="197"/>
      <c r="J233" s="198">
        <f t="shared" si="70"/>
        <v>0</v>
      </c>
      <c r="K233" s="199"/>
      <c r="L233" s="39"/>
      <c r="M233" s="200" t="s">
        <v>1</v>
      </c>
      <c r="N233" s="201" t="s">
        <v>37</v>
      </c>
      <c r="O233" s="71"/>
      <c r="P233" s="202">
        <f t="shared" si="71"/>
        <v>0</v>
      </c>
      <c r="Q233" s="202">
        <v>0</v>
      </c>
      <c r="R233" s="202">
        <f t="shared" si="72"/>
        <v>0</v>
      </c>
      <c r="S233" s="202">
        <v>0</v>
      </c>
      <c r="T233" s="203">
        <f t="shared" si="7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4" t="s">
        <v>187</v>
      </c>
      <c r="AT233" s="204" t="s">
        <v>184</v>
      </c>
      <c r="AU233" s="204" t="s">
        <v>198</v>
      </c>
      <c r="AY233" s="17" t="s">
        <v>182</v>
      </c>
      <c r="BE233" s="205">
        <f t="shared" si="74"/>
        <v>0</v>
      </c>
      <c r="BF233" s="205">
        <f t="shared" si="75"/>
        <v>0</v>
      </c>
      <c r="BG233" s="205">
        <f t="shared" si="76"/>
        <v>0</v>
      </c>
      <c r="BH233" s="205">
        <f t="shared" si="77"/>
        <v>0</v>
      </c>
      <c r="BI233" s="205">
        <f t="shared" si="78"/>
        <v>0</v>
      </c>
      <c r="BJ233" s="17" t="s">
        <v>80</v>
      </c>
      <c r="BK233" s="205">
        <f t="shared" si="79"/>
        <v>0</v>
      </c>
      <c r="BL233" s="17" t="s">
        <v>187</v>
      </c>
      <c r="BM233" s="204" t="s">
        <v>6823</v>
      </c>
    </row>
    <row r="234" spans="1:65" s="2" customFormat="1" ht="16.5" customHeight="1">
      <c r="A234" s="34"/>
      <c r="B234" s="35"/>
      <c r="C234" s="192" t="s">
        <v>1065</v>
      </c>
      <c r="D234" s="192" t="s">
        <v>184</v>
      </c>
      <c r="E234" s="193" t="s">
        <v>6824</v>
      </c>
      <c r="F234" s="194" t="s">
        <v>6632</v>
      </c>
      <c r="G234" s="195" t="s">
        <v>318</v>
      </c>
      <c r="H234" s="196">
        <v>400</v>
      </c>
      <c r="I234" s="197"/>
      <c r="J234" s="198">
        <f t="shared" si="70"/>
        <v>0</v>
      </c>
      <c r="K234" s="199"/>
      <c r="L234" s="39"/>
      <c r="M234" s="200" t="s">
        <v>1</v>
      </c>
      <c r="N234" s="201" t="s">
        <v>37</v>
      </c>
      <c r="O234" s="71"/>
      <c r="P234" s="202">
        <f t="shared" si="71"/>
        <v>0</v>
      </c>
      <c r="Q234" s="202">
        <v>0</v>
      </c>
      <c r="R234" s="202">
        <f t="shared" si="72"/>
        <v>0</v>
      </c>
      <c r="S234" s="202">
        <v>0</v>
      </c>
      <c r="T234" s="203">
        <f t="shared" si="7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187</v>
      </c>
      <c r="AT234" s="204" t="s">
        <v>184</v>
      </c>
      <c r="AU234" s="204" t="s">
        <v>198</v>
      </c>
      <c r="AY234" s="17" t="s">
        <v>182</v>
      </c>
      <c r="BE234" s="205">
        <f t="shared" si="74"/>
        <v>0</v>
      </c>
      <c r="BF234" s="205">
        <f t="shared" si="75"/>
        <v>0</v>
      </c>
      <c r="BG234" s="205">
        <f t="shared" si="76"/>
        <v>0</v>
      </c>
      <c r="BH234" s="205">
        <f t="shared" si="77"/>
        <v>0</v>
      </c>
      <c r="BI234" s="205">
        <f t="shared" si="78"/>
        <v>0</v>
      </c>
      <c r="BJ234" s="17" t="s">
        <v>80</v>
      </c>
      <c r="BK234" s="205">
        <f t="shared" si="79"/>
        <v>0</v>
      </c>
      <c r="BL234" s="17" t="s">
        <v>187</v>
      </c>
      <c r="BM234" s="204" t="s">
        <v>6825</v>
      </c>
    </row>
    <row r="235" spans="1:65" s="2" customFormat="1" ht="16.5" customHeight="1">
      <c r="A235" s="34"/>
      <c r="B235" s="35"/>
      <c r="C235" s="192" t="s">
        <v>1130</v>
      </c>
      <c r="D235" s="192" t="s">
        <v>184</v>
      </c>
      <c r="E235" s="193" t="s">
        <v>6826</v>
      </c>
      <c r="F235" s="194" t="s">
        <v>6827</v>
      </c>
      <c r="G235" s="195" t="s">
        <v>1883</v>
      </c>
      <c r="H235" s="196">
        <v>4</v>
      </c>
      <c r="I235" s="197"/>
      <c r="J235" s="198">
        <f t="shared" si="70"/>
        <v>0</v>
      </c>
      <c r="K235" s="199"/>
      <c r="L235" s="39"/>
      <c r="M235" s="200" t="s">
        <v>1</v>
      </c>
      <c r="N235" s="201" t="s">
        <v>37</v>
      </c>
      <c r="O235" s="71"/>
      <c r="P235" s="202">
        <f t="shared" si="71"/>
        <v>0</v>
      </c>
      <c r="Q235" s="202">
        <v>0</v>
      </c>
      <c r="R235" s="202">
        <f t="shared" si="72"/>
        <v>0</v>
      </c>
      <c r="S235" s="202">
        <v>0</v>
      </c>
      <c r="T235" s="203">
        <f t="shared" si="7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187</v>
      </c>
      <c r="AT235" s="204" t="s">
        <v>184</v>
      </c>
      <c r="AU235" s="204" t="s">
        <v>198</v>
      </c>
      <c r="AY235" s="17" t="s">
        <v>182</v>
      </c>
      <c r="BE235" s="205">
        <f t="shared" si="74"/>
        <v>0</v>
      </c>
      <c r="BF235" s="205">
        <f t="shared" si="75"/>
        <v>0</v>
      </c>
      <c r="BG235" s="205">
        <f t="shared" si="76"/>
        <v>0</v>
      </c>
      <c r="BH235" s="205">
        <f t="shared" si="77"/>
        <v>0</v>
      </c>
      <c r="BI235" s="205">
        <f t="shared" si="78"/>
        <v>0</v>
      </c>
      <c r="BJ235" s="17" t="s">
        <v>80</v>
      </c>
      <c r="BK235" s="205">
        <f t="shared" si="79"/>
        <v>0</v>
      </c>
      <c r="BL235" s="17" t="s">
        <v>187</v>
      </c>
      <c r="BM235" s="204" t="s">
        <v>6828</v>
      </c>
    </row>
    <row r="236" spans="1:65" s="2" customFormat="1" ht="24.2" customHeight="1">
      <c r="A236" s="34"/>
      <c r="B236" s="35"/>
      <c r="C236" s="192" t="s">
        <v>1153</v>
      </c>
      <c r="D236" s="192" t="s">
        <v>184</v>
      </c>
      <c r="E236" s="193" t="s">
        <v>6829</v>
      </c>
      <c r="F236" s="194" t="s">
        <v>6830</v>
      </c>
      <c r="G236" s="195" t="s">
        <v>1883</v>
      </c>
      <c r="H236" s="196">
        <v>1</v>
      </c>
      <c r="I236" s="197"/>
      <c r="J236" s="198">
        <f t="shared" si="70"/>
        <v>0</v>
      </c>
      <c r="K236" s="199"/>
      <c r="L236" s="39"/>
      <c r="M236" s="200" t="s">
        <v>1</v>
      </c>
      <c r="N236" s="201" t="s">
        <v>37</v>
      </c>
      <c r="O236" s="71"/>
      <c r="P236" s="202">
        <f t="shared" si="71"/>
        <v>0</v>
      </c>
      <c r="Q236" s="202">
        <v>0</v>
      </c>
      <c r="R236" s="202">
        <f t="shared" si="72"/>
        <v>0</v>
      </c>
      <c r="S236" s="202">
        <v>0</v>
      </c>
      <c r="T236" s="203">
        <f t="shared" si="7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187</v>
      </c>
      <c r="AT236" s="204" t="s">
        <v>184</v>
      </c>
      <c r="AU236" s="204" t="s">
        <v>198</v>
      </c>
      <c r="AY236" s="17" t="s">
        <v>182</v>
      </c>
      <c r="BE236" s="205">
        <f t="shared" si="74"/>
        <v>0</v>
      </c>
      <c r="BF236" s="205">
        <f t="shared" si="75"/>
        <v>0</v>
      </c>
      <c r="BG236" s="205">
        <f t="shared" si="76"/>
        <v>0</v>
      </c>
      <c r="BH236" s="205">
        <f t="shared" si="77"/>
        <v>0</v>
      </c>
      <c r="BI236" s="205">
        <f t="shared" si="78"/>
        <v>0</v>
      </c>
      <c r="BJ236" s="17" t="s">
        <v>80</v>
      </c>
      <c r="BK236" s="205">
        <f t="shared" si="79"/>
        <v>0</v>
      </c>
      <c r="BL236" s="17" t="s">
        <v>187</v>
      </c>
      <c r="BM236" s="204" t="s">
        <v>6831</v>
      </c>
    </row>
    <row r="237" spans="1:65" s="2" customFormat="1" ht="16.5" customHeight="1">
      <c r="A237" s="34"/>
      <c r="B237" s="35"/>
      <c r="C237" s="192" t="s">
        <v>1157</v>
      </c>
      <c r="D237" s="192" t="s">
        <v>184</v>
      </c>
      <c r="E237" s="193" t="s">
        <v>6832</v>
      </c>
      <c r="F237" s="194" t="s">
        <v>6833</v>
      </c>
      <c r="G237" s="195" t="s">
        <v>1</v>
      </c>
      <c r="H237" s="196">
        <v>0</v>
      </c>
      <c r="I237" s="197"/>
      <c r="J237" s="198">
        <f t="shared" si="70"/>
        <v>0</v>
      </c>
      <c r="K237" s="199"/>
      <c r="L237" s="39"/>
      <c r="M237" s="200" t="s">
        <v>1</v>
      </c>
      <c r="N237" s="201" t="s">
        <v>37</v>
      </c>
      <c r="O237" s="71"/>
      <c r="P237" s="202">
        <f t="shared" si="71"/>
        <v>0</v>
      </c>
      <c r="Q237" s="202">
        <v>0</v>
      </c>
      <c r="R237" s="202">
        <f t="shared" si="72"/>
        <v>0</v>
      </c>
      <c r="S237" s="202">
        <v>0</v>
      </c>
      <c r="T237" s="203">
        <f t="shared" si="7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187</v>
      </c>
      <c r="AT237" s="204" t="s">
        <v>184</v>
      </c>
      <c r="AU237" s="204" t="s">
        <v>198</v>
      </c>
      <c r="AY237" s="17" t="s">
        <v>182</v>
      </c>
      <c r="BE237" s="205">
        <f t="shared" si="74"/>
        <v>0</v>
      </c>
      <c r="BF237" s="205">
        <f t="shared" si="75"/>
        <v>0</v>
      </c>
      <c r="BG237" s="205">
        <f t="shared" si="76"/>
        <v>0</v>
      </c>
      <c r="BH237" s="205">
        <f t="shared" si="77"/>
        <v>0</v>
      </c>
      <c r="BI237" s="205">
        <f t="shared" si="78"/>
        <v>0</v>
      </c>
      <c r="BJ237" s="17" t="s">
        <v>80</v>
      </c>
      <c r="BK237" s="205">
        <f t="shared" si="79"/>
        <v>0</v>
      </c>
      <c r="BL237" s="17" t="s">
        <v>187</v>
      </c>
      <c r="BM237" s="204" t="s">
        <v>6834</v>
      </c>
    </row>
    <row r="238" spans="1:65" s="2" customFormat="1" ht="24.2" customHeight="1">
      <c r="A238" s="34"/>
      <c r="B238" s="35"/>
      <c r="C238" s="192" t="s">
        <v>1178</v>
      </c>
      <c r="D238" s="192" t="s">
        <v>184</v>
      </c>
      <c r="E238" s="193" t="s">
        <v>6835</v>
      </c>
      <c r="F238" s="194" t="s">
        <v>6836</v>
      </c>
      <c r="G238" s="195" t="s">
        <v>318</v>
      </c>
      <c r="H238" s="196">
        <v>70</v>
      </c>
      <c r="I238" s="197"/>
      <c r="J238" s="198">
        <f t="shared" si="70"/>
        <v>0</v>
      </c>
      <c r="K238" s="199"/>
      <c r="L238" s="39"/>
      <c r="M238" s="200" t="s">
        <v>1</v>
      </c>
      <c r="N238" s="201" t="s">
        <v>37</v>
      </c>
      <c r="O238" s="71"/>
      <c r="P238" s="202">
        <f t="shared" si="71"/>
        <v>0</v>
      </c>
      <c r="Q238" s="202">
        <v>0</v>
      </c>
      <c r="R238" s="202">
        <f t="shared" si="72"/>
        <v>0</v>
      </c>
      <c r="S238" s="202">
        <v>0</v>
      </c>
      <c r="T238" s="203">
        <f t="shared" si="7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4" t="s">
        <v>187</v>
      </c>
      <c r="AT238" s="204" t="s">
        <v>184</v>
      </c>
      <c r="AU238" s="204" t="s">
        <v>198</v>
      </c>
      <c r="AY238" s="17" t="s">
        <v>182</v>
      </c>
      <c r="BE238" s="205">
        <f t="shared" si="74"/>
        <v>0</v>
      </c>
      <c r="BF238" s="205">
        <f t="shared" si="75"/>
        <v>0</v>
      </c>
      <c r="BG238" s="205">
        <f t="shared" si="76"/>
        <v>0</v>
      </c>
      <c r="BH238" s="205">
        <f t="shared" si="77"/>
        <v>0</v>
      </c>
      <c r="BI238" s="205">
        <f t="shared" si="78"/>
        <v>0</v>
      </c>
      <c r="BJ238" s="17" t="s">
        <v>80</v>
      </c>
      <c r="BK238" s="205">
        <f t="shared" si="79"/>
        <v>0</v>
      </c>
      <c r="BL238" s="17" t="s">
        <v>187</v>
      </c>
      <c r="BM238" s="204" t="s">
        <v>6837</v>
      </c>
    </row>
    <row r="239" spans="1:65" s="12" customFormat="1" ht="20.85" customHeight="1">
      <c r="B239" s="176"/>
      <c r="C239" s="177"/>
      <c r="D239" s="178" t="s">
        <v>71</v>
      </c>
      <c r="E239" s="190" t="s">
        <v>6838</v>
      </c>
      <c r="F239" s="190" t="s">
        <v>6839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SUM(P240:P241)</f>
        <v>0</v>
      </c>
      <c r="Q239" s="184"/>
      <c r="R239" s="185">
        <f>SUM(R240:R241)</f>
        <v>0</v>
      </c>
      <c r="S239" s="184"/>
      <c r="T239" s="186">
        <f>SUM(T240:T241)</f>
        <v>0</v>
      </c>
      <c r="AR239" s="187" t="s">
        <v>80</v>
      </c>
      <c r="AT239" s="188" t="s">
        <v>71</v>
      </c>
      <c r="AU239" s="188" t="s">
        <v>82</v>
      </c>
      <c r="AY239" s="187" t="s">
        <v>182</v>
      </c>
      <c r="BK239" s="189">
        <f>SUM(BK240:BK241)</f>
        <v>0</v>
      </c>
    </row>
    <row r="240" spans="1:65" s="2" customFormat="1" ht="24.2" customHeight="1">
      <c r="A240" s="34"/>
      <c r="B240" s="35"/>
      <c r="C240" s="192" t="s">
        <v>1182</v>
      </c>
      <c r="D240" s="192" t="s">
        <v>184</v>
      </c>
      <c r="E240" s="193" t="s">
        <v>6840</v>
      </c>
      <c r="F240" s="194" t="s">
        <v>6841</v>
      </c>
      <c r="G240" s="195" t="s">
        <v>1883</v>
      </c>
      <c r="H240" s="196">
        <v>1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37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187</v>
      </c>
      <c r="AT240" s="204" t="s">
        <v>184</v>
      </c>
      <c r="AU240" s="204" t="s">
        <v>198</v>
      </c>
      <c r="AY240" s="17" t="s">
        <v>182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187</v>
      </c>
      <c r="BM240" s="204" t="s">
        <v>6842</v>
      </c>
    </row>
    <row r="241" spans="1:65" s="2" customFormat="1" ht="16.5" customHeight="1">
      <c r="A241" s="34"/>
      <c r="B241" s="35"/>
      <c r="C241" s="192" t="s">
        <v>1186</v>
      </c>
      <c r="D241" s="192" t="s">
        <v>184</v>
      </c>
      <c r="E241" s="193" t="s">
        <v>6843</v>
      </c>
      <c r="F241" s="194" t="s">
        <v>6844</v>
      </c>
      <c r="G241" s="195" t="s">
        <v>318</v>
      </c>
      <c r="H241" s="196">
        <v>10</v>
      </c>
      <c r="I241" s="197"/>
      <c r="J241" s="198">
        <f>ROUND(I241*H241,2)</f>
        <v>0</v>
      </c>
      <c r="K241" s="199"/>
      <c r="L241" s="39"/>
      <c r="M241" s="200" t="s">
        <v>1</v>
      </c>
      <c r="N241" s="201" t="s">
        <v>37</v>
      </c>
      <c r="O241" s="71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187</v>
      </c>
      <c r="AT241" s="204" t="s">
        <v>184</v>
      </c>
      <c r="AU241" s="204" t="s">
        <v>198</v>
      </c>
      <c r="AY241" s="17" t="s">
        <v>182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80</v>
      </c>
      <c r="BK241" s="205">
        <f>ROUND(I241*H241,2)</f>
        <v>0</v>
      </c>
      <c r="BL241" s="17" t="s">
        <v>187</v>
      </c>
      <c r="BM241" s="204" t="s">
        <v>6845</v>
      </c>
    </row>
    <row r="242" spans="1:65" s="12" customFormat="1" ht="20.85" customHeight="1">
      <c r="B242" s="176"/>
      <c r="C242" s="177"/>
      <c r="D242" s="178" t="s">
        <v>71</v>
      </c>
      <c r="E242" s="190" t="s">
        <v>6846</v>
      </c>
      <c r="F242" s="190" t="s">
        <v>6847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P243</f>
        <v>0</v>
      </c>
      <c r="Q242" s="184"/>
      <c r="R242" s="185">
        <f>R243</f>
        <v>0</v>
      </c>
      <c r="S242" s="184"/>
      <c r="T242" s="186">
        <f>T243</f>
        <v>0</v>
      </c>
      <c r="AR242" s="187" t="s">
        <v>80</v>
      </c>
      <c r="AT242" s="188" t="s">
        <v>71</v>
      </c>
      <c r="AU242" s="188" t="s">
        <v>82</v>
      </c>
      <c r="AY242" s="187" t="s">
        <v>182</v>
      </c>
      <c r="BK242" s="189">
        <f>BK243</f>
        <v>0</v>
      </c>
    </row>
    <row r="243" spans="1:65" s="2" customFormat="1" ht="16.5" customHeight="1">
      <c r="A243" s="34"/>
      <c r="B243" s="35"/>
      <c r="C243" s="192" t="s">
        <v>1194</v>
      </c>
      <c r="D243" s="192" t="s">
        <v>184</v>
      </c>
      <c r="E243" s="193" t="s">
        <v>6848</v>
      </c>
      <c r="F243" s="194" t="s">
        <v>6667</v>
      </c>
      <c r="G243" s="195" t="s">
        <v>941</v>
      </c>
      <c r="H243" s="196">
        <v>50</v>
      </c>
      <c r="I243" s="197"/>
      <c r="J243" s="198">
        <f>ROUND(I243*H243,2)</f>
        <v>0</v>
      </c>
      <c r="K243" s="199"/>
      <c r="L243" s="39"/>
      <c r="M243" s="200" t="s">
        <v>1</v>
      </c>
      <c r="N243" s="201" t="s">
        <v>37</v>
      </c>
      <c r="O243" s="71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4" t="s">
        <v>187</v>
      </c>
      <c r="AT243" s="204" t="s">
        <v>184</v>
      </c>
      <c r="AU243" s="204" t="s">
        <v>198</v>
      </c>
      <c r="AY243" s="17" t="s">
        <v>182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80</v>
      </c>
      <c r="BK243" s="205">
        <f>ROUND(I243*H243,2)</f>
        <v>0</v>
      </c>
      <c r="BL243" s="17" t="s">
        <v>187</v>
      </c>
      <c r="BM243" s="204" t="s">
        <v>6849</v>
      </c>
    </row>
    <row r="244" spans="1:65" s="12" customFormat="1" ht="20.85" customHeight="1">
      <c r="B244" s="176"/>
      <c r="C244" s="177"/>
      <c r="D244" s="178" t="s">
        <v>71</v>
      </c>
      <c r="E244" s="190" t="s">
        <v>6850</v>
      </c>
      <c r="F244" s="190" t="s">
        <v>6851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SUM(P245:P249)</f>
        <v>0</v>
      </c>
      <c r="Q244" s="184"/>
      <c r="R244" s="185">
        <f>SUM(R245:R249)</f>
        <v>0</v>
      </c>
      <c r="S244" s="184"/>
      <c r="T244" s="186">
        <f>SUM(T245:T249)</f>
        <v>0</v>
      </c>
      <c r="AR244" s="187" t="s">
        <v>80</v>
      </c>
      <c r="AT244" s="188" t="s">
        <v>71</v>
      </c>
      <c r="AU244" s="188" t="s">
        <v>82</v>
      </c>
      <c r="AY244" s="187" t="s">
        <v>182</v>
      </c>
      <c r="BK244" s="189">
        <f>SUM(BK245:BK249)</f>
        <v>0</v>
      </c>
    </row>
    <row r="245" spans="1:65" s="2" customFormat="1" ht="24.2" customHeight="1">
      <c r="A245" s="34"/>
      <c r="B245" s="35"/>
      <c r="C245" s="192" t="s">
        <v>1199</v>
      </c>
      <c r="D245" s="192" t="s">
        <v>184</v>
      </c>
      <c r="E245" s="193" t="s">
        <v>6852</v>
      </c>
      <c r="F245" s="194" t="s">
        <v>6853</v>
      </c>
      <c r="G245" s="195" t="s">
        <v>1883</v>
      </c>
      <c r="H245" s="196">
        <v>1</v>
      </c>
      <c r="I245" s="197"/>
      <c r="J245" s="198">
        <f>ROUND(I245*H245,2)</f>
        <v>0</v>
      </c>
      <c r="K245" s="199"/>
      <c r="L245" s="39"/>
      <c r="M245" s="200" t="s">
        <v>1</v>
      </c>
      <c r="N245" s="201" t="s">
        <v>37</v>
      </c>
      <c r="O245" s="71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4" t="s">
        <v>187</v>
      </c>
      <c r="AT245" s="204" t="s">
        <v>184</v>
      </c>
      <c r="AU245" s="204" t="s">
        <v>198</v>
      </c>
      <c r="AY245" s="17" t="s">
        <v>182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7" t="s">
        <v>80</v>
      </c>
      <c r="BK245" s="205">
        <f>ROUND(I245*H245,2)</f>
        <v>0</v>
      </c>
      <c r="BL245" s="17" t="s">
        <v>187</v>
      </c>
      <c r="BM245" s="204" t="s">
        <v>6854</v>
      </c>
    </row>
    <row r="246" spans="1:65" s="2" customFormat="1" ht="16.5" customHeight="1">
      <c r="A246" s="34"/>
      <c r="B246" s="35"/>
      <c r="C246" s="192" t="s">
        <v>1214</v>
      </c>
      <c r="D246" s="192" t="s">
        <v>184</v>
      </c>
      <c r="E246" s="193" t="s">
        <v>6855</v>
      </c>
      <c r="F246" s="194" t="s">
        <v>6856</v>
      </c>
      <c r="G246" s="195" t="s">
        <v>1883</v>
      </c>
      <c r="H246" s="196">
        <v>1</v>
      </c>
      <c r="I246" s="197"/>
      <c r="J246" s="198">
        <f>ROUND(I246*H246,2)</f>
        <v>0</v>
      </c>
      <c r="K246" s="199"/>
      <c r="L246" s="39"/>
      <c r="M246" s="200" t="s">
        <v>1</v>
      </c>
      <c r="N246" s="201" t="s">
        <v>37</v>
      </c>
      <c r="O246" s="71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187</v>
      </c>
      <c r="AT246" s="204" t="s">
        <v>184</v>
      </c>
      <c r="AU246" s="204" t="s">
        <v>198</v>
      </c>
      <c r="AY246" s="17" t="s">
        <v>182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80</v>
      </c>
      <c r="BK246" s="205">
        <f>ROUND(I246*H246,2)</f>
        <v>0</v>
      </c>
      <c r="BL246" s="17" t="s">
        <v>187</v>
      </c>
      <c r="BM246" s="204" t="s">
        <v>6857</v>
      </c>
    </row>
    <row r="247" spans="1:65" s="2" customFormat="1" ht="16.5" customHeight="1">
      <c r="A247" s="34"/>
      <c r="B247" s="35"/>
      <c r="C247" s="192" t="s">
        <v>1220</v>
      </c>
      <c r="D247" s="192" t="s">
        <v>184</v>
      </c>
      <c r="E247" s="193" t="s">
        <v>6858</v>
      </c>
      <c r="F247" s="194" t="s">
        <v>6859</v>
      </c>
      <c r="G247" s="195" t="s">
        <v>1883</v>
      </c>
      <c r="H247" s="196">
        <v>2</v>
      </c>
      <c r="I247" s="197"/>
      <c r="J247" s="198">
        <f>ROUND(I247*H247,2)</f>
        <v>0</v>
      </c>
      <c r="K247" s="199"/>
      <c r="L247" s="39"/>
      <c r="M247" s="200" t="s">
        <v>1</v>
      </c>
      <c r="N247" s="201" t="s">
        <v>37</v>
      </c>
      <c r="O247" s="71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187</v>
      </c>
      <c r="AT247" s="204" t="s">
        <v>184</v>
      </c>
      <c r="AU247" s="204" t="s">
        <v>198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187</v>
      </c>
      <c r="BM247" s="204" t="s">
        <v>6860</v>
      </c>
    </row>
    <row r="248" spans="1:65" s="2" customFormat="1" ht="16.5" customHeight="1">
      <c r="A248" s="34"/>
      <c r="B248" s="35"/>
      <c r="C248" s="192" t="s">
        <v>1225</v>
      </c>
      <c r="D248" s="192" t="s">
        <v>184</v>
      </c>
      <c r="E248" s="193" t="s">
        <v>6861</v>
      </c>
      <c r="F248" s="194" t="s">
        <v>6862</v>
      </c>
      <c r="G248" s="195" t="s">
        <v>1883</v>
      </c>
      <c r="H248" s="196">
        <v>1</v>
      </c>
      <c r="I248" s="197"/>
      <c r="J248" s="198">
        <f>ROUND(I248*H248,2)</f>
        <v>0</v>
      </c>
      <c r="K248" s="199"/>
      <c r="L248" s="39"/>
      <c r="M248" s="200" t="s">
        <v>1</v>
      </c>
      <c r="N248" s="201" t="s">
        <v>37</v>
      </c>
      <c r="O248" s="71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4" t="s">
        <v>187</v>
      </c>
      <c r="AT248" s="204" t="s">
        <v>184</v>
      </c>
      <c r="AU248" s="204" t="s">
        <v>198</v>
      </c>
      <c r="AY248" s="17" t="s">
        <v>182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7" t="s">
        <v>80</v>
      </c>
      <c r="BK248" s="205">
        <f>ROUND(I248*H248,2)</f>
        <v>0</v>
      </c>
      <c r="BL248" s="17" t="s">
        <v>187</v>
      </c>
      <c r="BM248" s="204" t="s">
        <v>6863</v>
      </c>
    </row>
    <row r="249" spans="1:65" s="2" customFormat="1" ht="16.5" customHeight="1">
      <c r="A249" s="34"/>
      <c r="B249" s="35"/>
      <c r="C249" s="192" t="s">
        <v>1234</v>
      </c>
      <c r="D249" s="192" t="s">
        <v>184</v>
      </c>
      <c r="E249" s="193" t="s">
        <v>6864</v>
      </c>
      <c r="F249" s="194" t="s">
        <v>6844</v>
      </c>
      <c r="G249" s="195" t="s">
        <v>318</v>
      </c>
      <c r="H249" s="196">
        <v>30</v>
      </c>
      <c r="I249" s="197"/>
      <c r="J249" s="198">
        <f>ROUND(I249*H249,2)</f>
        <v>0</v>
      </c>
      <c r="K249" s="199"/>
      <c r="L249" s="39"/>
      <c r="M249" s="200" t="s">
        <v>1</v>
      </c>
      <c r="N249" s="201" t="s">
        <v>37</v>
      </c>
      <c r="O249" s="71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187</v>
      </c>
      <c r="AT249" s="204" t="s">
        <v>184</v>
      </c>
      <c r="AU249" s="204" t="s">
        <v>198</v>
      </c>
      <c r="AY249" s="17" t="s">
        <v>182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80</v>
      </c>
      <c r="BK249" s="205">
        <f>ROUND(I249*H249,2)</f>
        <v>0</v>
      </c>
      <c r="BL249" s="17" t="s">
        <v>187</v>
      </c>
      <c r="BM249" s="204" t="s">
        <v>6865</v>
      </c>
    </row>
    <row r="250" spans="1:65" s="12" customFormat="1" ht="20.85" customHeight="1">
      <c r="B250" s="176"/>
      <c r="C250" s="177"/>
      <c r="D250" s="178" t="s">
        <v>71</v>
      </c>
      <c r="E250" s="190" t="s">
        <v>6866</v>
      </c>
      <c r="F250" s="190" t="s">
        <v>6867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SUM(P251:P258)</f>
        <v>0</v>
      </c>
      <c r="Q250" s="184"/>
      <c r="R250" s="185">
        <f>SUM(R251:R258)</f>
        <v>0</v>
      </c>
      <c r="S250" s="184"/>
      <c r="T250" s="186">
        <f>SUM(T251:T258)</f>
        <v>0</v>
      </c>
      <c r="AR250" s="187" t="s">
        <v>80</v>
      </c>
      <c r="AT250" s="188" t="s">
        <v>71</v>
      </c>
      <c r="AU250" s="188" t="s">
        <v>82</v>
      </c>
      <c r="AY250" s="187" t="s">
        <v>182</v>
      </c>
      <c r="BK250" s="189">
        <f>SUM(BK251:BK258)</f>
        <v>0</v>
      </c>
    </row>
    <row r="251" spans="1:65" s="2" customFormat="1" ht="16.5" customHeight="1">
      <c r="A251" s="34"/>
      <c r="B251" s="35"/>
      <c r="C251" s="192" t="s">
        <v>1249</v>
      </c>
      <c r="D251" s="192" t="s">
        <v>184</v>
      </c>
      <c r="E251" s="193" t="s">
        <v>6868</v>
      </c>
      <c r="F251" s="194" t="s">
        <v>6869</v>
      </c>
      <c r="G251" s="195" t="s">
        <v>318</v>
      </c>
      <c r="H251" s="196">
        <v>100</v>
      </c>
      <c r="I251" s="197"/>
      <c r="J251" s="198">
        <f t="shared" ref="J251:J258" si="80">ROUND(I251*H251,2)</f>
        <v>0</v>
      </c>
      <c r="K251" s="199"/>
      <c r="L251" s="39"/>
      <c r="M251" s="200" t="s">
        <v>1</v>
      </c>
      <c r="N251" s="201" t="s">
        <v>37</v>
      </c>
      <c r="O251" s="71"/>
      <c r="P251" s="202">
        <f t="shared" ref="P251:P258" si="81">O251*H251</f>
        <v>0</v>
      </c>
      <c r="Q251" s="202">
        <v>0</v>
      </c>
      <c r="R251" s="202">
        <f t="shared" ref="R251:R258" si="82">Q251*H251</f>
        <v>0</v>
      </c>
      <c r="S251" s="202">
        <v>0</v>
      </c>
      <c r="T251" s="203">
        <f t="shared" ref="T251:T258" si="83"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187</v>
      </c>
      <c r="AT251" s="204" t="s">
        <v>184</v>
      </c>
      <c r="AU251" s="204" t="s">
        <v>198</v>
      </c>
      <c r="AY251" s="17" t="s">
        <v>182</v>
      </c>
      <c r="BE251" s="205">
        <f t="shared" ref="BE251:BE258" si="84">IF(N251="základní",J251,0)</f>
        <v>0</v>
      </c>
      <c r="BF251" s="205">
        <f t="shared" ref="BF251:BF258" si="85">IF(N251="snížená",J251,0)</f>
        <v>0</v>
      </c>
      <c r="BG251" s="205">
        <f t="shared" ref="BG251:BG258" si="86">IF(N251="zákl. přenesená",J251,0)</f>
        <v>0</v>
      </c>
      <c r="BH251" s="205">
        <f t="shared" ref="BH251:BH258" si="87">IF(N251="sníž. přenesená",J251,0)</f>
        <v>0</v>
      </c>
      <c r="BI251" s="205">
        <f t="shared" ref="BI251:BI258" si="88">IF(N251="nulová",J251,0)</f>
        <v>0</v>
      </c>
      <c r="BJ251" s="17" t="s">
        <v>80</v>
      </c>
      <c r="BK251" s="205">
        <f t="shared" ref="BK251:BK258" si="89">ROUND(I251*H251,2)</f>
        <v>0</v>
      </c>
      <c r="BL251" s="17" t="s">
        <v>187</v>
      </c>
      <c r="BM251" s="204" t="s">
        <v>6870</v>
      </c>
    </row>
    <row r="252" spans="1:65" s="2" customFormat="1" ht="16.5" customHeight="1">
      <c r="A252" s="34"/>
      <c r="B252" s="35"/>
      <c r="C252" s="192" t="s">
        <v>1259</v>
      </c>
      <c r="D252" s="192" t="s">
        <v>184</v>
      </c>
      <c r="E252" s="193" t="s">
        <v>6871</v>
      </c>
      <c r="F252" s="194" t="s">
        <v>6872</v>
      </c>
      <c r="G252" s="195" t="s">
        <v>318</v>
      </c>
      <c r="H252" s="196">
        <v>100</v>
      </c>
      <c r="I252" s="197"/>
      <c r="J252" s="198">
        <f t="shared" si="80"/>
        <v>0</v>
      </c>
      <c r="K252" s="199"/>
      <c r="L252" s="39"/>
      <c r="M252" s="200" t="s">
        <v>1</v>
      </c>
      <c r="N252" s="201" t="s">
        <v>37</v>
      </c>
      <c r="O252" s="71"/>
      <c r="P252" s="202">
        <f t="shared" si="81"/>
        <v>0</v>
      </c>
      <c r="Q252" s="202">
        <v>0</v>
      </c>
      <c r="R252" s="202">
        <f t="shared" si="82"/>
        <v>0</v>
      </c>
      <c r="S252" s="202">
        <v>0</v>
      </c>
      <c r="T252" s="203">
        <f t="shared" si="8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187</v>
      </c>
      <c r="AT252" s="204" t="s">
        <v>184</v>
      </c>
      <c r="AU252" s="204" t="s">
        <v>198</v>
      </c>
      <c r="AY252" s="17" t="s">
        <v>182</v>
      </c>
      <c r="BE252" s="205">
        <f t="shared" si="84"/>
        <v>0</v>
      </c>
      <c r="BF252" s="205">
        <f t="shared" si="85"/>
        <v>0</v>
      </c>
      <c r="BG252" s="205">
        <f t="shared" si="86"/>
        <v>0</v>
      </c>
      <c r="BH252" s="205">
        <f t="shared" si="87"/>
        <v>0</v>
      </c>
      <c r="BI252" s="205">
        <f t="shared" si="88"/>
        <v>0</v>
      </c>
      <c r="BJ252" s="17" t="s">
        <v>80</v>
      </c>
      <c r="BK252" s="205">
        <f t="shared" si="89"/>
        <v>0</v>
      </c>
      <c r="BL252" s="17" t="s">
        <v>187</v>
      </c>
      <c r="BM252" s="204" t="s">
        <v>6873</v>
      </c>
    </row>
    <row r="253" spans="1:65" s="2" customFormat="1" ht="16.5" customHeight="1">
      <c r="A253" s="34"/>
      <c r="B253" s="35"/>
      <c r="C253" s="192" t="s">
        <v>1266</v>
      </c>
      <c r="D253" s="192" t="s">
        <v>184</v>
      </c>
      <c r="E253" s="193" t="s">
        <v>6874</v>
      </c>
      <c r="F253" s="194" t="s">
        <v>6875</v>
      </c>
      <c r="G253" s="195" t="s">
        <v>318</v>
      </c>
      <c r="H253" s="196">
        <v>100</v>
      </c>
      <c r="I253" s="197"/>
      <c r="J253" s="198">
        <f t="shared" si="80"/>
        <v>0</v>
      </c>
      <c r="K253" s="199"/>
      <c r="L253" s="39"/>
      <c r="M253" s="200" t="s">
        <v>1</v>
      </c>
      <c r="N253" s="201" t="s">
        <v>37</v>
      </c>
      <c r="O253" s="71"/>
      <c r="P253" s="202">
        <f t="shared" si="81"/>
        <v>0</v>
      </c>
      <c r="Q253" s="202">
        <v>0</v>
      </c>
      <c r="R253" s="202">
        <f t="shared" si="82"/>
        <v>0</v>
      </c>
      <c r="S253" s="202">
        <v>0</v>
      </c>
      <c r="T253" s="203">
        <f t="shared" si="8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4" t="s">
        <v>187</v>
      </c>
      <c r="AT253" s="204" t="s">
        <v>184</v>
      </c>
      <c r="AU253" s="204" t="s">
        <v>198</v>
      </c>
      <c r="AY253" s="17" t="s">
        <v>182</v>
      </c>
      <c r="BE253" s="205">
        <f t="shared" si="84"/>
        <v>0</v>
      </c>
      <c r="BF253" s="205">
        <f t="shared" si="85"/>
        <v>0</v>
      </c>
      <c r="BG253" s="205">
        <f t="shared" si="86"/>
        <v>0</v>
      </c>
      <c r="BH253" s="205">
        <f t="shared" si="87"/>
        <v>0</v>
      </c>
      <c r="BI253" s="205">
        <f t="shared" si="88"/>
        <v>0</v>
      </c>
      <c r="BJ253" s="17" t="s">
        <v>80</v>
      </c>
      <c r="BK253" s="205">
        <f t="shared" si="89"/>
        <v>0</v>
      </c>
      <c r="BL253" s="17" t="s">
        <v>187</v>
      </c>
      <c r="BM253" s="204" t="s">
        <v>6876</v>
      </c>
    </row>
    <row r="254" spans="1:65" s="2" customFormat="1" ht="16.5" customHeight="1">
      <c r="A254" s="34"/>
      <c r="B254" s="35"/>
      <c r="C254" s="192" t="s">
        <v>1274</v>
      </c>
      <c r="D254" s="192" t="s">
        <v>184</v>
      </c>
      <c r="E254" s="193" t="s">
        <v>6877</v>
      </c>
      <c r="F254" s="194" t="s">
        <v>6878</v>
      </c>
      <c r="G254" s="195" t="s">
        <v>1883</v>
      </c>
      <c r="H254" s="196">
        <v>4</v>
      </c>
      <c r="I254" s="197"/>
      <c r="J254" s="198">
        <f t="shared" si="80"/>
        <v>0</v>
      </c>
      <c r="K254" s="199"/>
      <c r="L254" s="39"/>
      <c r="M254" s="200" t="s">
        <v>1</v>
      </c>
      <c r="N254" s="201" t="s">
        <v>37</v>
      </c>
      <c r="O254" s="71"/>
      <c r="P254" s="202">
        <f t="shared" si="81"/>
        <v>0</v>
      </c>
      <c r="Q254" s="202">
        <v>0</v>
      </c>
      <c r="R254" s="202">
        <f t="shared" si="82"/>
        <v>0</v>
      </c>
      <c r="S254" s="202">
        <v>0</v>
      </c>
      <c r="T254" s="203">
        <f t="shared" si="8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4" t="s">
        <v>187</v>
      </c>
      <c r="AT254" s="204" t="s">
        <v>184</v>
      </c>
      <c r="AU254" s="204" t="s">
        <v>198</v>
      </c>
      <c r="AY254" s="17" t="s">
        <v>182</v>
      </c>
      <c r="BE254" s="205">
        <f t="shared" si="84"/>
        <v>0</v>
      </c>
      <c r="BF254" s="205">
        <f t="shared" si="85"/>
        <v>0</v>
      </c>
      <c r="BG254" s="205">
        <f t="shared" si="86"/>
        <v>0</v>
      </c>
      <c r="BH254" s="205">
        <f t="shared" si="87"/>
        <v>0</v>
      </c>
      <c r="BI254" s="205">
        <f t="shared" si="88"/>
        <v>0</v>
      </c>
      <c r="BJ254" s="17" t="s">
        <v>80</v>
      </c>
      <c r="BK254" s="205">
        <f t="shared" si="89"/>
        <v>0</v>
      </c>
      <c r="BL254" s="17" t="s">
        <v>187</v>
      </c>
      <c r="BM254" s="204" t="s">
        <v>6879</v>
      </c>
    </row>
    <row r="255" spans="1:65" s="2" customFormat="1" ht="16.5" customHeight="1">
      <c r="A255" s="34"/>
      <c r="B255" s="35"/>
      <c r="C255" s="192" t="s">
        <v>1280</v>
      </c>
      <c r="D255" s="192" t="s">
        <v>184</v>
      </c>
      <c r="E255" s="193" t="s">
        <v>6880</v>
      </c>
      <c r="F255" s="194" t="s">
        <v>6881</v>
      </c>
      <c r="G255" s="195" t="s">
        <v>1883</v>
      </c>
      <c r="H255" s="196">
        <v>5</v>
      </c>
      <c r="I255" s="197"/>
      <c r="J255" s="198">
        <f t="shared" si="80"/>
        <v>0</v>
      </c>
      <c r="K255" s="199"/>
      <c r="L255" s="39"/>
      <c r="M255" s="200" t="s">
        <v>1</v>
      </c>
      <c r="N255" s="201" t="s">
        <v>37</v>
      </c>
      <c r="O255" s="71"/>
      <c r="P255" s="202">
        <f t="shared" si="81"/>
        <v>0</v>
      </c>
      <c r="Q255" s="202">
        <v>0</v>
      </c>
      <c r="R255" s="202">
        <f t="shared" si="82"/>
        <v>0</v>
      </c>
      <c r="S255" s="202">
        <v>0</v>
      </c>
      <c r="T255" s="203">
        <f t="shared" si="8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4" t="s">
        <v>187</v>
      </c>
      <c r="AT255" s="204" t="s">
        <v>184</v>
      </c>
      <c r="AU255" s="204" t="s">
        <v>198</v>
      </c>
      <c r="AY255" s="17" t="s">
        <v>182</v>
      </c>
      <c r="BE255" s="205">
        <f t="shared" si="84"/>
        <v>0</v>
      </c>
      <c r="BF255" s="205">
        <f t="shared" si="85"/>
        <v>0</v>
      </c>
      <c r="BG255" s="205">
        <f t="shared" si="86"/>
        <v>0</v>
      </c>
      <c r="BH255" s="205">
        <f t="shared" si="87"/>
        <v>0</v>
      </c>
      <c r="BI255" s="205">
        <f t="shared" si="88"/>
        <v>0</v>
      </c>
      <c r="BJ255" s="17" t="s">
        <v>80</v>
      </c>
      <c r="BK255" s="205">
        <f t="shared" si="89"/>
        <v>0</v>
      </c>
      <c r="BL255" s="17" t="s">
        <v>187</v>
      </c>
      <c r="BM255" s="204" t="s">
        <v>6882</v>
      </c>
    </row>
    <row r="256" spans="1:65" s="2" customFormat="1" ht="16.5" customHeight="1">
      <c r="A256" s="34"/>
      <c r="B256" s="35"/>
      <c r="C256" s="192" t="s">
        <v>1286</v>
      </c>
      <c r="D256" s="192" t="s">
        <v>184</v>
      </c>
      <c r="E256" s="193" t="s">
        <v>6883</v>
      </c>
      <c r="F256" s="194" t="s">
        <v>6884</v>
      </c>
      <c r="G256" s="195" t="s">
        <v>1413</v>
      </c>
      <c r="H256" s="196">
        <v>1</v>
      </c>
      <c r="I256" s="197"/>
      <c r="J256" s="198">
        <f t="shared" si="80"/>
        <v>0</v>
      </c>
      <c r="K256" s="199"/>
      <c r="L256" s="39"/>
      <c r="M256" s="200" t="s">
        <v>1</v>
      </c>
      <c r="N256" s="201" t="s">
        <v>37</v>
      </c>
      <c r="O256" s="71"/>
      <c r="P256" s="202">
        <f t="shared" si="81"/>
        <v>0</v>
      </c>
      <c r="Q256" s="202">
        <v>0</v>
      </c>
      <c r="R256" s="202">
        <f t="shared" si="82"/>
        <v>0</v>
      </c>
      <c r="S256" s="202">
        <v>0</v>
      </c>
      <c r="T256" s="203">
        <f t="shared" si="8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187</v>
      </c>
      <c r="AT256" s="204" t="s">
        <v>184</v>
      </c>
      <c r="AU256" s="204" t="s">
        <v>198</v>
      </c>
      <c r="AY256" s="17" t="s">
        <v>182</v>
      </c>
      <c r="BE256" s="205">
        <f t="shared" si="84"/>
        <v>0</v>
      </c>
      <c r="BF256" s="205">
        <f t="shared" si="85"/>
        <v>0</v>
      </c>
      <c r="BG256" s="205">
        <f t="shared" si="86"/>
        <v>0</v>
      </c>
      <c r="BH256" s="205">
        <f t="shared" si="87"/>
        <v>0</v>
      </c>
      <c r="BI256" s="205">
        <f t="shared" si="88"/>
        <v>0</v>
      </c>
      <c r="BJ256" s="17" t="s">
        <v>80</v>
      </c>
      <c r="BK256" s="205">
        <f t="shared" si="89"/>
        <v>0</v>
      </c>
      <c r="BL256" s="17" t="s">
        <v>187</v>
      </c>
      <c r="BM256" s="204" t="s">
        <v>6885</v>
      </c>
    </row>
    <row r="257" spans="1:65" s="2" customFormat="1" ht="21.75" customHeight="1">
      <c r="A257" s="34"/>
      <c r="B257" s="35"/>
      <c r="C257" s="192" t="s">
        <v>1291</v>
      </c>
      <c r="D257" s="192" t="s">
        <v>184</v>
      </c>
      <c r="E257" s="193" t="s">
        <v>6886</v>
      </c>
      <c r="F257" s="194" t="s">
        <v>6377</v>
      </c>
      <c r="G257" s="195" t="s">
        <v>1413</v>
      </c>
      <c r="H257" s="196">
        <v>1</v>
      </c>
      <c r="I257" s="197"/>
      <c r="J257" s="198">
        <f t="shared" si="80"/>
        <v>0</v>
      </c>
      <c r="K257" s="199"/>
      <c r="L257" s="39"/>
      <c r="M257" s="200" t="s">
        <v>1</v>
      </c>
      <c r="N257" s="201" t="s">
        <v>37</v>
      </c>
      <c r="O257" s="71"/>
      <c r="P257" s="202">
        <f t="shared" si="81"/>
        <v>0</v>
      </c>
      <c r="Q257" s="202">
        <v>0</v>
      </c>
      <c r="R257" s="202">
        <f t="shared" si="82"/>
        <v>0</v>
      </c>
      <c r="S257" s="202">
        <v>0</v>
      </c>
      <c r="T257" s="203">
        <f t="shared" si="8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4" t="s">
        <v>187</v>
      </c>
      <c r="AT257" s="204" t="s">
        <v>184</v>
      </c>
      <c r="AU257" s="204" t="s">
        <v>198</v>
      </c>
      <c r="AY257" s="17" t="s">
        <v>182</v>
      </c>
      <c r="BE257" s="205">
        <f t="shared" si="84"/>
        <v>0</v>
      </c>
      <c r="BF257" s="205">
        <f t="shared" si="85"/>
        <v>0</v>
      </c>
      <c r="BG257" s="205">
        <f t="shared" si="86"/>
        <v>0</v>
      </c>
      <c r="BH257" s="205">
        <f t="shared" si="87"/>
        <v>0</v>
      </c>
      <c r="BI257" s="205">
        <f t="shared" si="88"/>
        <v>0</v>
      </c>
      <c r="BJ257" s="17" t="s">
        <v>80</v>
      </c>
      <c r="BK257" s="205">
        <f t="shared" si="89"/>
        <v>0</v>
      </c>
      <c r="BL257" s="17" t="s">
        <v>187</v>
      </c>
      <c r="BM257" s="204" t="s">
        <v>6887</v>
      </c>
    </row>
    <row r="258" spans="1:65" s="2" customFormat="1" ht="21.75" customHeight="1">
      <c r="A258" s="34"/>
      <c r="B258" s="35"/>
      <c r="C258" s="192" t="s">
        <v>1295</v>
      </c>
      <c r="D258" s="192" t="s">
        <v>184</v>
      </c>
      <c r="E258" s="193" t="s">
        <v>6888</v>
      </c>
      <c r="F258" s="194" t="s">
        <v>6889</v>
      </c>
      <c r="G258" s="195" t="s">
        <v>1413</v>
      </c>
      <c r="H258" s="196">
        <v>1</v>
      </c>
      <c r="I258" s="197"/>
      <c r="J258" s="198">
        <f t="shared" si="80"/>
        <v>0</v>
      </c>
      <c r="K258" s="199"/>
      <c r="L258" s="39"/>
      <c r="M258" s="200" t="s">
        <v>1</v>
      </c>
      <c r="N258" s="201" t="s">
        <v>37</v>
      </c>
      <c r="O258" s="71"/>
      <c r="P258" s="202">
        <f t="shared" si="81"/>
        <v>0</v>
      </c>
      <c r="Q258" s="202">
        <v>0</v>
      </c>
      <c r="R258" s="202">
        <f t="shared" si="82"/>
        <v>0</v>
      </c>
      <c r="S258" s="202">
        <v>0</v>
      </c>
      <c r="T258" s="203">
        <f t="shared" si="8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4" t="s">
        <v>187</v>
      </c>
      <c r="AT258" s="204" t="s">
        <v>184</v>
      </c>
      <c r="AU258" s="204" t="s">
        <v>198</v>
      </c>
      <c r="AY258" s="17" t="s">
        <v>182</v>
      </c>
      <c r="BE258" s="205">
        <f t="shared" si="84"/>
        <v>0</v>
      </c>
      <c r="BF258" s="205">
        <f t="shared" si="85"/>
        <v>0</v>
      </c>
      <c r="BG258" s="205">
        <f t="shared" si="86"/>
        <v>0</v>
      </c>
      <c r="BH258" s="205">
        <f t="shared" si="87"/>
        <v>0</v>
      </c>
      <c r="BI258" s="205">
        <f t="shared" si="88"/>
        <v>0</v>
      </c>
      <c r="BJ258" s="17" t="s">
        <v>80</v>
      </c>
      <c r="BK258" s="205">
        <f t="shared" si="89"/>
        <v>0</v>
      </c>
      <c r="BL258" s="17" t="s">
        <v>187</v>
      </c>
      <c r="BM258" s="204" t="s">
        <v>6890</v>
      </c>
    </row>
    <row r="259" spans="1:65" s="12" customFormat="1" ht="25.9" customHeight="1">
      <c r="B259" s="176"/>
      <c r="C259" s="177"/>
      <c r="D259" s="178" t="s">
        <v>71</v>
      </c>
      <c r="E259" s="179" t="s">
        <v>456</v>
      </c>
      <c r="F259" s="179" t="s">
        <v>457</v>
      </c>
      <c r="G259" s="177"/>
      <c r="H259" s="177"/>
      <c r="I259" s="180"/>
      <c r="J259" s="181">
        <f>BK259</f>
        <v>0</v>
      </c>
      <c r="K259" s="177"/>
      <c r="L259" s="182"/>
      <c r="M259" s="183"/>
      <c r="N259" s="184"/>
      <c r="O259" s="184"/>
      <c r="P259" s="185">
        <f>P260</f>
        <v>0</v>
      </c>
      <c r="Q259" s="184"/>
      <c r="R259" s="185">
        <f>R260</f>
        <v>0</v>
      </c>
      <c r="S259" s="184"/>
      <c r="T259" s="186">
        <f>T260</f>
        <v>0</v>
      </c>
      <c r="AR259" s="187" t="s">
        <v>82</v>
      </c>
      <c r="AT259" s="188" t="s">
        <v>71</v>
      </c>
      <c r="AU259" s="188" t="s">
        <v>72</v>
      </c>
      <c r="AY259" s="187" t="s">
        <v>182</v>
      </c>
      <c r="BK259" s="189">
        <f>BK260</f>
        <v>0</v>
      </c>
    </row>
    <row r="260" spans="1:65" s="12" customFormat="1" ht="22.9" customHeight="1">
      <c r="B260" s="176"/>
      <c r="C260" s="177"/>
      <c r="D260" s="178" t="s">
        <v>71</v>
      </c>
      <c r="E260" s="190" t="s">
        <v>2666</v>
      </c>
      <c r="F260" s="190" t="s">
        <v>2667</v>
      </c>
      <c r="G260" s="177"/>
      <c r="H260" s="177"/>
      <c r="I260" s="180"/>
      <c r="J260" s="191">
        <f>BK260</f>
        <v>0</v>
      </c>
      <c r="K260" s="177"/>
      <c r="L260" s="182"/>
      <c r="M260" s="183"/>
      <c r="N260" s="184"/>
      <c r="O260" s="184"/>
      <c r="P260" s="185">
        <f>SUM(P261:P262)</f>
        <v>0</v>
      </c>
      <c r="Q260" s="184"/>
      <c r="R260" s="185">
        <f>SUM(R261:R262)</f>
        <v>0</v>
      </c>
      <c r="S260" s="184"/>
      <c r="T260" s="186">
        <f>SUM(T261:T262)</f>
        <v>0</v>
      </c>
      <c r="AR260" s="187" t="s">
        <v>82</v>
      </c>
      <c r="AT260" s="188" t="s">
        <v>71</v>
      </c>
      <c r="AU260" s="188" t="s">
        <v>80</v>
      </c>
      <c r="AY260" s="187" t="s">
        <v>182</v>
      </c>
      <c r="BK260" s="189">
        <f>SUM(BK261:BK262)</f>
        <v>0</v>
      </c>
    </row>
    <row r="261" spans="1:65" s="2" customFormat="1" ht="16.5" customHeight="1">
      <c r="A261" s="34"/>
      <c r="B261" s="35"/>
      <c r="C261" s="192" t="s">
        <v>1300</v>
      </c>
      <c r="D261" s="192" t="s">
        <v>184</v>
      </c>
      <c r="E261" s="193" t="s">
        <v>6891</v>
      </c>
      <c r="F261" s="194" t="s">
        <v>6892</v>
      </c>
      <c r="G261" s="195" t="s">
        <v>324</v>
      </c>
      <c r="H261" s="196">
        <v>1</v>
      </c>
      <c r="I261" s="197"/>
      <c r="J261" s="198">
        <f>ROUND(I261*H261,2)</f>
        <v>0</v>
      </c>
      <c r="K261" s="199"/>
      <c r="L261" s="39"/>
      <c r="M261" s="200" t="s">
        <v>1</v>
      </c>
      <c r="N261" s="201" t="s">
        <v>37</v>
      </c>
      <c r="O261" s="71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4" t="s">
        <v>326</v>
      </c>
      <c r="AT261" s="204" t="s">
        <v>184</v>
      </c>
      <c r="AU261" s="204" t="s">
        <v>82</v>
      </c>
      <c r="AY261" s="17" t="s">
        <v>182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7" t="s">
        <v>80</v>
      </c>
      <c r="BK261" s="205">
        <f>ROUND(I261*H261,2)</f>
        <v>0</v>
      </c>
      <c r="BL261" s="17" t="s">
        <v>326</v>
      </c>
      <c r="BM261" s="204" t="s">
        <v>6893</v>
      </c>
    </row>
    <row r="262" spans="1:65" s="2" customFormat="1" ht="16.5" customHeight="1">
      <c r="A262" s="34"/>
      <c r="B262" s="35"/>
      <c r="C262" s="192" t="s">
        <v>1305</v>
      </c>
      <c r="D262" s="192" t="s">
        <v>184</v>
      </c>
      <c r="E262" s="193" t="s">
        <v>6894</v>
      </c>
      <c r="F262" s="194" t="s">
        <v>6895</v>
      </c>
      <c r="G262" s="195" t="s">
        <v>324</v>
      </c>
      <c r="H262" s="196">
        <v>1</v>
      </c>
      <c r="I262" s="197"/>
      <c r="J262" s="198">
        <f>ROUND(I262*H262,2)</f>
        <v>0</v>
      </c>
      <c r="K262" s="199"/>
      <c r="L262" s="39"/>
      <c r="M262" s="257" t="s">
        <v>1</v>
      </c>
      <c r="N262" s="258" t="s">
        <v>37</v>
      </c>
      <c r="O262" s="259"/>
      <c r="P262" s="260">
        <f>O262*H262</f>
        <v>0</v>
      </c>
      <c r="Q262" s="260">
        <v>0</v>
      </c>
      <c r="R262" s="260">
        <f>Q262*H262</f>
        <v>0</v>
      </c>
      <c r="S262" s="260">
        <v>0</v>
      </c>
      <c r="T262" s="26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326</v>
      </c>
      <c r="AT262" s="204" t="s">
        <v>184</v>
      </c>
      <c r="AU262" s="204" t="s">
        <v>82</v>
      </c>
      <c r="AY262" s="17" t="s">
        <v>182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326</v>
      </c>
      <c r="BM262" s="204" t="s">
        <v>6896</v>
      </c>
    </row>
    <row r="263" spans="1:65" s="2" customFormat="1" ht="6.95" customHeight="1">
      <c r="A263" s="34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39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sheetProtection algorithmName="SHA-512" hashValue="Kp+myDGMzSru8FjNu5r/ULT1iZLja40qPMR/+77hPH6EZh86k1zXtiJ1by7kWrYIxXwImC1mpj7R+IfMknVYnQ==" saltValue="ouQ9zJhxVsObKmbPa3jpJCrVLBwrSpD8YsgKW9gl0hYxve8TjsGLYmkB4H768ej9w8tvbQt+WKelstq3WgzAmg==" spinCount="100000" sheet="1" objects="1" scenarios="1" formatColumns="0" formatRows="0" autoFilter="0"/>
  <autoFilter ref="C131:K26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141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6897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ROUND((SUM(BE129:BE305)),  2)</f>
        <v>0</v>
      </c>
      <c r="G33" s="34"/>
      <c r="H33" s="34"/>
      <c r="I33" s="130">
        <v>0.21</v>
      </c>
      <c r="J33" s="129">
        <f>ROUND(((SUM(BE129:BE305))*I33),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ROUND((SUM(BF129:BF305)),  2)</f>
        <v>0</v>
      </c>
      <c r="G34" s="34"/>
      <c r="H34" s="34"/>
      <c r="I34" s="130">
        <v>0.12</v>
      </c>
      <c r="J34" s="129">
        <f>ROUND(((SUM(BF129:BF305))*I34),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ROUND((SUM(BG129:BG305)),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ROUND((SUM(BH129:BH305)),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ROUND((SUM(BI129:BI305)),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11 - AV + jevištní technika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6898</v>
      </c>
      <c r="E97" s="156"/>
      <c r="F97" s="156"/>
      <c r="G97" s="156"/>
      <c r="H97" s="156"/>
      <c r="I97" s="156"/>
      <c r="J97" s="157">
        <f>J130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6899</v>
      </c>
      <c r="E98" s="161"/>
      <c r="F98" s="161"/>
      <c r="G98" s="161"/>
      <c r="H98" s="161"/>
      <c r="I98" s="161"/>
      <c r="J98" s="162">
        <f>J131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6900</v>
      </c>
      <c r="E99" s="161"/>
      <c r="F99" s="161"/>
      <c r="G99" s="161"/>
      <c r="H99" s="161"/>
      <c r="I99" s="161"/>
      <c r="J99" s="162">
        <f>J161</f>
        <v>0</v>
      </c>
      <c r="K99" s="104"/>
      <c r="L99" s="163"/>
    </row>
    <row r="100" spans="1:31" s="9" customFormat="1" ht="24.95" customHeight="1">
      <c r="B100" s="153"/>
      <c r="C100" s="154"/>
      <c r="D100" s="155" t="s">
        <v>6901</v>
      </c>
      <c r="E100" s="156"/>
      <c r="F100" s="156"/>
      <c r="G100" s="156"/>
      <c r="H100" s="156"/>
      <c r="I100" s="156"/>
      <c r="J100" s="157">
        <f>J169</f>
        <v>0</v>
      </c>
      <c r="K100" s="154"/>
      <c r="L100" s="158"/>
    </row>
    <row r="101" spans="1:31" s="10" customFormat="1" ht="19.899999999999999" customHeight="1">
      <c r="B101" s="159"/>
      <c r="C101" s="104"/>
      <c r="D101" s="160" t="s">
        <v>6902</v>
      </c>
      <c r="E101" s="161"/>
      <c r="F101" s="161"/>
      <c r="G101" s="161"/>
      <c r="H101" s="161"/>
      <c r="I101" s="161"/>
      <c r="J101" s="162">
        <f>J170</f>
        <v>0</v>
      </c>
      <c r="K101" s="104"/>
      <c r="L101" s="163"/>
    </row>
    <row r="102" spans="1:31" s="9" customFormat="1" ht="24.95" customHeight="1">
      <c r="B102" s="153"/>
      <c r="C102" s="154"/>
      <c r="D102" s="155" t="s">
        <v>6903</v>
      </c>
      <c r="E102" s="156"/>
      <c r="F102" s="156"/>
      <c r="G102" s="156"/>
      <c r="H102" s="156"/>
      <c r="I102" s="156"/>
      <c r="J102" s="157">
        <f>J214</f>
        <v>0</v>
      </c>
      <c r="K102" s="154"/>
      <c r="L102" s="158"/>
    </row>
    <row r="103" spans="1:31" s="10" customFormat="1" ht="19.899999999999999" customHeight="1">
      <c r="B103" s="159"/>
      <c r="C103" s="104"/>
      <c r="D103" s="160" t="s">
        <v>6904</v>
      </c>
      <c r="E103" s="161"/>
      <c r="F103" s="161"/>
      <c r="G103" s="161"/>
      <c r="H103" s="161"/>
      <c r="I103" s="161"/>
      <c r="J103" s="162">
        <f>J215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6905</v>
      </c>
      <c r="E104" s="161"/>
      <c r="F104" s="161"/>
      <c r="G104" s="161"/>
      <c r="H104" s="161"/>
      <c r="I104" s="161"/>
      <c r="J104" s="162">
        <f>J243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6906</v>
      </c>
      <c r="E105" s="156"/>
      <c r="F105" s="156"/>
      <c r="G105" s="156"/>
      <c r="H105" s="156"/>
      <c r="I105" s="156"/>
      <c r="J105" s="157">
        <f>J249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6907</v>
      </c>
      <c r="E106" s="161"/>
      <c r="F106" s="161"/>
      <c r="G106" s="161"/>
      <c r="H106" s="161"/>
      <c r="I106" s="161"/>
      <c r="J106" s="162">
        <f>J250</f>
        <v>0</v>
      </c>
      <c r="K106" s="104"/>
      <c r="L106" s="163"/>
    </row>
    <row r="107" spans="1:31" s="9" customFormat="1" ht="24.95" customHeight="1">
      <c r="B107" s="153"/>
      <c r="C107" s="154"/>
      <c r="D107" s="155" t="s">
        <v>6908</v>
      </c>
      <c r="E107" s="156"/>
      <c r="F107" s="156"/>
      <c r="G107" s="156"/>
      <c r="H107" s="156"/>
      <c r="I107" s="156"/>
      <c r="J107" s="157">
        <f>J260</f>
        <v>0</v>
      </c>
      <c r="K107" s="154"/>
      <c r="L107" s="158"/>
    </row>
    <row r="108" spans="1:31" s="10" customFormat="1" ht="19.899999999999999" customHeight="1">
      <c r="B108" s="159"/>
      <c r="C108" s="104"/>
      <c r="D108" s="160" t="s">
        <v>6909</v>
      </c>
      <c r="E108" s="161"/>
      <c r="F108" s="161"/>
      <c r="G108" s="161"/>
      <c r="H108" s="161"/>
      <c r="I108" s="161"/>
      <c r="J108" s="162">
        <f>J261</f>
        <v>0</v>
      </c>
      <c r="K108" s="104"/>
      <c r="L108" s="163"/>
    </row>
    <row r="109" spans="1:31" s="10" customFormat="1" ht="19.899999999999999" customHeight="1">
      <c r="B109" s="159"/>
      <c r="C109" s="104"/>
      <c r="D109" s="160" t="s">
        <v>6910</v>
      </c>
      <c r="E109" s="161"/>
      <c r="F109" s="161"/>
      <c r="G109" s="161"/>
      <c r="H109" s="161"/>
      <c r="I109" s="161"/>
      <c r="J109" s="162">
        <f>J295</f>
        <v>0</v>
      </c>
      <c r="K109" s="104"/>
      <c r="L109" s="163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167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6.25" customHeight="1">
      <c r="A119" s="34"/>
      <c r="B119" s="35"/>
      <c r="C119" s="36"/>
      <c r="D119" s="36"/>
      <c r="E119" s="320" t="str">
        <f>E7</f>
        <v>Dejvické divadlo-Přístavba a stavební úpravy objektu č.p.1084, k.ú. Dejvice, Zelená 15a,Praha 6</v>
      </c>
      <c r="F119" s="321"/>
      <c r="G119" s="321"/>
      <c r="H119" s="321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149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5" t="str">
        <f>E9</f>
        <v>11 - AV + jevištní technika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>
        <f>IF(J12="","",J12)</f>
        <v>45771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23</v>
      </c>
      <c r="D125" s="36"/>
      <c r="E125" s="36"/>
      <c r="F125" s="27" t="str">
        <f>E15</f>
        <v xml:space="preserve"> </v>
      </c>
      <c r="G125" s="36"/>
      <c r="H125" s="36"/>
      <c r="I125" s="29" t="s">
        <v>28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26</v>
      </c>
      <c r="D126" s="36"/>
      <c r="E126" s="36"/>
      <c r="F126" s="27" t="str">
        <f>IF(E18="","",E18)</f>
        <v>Vyplň údaj</v>
      </c>
      <c r="G126" s="36"/>
      <c r="H126" s="36"/>
      <c r="I126" s="29" t="s">
        <v>30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168</v>
      </c>
      <c r="D128" s="167" t="s">
        <v>57</v>
      </c>
      <c r="E128" s="167" t="s">
        <v>53</v>
      </c>
      <c r="F128" s="167" t="s">
        <v>54</v>
      </c>
      <c r="G128" s="167" t="s">
        <v>169</v>
      </c>
      <c r="H128" s="167" t="s">
        <v>170</v>
      </c>
      <c r="I128" s="167" t="s">
        <v>171</v>
      </c>
      <c r="J128" s="168" t="s">
        <v>153</v>
      </c>
      <c r="K128" s="169" t="s">
        <v>172</v>
      </c>
      <c r="L128" s="170"/>
      <c r="M128" s="75" t="s">
        <v>1</v>
      </c>
      <c r="N128" s="76" t="s">
        <v>36</v>
      </c>
      <c r="O128" s="76" t="s">
        <v>173</v>
      </c>
      <c r="P128" s="76" t="s">
        <v>174</v>
      </c>
      <c r="Q128" s="76" t="s">
        <v>175</v>
      </c>
      <c r="R128" s="76" t="s">
        <v>176</v>
      </c>
      <c r="S128" s="76" t="s">
        <v>177</v>
      </c>
      <c r="T128" s="77" t="s">
        <v>178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>
      <c r="A129" s="34"/>
      <c r="B129" s="35"/>
      <c r="C129" s="82" t="s">
        <v>179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P130+P169+P214+P249+P260</f>
        <v>0</v>
      </c>
      <c r="Q129" s="79"/>
      <c r="R129" s="173">
        <f>R130+R169+R214+R249+R260</f>
        <v>0</v>
      </c>
      <c r="S129" s="79"/>
      <c r="T129" s="174">
        <f>T130+T169+T214+T249+T260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71</v>
      </c>
      <c r="AU129" s="17" t="s">
        <v>155</v>
      </c>
      <c r="BK129" s="175">
        <f>BK130+BK169+BK214+BK249+BK260</f>
        <v>0</v>
      </c>
    </row>
    <row r="130" spans="1:65" s="12" customFormat="1" ht="25.9" customHeight="1">
      <c r="B130" s="176"/>
      <c r="C130" s="177"/>
      <c r="D130" s="178" t="s">
        <v>71</v>
      </c>
      <c r="E130" s="179" t="s">
        <v>6911</v>
      </c>
      <c r="F130" s="179" t="s">
        <v>6912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P131+P161</f>
        <v>0</v>
      </c>
      <c r="Q130" s="184"/>
      <c r="R130" s="185">
        <f>R131+R161</f>
        <v>0</v>
      </c>
      <c r="S130" s="184"/>
      <c r="T130" s="186">
        <f>T131+T161</f>
        <v>0</v>
      </c>
      <c r="AR130" s="187" t="s">
        <v>80</v>
      </c>
      <c r="AT130" s="188" t="s">
        <v>71</v>
      </c>
      <c r="AU130" s="188" t="s">
        <v>72</v>
      </c>
      <c r="AY130" s="187" t="s">
        <v>182</v>
      </c>
      <c r="BK130" s="189">
        <f>BK131+BK161</f>
        <v>0</v>
      </c>
    </row>
    <row r="131" spans="1:65" s="12" customFormat="1" ht="22.9" customHeight="1">
      <c r="B131" s="176"/>
      <c r="C131" s="177"/>
      <c r="D131" s="178" t="s">
        <v>71</v>
      </c>
      <c r="E131" s="190" t="s">
        <v>6913</v>
      </c>
      <c r="F131" s="190" t="s">
        <v>6914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SUM(P132:P160)</f>
        <v>0</v>
      </c>
      <c r="Q131" s="184"/>
      <c r="R131" s="185">
        <f>SUM(R132:R160)</f>
        <v>0</v>
      </c>
      <c r="S131" s="184"/>
      <c r="T131" s="186">
        <f>SUM(T132:T160)</f>
        <v>0</v>
      </c>
      <c r="AR131" s="187" t="s">
        <v>80</v>
      </c>
      <c r="AT131" s="188" t="s">
        <v>71</v>
      </c>
      <c r="AU131" s="188" t="s">
        <v>80</v>
      </c>
      <c r="AY131" s="187" t="s">
        <v>182</v>
      </c>
      <c r="BK131" s="189">
        <f>SUM(BK132:BK160)</f>
        <v>0</v>
      </c>
    </row>
    <row r="132" spans="1:65" s="2" customFormat="1" ht="76.349999999999994" customHeight="1">
      <c r="A132" s="34"/>
      <c r="B132" s="35"/>
      <c r="C132" s="192" t="s">
        <v>80</v>
      </c>
      <c r="D132" s="192" t="s">
        <v>184</v>
      </c>
      <c r="E132" s="193" t="s">
        <v>6915</v>
      </c>
      <c r="F132" s="194" t="s">
        <v>6916</v>
      </c>
      <c r="G132" s="195" t="s">
        <v>1883</v>
      </c>
      <c r="H132" s="196">
        <v>4</v>
      </c>
      <c r="I132" s="197"/>
      <c r="J132" s="198">
        <f>ROUND(I132*H132,2)</f>
        <v>0</v>
      </c>
      <c r="K132" s="199"/>
      <c r="L132" s="39"/>
      <c r="M132" s="200" t="s">
        <v>1</v>
      </c>
      <c r="N132" s="201" t="s">
        <v>37</v>
      </c>
      <c r="O132" s="7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187</v>
      </c>
      <c r="AT132" s="204" t="s">
        <v>184</v>
      </c>
      <c r="AU132" s="204" t="s">
        <v>82</v>
      </c>
      <c r="AY132" s="17" t="s">
        <v>182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80</v>
      </c>
      <c r="BK132" s="205">
        <f>ROUND(I132*H132,2)</f>
        <v>0</v>
      </c>
      <c r="BL132" s="17" t="s">
        <v>187</v>
      </c>
      <c r="BM132" s="204" t="s">
        <v>6917</v>
      </c>
    </row>
    <row r="133" spans="1:65" s="2" customFormat="1" ht="87.75">
      <c r="A133" s="34"/>
      <c r="B133" s="35"/>
      <c r="C133" s="36"/>
      <c r="D133" s="208" t="s">
        <v>652</v>
      </c>
      <c r="E133" s="36"/>
      <c r="F133" s="253" t="s">
        <v>6918</v>
      </c>
      <c r="G133" s="36"/>
      <c r="H133" s="36"/>
      <c r="I133" s="254"/>
      <c r="J133" s="36"/>
      <c r="K133" s="36"/>
      <c r="L133" s="39"/>
      <c r="M133" s="255"/>
      <c r="N133" s="25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652</v>
      </c>
      <c r="AU133" s="17" t="s">
        <v>82</v>
      </c>
    </row>
    <row r="134" spans="1:65" s="2" customFormat="1" ht="16.5" customHeight="1">
      <c r="A134" s="34"/>
      <c r="B134" s="35"/>
      <c r="C134" s="192" t="s">
        <v>82</v>
      </c>
      <c r="D134" s="192" t="s">
        <v>184</v>
      </c>
      <c r="E134" s="193" t="s">
        <v>6919</v>
      </c>
      <c r="F134" s="194" t="s">
        <v>6920</v>
      </c>
      <c r="G134" s="195" t="s">
        <v>318</v>
      </c>
      <c r="H134" s="196">
        <v>10</v>
      </c>
      <c r="I134" s="197"/>
      <c r="J134" s="198">
        <f t="shared" ref="J134:J160" si="0">ROUND(I134*H134,2)</f>
        <v>0</v>
      </c>
      <c r="K134" s="199"/>
      <c r="L134" s="39"/>
      <c r="M134" s="200" t="s">
        <v>1</v>
      </c>
      <c r="N134" s="201" t="s">
        <v>37</v>
      </c>
      <c r="O134" s="71"/>
      <c r="P134" s="202">
        <f t="shared" ref="P134:P160" si="1">O134*H134</f>
        <v>0</v>
      </c>
      <c r="Q134" s="202">
        <v>0</v>
      </c>
      <c r="R134" s="202">
        <f t="shared" ref="R134:R160" si="2">Q134*H134</f>
        <v>0</v>
      </c>
      <c r="S134" s="202">
        <v>0</v>
      </c>
      <c r="T134" s="203">
        <f t="shared" ref="T134:T160" si="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82</v>
      </c>
      <c r="AY134" s="17" t="s">
        <v>182</v>
      </c>
      <c r="BE134" s="205">
        <f t="shared" ref="BE134:BE160" si="4">IF(N134="základní",J134,0)</f>
        <v>0</v>
      </c>
      <c r="BF134" s="205">
        <f t="shared" ref="BF134:BF160" si="5">IF(N134="snížená",J134,0)</f>
        <v>0</v>
      </c>
      <c r="BG134" s="205">
        <f t="shared" ref="BG134:BG160" si="6">IF(N134="zákl. přenesená",J134,0)</f>
        <v>0</v>
      </c>
      <c r="BH134" s="205">
        <f t="shared" ref="BH134:BH160" si="7">IF(N134="sníž. přenesená",J134,0)</f>
        <v>0</v>
      </c>
      <c r="BI134" s="205">
        <f t="shared" ref="BI134:BI160" si="8">IF(N134="nulová",J134,0)</f>
        <v>0</v>
      </c>
      <c r="BJ134" s="17" t="s">
        <v>80</v>
      </c>
      <c r="BK134" s="205">
        <f t="shared" ref="BK134:BK160" si="9">ROUND(I134*H134,2)</f>
        <v>0</v>
      </c>
      <c r="BL134" s="17" t="s">
        <v>187</v>
      </c>
      <c r="BM134" s="204" t="s">
        <v>6921</v>
      </c>
    </row>
    <row r="135" spans="1:65" s="2" customFormat="1" ht="24.2" customHeight="1">
      <c r="A135" s="34"/>
      <c r="B135" s="35"/>
      <c r="C135" s="192" t="s">
        <v>198</v>
      </c>
      <c r="D135" s="192" t="s">
        <v>184</v>
      </c>
      <c r="E135" s="193" t="s">
        <v>6922</v>
      </c>
      <c r="F135" s="194" t="s">
        <v>6923</v>
      </c>
      <c r="G135" s="195" t="s">
        <v>6924</v>
      </c>
      <c r="H135" s="196">
        <v>1</v>
      </c>
      <c r="I135" s="197"/>
      <c r="J135" s="198">
        <f t="shared" si="0"/>
        <v>0</v>
      </c>
      <c r="K135" s="199"/>
      <c r="L135" s="39"/>
      <c r="M135" s="200" t="s">
        <v>1</v>
      </c>
      <c r="N135" s="201" t="s">
        <v>37</v>
      </c>
      <c r="O135" s="71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187</v>
      </c>
      <c r="AT135" s="204" t="s">
        <v>184</v>
      </c>
      <c r="AU135" s="204" t="s">
        <v>82</v>
      </c>
      <c r="AY135" s="17" t="s">
        <v>182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80</v>
      </c>
      <c r="BK135" s="205">
        <f t="shared" si="9"/>
        <v>0</v>
      </c>
      <c r="BL135" s="17" t="s">
        <v>187</v>
      </c>
      <c r="BM135" s="204" t="s">
        <v>6925</v>
      </c>
    </row>
    <row r="136" spans="1:65" s="2" customFormat="1" ht="16.5" customHeight="1">
      <c r="A136" s="34"/>
      <c r="B136" s="35"/>
      <c r="C136" s="192" t="s">
        <v>187</v>
      </c>
      <c r="D136" s="192" t="s">
        <v>184</v>
      </c>
      <c r="E136" s="193" t="s">
        <v>6926</v>
      </c>
      <c r="F136" s="194" t="s">
        <v>6927</v>
      </c>
      <c r="G136" s="195" t="s">
        <v>318</v>
      </c>
      <c r="H136" s="196">
        <v>50</v>
      </c>
      <c r="I136" s="197"/>
      <c r="J136" s="198">
        <f t="shared" si="0"/>
        <v>0</v>
      </c>
      <c r="K136" s="199"/>
      <c r="L136" s="39"/>
      <c r="M136" s="200" t="s">
        <v>1</v>
      </c>
      <c r="N136" s="201" t="s">
        <v>37</v>
      </c>
      <c r="O136" s="71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187</v>
      </c>
      <c r="AT136" s="204" t="s">
        <v>184</v>
      </c>
      <c r="AU136" s="204" t="s">
        <v>82</v>
      </c>
      <c r="AY136" s="17" t="s">
        <v>182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7" t="s">
        <v>80</v>
      </c>
      <c r="BK136" s="205">
        <f t="shared" si="9"/>
        <v>0</v>
      </c>
      <c r="BL136" s="17" t="s">
        <v>187</v>
      </c>
      <c r="BM136" s="204" t="s">
        <v>6928</v>
      </c>
    </row>
    <row r="137" spans="1:65" s="2" customFormat="1" ht="16.5" customHeight="1">
      <c r="A137" s="34"/>
      <c r="B137" s="35"/>
      <c r="C137" s="192" t="s">
        <v>243</v>
      </c>
      <c r="D137" s="192" t="s">
        <v>184</v>
      </c>
      <c r="E137" s="193" t="s">
        <v>6929</v>
      </c>
      <c r="F137" s="194" t="s">
        <v>6930</v>
      </c>
      <c r="G137" s="195" t="s">
        <v>1883</v>
      </c>
      <c r="H137" s="196">
        <v>50</v>
      </c>
      <c r="I137" s="197"/>
      <c r="J137" s="198">
        <f t="shared" si="0"/>
        <v>0</v>
      </c>
      <c r="K137" s="199"/>
      <c r="L137" s="39"/>
      <c r="M137" s="200" t="s">
        <v>1</v>
      </c>
      <c r="N137" s="201" t="s">
        <v>37</v>
      </c>
      <c r="O137" s="71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82</v>
      </c>
      <c r="AY137" s="17" t="s">
        <v>182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7" t="s">
        <v>80</v>
      </c>
      <c r="BK137" s="205">
        <f t="shared" si="9"/>
        <v>0</v>
      </c>
      <c r="BL137" s="17" t="s">
        <v>187</v>
      </c>
      <c r="BM137" s="204" t="s">
        <v>6931</v>
      </c>
    </row>
    <row r="138" spans="1:65" s="2" customFormat="1" ht="16.5" customHeight="1">
      <c r="A138" s="34"/>
      <c r="B138" s="35"/>
      <c r="C138" s="192" t="s">
        <v>256</v>
      </c>
      <c r="D138" s="192" t="s">
        <v>184</v>
      </c>
      <c r="E138" s="193" t="s">
        <v>6932</v>
      </c>
      <c r="F138" s="194" t="s">
        <v>6933</v>
      </c>
      <c r="G138" s="195" t="s">
        <v>318</v>
      </c>
      <c r="H138" s="196">
        <v>120</v>
      </c>
      <c r="I138" s="197"/>
      <c r="J138" s="198">
        <f t="shared" si="0"/>
        <v>0</v>
      </c>
      <c r="K138" s="199"/>
      <c r="L138" s="39"/>
      <c r="M138" s="200" t="s">
        <v>1</v>
      </c>
      <c r="N138" s="201" t="s">
        <v>37</v>
      </c>
      <c r="O138" s="71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187</v>
      </c>
      <c r="AT138" s="204" t="s">
        <v>184</v>
      </c>
      <c r="AU138" s="204" t="s">
        <v>82</v>
      </c>
      <c r="AY138" s="17" t="s">
        <v>182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7" t="s">
        <v>80</v>
      </c>
      <c r="BK138" s="205">
        <f t="shared" si="9"/>
        <v>0</v>
      </c>
      <c r="BL138" s="17" t="s">
        <v>187</v>
      </c>
      <c r="BM138" s="204" t="s">
        <v>6934</v>
      </c>
    </row>
    <row r="139" spans="1:65" s="2" customFormat="1" ht="16.5" customHeight="1">
      <c r="A139" s="34"/>
      <c r="B139" s="35"/>
      <c r="C139" s="192" t="s">
        <v>276</v>
      </c>
      <c r="D139" s="192" t="s">
        <v>184</v>
      </c>
      <c r="E139" s="193" t="s">
        <v>6935</v>
      </c>
      <c r="F139" s="194" t="s">
        <v>6936</v>
      </c>
      <c r="G139" s="195" t="s">
        <v>318</v>
      </c>
      <c r="H139" s="196">
        <v>120</v>
      </c>
      <c r="I139" s="197"/>
      <c r="J139" s="198">
        <f t="shared" si="0"/>
        <v>0</v>
      </c>
      <c r="K139" s="199"/>
      <c r="L139" s="39"/>
      <c r="M139" s="200" t="s">
        <v>1</v>
      </c>
      <c r="N139" s="201" t="s">
        <v>37</v>
      </c>
      <c r="O139" s="71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82</v>
      </c>
      <c r="AY139" s="17" t="s">
        <v>182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7" t="s">
        <v>80</v>
      </c>
      <c r="BK139" s="205">
        <f t="shared" si="9"/>
        <v>0</v>
      </c>
      <c r="BL139" s="17" t="s">
        <v>187</v>
      </c>
      <c r="BM139" s="204" t="s">
        <v>6937</v>
      </c>
    </row>
    <row r="140" spans="1:65" s="2" customFormat="1" ht="16.5" customHeight="1">
      <c r="A140" s="34"/>
      <c r="B140" s="35"/>
      <c r="C140" s="192" t="s">
        <v>282</v>
      </c>
      <c r="D140" s="192" t="s">
        <v>184</v>
      </c>
      <c r="E140" s="193" t="s">
        <v>6938</v>
      </c>
      <c r="F140" s="194" t="s">
        <v>6939</v>
      </c>
      <c r="G140" s="195" t="s">
        <v>1883</v>
      </c>
      <c r="H140" s="196">
        <v>12</v>
      </c>
      <c r="I140" s="197"/>
      <c r="J140" s="198">
        <f t="shared" si="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82</v>
      </c>
      <c r="AY140" s="17" t="s">
        <v>182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7" t="s">
        <v>80</v>
      </c>
      <c r="BK140" s="205">
        <f t="shared" si="9"/>
        <v>0</v>
      </c>
      <c r="BL140" s="17" t="s">
        <v>187</v>
      </c>
      <c r="BM140" s="204" t="s">
        <v>6940</v>
      </c>
    </row>
    <row r="141" spans="1:65" s="2" customFormat="1" ht="16.5" customHeight="1">
      <c r="A141" s="34"/>
      <c r="B141" s="35"/>
      <c r="C141" s="192" t="s">
        <v>189</v>
      </c>
      <c r="D141" s="192" t="s">
        <v>184</v>
      </c>
      <c r="E141" s="193" t="s">
        <v>6941</v>
      </c>
      <c r="F141" s="194" t="s">
        <v>6942</v>
      </c>
      <c r="G141" s="195" t="s">
        <v>1883</v>
      </c>
      <c r="H141" s="196">
        <v>12</v>
      </c>
      <c r="I141" s="197"/>
      <c r="J141" s="198">
        <f t="shared" si="0"/>
        <v>0</v>
      </c>
      <c r="K141" s="199"/>
      <c r="L141" s="39"/>
      <c r="M141" s="200" t="s">
        <v>1</v>
      </c>
      <c r="N141" s="201" t="s">
        <v>37</v>
      </c>
      <c r="O141" s="71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187</v>
      </c>
      <c r="AT141" s="204" t="s">
        <v>184</v>
      </c>
      <c r="AU141" s="204" t="s">
        <v>82</v>
      </c>
      <c r="AY141" s="17" t="s">
        <v>182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7" t="s">
        <v>80</v>
      </c>
      <c r="BK141" s="205">
        <f t="shared" si="9"/>
        <v>0</v>
      </c>
      <c r="BL141" s="17" t="s">
        <v>187</v>
      </c>
      <c r="BM141" s="204" t="s">
        <v>6943</v>
      </c>
    </row>
    <row r="142" spans="1:65" s="2" customFormat="1" ht="16.5" customHeight="1">
      <c r="A142" s="34"/>
      <c r="B142" s="35"/>
      <c r="C142" s="192" t="s">
        <v>136</v>
      </c>
      <c r="D142" s="192" t="s">
        <v>184</v>
      </c>
      <c r="E142" s="193" t="s">
        <v>6944</v>
      </c>
      <c r="F142" s="194" t="s">
        <v>6945</v>
      </c>
      <c r="G142" s="195" t="s">
        <v>1883</v>
      </c>
      <c r="H142" s="196">
        <v>30</v>
      </c>
      <c r="I142" s="197"/>
      <c r="J142" s="198">
        <f t="shared" si="0"/>
        <v>0</v>
      </c>
      <c r="K142" s="199"/>
      <c r="L142" s="39"/>
      <c r="M142" s="200" t="s">
        <v>1</v>
      </c>
      <c r="N142" s="201" t="s">
        <v>37</v>
      </c>
      <c r="O142" s="71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82</v>
      </c>
      <c r="AY142" s="17" t="s">
        <v>182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7" t="s">
        <v>80</v>
      </c>
      <c r="BK142" s="205">
        <f t="shared" si="9"/>
        <v>0</v>
      </c>
      <c r="BL142" s="17" t="s">
        <v>187</v>
      </c>
      <c r="BM142" s="204" t="s">
        <v>6946</v>
      </c>
    </row>
    <row r="143" spans="1:65" s="2" customFormat="1" ht="16.5" customHeight="1">
      <c r="A143" s="34"/>
      <c r="B143" s="35"/>
      <c r="C143" s="192" t="s">
        <v>139</v>
      </c>
      <c r="D143" s="192" t="s">
        <v>184</v>
      </c>
      <c r="E143" s="193" t="s">
        <v>6947</v>
      </c>
      <c r="F143" s="194" t="s">
        <v>6948</v>
      </c>
      <c r="G143" s="195" t="s">
        <v>1883</v>
      </c>
      <c r="H143" s="196">
        <v>20</v>
      </c>
      <c r="I143" s="197"/>
      <c r="J143" s="198">
        <f t="shared" si="0"/>
        <v>0</v>
      </c>
      <c r="K143" s="199"/>
      <c r="L143" s="39"/>
      <c r="M143" s="200" t="s">
        <v>1</v>
      </c>
      <c r="N143" s="201" t="s">
        <v>37</v>
      </c>
      <c r="O143" s="71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82</v>
      </c>
      <c r="AY143" s="17" t="s">
        <v>182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7" t="s">
        <v>80</v>
      </c>
      <c r="BK143" s="205">
        <f t="shared" si="9"/>
        <v>0</v>
      </c>
      <c r="BL143" s="17" t="s">
        <v>187</v>
      </c>
      <c r="BM143" s="204" t="s">
        <v>6949</v>
      </c>
    </row>
    <row r="144" spans="1:65" s="2" customFormat="1" ht="16.5" customHeight="1">
      <c r="A144" s="34"/>
      <c r="B144" s="35"/>
      <c r="C144" s="192" t="s">
        <v>8</v>
      </c>
      <c r="D144" s="192" t="s">
        <v>184</v>
      </c>
      <c r="E144" s="193" t="s">
        <v>6950</v>
      </c>
      <c r="F144" s="194" t="s">
        <v>6951</v>
      </c>
      <c r="G144" s="195" t="s">
        <v>1883</v>
      </c>
      <c r="H144" s="196">
        <v>8</v>
      </c>
      <c r="I144" s="197"/>
      <c r="J144" s="198">
        <f t="shared" si="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82</v>
      </c>
      <c r="AY144" s="17" t="s">
        <v>182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7" t="s">
        <v>80</v>
      </c>
      <c r="BK144" s="205">
        <f t="shared" si="9"/>
        <v>0</v>
      </c>
      <c r="BL144" s="17" t="s">
        <v>187</v>
      </c>
      <c r="BM144" s="204" t="s">
        <v>6952</v>
      </c>
    </row>
    <row r="145" spans="1:65" s="2" customFormat="1" ht="16.5" customHeight="1">
      <c r="A145" s="34"/>
      <c r="B145" s="35"/>
      <c r="C145" s="192" t="s">
        <v>142</v>
      </c>
      <c r="D145" s="192" t="s">
        <v>184</v>
      </c>
      <c r="E145" s="193" t="s">
        <v>6953</v>
      </c>
      <c r="F145" s="194" t="s">
        <v>6954</v>
      </c>
      <c r="G145" s="195" t="s">
        <v>1883</v>
      </c>
      <c r="H145" s="196">
        <v>120</v>
      </c>
      <c r="I145" s="197"/>
      <c r="J145" s="198">
        <f t="shared" si="0"/>
        <v>0</v>
      </c>
      <c r="K145" s="199"/>
      <c r="L145" s="39"/>
      <c r="M145" s="200" t="s">
        <v>1</v>
      </c>
      <c r="N145" s="201" t="s">
        <v>37</v>
      </c>
      <c r="O145" s="71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82</v>
      </c>
      <c r="AY145" s="17" t="s">
        <v>182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7" t="s">
        <v>80</v>
      </c>
      <c r="BK145" s="205">
        <f t="shared" si="9"/>
        <v>0</v>
      </c>
      <c r="BL145" s="17" t="s">
        <v>187</v>
      </c>
      <c r="BM145" s="204" t="s">
        <v>6955</v>
      </c>
    </row>
    <row r="146" spans="1:65" s="2" customFormat="1" ht="16.5" customHeight="1">
      <c r="A146" s="34"/>
      <c r="B146" s="35"/>
      <c r="C146" s="192" t="s">
        <v>145</v>
      </c>
      <c r="D146" s="192" t="s">
        <v>184</v>
      </c>
      <c r="E146" s="193" t="s">
        <v>6956</v>
      </c>
      <c r="F146" s="194" t="s">
        <v>6957</v>
      </c>
      <c r="G146" s="195" t="s">
        <v>1883</v>
      </c>
      <c r="H146" s="196">
        <v>30</v>
      </c>
      <c r="I146" s="197"/>
      <c r="J146" s="198">
        <f t="shared" si="0"/>
        <v>0</v>
      </c>
      <c r="K146" s="199"/>
      <c r="L146" s="39"/>
      <c r="M146" s="200" t="s">
        <v>1</v>
      </c>
      <c r="N146" s="201" t="s">
        <v>37</v>
      </c>
      <c r="O146" s="71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187</v>
      </c>
      <c r="AT146" s="204" t="s">
        <v>184</v>
      </c>
      <c r="AU146" s="204" t="s">
        <v>82</v>
      </c>
      <c r="AY146" s="17" t="s">
        <v>182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7" t="s">
        <v>80</v>
      </c>
      <c r="BK146" s="205">
        <f t="shared" si="9"/>
        <v>0</v>
      </c>
      <c r="BL146" s="17" t="s">
        <v>187</v>
      </c>
      <c r="BM146" s="204" t="s">
        <v>6958</v>
      </c>
    </row>
    <row r="147" spans="1:65" s="2" customFormat="1" ht="16.5" customHeight="1">
      <c r="A147" s="34"/>
      <c r="B147" s="35"/>
      <c r="C147" s="192" t="s">
        <v>321</v>
      </c>
      <c r="D147" s="192" t="s">
        <v>184</v>
      </c>
      <c r="E147" s="193" t="s">
        <v>6959</v>
      </c>
      <c r="F147" s="194" t="s">
        <v>6960</v>
      </c>
      <c r="G147" s="195" t="s">
        <v>318</v>
      </c>
      <c r="H147" s="196">
        <v>50</v>
      </c>
      <c r="I147" s="197"/>
      <c r="J147" s="198">
        <f t="shared" si="0"/>
        <v>0</v>
      </c>
      <c r="K147" s="199"/>
      <c r="L147" s="39"/>
      <c r="M147" s="200" t="s">
        <v>1</v>
      </c>
      <c r="N147" s="201" t="s">
        <v>37</v>
      </c>
      <c r="O147" s="71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82</v>
      </c>
      <c r="AY147" s="17" t="s">
        <v>182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7" t="s">
        <v>80</v>
      </c>
      <c r="BK147" s="205">
        <f t="shared" si="9"/>
        <v>0</v>
      </c>
      <c r="BL147" s="17" t="s">
        <v>187</v>
      </c>
      <c r="BM147" s="204" t="s">
        <v>6961</v>
      </c>
    </row>
    <row r="148" spans="1:65" s="2" customFormat="1" ht="24.2" customHeight="1">
      <c r="A148" s="34"/>
      <c r="B148" s="35"/>
      <c r="C148" s="192" t="s">
        <v>326</v>
      </c>
      <c r="D148" s="192" t="s">
        <v>184</v>
      </c>
      <c r="E148" s="193" t="s">
        <v>6962</v>
      </c>
      <c r="F148" s="194" t="s">
        <v>6963</v>
      </c>
      <c r="G148" s="195" t="s">
        <v>318</v>
      </c>
      <c r="H148" s="196">
        <v>24</v>
      </c>
      <c r="I148" s="197"/>
      <c r="J148" s="198">
        <f t="shared" si="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82</v>
      </c>
      <c r="AY148" s="17" t="s">
        <v>182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7" t="s">
        <v>80</v>
      </c>
      <c r="BK148" s="205">
        <f t="shared" si="9"/>
        <v>0</v>
      </c>
      <c r="BL148" s="17" t="s">
        <v>187</v>
      </c>
      <c r="BM148" s="204" t="s">
        <v>6964</v>
      </c>
    </row>
    <row r="149" spans="1:65" s="2" customFormat="1" ht="21.75" customHeight="1">
      <c r="A149" s="34"/>
      <c r="B149" s="35"/>
      <c r="C149" s="192" t="s">
        <v>330</v>
      </c>
      <c r="D149" s="192" t="s">
        <v>184</v>
      </c>
      <c r="E149" s="193" t="s">
        <v>6965</v>
      </c>
      <c r="F149" s="194" t="s">
        <v>6966</v>
      </c>
      <c r="G149" s="195" t="s">
        <v>1883</v>
      </c>
      <c r="H149" s="196">
        <v>72</v>
      </c>
      <c r="I149" s="197"/>
      <c r="J149" s="198">
        <f t="shared" si="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82</v>
      </c>
      <c r="AY149" s="17" t="s">
        <v>182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7" t="s">
        <v>80</v>
      </c>
      <c r="BK149" s="205">
        <f t="shared" si="9"/>
        <v>0</v>
      </c>
      <c r="BL149" s="17" t="s">
        <v>187</v>
      </c>
      <c r="BM149" s="204" t="s">
        <v>6967</v>
      </c>
    </row>
    <row r="150" spans="1:65" s="2" customFormat="1" ht="21.75" customHeight="1">
      <c r="A150" s="34"/>
      <c r="B150" s="35"/>
      <c r="C150" s="192" t="s">
        <v>334</v>
      </c>
      <c r="D150" s="192" t="s">
        <v>184</v>
      </c>
      <c r="E150" s="193" t="s">
        <v>6968</v>
      </c>
      <c r="F150" s="194" t="s">
        <v>6969</v>
      </c>
      <c r="G150" s="195" t="s">
        <v>318</v>
      </c>
      <c r="H150" s="196">
        <v>230</v>
      </c>
      <c r="I150" s="197"/>
      <c r="J150" s="198">
        <f t="shared" si="0"/>
        <v>0</v>
      </c>
      <c r="K150" s="199"/>
      <c r="L150" s="39"/>
      <c r="M150" s="200" t="s">
        <v>1</v>
      </c>
      <c r="N150" s="201" t="s">
        <v>37</v>
      </c>
      <c r="O150" s="71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187</v>
      </c>
      <c r="AT150" s="204" t="s">
        <v>184</v>
      </c>
      <c r="AU150" s="204" t="s">
        <v>82</v>
      </c>
      <c r="AY150" s="17" t="s">
        <v>182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7" t="s">
        <v>80</v>
      </c>
      <c r="BK150" s="205">
        <f t="shared" si="9"/>
        <v>0</v>
      </c>
      <c r="BL150" s="17" t="s">
        <v>187</v>
      </c>
      <c r="BM150" s="204" t="s">
        <v>6970</v>
      </c>
    </row>
    <row r="151" spans="1:65" s="2" customFormat="1" ht="37.9" customHeight="1">
      <c r="A151" s="34"/>
      <c r="B151" s="35"/>
      <c r="C151" s="192" t="s">
        <v>342</v>
      </c>
      <c r="D151" s="192" t="s">
        <v>184</v>
      </c>
      <c r="E151" s="193" t="s">
        <v>6971</v>
      </c>
      <c r="F151" s="194" t="s">
        <v>6972</v>
      </c>
      <c r="G151" s="195" t="s">
        <v>1883</v>
      </c>
      <c r="H151" s="196">
        <v>1</v>
      </c>
      <c r="I151" s="197"/>
      <c r="J151" s="198">
        <f t="shared" si="0"/>
        <v>0</v>
      </c>
      <c r="K151" s="199"/>
      <c r="L151" s="39"/>
      <c r="M151" s="200" t="s">
        <v>1</v>
      </c>
      <c r="N151" s="201" t="s">
        <v>37</v>
      </c>
      <c r="O151" s="71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187</v>
      </c>
      <c r="AT151" s="204" t="s">
        <v>184</v>
      </c>
      <c r="AU151" s="204" t="s">
        <v>82</v>
      </c>
      <c r="AY151" s="17" t="s">
        <v>182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7" t="s">
        <v>80</v>
      </c>
      <c r="BK151" s="205">
        <f t="shared" si="9"/>
        <v>0</v>
      </c>
      <c r="BL151" s="17" t="s">
        <v>187</v>
      </c>
      <c r="BM151" s="204" t="s">
        <v>6973</v>
      </c>
    </row>
    <row r="152" spans="1:65" s="2" customFormat="1" ht="37.9" customHeight="1">
      <c r="A152" s="34"/>
      <c r="B152" s="35"/>
      <c r="C152" s="192" t="s">
        <v>348</v>
      </c>
      <c r="D152" s="192" t="s">
        <v>184</v>
      </c>
      <c r="E152" s="193" t="s">
        <v>6974</v>
      </c>
      <c r="F152" s="194" t="s">
        <v>6975</v>
      </c>
      <c r="G152" s="195" t="s">
        <v>1883</v>
      </c>
      <c r="H152" s="196">
        <v>1</v>
      </c>
      <c r="I152" s="197"/>
      <c r="J152" s="198">
        <f t="shared" si="0"/>
        <v>0</v>
      </c>
      <c r="K152" s="199"/>
      <c r="L152" s="39"/>
      <c r="M152" s="200" t="s">
        <v>1</v>
      </c>
      <c r="N152" s="201" t="s">
        <v>37</v>
      </c>
      <c r="O152" s="71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187</v>
      </c>
      <c r="AT152" s="204" t="s">
        <v>184</v>
      </c>
      <c r="AU152" s="204" t="s">
        <v>82</v>
      </c>
      <c r="AY152" s="17" t="s">
        <v>182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7" t="s">
        <v>80</v>
      </c>
      <c r="BK152" s="205">
        <f t="shared" si="9"/>
        <v>0</v>
      </c>
      <c r="BL152" s="17" t="s">
        <v>187</v>
      </c>
      <c r="BM152" s="204" t="s">
        <v>6976</v>
      </c>
    </row>
    <row r="153" spans="1:65" s="2" customFormat="1" ht="33" customHeight="1">
      <c r="A153" s="34"/>
      <c r="B153" s="35"/>
      <c r="C153" s="192" t="s">
        <v>7</v>
      </c>
      <c r="D153" s="192" t="s">
        <v>184</v>
      </c>
      <c r="E153" s="193" t="s">
        <v>6977</v>
      </c>
      <c r="F153" s="194" t="s">
        <v>6978</v>
      </c>
      <c r="G153" s="195" t="s">
        <v>6979</v>
      </c>
      <c r="H153" s="196">
        <v>16</v>
      </c>
      <c r="I153" s="197"/>
      <c r="J153" s="198">
        <f t="shared" si="0"/>
        <v>0</v>
      </c>
      <c r="K153" s="199"/>
      <c r="L153" s="39"/>
      <c r="M153" s="200" t="s">
        <v>1</v>
      </c>
      <c r="N153" s="201" t="s">
        <v>37</v>
      </c>
      <c r="O153" s="71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187</v>
      </c>
      <c r="AT153" s="204" t="s">
        <v>184</v>
      </c>
      <c r="AU153" s="204" t="s">
        <v>82</v>
      </c>
      <c r="AY153" s="17" t="s">
        <v>182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7" t="s">
        <v>80</v>
      </c>
      <c r="BK153" s="205">
        <f t="shared" si="9"/>
        <v>0</v>
      </c>
      <c r="BL153" s="17" t="s">
        <v>187</v>
      </c>
      <c r="BM153" s="204" t="s">
        <v>6980</v>
      </c>
    </row>
    <row r="154" spans="1:65" s="2" customFormat="1" ht="24.2" customHeight="1">
      <c r="A154" s="34"/>
      <c r="B154" s="35"/>
      <c r="C154" s="192" t="s">
        <v>361</v>
      </c>
      <c r="D154" s="192" t="s">
        <v>184</v>
      </c>
      <c r="E154" s="193" t="s">
        <v>6981</v>
      </c>
      <c r="F154" s="194" t="s">
        <v>6982</v>
      </c>
      <c r="G154" s="195" t="s">
        <v>318</v>
      </c>
      <c r="H154" s="196">
        <v>1500</v>
      </c>
      <c r="I154" s="197"/>
      <c r="J154" s="198">
        <f t="shared" si="0"/>
        <v>0</v>
      </c>
      <c r="K154" s="199"/>
      <c r="L154" s="39"/>
      <c r="M154" s="200" t="s">
        <v>1</v>
      </c>
      <c r="N154" s="201" t="s">
        <v>37</v>
      </c>
      <c r="O154" s="71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187</v>
      </c>
      <c r="AT154" s="204" t="s">
        <v>184</v>
      </c>
      <c r="AU154" s="204" t="s">
        <v>82</v>
      </c>
      <c r="AY154" s="17" t="s">
        <v>182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7" t="s">
        <v>80</v>
      </c>
      <c r="BK154" s="205">
        <f t="shared" si="9"/>
        <v>0</v>
      </c>
      <c r="BL154" s="17" t="s">
        <v>187</v>
      </c>
      <c r="BM154" s="204" t="s">
        <v>6983</v>
      </c>
    </row>
    <row r="155" spans="1:65" s="2" customFormat="1" ht="24.2" customHeight="1">
      <c r="A155" s="34"/>
      <c r="B155" s="35"/>
      <c r="C155" s="192" t="s">
        <v>369</v>
      </c>
      <c r="D155" s="192" t="s">
        <v>184</v>
      </c>
      <c r="E155" s="193" t="s">
        <v>6984</v>
      </c>
      <c r="F155" s="194" t="s">
        <v>6985</v>
      </c>
      <c r="G155" s="195" t="s">
        <v>318</v>
      </c>
      <c r="H155" s="196">
        <v>250</v>
      </c>
      <c r="I155" s="197"/>
      <c r="J155" s="198">
        <f t="shared" si="0"/>
        <v>0</v>
      </c>
      <c r="K155" s="199"/>
      <c r="L155" s="39"/>
      <c r="M155" s="200" t="s">
        <v>1</v>
      </c>
      <c r="N155" s="201" t="s">
        <v>37</v>
      </c>
      <c r="O155" s="71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82</v>
      </c>
      <c r="AY155" s="17" t="s">
        <v>182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7" t="s">
        <v>80</v>
      </c>
      <c r="BK155" s="205">
        <f t="shared" si="9"/>
        <v>0</v>
      </c>
      <c r="BL155" s="17" t="s">
        <v>187</v>
      </c>
      <c r="BM155" s="204" t="s">
        <v>6986</v>
      </c>
    </row>
    <row r="156" spans="1:65" s="2" customFormat="1" ht="33" customHeight="1">
      <c r="A156" s="34"/>
      <c r="B156" s="35"/>
      <c r="C156" s="192" t="s">
        <v>375</v>
      </c>
      <c r="D156" s="192" t="s">
        <v>184</v>
      </c>
      <c r="E156" s="193" t="s">
        <v>6987</v>
      </c>
      <c r="F156" s="194" t="s">
        <v>6988</v>
      </c>
      <c r="G156" s="195" t="s">
        <v>318</v>
      </c>
      <c r="H156" s="196">
        <v>250</v>
      </c>
      <c r="I156" s="197"/>
      <c r="J156" s="198">
        <f t="shared" si="0"/>
        <v>0</v>
      </c>
      <c r="K156" s="199"/>
      <c r="L156" s="39"/>
      <c r="M156" s="200" t="s">
        <v>1</v>
      </c>
      <c r="N156" s="201" t="s">
        <v>37</v>
      </c>
      <c r="O156" s="71"/>
      <c r="P156" s="202">
        <f t="shared" si="1"/>
        <v>0</v>
      </c>
      <c r="Q156" s="202">
        <v>0</v>
      </c>
      <c r="R156" s="202">
        <f t="shared" si="2"/>
        <v>0</v>
      </c>
      <c r="S156" s="202">
        <v>0</v>
      </c>
      <c r="T156" s="203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187</v>
      </c>
      <c r="AT156" s="204" t="s">
        <v>184</v>
      </c>
      <c r="AU156" s="204" t="s">
        <v>82</v>
      </c>
      <c r="AY156" s="17" t="s">
        <v>182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7" t="s">
        <v>80</v>
      </c>
      <c r="BK156" s="205">
        <f t="shared" si="9"/>
        <v>0</v>
      </c>
      <c r="BL156" s="17" t="s">
        <v>187</v>
      </c>
      <c r="BM156" s="204" t="s">
        <v>6989</v>
      </c>
    </row>
    <row r="157" spans="1:65" s="2" customFormat="1" ht="21.75" customHeight="1">
      <c r="A157" s="34"/>
      <c r="B157" s="35"/>
      <c r="C157" s="192" t="s">
        <v>390</v>
      </c>
      <c r="D157" s="192" t="s">
        <v>184</v>
      </c>
      <c r="E157" s="193" t="s">
        <v>6990</v>
      </c>
      <c r="F157" s="194" t="s">
        <v>6991</v>
      </c>
      <c r="G157" s="195" t="s">
        <v>318</v>
      </c>
      <c r="H157" s="196">
        <v>250</v>
      </c>
      <c r="I157" s="197"/>
      <c r="J157" s="198">
        <f t="shared" si="0"/>
        <v>0</v>
      </c>
      <c r="K157" s="199"/>
      <c r="L157" s="39"/>
      <c r="M157" s="200" t="s">
        <v>1</v>
      </c>
      <c r="N157" s="201" t="s">
        <v>37</v>
      </c>
      <c r="O157" s="71"/>
      <c r="P157" s="202">
        <f t="shared" si="1"/>
        <v>0</v>
      </c>
      <c r="Q157" s="202">
        <v>0</v>
      </c>
      <c r="R157" s="202">
        <f t="shared" si="2"/>
        <v>0</v>
      </c>
      <c r="S157" s="202">
        <v>0</v>
      </c>
      <c r="T157" s="203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82</v>
      </c>
      <c r="AY157" s="17" t="s">
        <v>182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7" t="s">
        <v>80</v>
      </c>
      <c r="BK157" s="205">
        <f t="shared" si="9"/>
        <v>0</v>
      </c>
      <c r="BL157" s="17" t="s">
        <v>187</v>
      </c>
      <c r="BM157" s="204" t="s">
        <v>6992</v>
      </c>
    </row>
    <row r="158" spans="1:65" s="2" customFormat="1" ht="44.25" customHeight="1">
      <c r="A158" s="34"/>
      <c r="B158" s="35"/>
      <c r="C158" s="192" t="s">
        <v>397</v>
      </c>
      <c r="D158" s="192" t="s">
        <v>184</v>
      </c>
      <c r="E158" s="193" t="s">
        <v>6993</v>
      </c>
      <c r="F158" s="194" t="s">
        <v>6994</v>
      </c>
      <c r="G158" s="195" t="s">
        <v>1883</v>
      </c>
      <c r="H158" s="196">
        <v>3</v>
      </c>
      <c r="I158" s="197"/>
      <c r="J158" s="198">
        <f t="shared" si="0"/>
        <v>0</v>
      </c>
      <c r="K158" s="199"/>
      <c r="L158" s="39"/>
      <c r="M158" s="200" t="s">
        <v>1</v>
      </c>
      <c r="N158" s="201" t="s">
        <v>37</v>
      </c>
      <c r="O158" s="71"/>
      <c r="P158" s="202">
        <f t="shared" si="1"/>
        <v>0</v>
      </c>
      <c r="Q158" s="202">
        <v>0</v>
      </c>
      <c r="R158" s="202">
        <f t="shared" si="2"/>
        <v>0</v>
      </c>
      <c r="S158" s="202">
        <v>0</v>
      </c>
      <c r="T158" s="203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187</v>
      </c>
      <c r="AT158" s="204" t="s">
        <v>184</v>
      </c>
      <c r="AU158" s="204" t="s">
        <v>82</v>
      </c>
      <c r="AY158" s="17" t="s">
        <v>182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7" t="s">
        <v>80</v>
      </c>
      <c r="BK158" s="205">
        <f t="shared" si="9"/>
        <v>0</v>
      </c>
      <c r="BL158" s="17" t="s">
        <v>187</v>
      </c>
      <c r="BM158" s="204" t="s">
        <v>6995</v>
      </c>
    </row>
    <row r="159" spans="1:65" s="2" customFormat="1" ht="33" customHeight="1">
      <c r="A159" s="34"/>
      <c r="B159" s="35"/>
      <c r="C159" s="192" t="s">
        <v>403</v>
      </c>
      <c r="D159" s="192" t="s">
        <v>184</v>
      </c>
      <c r="E159" s="193" t="s">
        <v>6996</v>
      </c>
      <c r="F159" s="194" t="s">
        <v>6997</v>
      </c>
      <c r="G159" s="195" t="s">
        <v>1883</v>
      </c>
      <c r="H159" s="196">
        <v>9</v>
      </c>
      <c r="I159" s="197"/>
      <c r="J159" s="198">
        <f t="shared" si="0"/>
        <v>0</v>
      </c>
      <c r="K159" s="199"/>
      <c r="L159" s="39"/>
      <c r="M159" s="200" t="s">
        <v>1</v>
      </c>
      <c r="N159" s="201" t="s">
        <v>37</v>
      </c>
      <c r="O159" s="71"/>
      <c r="P159" s="202">
        <f t="shared" si="1"/>
        <v>0</v>
      </c>
      <c r="Q159" s="202">
        <v>0</v>
      </c>
      <c r="R159" s="202">
        <f t="shared" si="2"/>
        <v>0</v>
      </c>
      <c r="S159" s="202">
        <v>0</v>
      </c>
      <c r="T159" s="203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82</v>
      </c>
      <c r="AY159" s="17" t="s">
        <v>182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7" t="s">
        <v>80</v>
      </c>
      <c r="BK159" s="205">
        <f t="shared" si="9"/>
        <v>0</v>
      </c>
      <c r="BL159" s="17" t="s">
        <v>187</v>
      </c>
      <c r="BM159" s="204" t="s">
        <v>6998</v>
      </c>
    </row>
    <row r="160" spans="1:65" s="2" customFormat="1" ht="16.5" customHeight="1">
      <c r="A160" s="34"/>
      <c r="B160" s="35"/>
      <c r="C160" s="192" t="s">
        <v>413</v>
      </c>
      <c r="D160" s="192" t="s">
        <v>184</v>
      </c>
      <c r="E160" s="193" t="s">
        <v>6999</v>
      </c>
      <c r="F160" s="194" t="s">
        <v>7000</v>
      </c>
      <c r="G160" s="195" t="s">
        <v>6924</v>
      </c>
      <c r="H160" s="196">
        <v>1</v>
      </c>
      <c r="I160" s="197"/>
      <c r="J160" s="198">
        <f t="shared" si="0"/>
        <v>0</v>
      </c>
      <c r="K160" s="199"/>
      <c r="L160" s="39"/>
      <c r="M160" s="200" t="s">
        <v>1</v>
      </c>
      <c r="N160" s="201" t="s">
        <v>37</v>
      </c>
      <c r="O160" s="71"/>
      <c r="P160" s="202">
        <f t="shared" si="1"/>
        <v>0</v>
      </c>
      <c r="Q160" s="202">
        <v>0</v>
      </c>
      <c r="R160" s="202">
        <f t="shared" si="2"/>
        <v>0</v>
      </c>
      <c r="S160" s="202">
        <v>0</v>
      </c>
      <c r="T160" s="203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187</v>
      </c>
      <c r="AT160" s="204" t="s">
        <v>184</v>
      </c>
      <c r="AU160" s="204" t="s">
        <v>82</v>
      </c>
      <c r="AY160" s="17" t="s">
        <v>182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7" t="s">
        <v>80</v>
      </c>
      <c r="BK160" s="205">
        <f t="shared" si="9"/>
        <v>0</v>
      </c>
      <c r="BL160" s="17" t="s">
        <v>187</v>
      </c>
      <c r="BM160" s="204" t="s">
        <v>7001</v>
      </c>
    </row>
    <row r="161" spans="1:65" s="12" customFormat="1" ht="22.9" customHeight="1">
      <c r="B161" s="176"/>
      <c r="C161" s="177"/>
      <c r="D161" s="178" t="s">
        <v>71</v>
      </c>
      <c r="E161" s="190" t="s">
        <v>7002</v>
      </c>
      <c r="F161" s="190" t="s">
        <v>7003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SUM(P162:P168)</f>
        <v>0</v>
      </c>
      <c r="Q161" s="184"/>
      <c r="R161" s="185">
        <f>SUM(R162:R168)</f>
        <v>0</v>
      </c>
      <c r="S161" s="184"/>
      <c r="T161" s="186">
        <f>SUM(T162:T168)</f>
        <v>0</v>
      </c>
      <c r="AR161" s="187" t="s">
        <v>80</v>
      </c>
      <c r="AT161" s="188" t="s">
        <v>71</v>
      </c>
      <c r="AU161" s="188" t="s">
        <v>80</v>
      </c>
      <c r="AY161" s="187" t="s">
        <v>182</v>
      </c>
      <c r="BK161" s="189">
        <f>SUM(BK162:BK168)</f>
        <v>0</v>
      </c>
    </row>
    <row r="162" spans="1:65" s="2" customFormat="1" ht="21.75" customHeight="1">
      <c r="A162" s="34"/>
      <c r="B162" s="35"/>
      <c r="C162" s="192" t="s">
        <v>418</v>
      </c>
      <c r="D162" s="192" t="s">
        <v>184</v>
      </c>
      <c r="E162" s="193" t="s">
        <v>7004</v>
      </c>
      <c r="F162" s="194" t="s">
        <v>7005</v>
      </c>
      <c r="G162" s="195" t="s">
        <v>1883</v>
      </c>
      <c r="H162" s="196">
        <v>1</v>
      </c>
      <c r="I162" s="197"/>
      <c r="J162" s="198">
        <f t="shared" ref="J162:J168" si="10"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 t="shared" ref="P162:P168" si="11">O162*H162</f>
        <v>0</v>
      </c>
      <c r="Q162" s="202">
        <v>0</v>
      </c>
      <c r="R162" s="202">
        <f t="shared" ref="R162:R168" si="12">Q162*H162</f>
        <v>0</v>
      </c>
      <c r="S162" s="202">
        <v>0</v>
      </c>
      <c r="T162" s="203">
        <f t="shared" ref="T162:T168" si="1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187</v>
      </c>
      <c r="AT162" s="204" t="s">
        <v>184</v>
      </c>
      <c r="AU162" s="204" t="s">
        <v>82</v>
      </c>
      <c r="AY162" s="17" t="s">
        <v>182</v>
      </c>
      <c r="BE162" s="205">
        <f t="shared" ref="BE162:BE168" si="14">IF(N162="základní",J162,0)</f>
        <v>0</v>
      </c>
      <c r="BF162" s="205">
        <f t="shared" ref="BF162:BF168" si="15">IF(N162="snížená",J162,0)</f>
        <v>0</v>
      </c>
      <c r="BG162" s="205">
        <f t="shared" ref="BG162:BG168" si="16">IF(N162="zákl. přenesená",J162,0)</f>
        <v>0</v>
      </c>
      <c r="BH162" s="205">
        <f t="shared" ref="BH162:BH168" si="17">IF(N162="sníž. přenesená",J162,0)</f>
        <v>0</v>
      </c>
      <c r="BI162" s="205">
        <f t="shared" ref="BI162:BI168" si="18">IF(N162="nulová",J162,0)</f>
        <v>0</v>
      </c>
      <c r="BJ162" s="17" t="s">
        <v>80</v>
      </c>
      <c r="BK162" s="205">
        <f t="shared" ref="BK162:BK168" si="19">ROUND(I162*H162,2)</f>
        <v>0</v>
      </c>
      <c r="BL162" s="17" t="s">
        <v>187</v>
      </c>
      <c r="BM162" s="204" t="s">
        <v>7006</v>
      </c>
    </row>
    <row r="163" spans="1:65" s="2" customFormat="1" ht="44.25" customHeight="1">
      <c r="A163" s="34"/>
      <c r="B163" s="35"/>
      <c r="C163" s="192" t="s">
        <v>423</v>
      </c>
      <c r="D163" s="192" t="s">
        <v>184</v>
      </c>
      <c r="E163" s="193" t="s">
        <v>7007</v>
      </c>
      <c r="F163" s="194" t="s">
        <v>7008</v>
      </c>
      <c r="G163" s="195" t="s">
        <v>1883</v>
      </c>
      <c r="H163" s="196">
        <v>1</v>
      </c>
      <c r="I163" s="197"/>
      <c r="J163" s="198">
        <f t="shared" si="10"/>
        <v>0</v>
      </c>
      <c r="K163" s="199"/>
      <c r="L163" s="39"/>
      <c r="M163" s="200" t="s">
        <v>1</v>
      </c>
      <c r="N163" s="201" t="s">
        <v>37</v>
      </c>
      <c r="O163" s="71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187</v>
      </c>
      <c r="AT163" s="204" t="s">
        <v>184</v>
      </c>
      <c r="AU163" s="204" t="s">
        <v>82</v>
      </c>
      <c r="AY163" s="17" t="s">
        <v>182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7" t="s">
        <v>80</v>
      </c>
      <c r="BK163" s="205">
        <f t="shared" si="19"/>
        <v>0</v>
      </c>
      <c r="BL163" s="17" t="s">
        <v>187</v>
      </c>
      <c r="BM163" s="204" t="s">
        <v>7009</v>
      </c>
    </row>
    <row r="164" spans="1:65" s="2" customFormat="1" ht="44.25" customHeight="1">
      <c r="A164" s="34"/>
      <c r="B164" s="35"/>
      <c r="C164" s="192" t="s">
        <v>427</v>
      </c>
      <c r="D164" s="192" t="s">
        <v>184</v>
      </c>
      <c r="E164" s="193" t="s">
        <v>7010</v>
      </c>
      <c r="F164" s="194" t="s">
        <v>7011</v>
      </c>
      <c r="G164" s="195" t="s">
        <v>1883</v>
      </c>
      <c r="H164" s="196">
        <v>1</v>
      </c>
      <c r="I164" s="197"/>
      <c r="J164" s="198">
        <f t="shared" si="10"/>
        <v>0</v>
      </c>
      <c r="K164" s="199"/>
      <c r="L164" s="39"/>
      <c r="M164" s="200" t="s">
        <v>1</v>
      </c>
      <c r="N164" s="201" t="s">
        <v>37</v>
      </c>
      <c r="O164" s="71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187</v>
      </c>
      <c r="AT164" s="204" t="s">
        <v>184</v>
      </c>
      <c r="AU164" s="204" t="s">
        <v>82</v>
      </c>
      <c r="AY164" s="17" t="s">
        <v>182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7" t="s">
        <v>80</v>
      </c>
      <c r="BK164" s="205">
        <f t="shared" si="19"/>
        <v>0</v>
      </c>
      <c r="BL164" s="17" t="s">
        <v>187</v>
      </c>
      <c r="BM164" s="204" t="s">
        <v>7012</v>
      </c>
    </row>
    <row r="165" spans="1:65" s="2" customFormat="1" ht="24.2" customHeight="1">
      <c r="A165" s="34"/>
      <c r="B165" s="35"/>
      <c r="C165" s="192" t="s">
        <v>434</v>
      </c>
      <c r="D165" s="192" t="s">
        <v>184</v>
      </c>
      <c r="E165" s="193" t="s">
        <v>7013</v>
      </c>
      <c r="F165" s="194" t="s">
        <v>7014</v>
      </c>
      <c r="G165" s="195" t="s">
        <v>1883</v>
      </c>
      <c r="H165" s="196">
        <v>1</v>
      </c>
      <c r="I165" s="197"/>
      <c r="J165" s="198">
        <f t="shared" si="10"/>
        <v>0</v>
      </c>
      <c r="K165" s="199"/>
      <c r="L165" s="39"/>
      <c r="M165" s="200" t="s">
        <v>1</v>
      </c>
      <c r="N165" s="201" t="s">
        <v>37</v>
      </c>
      <c r="O165" s="71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187</v>
      </c>
      <c r="AT165" s="204" t="s">
        <v>184</v>
      </c>
      <c r="AU165" s="204" t="s">
        <v>82</v>
      </c>
      <c r="AY165" s="17" t="s">
        <v>182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7" t="s">
        <v>80</v>
      </c>
      <c r="BK165" s="205">
        <f t="shared" si="19"/>
        <v>0</v>
      </c>
      <c r="BL165" s="17" t="s">
        <v>187</v>
      </c>
      <c r="BM165" s="204" t="s">
        <v>7015</v>
      </c>
    </row>
    <row r="166" spans="1:65" s="2" customFormat="1" ht="16.5" customHeight="1">
      <c r="A166" s="34"/>
      <c r="B166" s="35"/>
      <c r="C166" s="192" t="s">
        <v>438</v>
      </c>
      <c r="D166" s="192" t="s">
        <v>184</v>
      </c>
      <c r="E166" s="193" t="s">
        <v>7016</v>
      </c>
      <c r="F166" s="194" t="s">
        <v>7017</v>
      </c>
      <c r="G166" s="195" t="s">
        <v>1883</v>
      </c>
      <c r="H166" s="196">
        <v>1</v>
      </c>
      <c r="I166" s="197"/>
      <c r="J166" s="198">
        <f t="shared" si="10"/>
        <v>0</v>
      </c>
      <c r="K166" s="199"/>
      <c r="L166" s="39"/>
      <c r="M166" s="200" t="s">
        <v>1</v>
      </c>
      <c r="N166" s="201" t="s">
        <v>37</v>
      </c>
      <c r="O166" s="71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187</v>
      </c>
      <c r="AT166" s="204" t="s">
        <v>184</v>
      </c>
      <c r="AU166" s="204" t="s">
        <v>82</v>
      </c>
      <c r="AY166" s="17" t="s">
        <v>182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7" t="s">
        <v>80</v>
      </c>
      <c r="BK166" s="205">
        <f t="shared" si="19"/>
        <v>0</v>
      </c>
      <c r="BL166" s="17" t="s">
        <v>187</v>
      </c>
      <c r="BM166" s="204" t="s">
        <v>7018</v>
      </c>
    </row>
    <row r="167" spans="1:65" s="2" customFormat="1" ht="33" customHeight="1">
      <c r="A167" s="34"/>
      <c r="B167" s="35"/>
      <c r="C167" s="192" t="s">
        <v>443</v>
      </c>
      <c r="D167" s="192" t="s">
        <v>184</v>
      </c>
      <c r="E167" s="193" t="s">
        <v>7019</v>
      </c>
      <c r="F167" s="194" t="s">
        <v>6988</v>
      </c>
      <c r="G167" s="195" t="s">
        <v>318</v>
      </c>
      <c r="H167" s="196">
        <v>70</v>
      </c>
      <c r="I167" s="197"/>
      <c r="J167" s="198">
        <f t="shared" si="10"/>
        <v>0</v>
      </c>
      <c r="K167" s="199"/>
      <c r="L167" s="39"/>
      <c r="M167" s="200" t="s">
        <v>1</v>
      </c>
      <c r="N167" s="201" t="s">
        <v>37</v>
      </c>
      <c r="O167" s="71"/>
      <c r="P167" s="202">
        <f t="shared" si="11"/>
        <v>0</v>
      </c>
      <c r="Q167" s="202">
        <v>0</v>
      </c>
      <c r="R167" s="202">
        <f t="shared" si="12"/>
        <v>0</v>
      </c>
      <c r="S167" s="202">
        <v>0</v>
      </c>
      <c r="T167" s="203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187</v>
      </c>
      <c r="AT167" s="204" t="s">
        <v>184</v>
      </c>
      <c r="AU167" s="204" t="s">
        <v>82</v>
      </c>
      <c r="AY167" s="17" t="s">
        <v>182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7" t="s">
        <v>80</v>
      </c>
      <c r="BK167" s="205">
        <f t="shared" si="19"/>
        <v>0</v>
      </c>
      <c r="BL167" s="17" t="s">
        <v>187</v>
      </c>
      <c r="BM167" s="204" t="s">
        <v>7020</v>
      </c>
    </row>
    <row r="168" spans="1:65" s="2" customFormat="1" ht="16.5" customHeight="1">
      <c r="A168" s="34"/>
      <c r="B168" s="35"/>
      <c r="C168" s="192" t="s">
        <v>447</v>
      </c>
      <c r="D168" s="192" t="s">
        <v>184</v>
      </c>
      <c r="E168" s="193" t="s">
        <v>7021</v>
      </c>
      <c r="F168" s="194" t="s">
        <v>7022</v>
      </c>
      <c r="G168" s="195" t="s">
        <v>6924</v>
      </c>
      <c r="H168" s="196">
        <v>1</v>
      </c>
      <c r="I168" s="197"/>
      <c r="J168" s="198">
        <f t="shared" si="10"/>
        <v>0</v>
      </c>
      <c r="K168" s="199"/>
      <c r="L168" s="39"/>
      <c r="M168" s="200" t="s">
        <v>1</v>
      </c>
      <c r="N168" s="201" t="s">
        <v>37</v>
      </c>
      <c r="O168" s="71"/>
      <c r="P168" s="202">
        <f t="shared" si="11"/>
        <v>0</v>
      </c>
      <c r="Q168" s="202">
        <v>0</v>
      </c>
      <c r="R168" s="202">
        <f t="shared" si="12"/>
        <v>0</v>
      </c>
      <c r="S168" s="202">
        <v>0</v>
      </c>
      <c r="T168" s="203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187</v>
      </c>
      <c r="AT168" s="204" t="s">
        <v>184</v>
      </c>
      <c r="AU168" s="204" t="s">
        <v>82</v>
      </c>
      <c r="AY168" s="17" t="s">
        <v>182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7" t="s">
        <v>80</v>
      </c>
      <c r="BK168" s="205">
        <f t="shared" si="19"/>
        <v>0</v>
      </c>
      <c r="BL168" s="17" t="s">
        <v>187</v>
      </c>
      <c r="BM168" s="204" t="s">
        <v>7023</v>
      </c>
    </row>
    <row r="169" spans="1:65" s="12" customFormat="1" ht="25.9" customHeight="1">
      <c r="B169" s="176"/>
      <c r="C169" s="177"/>
      <c r="D169" s="178" t="s">
        <v>71</v>
      </c>
      <c r="E169" s="179" t="s">
        <v>7024</v>
      </c>
      <c r="F169" s="179" t="s">
        <v>7025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80</v>
      </c>
      <c r="AT169" s="188" t="s">
        <v>71</v>
      </c>
      <c r="AU169" s="188" t="s">
        <v>72</v>
      </c>
      <c r="AY169" s="187" t="s">
        <v>182</v>
      </c>
      <c r="BK169" s="189">
        <f>BK170</f>
        <v>0</v>
      </c>
    </row>
    <row r="170" spans="1:65" s="12" customFormat="1" ht="22.9" customHeight="1">
      <c r="B170" s="176"/>
      <c r="C170" s="177"/>
      <c r="D170" s="178" t="s">
        <v>71</v>
      </c>
      <c r="E170" s="190" t="s">
        <v>7026</v>
      </c>
      <c r="F170" s="190" t="s">
        <v>7027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SUM(P171:P213)</f>
        <v>0</v>
      </c>
      <c r="Q170" s="184"/>
      <c r="R170" s="185">
        <f>SUM(R171:R213)</f>
        <v>0</v>
      </c>
      <c r="S170" s="184"/>
      <c r="T170" s="186">
        <f>SUM(T171:T213)</f>
        <v>0</v>
      </c>
      <c r="AR170" s="187" t="s">
        <v>80</v>
      </c>
      <c r="AT170" s="188" t="s">
        <v>71</v>
      </c>
      <c r="AU170" s="188" t="s">
        <v>80</v>
      </c>
      <c r="AY170" s="187" t="s">
        <v>182</v>
      </c>
      <c r="BK170" s="189">
        <f>SUM(BK171:BK213)</f>
        <v>0</v>
      </c>
    </row>
    <row r="171" spans="1:65" s="2" customFormat="1" ht="66.75" customHeight="1">
      <c r="A171" s="34"/>
      <c r="B171" s="35"/>
      <c r="C171" s="192" t="s">
        <v>452</v>
      </c>
      <c r="D171" s="192" t="s">
        <v>184</v>
      </c>
      <c r="E171" s="193" t="s">
        <v>7028</v>
      </c>
      <c r="F171" s="194" t="s">
        <v>7029</v>
      </c>
      <c r="G171" s="195" t="s">
        <v>1883</v>
      </c>
      <c r="H171" s="196">
        <v>2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187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187</v>
      </c>
      <c r="BM171" s="204" t="s">
        <v>7030</v>
      </c>
    </row>
    <row r="172" spans="1:65" s="2" customFormat="1" ht="78">
      <c r="A172" s="34"/>
      <c r="B172" s="35"/>
      <c r="C172" s="36"/>
      <c r="D172" s="208" t="s">
        <v>652</v>
      </c>
      <c r="E172" s="36"/>
      <c r="F172" s="253" t="s">
        <v>7031</v>
      </c>
      <c r="G172" s="36"/>
      <c r="H172" s="36"/>
      <c r="I172" s="254"/>
      <c r="J172" s="36"/>
      <c r="K172" s="36"/>
      <c r="L172" s="39"/>
      <c r="M172" s="255"/>
      <c r="N172" s="256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652</v>
      </c>
      <c r="AU172" s="17" t="s">
        <v>82</v>
      </c>
    </row>
    <row r="173" spans="1:65" s="2" customFormat="1" ht="78" customHeight="1">
      <c r="A173" s="34"/>
      <c r="B173" s="35"/>
      <c r="C173" s="192" t="s">
        <v>460</v>
      </c>
      <c r="D173" s="192" t="s">
        <v>184</v>
      </c>
      <c r="E173" s="193" t="s">
        <v>7032</v>
      </c>
      <c r="F173" s="194" t="s">
        <v>7033</v>
      </c>
      <c r="G173" s="195" t="s">
        <v>1883</v>
      </c>
      <c r="H173" s="196">
        <v>4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37</v>
      </c>
      <c r="O173" s="71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187</v>
      </c>
      <c r="AT173" s="204" t="s">
        <v>184</v>
      </c>
      <c r="AU173" s="204" t="s">
        <v>82</v>
      </c>
      <c r="AY173" s="17" t="s">
        <v>182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187</v>
      </c>
      <c r="BM173" s="204" t="s">
        <v>7034</v>
      </c>
    </row>
    <row r="174" spans="1:65" s="2" customFormat="1" ht="78">
      <c r="A174" s="34"/>
      <c r="B174" s="35"/>
      <c r="C174" s="36"/>
      <c r="D174" s="208" t="s">
        <v>652</v>
      </c>
      <c r="E174" s="36"/>
      <c r="F174" s="253" t="s">
        <v>7035</v>
      </c>
      <c r="G174" s="36"/>
      <c r="H174" s="36"/>
      <c r="I174" s="254"/>
      <c r="J174" s="36"/>
      <c r="K174" s="36"/>
      <c r="L174" s="39"/>
      <c r="M174" s="255"/>
      <c r="N174" s="256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652</v>
      </c>
      <c r="AU174" s="17" t="s">
        <v>82</v>
      </c>
    </row>
    <row r="175" spans="1:65" s="2" customFormat="1" ht="66.75" customHeight="1">
      <c r="A175" s="34"/>
      <c r="B175" s="35"/>
      <c r="C175" s="192" t="s">
        <v>467</v>
      </c>
      <c r="D175" s="192" t="s">
        <v>184</v>
      </c>
      <c r="E175" s="193" t="s">
        <v>7036</v>
      </c>
      <c r="F175" s="194" t="s">
        <v>7037</v>
      </c>
      <c r="G175" s="195" t="s">
        <v>1883</v>
      </c>
      <c r="H175" s="196">
        <v>2</v>
      </c>
      <c r="I175" s="197"/>
      <c r="J175" s="198">
        <f>ROUND(I175*H175,2)</f>
        <v>0</v>
      </c>
      <c r="K175" s="199"/>
      <c r="L175" s="39"/>
      <c r="M175" s="200" t="s">
        <v>1</v>
      </c>
      <c r="N175" s="201" t="s">
        <v>37</v>
      </c>
      <c r="O175" s="7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187</v>
      </c>
      <c r="AT175" s="204" t="s">
        <v>184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187</v>
      </c>
      <c r="BM175" s="204" t="s">
        <v>7038</v>
      </c>
    </row>
    <row r="176" spans="1:65" s="2" customFormat="1" ht="24.2" customHeight="1">
      <c r="A176" s="34"/>
      <c r="B176" s="35"/>
      <c r="C176" s="192" t="s">
        <v>474</v>
      </c>
      <c r="D176" s="192" t="s">
        <v>184</v>
      </c>
      <c r="E176" s="193" t="s">
        <v>7039</v>
      </c>
      <c r="F176" s="194" t="s">
        <v>7040</v>
      </c>
      <c r="G176" s="195" t="s">
        <v>1883</v>
      </c>
      <c r="H176" s="196">
        <v>2</v>
      </c>
      <c r="I176" s="197"/>
      <c r="J176" s="198">
        <f>ROUND(I176*H176,2)</f>
        <v>0</v>
      </c>
      <c r="K176" s="199"/>
      <c r="L176" s="39"/>
      <c r="M176" s="200" t="s">
        <v>1</v>
      </c>
      <c r="N176" s="201" t="s">
        <v>37</v>
      </c>
      <c r="O176" s="71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4" t="s">
        <v>187</v>
      </c>
      <c r="AT176" s="204" t="s">
        <v>184</v>
      </c>
      <c r="AU176" s="204" t="s">
        <v>82</v>
      </c>
      <c r="AY176" s="17" t="s">
        <v>182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80</v>
      </c>
      <c r="BK176" s="205">
        <f>ROUND(I176*H176,2)</f>
        <v>0</v>
      </c>
      <c r="BL176" s="17" t="s">
        <v>187</v>
      </c>
      <c r="BM176" s="204" t="s">
        <v>7041</v>
      </c>
    </row>
    <row r="177" spans="1:65" s="2" customFormat="1" ht="78" customHeight="1">
      <c r="A177" s="34"/>
      <c r="B177" s="35"/>
      <c r="C177" s="192" t="s">
        <v>481</v>
      </c>
      <c r="D177" s="192" t="s">
        <v>184</v>
      </c>
      <c r="E177" s="193" t="s">
        <v>7042</v>
      </c>
      <c r="F177" s="194" t="s">
        <v>7043</v>
      </c>
      <c r="G177" s="195" t="s">
        <v>1883</v>
      </c>
      <c r="H177" s="196">
        <v>2</v>
      </c>
      <c r="I177" s="197"/>
      <c r="J177" s="198">
        <f>ROUND(I177*H177,2)</f>
        <v>0</v>
      </c>
      <c r="K177" s="199"/>
      <c r="L177" s="39"/>
      <c r="M177" s="200" t="s">
        <v>1</v>
      </c>
      <c r="N177" s="201" t="s">
        <v>37</v>
      </c>
      <c r="O177" s="71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187</v>
      </c>
      <c r="AT177" s="204" t="s">
        <v>184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187</v>
      </c>
      <c r="BM177" s="204" t="s">
        <v>7044</v>
      </c>
    </row>
    <row r="178" spans="1:65" s="2" customFormat="1" ht="58.5">
      <c r="A178" s="34"/>
      <c r="B178" s="35"/>
      <c r="C178" s="36"/>
      <c r="D178" s="208" t="s">
        <v>652</v>
      </c>
      <c r="E178" s="36"/>
      <c r="F178" s="253" t="s">
        <v>7045</v>
      </c>
      <c r="G178" s="36"/>
      <c r="H178" s="36"/>
      <c r="I178" s="254"/>
      <c r="J178" s="36"/>
      <c r="K178" s="36"/>
      <c r="L178" s="39"/>
      <c r="M178" s="255"/>
      <c r="N178" s="25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652</v>
      </c>
      <c r="AU178" s="17" t="s">
        <v>82</v>
      </c>
    </row>
    <row r="179" spans="1:65" s="2" customFormat="1" ht="62.65" customHeight="1">
      <c r="A179" s="34"/>
      <c r="B179" s="35"/>
      <c r="C179" s="192" t="s">
        <v>488</v>
      </c>
      <c r="D179" s="192" t="s">
        <v>184</v>
      </c>
      <c r="E179" s="193" t="s">
        <v>7046</v>
      </c>
      <c r="F179" s="194" t="s">
        <v>7047</v>
      </c>
      <c r="G179" s="195" t="s">
        <v>1883</v>
      </c>
      <c r="H179" s="196">
        <v>2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187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187</v>
      </c>
      <c r="BM179" s="204" t="s">
        <v>7048</v>
      </c>
    </row>
    <row r="180" spans="1:65" s="2" customFormat="1" ht="24.2" customHeight="1">
      <c r="A180" s="34"/>
      <c r="B180" s="35"/>
      <c r="C180" s="192" t="s">
        <v>492</v>
      </c>
      <c r="D180" s="192" t="s">
        <v>184</v>
      </c>
      <c r="E180" s="193" t="s">
        <v>7049</v>
      </c>
      <c r="F180" s="194" t="s">
        <v>7040</v>
      </c>
      <c r="G180" s="195" t="s">
        <v>1883</v>
      </c>
      <c r="H180" s="196">
        <v>2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187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187</v>
      </c>
      <c r="BM180" s="204" t="s">
        <v>7050</v>
      </c>
    </row>
    <row r="181" spans="1:65" s="2" customFormat="1" ht="76.349999999999994" customHeight="1">
      <c r="A181" s="34"/>
      <c r="B181" s="35"/>
      <c r="C181" s="192" t="s">
        <v>499</v>
      </c>
      <c r="D181" s="192" t="s">
        <v>184</v>
      </c>
      <c r="E181" s="193" t="s">
        <v>7051</v>
      </c>
      <c r="F181" s="194" t="s">
        <v>7052</v>
      </c>
      <c r="G181" s="195" t="s">
        <v>1883</v>
      </c>
      <c r="H181" s="196">
        <v>6</v>
      </c>
      <c r="I181" s="197"/>
      <c r="J181" s="198">
        <f>ROUND(I181*H181,2)</f>
        <v>0</v>
      </c>
      <c r="K181" s="199"/>
      <c r="L181" s="39"/>
      <c r="M181" s="200" t="s">
        <v>1</v>
      </c>
      <c r="N181" s="201" t="s">
        <v>37</v>
      </c>
      <c r="O181" s="71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4" t="s">
        <v>187</v>
      </c>
      <c r="AT181" s="204" t="s">
        <v>184</v>
      </c>
      <c r="AU181" s="204" t="s">
        <v>82</v>
      </c>
      <c r="AY181" s="17" t="s">
        <v>182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80</v>
      </c>
      <c r="BK181" s="205">
        <f>ROUND(I181*H181,2)</f>
        <v>0</v>
      </c>
      <c r="BL181" s="17" t="s">
        <v>187</v>
      </c>
      <c r="BM181" s="204" t="s">
        <v>7053</v>
      </c>
    </row>
    <row r="182" spans="1:65" s="2" customFormat="1" ht="58.5">
      <c r="A182" s="34"/>
      <c r="B182" s="35"/>
      <c r="C182" s="36"/>
      <c r="D182" s="208" t="s">
        <v>652</v>
      </c>
      <c r="E182" s="36"/>
      <c r="F182" s="253" t="s">
        <v>7054</v>
      </c>
      <c r="G182" s="36"/>
      <c r="H182" s="36"/>
      <c r="I182" s="254"/>
      <c r="J182" s="36"/>
      <c r="K182" s="36"/>
      <c r="L182" s="39"/>
      <c r="M182" s="255"/>
      <c r="N182" s="256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652</v>
      </c>
      <c r="AU182" s="17" t="s">
        <v>82</v>
      </c>
    </row>
    <row r="183" spans="1:65" s="2" customFormat="1" ht="62.65" customHeight="1">
      <c r="A183" s="34"/>
      <c r="B183" s="35"/>
      <c r="C183" s="192" t="s">
        <v>504</v>
      </c>
      <c r="D183" s="192" t="s">
        <v>184</v>
      </c>
      <c r="E183" s="193" t="s">
        <v>7055</v>
      </c>
      <c r="F183" s="194" t="s">
        <v>7056</v>
      </c>
      <c r="G183" s="195" t="s">
        <v>1883</v>
      </c>
      <c r="H183" s="196">
        <v>6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187</v>
      </c>
      <c r="AT183" s="204" t="s">
        <v>184</v>
      </c>
      <c r="AU183" s="204" t="s">
        <v>82</v>
      </c>
      <c r="AY183" s="17" t="s">
        <v>182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80</v>
      </c>
      <c r="BK183" s="205">
        <f>ROUND(I183*H183,2)</f>
        <v>0</v>
      </c>
      <c r="BL183" s="17" t="s">
        <v>187</v>
      </c>
      <c r="BM183" s="204" t="s">
        <v>7057</v>
      </c>
    </row>
    <row r="184" spans="1:65" s="2" customFormat="1" ht="24.2" customHeight="1">
      <c r="A184" s="34"/>
      <c r="B184" s="35"/>
      <c r="C184" s="192" t="s">
        <v>510</v>
      </c>
      <c r="D184" s="192" t="s">
        <v>184</v>
      </c>
      <c r="E184" s="193" t="s">
        <v>7058</v>
      </c>
      <c r="F184" s="194" t="s">
        <v>7040</v>
      </c>
      <c r="G184" s="195" t="s">
        <v>1883</v>
      </c>
      <c r="H184" s="196">
        <v>6</v>
      </c>
      <c r="I184" s="197"/>
      <c r="J184" s="198">
        <f>ROUND(I184*H184,2)</f>
        <v>0</v>
      </c>
      <c r="K184" s="199"/>
      <c r="L184" s="39"/>
      <c r="M184" s="200" t="s">
        <v>1</v>
      </c>
      <c r="N184" s="201" t="s">
        <v>37</v>
      </c>
      <c r="O184" s="71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187</v>
      </c>
      <c r="AT184" s="204" t="s">
        <v>184</v>
      </c>
      <c r="AU184" s="204" t="s">
        <v>82</v>
      </c>
      <c r="AY184" s="17" t="s">
        <v>182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80</v>
      </c>
      <c r="BK184" s="205">
        <f>ROUND(I184*H184,2)</f>
        <v>0</v>
      </c>
      <c r="BL184" s="17" t="s">
        <v>187</v>
      </c>
      <c r="BM184" s="204" t="s">
        <v>7059</v>
      </c>
    </row>
    <row r="185" spans="1:65" s="2" customFormat="1" ht="76.349999999999994" customHeight="1">
      <c r="A185" s="34"/>
      <c r="B185" s="35"/>
      <c r="C185" s="192" t="s">
        <v>516</v>
      </c>
      <c r="D185" s="192" t="s">
        <v>184</v>
      </c>
      <c r="E185" s="193" t="s">
        <v>7060</v>
      </c>
      <c r="F185" s="194" t="s">
        <v>7052</v>
      </c>
      <c r="G185" s="195" t="s">
        <v>1883</v>
      </c>
      <c r="H185" s="196">
        <v>4</v>
      </c>
      <c r="I185" s="197"/>
      <c r="J185" s="198">
        <f>ROUND(I185*H185,2)</f>
        <v>0</v>
      </c>
      <c r="K185" s="199"/>
      <c r="L185" s="39"/>
      <c r="M185" s="200" t="s">
        <v>1</v>
      </c>
      <c r="N185" s="201" t="s">
        <v>37</v>
      </c>
      <c r="O185" s="7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187</v>
      </c>
      <c r="AT185" s="204" t="s">
        <v>184</v>
      </c>
      <c r="AU185" s="204" t="s">
        <v>82</v>
      </c>
      <c r="AY185" s="17" t="s">
        <v>182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80</v>
      </c>
      <c r="BK185" s="205">
        <f>ROUND(I185*H185,2)</f>
        <v>0</v>
      </c>
      <c r="BL185" s="17" t="s">
        <v>187</v>
      </c>
      <c r="BM185" s="204" t="s">
        <v>7061</v>
      </c>
    </row>
    <row r="186" spans="1:65" s="2" customFormat="1" ht="58.5">
      <c r="A186" s="34"/>
      <c r="B186" s="35"/>
      <c r="C186" s="36"/>
      <c r="D186" s="208" t="s">
        <v>652</v>
      </c>
      <c r="E186" s="36"/>
      <c r="F186" s="253" t="s">
        <v>7054</v>
      </c>
      <c r="G186" s="36"/>
      <c r="H186" s="36"/>
      <c r="I186" s="254"/>
      <c r="J186" s="36"/>
      <c r="K186" s="36"/>
      <c r="L186" s="39"/>
      <c r="M186" s="255"/>
      <c r="N186" s="25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652</v>
      </c>
      <c r="AU186" s="17" t="s">
        <v>82</v>
      </c>
    </row>
    <row r="187" spans="1:65" s="2" customFormat="1" ht="62.65" customHeight="1">
      <c r="A187" s="34"/>
      <c r="B187" s="35"/>
      <c r="C187" s="192" t="s">
        <v>521</v>
      </c>
      <c r="D187" s="192" t="s">
        <v>184</v>
      </c>
      <c r="E187" s="193" t="s">
        <v>7062</v>
      </c>
      <c r="F187" s="194" t="s">
        <v>7063</v>
      </c>
      <c r="G187" s="195" t="s">
        <v>1883</v>
      </c>
      <c r="H187" s="196">
        <v>4</v>
      </c>
      <c r="I187" s="197"/>
      <c r="J187" s="198">
        <f>ROUND(I187*H187,2)</f>
        <v>0</v>
      </c>
      <c r="K187" s="199"/>
      <c r="L187" s="39"/>
      <c r="M187" s="200" t="s">
        <v>1</v>
      </c>
      <c r="N187" s="201" t="s">
        <v>37</v>
      </c>
      <c r="O187" s="71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187</v>
      </c>
      <c r="AT187" s="204" t="s">
        <v>184</v>
      </c>
      <c r="AU187" s="204" t="s">
        <v>82</v>
      </c>
      <c r="AY187" s="17" t="s">
        <v>182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187</v>
      </c>
      <c r="BM187" s="204" t="s">
        <v>7064</v>
      </c>
    </row>
    <row r="188" spans="1:65" s="2" customFormat="1" ht="24.2" customHeight="1">
      <c r="A188" s="34"/>
      <c r="B188" s="35"/>
      <c r="C188" s="192" t="s">
        <v>527</v>
      </c>
      <c r="D188" s="192" t="s">
        <v>184</v>
      </c>
      <c r="E188" s="193" t="s">
        <v>7065</v>
      </c>
      <c r="F188" s="194" t="s">
        <v>7040</v>
      </c>
      <c r="G188" s="195" t="s">
        <v>1883</v>
      </c>
      <c r="H188" s="196">
        <v>4</v>
      </c>
      <c r="I188" s="197"/>
      <c r="J188" s="198">
        <f>ROUND(I188*H188,2)</f>
        <v>0</v>
      </c>
      <c r="K188" s="199"/>
      <c r="L188" s="39"/>
      <c r="M188" s="200" t="s">
        <v>1</v>
      </c>
      <c r="N188" s="201" t="s">
        <v>37</v>
      </c>
      <c r="O188" s="71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187</v>
      </c>
      <c r="AT188" s="204" t="s">
        <v>184</v>
      </c>
      <c r="AU188" s="204" t="s">
        <v>82</v>
      </c>
      <c r="AY188" s="17" t="s">
        <v>182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80</v>
      </c>
      <c r="BK188" s="205">
        <f>ROUND(I188*H188,2)</f>
        <v>0</v>
      </c>
      <c r="BL188" s="17" t="s">
        <v>187</v>
      </c>
      <c r="BM188" s="204" t="s">
        <v>7066</v>
      </c>
    </row>
    <row r="189" spans="1:65" s="2" customFormat="1" ht="66.75" customHeight="1">
      <c r="A189" s="34"/>
      <c r="B189" s="35"/>
      <c r="C189" s="192" t="s">
        <v>532</v>
      </c>
      <c r="D189" s="192" t="s">
        <v>184</v>
      </c>
      <c r="E189" s="193" t="s">
        <v>7067</v>
      </c>
      <c r="F189" s="194" t="s">
        <v>7068</v>
      </c>
      <c r="G189" s="195" t="s">
        <v>1883</v>
      </c>
      <c r="H189" s="196">
        <v>3</v>
      </c>
      <c r="I189" s="197"/>
      <c r="J189" s="198">
        <f>ROUND(I189*H189,2)</f>
        <v>0</v>
      </c>
      <c r="K189" s="199"/>
      <c r="L189" s="39"/>
      <c r="M189" s="200" t="s">
        <v>1</v>
      </c>
      <c r="N189" s="201" t="s">
        <v>37</v>
      </c>
      <c r="O189" s="71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187</v>
      </c>
      <c r="AT189" s="204" t="s">
        <v>184</v>
      </c>
      <c r="AU189" s="204" t="s">
        <v>82</v>
      </c>
      <c r="AY189" s="17" t="s">
        <v>182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80</v>
      </c>
      <c r="BK189" s="205">
        <f>ROUND(I189*H189,2)</f>
        <v>0</v>
      </c>
      <c r="BL189" s="17" t="s">
        <v>187</v>
      </c>
      <c r="BM189" s="204" t="s">
        <v>7069</v>
      </c>
    </row>
    <row r="190" spans="1:65" s="2" customFormat="1" ht="97.5">
      <c r="A190" s="34"/>
      <c r="B190" s="35"/>
      <c r="C190" s="36"/>
      <c r="D190" s="208" t="s">
        <v>652</v>
      </c>
      <c r="E190" s="36"/>
      <c r="F190" s="253" t="s">
        <v>7070</v>
      </c>
      <c r="G190" s="36"/>
      <c r="H190" s="36"/>
      <c r="I190" s="254"/>
      <c r="J190" s="36"/>
      <c r="K190" s="36"/>
      <c r="L190" s="39"/>
      <c r="M190" s="255"/>
      <c r="N190" s="256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652</v>
      </c>
      <c r="AU190" s="17" t="s">
        <v>82</v>
      </c>
    </row>
    <row r="191" spans="1:65" s="2" customFormat="1" ht="24.2" customHeight="1">
      <c r="A191" s="34"/>
      <c r="B191" s="35"/>
      <c r="C191" s="192" t="s">
        <v>551</v>
      </c>
      <c r="D191" s="192" t="s">
        <v>184</v>
      </c>
      <c r="E191" s="193" t="s">
        <v>7071</v>
      </c>
      <c r="F191" s="194" t="s">
        <v>7072</v>
      </c>
      <c r="G191" s="195" t="s">
        <v>7073</v>
      </c>
      <c r="H191" s="196">
        <v>1</v>
      </c>
      <c r="I191" s="197"/>
      <c r="J191" s="198">
        <f t="shared" ref="J191:J200" si="20">ROUND(I191*H191,2)</f>
        <v>0</v>
      </c>
      <c r="K191" s="199"/>
      <c r="L191" s="39"/>
      <c r="M191" s="200" t="s">
        <v>1</v>
      </c>
      <c r="N191" s="201" t="s">
        <v>37</v>
      </c>
      <c r="O191" s="71"/>
      <c r="P191" s="202">
        <f t="shared" ref="P191:P200" si="21">O191*H191</f>
        <v>0</v>
      </c>
      <c r="Q191" s="202">
        <v>0</v>
      </c>
      <c r="R191" s="202">
        <f t="shared" ref="R191:R200" si="22">Q191*H191</f>
        <v>0</v>
      </c>
      <c r="S191" s="202">
        <v>0</v>
      </c>
      <c r="T191" s="203">
        <f t="shared" ref="T191:T200" si="23"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4" t="s">
        <v>187</v>
      </c>
      <c r="AT191" s="204" t="s">
        <v>184</v>
      </c>
      <c r="AU191" s="204" t="s">
        <v>82</v>
      </c>
      <c r="AY191" s="17" t="s">
        <v>182</v>
      </c>
      <c r="BE191" s="205">
        <f t="shared" ref="BE191:BE200" si="24">IF(N191="základní",J191,0)</f>
        <v>0</v>
      </c>
      <c r="BF191" s="205">
        <f t="shared" ref="BF191:BF200" si="25">IF(N191="snížená",J191,0)</f>
        <v>0</v>
      </c>
      <c r="BG191" s="205">
        <f t="shared" ref="BG191:BG200" si="26">IF(N191="zákl. přenesená",J191,0)</f>
        <v>0</v>
      </c>
      <c r="BH191" s="205">
        <f t="shared" ref="BH191:BH200" si="27">IF(N191="sníž. přenesená",J191,0)</f>
        <v>0</v>
      </c>
      <c r="BI191" s="205">
        <f t="shared" ref="BI191:BI200" si="28">IF(N191="nulová",J191,0)</f>
        <v>0</v>
      </c>
      <c r="BJ191" s="17" t="s">
        <v>80</v>
      </c>
      <c r="BK191" s="205">
        <f t="shared" ref="BK191:BK200" si="29">ROUND(I191*H191,2)</f>
        <v>0</v>
      </c>
      <c r="BL191" s="17" t="s">
        <v>187</v>
      </c>
      <c r="BM191" s="204" t="s">
        <v>7074</v>
      </c>
    </row>
    <row r="192" spans="1:65" s="2" customFormat="1" ht="16.5" customHeight="1">
      <c r="A192" s="34"/>
      <c r="B192" s="35"/>
      <c r="C192" s="192" t="s">
        <v>824</v>
      </c>
      <c r="D192" s="192" t="s">
        <v>184</v>
      </c>
      <c r="E192" s="193" t="s">
        <v>7075</v>
      </c>
      <c r="F192" s="194" t="s">
        <v>7076</v>
      </c>
      <c r="G192" s="195" t="s">
        <v>7073</v>
      </c>
      <c r="H192" s="196">
        <v>1</v>
      </c>
      <c r="I192" s="197"/>
      <c r="J192" s="198">
        <f t="shared" si="20"/>
        <v>0</v>
      </c>
      <c r="K192" s="199"/>
      <c r="L192" s="39"/>
      <c r="M192" s="200" t="s">
        <v>1</v>
      </c>
      <c r="N192" s="201" t="s">
        <v>37</v>
      </c>
      <c r="O192" s="71"/>
      <c r="P192" s="202">
        <f t="shared" si="21"/>
        <v>0</v>
      </c>
      <c r="Q192" s="202">
        <v>0</v>
      </c>
      <c r="R192" s="202">
        <f t="shared" si="22"/>
        <v>0</v>
      </c>
      <c r="S192" s="202">
        <v>0</v>
      </c>
      <c r="T192" s="203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4" t="s">
        <v>187</v>
      </c>
      <c r="AT192" s="204" t="s">
        <v>184</v>
      </c>
      <c r="AU192" s="204" t="s">
        <v>82</v>
      </c>
      <c r="AY192" s="17" t="s">
        <v>182</v>
      </c>
      <c r="BE192" s="205">
        <f t="shared" si="24"/>
        <v>0</v>
      </c>
      <c r="BF192" s="205">
        <f t="shared" si="25"/>
        <v>0</v>
      </c>
      <c r="BG192" s="205">
        <f t="shared" si="26"/>
        <v>0</v>
      </c>
      <c r="BH192" s="205">
        <f t="shared" si="27"/>
        <v>0</v>
      </c>
      <c r="BI192" s="205">
        <f t="shared" si="28"/>
        <v>0</v>
      </c>
      <c r="BJ192" s="17" t="s">
        <v>80</v>
      </c>
      <c r="BK192" s="205">
        <f t="shared" si="29"/>
        <v>0</v>
      </c>
      <c r="BL192" s="17" t="s">
        <v>187</v>
      </c>
      <c r="BM192" s="204" t="s">
        <v>7077</v>
      </c>
    </row>
    <row r="193" spans="1:65" s="2" customFormat="1" ht="24.2" customHeight="1">
      <c r="A193" s="34"/>
      <c r="B193" s="35"/>
      <c r="C193" s="192" t="s">
        <v>830</v>
      </c>
      <c r="D193" s="192" t="s">
        <v>184</v>
      </c>
      <c r="E193" s="193" t="s">
        <v>7078</v>
      </c>
      <c r="F193" s="194" t="s">
        <v>7079</v>
      </c>
      <c r="G193" s="195" t="s">
        <v>318</v>
      </c>
      <c r="H193" s="196">
        <v>450</v>
      </c>
      <c r="I193" s="197"/>
      <c r="J193" s="198">
        <f t="shared" si="20"/>
        <v>0</v>
      </c>
      <c r="K193" s="199"/>
      <c r="L193" s="39"/>
      <c r="M193" s="200" t="s">
        <v>1</v>
      </c>
      <c r="N193" s="201" t="s">
        <v>37</v>
      </c>
      <c r="O193" s="71"/>
      <c r="P193" s="202">
        <f t="shared" si="21"/>
        <v>0</v>
      </c>
      <c r="Q193" s="202">
        <v>0</v>
      </c>
      <c r="R193" s="202">
        <f t="shared" si="22"/>
        <v>0</v>
      </c>
      <c r="S193" s="202">
        <v>0</v>
      </c>
      <c r="T193" s="203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187</v>
      </c>
      <c r="AT193" s="204" t="s">
        <v>184</v>
      </c>
      <c r="AU193" s="204" t="s">
        <v>82</v>
      </c>
      <c r="AY193" s="17" t="s">
        <v>182</v>
      </c>
      <c r="BE193" s="205">
        <f t="shared" si="24"/>
        <v>0</v>
      </c>
      <c r="BF193" s="205">
        <f t="shared" si="25"/>
        <v>0</v>
      </c>
      <c r="BG193" s="205">
        <f t="shared" si="26"/>
        <v>0</v>
      </c>
      <c r="BH193" s="205">
        <f t="shared" si="27"/>
        <v>0</v>
      </c>
      <c r="BI193" s="205">
        <f t="shared" si="28"/>
        <v>0</v>
      </c>
      <c r="BJ193" s="17" t="s">
        <v>80</v>
      </c>
      <c r="BK193" s="205">
        <f t="shared" si="29"/>
        <v>0</v>
      </c>
      <c r="BL193" s="17" t="s">
        <v>187</v>
      </c>
      <c r="BM193" s="204" t="s">
        <v>7080</v>
      </c>
    </row>
    <row r="194" spans="1:65" s="2" customFormat="1" ht="24.2" customHeight="1">
      <c r="A194" s="34"/>
      <c r="B194" s="35"/>
      <c r="C194" s="192" t="s">
        <v>836</v>
      </c>
      <c r="D194" s="192" t="s">
        <v>184</v>
      </c>
      <c r="E194" s="193" t="s">
        <v>7081</v>
      </c>
      <c r="F194" s="194" t="s">
        <v>7082</v>
      </c>
      <c r="G194" s="195" t="s">
        <v>318</v>
      </c>
      <c r="H194" s="196">
        <v>400</v>
      </c>
      <c r="I194" s="197"/>
      <c r="J194" s="198">
        <f t="shared" si="20"/>
        <v>0</v>
      </c>
      <c r="K194" s="199"/>
      <c r="L194" s="39"/>
      <c r="M194" s="200" t="s">
        <v>1</v>
      </c>
      <c r="N194" s="201" t="s">
        <v>37</v>
      </c>
      <c r="O194" s="71"/>
      <c r="P194" s="202">
        <f t="shared" si="21"/>
        <v>0</v>
      </c>
      <c r="Q194" s="202">
        <v>0</v>
      </c>
      <c r="R194" s="202">
        <f t="shared" si="22"/>
        <v>0</v>
      </c>
      <c r="S194" s="202">
        <v>0</v>
      </c>
      <c r="T194" s="203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4" t="s">
        <v>187</v>
      </c>
      <c r="AT194" s="204" t="s">
        <v>184</v>
      </c>
      <c r="AU194" s="204" t="s">
        <v>82</v>
      </c>
      <c r="AY194" s="17" t="s">
        <v>182</v>
      </c>
      <c r="BE194" s="205">
        <f t="shared" si="24"/>
        <v>0</v>
      </c>
      <c r="BF194" s="205">
        <f t="shared" si="25"/>
        <v>0</v>
      </c>
      <c r="BG194" s="205">
        <f t="shared" si="26"/>
        <v>0</v>
      </c>
      <c r="BH194" s="205">
        <f t="shared" si="27"/>
        <v>0</v>
      </c>
      <c r="BI194" s="205">
        <f t="shared" si="28"/>
        <v>0</v>
      </c>
      <c r="BJ194" s="17" t="s">
        <v>80</v>
      </c>
      <c r="BK194" s="205">
        <f t="shared" si="29"/>
        <v>0</v>
      </c>
      <c r="BL194" s="17" t="s">
        <v>187</v>
      </c>
      <c r="BM194" s="204" t="s">
        <v>7083</v>
      </c>
    </row>
    <row r="195" spans="1:65" s="2" customFormat="1" ht="24.2" customHeight="1">
      <c r="A195" s="34"/>
      <c r="B195" s="35"/>
      <c r="C195" s="192" t="s">
        <v>842</v>
      </c>
      <c r="D195" s="192" t="s">
        <v>184</v>
      </c>
      <c r="E195" s="193" t="s">
        <v>7084</v>
      </c>
      <c r="F195" s="194" t="s">
        <v>7085</v>
      </c>
      <c r="G195" s="195" t="s">
        <v>1883</v>
      </c>
      <c r="H195" s="196">
        <v>4</v>
      </c>
      <c r="I195" s="197"/>
      <c r="J195" s="198">
        <f t="shared" si="20"/>
        <v>0</v>
      </c>
      <c r="K195" s="199"/>
      <c r="L195" s="39"/>
      <c r="M195" s="200" t="s">
        <v>1</v>
      </c>
      <c r="N195" s="201" t="s">
        <v>37</v>
      </c>
      <c r="O195" s="71"/>
      <c r="P195" s="202">
        <f t="shared" si="21"/>
        <v>0</v>
      </c>
      <c r="Q195" s="202">
        <v>0</v>
      </c>
      <c r="R195" s="202">
        <f t="shared" si="22"/>
        <v>0</v>
      </c>
      <c r="S195" s="202">
        <v>0</v>
      </c>
      <c r="T195" s="203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4" t="s">
        <v>187</v>
      </c>
      <c r="AT195" s="204" t="s">
        <v>184</v>
      </c>
      <c r="AU195" s="204" t="s">
        <v>82</v>
      </c>
      <c r="AY195" s="17" t="s">
        <v>182</v>
      </c>
      <c r="BE195" s="205">
        <f t="shared" si="24"/>
        <v>0</v>
      </c>
      <c r="BF195" s="205">
        <f t="shared" si="25"/>
        <v>0</v>
      </c>
      <c r="BG195" s="205">
        <f t="shared" si="26"/>
        <v>0</v>
      </c>
      <c r="BH195" s="205">
        <f t="shared" si="27"/>
        <v>0</v>
      </c>
      <c r="BI195" s="205">
        <f t="shared" si="28"/>
        <v>0</v>
      </c>
      <c r="BJ195" s="17" t="s">
        <v>80</v>
      </c>
      <c r="BK195" s="205">
        <f t="shared" si="29"/>
        <v>0</v>
      </c>
      <c r="BL195" s="17" t="s">
        <v>187</v>
      </c>
      <c r="BM195" s="204" t="s">
        <v>7086</v>
      </c>
    </row>
    <row r="196" spans="1:65" s="2" customFormat="1" ht="24.2" customHeight="1">
      <c r="A196" s="34"/>
      <c r="B196" s="35"/>
      <c r="C196" s="192" t="s">
        <v>848</v>
      </c>
      <c r="D196" s="192" t="s">
        <v>184</v>
      </c>
      <c r="E196" s="193" t="s">
        <v>7087</v>
      </c>
      <c r="F196" s="194" t="s">
        <v>7088</v>
      </c>
      <c r="G196" s="195" t="s">
        <v>7073</v>
      </c>
      <c r="H196" s="196">
        <v>1</v>
      </c>
      <c r="I196" s="197"/>
      <c r="J196" s="198">
        <f t="shared" si="20"/>
        <v>0</v>
      </c>
      <c r="K196" s="199"/>
      <c r="L196" s="39"/>
      <c r="M196" s="200" t="s">
        <v>1</v>
      </c>
      <c r="N196" s="201" t="s">
        <v>37</v>
      </c>
      <c r="O196" s="71"/>
      <c r="P196" s="202">
        <f t="shared" si="21"/>
        <v>0</v>
      </c>
      <c r="Q196" s="202">
        <v>0</v>
      </c>
      <c r="R196" s="202">
        <f t="shared" si="22"/>
        <v>0</v>
      </c>
      <c r="S196" s="202">
        <v>0</v>
      </c>
      <c r="T196" s="203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187</v>
      </c>
      <c r="AT196" s="204" t="s">
        <v>184</v>
      </c>
      <c r="AU196" s="204" t="s">
        <v>82</v>
      </c>
      <c r="AY196" s="17" t="s">
        <v>182</v>
      </c>
      <c r="BE196" s="205">
        <f t="shared" si="24"/>
        <v>0</v>
      </c>
      <c r="BF196" s="205">
        <f t="shared" si="25"/>
        <v>0</v>
      </c>
      <c r="BG196" s="205">
        <f t="shared" si="26"/>
        <v>0</v>
      </c>
      <c r="BH196" s="205">
        <f t="shared" si="27"/>
        <v>0</v>
      </c>
      <c r="BI196" s="205">
        <f t="shared" si="28"/>
        <v>0</v>
      </c>
      <c r="BJ196" s="17" t="s">
        <v>80</v>
      </c>
      <c r="BK196" s="205">
        <f t="shared" si="29"/>
        <v>0</v>
      </c>
      <c r="BL196" s="17" t="s">
        <v>187</v>
      </c>
      <c r="BM196" s="204" t="s">
        <v>7089</v>
      </c>
    </row>
    <row r="197" spans="1:65" s="2" customFormat="1" ht="16.5" customHeight="1">
      <c r="A197" s="34"/>
      <c r="B197" s="35"/>
      <c r="C197" s="192" t="s">
        <v>861</v>
      </c>
      <c r="D197" s="192" t="s">
        <v>184</v>
      </c>
      <c r="E197" s="193" t="s">
        <v>7090</v>
      </c>
      <c r="F197" s="194" t="s">
        <v>7091</v>
      </c>
      <c r="G197" s="195" t="s">
        <v>7073</v>
      </c>
      <c r="H197" s="196">
        <v>1</v>
      </c>
      <c r="I197" s="197"/>
      <c r="J197" s="198">
        <f t="shared" si="20"/>
        <v>0</v>
      </c>
      <c r="K197" s="199"/>
      <c r="L197" s="39"/>
      <c r="M197" s="200" t="s">
        <v>1</v>
      </c>
      <c r="N197" s="201" t="s">
        <v>37</v>
      </c>
      <c r="O197" s="71"/>
      <c r="P197" s="202">
        <f t="shared" si="21"/>
        <v>0</v>
      </c>
      <c r="Q197" s="202">
        <v>0</v>
      </c>
      <c r="R197" s="202">
        <f t="shared" si="22"/>
        <v>0</v>
      </c>
      <c r="S197" s="202">
        <v>0</v>
      </c>
      <c r="T197" s="203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4" t="s">
        <v>187</v>
      </c>
      <c r="AT197" s="204" t="s">
        <v>184</v>
      </c>
      <c r="AU197" s="204" t="s">
        <v>82</v>
      </c>
      <c r="AY197" s="17" t="s">
        <v>182</v>
      </c>
      <c r="BE197" s="205">
        <f t="shared" si="24"/>
        <v>0</v>
      </c>
      <c r="BF197" s="205">
        <f t="shared" si="25"/>
        <v>0</v>
      </c>
      <c r="BG197" s="205">
        <f t="shared" si="26"/>
        <v>0</v>
      </c>
      <c r="BH197" s="205">
        <f t="shared" si="27"/>
        <v>0</v>
      </c>
      <c r="BI197" s="205">
        <f t="shared" si="28"/>
        <v>0</v>
      </c>
      <c r="BJ197" s="17" t="s">
        <v>80</v>
      </c>
      <c r="BK197" s="205">
        <f t="shared" si="29"/>
        <v>0</v>
      </c>
      <c r="BL197" s="17" t="s">
        <v>187</v>
      </c>
      <c r="BM197" s="204" t="s">
        <v>7092</v>
      </c>
    </row>
    <row r="198" spans="1:65" s="2" customFormat="1" ht="16.5" customHeight="1">
      <c r="A198" s="34"/>
      <c r="B198" s="35"/>
      <c r="C198" s="192" t="s">
        <v>867</v>
      </c>
      <c r="D198" s="192" t="s">
        <v>184</v>
      </c>
      <c r="E198" s="193" t="s">
        <v>7093</v>
      </c>
      <c r="F198" s="194" t="s">
        <v>7094</v>
      </c>
      <c r="G198" s="195" t="s">
        <v>7095</v>
      </c>
      <c r="H198" s="196">
        <v>1</v>
      </c>
      <c r="I198" s="197"/>
      <c r="J198" s="198">
        <f t="shared" si="20"/>
        <v>0</v>
      </c>
      <c r="K198" s="199"/>
      <c r="L198" s="39"/>
      <c r="M198" s="200" t="s">
        <v>1</v>
      </c>
      <c r="N198" s="201" t="s">
        <v>37</v>
      </c>
      <c r="O198" s="71"/>
      <c r="P198" s="202">
        <f t="shared" si="21"/>
        <v>0</v>
      </c>
      <c r="Q198" s="202">
        <v>0</v>
      </c>
      <c r="R198" s="202">
        <f t="shared" si="22"/>
        <v>0</v>
      </c>
      <c r="S198" s="202">
        <v>0</v>
      </c>
      <c r="T198" s="203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4" t="s">
        <v>187</v>
      </c>
      <c r="AT198" s="204" t="s">
        <v>184</v>
      </c>
      <c r="AU198" s="204" t="s">
        <v>82</v>
      </c>
      <c r="AY198" s="17" t="s">
        <v>182</v>
      </c>
      <c r="BE198" s="205">
        <f t="shared" si="24"/>
        <v>0</v>
      </c>
      <c r="BF198" s="205">
        <f t="shared" si="25"/>
        <v>0</v>
      </c>
      <c r="BG198" s="205">
        <f t="shared" si="26"/>
        <v>0</v>
      </c>
      <c r="BH198" s="205">
        <f t="shared" si="27"/>
        <v>0</v>
      </c>
      <c r="BI198" s="205">
        <f t="shared" si="28"/>
        <v>0</v>
      </c>
      <c r="BJ198" s="17" t="s">
        <v>80</v>
      </c>
      <c r="BK198" s="205">
        <f t="shared" si="29"/>
        <v>0</v>
      </c>
      <c r="BL198" s="17" t="s">
        <v>187</v>
      </c>
      <c r="BM198" s="204" t="s">
        <v>7096</v>
      </c>
    </row>
    <row r="199" spans="1:65" s="2" customFormat="1" ht="24.2" customHeight="1">
      <c r="A199" s="34"/>
      <c r="B199" s="35"/>
      <c r="C199" s="192" t="s">
        <v>871</v>
      </c>
      <c r="D199" s="192" t="s">
        <v>184</v>
      </c>
      <c r="E199" s="193" t="s">
        <v>7097</v>
      </c>
      <c r="F199" s="194" t="s">
        <v>7098</v>
      </c>
      <c r="G199" s="195" t="s">
        <v>7095</v>
      </c>
      <c r="H199" s="196">
        <v>1</v>
      </c>
      <c r="I199" s="197"/>
      <c r="J199" s="198">
        <f t="shared" si="20"/>
        <v>0</v>
      </c>
      <c r="K199" s="199"/>
      <c r="L199" s="39"/>
      <c r="M199" s="200" t="s">
        <v>1</v>
      </c>
      <c r="N199" s="201" t="s">
        <v>37</v>
      </c>
      <c r="O199" s="71"/>
      <c r="P199" s="202">
        <f t="shared" si="21"/>
        <v>0</v>
      </c>
      <c r="Q199" s="202">
        <v>0</v>
      </c>
      <c r="R199" s="202">
        <f t="shared" si="22"/>
        <v>0</v>
      </c>
      <c r="S199" s="202">
        <v>0</v>
      </c>
      <c r="T199" s="203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4" t="s">
        <v>187</v>
      </c>
      <c r="AT199" s="204" t="s">
        <v>184</v>
      </c>
      <c r="AU199" s="204" t="s">
        <v>82</v>
      </c>
      <c r="AY199" s="17" t="s">
        <v>182</v>
      </c>
      <c r="BE199" s="205">
        <f t="shared" si="24"/>
        <v>0</v>
      </c>
      <c r="BF199" s="205">
        <f t="shared" si="25"/>
        <v>0</v>
      </c>
      <c r="BG199" s="205">
        <f t="shared" si="26"/>
        <v>0</v>
      </c>
      <c r="BH199" s="205">
        <f t="shared" si="27"/>
        <v>0</v>
      </c>
      <c r="BI199" s="205">
        <f t="shared" si="28"/>
        <v>0</v>
      </c>
      <c r="BJ199" s="17" t="s">
        <v>80</v>
      </c>
      <c r="BK199" s="205">
        <f t="shared" si="29"/>
        <v>0</v>
      </c>
      <c r="BL199" s="17" t="s">
        <v>187</v>
      </c>
      <c r="BM199" s="204" t="s">
        <v>7099</v>
      </c>
    </row>
    <row r="200" spans="1:65" s="2" customFormat="1" ht="66.75" customHeight="1">
      <c r="A200" s="34"/>
      <c r="B200" s="35"/>
      <c r="C200" s="192" t="s">
        <v>878</v>
      </c>
      <c r="D200" s="192" t="s">
        <v>184</v>
      </c>
      <c r="E200" s="193" t="s">
        <v>7100</v>
      </c>
      <c r="F200" s="194" t="s">
        <v>7101</v>
      </c>
      <c r="G200" s="195" t="s">
        <v>1883</v>
      </c>
      <c r="H200" s="196">
        <v>1</v>
      </c>
      <c r="I200" s="197"/>
      <c r="J200" s="198">
        <f t="shared" si="20"/>
        <v>0</v>
      </c>
      <c r="K200" s="199"/>
      <c r="L200" s="39"/>
      <c r="M200" s="200" t="s">
        <v>1</v>
      </c>
      <c r="N200" s="201" t="s">
        <v>37</v>
      </c>
      <c r="O200" s="71"/>
      <c r="P200" s="202">
        <f t="shared" si="21"/>
        <v>0</v>
      </c>
      <c r="Q200" s="202">
        <v>0</v>
      </c>
      <c r="R200" s="202">
        <f t="shared" si="22"/>
        <v>0</v>
      </c>
      <c r="S200" s="202">
        <v>0</v>
      </c>
      <c r="T200" s="203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4" t="s">
        <v>187</v>
      </c>
      <c r="AT200" s="204" t="s">
        <v>184</v>
      </c>
      <c r="AU200" s="204" t="s">
        <v>82</v>
      </c>
      <c r="AY200" s="17" t="s">
        <v>182</v>
      </c>
      <c r="BE200" s="205">
        <f t="shared" si="24"/>
        <v>0</v>
      </c>
      <c r="BF200" s="205">
        <f t="shared" si="25"/>
        <v>0</v>
      </c>
      <c r="BG200" s="205">
        <f t="shared" si="26"/>
        <v>0</v>
      </c>
      <c r="BH200" s="205">
        <f t="shared" si="27"/>
        <v>0</v>
      </c>
      <c r="BI200" s="205">
        <f t="shared" si="28"/>
        <v>0</v>
      </c>
      <c r="BJ200" s="17" t="s">
        <v>80</v>
      </c>
      <c r="BK200" s="205">
        <f t="shared" si="29"/>
        <v>0</v>
      </c>
      <c r="BL200" s="17" t="s">
        <v>187</v>
      </c>
      <c r="BM200" s="204" t="s">
        <v>7102</v>
      </c>
    </row>
    <row r="201" spans="1:65" s="2" customFormat="1" ht="146.25">
      <c r="A201" s="34"/>
      <c r="B201" s="35"/>
      <c r="C201" s="36"/>
      <c r="D201" s="208" t="s">
        <v>652</v>
      </c>
      <c r="E201" s="36"/>
      <c r="F201" s="253" t="s">
        <v>7103</v>
      </c>
      <c r="G201" s="36"/>
      <c r="H201" s="36"/>
      <c r="I201" s="254"/>
      <c r="J201" s="36"/>
      <c r="K201" s="36"/>
      <c r="L201" s="39"/>
      <c r="M201" s="255"/>
      <c r="N201" s="256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652</v>
      </c>
      <c r="AU201" s="17" t="s">
        <v>82</v>
      </c>
    </row>
    <row r="202" spans="1:65" s="2" customFormat="1" ht="66.75" customHeight="1">
      <c r="A202" s="34"/>
      <c r="B202" s="35"/>
      <c r="C202" s="192" t="s">
        <v>886</v>
      </c>
      <c r="D202" s="192" t="s">
        <v>184</v>
      </c>
      <c r="E202" s="193" t="s">
        <v>7104</v>
      </c>
      <c r="F202" s="194" t="s">
        <v>7105</v>
      </c>
      <c r="G202" s="195" t="s">
        <v>1883</v>
      </c>
      <c r="H202" s="196">
        <v>1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37</v>
      </c>
      <c r="O202" s="7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4" t="s">
        <v>187</v>
      </c>
      <c r="AT202" s="204" t="s">
        <v>184</v>
      </c>
      <c r="AU202" s="204" t="s">
        <v>82</v>
      </c>
      <c r="AY202" s="17" t="s">
        <v>182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80</v>
      </c>
      <c r="BK202" s="205">
        <f>ROUND(I202*H202,2)</f>
        <v>0</v>
      </c>
      <c r="BL202" s="17" t="s">
        <v>187</v>
      </c>
      <c r="BM202" s="204" t="s">
        <v>7106</v>
      </c>
    </row>
    <row r="203" spans="1:65" s="2" customFormat="1" ht="78">
      <c r="A203" s="34"/>
      <c r="B203" s="35"/>
      <c r="C203" s="36"/>
      <c r="D203" s="208" t="s">
        <v>652</v>
      </c>
      <c r="E203" s="36"/>
      <c r="F203" s="253" t="s">
        <v>7107</v>
      </c>
      <c r="G203" s="36"/>
      <c r="H203" s="36"/>
      <c r="I203" s="254"/>
      <c r="J203" s="36"/>
      <c r="K203" s="36"/>
      <c r="L203" s="39"/>
      <c r="M203" s="255"/>
      <c r="N203" s="256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652</v>
      </c>
      <c r="AU203" s="17" t="s">
        <v>82</v>
      </c>
    </row>
    <row r="204" spans="1:65" s="2" customFormat="1" ht="78" customHeight="1">
      <c r="A204" s="34"/>
      <c r="B204" s="35"/>
      <c r="C204" s="192" t="s">
        <v>892</v>
      </c>
      <c r="D204" s="192" t="s">
        <v>184</v>
      </c>
      <c r="E204" s="193" t="s">
        <v>7108</v>
      </c>
      <c r="F204" s="194" t="s">
        <v>7109</v>
      </c>
      <c r="G204" s="195" t="s">
        <v>1883</v>
      </c>
      <c r="H204" s="196">
        <v>4</v>
      </c>
      <c r="I204" s="197"/>
      <c r="J204" s="198">
        <f>ROUND(I204*H204,2)</f>
        <v>0</v>
      </c>
      <c r="K204" s="199"/>
      <c r="L204" s="39"/>
      <c r="M204" s="200" t="s">
        <v>1</v>
      </c>
      <c r="N204" s="201" t="s">
        <v>37</v>
      </c>
      <c r="O204" s="7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187</v>
      </c>
      <c r="AT204" s="204" t="s">
        <v>184</v>
      </c>
      <c r="AU204" s="204" t="s">
        <v>82</v>
      </c>
      <c r="AY204" s="17" t="s">
        <v>182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187</v>
      </c>
      <c r="BM204" s="204" t="s">
        <v>7110</v>
      </c>
    </row>
    <row r="205" spans="1:65" s="2" customFormat="1" ht="97.5">
      <c r="A205" s="34"/>
      <c r="B205" s="35"/>
      <c r="C205" s="36"/>
      <c r="D205" s="208" t="s">
        <v>652</v>
      </c>
      <c r="E205" s="36"/>
      <c r="F205" s="253" t="s">
        <v>7111</v>
      </c>
      <c r="G205" s="36"/>
      <c r="H205" s="36"/>
      <c r="I205" s="254"/>
      <c r="J205" s="36"/>
      <c r="K205" s="36"/>
      <c r="L205" s="39"/>
      <c r="M205" s="255"/>
      <c r="N205" s="256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652</v>
      </c>
      <c r="AU205" s="17" t="s">
        <v>82</v>
      </c>
    </row>
    <row r="206" spans="1:65" s="2" customFormat="1" ht="16.5" customHeight="1">
      <c r="A206" s="34"/>
      <c r="B206" s="35"/>
      <c r="C206" s="192" t="s">
        <v>898</v>
      </c>
      <c r="D206" s="192" t="s">
        <v>184</v>
      </c>
      <c r="E206" s="193" t="s">
        <v>7112</v>
      </c>
      <c r="F206" s="194" t="s">
        <v>7113</v>
      </c>
      <c r="G206" s="195" t="s">
        <v>1883</v>
      </c>
      <c r="H206" s="196">
        <v>1</v>
      </c>
      <c r="I206" s="197"/>
      <c r="J206" s="198">
        <f t="shared" ref="J206:J212" si="30">ROUND(I206*H206,2)</f>
        <v>0</v>
      </c>
      <c r="K206" s="199"/>
      <c r="L206" s="39"/>
      <c r="M206" s="200" t="s">
        <v>1</v>
      </c>
      <c r="N206" s="201" t="s">
        <v>37</v>
      </c>
      <c r="O206" s="71"/>
      <c r="P206" s="202">
        <f t="shared" ref="P206:P212" si="31">O206*H206</f>
        <v>0</v>
      </c>
      <c r="Q206" s="202">
        <v>0</v>
      </c>
      <c r="R206" s="202">
        <f t="shared" ref="R206:R212" si="32">Q206*H206</f>
        <v>0</v>
      </c>
      <c r="S206" s="202">
        <v>0</v>
      </c>
      <c r="T206" s="203">
        <f t="shared" ref="T206:T212" si="3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4" t="s">
        <v>187</v>
      </c>
      <c r="AT206" s="204" t="s">
        <v>184</v>
      </c>
      <c r="AU206" s="204" t="s">
        <v>82</v>
      </c>
      <c r="AY206" s="17" t="s">
        <v>182</v>
      </c>
      <c r="BE206" s="205">
        <f t="shared" ref="BE206:BE212" si="34">IF(N206="základní",J206,0)</f>
        <v>0</v>
      </c>
      <c r="BF206" s="205">
        <f t="shared" ref="BF206:BF212" si="35">IF(N206="snížená",J206,0)</f>
        <v>0</v>
      </c>
      <c r="BG206" s="205">
        <f t="shared" ref="BG206:BG212" si="36">IF(N206="zákl. přenesená",J206,0)</f>
        <v>0</v>
      </c>
      <c r="BH206" s="205">
        <f t="shared" ref="BH206:BH212" si="37">IF(N206="sníž. přenesená",J206,0)</f>
        <v>0</v>
      </c>
      <c r="BI206" s="205">
        <f t="shared" ref="BI206:BI212" si="38">IF(N206="nulová",J206,0)</f>
        <v>0</v>
      </c>
      <c r="BJ206" s="17" t="s">
        <v>80</v>
      </c>
      <c r="BK206" s="205">
        <f t="shared" ref="BK206:BK212" si="39">ROUND(I206*H206,2)</f>
        <v>0</v>
      </c>
      <c r="BL206" s="17" t="s">
        <v>187</v>
      </c>
      <c r="BM206" s="204" t="s">
        <v>7114</v>
      </c>
    </row>
    <row r="207" spans="1:65" s="2" customFormat="1" ht="16.5" customHeight="1">
      <c r="A207" s="34"/>
      <c r="B207" s="35"/>
      <c r="C207" s="192" t="s">
        <v>902</v>
      </c>
      <c r="D207" s="192" t="s">
        <v>184</v>
      </c>
      <c r="E207" s="193" t="s">
        <v>7115</v>
      </c>
      <c r="F207" s="194" t="s">
        <v>7116</v>
      </c>
      <c r="G207" s="195" t="s">
        <v>1883</v>
      </c>
      <c r="H207" s="196">
        <v>1</v>
      </c>
      <c r="I207" s="197"/>
      <c r="J207" s="198">
        <f t="shared" si="30"/>
        <v>0</v>
      </c>
      <c r="K207" s="199"/>
      <c r="L207" s="39"/>
      <c r="M207" s="200" t="s">
        <v>1</v>
      </c>
      <c r="N207" s="201" t="s">
        <v>37</v>
      </c>
      <c r="O207" s="71"/>
      <c r="P207" s="202">
        <f t="shared" si="31"/>
        <v>0</v>
      </c>
      <c r="Q207" s="202">
        <v>0</v>
      </c>
      <c r="R207" s="202">
        <f t="shared" si="32"/>
        <v>0</v>
      </c>
      <c r="S207" s="202">
        <v>0</v>
      </c>
      <c r="T207" s="203">
        <f t="shared" si="3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4" t="s">
        <v>187</v>
      </c>
      <c r="AT207" s="204" t="s">
        <v>184</v>
      </c>
      <c r="AU207" s="204" t="s">
        <v>82</v>
      </c>
      <c r="AY207" s="17" t="s">
        <v>182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7" t="s">
        <v>80</v>
      </c>
      <c r="BK207" s="205">
        <f t="shared" si="39"/>
        <v>0</v>
      </c>
      <c r="BL207" s="17" t="s">
        <v>187</v>
      </c>
      <c r="BM207" s="204" t="s">
        <v>7117</v>
      </c>
    </row>
    <row r="208" spans="1:65" s="2" customFormat="1" ht="16.5" customHeight="1">
      <c r="A208" s="34"/>
      <c r="B208" s="35"/>
      <c r="C208" s="192" t="s">
        <v>908</v>
      </c>
      <c r="D208" s="192" t="s">
        <v>184</v>
      </c>
      <c r="E208" s="193" t="s">
        <v>7118</v>
      </c>
      <c r="F208" s="194" t="s">
        <v>7119</v>
      </c>
      <c r="G208" s="195" t="s">
        <v>1883</v>
      </c>
      <c r="H208" s="196">
        <v>2</v>
      </c>
      <c r="I208" s="197"/>
      <c r="J208" s="198">
        <f t="shared" si="30"/>
        <v>0</v>
      </c>
      <c r="K208" s="199"/>
      <c r="L208" s="39"/>
      <c r="M208" s="200" t="s">
        <v>1</v>
      </c>
      <c r="N208" s="201" t="s">
        <v>37</v>
      </c>
      <c r="O208" s="71"/>
      <c r="P208" s="202">
        <f t="shared" si="31"/>
        <v>0</v>
      </c>
      <c r="Q208" s="202">
        <v>0</v>
      </c>
      <c r="R208" s="202">
        <f t="shared" si="32"/>
        <v>0</v>
      </c>
      <c r="S208" s="202">
        <v>0</v>
      </c>
      <c r="T208" s="203">
        <f t="shared" si="3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4" t="s">
        <v>187</v>
      </c>
      <c r="AT208" s="204" t="s">
        <v>184</v>
      </c>
      <c r="AU208" s="204" t="s">
        <v>82</v>
      </c>
      <c r="AY208" s="17" t="s">
        <v>182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7" t="s">
        <v>80</v>
      </c>
      <c r="BK208" s="205">
        <f t="shared" si="39"/>
        <v>0</v>
      </c>
      <c r="BL208" s="17" t="s">
        <v>187</v>
      </c>
      <c r="BM208" s="204" t="s">
        <v>7120</v>
      </c>
    </row>
    <row r="209" spans="1:65" s="2" customFormat="1" ht="49.15" customHeight="1">
      <c r="A209" s="34"/>
      <c r="B209" s="35"/>
      <c r="C209" s="192" t="s">
        <v>914</v>
      </c>
      <c r="D209" s="192" t="s">
        <v>184</v>
      </c>
      <c r="E209" s="193" t="s">
        <v>7121</v>
      </c>
      <c r="F209" s="194" t="s">
        <v>7122</v>
      </c>
      <c r="G209" s="195" t="s">
        <v>1883</v>
      </c>
      <c r="H209" s="196">
        <v>13</v>
      </c>
      <c r="I209" s="197"/>
      <c r="J209" s="198">
        <f t="shared" si="30"/>
        <v>0</v>
      </c>
      <c r="K209" s="199"/>
      <c r="L209" s="39"/>
      <c r="M209" s="200" t="s">
        <v>1</v>
      </c>
      <c r="N209" s="201" t="s">
        <v>37</v>
      </c>
      <c r="O209" s="71"/>
      <c r="P209" s="202">
        <f t="shared" si="31"/>
        <v>0</v>
      </c>
      <c r="Q209" s="202">
        <v>0</v>
      </c>
      <c r="R209" s="202">
        <f t="shared" si="32"/>
        <v>0</v>
      </c>
      <c r="S209" s="202">
        <v>0</v>
      </c>
      <c r="T209" s="203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4" t="s">
        <v>187</v>
      </c>
      <c r="AT209" s="204" t="s">
        <v>184</v>
      </c>
      <c r="AU209" s="204" t="s">
        <v>82</v>
      </c>
      <c r="AY209" s="17" t="s">
        <v>182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7" t="s">
        <v>80</v>
      </c>
      <c r="BK209" s="205">
        <f t="shared" si="39"/>
        <v>0</v>
      </c>
      <c r="BL209" s="17" t="s">
        <v>187</v>
      </c>
      <c r="BM209" s="204" t="s">
        <v>7123</v>
      </c>
    </row>
    <row r="210" spans="1:65" s="2" customFormat="1" ht="33" customHeight="1">
      <c r="A210" s="34"/>
      <c r="B210" s="35"/>
      <c r="C210" s="192" t="s">
        <v>922</v>
      </c>
      <c r="D210" s="192" t="s">
        <v>184</v>
      </c>
      <c r="E210" s="193" t="s">
        <v>7124</v>
      </c>
      <c r="F210" s="194" t="s">
        <v>7125</v>
      </c>
      <c r="G210" s="195" t="s">
        <v>1883</v>
      </c>
      <c r="H210" s="196">
        <v>1</v>
      </c>
      <c r="I210" s="197"/>
      <c r="J210" s="198">
        <f t="shared" si="30"/>
        <v>0</v>
      </c>
      <c r="K210" s="199"/>
      <c r="L210" s="39"/>
      <c r="M210" s="200" t="s">
        <v>1</v>
      </c>
      <c r="N210" s="201" t="s">
        <v>37</v>
      </c>
      <c r="O210" s="71"/>
      <c r="P210" s="202">
        <f t="shared" si="31"/>
        <v>0</v>
      </c>
      <c r="Q210" s="202">
        <v>0</v>
      </c>
      <c r="R210" s="202">
        <f t="shared" si="32"/>
        <v>0</v>
      </c>
      <c r="S210" s="202">
        <v>0</v>
      </c>
      <c r="T210" s="203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4" t="s">
        <v>187</v>
      </c>
      <c r="AT210" s="204" t="s">
        <v>184</v>
      </c>
      <c r="AU210" s="204" t="s">
        <v>82</v>
      </c>
      <c r="AY210" s="17" t="s">
        <v>182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7" t="s">
        <v>80</v>
      </c>
      <c r="BK210" s="205">
        <f t="shared" si="39"/>
        <v>0</v>
      </c>
      <c r="BL210" s="17" t="s">
        <v>187</v>
      </c>
      <c r="BM210" s="204" t="s">
        <v>7126</v>
      </c>
    </row>
    <row r="211" spans="1:65" s="2" customFormat="1" ht="24.2" customHeight="1">
      <c r="A211" s="34"/>
      <c r="B211" s="35"/>
      <c r="C211" s="192" t="s">
        <v>930</v>
      </c>
      <c r="D211" s="192" t="s">
        <v>184</v>
      </c>
      <c r="E211" s="193" t="s">
        <v>7127</v>
      </c>
      <c r="F211" s="194" t="s">
        <v>7128</v>
      </c>
      <c r="G211" s="195" t="s">
        <v>1883</v>
      </c>
      <c r="H211" s="196">
        <v>2</v>
      </c>
      <c r="I211" s="197"/>
      <c r="J211" s="198">
        <f t="shared" si="30"/>
        <v>0</v>
      </c>
      <c r="K211" s="199"/>
      <c r="L211" s="39"/>
      <c r="M211" s="200" t="s">
        <v>1</v>
      </c>
      <c r="N211" s="201" t="s">
        <v>37</v>
      </c>
      <c r="O211" s="71"/>
      <c r="P211" s="202">
        <f t="shared" si="31"/>
        <v>0</v>
      </c>
      <c r="Q211" s="202">
        <v>0</v>
      </c>
      <c r="R211" s="202">
        <f t="shared" si="32"/>
        <v>0</v>
      </c>
      <c r="S211" s="202">
        <v>0</v>
      </c>
      <c r="T211" s="203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187</v>
      </c>
      <c r="AT211" s="204" t="s">
        <v>184</v>
      </c>
      <c r="AU211" s="204" t="s">
        <v>82</v>
      </c>
      <c r="AY211" s="17" t="s">
        <v>182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7" t="s">
        <v>80</v>
      </c>
      <c r="BK211" s="205">
        <f t="shared" si="39"/>
        <v>0</v>
      </c>
      <c r="BL211" s="17" t="s">
        <v>187</v>
      </c>
      <c r="BM211" s="204" t="s">
        <v>7129</v>
      </c>
    </row>
    <row r="212" spans="1:65" s="2" customFormat="1" ht="66.75" customHeight="1">
      <c r="A212" s="34"/>
      <c r="B212" s="35"/>
      <c r="C212" s="192" t="s">
        <v>934</v>
      </c>
      <c r="D212" s="192" t="s">
        <v>184</v>
      </c>
      <c r="E212" s="193" t="s">
        <v>7130</v>
      </c>
      <c r="F212" s="194" t="s">
        <v>7131</v>
      </c>
      <c r="G212" s="195" t="s">
        <v>1883</v>
      </c>
      <c r="H212" s="196">
        <v>1</v>
      </c>
      <c r="I212" s="197"/>
      <c r="J212" s="198">
        <f t="shared" si="30"/>
        <v>0</v>
      </c>
      <c r="K212" s="199"/>
      <c r="L212" s="39"/>
      <c r="M212" s="200" t="s">
        <v>1</v>
      </c>
      <c r="N212" s="201" t="s">
        <v>37</v>
      </c>
      <c r="O212" s="71"/>
      <c r="P212" s="202">
        <f t="shared" si="31"/>
        <v>0</v>
      </c>
      <c r="Q212" s="202">
        <v>0</v>
      </c>
      <c r="R212" s="202">
        <f t="shared" si="32"/>
        <v>0</v>
      </c>
      <c r="S212" s="202">
        <v>0</v>
      </c>
      <c r="T212" s="203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4" t="s">
        <v>187</v>
      </c>
      <c r="AT212" s="204" t="s">
        <v>184</v>
      </c>
      <c r="AU212" s="204" t="s">
        <v>82</v>
      </c>
      <c r="AY212" s="17" t="s">
        <v>182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7" t="s">
        <v>80</v>
      </c>
      <c r="BK212" s="205">
        <f t="shared" si="39"/>
        <v>0</v>
      </c>
      <c r="BL212" s="17" t="s">
        <v>187</v>
      </c>
      <c r="BM212" s="204" t="s">
        <v>7132</v>
      </c>
    </row>
    <row r="213" spans="1:65" s="2" customFormat="1" ht="48.75">
      <c r="A213" s="34"/>
      <c r="B213" s="35"/>
      <c r="C213" s="36"/>
      <c r="D213" s="208" t="s">
        <v>652</v>
      </c>
      <c r="E213" s="36"/>
      <c r="F213" s="253" t="s">
        <v>7133</v>
      </c>
      <c r="G213" s="36"/>
      <c r="H213" s="36"/>
      <c r="I213" s="254"/>
      <c r="J213" s="36"/>
      <c r="K213" s="36"/>
      <c r="L213" s="39"/>
      <c r="M213" s="255"/>
      <c r="N213" s="256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652</v>
      </c>
      <c r="AU213" s="17" t="s">
        <v>82</v>
      </c>
    </row>
    <row r="214" spans="1:65" s="12" customFormat="1" ht="25.9" customHeight="1">
      <c r="B214" s="176"/>
      <c r="C214" s="177"/>
      <c r="D214" s="178" t="s">
        <v>71</v>
      </c>
      <c r="E214" s="179" t="s">
        <v>7134</v>
      </c>
      <c r="F214" s="179" t="s">
        <v>7135</v>
      </c>
      <c r="G214" s="177"/>
      <c r="H214" s="177"/>
      <c r="I214" s="180"/>
      <c r="J214" s="181">
        <f>BK214</f>
        <v>0</v>
      </c>
      <c r="K214" s="177"/>
      <c r="L214" s="182"/>
      <c r="M214" s="183"/>
      <c r="N214" s="184"/>
      <c r="O214" s="184"/>
      <c r="P214" s="185">
        <f>P215+P243</f>
        <v>0</v>
      </c>
      <c r="Q214" s="184"/>
      <c r="R214" s="185">
        <f>R215+R243</f>
        <v>0</v>
      </c>
      <c r="S214" s="184"/>
      <c r="T214" s="186">
        <f>T215+T243</f>
        <v>0</v>
      </c>
      <c r="AR214" s="187" t="s">
        <v>80</v>
      </c>
      <c r="AT214" s="188" t="s">
        <v>71</v>
      </c>
      <c r="AU214" s="188" t="s">
        <v>72</v>
      </c>
      <c r="AY214" s="187" t="s">
        <v>182</v>
      </c>
      <c r="BK214" s="189">
        <f>BK215+BK243</f>
        <v>0</v>
      </c>
    </row>
    <row r="215" spans="1:65" s="12" customFormat="1" ht="22.9" customHeight="1">
      <c r="B215" s="176"/>
      <c r="C215" s="177"/>
      <c r="D215" s="178" t="s">
        <v>71</v>
      </c>
      <c r="E215" s="190" t="s">
        <v>7136</v>
      </c>
      <c r="F215" s="190" t="s">
        <v>7137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SUM(P216:P242)</f>
        <v>0</v>
      </c>
      <c r="Q215" s="184"/>
      <c r="R215" s="185">
        <f>SUM(R216:R242)</f>
        <v>0</v>
      </c>
      <c r="S215" s="184"/>
      <c r="T215" s="186">
        <f>SUM(T216:T242)</f>
        <v>0</v>
      </c>
      <c r="AR215" s="187" t="s">
        <v>80</v>
      </c>
      <c r="AT215" s="188" t="s">
        <v>71</v>
      </c>
      <c r="AU215" s="188" t="s">
        <v>80</v>
      </c>
      <c r="AY215" s="187" t="s">
        <v>182</v>
      </c>
      <c r="BK215" s="189">
        <f>SUM(BK216:BK242)</f>
        <v>0</v>
      </c>
    </row>
    <row r="216" spans="1:65" s="2" customFormat="1" ht="37.9" customHeight="1">
      <c r="A216" s="34"/>
      <c r="B216" s="35"/>
      <c r="C216" s="192" t="s">
        <v>938</v>
      </c>
      <c r="D216" s="192" t="s">
        <v>184</v>
      </c>
      <c r="E216" s="193" t="s">
        <v>7138</v>
      </c>
      <c r="F216" s="194" t="s">
        <v>7139</v>
      </c>
      <c r="G216" s="195" t="s">
        <v>1883</v>
      </c>
      <c r="H216" s="196">
        <v>1</v>
      </c>
      <c r="I216" s="197"/>
      <c r="J216" s="198">
        <f t="shared" ref="J216:J242" si="40">ROUND(I216*H216,2)</f>
        <v>0</v>
      </c>
      <c r="K216" s="199"/>
      <c r="L216" s="39"/>
      <c r="M216" s="200" t="s">
        <v>1</v>
      </c>
      <c r="N216" s="201" t="s">
        <v>37</v>
      </c>
      <c r="O216" s="71"/>
      <c r="P216" s="202">
        <f t="shared" ref="P216:P242" si="41">O216*H216</f>
        <v>0</v>
      </c>
      <c r="Q216" s="202">
        <v>0</v>
      </c>
      <c r="R216" s="202">
        <f t="shared" ref="R216:R242" si="42">Q216*H216</f>
        <v>0</v>
      </c>
      <c r="S216" s="202">
        <v>0</v>
      </c>
      <c r="T216" s="203">
        <f t="shared" ref="T216:T242" si="4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4" t="s">
        <v>187</v>
      </c>
      <c r="AT216" s="204" t="s">
        <v>184</v>
      </c>
      <c r="AU216" s="204" t="s">
        <v>82</v>
      </c>
      <c r="AY216" s="17" t="s">
        <v>182</v>
      </c>
      <c r="BE216" s="205">
        <f t="shared" ref="BE216:BE242" si="44">IF(N216="základní",J216,0)</f>
        <v>0</v>
      </c>
      <c r="BF216" s="205">
        <f t="shared" ref="BF216:BF242" si="45">IF(N216="snížená",J216,0)</f>
        <v>0</v>
      </c>
      <c r="BG216" s="205">
        <f t="shared" ref="BG216:BG242" si="46">IF(N216="zákl. přenesená",J216,0)</f>
        <v>0</v>
      </c>
      <c r="BH216" s="205">
        <f t="shared" ref="BH216:BH242" si="47">IF(N216="sníž. přenesená",J216,0)</f>
        <v>0</v>
      </c>
      <c r="BI216" s="205">
        <f t="shared" ref="BI216:BI242" si="48">IF(N216="nulová",J216,0)</f>
        <v>0</v>
      </c>
      <c r="BJ216" s="17" t="s">
        <v>80</v>
      </c>
      <c r="BK216" s="205">
        <f t="shared" ref="BK216:BK242" si="49">ROUND(I216*H216,2)</f>
        <v>0</v>
      </c>
      <c r="BL216" s="17" t="s">
        <v>187</v>
      </c>
      <c r="BM216" s="204" t="s">
        <v>7140</v>
      </c>
    </row>
    <row r="217" spans="1:65" s="2" customFormat="1" ht="16.5" customHeight="1">
      <c r="A217" s="34"/>
      <c r="B217" s="35"/>
      <c r="C217" s="192" t="s">
        <v>943</v>
      </c>
      <c r="D217" s="192" t="s">
        <v>184</v>
      </c>
      <c r="E217" s="193" t="s">
        <v>7141</v>
      </c>
      <c r="F217" s="194" t="s">
        <v>7142</v>
      </c>
      <c r="G217" s="195" t="s">
        <v>1883</v>
      </c>
      <c r="H217" s="196">
        <v>2</v>
      </c>
      <c r="I217" s="197"/>
      <c r="J217" s="198">
        <f t="shared" si="40"/>
        <v>0</v>
      </c>
      <c r="K217" s="199"/>
      <c r="L217" s="39"/>
      <c r="M217" s="200" t="s">
        <v>1</v>
      </c>
      <c r="N217" s="201" t="s">
        <v>37</v>
      </c>
      <c r="O217" s="71"/>
      <c r="P217" s="202">
        <f t="shared" si="41"/>
        <v>0</v>
      </c>
      <c r="Q217" s="202">
        <v>0</v>
      </c>
      <c r="R217" s="202">
        <f t="shared" si="42"/>
        <v>0</v>
      </c>
      <c r="S217" s="202">
        <v>0</v>
      </c>
      <c r="T217" s="203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4" t="s">
        <v>187</v>
      </c>
      <c r="AT217" s="204" t="s">
        <v>184</v>
      </c>
      <c r="AU217" s="204" t="s">
        <v>82</v>
      </c>
      <c r="AY217" s="17" t="s">
        <v>182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7" t="s">
        <v>80</v>
      </c>
      <c r="BK217" s="205">
        <f t="shared" si="49"/>
        <v>0</v>
      </c>
      <c r="BL217" s="17" t="s">
        <v>187</v>
      </c>
      <c r="BM217" s="204" t="s">
        <v>7143</v>
      </c>
    </row>
    <row r="218" spans="1:65" s="2" customFormat="1" ht="16.5" customHeight="1">
      <c r="A218" s="34"/>
      <c r="B218" s="35"/>
      <c r="C218" s="192" t="s">
        <v>948</v>
      </c>
      <c r="D218" s="192" t="s">
        <v>184</v>
      </c>
      <c r="E218" s="193" t="s">
        <v>7144</v>
      </c>
      <c r="F218" s="194" t="s">
        <v>7145</v>
      </c>
      <c r="G218" s="195" t="s">
        <v>1883</v>
      </c>
      <c r="H218" s="196">
        <v>5</v>
      </c>
      <c r="I218" s="197"/>
      <c r="J218" s="198">
        <f t="shared" si="40"/>
        <v>0</v>
      </c>
      <c r="K218" s="199"/>
      <c r="L218" s="39"/>
      <c r="M218" s="200" t="s">
        <v>1</v>
      </c>
      <c r="N218" s="201" t="s">
        <v>37</v>
      </c>
      <c r="O218" s="71"/>
      <c r="P218" s="202">
        <f t="shared" si="41"/>
        <v>0</v>
      </c>
      <c r="Q218" s="202">
        <v>0</v>
      </c>
      <c r="R218" s="202">
        <f t="shared" si="42"/>
        <v>0</v>
      </c>
      <c r="S218" s="202">
        <v>0</v>
      </c>
      <c r="T218" s="203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4" t="s">
        <v>187</v>
      </c>
      <c r="AT218" s="204" t="s">
        <v>184</v>
      </c>
      <c r="AU218" s="204" t="s">
        <v>82</v>
      </c>
      <c r="AY218" s="17" t="s">
        <v>182</v>
      </c>
      <c r="BE218" s="205">
        <f t="shared" si="44"/>
        <v>0</v>
      </c>
      <c r="BF218" s="205">
        <f t="shared" si="45"/>
        <v>0</v>
      </c>
      <c r="BG218" s="205">
        <f t="shared" si="46"/>
        <v>0</v>
      </c>
      <c r="BH218" s="205">
        <f t="shared" si="47"/>
        <v>0</v>
      </c>
      <c r="BI218" s="205">
        <f t="shared" si="48"/>
        <v>0</v>
      </c>
      <c r="BJ218" s="17" t="s">
        <v>80</v>
      </c>
      <c r="BK218" s="205">
        <f t="shared" si="49"/>
        <v>0</v>
      </c>
      <c r="BL218" s="17" t="s">
        <v>187</v>
      </c>
      <c r="BM218" s="204" t="s">
        <v>7146</v>
      </c>
    </row>
    <row r="219" spans="1:65" s="2" customFormat="1" ht="16.5" customHeight="1">
      <c r="A219" s="34"/>
      <c r="B219" s="35"/>
      <c r="C219" s="192" t="s">
        <v>953</v>
      </c>
      <c r="D219" s="192" t="s">
        <v>184</v>
      </c>
      <c r="E219" s="193" t="s">
        <v>7147</v>
      </c>
      <c r="F219" s="194" t="s">
        <v>7148</v>
      </c>
      <c r="G219" s="195" t="s">
        <v>1883</v>
      </c>
      <c r="H219" s="196">
        <v>4</v>
      </c>
      <c r="I219" s="197"/>
      <c r="J219" s="198">
        <f t="shared" si="40"/>
        <v>0</v>
      </c>
      <c r="K219" s="199"/>
      <c r="L219" s="39"/>
      <c r="M219" s="200" t="s">
        <v>1</v>
      </c>
      <c r="N219" s="201" t="s">
        <v>37</v>
      </c>
      <c r="O219" s="71"/>
      <c r="P219" s="202">
        <f t="shared" si="41"/>
        <v>0</v>
      </c>
      <c r="Q219" s="202">
        <v>0</v>
      </c>
      <c r="R219" s="202">
        <f t="shared" si="42"/>
        <v>0</v>
      </c>
      <c r="S219" s="202">
        <v>0</v>
      </c>
      <c r="T219" s="203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4" t="s">
        <v>187</v>
      </c>
      <c r="AT219" s="204" t="s">
        <v>184</v>
      </c>
      <c r="AU219" s="204" t="s">
        <v>82</v>
      </c>
      <c r="AY219" s="17" t="s">
        <v>182</v>
      </c>
      <c r="BE219" s="205">
        <f t="shared" si="44"/>
        <v>0</v>
      </c>
      <c r="BF219" s="205">
        <f t="shared" si="45"/>
        <v>0</v>
      </c>
      <c r="BG219" s="205">
        <f t="shared" si="46"/>
        <v>0</v>
      </c>
      <c r="BH219" s="205">
        <f t="shared" si="47"/>
        <v>0</v>
      </c>
      <c r="BI219" s="205">
        <f t="shared" si="48"/>
        <v>0</v>
      </c>
      <c r="BJ219" s="17" t="s">
        <v>80</v>
      </c>
      <c r="BK219" s="205">
        <f t="shared" si="49"/>
        <v>0</v>
      </c>
      <c r="BL219" s="17" t="s">
        <v>187</v>
      </c>
      <c r="BM219" s="204" t="s">
        <v>7149</v>
      </c>
    </row>
    <row r="220" spans="1:65" s="2" customFormat="1" ht="21.75" customHeight="1">
      <c r="A220" s="34"/>
      <c r="B220" s="35"/>
      <c r="C220" s="192" t="s">
        <v>958</v>
      </c>
      <c r="D220" s="192" t="s">
        <v>184</v>
      </c>
      <c r="E220" s="193" t="s">
        <v>7150</v>
      </c>
      <c r="F220" s="194" t="s">
        <v>7151</v>
      </c>
      <c r="G220" s="195" t="s">
        <v>1883</v>
      </c>
      <c r="H220" s="196">
        <v>64</v>
      </c>
      <c r="I220" s="197"/>
      <c r="J220" s="198">
        <f t="shared" si="40"/>
        <v>0</v>
      </c>
      <c r="K220" s="199"/>
      <c r="L220" s="39"/>
      <c r="M220" s="200" t="s">
        <v>1</v>
      </c>
      <c r="N220" s="201" t="s">
        <v>37</v>
      </c>
      <c r="O220" s="71"/>
      <c r="P220" s="202">
        <f t="shared" si="41"/>
        <v>0</v>
      </c>
      <c r="Q220" s="202">
        <v>0</v>
      </c>
      <c r="R220" s="202">
        <f t="shared" si="42"/>
        <v>0</v>
      </c>
      <c r="S220" s="202">
        <v>0</v>
      </c>
      <c r="T220" s="203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4" t="s">
        <v>187</v>
      </c>
      <c r="AT220" s="204" t="s">
        <v>184</v>
      </c>
      <c r="AU220" s="204" t="s">
        <v>82</v>
      </c>
      <c r="AY220" s="17" t="s">
        <v>182</v>
      </c>
      <c r="BE220" s="205">
        <f t="shared" si="44"/>
        <v>0</v>
      </c>
      <c r="BF220" s="205">
        <f t="shared" si="45"/>
        <v>0</v>
      </c>
      <c r="BG220" s="205">
        <f t="shared" si="46"/>
        <v>0</v>
      </c>
      <c r="BH220" s="205">
        <f t="shared" si="47"/>
        <v>0</v>
      </c>
      <c r="BI220" s="205">
        <f t="shared" si="48"/>
        <v>0</v>
      </c>
      <c r="BJ220" s="17" t="s">
        <v>80</v>
      </c>
      <c r="BK220" s="205">
        <f t="shared" si="49"/>
        <v>0</v>
      </c>
      <c r="BL220" s="17" t="s">
        <v>187</v>
      </c>
      <c r="BM220" s="204" t="s">
        <v>7152</v>
      </c>
    </row>
    <row r="221" spans="1:65" s="2" customFormat="1" ht="16.5" customHeight="1">
      <c r="A221" s="34"/>
      <c r="B221" s="35"/>
      <c r="C221" s="192" t="s">
        <v>963</v>
      </c>
      <c r="D221" s="192" t="s">
        <v>184</v>
      </c>
      <c r="E221" s="193" t="s">
        <v>7153</v>
      </c>
      <c r="F221" s="194" t="s">
        <v>7154</v>
      </c>
      <c r="G221" s="195" t="s">
        <v>1883</v>
      </c>
      <c r="H221" s="196">
        <v>32</v>
      </c>
      <c r="I221" s="197"/>
      <c r="J221" s="198">
        <f t="shared" si="40"/>
        <v>0</v>
      </c>
      <c r="K221" s="199"/>
      <c r="L221" s="39"/>
      <c r="M221" s="200" t="s">
        <v>1</v>
      </c>
      <c r="N221" s="201" t="s">
        <v>37</v>
      </c>
      <c r="O221" s="71"/>
      <c r="P221" s="202">
        <f t="shared" si="41"/>
        <v>0</v>
      </c>
      <c r="Q221" s="202">
        <v>0</v>
      </c>
      <c r="R221" s="202">
        <f t="shared" si="42"/>
        <v>0</v>
      </c>
      <c r="S221" s="202">
        <v>0</v>
      </c>
      <c r="T221" s="203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4" t="s">
        <v>187</v>
      </c>
      <c r="AT221" s="204" t="s">
        <v>184</v>
      </c>
      <c r="AU221" s="204" t="s">
        <v>82</v>
      </c>
      <c r="AY221" s="17" t="s">
        <v>182</v>
      </c>
      <c r="BE221" s="205">
        <f t="shared" si="44"/>
        <v>0</v>
      </c>
      <c r="BF221" s="205">
        <f t="shared" si="45"/>
        <v>0</v>
      </c>
      <c r="BG221" s="205">
        <f t="shared" si="46"/>
        <v>0</v>
      </c>
      <c r="BH221" s="205">
        <f t="shared" si="47"/>
        <v>0</v>
      </c>
      <c r="BI221" s="205">
        <f t="shared" si="48"/>
        <v>0</v>
      </c>
      <c r="BJ221" s="17" t="s">
        <v>80</v>
      </c>
      <c r="BK221" s="205">
        <f t="shared" si="49"/>
        <v>0</v>
      </c>
      <c r="BL221" s="17" t="s">
        <v>187</v>
      </c>
      <c r="BM221" s="204" t="s">
        <v>7155</v>
      </c>
    </row>
    <row r="222" spans="1:65" s="2" customFormat="1" ht="16.5" customHeight="1">
      <c r="A222" s="34"/>
      <c r="B222" s="35"/>
      <c r="C222" s="192" t="s">
        <v>965</v>
      </c>
      <c r="D222" s="192" t="s">
        <v>184</v>
      </c>
      <c r="E222" s="193" t="s">
        <v>7156</v>
      </c>
      <c r="F222" s="194" t="s">
        <v>7157</v>
      </c>
      <c r="G222" s="195" t="s">
        <v>1883</v>
      </c>
      <c r="H222" s="196">
        <v>2</v>
      </c>
      <c r="I222" s="197"/>
      <c r="J222" s="198">
        <f t="shared" si="40"/>
        <v>0</v>
      </c>
      <c r="K222" s="199"/>
      <c r="L222" s="39"/>
      <c r="M222" s="200" t="s">
        <v>1</v>
      </c>
      <c r="N222" s="201" t="s">
        <v>37</v>
      </c>
      <c r="O222" s="71"/>
      <c r="P222" s="202">
        <f t="shared" si="41"/>
        <v>0</v>
      </c>
      <c r="Q222" s="202">
        <v>0</v>
      </c>
      <c r="R222" s="202">
        <f t="shared" si="42"/>
        <v>0</v>
      </c>
      <c r="S222" s="202">
        <v>0</v>
      </c>
      <c r="T222" s="203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4" t="s">
        <v>187</v>
      </c>
      <c r="AT222" s="204" t="s">
        <v>184</v>
      </c>
      <c r="AU222" s="204" t="s">
        <v>82</v>
      </c>
      <c r="AY222" s="17" t="s">
        <v>182</v>
      </c>
      <c r="BE222" s="205">
        <f t="shared" si="44"/>
        <v>0</v>
      </c>
      <c r="BF222" s="205">
        <f t="shared" si="45"/>
        <v>0</v>
      </c>
      <c r="BG222" s="205">
        <f t="shared" si="46"/>
        <v>0</v>
      </c>
      <c r="BH222" s="205">
        <f t="shared" si="47"/>
        <v>0</v>
      </c>
      <c r="BI222" s="205">
        <f t="shared" si="48"/>
        <v>0</v>
      </c>
      <c r="BJ222" s="17" t="s">
        <v>80</v>
      </c>
      <c r="BK222" s="205">
        <f t="shared" si="49"/>
        <v>0</v>
      </c>
      <c r="BL222" s="17" t="s">
        <v>187</v>
      </c>
      <c r="BM222" s="204" t="s">
        <v>7158</v>
      </c>
    </row>
    <row r="223" spans="1:65" s="2" customFormat="1" ht="16.5" customHeight="1">
      <c r="A223" s="34"/>
      <c r="B223" s="35"/>
      <c r="C223" s="192" t="s">
        <v>969</v>
      </c>
      <c r="D223" s="192" t="s">
        <v>184</v>
      </c>
      <c r="E223" s="193" t="s">
        <v>7159</v>
      </c>
      <c r="F223" s="194" t="s">
        <v>7160</v>
      </c>
      <c r="G223" s="195" t="s">
        <v>1883</v>
      </c>
      <c r="H223" s="196">
        <v>1</v>
      </c>
      <c r="I223" s="197"/>
      <c r="J223" s="198">
        <f t="shared" si="40"/>
        <v>0</v>
      </c>
      <c r="K223" s="199"/>
      <c r="L223" s="39"/>
      <c r="M223" s="200" t="s">
        <v>1</v>
      </c>
      <c r="N223" s="201" t="s">
        <v>37</v>
      </c>
      <c r="O223" s="71"/>
      <c r="P223" s="202">
        <f t="shared" si="41"/>
        <v>0</v>
      </c>
      <c r="Q223" s="202">
        <v>0</v>
      </c>
      <c r="R223" s="202">
        <f t="shared" si="42"/>
        <v>0</v>
      </c>
      <c r="S223" s="202">
        <v>0</v>
      </c>
      <c r="T223" s="203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4" t="s">
        <v>187</v>
      </c>
      <c r="AT223" s="204" t="s">
        <v>184</v>
      </c>
      <c r="AU223" s="204" t="s">
        <v>82</v>
      </c>
      <c r="AY223" s="17" t="s">
        <v>182</v>
      </c>
      <c r="BE223" s="205">
        <f t="shared" si="44"/>
        <v>0</v>
      </c>
      <c r="BF223" s="205">
        <f t="shared" si="45"/>
        <v>0</v>
      </c>
      <c r="BG223" s="205">
        <f t="shared" si="46"/>
        <v>0</v>
      </c>
      <c r="BH223" s="205">
        <f t="shared" si="47"/>
        <v>0</v>
      </c>
      <c r="BI223" s="205">
        <f t="shared" si="48"/>
        <v>0</v>
      </c>
      <c r="BJ223" s="17" t="s">
        <v>80</v>
      </c>
      <c r="BK223" s="205">
        <f t="shared" si="49"/>
        <v>0</v>
      </c>
      <c r="BL223" s="17" t="s">
        <v>187</v>
      </c>
      <c r="BM223" s="204" t="s">
        <v>7161</v>
      </c>
    </row>
    <row r="224" spans="1:65" s="2" customFormat="1" ht="21.75" customHeight="1">
      <c r="A224" s="34"/>
      <c r="B224" s="35"/>
      <c r="C224" s="192" t="s">
        <v>976</v>
      </c>
      <c r="D224" s="192" t="s">
        <v>184</v>
      </c>
      <c r="E224" s="193" t="s">
        <v>7162</v>
      </c>
      <c r="F224" s="194" t="s">
        <v>7163</v>
      </c>
      <c r="G224" s="195" t="s">
        <v>1883</v>
      </c>
      <c r="H224" s="196">
        <v>32</v>
      </c>
      <c r="I224" s="197"/>
      <c r="J224" s="198">
        <f t="shared" si="40"/>
        <v>0</v>
      </c>
      <c r="K224" s="199"/>
      <c r="L224" s="39"/>
      <c r="M224" s="200" t="s">
        <v>1</v>
      </c>
      <c r="N224" s="201" t="s">
        <v>37</v>
      </c>
      <c r="O224" s="71"/>
      <c r="P224" s="202">
        <f t="shared" si="41"/>
        <v>0</v>
      </c>
      <c r="Q224" s="202">
        <v>0</v>
      </c>
      <c r="R224" s="202">
        <f t="shared" si="42"/>
        <v>0</v>
      </c>
      <c r="S224" s="202">
        <v>0</v>
      </c>
      <c r="T224" s="203">
        <f t="shared" si="4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4" t="s">
        <v>187</v>
      </c>
      <c r="AT224" s="204" t="s">
        <v>184</v>
      </c>
      <c r="AU224" s="204" t="s">
        <v>82</v>
      </c>
      <c r="AY224" s="17" t="s">
        <v>182</v>
      </c>
      <c r="BE224" s="205">
        <f t="shared" si="44"/>
        <v>0</v>
      </c>
      <c r="BF224" s="205">
        <f t="shared" si="45"/>
        <v>0</v>
      </c>
      <c r="BG224" s="205">
        <f t="shared" si="46"/>
        <v>0</v>
      </c>
      <c r="BH224" s="205">
        <f t="shared" si="47"/>
        <v>0</v>
      </c>
      <c r="BI224" s="205">
        <f t="shared" si="48"/>
        <v>0</v>
      </c>
      <c r="BJ224" s="17" t="s">
        <v>80</v>
      </c>
      <c r="BK224" s="205">
        <f t="shared" si="49"/>
        <v>0</v>
      </c>
      <c r="BL224" s="17" t="s">
        <v>187</v>
      </c>
      <c r="BM224" s="204" t="s">
        <v>7164</v>
      </c>
    </row>
    <row r="225" spans="1:65" s="2" customFormat="1" ht="24.2" customHeight="1">
      <c r="A225" s="34"/>
      <c r="B225" s="35"/>
      <c r="C225" s="192" t="s">
        <v>982</v>
      </c>
      <c r="D225" s="192" t="s">
        <v>184</v>
      </c>
      <c r="E225" s="193" t="s">
        <v>7165</v>
      </c>
      <c r="F225" s="194" t="s">
        <v>7166</v>
      </c>
      <c r="G225" s="195" t="s">
        <v>1883</v>
      </c>
      <c r="H225" s="196">
        <v>32</v>
      </c>
      <c r="I225" s="197"/>
      <c r="J225" s="198">
        <f t="shared" si="40"/>
        <v>0</v>
      </c>
      <c r="K225" s="199"/>
      <c r="L225" s="39"/>
      <c r="M225" s="200" t="s">
        <v>1</v>
      </c>
      <c r="N225" s="201" t="s">
        <v>37</v>
      </c>
      <c r="O225" s="71"/>
      <c r="P225" s="202">
        <f t="shared" si="41"/>
        <v>0</v>
      </c>
      <c r="Q225" s="202">
        <v>0</v>
      </c>
      <c r="R225" s="202">
        <f t="shared" si="42"/>
        <v>0</v>
      </c>
      <c r="S225" s="202">
        <v>0</v>
      </c>
      <c r="T225" s="203">
        <f t="shared" si="4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4" t="s">
        <v>187</v>
      </c>
      <c r="AT225" s="204" t="s">
        <v>184</v>
      </c>
      <c r="AU225" s="204" t="s">
        <v>82</v>
      </c>
      <c r="AY225" s="17" t="s">
        <v>182</v>
      </c>
      <c r="BE225" s="205">
        <f t="shared" si="44"/>
        <v>0</v>
      </c>
      <c r="BF225" s="205">
        <f t="shared" si="45"/>
        <v>0</v>
      </c>
      <c r="BG225" s="205">
        <f t="shared" si="46"/>
        <v>0</v>
      </c>
      <c r="BH225" s="205">
        <f t="shared" si="47"/>
        <v>0</v>
      </c>
      <c r="BI225" s="205">
        <f t="shared" si="48"/>
        <v>0</v>
      </c>
      <c r="BJ225" s="17" t="s">
        <v>80</v>
      </c>
      <c r="BK225" s="205">
        <f t="shared" si="49"/>
        <v>0</v>
      </c>
      <c r="BL225" s="17" t="s">
        <v>187</v>
      </c>
      <c r="BM225" s="204" t="s">
        <v>7167</v>
      </c>
    </row>
    <row r="226" spans="1:65" s="2" customFormat="1" ht="16.5" customHeight="1">
      <c r="A226" s="34"/>
      <c r="B226" s="35"/>
      <c r="C226" s="192" t="s">
        <v>990</v>
      </c>
      <c r="D226" s="192" t="s">
        <v>184</v>
      </c>
      <c r="E226" s="193" t="s">
        <v>7168</v>
      </c>
      <c r="F226" s="194" t="s">
        <v>7169</v>
      </c>
      <c r="G226" s="195" t="s">
        <v>1883</v>
      </c>
      <c r="H226" s="196">
        <v>1</v>
      </c>
      <c r="I226" s="197"/>
      <c r="J226" s="198">
        <f t="shared" si="40"/>
        <v>0</v>
      </c>
      <c r="K226" s="199"/>
      <c r="L226" s="39"/>
      <c r="M226" s="200" t="s">
        <v>1</v>
      </c>
      <c r="N226" s="201" t="s">
        <v>37</v>
      </c>
      <c r="O226" s="71"/>
      <c r="P226" s="202">
        <f t="shared" si="41"/>
        <v>0</v>
      </c>
      <c r="Q226" s="202">
        <v>0</v>
      </c>
      <c r="R226" s="202">
        <f t="shared" si="42"/>
        <v>0</v>
      </c>
      <c r="S226" s="202">
        <v>0</v>
      </c>
      <c r="T226" s="203">
        <f t="shared" si="4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4" t="s">
        <v>187</v>
      </c>
      <c r="AT226" s="204" t="s">
        <v>184</v>
      </c>
      <c r="AU226" s="204" t="s">
        <v>82</v>
      </c>
      <c r="AY226" s="17" t="s">
        <v>182</v>
      </c>
      <c r="BE226" s="205">
        <f t="shared" si="44"/>
        <v>0</v>
      </c>
      <c r="BF226" s="205">
        <f t="shared" si="45"/>
        <v>0</v>
      </c>
      <c r="BG226" s="205">
        <f t="shared" si="46"/>
        <v>0</v>
      </c>
      <c r="BH226" s="205">
        <f t="shared" si="47"/>
        <v>0</v>
      </c>
      <c r="BI226" s="205">
        <f t="shared" si="48"/>
        <v>0</v>
      </c>
      <c r="BJ226" s="17" t="s">
        <v>80</v>
      </c>
      <c r="BK226" s="205">
        <f t="shared" si="49"/>
        <v>0</v>
      </c>
      <c r="BL226" s="17" t="s">
        <v>187</v>
      </c>
      <c r="BM226" s="204" t="s">
        <v>7170</v>
      </c>
    </row>
    <row r="227" spans="1:65" s="2" customFormat="1" ht="16.5" customHeight="1">
      <c r="A227" s="34"/>
      <c r="B227" s="35"/>
      <c r="C227" s="192" t="s">
        <v>994</v>
      </c>
      <c r="D227" s="192" t="s">
        <v>184</v>
      </c>
      <c r="E227" s="193" t="s">
        <v>7171</v>
      </c>
      <c r="F227" s="194" t="s">
        <v>7172</v>
      </c>
      <c r="G227" s="195" t="s">
        <v>1883</v>
      </c>
      <c r="H227" s="196">
        <v>3</v>
      </c>
      <c r="I227" s="197"/>
      <c r="J227" s="198">
        <f t="shared" si="40"/>
        <v>0</v>
      </c>
      <c r="K227" s="199"/>
      <c r="L227" s="39"/>
      <c r="M227" s="200" t="s">
        <v>1</v>
      </c>
      <c r="N227" s="201" t="s">
        <v>37</v>
      </c>
      <c r="O227" s="71"/>
      <c r="P227" s="202">
        <f t="shared" si="41"/>
        <v>0</v>
      </c>
      <c r="Q227" s="202">
        <v>0</v>
      </c>
      <c r="R227" s="202">
        <f t="shared" si="42"/>
        <v>0</v>
      </c>
      <c r="S227" s="202">
        <v>0</v>
      </c>
      <c r="T227" s="203">
        <f t="shared" si="4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4" t="s">
        <v>187</v>
      </c>
      <c r="AT227" s="204" t="s">
        <v>184</v>
      </c>
      <c r="AU227" s="204" t="s">
        <v>82</v>
      </c>
      <c r="AY227" s="17" t="s">
        <v>182</v>
      </c>
      <c r="BE227" s="205">
        <f t="shared" si="44"/>
        <v>0</v>
      </c>
      <c r="BF227" s="205">
        <f t="shared" si="45"/>
        <v>0</v>
      </c>
      <c r="BG227" s="205">
        <f t="shared" si="46"/>
        <v>0</v>
      </c>
      <c r="BH227" s="205">
        <f t="shared" si="47"/>
        <v>0</v>
      </c>
      <c r="BI227" s="205">
        <f t="shared" si="48"/>
        <v>0</v>
      </c>
      <c r="BJ227" s="17" t="s">
        <v>80</v>
      </c>
      <c r="BK227" s="205">
        <f t="shared" si="49"/>
        <v>0</v>
      </c>
      <c r="BL227" s="17" t="s">
        <v>187</v>
      </c>
      <c r="BM227" s="204" t="s">
        <v>7173</v>
      </c>
    </row>
    <row r="228" spans="1:65" s="2" customFormat="1" ht="16.5" customHeight="1">
      <c r="A228" s="34"/>
      <c r="B228" s="35"/>
      <c r="C228" s="192" t="s">
        <v>1001</v>
      </c>
      <c r="D228" s="192" t="s">
        <v>184</v>
      </c>
      <c r="E228" s="193" t="s">
        <v>7174</v>
      </c>
      <c r="F228" s="194" t="s">
        <v>7148</v>
      </c>
      <c r="G228" s="195" t="s">
        <v>1883</v>
      </c>
      <c r="H228" s="196">
        <v>4</v>
      </c>
      <c r="I228" s="197"/>
      <c r="J228" s="198">
        <f t="shared" si="40"/>
        <v>0</v>
      </c>
      <c r="K228" s="199"/>
      <c r="L228" s="39"/>
      <c r="M228" s="200" t="s">
        <v>1</v>
      </c>
      <c r="N228" s="201" t="s">
        <v>37</v>
      </c>
      <c r="O228" s="71"/>
      <c r="P228" s="202">
        <f t="shared" si="41"/>
        <v>0</v>
      </c>
      <c r="Q228" s="202">
        <v>0</v>
      </c>
      <c r="R228" s="202">
        <f t="shared" si="42"/>
        <v>0</v>
      </c>
      <c r="S228" s="202">
        <v>0</v>
      </c>
      <c r="T228" s="203">
        <f t="shared" si="4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187</v>
      </c>
      <c r="AT228" s="204" t="s">
        <v>184</v>
      </c>
      <c r="AU228" s="204" t="s">
        <v>82</v>
      </c>
      <c r="AY228" s="17" t="s">
        <v>182</v>
      </c>
      <c r="BE228" s="205">
        <f t="shared" si="44"/>
        <v>0</v>
      </c>
      <c r="BF228" s="205">
        <f t="shared" si="45"/>
        <v>0</v>
      </c>
      <c r="BG228" s="205">
        <f t="shared" si="46"/>
        <v>0</v>
      </c>
      <c r="BH228" s="205">
        <f t="shared" si="47"/>
        <v>0</v>
      </c>
      <c r="BI228" s="205">
        <f t="shared" si="48"/>
        <v>0</v>
      </c>
      <c r="BJ228" s="17" t="s">
        <v>80</v>
      </c>
      <c r="BK228" s="205">
        <f t="shared" si="49"/>
        <v>0</v>
      </c>
      <c r="BL228" s="17" t="s">
        <v>187</v>
      </c>
      <c r="BM228" s="204" t="s">
        <v>7175</v>
      </c>
    </row>
    <row r="229" spans="1:65" s="2" customFormat="1" ht="16.5" customHeight="1">
      <c r="A229" s="34"/>
      <c r="B229" s="35"/>
      <c r="C229" s="192" t="s">
        <v>1005</v>
      </c>
      <c r="D229" s="192" t="s">
        <v>184</v>
      </c>
      <c r="E229" s="193" t="s">
        <v>7176</v>
      </c>
      <c r="F229" s="194" t="s">
        <v>7157</v>
      </c>
      <c r="G229" s="195" t="s">
        <v>1883</v>
      </c>
      <c r="H229" s="196">
        <v>14</v>
      </c>
      <c r="I229" s="197"/>
      <c r="J229" s="198">
        <f t="shared" si="40"/>
        <v>0</v>
      </c>
      <c r="K229" s="199"/>
      <c r="L229" s="39"/>
      <c r="M229" s="200" t="s">
        <v>1</v>
      </c>
      <c r="N229" s="201" t="s">
        <v>37</v>
      </c>
      <c r="O229" s="71"/>
      <c r="P229" s="202">
        <f t="shared" si="41"/>
        <v>0</v>
      </c>
      <c r="Q229" s="202">
        <v>0</v>
      </c>
      <c r="R229" s="202">
        <f t="shared" si="42"/>
        <v>0</v>
      </c>
      <c r="S229" s="202">
        <v>0</v>
      </c>
      <c r="T229" s="203">
        <f t="shared" si="4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4" t="s">
        <v>187</v>
      </c>
      <c r="AT229" s="204" t="s">
        <v>184</v>
      </c>
      <c r="AU229" s="204" t="s">
        <v>82</v>
      </c>
      <c r="AY229" s="17" t="s">
        <v>182</v>
      </c>
      <c r="BE229" s="205">
        <f t="shared" si="44"/>
        <v>0</v>
      </c>
      <c r="BF229" s="205">
        <f t="shared" si="45"/>
        <v>0</v>
      </c>
      <c r="BG229" s="205">
        <f t="shared" si="46"/>
        <v>0</v>
      </c>
      <c r="BH229" s="205">
        <f t="shared" si="47"/>
        <v>0</v>
      </c>
      <c r="BI229" s="205">
        <f t="shared" si="48"/>
        <v>0</v>
      </c>
      <c r="BJ229" s="17" t="s">
        <v>80</v>
      </c>
      <c r="BK229" s="205">
        <f t="shared" si="49"/>
        <v>0</v>
      </c>
      <c r="BL229" s="17" t="s">
        <v>187</v>
      </c>
      <c r="BM229" s="204" t="s">
        <v>7177</v>
      </c>
    </row>
    <row r="230" spans="1:65" s="2" customFormat="1" ht="16.5" customHeight="1">
      <c r="A230" s="34"/>
      <c r="B230" s="35"/>
      <c r="C230" s="192" t="s">
        <v>1010</v>
      </c>
      <c r="D230" s="192" t="s">
        <v>184</v>
      </c>
      <c r="E230" s="193" t="s">
        <v>7178</v>
      </c>
      <c r="F230" s="194" t="s">
        <v>7179</v>
      </c>
      <c r="G230" s="195" t="s">
        <v>1883</v>
      </c>
      <c r="H230" s="196">
        <v>14</v>
      </c>
      <c r="I230" s="197"/>
      <c r="J230" s="198">
        <f t="shared" si="40"/>
        <v>0</v>
      </c>
      <c r="K230" s="199"/>
      <c r="L230" s="39"/>
      <c r="M230" s="200" t="s">
        <v>1</v>
      </c>
      <c r="N230" s="201" t="s">
        <v>37</v>
      </c>
      <c r="O230" s="71"/>
      <c r="P230" s="202">
        <f t="shared" si="41"/>
        <v>0</v>
      </c>
      <c r="Q230" s="202">
        <v>0</v>
      </c>
      <c r="R230" s="202">
        <f t="shared" si="42"/>
        <v>0</v>
      </c>
      <c r="S230" s="202">
        <v>0</v>
      </c>
      <c r="T230" s="203">
        <f t="shared" si="4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4" t="s">
        <v>187</v>
      </c>
      <c r="AT230" s="204" t="s">
        <v>184</v>
      </c>
      <c r="AU230" s="204" t="s">
        <v>82</v>
      </c>
      <c r="AY230" s="17" t="s">
        <v>182</v>
      </c>
      <c r="BE230" s="205">
        <f t="shared" si="44"/>
        <v>0</v>
      </c>
      <c r="BF230" s="205">
        <f t="shared" si="45"/>
        <v>0</v>
      </c>
      <c r="BG230" s="205">
        <f t="shared" si="46"/>
        <v>0</v>
      </c>
      <c r="BH230" s="205">
        <f t="shared" si="47"/>
        <v>0</v>
      </c>
      <c r="BI230" s="205">
        <f t="shared" si="48"/>
        <v>0</v>
      </c>
      <c r="BJ230" s="17" t="s">
        <v>80</v>
      </c>
      <c r="BK230" s="205">
        <f t="shared" si="49"/>
        <v>0</v>
      </c>
      <c r="BL230" s="17" t="s">
        <v>187</v>
      </c>
      <c r="BM230" s="204" t="s">
        <v>7180</v>
      </c>
    </row>
    <row r="231" spans="1:65" s="2" customFormat="1" ht="16.5" customHeight="1">
      <c r="A231" s="34"/>
      <c r="B231" s="35"/>
      <c r="C231" s="192" t="s">
        <v>1014</v>
      </c>
      <c r="D231" s="192" t="s">
        <v>184</v>
      </c>
      <c r="E231" s="193" t="s">
        <v>7181</v>
      </c>
      <c r="F231" s="194" t="s">
        <v>7182</v>
      </c>
      <c r="G231" s="195" t="s">
        <v>1883</v>
      </c>
      <c r="H231" s="196">
        <v>16</v>
      </c>
      <c r="I231" s="197"/>
      <c r="J231" s="198">
        <f t="shared" si="40"/>
        <v>0</v>
      </c>
      <c r="K231" s="199"/>
      <c r="L231" s="39"/>
      <c r="M231" s="200" t="s">
        <v>1</v>
      </c>
      <c r="N231" s="201" t="s">
        <v>37</v>
      </c>
      <c r="O231" s="71"/>
      <c r="P231" s="202">
        <f t="shared" si="41"/>
        <v>0</v>
      </c>
      <c r="Q231" s="202">
        <v>0</v>
      </c>
      <c r="R231" s="202">
        <f t="shared" si="42"/>
        <v>0</v>
      </c>
      <c r="S231" s="202">
        <v>0</v>
      </c>
      <c r="T231" s="203">
        <f t="shared" si="4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4" t="s">
        <v>187</v>
      </c>
      <c r="AT231" s="204" t="s">
        <v>184</v>
      </c>
      <c r="AU231" s="204" t="s">
        <v>82</v>
      </c>
      <c r="AY231" s="17" t="s">
        <v>182</v>
      </c>
      <c r="BE231" s="205">
        <f t="shared" si="44"/>
        <v>0</v>
      </c>
      <c r="BF231" s="205">
        <f t="shared" si="45"/>
        <v>0</v>
      </c>
      <c r="BG231" s="205">
        <f t="shared" si="46"/>
        <v>0</v>
      </c>
      <c r="BH231" s="205">
        <f t="shared" si="47"/>
        <v>0</v>
      </c>
      <c r="BI231" s="205">
        <f t="shared" si="48"/>
        <v>0</v>
      </c>
      <c r="BJ231" s="17" t="s">
        <v>80</v>
      </c>
      <c r="BK231" s="205">
        <f t="shared" si="49"/>
        <v>0</v>
      </c>
      <c r="BL231" s="17" t="s">
        <v>187</v>
      </c>
      <c r="BM231" s="204" t="s">
        <v>7183</v>
      </c>
    </row>
    <row r="232" spans="1:65" s="2" customFormat="1" ht="24.2" customHeight="1">
      <c r="A232" s="34"/>
      <c r="B232" s="35"/>
      <c r="C232" s="192" t="s">
        <v>1019</v>
      </c>
      <c r="D232" s="192" t="s">
        <v>184</v>
      </c>
      <c r="E232" s="193" t="s">
        <v>7184</v>
      </c>
      <c r="F232" s="194" t="s">
        <v>7166</v>
      </c>
      <c r="G232" s="195" t="s">
        <v>1883</v>
      </c>
      <c r="H232" s="196">
        <v>16</v>
      </c>
      <c r="I232" s="197"/>
      <c r="J232" s="198">
        <f t="shared" si="40"/>
        <v>0</v>
      </c>
      <c r="K232" s="199"/>
      <c r="L232" s="39"/>
      <c r="M232" s="200" t="s">
        <v>1</v>
      </c>
      <c r="N232" s="201" t="s">
        <v>37</v>
      </c>
      <c r="O232" s="71"/>
      <c r="P232" s="202">
        <f t="shared" si="41"/>
        <v>0</v>
      </c>
      <c r="Q232" s="202">
        <v>0</v>
      </c>
      <c r="R232" s="202">
        <f t="shared" si="42"/>
        <v>0</v>
      </c>
      <c r="S232" s="202">
        <v>0</v>
      </c>
      <c r="T232" s="203">
        <f t="shared" si="4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4" t="s">
        <v>187</v>
      </c>
      <c r="AT232" s="204" t="s">
        <v>184</v>
      </c>
      <c r="AU232" s="204" t="s">
        <v>82</v>
      </c>
      <c r="AY232" s="17" t="s">
        <v>182</v>
      </c>
      <c r="BE232" s="205">
        <f t="shared" si="44"/>
        <v>0</v>
      </c>
      <c r="BF232" s="205">
        <f t="shared" si="45"/>
        <v>0</v>
      </c>
      <c r="BG232" s="205">
        <f t="shared" si="46"/>
        <v>0</v>
      </c>
      <c r="BH232" s="205">
        <f t="shared" si="47"/>
        <v>0</v>
      </c>
      <c r="BI232" s="205">
        <f t="shared" si="48"/>
        <v>0</v>
      </c>
      <c r="BJ232" s="17" t="s">
        <v>80</v>
      </c>
      <c r="BK232" s="205">
        <f t="shared" si="49"/>
        <v>0</v>
      </c>
      <c r="BL232" s="17" t="s">
        <v>187</v>
      </c>
      <c r="BM232" s="204" t="s">
        <v>7185</v>
      </c>
    </row>
    <row r="233" spans="1:65" s="2" customFormat="1" ht="16.5" customHeight="1">
      <c r="A233" s="34"/>
      <c r="B233" s="35"/>
      <c r="C233" s="192" t="s">
        <v>1023</v>
      </c>
      <c r="D233" s="192" t="s">
        <v>184</v>
      </c>
      <c r="E233" s="193" t="s">
        <v>7186</v>
      </c>
      <c r="F233" s="194" t="s">
        <v>7187</v>
      </c>
      <c r="G233" s="195" t="s">
        <v>1883</v>
      </c>
      <c r="H233" s="196">
        <v>1</v>
      </c>
      <c r="I233" s="197"/>
      <c r="J233" s="198">
        <f t="shared" si="40"/>
        <v>0</v>
      </c>
      <c r="K233" s="199"/>
      <c r="L233" s="39"/>
      <c r="M233" s="200" t="s">
        <v>1</v>
      </c>
      <c r="N233" s="201" t="s">
        <v>37</v>
      </c>
      <c r="O233" s="71"/>
      <c r="P233" s="202">
        <f t="shared" si="41"/>
        <v>0</v>
      </c>
      <c r="Q233" s="202">
        <v>0</v>
      </c>
      <c r="R233" s="202">
        <f t="shared" si="42"/>
        <v>0</v>
      </c>
      <c r="S233" s="202">
        <v>0</v>
      </c>
      <c r="T233" s="203">
        <f t="shared" si="4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4" t="s">
        <v>187</v>
      </c>
      <c r="AT233" s="204" t="s">
        <v>184</v>
      </c>
      <c r="AU233" s="204" t="s">
        <v>82</v>
      </c>
      <c r="AY233" s="17" t="s">
        <v>182</v>
      </c>
      <c r="BE233" s="205">
        <f t="shared" si="44"/>
        <v>0</v>
      </c>
      <c r="BF233" s="205">
        <f t="shared" si="45"/>
        <v>0</v>
      </c>
      <c r="BG233" s="205">
        <f t="shared" si="46"/>
        <v>0</v>
      </c>
      <c r="BH233" s="205">
        <f t="shared" si="47"/>
        <v>0</v>
      </c>
      <c r="BI233" s="205">
        <f t="shared" si="48"/>
        <v>0</v>
      </c>
      <c r="BJ233" s="17" t="s">
        <v>80</v>
      </c>
      <c r="BK233" s="205">
        <f t="shared" si="49"/>
        <v>0</v>
      </c>
      <c r="BL233" s="17" t="s">
        <v>187</v>
      </c>
      <c r="BM233" s="204" t="s">
        <v>7188</v>
      </c>
    </row>
    <row r="234" spans="1:65" s="2" customFormat="1" ht="16.5" customHeight="1">
      <c r="A234" s="34"/>
      <c r="B234" s="35"/>
      <c r="C234" s="192" t="s">
        <v>1034</v>
      </c>
      <c r="D234" s="192" t="s">
        <v>184</v>
      </c>
      <c r="E234" s="193" t="s">
        <v>7189</v>
      </c>
      <c r="F234" s="194" t="s">
        <v>7142</v>
      </c>
      <c r="G234" s="195" t="s">
        <v>1883</v>
      </c>
      <c r="H234" s="196">
        <v>2</v>
      </c>
      <c r="I234" s="197"/>
      <c r="J234" s="198">
        <f t="shared" si="40"/>
        <v>0</v>
      </c>
      <c r="K234" s="199"/>
      <c r="L234" s="39"/>
      <c r="M234" s="200" t="s">
        <v>1</v>
      </c>
      <c r="N234" s="201" t="s">
        <v>37</v>
      </c>
      <c r="O234" s="71"/>
      <c r="P234" s="202">
        <f t="shared" si="41"/>
        <v>0</v>
      </c>
      <c r="Q234" s="202">
        <v>0</v>
      </c>
      <c r="R234" s="202">
        <f t="shared" si="42"/>
        <v>0</v>
      </c>
      <c r="S234" s="202">
        <v>0</v>
      </c>
      <c r="T234" s="203">
        <f t="shared" si="4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187</v>
      </c>
      <c r="AT234" s="204" t="s">
        <v>184</v>
      </c>
      <c r="AU234" s="204" t="s">
        <v>82</v>
      </c>
      <c r="AY234" s="17" t="s">
        <v>182</v>
      </c>
      <c r="BE234" s="205">
        <f t="shared" si="44"/>
        <v>0</v>
      </c>
      <c r="BF234" s="205">
        <f t="shared" si="45"/>
        <v>0</v>
      </c>
      <c r="BG234" s="205">
        <f t="shared" si="46"/>
        <v>0</v>
      </c>
      <c r="BH234" s="205">
        <f t="shared" si="47"/>
        <v>0</v>
      </c>
      <c r="BI234" s="205">
        <f t="shared" si="48"/>
        <v>0</v>
      </c>
      <c r="BJ234" s="17" t="s">
        <v>80</v>
      </c>
      <c r="BK234" s="205">
        <f t="shared" si="49"/>
        <v>0</v>
      </c>
      <c r="BL234" s="17" t="s">
        <v>187</v>
      </c>
      <c r="BM234" s="204" t="s">
        <v>7190</v>
      </c>
    </row>
    <row r="235" spans="1:65" s="2" customFormat="1" ht="16.5" customHeight="1">
      <c r="A235" s="34"/>
      <c r="B235" s="35"/>
      <c r="C235" s="192" t="s">
        <v>1054</v>
      </c>
      <c r="D235" s="192" t="s">
        <v>184</v>
      </c>
      <c r="E235" s="193" t="s">
        <v>7191</v>
      </c>
      <c r="F235" s="194" t="s">
        <v>7148</v>
      </c>
      <c r="G235" s="195" t="s">
        <v>1883</v>
      </c>
      <c r="H235" s="196">
        <v>4</v>
      </c>
      <c r="I235" s="197"/>
      <c r="J235" s="198">
        <f t="shared" si="40"/>
        <v>0</v>
      </c>
      <c r="K235" s="199"/>
      <c r="L235" s="39"/>
      <c r="M235" s="200" t="s">
        <v>1</v>
      </c>
      <c r="N235" s="201" t="s">
        <v>37</v>
      </c>
      <c r="O235" s="71"/>
      <c r="P235" s="202">
        <f t="shared" si="41"/>
        <v>0</v>
      </c>
      <c r="Q235" s="202">
        <v>0</v>
      </c>
      <c r="R235" s="202">
        <f t="shared" si="42"/>
        <v>0</v>
      </c>
      <c r="S235" s="202">
        <v>0</v>
      </c>
      <c r="T235" s="203">
        <f t="shared" si="4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4" t="s">
        <v>187</v>
      </c>
      <c r="AT235" s="204" t="s">
        <v>184</v>
      </c>
      <c r="AU235" s="204" t="s">
        <v>82</v>
      </c>
      <c r="AY235" s="17" t="s">
        <v>182</v>
      </c>
      <c r="BE235" s="205">
        <f t="shared" si="44"/>
        <v>0</v>
      </c>
      <c r="BF235" s="205">
        <f t="shared" si="45"/>
        <v>0</v>
      </c>
      <c r="BG235" s="205">
        <f t="shared" si="46"/>
        <v>0</v>
      </c>
      <c r="BH235" s="205">
        <f t="shared" si="47"/>
        <v>0</v>
      </c>
      <c r="BI235" s="205">
        <f t="shared" si="48"/>
        <v>0</v>
      </c>
      <c r="BJ235" s="17" t="s">
        <v>80</v>
      </c>
      <c r="BK235" s="205">
        <f t="shared" si="49"/>
        <v>0</v>
      </c>
      <c r="BL235" s="17" t="s">
        <v>187</v>
      </c>
      <c r="BM235" s="204" t="s">
        <v>7192</v>
      </c>
    </row>
    <row r="236" spans="1:65" s="2" customFormat="1" ht="16.5" customHeight="1">
      <c r="A236" s="34"/>
      <c r="B236" s="35"/>
      <c r="C236" s="192" t="s">
        <v>1059</v>
      </c>
      <c r="D236" s="192" t="s">
        <v>184</v>
      </c>
      <c r="E236" s="193" t="s">
        <v>7193</v>
      </c>
      <c r="F236" s="194" t="s">
        <v>7157</v>
      </c>
      <c r="G236" s="195" t="s">
        <v>1883</v>
      </c>
      <c r="H236" s="196">
        <v>2</v>
      </c>
      <c r="I236" s="197"/>
      <c r="J236" s="198">
        <f t="shared" si="40"/>
        <v>0</v>
      </c>
      <c r="K236" s="199"/>
      <c r="L236" s="39"/>
      <c r="M236" s="200" t="s">
        <v>1</v>
      </c>
      <c r="N236" s="201" t="s">
        <v>37</v>
      </c>
      <c r="O236" s="71"/>
      <c r="P236" s="202">
        <f t="shared" si="41"/>
        <v>0</v>
      </c>
      <c r="Q236" s="202">
        <v>0</v>
      </c>
      <c r="R236" s="202">
        <f t="shared" si="42"/>
        <v>0</v>
      </c>
      <c r="S236" s="202">
        <v>0</v>
      </c>
      <c r="T236" s="203">
        <f t="shared" si="4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4" t="s">
        <v>187</v>
      </c>
      <c r="AT236" s="204" t="s">
        <v>184</v>
      </c>
      <c r="AU236" s="204" t="s">
        <v>82</v>
      </c>
      <c r="AY236" s="17" t="s">
        <v>182</v>
      </c>
      <c r="BE236" s="205">
        <f t="shared" si="44"/>
        <v>0</v>
      </c>
      <c r="BF236" s="205">
        <f t="shared" si="45"/>
        <v>0</v>
      </c>
      <c r="BG236" s="205">
        <f t="shared" si="46"/>
        <v>0</v>
      </c>
      <c r="BH236" s="205">
        <f t="shared" si="47"/>
        <v>0</v>
      </c>
      <c r="BI236" s="205">
        <f t="shared" si="48"/>
        <v>0</v>
      </c>
      <c r="BJ236" s="17" t="s">
        <v>80</v>
      </c>
      <c r="BK236" s="205">
        <f t="shared" si="49"/>
        <v>0</v>
      </c>
      <c r="BL236" s="17" t="s">
        <v>187</v>
      </c>
      <c r="BM236" s="204" t="s">
        <v>7194</v>
      </c>
    </row>
    <row r="237" spans="1:65" s="2" customFormat="1" ht="16.5" customHeight="1">
      <c r="A237" s="34"/>
      <c r="B237" s="35"/>
      <c r="C237" s="192" t="s">
        <v>1065</v>
      </c>
      <c r="D237" s="192" t="s">
        <v>184</v>
      </c>
      <c r="E237" s="193" t="s">
        <v>7195</v>
      </c>
      <c r="F237" s="194" t="s">
        <v>7196</v>
      </c>
      <c r="G237" s="195" t="s">
        <v>1883</v>
      </c>
      <c r="H237" s="196">
        <v>6</v>
      </c>
      <c r="I237" s="197"/>
      <c r="J237" s="198">
        <f t="shared" si="40"/>
        <v>0</v>
      </c>
      <c r="K237" s="199"/>
      <c r="L237" s="39"/>
      <c r="M237" s="200" t="s">
        <v>1</v>
      </c>
      <c r="N237" s="201" t="s">
        <v>37</v>
      </c>
      <c r="O237" s="71"/>
      <c r="P237" s="202">
        <f t="shared" si="41"/>
        <v>0</v>
      </c>
      <c r="Q237" s="202">
        <v>0</v>
      </c>
      <c r="R237" s="202">
        <f t="shared" si="42"/>
        <v>0</v>
      </c>
      <c r="S237" s="202">
        <v>0</v>
      </c>
      <c r="T237" s="203">
        <f t="shared" si="4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187</v>
      </c>
      <c r="AT237" s="204" t="s">
        <v>184</v>
      </c>
      <c r="AU237" s="204" t="s">
        <v>82</v>
      </c>
      <c r="AY237" s="17" t="s">
        <v>182</v>
      </c>
      <c r="BE237" s="205">
        <f t="shared" si="44"/>
        <v>0</v>
      </c>
      <c r="BF237" s="205">
        <f t="shared" si="45"/>
        <v>0</v>
      </c>
      <c r="BG237" s="205">
        <f t="shared" si="46"/>
        <v>0</v>
      </c>
      <c r="BH237" s="205">
        <f t="shared" si="47"/>
        <v>0</v>
      </c>
      <c r="BI237" s="205">
        <f t="shared" si="48"/>
        <v>0</v>
      </c>
      <c r="BJ237" s="17" t="s">
        <v>80</v>
      </c>
      <c r="BK237" s="205">
        <f t="shared" si="49"/>
        <v>0</v>
      </c>
      <c r="BL237" s="17" t="s">
        <v>187</v>
      </c>
      <c r="BM237" s="204" t="s">
        <v>7197</v>
      </c>
    </row>
    <row r="238" spans="1:65" s="2" customFormat="1" ht="16.5" customHeight="1">
      <c r="A238" s="34"/>
      <c r="B238" s="35"/>
      <c r="C238" s="192" t="s">
        <v>1130</v>
      </c>
      <c r="D238" s="192" t="s">
        <v>184</v>
      </c>
      <c r="E238" s="193" t="s">
        <v>7198</v>
      </c>
      <c r="F238" s="194" t="s">
        <v>7179</v>
      </c>
      <c r="G238" s="195" t="s">
        <v>1883</v>
      </c>
      <c r="H238" s="196">
        <v>4</v>
      </c>
      <c r="I238" s="197"/>
      <c r="J238" s="198">
        <f t="shared" si="40"/>
        <v>0</v>
      </c>
      <c r="K238" s="199"/>
      <c r="L238" s="39"/>
      <c r="M238" s="200" t="s">
        <v>1</v>
      </c>
      <c r="N238" s="201" t="s">
        <v>37</v>
      </c>
      <c r="O238" s="71"/>
      <c r="P238" s="202">
        <f t="shared" si="41"/>
        <v>0</v>
      </c>
      <c r="Q238" s="202">
        <v>0</v>
      </c>
      <c r="R238" s="202">
        <f t="shared" si="42"/>
        <v>0</v>
      </c>
      <c r="S238" s="202">
        <v>0</v>
      </c>
      <c r="T238" s="203">
        <f t="shared" si="4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4" t="s">
        <v>187</v>
      </c>
      <c r="AT238" s="204" t="s">
        <v>184</v>
      </c>
      <c r="AU238" s="204" t="s">
        <v>82</v>
      </c>
      <c r="AY238" s="17" t="s">
        <v>182</v>
      </c>
      <c r="BE238" s="205">
        <f t="shared" si="44"/>
        <v>0</v>
      </c>
      <c r="BF238" s="205">
        <f t="shared" si="45"/>
        <v>0</v>
      </c>
      <c r="BG238" s="205">
        <f t="shared" si="46"/>
        <v>0</v>
      </c>
      <c r="BH238" s="205">
        <f t="shared" si="47"/>
        <v>0</v>
      </c>
      <c r="BI238" s="205">
        <f t="shared" si="48"/>
        <v>0</v>
      </c>
      <c r="BJ238" s="17" t="s">
        <v>80</v>
      </c>
      <c r="BK238" s="205">
        <f t="shared" si="49"/>
        <v>0</v>
      </c>
      <c r="BL238" s="17" t="s">
        <v>187</v>
      </c>
      <c r="BM238" s="204" t="s">
        <v>7199</v>
      </c>
    </row>
    <row r="239" spans="1:65" s="2" customFormat="1" ht="21.75" customHeight="1">
      <c r="A239" s="34"/>
      <c r="B239" s="35"/>
      <c r="C239" s="192" t="s">
        <v>1153</v>
      </c>
      <c r="D239" s="192" t="s">
        <v>184</v>
      </c>
      <c r="E239" s="193" t="s">
        <v>7200</v>
      </c>
      <c r="F239" s="194" t="s">
        <v>7201</v>
      </c>
      <c r="G239" s="195" t="s">
        <v>1883</v>
      </c>
      <c r="H239" s="196">
        <v>4</v>
      </c>
      <c r="I239" s="197"/>
      <c r="J239" s="198">
        <f t="shared" si="40"/>
        <v>0</v>
      </c>
      <c r="K239" s="199"/>
      <c r="L239" s="39"/>
      <c r="M239" s="200" t="s">
        <v>1</v>
      </c>
      <c r="N239" s="201" t="s">
        <v>37</v>
      </c>
      <c r="O239" s="71"/>
      <c r="P239" s="202">
        <f t="shared" si="41"/>
        <v>0</v>
      </c>
      <c r="Q239" s="202">
        <v>0</v>
      </c>
      <c r="R239" s="202">
        <f t="shared" si="42"/>
        <v>0</v>
      </c>
      <c r="S239" s="202">
        <v>0</v>
      </c>
      <c r="T239" s="203">
        <f t="shared" si="4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4" t="s">
        <v>187</v>
      </c>
      <c r="AT239" s="204" t="s">
        <v>184</v>
      </c>
      <c r="AU239" s="204" t="s">
        <v>82</v>
      </c>
      <c r="AY239" s="17" t="s">
        <v>182</v>
      </c>
      <c r="BE239" s="205">
        <f t="shared" si="44"/>
        <v>0</v>
      </c>
      <c r="BF239" s="205">
        <f t="shared" si="45"/>
        <v>0</v>
      </c>
      <c r="BG239" s="205">
        <f t="shared" si="46"/>
        <v>0</v>
      </c>
      <c r="BH239" s="205">
        <f t="shared" si="47"/>
        <v>0</v>
      </c>
      <c r="BI239" s="205">
        <f t="shared" si="48"/>
        <v>0</v>
      </c>
      <c r="BJ239" s="17" t="s">
        <v>80</v>
      </c>
      <c r="BK239" s="205">
        <f t="shared" si="49"/>
        <v>0</v>
      </c>
      <c r="BL239" s="17" t="s">
        <v>187</v>
      </c>
      <c r="BM239" s="204" t="s">
        <v>7202</v>
      </c>
    </row>
    <row r="240" spans="1:65" s="2" customFormat="1" ht="24.2" customHeight="1">
      <c r="A240" s="34"/>
      <c r="B240" s="35"/>
      <c r="C240" s="192" t="s">
        <v>1157</v>
      </c>
      <c r="D240" s="192" t="s">
        <v>184</v>
      </c>
      <c r="E240" s="193" t="s">
        <v>7203</v>
      </c>
      <c r="F240" s="194" t="s">
        <v>7204</v>
      </c>
      <c r="G240" s="195" t="s">
        <v>1883</v>
      </c>
      <c r="H240" s="196">
        <v>2</v>
      </c>
      <c r="I240" s="197"/>
      <c r="J240" s="198">
        <f t="shared" si="40"/>
        <v>0</v>
      </c>
      <c r="K240" s="199"/>
      <c r="L240" s="39"/>
      <c r="M240" s="200" t="s">
        <v>1</v>
      </c>
      <c r="N240" s="201" t="s">
        <v>37</v>
      </c>
      <c r="O240" s="71"/>
      <c r="P240" s="202">
        <f t="shared" si="41"/>
        <v>0</v>
      </c>
      <c r="Q240" s="202">
        <v>0</v>
      </c>
      <c r="R240" s="202">
        <f t="shared" si="42"/>
        <v>0</v>
      </c>
      <c r="S240" s="202">
        <v>0</v>
      </c>
      <c r="T240" s="203">
        <f t="shared" si="4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187</v>
      </c>
      <c r="AT240" s="204" t="s">
        <v>184</v>
      </c>
      <c r="AU240" s="204" t="s">
        <v>82</v>
      </c>
      <c r="AY240" s="17" t="s">
        <v>182</v>
      </c>
      <c r="BE240" s="205">
        <f t="shared" si="44"/>
        <v>0</v>
      </c>
      <c r="BF240" s="205">
        <f t="shared" si="45"/>
        <v>0</v>
      </c>
      <c r="BG240" s="205">
        <f t="shared" si="46"/>
        <v>0</v>
      </c>
      <c r="BH240" s="205">
        <f t="shared" si="47"/>
        <v>0</v>
      </c>
      <c r="BI240" s="205">
        <f t="shared" si="48"/>
        <v>0</v>
      </c>
      <c r="BJ240" s="17" t="s">
        <v>80</v>
      </c>
      <c r="BK240" s="205">
        <f t="shared" si="49"/>
        <v>0</v>
      </c>
      <c r="BL240" s="17" t="s">
        <v>187</v>
      </c>
      <c r="BM240" s="204" t="s">
        <v>7205</v>
      </c>
    </row>
    <row r="241" spans="1:65" s="2" customFormat="1" ht="33" customHeight="1">
      <c r="A241" s="34"/>
      <c r="B241" s="35"/>
      <c r="C241" s="192" t="s">
        <v>1178</v>
      </c>
      <c r="D241" s="192" t="s">
        <v>184</v>
      </c>
      <c r="E241" s="193" t="s">
        <v>7206</v>
      </c>
      <c r="F241" s="194" t="s">
        <v>7207</v>
      </c>
      <c r="G241" s="195" t="s">
        <v>1883</v>
      </c>
      <c r="H241" s="196">
        <v>6</v>
      </c>
      <c r="I241" s="197"/>
      <c r="J241" s="198">
        <f t="shared" si="40"/>
        <v>0</v>
      </c>
      <c r="K241" s="199"/>
      <c r="L241" s="39"/>
      <c r="M241" s="200" t="s">
        <v>1</v>
      </c>
      <c r="N241" s="201" t="s">
        <v>37</v>
      </c>
      <c r="O241" s="71"/>
      <c r="P241" s="202">
        <f t="shared" si="41"/>
        <v>0</v>
      </c>
      <c r="Q241" s="202">
        <v>0</v>
      </c>
      <c r="R241" s="202">
        <f t="shared" si="42"/>
        <v>0</v>
      </c>
      <c r="S241" s="202">
        <v>0</v>
      </c>
      <c r="T241" s="203">
        <f t="shared" si="4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4" t="s">
        <v>187</v>
      </c>
      <c r="AT241" s="204" t="s">
        <v>184</v>
      </c>
      <c r="AU241" s="204" t="s">
        <v>82</v>
      </c>
      <c r="AY241" s="17" t="s">
        <v>182</v>
      </c>
      <c r="BE241" s="205">
        <f t="shared" si="44"/>
        <v>0</v>
      </c>
      <c r="BF241" s="205">
        <f t="shared" si="45"/>
        <v>0</v>
      </c>
      <c r="BG241" s="205">
        <f t="shared" si="46"/>
        <v>0</v>
      </c>
      <c r="BH241" s="205">
        <f t="shared" si="47"/>
        <v>0</v>
      </c>
      <c r="BI241" s="205">
        <f t="shared" si="48"/>
        <v>0</v>
      </c>
      <c r="BJ241" s="17" t="s">
        <v>80</v>
      </c>
      <c r="BK241" s="205">
        <f t="shared" si="49"/>
        <v>0</v>
      </c>
      <c r="BL241" s="17" t="s">
        <v>187</v>
      </c>
      <c r="BM241" s="204" t="s">
        <v>7208</v>
      </c>
    </row>
    <row r="242" spans="1:65" s="2" customFormat="1" ht="24.2" customHeight="1">
      <c r="A242" s="34"/>
      <c r="B242" s="35"/>
      <c r="C242" s="192" t="s">
        <v>1182</v>
      </c>
      <c r="D242" s="192" t="s">
        <v>184</v>
      </c>
      <c r="E242" s="193" t="s">
        <v>7209</v>
      </c>
      <c r="F242" s="194" t="s">
        <v>7210</v>
      </c>
      <c r="G242" s="195" t="s">
        <v>1883</v>
      </c>
      <c r="H242" s="196">
        <v>1</v>
      </c>
      <c r="I242" s="197"/>
      <c r="J242" s="198">
        <f t="shared" si="40"/>
        <v>0</v>
      </c>
      <c r="K242" s="199"/>
      <c r="L242" s="39"/>
      <c r="M242" s="200" t="s">
        <v>1</v>
      </c>
      <c r="N242" s="201" t="s">
        <v>37</v>
      </c>
      <c r="O242" s="71"/>
      <c r="P242" s="202">
        <f t="shared" si="41"/>
        <v>0</v>
      </c>
      <c r="Q242" s="202">
        <v>0</v>
      </c>
      <c r="R242" s="202">
        <f t="shared" si="42"/>
        <v>0</v>
      </c>
      <c r="S242" s="202">
        <v>0</v>
      </c>
      <c r="T242" s="203">
        <f t="shared" si="4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4" t="s">
        <v>187</v>
      </c>
      <c r="AT242" s="204" t="s">
        <v>184</v>
      </c>
      <c r="AU242" s="204" t="s">
        <v>82</v>
      </c>
      <c r="AY242" s="17" t="s">
        <v>182</v>
      </c>
      <c r="BE242" s="205">
        <f t="shared" si="44"/>
        <v>0</v>
      </c>
      <c r="BF242" s="205">
        <f t="shared" si="45"/>
        <v>0</v>
      </c>
      <c r="BG242" s="205">
        <f t="shared" si="46"/>
        <v>0</v>
      </c>
      <c r="BH242" s="205">
        <f t="shared" si="47"/>
        <v>0</v>
      </c>
      <c r="BI242" s="205">
        <f t="shared" si="48"/>
        <v>0</v>
      </c>
      <c r="BJ242" s="17" t="s">
        <v>80</v>
      </c>
      <c r="BK242" s="205">
        <f t="shared" si="49"/>
        <v>0</v>
      </c>
      <c r="BL242" s="17" t="s">
        <v>187</v>
      </c>
      <c r="BM242" s="204" t="s">
        <v>7211</v>
      </c>
    </row>
    <row r="243" spans="1:65" s="12" customFormat="1" ht="22.9" customHeight="1">
      <c r="B243" s="176"/>
      <c r="C243" s="177"/>
      <c r="D243" s="178" t="s">
        <v>71</v>
      </c>
      <c r="E243" s="190" t="s">
        <v>7212</v>
      </c>
      <c r="F243" s="190" t="s">
        <v>7213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SUM(P244:P248)</f>
        <v>0</v>
      </c>
      <c r="Q243" s="184"/>
      <c r="R243" s="185">
        <f>SUM(R244:R248)</f>
        <v>0</v>
      </c>
      <c r="S243" s="184"/>
      <c r="T243" s="186">
        <f>SUM(T244:T248)</f>
        <v>0</v>
      </c>
      <c r="AR243" s="187" t="s">
        <v>80</v>
      </c>
      <c r="AT243" s="188" t="s">
        <v>71</v>
      </c>
      <c r="AU243" s="188" t="s">
        <v>80</v>
      </c>
      <c r="AY243" s="187" t="s">
        <v>182</v>
      </c>
      <c r="BK243" s="189">
        <f>SUM(BK244:BK248)</f>
        <v>0</v>
      </c>
    </row>
    <row r="244" spans="1:65" s="2" customFormat="1" ht="16.5" customHeight="1">
      <c r="A244" s="34"/>
      <c r="B244" s="35"/>
      <c r="C244" s="192" t="s">
        <v>1186</v>
      </c>
      <c r="D244" s="192" t="s">
        <v>184</v>
      </c>
      <c r="E244" s="193" t="s">
        <v>7214</v>
      </c>
      <c r="F244" s="194" t="s">
        <v>7215</v>
      </c>
      <c r="G244" s="195" t="s">
        <v>318</v>
      </c>
      <c r="H244" s="196">
        <v>200</v>
      </c>
      <c r="I244" s="197"/>
      <c r="J244" s="198">
        <f>ROUND(I244*H244,2)</f>
        <v>0</v>
      </c>
      <c r="K244" s="199"/>
      <c r="L244" s="39"/>
      <c r="M244" s="200" t="s">
        <v>1</v>
      </c>
      <c r="N244" s="201" t="s">
        <v>37</v>
      </c>
      <c r="O244" s="71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4" t="s">
        <v>187</v>
      </c>
      <c r="AT244" s="204" t="s">
        <v>184</v>
      </c>
      <c r="AU244" s="204" t="s">
        <v>82</v>
      </c>
      <c r="AY244" s="17" t="s">
        <v>182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7" t="s">
        <v>80</v>
      </c>
      <c r="BK244" s="205">
        <f>ROUND(I244*H244,2)</f>
        <v>0</v>
      </c>
      <c r="BL244" s="17" t="s">
        <v>187</v>
      </c>
      <c r="BM244" s="204" t="s">
        <v>7216</v>
      </c>
    </row>
    <row r="245" spans="1:65" s="2" customFormat="1" ht="33" customHeight="1">
      <c r="A245" s="34"/>
      <c r="B245" s="35"/>
      <c r="C245" s="192" t="s">
        <v>1194</v>
      </c>
      <c r="D245" s="192" t="s">
        <v>184</v>
      </c>
      <c r="E245" s="193" t="s">
        <v>7217</v>
      </c>
      <c r="F245" s="194" t="s">
        <v>6988</v>
      </c>
      <c r="G245" s="195" t="s">
        <v>318</v>
      </c>
      <c r="H245" s="196">
        <v>200</v>
      </c>
      <c r="I245" s="197"/>
      <c r="J245" s="198">
        <f>ROUND(I245*H245,2)</f>
        <v>0</v>
      </c>
      <c r="K245" s="199"/>
      <c r="L245" s="39"/>
      <c r="M245" s="200" t="s">
        <v>1</v>
      </c>
      <c r="N245" s="201" t="s">
        <v>37</v>
      </c>
      <c r="O245" s="71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4" t="s">
        <v>187</v>
      </c>
      <c r="AT245" s="204" t="s">
        <v>184</v>
      </c>
      <c r="AU245" s="204" t="s">
        <v>82</v>
      </c>
      <c r="AY245" s="17" t="s">
        <v>182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7" t="s">
        <v>80</v>
      </c>
      <c r="BK245" s="205">
        <f>ROUND(I245*H245,2)</f>
        <v>0</v>
      </c>
      <c r="BL245" s="17" t="s">
        <v>187</v>
      </c>
      <c r="BM245" s="204" t="s">
        <v>7218</v>
      </c>
    </row>
    <row r="246" spans="1:65" s="2" customFormat="1" ht="24.2" customHeight="1">
      <c r="A246" s="34"/>
      <c r="B246" s="35"/>
      <c r="C246" s="192" t="s">
        <v>1199</v>
      </c>
      <c r="D246" s="192" t="s">
        <v>184</v>
      </c>
      <c r="E246" s="193" t="s">
        <v>7219</v>
      </c>
      <c r="F246" s="194" t="s">
        <v>7220</v>
      </c>
      <c r="G246" s="195" t="s">
        <v>318</v>
      </c>
      <c r="H246" s="196">
        <v>200</v>
      </c>
      <c r="I246" s="197"/>
      <c r="J246" s="198">
        <f>ROUND(I246*H246,2)</f>
        <v>0</v>
      </c>
      <c r="K246" s="199"/>
      <c r="L246" s="39"/>
      <c r="M246" s="200" t="s">
        <v>1</v>
      </c>
      <c r="N246" s="201" t="s">
        <v>37</v>
      </c>
      <c r="O246" s="71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187</v>
      </c>
      <c r="AT246" s="204" t="s">
        <v>184</v>
      </c>
      <c r="AU246" s="204" t="s">
        <v>82</v>
      </c>
      <c r="AY246" s="17" t="s">
        <v>182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80</v>
      </c>
      <c r="BK246" s="205">
        <f>ROUND(I246*H246,2)</f>
        <v>0</v>
      </c>
      <c r="BL246" s="17" t="s">
        <v>187</v>
      </c>
      <c r="BM246" s="204" t="s">
        <v>7221</v>
      </c>
    </row>
    <row r="247" spans="1:65" s="2" customFormat="1" ht="16.5" customHeight="1">
      <c r="A247" s="34"/>
      <c r="B247" s="35"/>
      <c r="C247" s="192" t="s">
        <v>1214</v>
      </c>
      <c r="D247" s="192" t="s">
        <v>184</v>
      </c>
      <c r="E247" s="193" t="s">
        <v>7222</v>
      </c>
      <c r="F247" s="194" t="s">
        <v>7223</v>
      </c>
      <c r="G247" s="195" t="s">
        <v>318</v>
      </c>
      <c r="H247" s="196">
        <v>200</v>
      </c>
      <c r="I247" s="197"/>
      <c r="J247" s="198">
        <f>ROUND(I247*H247,2)</f>
        <v>0</v>
      </c>
      <c r="K247" s="199"/>
      <c r="L247" s="39"/>
      <c r="M247" s="200" t="s">
        <v>1</v>
      </c>
      <c r="N247" s="201" t="s">
        <v>37</v>
      </c>
      <c r="O247" s="71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4" t="s">
        <v>187</v>
      </c>
      <c r="AT247" s="204" t="s">
        <v>184</v>
      </c>
      <c r="AU247" s="204" t="s">
        <v>82</v>
      </c>
      <c r="AY247" s="17" t="s">
        <v>182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80</v>
      </c>
      <c r="BK247" s="205">
        <f>ROUND(I247*H247,2)</f>
        <v>0</v>
      </c>
      <c r="BL247" s="17" t="s">
        <v>187</v>
      </c>
      <c r="BM247" s="204" t="s">
        <v>7224</v>
      </c>
    </row>
    <row r="248" spans="1:65" s="2" customFormat="1" ht="16.5" customHeight="1">
      <c r="A248" s="34"/>
      <c r="B248" s="35"/>
      <c r="C248" s="192" t="s">
        <v>1220</v>
      </c>
      <c r="D248" s="192" t="s">
        <v>184</v>
      </c>
      <c r="E248" s="193" t="s">
        <v>7225</v>
      </c>
      <c r="F248" s="194" t="s">
        <v>7226</v>
      </c>
      <c r="G248" s="195" t="s">
        <v>318</v>
      </c>
      <c r="H248" s="196">
        <v>3000</v>
      </c>
      <c r="I248" s="197"/>
      <c r="J248" s="198">
        <f>ROUND(I248*H248,2)</f>
        <v>0</v>
      </c>
      <c r="K248" s="199"/>
      <c r="L248" s="39"/>
      <c r="M248" s="200" t="s">
        <v>1</v>
      </c>
      <c r="N248" s="201" t="s">
        <v>37</v>
      </c>
      <c r="O248" s="71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4" t="s">
        <v>187</v>
      </c>
      <c r="AT248" s="204" t="s">
        <v>184</v>
      </c>
      <c r="AU248" s="204" t="s">
        <v>82</v>
      </c>
      <c r="AY248" s="17" t="s">
        <v>182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7" t="s">
        <v>80</v>
      </c>
      <c r="BK248" s="205">
        <f>ROUND(I248*H248,2)</f>
        <v>0</v>
      </c>
      <c r="BL248" s="17" t="s">
        <v>187</v>
      </c>
      <c r="BM248" s="204" t="s">
        <v>7227</v>
      </c>
    </row>
    <row r="249" spans="1:65" s="12" customFormat="1" ht="25.9" customHeight="1">
      <c r="B249" s="176"/>
      <c r="C249" s="177"/>
      <c r="D249" s="178" t="s">
        <v>71</v>
      </c>
      <c r="E249" s="179" t="s">
        <v>7228</v>
      </c>
      <c r="F249" s="179" t="s">
        <v>7229</v>
      </c>
      <c r="G249" s="177"/>
      <c r="H249" s="177"/>
      <c r="I249" s="180"/>
      <c r="J249" s="181">
        <f>BK249</f>
        <v>0</v>
      </c>
      <c r="K249" s="177"/>
      <c r="L249" s="182"/>
      <c r="M249" s="183"/>
      <c r="N249" s="184"/>
      <c r="O249" s="184"/>
      <c r="P249" s="185">
        <f>P250</f>
        <v>0</v>
      </c>
      <c r="Q249" s="184"/>
      <c r="R249" s="185">
        <f>R250</f>
        <v>0</v>
      </c>
      <c r="S249" s="184"/>
      <c r="T249" s="186">
        <f>T250</f>
        <v>0</v>
      </c>
      <c r="AR249" s="187" t="s">
        <v>80</v>
      </c>
      <c r="AT249" s="188" t="s">
        <v>71</v>
      </c>
      <c r="AU249" s="188" t="s">
        <v>72</v>
      </c>
      <c r="AY249" s="187" t="s">
        <v>182</v>
      </c>
      <c r="BK249" s="189">
        <f>BK250</f>
        <v>0</v>
      </c>
    </row>
    <row r="250" spans="1:65" s="12" customFormat="1" ht="22.9" customHeight="1">
      <c r="B250" s="176"/>
      <c r="C250" s="177"/>
      <c r="D250" s="178" t="s">
        <v>71</v>
      </c>
      <c r="E250" s="190" t="s">
        <v>7230</v>
      </c>
      <c r="F250" s="190" t="s">
        <v>7231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SUM(P251:P259)</f>
        <v>0</v>
      </c>
      <c r="Q250" s="184"/>
      <c r="R250" s="185">
        <f>SUM(R251:R259)</f>
        <v>0</v>
      </c>
      <c r="S250" s="184"/>
      <c r="T250" s="186">
        <f>SUM(T251:T259)</f>
        <v>0</v>
      </c>
      <c r="AR250" s="187" t="s">
        <v>80</v>
      </c>
      <c r="AT250" s="188" t="s">
        <v>71</v>
      </c>
      <c r="AU250" s="188" t="s">
        <v>80</v>
      </c>
      <c r="AY250" s="187" t="s">
        <v>182</v>
      </c>
      <c r="BK250" s="189">
        <f>SUM(BK251:BK259)</f>
        <v>0</v>
      </c>
    </row>
    <row r="251" spans="1:65" s="2" customFormat="1" ht="37.9" customHeight="1">
      <c r="A251" s="34"/>
      <c r="B251" s="35"/>
      <c r="C251" s="192" t="s">
        <v>1225</v>
      </c>
      <c r="D251" s="192" t="s">
        <v>184</v>
      </c>
      <c r="E251" s="193" t="s">
        <v>7232</v>
      </c>
      <c r="F251" s="194" t="s">
        <v>7233</v>
      </c>
      <c r="G251" s="195" t="s">
        <v>1883</v>
      </c>
      <c r="H251" s="196">
        <v>2</v>
      </c>
      <c r="I251" s="197"/>
      <c r="J251" s="198">
        <f t="shared" ref="J251:J259" si="50">ROUND(I251*H251,2)</f>
        <v>0</v>
      </c>
      <c r="K251" s="199"/>
      <c r="L251" s="39"/>
      <c r="M251" s="200" t="s">
        <v>1</v>
      </c>
      <c r="N251" s="201" t="s">
        <v>37</v>
      </c>
      <c r="O251" s="71"/>
      <c r="P251" s="202">
        <f t="shared" ref="P251:P259" si="51">O251*H251</f>
        <v>0</v>
      </c>
      <c r="Q251" s="202">
        <v>0</v>
      </c>
      <c r="R251" s="202">
        <f t="shared" ref="R251:R259" si="52">Q251*H251</f>
        <v>0</v>
      </c>
      <c r="S251" s="202">
        <v>0</v>
      </c>
      <c r="T251" s="203">
        <f t="shared" ref="T251:T259" si="53"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187</v>
      </c>
      <c r="AT251" s="204" t="s">
        <v>184</v>
      </c>
      <c r="AU251" s="204" t="s">
        <v>82</v>
      </c>
      <c r="AY251" s="17" t="s">
        <v>182</v>
      </c>
      <c r="BE251" s="205">
        <f t="shared" ref="BE251:BE259" si="54">IF(N251="základní",J251,0)</f>
        <v>0</v>
      </c>
      <c r="BF251" s="205">
        <f t="shared" ref="BF251:BF259" si="55">IF(N251="snížená",J251,0)</f>
        <v>0</v>
      </c>
      <c r="BG251" s="205">
        <f t="shared" ref="BG251:BG259" si="56">IF(N251="zákl. přenesená",J251,0)</f>
        <v>0</v>
      </c>
      <c r="BH251" s="205">
        <f t="shared" ref="BH251:BH259" si="57">IF(N251="sníž. přenesená",J251,0)</f>
        <v>0</v>
      </c>
      <c r="BI251" s="205">
        <f t="shared" ref="BI251:BI259" si="58">IF(N251="nulová",J251,0)</f>
        <v>0</v>
      </c>
      <c r="BJ251" s="17" t="s">
        <v>80</v>
      </c>
      <c r="BK251" s="205">
        <f t="shared" ref="BK251:BK259" si="59">ROUND(I251*H251,2)</f>
        <v>0</v>
      </c>
      <c r="BL251" s="17" t="s">
        <v>187</v>
      </c>
      <c r="BM251" s="204" t="s">
        <v>7234</v>
      </c>
    </row>
    <row r="252" spans="1:65" s="2" customFormat="1" ht="44.25" customHeight="1">
      <c r="A252" s="34"/>
      <c r="B252" s="35"/>
      <c r="C252" s="192" t="s">
        <v>1234</v>
      </c>
      <c r="D252" s="192" t="s">
        <v>184</v>
      </c>
      <c r="E252" s="193" t="s">
        <v>7235</v>
      </c>
      <c r="F252" s="194" t="s">
        <v>7236</v>
      </c>
      <c r="G252" s="195" t="s">
        <v>1883</v>
      </c>
      <c r="H252" s="196">
        <v>1</v>
      </c>
      <c r="I252" s="197"/>
      <c r="J252" s="198">
        <f t="shared" si="50"/>
        <v>0</v>
      </c>
      <c r="K252" s="199"/>
      <c r="L252" s="39"/>
      <c r="M252" s="200" t="s">
        <v>1</v>
      </c>
      <c r="N252" s="201" t="s">
        <v>37</v>
      </c>
      <c r="O252" s="71"/>
      <c r="P252" s="202">
        <f t="shared" si="51"/>
        <v>0</v>
      </c>
      <c r="Q252" s="202">
        <v>0</v>
      </c>
      <c r="R252" s="202">
        <f t="shared" si="52"/>
        <v>0</v>
      </c>
      <c r="S252" s="202">
        <v>0</v>
      </c>
      <c r="T252" s="203">
        <f t="shared" si="5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4" t="s">
        <v>187</v>
      </c>
      <c r="AT252" s="204" t="s">
        <v>184</v>
      </c>
      <c r="AU252" s="204" t="s">
        <v>82</v>
      </c>
      <c r="AY252" s="17" t="s">
        <v>182</v>
      </c>
      <c r="BE252" s="205">
        <f t="shared" si="54"/>
        <v>0</v>
      </c>
      <c r="BF252" s="205">
        <f t="shared" si="55"/>
        <v>0</v>
      </c>
      <c r="BG252" s="205">
        <f t="shared" si="56"/>
        <v>0</v>
      </c>
      <c r="BH252" s="205">
        <f t="shared" si="57"/>
        <v>0</v>
      </c>
      <c r="BI252" s="205">
        <f t="shared" si="58"/>
        <v>0</v>
      </c>
      <c r="BJ252" s="17" t="s">
        <v>80</v>
      </c>
      <c r="BK252" s="205">
        <f t="shared" si="59"/>
        <v>0</v>
      </c>
      <c r="BL252" s="17" t="s">
        <v>187</v>
      </c>
      <c r="BM252" s="204" t="s">
        <v>7237</v>
      </c>
    </row>
    <row r="253" spans="1:65" s="2" customFormat="1" ht="44.25" customHeight="1">
      <c r="A253" s="34"/>
      <c r="B253" s="35"/>
      <c r="C253" s="192" t="s">
        <v>1249</v>
      </c>
      <c r="D253" s="192" t="s">
        <v>184</v>
      </c>
      <c r="E253" s="193" t="s">
        <v>7238</v>
      </c>
      <c r="F253" s="194" t="s">
        <v>7239</v>
      </c>
      <c r="G253" s="195" t="s">
        <v>1883</v>
      </c>
      <c r="H253" s="196">
        <v>1</v>
      </c>
      <c r="I253" s="197"/>
      <c r="J253" s="198">
        <f t="shared" si="50"/>
        <v>0</v>
      </c>
      <c r="K253" s="199"/>
      <c r="L253" s="39"/>
      <c r="M253" s="200" t="s">
        <v>1</v>
      </c>
      <c r="N253" s="201" t="s">
        <v>37</v>
      </c>
      <c r="O253" s="71"/>
      <c r="P253" s="202">
        <f t="shared" si="51"/>
        <v>0</v>
      </c>
      <c r="Q253" s="202">
        <v>0</v>
      </c>
      <c r="R253" s="202">
        <f t="shared" si="52"/>
        <v>0</v>
      </c>
      <c r="S253" s="202">
        <v>0</v>
      </c>
      <c r="T253" s="203">
        <f t="shared" si="5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4" t="s">
        <v>187</v>
      </c>
      <c r="AT253" s="204" t="s">
        <v>184</v>
      </c>
      <c r="AU253" s="204" t="s">
        <v>82</v>
      </c>
      <c r="AY253" s="17" t="s">
        <v>182</v>
      </c>
      <c r="BE253" s="205">
        <f t="shared" si="54"/>
        <v>0</v>
      </c>
      <c r="BF253" s="205">
        <f t="shared" si="55"/>
        <v>0</v>
      </c>
      <c r="BG253" s="205">
        <f t="shared" si="56"/>
        <v>0</v>
      </c>
      <c r="BH253" s="205">
        <f t="shared" si="57"/>
        <v>0</v>
      </c>
      <c r="BI253" s="205">
        <f t="shared" si="58"/>
        <v>0</v>
      </c>
      <c r="BJ253" s="17" t="s">
        <v>80</v>
      </c>
      <c r="BK253" s="205">
        <f t="shared" si="59"/>
        <v>0</v>
      </c>
      <c r="BL253" s="17" t="s">
        <v>187</v>
      </c>
      <c r="BM253" s="204" t="s">
        <v>7240</v>
      </c>
    </row>
    <row r="254" spans="1:65" s="2" customFormat="1" ht="44.25" customHeight="1">
      <c r="A254" s="34"/>
      <c r="B254" s="35"/>
      <c r="C254" s="192" t="s">
        <v>1259</v>
      </c>
      <c r="D254" s="192" t="s">
        <v>184</v>
      </c>
      <c r="E254" s="193" t="s">
        <v>7241</v>
      </c>
      <c r="F254" s="194" t="s">
        <v>7242</v>
      </c>
      <c r="G254" s="195" t="s">
        <v>1883</v>
      </c>
      <c r="H254" s="196">
        <v>1</v>
      </c>
      <c r="I254" s="197"/>
      <c r="J254" s="198">
        <f t="shared" si="50"/>
        <v>0</v>
      </c>
      <c r="K254" s="199"/>
      <c r="L254" s="39"/>
      <c r="M254" s="200" t="s">
        <v>1</v>
      </c>
      <c r="N254" s="201" t="s">
        <v>37</v>
      </c>
      <c r="O254" s="71"/>
      <c r="P254" s="202">
        <f t="shared" si="51"/>
        <v>0</v>
      </c>
      <c r="Q254" s="202">
        <v>0</v>
      </c>
      <c r="R254" s="202">
        <f t="shared" si="52"/>
        <v>0</v>
      </c>
      <c r="S254" s="202">
        <v>0</v>
      </c>
      <c r="T254" s="203">
        <f t="shared" si="5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4" t="s">
        <v>187</v>
      </c>
      <c r="AT254" s="204" t="s">
        <v>184</v>
      </c>
      <c r="AU254" s="204" t="s">
        <v>82</v>
      </c>
      <c r="AY254" s="17" t="s">
        <v>182</v>
      </c>
      <c r="BE254" s="205">
        <f t="shared" si="54"/>
        <v>0</v>
      </c>
      <c r="BF254" s="205">
        <f t="shared" si="55"/>
        <v>0</v>
      </c>
      <c r="BG254" s="205">
        <f t="shared" si="56"/>
        <v>0</v>
      </c>
      <c r="BH254" s="205">
        <f t="shared" si="57"/>
        <v>0</v>
      </c>
      <c r="BI254" s="205">
        <f t="shared" si="58"/>
        <v>0</v>
      </c>
      <c r="BJ254" s="17" t="s">
        <v>80</v>
      </c>
      <c r="BK254" s="205">
        <f t="shared" si="59"/>
        <v>0</v>
      </c>
      <c r="BL254" s="17" t="s">
        <v>187</v>
      </c>
      <c r="BM254" s="204" t="s">
        <v>7243</v>
      </c>
    </row>
    <row r="255" spans="1:65" s="2" customFormat="1" ht="16.5" customHeight="1">
      <c r="A255" s="34"/>
      <c r="B255" s="35"/>
      <c r="C255" s="192" t="s">
        <v>1266</v>
      </c>
      <c r="D255" s="192" t="s">
        <v>184</v>
      </c>
      <c r="E255" s="193" t="s">
        <v>7244</v>
      </c>
      <c r="F255" s="194" t="s">
        <v>7245</v>
      </c>
      <c r="G255" s="195" t="s">
        <v>1883</v>
      </c>
      <c r="H255" s="196">
        <v>3</v>
      </c>
      <c r="I255" s="197"/>
      <c r="J255" s="198">
        <f t="shared" si="50"/>
        <v>0</v>
      </c>
      <c r="K255" s="199"/>
      <c r="L255" s="39"/>
      <c r="M255" s="200" t="s">
        <v>1</v>
      </c>
      <c r="N255" s="201" t="s">
        <v>37</v>
      </c>
      <c r="O255" s="71"/>
      <c r="P255" s="202">
        <f t="shared" si="51"/>
        <v>0</v>
      </c>
      <c r="Q255" s="202">
        <v>0</v>
      </c>
      <c r="R255" s="202">
        <f t="shared" si="52"/>
        <v>0</v>
      </c>
      <c r="S255" s="202">
        <v>0</v>
      </c>
      <c r="T255" s="203">
        <f t="shared" si="5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4" t="s">
        <v>187</v>
      </c>
      <c r="AT255" s="204" t="s">
        <v>184</v>
      </c>
      <c r="AU255" s="204" t="s">
        <v>82</v>
      </c>
      <c r="AY255" s="17" t="s">
        <v>182</v>
      </c>
      <c r="BE255" s="205">
        <f t="shared" si="54"/>
        <v>0</v>
      </c>
      <c r="BF255" s="205">
        <f t="shared" si="55"/>
        <v>0</v>
      </c>
      <c r="BG255" s="205">
        <f t="shared" si="56"/>
        <v>0</v>
      </c>
      <c r="BH255" s="205">
        <f t="shared" si="57"/>
        <v>0</v>
      </c>
      <c r="BI255" s="205">
        <f t="shared" si="58"/>
        <v>0</v>
      </c>
      <c r="BJ255" s="17" t="s">
        <v>80</v>
      </c>
      <c r="BK255" s="205">
        <f t="shared" si="59"/>
        <v>0</v>
      </c>
      <c r="BL255" s="17" t="s">
        <v>187</v>
      </c>
      <c r="BM255" s="204" t="s">
        <v>7246</v>
      </c>
    </row>
    <row r="256" spans="1:65" s="2" customFormat="1" ht="24.2" customHeight="1">
      <c r="A256" s="34"/>
      <c r="B256" s="35"/>
      <c r="C256" s="192" t="s">
        <v>1274</v>
      </c>
      <c r="D256" s="192" t="s">
        <v>184</v>
      </c>
      <c r="E256" s="193" t="s">
        <v>7247</v>
      </c>
      <c r="F256" s="194" t="s">
        <v>7248</v>
      </c>
      <c r="G256" s="195" t="s">
        <v>1883</v>
      </c>
      <c r="H256" s="196">
        <v>1</v>
      </c>
      <c r="I256" s="197"/>
      <c r="J256" s="198">
        <f t="shared" si="50"/>
        <v>0</v>
      </c>
      <c r="K256" s="199"/>
      <c r="L256" s="39"/>
      <c r="M256" s="200" t="s">
        <v>1</v>
      </c>
      <c r="N256" s="201" t="s">
        <v>37</v>
      </c>
      <c r="O256" s="71"/>
      <c r="P256" s="202">
        <f t="shared" si="51"/>
        <v>0</v>
      </c>
      <c r="Q256" s="202">
        <v>0</v>
      </c>
      <c r="R256" s="202">
        <f t="shared" si="52"/>
        <v>0</v>
      </c>
      <c r="S256" s="202">
        <v>0</v>
      </c>
      <c r="T256" s="203">
        <f t="shared" si="5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187</v>
      </c>
      <c r="AT256" s="204" t="s">
        <v>184</v>
      </c>
      <c r="AU256" s="204" t="s">
        <v>82</v>
      </c>
      <c r="AY256" s="17" t="s">
        <v>182</v>
      </c>
      <c r="BE256" s="205">
        <f t="shared" si="54"/>
        <v>0</v>
      </c>
      <c r="BF256" s="205">
        <f t="shared" si="55"/>
        <v>0</v>
      </c>
      <c r="BG256" s="205">
        <f t="shared" si="56"/>
        <v>0</v>
      </c>
      <c r="BH256" s="205">
        <f t="shared" si="57"/>
        <v>0</v>
      </c>
      <c r="BI256" s="205">
        <f t="shared" si="58"/>
        <v>0</v>
      </c>
      <c r="BJ256" s="17" t="s">
        <v>80</v>
      </c>
      <c r="BK256" s="205">
        <f t="shared" si="59"/>
        <v>0</v>
      </c>
      <c r="BL256" s="17" t="s">
        <v>187</v>
      </c>
      <c r="BM256" s="204" t="s">
        <v>7249</v>
      </c>
    </row>
    <row r="257" spans="1:65" s="2" customFormat="1" ht="24.2" customHeight="1">
      <c r="A257" s="34"/>
      <c r="B257" s="35"/>
      <c r="C257" s="192" t="s">
        <v>1280</v>
      </c>
      <c r="D257" s="192" t="s">
        <v>184</v>
      </c>
      <c r="E257" s="193" t="s">
        <v>7250</v>
      </c>
      <c r="F257" s="194" t="s">
        <v>7251</v>
      </c>
      <c r="G257" s="195" t="s">
        <v>1883</v>
      </c>
      <c r="H257" s="196">
        <v>6</v>
      </c>
      <c r="I257" s="197"/>
      <c r="J257" s="198">
        <f t="shared" si="50"/>
        <v>0</v>
      </c>
      <c r="K257" s="199"/>
      <c r="L257" s="39"/>
      <c r="M257" s="200" t="s">
        <v>1</v>
      </c>
      <c r="N257" s="201" t="s">
        <v>37</v>
      </c>
      <c r="O257" s="71"/>
      <c r="P257" s="202">
        <f t="shared" si="51"/>
        <v>0</v>
      </c>
      <c r="Q257" s="202">
        <v>0</v>
      </c>
      <c r="R257" s="202">
        <f t="shared" si="52"/>
        <v>0</v>
      </c>
      <c r="S257" s="202">
        <v>0</v>
      </c>
      <c r="T257" s="203">
        <f t="shared" si="5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4" t="s">
        <v>187</v>
      </c>
      <c r="AT257" s="204" t="s">
        <v>184</v>
      </c>
      <c r="AU257" s="204" t="s">
        <v>82</v>
      </c>
      <c r="AY257" s="17" t="s">
        <v>182</v>
      </c>
      <c r="BE257" s="205">
        <f t="shared" si="54"/>
        <v>0</v>
      </c>
      <c r="BF257" s="205">
        <f t="shared" si="55"/>
        <v>0</v>
      </c>
      <c r="BG257" s="205">
        <f t="shared" si="56"/>
        <v>0</v>
      </c>
      <c r="BH257" s="205">
        <f t="shared" si="57"/>
        <v>0</v>
      </c>
      <c r="BI257" s="205">
        <f t="shared" si="58"/>
        <v>0</v>
      </c>
      <c r="BJ257" s="17" t="s">
        <v>80</v>
      </c>
      <c r="BK257" s="205">
        <f t="shared" si="59"/>
        <v>0</v>
      </c>
      <c r="BL257" s="17" t="s">
        <v>187</v>
      </c>
      <c r="BM257" s="204" t="s">
        <v>7252</v>
      </c>
    </row>
    <row r="258" spans="1:65" s="2" customFormat="1" ht="37.9" customHeight="1">
      <c r="A258" s="34"/>
      <c r="B258" s="35"/>
      <c r="C258" s="192" t="s">
        <v>1286</v>
      </c>
      <c r="D258" s="192" t="s">
        <v>184</v>
      </c>
      <c r="E258" s="193" t="s">
        <v>7253</v>
      </c>
      <c r="F258" s="194" t="s">
        <v>7254</v>
      </c>
      <c r="G258" s="195" t="s">
        <v>1883</v>
      </c>
      <c r="H258" s="196">
        <v>1</v>
      </c>
      <c r="I258" s="197"/>
      <c r="J258" s="198">
        <f t="shared" si="50"/>
        <v>0</v>
      </c>
      <c r="K258" s="199"/>
      <c r="L258" s="39"/>
      <c r="M258" s="200" t="s">
        <v>1</v>
      </c>
      <c r="N258" s="201" t="s">
        <v>37</v>
      </c>
      <c r="O258" s="71"/>
      <c r="P258" s="202">
        <f t="shared" si="51"/>
        <v>0</v>
      </c>
      <c r="Q258" s="202">
        <v>0</v>
      </c>
      <c r="R258" s="202">
        <f t="shared" si="52"/>
        <v>0</v>
      </c>
      <c r="S258" s="202">
        <v>0</v>
      </c>
      <c r="T258" s="203">
        <f t="shared" si="5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4" t="s">
        <v>187</v>
      </c>
      <c r="AT258" s="204" t="s">
        <v>184</v>
      </c>
      <c r="AU258" s="204" t="s">
        <v>82</v>
      </c>
      <c r="AY258" s="17" t="s">
        <v>182</v>
      </c>
      <c r="BE258" s="205">
        <f t="shared" si="54"/>
        <v>0</v>
      </c>
      <c r="BF258" s="205">
        <f t="shared" si="55"/>
        <v>0</v>
      </c>
      <c r="BG258" s="205">
        <f t="shared" si="56"/>
        <v>0</v>
      </c>
      <c r="BH258" s="205">
        <f t="shared" si="57"/>
        <v>0</v>
      </c>
      <c r="BI258" s="205">
        <f t="shared" si="58"/>
        <v>0</v>
      </c>
      <c r="BJ258" s="17" t="s">
        <v>80</v>
      </c>
      <c r="BK258" s="205">
        <f t="shared" si="59"/>
        <v>0</v>
      </c>
      <c r="BL258" s="17" t="s">
        <v>187</v>
      </c>
      <c r="BM258" s="204" t="s">
        <v>7255</v>
      </c>
    </row>
    <row r="259" spans="1:65" s="2" customFormat="1" ht="62.65" customHeight="1">
      <c r="A259" s="34"/>
      <c r="B259" s="35"/>
      <c r="C259" s="192" t="s">
        <v>1291</v>
      </c>
      <c r="D259" s="192" t="s">
        <v>184</v>
      </c>
      <c r="E259" s="193" t="s">
        <v>7256</v>
      </c>
      <c r="F259" s="194" t="s">
        <v>7257</v>
      </c>
      <c r="G259" s="195" t="s">
        <v>1883</v>
      </c>
      <c r="H259" s="196">
        <v>1</v>
      </c>
      <c r="I259" s="197"/>
      <c r="J259" s="198">
        <f t="shared" si="50"/>
        <v>0</v>
      </c>
      <c r="K259" s="199"/>
      <c r="L259" s="39"/>
      <c r="M259" s="200" t="s">
        <v>1</v>
      </c>
      <c r="N259" s="201" t="s">
        <v>37</v>
      </c>
      <c r="O259" s="71"/>
      <c r="P259" s="202">
        <f t="shared" si="51"/>
        <v>0</v>
      </c>
      <c r="Q259" s="202">
        <v>0</v>
      </c>
      <c r="R259" s="202">
        <f t="shared" si="52"/>
        <v>0</v>
      </c>
      <c r="S259" s="202">
        <v>0</v>
      </c>
      <c r="T259" s="203">
        <f t="shared" si="5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187</v>
      </c>
      <c r="AT259" s="204" t="s">
        <v>184</v>
      </c>
      <c r="AU259" s="204" t="s">
        <v>82</v>
      </c>
      <c r="AY259" s="17" t="s">
        <v>182</v>
      </c>
      <c r="BE259" s="205">
        <f t="shared" si="54"/>
        <v>0</v>
      </c>
      <c r="BF259" s="205">
        <f t="shared" si="55"/>
        <v>0</v>
      </c>
      <c r="BG259" s="205">
        <f t="shared" si="56"/>
        <v>0</v>
      </c>
      <c r="BH259" s="205">
        <f t="shared" si="57"/>
        <v>0</v>
      </c>
      <c r="BI259" s="205">
        <f t="shared" si="58"/>
        <v>0</v>
      </c>
      <c r="BJ259" s="17" t="s">
        <v>80</v>
      </c>
      <c r="BK259" s="205">
        <f t="shared" si="59"/>
        <v>0</v>
      </c>
      <c r="BL259" s="17" t="s">
        <v>187</v>
      </c>
      <c r="BM259" s="204" t="s">
        <v>7258</v>
      </c>
    </row>
    <row r="260" spans="1:65" s="12" customFormat="1" ht="25.9" customHeight="1">
      <c r="B260" s="176"/>
      <c r="C260" s="177"/>
      <c r="D260" s="178" t="s">
        <v>71</v>
      </c>
      <c r="E260" s="179" t="s">
        <v>7259</v>
      </c>
      <c r="F260" s="179" t="s">
        <v>7260</v>
      </c>
      <c r="G260" s="177"/>
      <c r="H260" s="177"/>
      <c r="I260" s="180"/>
      <c r="J260" s="181">
        <f>BK260</f>
        <v>0</v>
      </c>
      <c r="K260" s="177"/>
      <c r="L260" s="182"/>
      <c r="M260" s="183"/>
      <c r="N260" s="184"/>
      <c r="O260" s="184"/>
      <c r="P260" s="185">
        <f>P261+P295</f>
        <v>0</v>
      </c>
      <c r="Q260" s="184"/>
      <c r="R260" s="185">
        <f>R261+R295</f>
        <v>0</v>
      </c>
      <c r="S260" s="184"/>
      <c r="T260" s="186">
        <f>T261+T295</f>
        <v>0</v>
      </c>
      <c r="AR260" s="187" t="s">
        <v>80</v>
      </c>
      <c r="AT260" s="188" t="s">
        <v>71</v>
      </c>
      <c r="AU260" s="188" t="s">
        <v>72</v>
      </c>
      <c r="AY260" s="187" t="s">
        <v>182</v>
      </c>
      <c r="BK260" s="189">
        <f>BK261+BK295</f>
        <v>0</v>
      </c>
    </row>
    <row r="261" spans="1:65" s="12" customFormat="1" ht="22.9" customHeight="1">
      <c r="B261" s="176"/>
      <c r="C261" s="177"/>
      <c r="D261" s="178" t="s">
        <v>71</v>
      </c>
      <c r="E261" s="190" t="s">
        <v>7261</v>
      </c>
      <c r="F261" s="190" t="s">
        <v>7262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SUM(P262:P294)</f>
        <v>0</v>
      </c>
      <c r="Q261" s="184"/>
      <c r="R261" s="185">
        <f>SUM(R262:R294)</f>
        <v>0</v>
      </c>
      <c r="S261" s="184"/>
      <c r="T261" s="186">
        <f>SUM(T262:T294)</f>
        <v>0</v>
      </c>
      <c r="AR261" s="187" t="s">
        <v>80</v>
      </c>
      <c r="AT261" s="188" t="s">
        <v>71</v>
      </c>
      <c r="AU261" s="188" t="s">
        <v>80</v>
      </c>
      <c r="AY261" s="187" t="s">
        <v>182</v>
      </c>
      <c r="BK261" s="189">
        <f>SUM(BK262:BK294)</f>
        <v>0</v>
      </c>
    </row>
    <row r="262" spans="1:65" s="2" customFormat="1" ht="16.5" customHeight="1">
      <c r="A262" s="34"/>
      <c r="B262" s="35"/>
      <c r="C262" s="192" t="s">
        <v>1295</v>
      </c>
      <c r="D262" s="192" t="s">
        <v>184</v>
      </c>
      <c r="E262" s="193" t="s">
        <v>7263</v>
      </c>
      <c r="F262" s="194" t="s">
        <v>7264</v>
      </c>
      <c r="G262" s="195" t="s">
        <v>6749</v>
      </c>
      <c r="H262" s="196">
        <v>80</v>
      </c>
      <c r="I262" s="197"/>
      <c r="J262" s="198">
        <f t="shared" ref="J262:J294" si="60">ROUND(I262*H262,2)</f>
        <v>0</v>
      </c>
      <c r="K262" s="199"/>
      <c r="L262" s="39"/>
      <c r="M262" s="200" t="s">
        <v>1</v>
      </c>
      <c r="N262" s="201" t="s">
        <v>37</v>
      </c>
      <c r="O262" s="71"/>
      <c r="P262" s="202">
        <f t="shared" ref="P262:P294" si="61">O262*H262</f>
        <v>0</v>
      </c>
      <c r="Q262" s="202">
        <v>0</v>
      </c>
      <c r="R262" s="202">
        <f t="shared" ref="R262:R294" si="62">Q262*H262</f>
        <v>0</v>
      </c>
      <c r="S262" s="202">
        <v>0</v>
      </c>
      <c r="T262" s="203">
        <f t="shared" ref="T262:T294" si="6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187</v>
      </c>
      <c r="AT262" s="204" t="s">
        <v>184</v>
      </c>
      <c r="AU262" s="204" t="s">
        <v>82</v>
      </c>
      <c r="AY262" s="17" t="s">
        <v>182</v>
      </c>
      <c r="BE262" s="205">
        <f t="shared" ref="BE262:BE294" si="64">IF(N262="základní",J262,0)</f>
        <v>0</v>
      </c>
      <c r="BF262" s="205">
        <f t="shared" ref="BF262:BF294" si="65">IF(N262="snížená",J262,0)</f>
        <v>0</v>
      </c>
      <c r="BG262" s="205">
        <f t="shared" ref="BG262:BG294" si="66">IF(N262="zákl. přenesená",J262,0)</f>
        <v>0</v>
      </c>
      <c r="BH262" s="205">
        <f t="shared" ref="BH262:BH294" si="67">IF(N262="sníž. přenesená",J262,0)</f>
        <v>0</v>
      </c>
      <c r="BI262" s="205">
        <f t="shared" ref="BI262:BI294" si="68">IF(N262="nulová",J262,0)</f>
        <v>0</v>
      </c>
      <c r="BJ262" s="17" t="s">
        <v>80</v>
      </c>
      <c r="BK262" s="205">
        <f t="shared" ref="BK262:BK294" si="69">ROUND(I262*H262,2)</f>
        <v>0</v>
      </c>
      <c r="BL262" s="17" t="s">
        <v>187</v>
      </c>
      <c r="BM262" s="204" t="s">
        <v>7265</v>
      </c>
    </row>
    <row r="263" spans="1:65" s="2" customFormat="1" ht="24.2" customHeight="1">
      <c r="A263" s="34"/>
      <c r="B263" s="35"/>
      <c r="C263" s="192" t="s">
        <v>1300</v>
      </c>
      <c r="D263" s="192" t="s">
        <v>184</v>
      </c>
      <c r="E263" s="193" t="s">
        <v>7266</v>
      </c>
      <c r="F263" s="194" t="s">
        <v>7267</v>
      </c>
      <c r="G263" s="195" t="s">
        <v>318</v>
      </c>
      <c r="H263" s="196">
        <v>902</v>
      </c>
      <c r="I263" s="197"/>
      <c r="J263" s="198">
        <f t="shared" si="60"/>
        <v>0</v>
      </c>
      <c r="K263" s="199"/>
      <c r="L263" s="39"/>
      <c r="M263" s="200" t="s">
        <v>1</v>
      </c>
      <c r="N263" s="201" t="s">
        <v>37</v>
      </c>
      <c r="O263" s="71"/>
      <c r="P263" s="202">
        <f t="shared" si="61"/>
        <v>0</v>
      </c>
      <c r="Q263" s="202">
        <v>0</v>
      </c>
      <c r="R263" s="202">
        <f t="shared" si="62"/>
        <v>0</v>
      </c>
      <c r="S263" s="202">
        <v>0</v>
      </c>
      <c r="T263" s="203">
        <f t="shared" si="6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4" t="s">
        <v>187</v>
      </c>
      <c r="AT263" s="204" t="s">
        <v>184</v>
      </c>
      <c r="AU263" s="204" t="s">
        <v>82</v>
      </c>
      <c r="AY263" s="17" t="s">
        <v>182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7" t="s">
        <v>80</v>
      </c>
      <c r="BK263" s="205">
        <f t="shared" si="69"/>
        <v>0</v>
      </c>
      <c r="BL263" s="17" t="s">
        <v>187</v>
      </c>
      <c r="BM263" s="204" t="s">
        <v>7268</v>
      </c>
    </row>
    <row r="264" spans="1:65" s="2" customFormat="1" ht="16.5" customHeight="1">
      <c r="A264" s="34"/>
      <c r="B264" s="35"/>
      <c r="C264" s="192" t="s">
        <v>1305</v>
      </c>
      <c r="D264" s="192" t="s">
        <v>184</v>
      </c>
      <c r="E264" s="193" t="s">
        <v>7269</v>
      </c>
      <c r="F264" s="194" t="s">
        <v>7270</v>
      </c>
      <c r="G264" s="195" t="s">
        <v>6749</v>
      </c>
      <c r="H264" s="196">
        <v>160</v>
      </c>
      <c r="I264" s="197"/>
      <c r="J264" s="198">
        <f t="shared" si="60"/>
        <v>0</v>
      </c>
      <c r="K264" s="199"/>
      <c r="L264" s="39"/>
      <c r="M264" s="200" t="s">
        <v>1</v>
      </c>
      <c r="N264" s="201" t="s">
        <v>37</v>
      </c>
      <c r="O264" s="71"/>
      <c r="P264" s="202">
        <f t="shared" si="61"/>
        <v>0</v>
      </c>
      <c r="Q264" s="202">
        <v>0</v>
      </c>
      <c r="R264" s="202">
        <f t="shared" si="62"/>
        <v>0</v>
      </c>
      <c r="S264" s="202">
        <v>0</v>
      </c>
      <c r="T264" s="203">
        <f t="shared" si="6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4" t="s">
        <v>187</v>
      </c>
      <c r="AT264" s="204" t="s">
        <v>184</v>
      </c>
      <c r="AU264" s="204" t="s">
        <v>82</v>
      </c>
      <c r="AY264" s="17" t="s">
        <v>182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7" t="s">
        <v>80</v>
      </c>
      <c r="BK264" s="205">
        <f t="shared" si="69"/>
        <v>0</v>
      </c>
      <c r="BL264" s="17" t="s">
        <v>187</v>
      </c>
      <c r="BM264" s="204" t="s">
        <v>7271</v>
      </c>
    </row>
    <row r="265" spans="1:65" s="2" customFormat="1" ht="16.5" customHeight="1">
      <c r="A265" s="34"/>
      <c r="B265" s="35"/>
      <c r="C265" s="192" t="s">
        <v>1309</v>
      </c>
      <c r="D265" s="192" t="s">
        <v>184</v>
      </c>
      <c r="E265" s="193" t="s">
        <v>7272</v>
      </c>
      <c r="F265" s="194" t="s">
        <v>7273</v>
      </c>
      <c r="G265" s="195" t="s">
        <v>7073</v>
      </c>
      <c r="H265" s="196">
        <v>1</v>
      </c>
      <c r="I265" s="197"/>
      <c r="J265" s="198">
        <f t="shared" si="60"/>
        <v>0</v>
      </c>
      <c r="K265" s="199"/>
      <c r="L265" s="39"/>
      <c r="M265" s="200" t="s">
        <v>1</v>
      </c>
      <c r="N265" s="201" t="s">
        <v>37</v>
      </c>
      <c r="O265" s="71"/>
      <c r="P265" s="202">
        <f t="shared" si="61"/>
        <v>0</v>
      </c>
      <c r="Q265" s="202">
        <v>0</v>
      </c>
      <c r="R265" s="202">
        <f t="shared" si="62"/>
        <v>0</v>
      </c>
      <c r="S265" s="202">
        <v>0</v>
      </c>
      <c r="T265" s="203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4" t="s">
        <v>187</v>
      </c>
      <c r="AT265" s="204" t="s">
        <v>184</v>
      </c>
      <c r="AU265" s="204" t="s">
        <v>82</v>
      </c>
      <c r="AY265" s="17" t="s">
        <v>182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7" t="s">
        <v>80</v>
      </c>
      <c r="BK265" s="205">
        <f t="shared" si="69"/>
        <v>0</v>
      </c>
      <c r="BL265" s="17" t="s">
        <v>187</v>
      </c>
      <c r="BM265" s="204" t="s">
        <v>7274</v>
      </c>
    </row>
    <row r="266" spans="1:65" s="2" customFormat="1" ht="16.5" customHeight="1">
      <c r="A266" s="34"/>
      <c r="B266" s="35"/>
      <c r="C266" s="192" t="s">
        <v>1313</v>
      </c>
      <c r="D266" s="192" t="s">
        <v>184</v>
      </c>
      <c r="E266" s="193" t="s">
        <v>7275</v>
      </c>
      <c r="F266" s="194" t="s">
        <v>7276</v>
      </c>
      <c r="G266" s="195" t="s">
        <v>7073</v>
      </c>
      <c r="H266" s="196">
        <v>6</v>
      </c>
      <c r="I266" s="197"/>
      <c r="J266" s="198">
        <f t="shared" si="60"/>
        <v>0</v>
      </c>
      <c r="K266" s="199"/>
      <c r="L266" s="39"/>
      <c r="M266" s="200" t="s">
        <v>1</v>
      </c>
      <c r="N266" s="201" t="s">
        <v>37</v>
      </c>
      <c r="O266" s="71"/>
      <c r="P266" s="202">
        <f t="shared" si="61"/>
        <v>0</v>
      </c>
      <c r="Q266" s="202">
        <v>0</v>
      </c>
      <c r="R266" s="202">
        <f t="shared" si="62"/>
        <v>0</v>
      </c>
      <c r="S266" s="202">
        <v>0</v>
      </c>
      <c r="T266" s="203">
        <f t="shared" si="6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4" t="s">
        <v>187</v>
      </c>
      <c r="AT266" s="204" t="s">
        <v>184</v>
      </c>
      <c r="AU266" s="204" t="s">
        <v>82</v>
      </c>
      <c r="AY266" s="17" t="s">
        <v>182</v>
      </c>
      <c r="BE266" s="205">
        <f t="shared" si="64"/>
        <v>0</v>
      </c>
      <c r="BF266" s="205">
        <f t="shared" si="65"/>
        <v>0</v>
      </c>
      <c r="BG266" s="205">
        <f t="shared" si="66"/>
        <v>0</v>
      </c>
      <c r="BH266" s="205">
        <f t="shared" si="67"/>
        <v>0</v>
      </c>
      <c r="BI266" s="205">
        <f t="shared" si="68"/>
        <v>0</v>
      </c>
      <c r="BJ266" s="17" t="s">
        <v>80</v>
      </c>
      <c r="BK266" s="205">
        <f t="shared" si="69"/>
        <v>0</v>
      </c>
      <c r="BL266" s="17" t="s">
        <v>187</v>
      </c>
      <c r="BM266" s="204" t="s">
        <v>7277</v>
      </c>
    </row>
    <row r="267" spans="1:65" s="2" customFormat="1" ht="16.5" customHeight="1">
      <c r="A267" s="34"/>
      <c r="B267" s="35"/>
      <c r="C267" s="192" t="s">
        <v>1317</v>
      </c>
      <c r="D267" s="192" t="s">
        <v>184</v>
      </c>
      <c r="E267" s="193" t="s">
        <v>7278</v>
      </c>
      <c r="F267" s="194" t="s">
        <v>7279</v>
      </c>
      <c r="G267" s="195" t="s">
        <v>1883</v>
      </c>
      <c r="H267" s="196">
        <v>6</v>
      </c>
      <c r="I267" s="197"/>
      <c r="J267" s="198">
        <f t="shared" si="60"/>
        <v>0</v>
      </c>
      <c r="K267" s="199"/>
      <c r="L267" s="39"/>
      <c r="M267" s="200" t="s">
        <v>1</v>
      </c>
      <c r="N267" s="201" t="s">
        <v>37</v>
      </c>
      <c r="O267" s="71"/>
      <c r="P267" s="202">
        <f t="shared" si="61"/>
        <v>0</v>
      </c>
      <c r="Q267" s="202">
        <v>0</v>
      </c>
      <c r="R267" s="202">
        <f t="shared" si="62"/>
        <v>0</v>
      </c>
      <c r="S267" s="202">
        <v>0</v>
      </c>
      <c r="T267" s="203">
        <f t="shared" si="6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4" t="s">
        <v>187</v>
      </c>
      <c r="AT267" s="204" t="s">
        <v>184</v>
      </c>
      <c r="AU267" s="204" t="s">
        <v>82</v>
      </c>
      <c r="AY267" s="17" t="s">
        <v>182</v>
      </c>
      <c r="BE267" s="205">
        <f t="shared" si="64"/>
        <v>0</v>
      </c>
      <c r="BF267" s="205">
        <f t="shared" si="65"/>
        <v>0</v>
      </c>
      <c r="BG267" s="205">
        <f t="shared" si="66"/>
        <v>0</v>
      </c>
      <c r="BH267" s="205">
        <f t="shared" si="67"/>
        <v>0</v>
      </c>
      <c r="BI267" s="205">
        <f t="shared" si="68"/>
        <v>0</v>
      </c>
      <c r="BJ267" s="17" t="s">
        <v>80</v>
      </c>
      <c r="BK267" s="205">
        <f t="shared" si="69"/>
        <v>0</v>
      </c>
      <c r="BL267" s="17" t="s">
        <v>187</v>
      </c>
      <c r="BM267" s="204" t="s">
        <v>7280</v>
      </c>
    </row>
    <row r="268" spans="1:65" s="2" customFormat="1" ht="16.5" customHeight="1">
      <c r="A268" s="34"/>
      <c r="B268" s="35"/>
      <c r="C268" s="192" t="s">
        <v>1321</v>
      </c>
      <c r="D268" s="192" t="s">
        <v>184</v>
      </c>
      <c r="E268" s="193" t="s">
        <v>7281</v>
      </c>
      <c r="F268" s="194" t="s">
        <v>7282</v>
      </c>
      <c r="G268" s="195" t="s">
        <v>7073</v>
      </c>
      <c r="H268" s="196">
        <v>1</v>
      </c>
      <c r="I268" s="197"/>
      <c r="J268" s="198">
        <f t="shared" si="60"/>
        <v>0</v>
      </c>
      <c r="K268" s="199"/>
      <c r="L268" s="39"/>
      <c r="M268" s="200" t="s">
        <v>1</v>
      </c>
      <c r="N268" s="201" t="s">
        <v>37</v>
      </c>
      <c r="O268" s="71"/>
      <c r="P268" s="202">
        <f t="shared" si="61"/>
        <v>0</v>
      </c>
      <c r="Q268" s="202">
        <v>0</v>
      </c>
      <c r="R268" s="202">
        <f t="shared" si="62"/>
        <v>0</v>
      </c>
      <c r="S268" s="202">
        <v>0</v>
      </c>
      <c r="T268" s="203">
        <f t="shared" si="6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4" t="s">
        <v>187</v>
      </c>
      <c r="AT268" s="204" t="s">
        <v>184</v>
      </c>
      <c r="AU268" s="204" t="s">
        <v>82</v>
      </c>
      <c r="AY268" s="17" t="s">
        <v>182</v>
      </c>
      <c r="BE268" s="205">
        <f t="shared" si="64"/>
        <v>0</v>
      </c>
      <c r="BF268" s="205">
        <f t="shared" si="65"/>
        <v>0</v>
      </c>
      <c r="BG268" s="205">
        <f t="shared" si="66"/>
        <v>0</v>
      </c>
      <c r="BH268" s="205">
        <f t="shared" si="67"/>
        <v>0</v>
      </c>
      <c r="BI268" s="205">
        <f t="shared" si="68"/>
        <v>0</v>
      </c>
      <c r="BJ268" s="17" t="s">
        <v>80</v>
      </c>
      <c r="BK268" s="205">
        <f t="shared" si="69"/>
        <v>0</v>
      </c>
      <c r="BL268" s="17" t="s">
        <v>187</v>
      </c>
      <c r="BM268" s="204" t="s">
        <v>7283</v>
      </c>
    </row>
    <row r="269" spans="1:65" s="2" customFormat="1" ht="16.5" customHeight="1">
      <c r="A269" s="34"/>
      <c r="B269" s="35"/>
      <c r="C269" s="192" t="s">
        <v>1327</v>
      </c>
      <c r="D269" s="192" t="s">
        <v>184</v>
      </c>
      <c r="E269" s="193" t="s">
        <v>7284</v>
      </c>
      <c r="F269" s="194" t="s">
        <v>7022</v>
      </c>
      <c r="G269" s="195" t="s">
        <v>7073</v>
      </c>
      <c r="H269" s="196">
        <v>1</v>
      </c>
      <c r="I269" s="197"/>
      <c r="J269" s="198">
        <f t="shared" si="60"/>
        <v>0</v>
      </c>
      <c r="K269" s="199"/>
      <c r="L269" s="39"/>
      <c r="M269" s="200" t="s">
        <v>1</v>
      </c>
      <c r="N269" s="201" t="s">
        <v>37</v>
      </c>
      <c r="O269" s="71"/>
      <c r="P269" s="202">
        <f t="shared" si="61"/>
        <v>0</v>
      </c>
      <c r="Q269" s="202">
        <v>0</v>
      </c>
      <c r="R269" s="202">
        <f t="shared" si="62"/>
        <v>0</v>
      </c>
      <c r="S269" s="202">
        <v>0</v>
      </c>
      <c r="T269" s="203">
        <f t="shared" si="6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4" t="s">
        <v>187</v>
      </c>
      <c r="AT269" s="204" t="s">
        <v>184</v>
      </c>
      <c r="AU269" s="204" t="s">
        <v>82</v>
      </c>
      <c r="AY269" s="17" t="s">
        <v>182</v>
      </c>
      <c r="BE269" s="205">
        <f t="shared" si="64"/>
        <v>0</v>
      </c>
      <c r="BF269" s="205">
        <f t="shared" si="65"/>
        <v>0</v>
      </c>
      <c r="BG269" s="205">
        <f t="shared" si="66"/>
        <v>0</v>
      </c>
      <c r="BH269" s="205">
        <f t="shared" si="67"/>
        <v>0</v>
      </c>
      <c r="BI269" s="205">
        <f t="shared" si="68"/>
        <v>0</v>
      </c>
      <c r="BJ269" s="17" t="s">
        <v>80</v>
      </c>
      <c r="BK269" s="205">
        <f t="shared" si="69"/>
        <v>0</v>
      </c>
      <c r="BL269" s="17" t="s">
        <v>187</v>
      </c>
      <c r="BM269" s="204" t="s">
        <v>7285</v>
      </c>
    </row>
    <row r="270" spans="1:65" s="2" customFormat="1" ht="33" customHeight="1">
      <c r="A270" s="34"/>
      <c r="B270" s="35"/>
      <c r="C270" s="192" t="s">
        <v>1346</v>
      </c>
      <c r="D270" s="192" t="s">
        <v>184</v>
      </c>
      <c r="E270" s="193" t="s">
        <v>7286</v>
      </c>
      <c r="F270" s="194" t="s">
        <v>7287</v>
      </c>
      <c r="G270" s="195" t="s">
        <v>1883</v>
      </c>
      <c r="H270" s="196">
        <v>12</v>
      </c>
      <c r="I270" s="197"/>
      <c r="J270" s="198">
        <f t="shared" si="60"/>
        <v>0</v>
      </c>
      <c r="K270" s="199"/>
      <c r="L270" s="39"/>
      <c r="M270" s="200" t="s">
        <v>1</v>
      </c>
      <c r="N270" s="201" t="s">
        <v>37</v>
      </c>
      <c r="O270" s="71"/>
      <c r="P270" s="202">
        <f t="shared" si="61"/>
        <v>0</v>
      </c>
      <c r="Q270" s="202">
        <v>0</v>
      </c>
      <c r="R270" s="202">
        <f t="shared" si="62"/>
        <v>0</v>
      </c>
      <c r="S270" s="202">
        <v>0</v>
      </c>
      <c r="T270" s="203">
        <f t="shared" si="6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4" t="s">
        <v>187</v>
      </c>
      <c r="AT270" s="204" t="s">
        <v>184</v>
      </c>
      <c r="AU270" s="204" t="s">
        <v>82</v>
      </c>
      <c r="AY270" s="17" t="s">
        <v>182</v>
      </c>
      <c r="BE270" s="205">
        <f t="shared" si="64"/>
        <v>0</v>
      </c>
      <c r="BF270" s="205">
        <f t="shared" si="65"/>
        <v>0</v>
      </c>
      <c r="BG270" s="205">
        <f t="shared" si="66"/>
        <v>0</v>
      </c>
      <c r="BH270" s="205">
        <f t="shared" si="67"/>
        <v>0</v>
      </c>
      <c r="BI270" s="205">
        <f t="shared" si="68"/>
        <v>0</v>
      </c>
      <c r="BJ270" s="17" t="s">
        <v>80</v>
      </c>
      <c r="BK270" s="205">
        <f t="shared" si="69"/>
        <v>0</v>
      </c>
      <c r="BL270" s="17" t="s">
        <v>187</v>
      </c>
      <c r="BM270" s="204" t="s">
        <v>7288</v>
      </c>
    </row>
    <row r="271" spans="1:65" s="2" customFormat="1" ht="44.25" customHeight="1">
      <c r="A271" s="34"/>
      <c r="B271" s="35"/>
      <c r="C271" s="192" t="s">
        <v>1357</v>
      </c>
      <c r="D271" s="192" t="s">
        <v>184</v>
      </c>
      <c r="E271" s="193" t="s">
        <v>7289</v>
      </c>
      <c r="F271" s="194" t="s">
        <v>7290</v>
      </c>
      <c r="G271" s="195" t="s">
        <v>1883</v>
      </c>
      <c r="H271" s="196">
        <v>2</v>
      </c>
      <c r="I271" s="197"/>
      <c r="J271" s="198">
        <f t="shared" si="60"/>
        <v>0</v>
      </c>
      <c r="K271" s="199"/>
      <c r="L271" s="39"/>
      <c r="M271" s="200" t="s">
        <v>1</v>
      </c>
      <c r="N271" s="201" t="s">
        <v>37</v>
      </c>
      <c r="O271" s="71"/>
      <c r="P271" s="202">
        <f t="shared" si="61"/>
        <v>0</v>
      </c>
      <c r="Q271" s="202">
        <v>0</v>
      </c>
      <c r="R271" s="202">
        <f t="shared" si="62"/>
        <v>0</v>
      </c>
      <c r="S271" s="202">
        <v>0</v>
      </c>
      <c r="T271" s="203">
        <f t="shared" si="6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4" t="s">
        <v>187</v>
      </c>
      <c r="AT271" s="204" t="s">
        <v>184</v>
      </c>
      <c r="AU271" s="204" t="s">
        <v>82</v>
      </c>
      <c r="AY271" s="17" t="s">
        <v>182</v>
      </c>
      <c r="BE271" s="205">
        <f t="shared" si="64"/>
        <v>0</v>
      </c>
      <c r="BF271" s="205">
        <f t="shared" si="65"/>
        <v>0</v>
      </c>
      <c r="BG271" s="205">
        <f t="shared" si="66"/>
        <v>0</v>
      </c>
      <c r="BH271" s="205">
        <f t="shared" si="67"/>
        <v>0</v>
      </c>
      <c r="BI271" s="205">
        <f t="shared" si="68"/>
        <v>0</v>
      </c>
      <c r="BJ271" s="17" t="s">
        <v>80</v>
      </c>
      <c r="BK271" s="205">
        <f t="shared" si="69"/>
        <v>0</v>
      </c>
      <c r="BL271" s="17" t="s">
        <v>187</v>
      </c>
      <c r="BM271" s="204" t="s">
        <v>7291</v>
      </c>
    </row>
    <row r="272" spans="1:65" s="2" customFormat="1" ht="24.2" customHeight="1">
      <c r="A272" s="34"/>
      <c r="B272" s="35"/>
      <c r="C272" s="192" t="s">
        <v>1367</v>
      </c>
      <c r="D272" s="192" t="s">
        <v>184</v>
      </c>
      <c r="E272" s="193" t="s">
        <v>7292</v>
      </c>
      <c r="F272" s="194" t="s">
        <v>7293</v>
      </c>
      <c r="G272" s="195" t="s">
        <v>318</v>
      </c>
      <c r="H272" s="196">
        <v>12</v>
      </c>
      <c r="I272" s="197"/>
      <c r="J272" s="198">
        <f t="shared" si="60"/>
        <v>0</v>
      </c>
      <c r="K272" s="199"/>
      <c r="L272" s="39"/>
      <c r="M272" s="200" t="s">
        <v>1</v>
      </c>
      <c r="N272" s="201" t="s">
        <v>37</v>
      </c>
      <c r="O272" s="71"/>
      <c r="P272" s="202">
        <f t="shared" si="61"/>
        <v>0</v>
      </c>
      <c r="Q272" s="202">
        <v>0</v>
      </c>
      <c r="R272" s="202">
        <f t="shared" si="62"/>
        <v>0</v>
      </c>
      <c r="S272" s="202">
        <v>0</v>
      </c>
      <c r="T272" s="203">
        <f t="shared" si="6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4" t="s">
        <v>187</v>
      </c>
      <c r="AT272" s="204" t="s">
        <v>184</v>
      </c>
      <c r="AU272" s="204" t="s">
        <v>82</v>
      </c>
      <c r="AY272" s="17" t="s">
        <v>182</v>
      </c>
      <c r="BE272" s="205">
        <f t="shared" si="64"/>
        <v>0</v>
      </c>
      <c r="BF272" s="205">
        <f t="shared" si="65"/>
        <v>0</v>
      </c>
      <c r="BG272" s="205">
        <f t="shared" si="66"/>
        <v>0</v>
      </c>
      <c r="BH272" s="205">
        <f t="shared" si="67"/>
        <v>0</v>
      </c>
      <c r="BI272" s="205">
        <f t="shared" si="68"/>
        <v>0</v>
      </c>
      <c r="BJ272" s="17" t="s">
        <v>80</v>
      </c>
      <c r="BK272" s="205">
        <f t="shared" si="69"/>
        <v>0</v>
      </c>
      <c r="BL272" s="17" t="s">
        <v>187</v>
      </c>
      <c r="BM272" s="204" t="s">
        <v>7294</v>
      </c>
    </row>
    <row r="273" spans="1:65" s="2" customFormat="1" ht="16.5" customHeight="1">
      <c r="A273" s="34"/>
      <c r="B273" s="35"/>
      <c r="C273" s="192" t="s">
        <v>1371</v>
      </c>
      <c r="D273" s="192" t="s">
        <v>184</v>
      </c>
      <c r="E273" s="193" t="s">
        <v>7295</v>
      </c>
      <c r="F273" s="194" t="s">
        <v>7296</v>
      </c>
      <c r="G273" s="195" t="s">
        <v>1883</v>
      </c>
      <c r="H273" s="196">
        <v>4</v>
      </c>
      <c r="I273" s="197"/>
      <c r="J273" s="198">
        <f t="shared" si="60"/>
        <v>0</v>
      </c>
      <c r="K273" s="199"/>
      <c r="L273" s="39"/>
      <c r="M273" s="200" t="s">
        <v>1</v>
      </c>
      <c r="N273" s="201" t="s">
        <v>37</v>
      </c>
      <c r="O273" s="71"/>
      <c r="P273" s="202">
        <f t="shared" si="61"/>
        <v>0</v>
      </c>
      <c r="Q273" s="202">
        <v>0</v>
      </c>
      <c r="R273" s="202">
        <f t="shared" si="62"/>
        <v>0</v>
      </c>
      <c r="S273" s="202">
        <v>0</v>
      </c>
      <c r="T273" s="203">
        <f t="shared" si="6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4" t="s">
        <v>187</v>
      </c>
      <c r="AT273" s="204" t="s">
        <v>184</v>
      </c>
      <c r="AU273" s="204" t="s">
        <v>82</v>
      </c>
      <c r="AY273" s="17" t="s">
        <v>182</v>
      </c>
      <c r="BE273" s="205">
        <f t="shared" si="64"/>
        <v>0</v>
      </c>
      <c r="BF273" s="205">
        <f t="shared" si="65"/>
        <v>0</v>
      </c>
      <c r="BG273" s="205">
        <f t="shared" si="66"/>
        <v>0</v>
      </c>
      <c r="BH273" s="205">
        <f t="shared" si="67"/>
        <v>0</v>
      </c>
      <c r="BI273" s="205">
        <f t="shared" si="68"/>
        <v>0</v>
      </c>
      <c r="BJ273" s="17" t="s">
        <v>80</v>
      </c>
      <c r="BK273" s="205">
        <f t="shared" si="69"/>
        <v>0</v>
      </c>
      <c r="BL273" s="17" t="s">
        <v>187</v>
      </c>
      <c r="BM273" s="204" t="s">
        <v>7297</v>
      </c>
    </row>
    <row r="274" spans="1:65" s="2" customFormat="1" ht="16.5" customHeight="1">
      <c r="A274" s="34"/>
      <c r="B274" s="35"/>
      <c r="C274" s="192" t="s">
        <v>1377</v>
      </c>
      <c r="D274" s="192" t="s">
        <v>184</v>
      </c>
      <c r="E274" s="193" t="s">
        <v>7298</v>
      </c>
      <c r="F274" s="194" t="s">
        <v>7299</v>
      </c>
      <c r="G274" s="195" t="s">
        <v>318</v>
      </c>
      <c r="H274" s="196">
        <v>12</v>
      </c>
      <c r="I274" s="197"/>
      <c r="J274" s="198">
        <f t="shared" si="60"/>
        <v>0</v>
      </c>
      <c r="K274" s="199"/>
      <c r="L274" s="39"/>
      <c r="M274" s="200" t="s">
        <v>1</v>
      </c>
      <c r="N274" s="201" t="s">
        <v>37</v>
      </c>
      <c r="O274" s="71"/>
      <c r="P274" s="202">
        <f t="shared" si="61"/>
        <v>0</v>
      </c>
      <c r="Q274" s="202">
        <v>0</v>
      </c>
      <c r="R274" s="202">
        <f t="shared" si="62"/>
        <v>0</v>
      </c>
      <c r="S274" s="202">
        <v>0</v>
      </c>
      <c r="T274" s="203">
        <f t="shared" si="6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187</v>
      </c>
      <c r="AT274" s="204" t="s">
        <v>184</v>
      </c>
      <c r="AU274" s="204" t="s">
        <v>82</v>
      </c>
      <c r="AY274" s="17" t="s">
        <v>182</v>
      </c>
      <c r="BE274" s="205">
        <f t="shared" si="64"/>
        <v>0</v>
      </c>
      <c r="BF274" s="205">
        <f t="shared" si="65"/>
        <v>0</v>
      </c>
      <c r="BG274" s="205">
        <f t="shared" si="66"/>
        <v>0</v>
      </c>
      <c r="BH274" s="205">
        <f t="shared" si="67"/>
        <v>0</v>
      </c>
      <c r="BI274" s="205">
        <f t="shared" si="68"/>
        <v>0</v>
      </c>
      <c r="BJ274" s="17" t="s">
        <v>80</v>
      </c>
      <c r="BK274" s="205">
        <f t="shared" si="69"/>
        <v>0</v>
      </c>
      <c r="BL274" s="17" t="s">
        <v>187</v>
      </c>
      <c r="BM274" s="204" t="s">
        <v>7300</v>
      </c>
    </row>
    <row r="275" spans="1:65" s="2" customFormat="1" ht="16.5" customHeight="1">
      <c r="A275" s="34"/>
      <c r="B275" s="35"/>
      <c r="C275" s="192" t="s">
        <v>1382</v>
      </c>
      <c r="D275" s="192" t="s">
        <v>184</v>
      </c>
      <c r="E275" s="193" t="s">
        <v>7301</v>
      </c>
      <c r="F275" s="194" t="s">
        <v>7302</v>
      </c>
      <c r="G275" s="195" t="s">
        <v>318</v>
      </c>
      <c r="H275" s="196">
        <v>12</v>
      </c>
      <c r="I275" s="197"/>
      <c r="J275" s="198">
        <f t="shared" si="60"/>
        <v>0</v>
      </c>
      <c r="K275" s="199"/>
      <c r="L275" s="39"/>
      <c r="M275" s="200" t="s">
        <v>1</v>
      </c>
      <c r="N275" s="201" t="s">
        <v>37</v>
      </c>
      <c r="O275" s="71"/>
      <c r="P275" s="202">
        <f t="shared" si="61"/>
        <v>0</v>
      </c>
      <c r="Q275" s="202">
        <v>0</v>
      </c>
      <c r="R275" s="202">
        <f t="shared" si="62"/>
        <v>0</v>
      </c>
      <c r="S275" s="202">
        <v>0</v>
      </c>
      <c r="T275" s="203">
        <f t="shared" si="6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4" t="s">
        <v>187</v>
      </c>
      <c r="AT275" s="204" t="s">
        <v>184</v>
      </c>
      <c r="AU275" s="204" t="s">
        <v>82</v>
      </c>
      <c r="AY275" s="17" t="s">
        <v>182</v>
      </c>
      <c r="BE275" s="205">
        <f t="shared" si="64"/>
        <v>0</v>
      </c>
      <c r="BF275" s="205">
        <f t="shared" si="65"/>
        <v>0</v>
      </c>
      <c r="BG275" s="205">
        <f t="shared" si="66"/>
        <v>0</v>
      </c>
      <c r="BH275" s="205">
        <f t="shared" si="67"/>
        <v>0</v>
      </c>
      <c r="BI275" s="205">
        <f t="shared" si="68"/>
        <v>0</v>
      </c>
      <c r="BJ275" s="17" t="s">
        <v>80</v>
      </c>
      <c r="BK275" s="205">
        <f t="shared" si="69"/>
        <v>0</v>
      </c>
      <c r="BL275" s="17" t="s">
        <v>187</v>
      </c>
      <c r="BM275" s="204" t="s">
        <v>7303</v>
      </c>
    </row>
    <row r="276" spans="1:65" s="2" customFormat="1" ht="16.5" customHeight="1">
      <c r="A276" s="34"/>
      <c r="B276" s="35"/>
      <c r="C276" s="192" t="s">
        <v>1387</v>
      </c>
      <c r="D276" s="192" t="s">
        <v>184</v>
      </c>
      <c r="E276" s="193" t="s">
        <v>7304</v>
      </c>
      <c r="F276" s="194" t="s">
        <v>7305</v>
      </c>
      <c r="G276" s="195" t="s">
        <v>1883</v>
      </c>
      <c r="H276" s="196">
        <v>2</v>
      </c>
      <c r="I276" s="197"/>
      <c r="J276" s="198">
        <f t="shared" si="60"/>
        <v>0</v>
      </c>
      <c r="K276" s="199"/>
      <c r="L276" s="39"/>
      <c r="M276" s="200" t="s">
        <v>1</v>
      </c>
      <c r="N276" s="201" t="s">
        <v>37</v>
      </c>
      <c r="O276" s="71"/>
      <c r="P276" s="202">
        <f t="shared" si="61"/>
        <v>0</v>
      </c>
      <c r="Q276" s="202">
        <v>0</v>
      </c>
      <c r="R276" s="202">
        <f t="shared" si="62"/>
        <v>0</v>
      </c>
      <c r="S276" s="202">
        <v>0</v>
      </c>
      <c r="T276" s="203">
        <f t="shared" si="6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4" t="s">
        <v>187</v>
      </c>
      <c r="AT276" s="204" t="s">
        <v>184</v>
      </c>
      <c r="AU276" s="204" t="s">
        <v>82</v>
      </c>
      <c r="AY276" s="17" t="s">
        <v>182</v>
      </c>
      <c r="BE276" s="205">
        <f t="shared" si="64"/>
        <v>0</v>
      </c>
      <c r="BF276" s="205">
        <f t="shared" si="65"/>
        <v>0</v>
      </c>
      <c r="BG276" s="205">
        <f t="shared" si="66"/>
        <v>0</v>
      </c>
      <c r="BH276" s="205">
        <f t="shared" si="67"/>
        <v>0</v>
      </c>
      <c r="BI276" s="205">
        <f t="shared" si="68"/>
        <v>0</v>
      </c>
      <c r="BJ276" s="17" t="s">
        <v>80</v>
      </c>
      <c r="BK276" s="205">
        <f t="shared" si="69"/>
        <v>0</v>
      </c>
      <c r="BL276" s="17" t="s">
        <v>187</v>
      </c>
      <c r="BM276" s="204" t="s">
        <v>7306</v>
      </c>
    </row>
    <row r="277" spans="1:65" s="2" customFormat="1" ht="16.5" customHeight="1">
      <c r="A277" s="34"/>
      <c r="B277" s="35"/>
      <c r="C277" s="192" t="s">
        <v>1391</v>
      </c>
      <c r="D277" s="192" t="s">
        <v>184</v>
      </c>
      <c r="E277" s="193" t="s">
        <v>7307</v>
      </c>
      <c r="F277" s="194" t="s">
        <v>7308</v>
      </c>
      <c r="G277" s="195" t="s">
        <v>1883</v>
      </c>
      <c r="H277" s="196">
        <v>8</v>
      </c>
      <c r="I277" s="197"/>
      <c r="J277" s="198">
        <f t="shared" si="60"/>
        <v>0</v>
      </c>
      <c r="K277" s="199"/>
      <c r="L277" s="39"/>
      <c r="M277" s="200" t="s">
        <v>1</v>
      </c>
      <c r="N277" s="201" t="s">
        <v>37</v>
      </c>
      <c r="O277" s="71"/>
      <c r="P277" s="202">
        <f t="shared" si="61"/>
        <v>0</v>
      </c>
      <c r="Q277" s="202">
        <v>0</v>
      </c>
      <c r="R277" s="202">
        <f t="shared" si="62"/>
        <v>0</v>
      </c>
      <c r="S277" s="202">
        <v>0</v>
      </c>
      <c r="T277" s="203">
        <f t="shared" si="6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4" t="s">
        <v>187</v>
      </c>
      <c r="AT277" s="204" t="s">
        <v>184</v>
      </c>
      <c r="AU277" s="204" t="s">
        <v>82</v>
      </c>
      <c r="AY277" s="17" t="s">
        <v>182</v>
      </c>
      <c r="BE277" s="205">
        <f t="shared" si="64"/>
        <v>0</v>
      </c>
      <c r="BF277" s="205">
        <f t="shared" si="65"/>
        <v>0</v>
      </c>
      <c r="BG277" s="205">
        <f t="shared" si="66"/>
        <v>0</v>
      </c>
      <c r="BH277" s="205">
        <f t="shared" si="67"/>
        <v>0</v>
      </c>
      <c r="BI277" s="205">
        <f t="shared" si="68"/>
        <v>0</v>
      </c>
      <c r="BJ277" s="17" t="s">
        <v>80</v>
      </c>
      <c r="BK277" s="205">
        <f t="shared" si="69"/>
        <v>0</v>
      </c>
      <c r="BL277" s="17" t="s">
        <v>187</v>
      </c>
      <c r="BM277" s="204" t="s">
        <v>7309</v>
      </c>
    </row>
    <row r="278" spans="1:65" s="2" customFormat="1" ht="16.5" customHeight="1">
      <c r="A278" s="34"/>
      <c r="B278" s="35"/>
      <c r="C278" s="192" t="s">
        <v>1395</v>
      </c>
      <c r="D278" s="192" t="s">
        <v>184</v>
      </c>
      <c r="E278" s="193" t="s">
        <v>7310</v>
      </c>
      <c r="F278" s="194" t="s">
        <v>7311</v>
      </c>
      <c r="G278" s="195" t="s">
        <v>1883</v>
      </c>
      <c r="H278" s="196">
        <v>40</v>
      </c>
      <c r="I278" s="197"/>
      <c r="J278" s="198">
        <f t="shared" si="60"/>
        <v>0</v>
      </c>
      <c r="K278" s="199"/>
      <c r="L278" s="39"/>
      <c r="M278" s="200" t="s">
        <v>1</v>
      </c>
      <c r="N278" s="201" t="s">
        <v>37</v>
      </c>
      <c r="O278" s="71"/>
      <c r="P278" s="202">
        <f t="shared" si="61"/>
        <v>0</v>
      </c>
      <c r="Q278" s="202">
        <v>0</v>
      </c>
      <c r="R278" s="202">
        <f t="shared" si="62"/>
        <v>0</v>
      </c>
      <c r="S278" s="202">
        <v>0</v>
      </c>
      <c r="T278" s="203">
        <f t="shared" si="6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4" t="s">
        <v>187</v>
      </c>
      <c r="AT278" s="204" t="s">
        <v>184</v>
      </c>
      <c r="AU278" s="204" t="s">
        <v>82</v>
      </c>
      <c r="AY278" s="17" t="s">
        <v>182</v>
      </c>
      <c r="BE278" s="205">
        <f t="shared" si="64"/>
        <v>0</v>
      </c>
      <c r="BF278" s="205">
        <f t="shared" si="65"/>
        <v>0</v>
      </c>
      <c r="BG278" s="205">
        <f t="shared" si="66"/>
        <v>0</v>
      </c>
      <c r="BH278" s="205">
        <f t="shared" si="67"/>
        <v>0</v>
      </c>
      <c r="BI278" s="205">
        <f t="shared" si="68"/>
        <v>0</v>
      </c>
      <c r="BJ278" s="17" t="s">
        <v>80</v>
      </c>
      <c r="BK278" s="205">
        <f t="shared" si="69"/>
        <v>0</v>
      </c>
      <c r="BL278" s="17" t="s">
        <v>187</v>
      </c>
      <c r="BM278" s="204" t="s">
        <v>7312</v>
      </c>
    </row>
    <row r="279" spans="1:65" s="2" customFormat="1" ht="24.2" customHeight="1">
      <c r="A279" s="34"/>
      <c r="B279" s="35"/>
      <c r="C279" s="192" t="s">
        <v>1399</v>
      </c>
      <c r="D279" s="192" t="s">
        <v>184</v>
      </c>
      <c r="E279" s="193" t="s">
        <v>7313</v>
      </c>
      <c r="F279" s="194" t="s">
        <v>7314</v>
      </c>
      <c r="G279" s="195" t="s">
        <v>1883</v>
      </c>
      <c r="H279" s="196">
        <v>2</v>
      </c>
      <c r="I279" s="197"/>
      <c r="J279" s="198">
        <f t="shared" si="60"/>
        <v>0</v>
      </c>
      <c r="K279" s="199"/>
      <c r="L279" s="39"/>
      <c r="M279" s="200" t="s">
        <v>1</v>
      </c>
      <c r="N279" s="201" t="s">
        <v>37</v>
      </c>
      <c r="O279" s="71"/>
      <c r="P279" s="202">
        <f t="shared" si="61"/>
        <v>0</v>
      </c>
      <c r="Q279" s="202">
        <v>0</v>
      </c>
      <c r="R279" s="202">
        <f t="shared" si="62"/>
        <v>0</v>
      </c>
      <c r="S279" s="202">
        <v>0</v>
      </c>
      <c r="T279" s="203">
        <f t="shared" si="6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4" t="s">
        <v>187</v>
      </c>
      <c r="AT279" s="204" t="s">
        <v>184</v>
      </c>
      <c r="AU279" s="204" t="s">
        <v>82</v>
      </c>
      <c r="AY279" s="17" t="s">
        <v>182</v>
      </c>
      <c r="BE279" s="205">
        <f t="shared" si="64"/>
        <v>0</v>
      </c>
      <c r="BF279" s="205">
        <f t="shared" si="65"/>
        <v>0</v>
      </c>
      <c r="BG279" s="205">
        <f t="shared" si="66"/>
        <v>0</v>
      </c>
      <c r="BH279" s="205">
        <f t="shared" si="67"/>
        <v>0</v>
      </c>
      <c r="BI279" s="205">
        <f t="shared" si="68"/>
        <v>0</v>
      </c>
      <c r="BJ279" s="17" t="s">
        <v>80</v>
      </c>
      <c r="BK279" s="205">
        <f t="shared" si="69"/>
        <v>0</v>
      </c>
      <c r="BL279" s="17" t="s">
        <v>187</v>
      </c>
      <c r="BM279" s="204" t="s">
        <v>7315</v>
      </c>
    </row>
    <row r="280" spans="1:65" s="2" customFormat="1" ht="24.2" customHeight="1">
      <c r="A280" s="34"/>
      <c r="B280" s="35"/>
      <c r="C280" s="192" t="s">
        <v>1403</v>
      </c>
      <c r="D280" s="192" t="s">
        <v>184</v>
      </c>
      <c r="E280" s="193" t="s">
        <v>7316</v>
      </c>
      <c r="F280" s="194" t="s">
        <v>7317</v>
      </c>
      <c r="G280" s="195" t="s">
        <v>1883</v>
      </c>
      <c r="H280" s="196">
        <v>8</v>
      </c>
      <c r="I280" s="197"/>
      <c r="J280" s="198">
        <f t="shared" si="60"/>
        <v>0</v>
      </c>
      <c r="K280" s="199"/>
      <c r="L280" s="39"/>
      <c r="M280" s="200" t="s">
        <v>1</v>
      </c>
      <c r="N280" s="201" t="s">
        <v>37</v>
      </c>
      <c r="O280" s="71"/>
      <c r="P280" s="202">
        <f t="shared" si="61"/>
        <v>0</v>
      </c>
      <c r="Q280" s="202">
        <v>0</v>
      </c>
      <c r="R280" s="202">
        <f t="shared" si="62"/>
        <v>0</v>
      </c>
      <c r="S280" s="202">
        <v>0</v>
      </c>
      <c r="T280" s="203">
        <f t="shared" si="6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4" t="s">
        <v>187</v>
      </c>
      <c r="AT280" s="204" t="s">
        <v>184</v>
      </c>
      <c r="AU280" s="204" t="s">
        <v>82</v>
      </c>
      <c r="AY280" s="17" t="s">
        <v>182</v>
      </c>
      <c r="BE280" s="205">
        <f t="shared" si="64"/>
        <v>0</v>
      </c>
      <c r="BF280" s="205">
        <f t="shared" si="65"/>
        <v>0</v>
      </c>
      <c r="BG280" s="205">
        <f t="shared" si="66"/>
        <v>0</v>
      </c>
      <c r="BH280" s="205">
        <f t="shared" si="67"/>
        <v>0</v>
      </c>
      <c r="BI280" s="205">
        <f t="shared" si="68"/>
        <v>0</v>
      </c>
      <c r="BJ280" s="17" t="s">
        <v>80</v>
      </c>
      <c r="BK280" s="205">
        <f t="shared" si="69"/>
        <v>0</v>
      </c>
      <c r="BL280" s="17" t="s">
        <v>187</v>
      </c>
      <c r="BM280" s="204" t="s">
        <v>7318</v>
      </c>
    </row>
    <row r="281" spans="1:65" s="2" customFormat="1" ht="16.5" customHeight="1">
      <c r="A281" s="34"/>
      <c r="B281" s="35"/>
      <c r="C281" s="192" t="s">
        <v>1410</v>
      </c>
      <c r="D281" s="192" t="s">
        <v>184</v>
      </c>
      <c r="E281" s="193" t="s">
        <v>7319</v>
      </c>
      <c r="F281" s="194" t="s">
        <v>7320</v>
      </c>
      <c r="G281" s="195" t="s">
        <v>1883</v>
      </c>
      <c r="H281" s="196">
        <v>2</v>
      </c>
      <c r="I281" s="197"/>
      <c r="J281" s="198">
        <f t="shared" si="60"/>
        <v>0</v>
      </c>
      <c r="K281" s="199"/>
      <c r="L281" s="39"/>
      <c r="M281" s="200" t="s">
        <v>1</v>
      </c>
      <c r="N281" s="201" t="s">
        <v>37</v>
      </c>
      <c r="O281" s="71"/>
      <c r="P281" s="202">
        <f t="shared" si="61"/>
        <v>0</v>
      </c>
      <c r="Q281" s="202">
        <v>0</v>
      </c>
      <c r="R281" s="202">
        <f t="shared" si="62"/>
        <v>0</v>
      </c>
      <c r="S281" s="202">
        <v>0</v>
      </c>
      <c r="T281" s="203">
        <f t="shared" si="6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4" t="s">
        <v>187</v>
      </c>
      <c r="AT281" s="204" t="s">
        <v>184</v>
      </c>
      <c r="AU281" s="204" t="s">
        <v>82</v>
      </c>
      <c r="AY281" s="17" t="s">
        <v>182</v>
      </c>
      <c r="BE281" s="205">
        <f t="shared" si="64"/>
        <v>0</v>
      </c>
      <c r="BF281" s="205">
        <f t="shared" si="65"/>
        <v>0</v>
      </c>
      <c r="BG281" s="205">
        <f t="shared" si="66"/>
        <v>0</v>
      </c>
      <c r="BH281" s="205">
        <f t="shared" si="67"/>
        <v>0</v>
      </c>
      <c r="BI281" s="205">
        <f t="shared" si="68"/>
        <v>0</v>
      </c>
      <c r="BJ281" s="17" t="s">
        <v>80</v>
      </c>
      <c r="BK281" s="205">
        <f t="shared" si="69"/>
        <v>0</v>
      </c>
      <c r="BL281" s="17" t="s">
        <v>187</v>
      </c>
      <c r="BM281" s="204" t="s">
        <v>7321</v>
      </c>
    </row>
    <row r="282" spans="1:65" s="2" customFormat="1" ht="16.5" customHeight="1">
      <c r="A282" s="34"/>
      <c r="B282" s="35"/>
      <c r="C282" s="192" t="s">
        <v>1415</v>
      </c>
      <c r="D282" s="192" t="s">
        <v>184</v>
      </c>
      <c r="E282" s="193" t="s">
        <v>7322</v>
      </c>
      <c r="F282" s="194" t="s">
        <v>7323</v>
      </c>
      <c r="G282" s="195" t="s">
        <v>1883</v>
      </c>
      <c r="H282" s="196">
        <v>1</v>
      </c>
      <c r="I282" s="197"/>
      <c r="J282" s="198">
        <f t="shared" si="60"/>
        <v>0</v>
      </c>
      <c r="K282" s="199"/>
      <c r="L282" s="39"/>
      <c r="M282" s="200" t="s">
        <v>1</v>
      </c>
      <c r="N282" s="201" t="s">
        <v>37</v>
      </c>
      <c r="O282" s="71"/>
      <c r="P282" s="202">
        <f t="shared" si="61"/>
        <v>0</v>
      </c>
      <c r="Q282" s="202">
        <v>0</v>
      </c>
      <c r="R282" s="202">
        <f t="shared" si="62"/>
        <v>0</v>
      </c>
      <c r="S282" s="202">
        <v>0</v>
      </c>
      <c r="T282" s="203">
        <f t="shared" si="6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4" t="s">
        <v>187</v>
      </c>
      <c r="AT282" s="204" t="s">
        <v>184</v>
      </c>
      <c r="AU282" s="204" t="s">
        <v>82</v>
      </c>
      <c r="AY282" s="17" t="s">
        <v>182</v>
      </c>
      <c r="BE282" s="205">
        <f t="shared" si="64"/>
        <v>0</v>
      </c>
      <c r="BF282" s="205">
        <f t="shared" si="65"/>
        <v>0</v>
      </c>
      <c r="BG282" s="205">
        <f t="shared" si="66"/>
        <v>0</v>
      </c>
      <c r="BH282" s="205">
        <f t="shared" si="67"/>
        <v>0</v>
      </c>
      <c r="BI282" s="205">
        <f t="shared" si="68"/>
        <v>0</v>
      </c>
      <c r="BJ282" s="17" t="s">
        <v>80</v>
      </c>
      <c r="BK282" s="205">
        <f t="shared" si="69"/>
        <v>0</v>
      </c>
      <c r="BL282" s="17" t="s">
        <v>187</v>
      </c>
      <c r="BM282" s="204" t="s">
        <v>7324</v>
      </c>
    </row>
    <row r="283" spans="1:65" s="2" customFormat="1" ht="16.5" customHeight="1">
      <c r="A283" s="34"/>
      <c r="B283" s="35"/>
      <c r="C283" s="192" t="s">
        <v>1420</v>
      </c>
      <c r="D283" s="192" t="s">
        <v>184</v>
      </c>
      <c r="E283" s="193" t="s">
        <v>7325</v>
      </c>
      <c r="F283" s="194" t="s">
        <v>7326</v>
      </c>
      <c r="G283" s="195" t="s">
        <v>1883</v>
      </c>
      <c r="H283" s="196">
        <v>20</v>
      </c>
      <c r="I283" s="197"/>
      <c r="J283" s="198">
        <f t="shared" si="60"/>
        <v>0</v>
      </c>
      <c r="K283" s="199"/>
      <c r="L283" s="39"/>
      <c r="M283" s="200" t="s">
        <v>1</v>
      </c>
      <c r="N283" s="201" t="s">
        <v>37</v>
      </c>
      <c r="O283" s="71"/>
      <c r="P283" s="202">
        <f t="shared" si="61"/>
        <v>0</v>
      </c>
      <c r="Q283" s="202">
        <v>0</v>
      </c>
      <c r="R283" s="202">
        <f t="shared" si="62"/>
        <v>0</v>
      </c>
      <c r="S283" s="202">
        <v>0</v>
      </c>
      <c r="T283" s="203">
        <f t="shared" si="6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4" t="s">
        <v>187</v>
      </c>
      <c r="AT283" s="204" t="s">
        <v>184</v>
      </c>
      <c r="AU283" s="204" t="s">
        <v>82</v>
      </c>
      <c r="AY283" s="17" t="s">
        <v>182</v>
      </c>
      <c r="BE283" s="205">
        <f t="shared" si="64"/>
        <v>0</v>
      </c>
      <c r="BF283" s="205">
        <f t="shared" si="65"/>
        <v>0</v>
      </c>
      <c r="BG283" s="205">
        <f t="shared" si="66"/>
        <v>0</v>
      </c>
      <c r="BH283" s="205">
        <f t="shared" si="67"/>
        <v>0</v>
      </c>
      <c r="BI283" s="205">
        <f t="shared" si="68"/>
        <v>0</v>
      </c>
      <c r="BJ283" s="17" t="s">
        <v>80</v>
      </c>
      <c r="BK283" s="205">
        <f t="shared" si="69"/>
        <v>0</v>
      </c>
      <c r="BL283" s="17" t="s">
        <v>187</v>
      </c>
      <c r="BM283" s="204" t="s">
        <v>7327</v>
      </c>
    </row>
    <row r="284" spans="1:65" s="2" customFormat="1" ht="16.5" customHeight="1">
      <c r="A284" s="34"/>
      <c r="B284" s="35"/>
      <c r="C284" s="192" t="s">
        <v>1435</v>
      </c>
      <c r="D284" s="192" t="s">
        <v>184</v>
      </c>
      <c r="E284" s="193" t="s">
        <v>7328</v>
      </c>
      <c r="F284" s="194" t="s">
        <v>7329</v>
      </c>
      <c r="G284" s="195" t="s">
        <v>1883</v>
      </c>
      <c r="H284" s="196">
        <v>8</v>
      </c>
      <c r="I284" s="197"/>
      <c r="J284" s="198">
        <f t="shared" si="60"/>
        <v>0</v>
      </c>
      <c r="K284" s="199"/>
      <c r="L284" s="39"/>
      <c r="M284" s="200" t="s">
        <v>1</v>
      </c>
      <c r="N284" s="201" t="s">
        <v>37</v>
      </c>
      <c r="O284" s="71"/>
      <c r="P284" s="202">
        <f t="shared" si="61"/>
        <v>0</v>
      </c>
      <c r="Q284" s="202">
        <v>0</v>
      </c>
      <c r="R284" s="202">
        <f t="shared" si="62"/>
        <v>0</v>
      </c>
      <c r="S284" s="202">
        <v>0</v>
      </c>
      <c r="T284" s="203">
        <f t="shared" si="6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4" t="s">
        <v>187</v>
      </c>
      <c r="AT284" s="204" t="s">
        <v>184</v>
      </c>
      <c r="AU284" s="204" t="s">
        <v>82</v>
      </c>
      <c r="AY284" s="17" t="s">
        <v>182</v>
      </c>
      <c r="BE284" s="205">
        <f t="shared" si="64"/>
        <v>0</v>
      </c>
      <c r="BF284" s="205">
        <f t="shared" si="65"/>
        <v>0</v>
      </c>
      <c r="BG284" s="205">
        <f t="shared" si="66"/>
        <v>0</v>
      </c>
      <c r="BH284" s="205">
        <f t="shared" si="67"/>
        <v>0</v>
      </c>
      <c r="BI284" s="205">
        <f t="shared" si="68"/>
        <v>0</v>
      </c>
      <c r="BJ284" s="17" t="s">
        <v>80</v>
      </c>
      <c r="BK284" s="205">
        <f t="shared" si="69"/>
        <v>0</v>
      </c>
      <c r="BL284" s="17" t="s">
        <v>187</v>
      </c>
      <c r="BM284" s="204" t="s">
        <v>7330</v>
      </c>
    </row>
    <row r="285" spans="1:65" s="2" customFormat="1" ht="16.5" customHeight="1">
      <c r="A285" s="34"/>
      <c r="B285" s="35"/>
      <c r="C285" s="192" t="s">
        <v>1446</v>
      </c>
      <c r="D285" s="192" t="s">
        <v>184</v>
      </c>
      <c r="E285" s="193" t="s">
        <v>7331</v>
      </c>
      <c r="F285" s="194" t="s">
        <v>7332</v>
      </c>
      <c r="G285" s="195" t="s">
        <v>1883</v>
      </c>
      <c r="H285" s="196">
        <v>1</v>
      </c>
      <c r="I285" s="197"/>
      <c r="J285" s="198">
        <f t="shared" si="60"/>
        <v>0</v>
      </c>
      <c r="K285" s="199"/>
      <c r="L285" s="39"/>
      <c r="M285" s="200" t="s">
        <v>1</v>
      </c>
      <c r="N285" s="201" t="s">
        <v>37</v>
      </c>
      <c r="O285" s="71"/>
      <c r="P285" s="202">
        <f t="shared" si="61"/>
        <v>0</v>
      </c>
      <c r="Q285" s="202">
        <v>0</v>
      </c>
      <c r="R285" s="202">
        <f t="shared" si="62"/>
        <v>0</v>
      </c>
      <c r="S285" s="202">
        <v>0</v>
      </c>
      <c r="T285" s="203">
        <f t="shared" si="6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4" t="s">
        <v>187</v>
      </c>
      <c r="AT285" s="204" t="s">
        <v>184</v>
      </c>
      <c r="AU285" s="204" t="s">
        <v>82</v>
      </c>
      <c r="AY285" s="17" t="s">
        <v>182</v>
      </c>
      <c r="BE285" s="205">
        <f t="shared" si="64"/>
        <v>0</v>
      </c>
      <c r="BF285" s="205">
        <f t="shared" si="65"/>
        <v>0</v>
      </c>
      <c r="BG285" s="205">
        <f t="shared" si="66"/>
        <v>0</v>
      </c>
      <c r="BH285" s="205">
        <f t="shared" si="67"/>
        <v>0</v>
      </c>
      <c r="BI285" s="205">
        <f t="shared" si="68"/>
        <v>0</v>
      </c>
      <c r="BJ285" s="17" t="s">
        <v>80</v>
      </c>
      <c r="BK285" s="205">
        <f t="shared" si="69"/>
        <v>0</v>
      </c>
      <c r="BL285" s="17" t="s">
        <v>187</v>
      </c>
      <c r="BM285" s="204" t="s">
        <v>7333</v>
      </c>
    </row>
    <row r="286" spans="1:65" s="2" customFormat="1" ht="24.2" customHeight="1">
      <c r="A286" s="34"/>
      <c r="B286" s="35"/>
      <c r="C286" s="192" t="s">
        <v>1450</v>
      </c>
      <c r="D286" s="192" t="s">
        <v>184</v>
      </c>
      <c r="E286" s="193" t="s">
        <v>7334</v>
      </c>
      <c r="F286" s="194" t="s">
        <v>7335</v>
      </c>
      <c r="G286" s="195" t="s">
        <v>1883</v>
      </c>
      <c r="H286" s="196">
        <v>1</v>
      </c>
      <c r="I286" s="197"/>
      <c r="J286" s="198">
        <f t="shared" si="60"/>
        <v>0</v>
      </c>
      <c r="K286" s="199"/>
      <c r="L286" s="39"/>
      <c r="M286" s="200" t="s">
        <v>1</v>
      </c>
      <c r="N286" s="201" t="s">
        <v>37</v>
      </c>
      <c r="O286" s="71"/>
      <c r="P286" s="202">
        <f t="shared" si="61"/>
        <v>0</v>
      </c>
      <c r="Q286" s="202">
        <v>0</v>
      </c>
      <c r="R286" s="202">
        <f t="shared" si="62"/>
        <v>0</v>
      </c>
      <c r="S286" s="202">
        <v>0</v>
      </c>
      <c r="T286" s="203">
        <f t="shared" si="6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4" t="s">
        <v>187</v>
      </c>
      <c r="AT286" s="204" t="s">
        <v>184</v>
      </c>
      <c r="AU286" s="204" t="s">
        <v>82</v>
      </c>
      <c r="AY286" s="17" t="s">
        <v>182</v>
      </c>
      <c r="BE286" s="205">
        <f t="shared" si="64"/>
        <v>0</v>
      </c>
      <c r="BF286" s="205">
        <f t="shared" si="65"/>
        <v>0</v>
      </c>
      <c r="BG286" s="205">
        <f t="shared" si="66"/>
        <v>0</v>
      </c>
      <c r="BH286" s="205">
        <f t="shared" si="67"/>
        <v>0</v>
      </c>
      <c r="BI286" s="205">
        <f t="shared" si="68"/>
        <v>0</v>
      </c>
      <c r="BJ286" s="17" t="s">
        <v>80</v>
      </c>
      <c r="BK286" s="205">
        <f t="shared" si="69"/>
        <v>0</v>
      </c>
      <c r="BL286" s="17" t="s">
        <v>187</v>
      </c>
      <c r="BM286" s="204" t="s">
        <v>7336</v>
      </c>
    </row>
    <row r="287" spans="1:65" s="2" customFormat="1" ht="16.5" customHeight="1">
      <c r="A287" s="34"/>
      <c r="B287" s="35"/>
      <c r="C287" s="192" t="s">
        <v>485</v>
      </c>
      <c r="D287" s="192" t="s">
        <v>184</v>
      </c>
      <c r="E287" s="193" t="s">
        <v>7337</v>
      </c>
      <c r="F287" s="194" t="s">
        <v>7338</v>
      </c>
      <c r="G287" s="195" t="s">
        <v>1883</v>
      </c>
      <c r="H287" s="196">
        <v>1</v>
      </c>
      <c r="I287" s="197"/>
      <c r="J287" s="198">
        <f t="shared" si="60"/>
        <v>0</v>
      </c>
      <c r="K287" s="199"/>
      <c r="L287" s="39"/>
      <c r="M287" s="200" t="s">
        <v>1</v>
      </c>
      <c r="N287" s="201" t="s">
        <v>37</v>
      </c>
      <c r="O287" s="71"/>
      <c r="P287" s="202">
        <f t="shared" si="61"/>
        <v>0</v>
      </c>
      <c r="Q287" s="202">
        <v>0</v>
      </c>
      <c r="R287" s="202">
        <f t="shared" si="62"/>
        <v>0</v>
      </c>
      <c r="S287" s="202">
        <v>0</v>
      </c>
      <c r="T287" s="203">
        <f t="shared" si="6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4" t="s">
        <v>187</v>
      </c>
      <c r="AT287" s="204" t="s">
        <v>184</v>
      </c>
      <c r="AU287" s="204" t="s">
        <v>82</v>
      </c>
      <c r="AY287" s="17" t="s">
        <v>182</v>
      </c>
      <c r="BE287" s="205">
        <f t="shared" si="64"/>
        <v>0</v>
      </c>
      <c r="BF287" s="205">
        <f t="shared" si="65"/>
        <v>0</v>
      </c>
      <c r="BG287" s="205">
        <f t="shared" si="66"/>
        <v>0</v>
      </c>
      <c r="BH287" s="205">
        <f t="shared" si="67"/>
        <v>0</v>
      </c>
      <c r="BI287" s="205">
        <f t="shared" si="68"/>
        <v>0</v>
      </c>
      <c r="BJ287" s="17" t="s">
        <v>80</v>
      </c>
      <c r="BK287" s="205">
        <f t="shared" si="69"/>
        <v>0</v>
      </c>
      <c r="BL287" s="17" t="s">
        <v>187</v>
      </c>
      <c r="BM287" s="204" t="s">
        <v>7339</v>
      </c>
    </row>
    <row r="288" spans="1:65" s="2" customFormat="1" ht="24.2" customHeight="1">
      <c r="A288" s="34"/>
      <c r="B288" s="35"/>
      <c r="C288" s="192" t="s">
        <v>1460</v>
      </c>
      <c r="D288" s="192" t="s">
        <v>184</v>
      </c>
      <c r="E288" s="193" t="s">
        <v>7340</v>
      </c>
      <c r="F288" s="194" t="s">
        <v>7341</v>
      </c>
      <c r="G288" s="195" t="s">
        <v>1883</v>
      </c>
      <c r="H288" s="196">
        <v>1</v>
      </c>
      <c r="I288" s="197"/>
      <c r="J288" s="198">
        <f t="shared" si="60"/>
        <v>0</v>
      </c>
      <c r="K288" s="199"/>
      <c r="L288" s="39"/>
      <c r="M288" s="200" t="s">
        <v>1</v>
      </c>
      <c r="N288" s="201" t="s">
        <v>37</v>
      </c>
      <c r="O288" s="71"/>
      <c r="P288" s="202">
        <f t="shared" si="61"/>
        <v>0</v>
      </c>
      <c r="Q288" s="202">
        <v>0</v>
      </c>
      <c r="R288" s="202">
        <f t="shared" si="62"/>
        <v>0</v>
      </c>
      <c r="S288" s="202">
        <v>0</v>
      </c>
      <c r="T288" s="203">
        <f t="shared" si="6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4" t="s">
        <v>187</v>
      </c>
      <c r="AT288" s="204" t="s">
        <v>184</v>
      </c>
      <c r="AU288" s="204" t="s">
        <v>82</v>
      </c>
      <c r="AY288" s="17" t="s">
        <v>182</v>
      </c>
      <c r="BE288" s="205">
        <f t="shared" si="64"/>
        <v>0</v>
      </c>
      <c r="BF288" s="205">
        <f t="shared" si="65"/>
        <v>0</v>
      </c>
      <c r="BG288" s="205">
        <f t="shared" si="66"/>
        <v>0</v>
      </c>
      <c r="BH288" s="205">
        <f t="shared" si="67"/>
        <v>0</v>
      </c>
      <c r="BI288" s="205">
        <f t="shared" si="68"/>
        <v>0</v>
      </c>
      <c r="BJ288" s="17" t="s">
        <v>80</v>
      </c>
      <c r="BK288" s="205">
        <f t="shared" si="69"/>
        <v>0</v>
      </c>
      <c r="BL288" s="17" t="s">
        <v>187</v>
      </c>
      <c r="BM288" s="204" t="s">
        <v>7342</v>
      </c>
    </row>
    <row r="289" spans="1:65" s="2" customFormat="1" ht="24.2" customHeight="1">
      <c r="A289" s="34"/>
      <c r="B289" s="35"/>
      <c r="C289" s="192" t="s">
        <v>1465</v>
      </c>
      <c r="D289" s="192" t="s">
        <v>184</v>
      </c>
      <c r="E289" s="193" t="s">
        <v>7343</v>
      </c>
      <c r="F289" s="194" t="s">
        <v>7344</v>
      </c>
      <c r="G289" s="195" t="s">
        <v>1883</v>
      </c>
      <c r="H289" s="196">
        <v>1</v>
      </c>
      <c r="I289" s="197"/>
      <c r="J289" s="198">
        <f t="shared" si="60"/>
        <v>0</v>
      </c>
      <c r="K289" s="199"/>
      <c r="L289" s="39"/>
      <c r="M289" s="200" t="s">
        <v>1</v>
      </c>
      <c r="N289" s="201" t="s">
        <v>37</v>
      </c>
      <c r="O289" s="71"/>
      <c r="P289" s="202">
        <f t="shared" si="61"/>
        <v>0</v>
      </c>
      <c r="Q289" s="202">
        <v>0</v>
      </c>
      <c r="R289" s="202">
        <f t="shared" si="62"/>
        <v>0</v>
      </c>
      <c r="S289" s="202">
        <v>0</v>
      </c>
      <c r="T289" s="203">
        <f t="shared" si="6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4" t="s">
        <v>187</v>
      </c>
      <c r="AT289" s="204" t="s">
        <v>184</v>
      </c>
      <c r="AU289" s="204" t="s">
        <v>82</v>
      </c>
      <c r="AY289" s="17" t="s">
        <v>182</v>
      </c>
      <c r="BE289" s="205">
        <f t="shared" si="64"/>
        <v>0</v>
      </c>
      <c r="BF289" s="205">
        <f t="shared" si="65"/>
        <v>0</v>
      </c>
      <c r="BG289" s="205">
        <f t="shared" si="66"/>
        <v>0</v>
      </c>
      <c r="BH289" s="205">
        <f t="shared" si="67"/>
        <v>0</v>
      </c>
      <c r="BI289" s="205">
        <f t="shared" si="68"/>
        <v>0</v>
      </c>
      <c r="BJ289" s="17" t="s">
        <v>80</v>
      </c>
      <c r="BK289" s="205">
        <f t="shared" si="69"/>
        <v>0</v>
      </c>
      <c r="BL289" s="17" t="s">
        <v>187</v>
      </c>
      <c r="BM289" s="204" t="s">
        <v>7345</v>
      </c>
    </row>
    <row r="290" spans="1:65" s="2" customFormat="1" ht="16.5" customHeight="1">
      <c r="A290" s="34"/>
      <c r="B290" s="35"/>
      <c r="C290" s="192" t="s">
        <v>1469</v>
      </c>
      <c r="D290" s="192" t="s">
        <v>184</v>
      </c>
      <c r="E290" s="193" t="s">
        <v>7346</v>
      </c>
      <c r="F290" s="194" t="s">
        <v>7302</v>
      </c>
      <c r="G290" s="195" t="s">
        <v>318</v>
      </c>
      <c r="H290" s="196">
        <v>8</v>
      </c>
      <c r="I290" s="197"/>
      <c r="J290" s="198">
        <f t="shared" si="60"/>
        <v>0</v>
      </c>
      <c r="K290" s="199"/>
      <c r="L290" s="39"/>
      <c r="M290" s="200" t="s">
        <v>1</v>
      </c>
      <c r="N290" s="201" t="s">
        <v>37</v>
      </c>
      <c r="O290" s="71"/>
      <c r="P290" s="202">
        <f t="shared" si="61"/>
        <v>0</v>
      </c>
      <c r="Q290" s="202">
        <v>0</v>
      </c>
      <c r="R290" s="202">
        <f t="shared" si="62"/>
        <v>0</v>
      </c>
      <c r="S290" s="202">
        <v>0</v>
      </c>
      <c r="T290" s="203">
        <f t="shared" si="6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4" t="s">
        <v>187</v>
      </c>
      <c r="AT290" s="204" t="s">
        <v>184</v>
      </c>
      <c r="AU290" s="204" t="s">
        <v>82</v>
      </c>
      <c r="AY290" s="17" t="s">
        <v>182</v>
      </c>
      <c r="BE290" s="205">
        <f t="shared" si="64"/>
        <v>0</v>
      </c>
      <c r="BF290" s="205">
        <f t="shared" si="65"/>
        <v>0</v>
      </c>
      <c r="BG290" s="205">
        <f t="shared" si="66"/>
        <v>0</v>
      </c>
      <c r="BH290" s="205">
        <f t="shared" si="67"/>
        <v>0</v>
      </c>
      <c r="BI290" s="205">
        <f t="shared" si="68"/>
        <v>0</v>
      </c>
      <c r="BJ290" s="17" t="s">
        <v>80</v>
      </c>
      <c r="BK290" s="205">
        <f t="shared" si="69"/>
        <v>0</v>
      </c>
      <c r="BL290" s="17" t="s">
        <v>187</v>
      </c>
      <c r="BM290" s="204" t="s">
        <v>7347</v>
      </c>
    </row>
    <row r="291" spans="1:65" s="2" customFormat="1" ht="16.5" customHeight="1">
      <c r="A291" s="34"/>
      <c r="B291" s="35"/>
      <c r="C291" s="192" t="s">
        <v>1479</v>
      </c>
      <c r="D291" s="192" t="s">
        <v>184</v>
      </c>
      <c r="E291" s="193" t="s">
        <v>7348</v>
      </c>
      <c r="F291" s="194" t="s">
        <v>7305</v>
      </c>
      <c r="G291" s="195" t="s">
        <v>1883</v>
      </c>
      <c r="H291" s="196">
        <v>2</v>
      </c>
      <c r="I291" s="197"/>
      <c r="J291" s="198">
        <f t="shared" si="60"/>
        <v>0</v>
      </c>
      <c r="K291" s="199"/>
      <c r="L291" s="39"/>
      <c r="M291" s="200" t="s">
        <v>1</v>
      </c>
      <c r="N291" s="201" t="s">
        <v>37</v>
      </c>
      <c r="O291" s="71"/>
      <c r="P291" s="202">
        <f t="shared" si="61"/>
        <v>0</v>
      </c>
      <c r="Q291" s="202">
        <v>0</v>
      </c>
      <c r="R291" s="202">
        <f t="shared" si="62"/>
        <v>0</v>
      </c>
      <c r="S291" s="202">
        <v>0</v>
      </c>
      <c r="T291" s="203">
        <f t="shared" si="6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4" t="s">
        <v>187</v>
      </c>
      <c r="AT291" s="204" t="s">
        <v>184</v>
      </c>
      <c r="AU291" s="204" t="s">
        <v>82</v>
      </c>
      <c r="AY291" s="17" t="s">
        <v>182</v>
      </c>
      <c r="BE291" s="205">
        <f t="shared" si="64"/>
        <v>0</v>
      </c>
      <c r="BF291" s="205">
        <f t="shared" si="65"/>
        <v>0</v>
      </c>
      <c r="BG291" s="205">
        <f t="shared" si="66"/>
        <v>0</v>
      </c>
      <c r="BH291" s="205">
        <f t="shared" si="67"/>
        <v>0</v>
      </c>
      <c r="BI291" s="205">
        <f t="shared" si="68"/>
        <v>0</v>
      </c>
      <c r="BJ291" s="17" t="s">
        <v>80</v>
      </c>
      <c r="BK291" s="205">
        <f t="shared" si="69"/>
        <v>0</v>
      </c>
      <c r="BL291" s="17" t="s">
        <v>187</v>
      </c>
      <c r="BM291" s="204" t="s">
        <v>7349</v>
      </c>
    </row>
    <row r="292" spans="1:65" s="2" customFormat="1" ht="16.5" customHeight="1">
      <c r="A292" s="34"/>
      <c r="B292" s="35"/>
      <c r="C292" s="192" t="s">
        <v>1487</v>
      </c>
      <c r="D292" s="192" t="s">
        <v>184</v>
      </c>
      <c r="E292" s="193" t="s">
        <v>7350</v>
      </c>
      <c r="F292" s="194" t="s">
        <v>7308</v>
      </c>
      <c r="G292" s="195" t="s">
        <v>1883</v>
      </c>
      <c r="H292" s="196">
        <v>8</v>
      </c>
      <c r="I292" s="197"/>
      <c r="J292" s="198">
        <f t="shared" si="60"/>
        <v>0</v>
      </c>
      <c r="K292" s="199"/>
      <c r="L292" s="39"/>
      <c r="M292" s="200" t="s">
        <v>1</v>
      </c>
      <c r="N292" s="201" t="s">
        <v>37</v>
      </c>
      <c r="O292" s="71"/>
      <c r="P292" s="202">
        <f t="shared" si="61"/>
        <v>0</v>
      </c>
      <c r="Q292" s="202">
        <v>0</v>
      </c>
      <c r="R292" s="202">
        <f t="shared" si="62"/>
        <v>0</v>
      </c>
      <c r="S292" s="202">
        <v>0</v>
      </c>
      <c r="T292" s="203">
        <f t="shared" si="6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4" t="s">
        <v>187</v>
      </c>
      <c r="AT292" s="204" t="s">
        <v>184</v>
      </c>
      <c r="AU292" s="204" t="s">
        <v>82</v>
      </c>
      <c r="AY292" s="17" t="s">
        <v>182</v>
      </c>
      <c r="BE292" s="205">
        <f t="shared" si="64"/>
        <v>0</v>
      </c>
      <c r="BF292" s="205">
        <f t="shared" si="65"/>
        <v>0</v>
      </c>
      <c r="BG292" s="205">
        <f t="shared" si="66"/>
        <v>0</v>
      </c>
      <c r="BH292" s="205">
        <f t="shared" si="67"/>
        <v>0</v>
      </c>
      <c r="BI292" s="205">
        <f t="shared" si="68"/>
        <v>0</v>
      </c>
      <c r="BJ292" s="17" t="s">
        <v>80</v>
      </c>
      <c r="BK292" s="205">
        <f t="shared" si="69"/>
        <v>0</v>
      </c>
      <c r="BL292" s="17" t="s">
        <v>187</v>
      </c>
      <c r="BM292" s="204" t="s">
        <v>7351</v>
      </c>
    </row>
    <row r="293" spans="1:65" s="2" customFormat="1" ht="16.5" customHeight="1">
      <c r="A293" s="34"/>
      <c r="B293" s="35"/>
      <c r="C293" s="192" t="s">
        <v>1494</v>
      </c>
      <c r="D293" s="192" t="s">
        <v>184</v>
      </c>
      <c r="E293" s="193" t="s">
        <v>7352</v>
      </c>
      <c r="F293" s="194" t="s">
        <v>7311</v>
      </c>
      <c r="G293" s="195" t="s">
        <v>1883</v>
      </c>
      <c r="H293" s="196">
        <v>20</v>
      </c>
      <c r="I293" s="197"/>
      <c r="J293" s="198">
        <f t="shared" si="60"/>
        <v>0</v>
      </c>
      <c r="K293" s="199"/>
      <c r="L293" s="39"/>
      <c r="M293" s="200" t="s">
        <v>1</v>
      </c>
      <c r="N293" s="201" t="s">
        <v>37</v>
      </c>
      <c r="O293" s="71"/>
      <c r="P293" s="202">
        <f t="shared" si="61"/>
        <v>0</v>
      </c>
      <c r="Q293" s="202">
        <v>0</v>
      </c>
      <c r="R293" s="202">
        <f t="shared" si="62"/>
        <v>0</v>
      </c>
      <c r="S293" s="202">
        <v>0</v>
      </c>
      <c r="T293" s="203">
        <f t="shared" si="6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4" t="s">
        <v>187</v>
      </c>
      <c r="AT293" s="204" t="s">
        <v>184</v>
      </c>
      <c r="AU293" s="204" t="s">
        <v>82</v>
      </c>
      <c r="AY293" s="17" t="s">
        <v>182</v>
      </c>
      <c r="BE293" s="205">
        <f t="shared" si="64"/>
        <v>0</v>
      </c>
      <c r="BF293" s="205">
        <f t="shared" si="65"/>
        <v>0</v>
      </c>
      <c r="BG293" s="205">
        <f t="shared" si="66"/>
        <v>0</v>
      </c>
      <c r="BH293" s="205">
        <f t="shared" si="67"/>
        <v>0</v>
      </c>
      <c r="BI293" s="205">
        <f t="shared" si="68"/>
        <v>0</v>
      </c>
      <c r="BJ293" s="17" t="s">
        <v>80</v>
      </c>
      <c r="BK293" s="205">
        <f t="shared" si="69"/>
        <v>0</v>
      </c>
      <c r="BL293" s="17" t="s">
        <v>187</v>
      </c>
      <c r="BM293" s="204" t="s">
        <v>7353</v>
      </c>
    </row>
    <row r="294" spans="1:65" s="2" customFormat="1" ht="16.5" customHeight="1">
      <c r="A294" s="34"/>
      <c r="B294" s="35"/>
      <c r="C294" s="192" t="s">
        <v>1498</v>
      </c>
      <c r="D294" s="192" t="s">
        <v>184</v>
      </c>
      <c r="E294" s="193" t="s">
        <v>7354</v>
      </c>
      <c r="F294" s="194" t="s">
        <v>7355</v>
      </c>
      <c r="G294" s="195" t="s">
        <v>1883</v>
      </c>
      <c r="H294" s="196">
        <v>1</v>
      </c>
      <c r="I294" s="197"/>
      <c r="J294" s="198">
        <f t="shared" si="60"/>
        <v>0</v>
      </c>
      <c r="K294" s="199"/>
      <c r="L294" s="39"/>
      <c r="M294" s="200" t="s">
        <v>1</v>
      </c>
      <c r="N294" s="201" t="s">
        <v>37</v>
      </c>
      <c r="O294" s="71"/>
      <c r="P294" s="202">
        <f t="shared" si="61"/>
        <v>0</v>
      </c>
      <c r="Q294" s="202">
        <v>0</v>
      </c>
      <c r="R294" s="202">
        <f t="shared" si="62"/>
        <v>0</v>
      </c>
      <c r="S294" s="202">
        <v>0</v>
      </c>
      <c r="T294" s="203">
        <f t="shared" si="6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4" t="s">
        <v>187</v>
      </c>
      <c r="AT294" s="204" t="s">
        <v>184</v>
      </c>
      <c r="AU294" s="204" t="s">
        <v>82</v>
      </c>
      <c r="AY294" s="17" t="s">
        <v>182</v>
      </c>
      <c r="BE294" s="205">
        <f t="shared" si="64"/>
        <v>0</v>
      </c>
      <c r="BF294" s="205">
        <f t="shared" si="65"/>
        <v>0</v>
      </c>
      <c r="BG294" s="205">
        <f t="shared" si="66"/>
        <v>0</v>
      </c>
      <c r="BH294" s="205">
        <f t="shared" si="67"/>
        <v>0</v>
      </c>
      <c r="BI294" s="205">
        <f t="shared" si="68"/>
        <v>0</v>
      </c>
      <c r="BJ294" s="17" t="s">
        <v>80</v>
      </c>
      <c r="BK294" s="205">
        <f t="shared" si="69"/>
        <v>0</v>
      </c>
      <c r="BL294" s="17" t="s">
        <v>187</v>
      </c>
      <c r="BM294" s="204" t="s">
        <v>7356</v>
      </c>
    </row>
    <row r="295" spans="1:65" s="12" customFormat="1" ht="22.9" customHeight="1">
      <c r="B295" s="176"/>
      <c r="C295" s="177"/>
      <c r="D295" s="178" t="s">
        <v>71</v>
      </c>
      <c r="E295" s="190" t="s">
        <v>7357</v>
      </c>
      <c r="F295" s="190" t="s">
        <v>7358</v>
      </c>
      <c r="G295" s="177"/>
      <c r="H295" s="177"/>
      <c r="I295" s="180"/>
      <c r="J295" s="191">
        <f>BK295</f>
        <v>0</v>
      </c>
      <c r="K295" s="177"/>
      <c r="L295" s="182"/>
      <c r="M295" s="183"/>
      <c r="N295" s="184"/>
      <c r="O295" s="184"/>
      <c r="P295" s="185">
        <f>SUM(P296:P305)</f>
        <v>0</v>
      </c>
      <c r="Q295" s="184"/>
      <c r="R295" s="185">
        <f>SUM(R296:R305)</f>
        <v>0</v>
      </c>
      <c r="S295" s="184"/>
      <c r="T295" s="186">
        <f>SUM(T296:T305)</f>
        <v>0</v>
      </c>
      <c r="AR295" s="187" t="s">
        <v>80</v>
      </c>
      <c r="AT295" s="188" t="s">
        <v>71</v>
      </c>
      <c r="AU295" s="188" t="s">
        <v>80</v>
      </c>
      <c r="AY295" s="187" t="s">
        <v>182</v>
      </c>
      <c r="BK295" s="189">
        <f>SUM(BK296:BK305)</f>
        <v>0</v>
      </c>
    </row>
    <row r="296" spans="1:65" s="2" customFormat="1" ht="16.5" customHeight="1">
      <c r="A296" s="34"/>
      <c r="B296" s="35"/>
      <c r="C296" s="192" t="s">
        <v>515</v>
      </c>
      <c r="D296" s="192" t="s">
        <v>184</v>
      </c>
      <c r="E296" s="193" t="s">
        <v>7359</v>
      </c>
      <c r="F296" s="194" t="s">
        <v>7360</v>
      </c>
      <c r="G296" s="195" t="s">
        <v>7095</v>
      </c>
      <c r="H296" s="196">
        <v>1</v>
      </c>
      <c r="I296" s="197"/>
      <c r="J296" s="198">
        <f t="shared" ref="J296:J305" si="70">ROUND(I296*H296,2)</f>
        <v>0</v>
      </c>
      <c r="K296" s="199"/>
      <c r="L296" s="39"/>
      <c r="M296" s="200" t="s">
        <v>1</v>
      </c>
      <c r="N296" s="201" t="s">
        <v>37</v>
      </c>
      <c r="O296" s="71"/>
      <c r="P296" s="202">
        <f t="shared" ref="P296:P305" si="71">O296*H296</f>
        <v>0</v>
      </c>
      <c r="Q296" s="202">
        <v>0</v>
      </c>
      <c r="R296" s="202">
        <f t="shared" ref="R296:R305" si="72">Q296*H296</f>
        <v>0</v>
      </c>
      <c r="S296" s="202">
        <v>0</v>
      </c>
      <c r="T296" s="203">
        <f t="shared" ref="T296:T305" si="73"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4" t="s">
        <v>187</v>
      </c>
      <c r="AT296" s="204" t="s">
        <v>184</v>
      </c>
      <c r="AU296" s="204" t="s">
        <v>82</v>
      </c>
      <c r="AY296" s="17" t="s">
        <v>182</v>
      </c>
      <c r="BE296" s="205">
        <f t="shared" ref="BE296:BE305" si="74">IF(N296="základní",J296,0)</f>
        <v>0</v>
      </c>
      <c r="BF296" s="205">
        <f t="shared" ref="BF296:BF305" si="75">IF(N296="snížená",J296,0)</f>
        <v>0</v>
      </c>
      <c r="BG296" s="205">
        <f t="shared" ref="BG296:BG305" si="76">IF(N296="zákl. přenesená",J296,0)</f>
        <v>0</v>
      </c>
      <c r="BH296" s="205">
        <f t="shared" ref="BH296:BH305" si="77">IF(N296="sníž. přenesená",J296,0)</f>
        <v>0</v>
      </c>
      <c r="BI296" s="205">
        <f t="shared" ref="BI296:BI305" si="78">IF(N296="nulová",J296,0)</f>
        <v>0</v>
      </c>
      <c r="BJ296" s="17" t="s">
        <v>80</v>
      </c>
      <c r="BK296" s="205">
        <f t="shared" ref="BK296:BK305" si="79">ROUND(I296*H296,2)</f>
        <v>0</v>
      </c>
      <c r="BL296" s="17" t="s">
        <v>187</v>
      </c>
      <c r="BM296" s="204" t="s">
        <v>7361</v>
      </c>
    </row>
    <row r="297" spans="1:65" s="2" customFormat="1" ht="16.5" customHeight="1">
      <c r="A297" s="34"/>
      <c r="B297" s="35"/>
      <c r="C297" s="192" t="s">
        <v>1507</v>
      </c>
      <c r="D297" s="192" t="s">
        <v>184</v>
      </c>
      <c r="E297" s="193" t="s">
        <v>7362</v>
      </c>
      <c r="F297" s="194" t="s">
        <v>7363</v>
      </c>
      <c r="G297" s="195" t="s">
        <v>7095</v>
      </c>
      <c r="H297" s="196">
        <v>1</v>
      </c>
      <c r="I297" s="197"/>
      <c r="J297" s="198">
        <f t="shared" si="70"/>
        <v>0</v>
      </c>
      <c r="K297" s="199"/>
      <c r="L297" s="39"/>
      <c r="M297" s="200" t="s">
        <v>1</v>
      </c>
      <c r="N297" s="201" t="s">
        <v>37</v>
      </c>
      <c r="O297" s="71"/>
      <c r="P297" s="202">
        <f t="shared" si="71"/>
        <v>0</v>
      </c>
      <c r="Q297" s="202">
        <v>0</v>
      </c>
      <c r="R297" s="202">
        <f t="shared" si="72"/>
        <v>0</v>
      </c>
      <c r="S297" s="202">
        <v>0</v>
      </c>
      <c r="T297" s="203">
        <f t="shared" si="7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4" t="s">
        <v>187</v>
      </c>
      <c r="AT297" s="204" t="s">
        <v>184</v>
      </c>
      <c r="AU297" s="204" t="s">
        <v>82</v>
      </c>
      <c r="AY297" s="17" t="s">
        <v>182</v>
      </c>
      <c r="BE297" s="205">
        <f t="shared" si="74"/>
        <v>0</v>
      </c>
      <c r="BF297" s="205">
        <f t="shared" si="75"/>
        <v>0</v>
      </c>
      <c r="BG297" s="205">
        <f t="shared" si="76"/>
        <v>0</v>
      </c>
      <c r="BH297" s="205">
        <f t="shared" si="77"/>
        <v>0</v>
      </c>
      <c r="BI297" s="205">
        <f t="shared" si="78"/>
        <v>0</v>
      </c>
      <c r="BJ297" s="17" t="s">
        <v>80</v>
      </c>
      <c r="BK297" s="205">
        <f t="shared" si="79"/>
        <v>0</v>
      </c>
      <c r="BL297" s="17" t="s">
        <v>187</v>
      </c>
      <c r="BM297" s="204" t="s">
        <v>7364</v>
      </c>
    </row>
    <row r="298" spans="1:65" s="2" customFormat="1" ht="16.5" customHeight="1">
      <c r="A298" s="34"/>
      <c r="B298" s="35"/>
      <c r="C298" s="192" t="s">
        <v>1512</v>
      </c>
      <c r="D298" s="192" t="s">
        <v>184</v>
      </c>
      <c r="E298" s="193" t="s">
        <v>7365</v>
      </c>
      <c r="F298" s="194" t="s">
        <v>7366</v>
      </c>
      <c r="G298" s="195" t="s">
        <v>7095</v>
      </c>
      <c r="H298" s="196">
        <v>1</v>
      </c>
      <c r="I298" s="197"/>
      <c r="J298" s="198">
        <f t="shared" si="70"/>
        <v>0</v>
      </c>
      <c r="K298" s="199"/>
      <c r="L298" s="39"/>
      <c r="M298" s="200" t="s">
        <v>1</v>
      </c>
      <c r="N298" s="201" t="s">
        <v>37</v>
      </c>
      <c r="O298" s="71"/>
      <c r="P298" s="202">
        <f t="shared" si="71"/>
        <v>0</v>
      </c>
      <c r="Q298" s="202">
        <v>0</v>
      </c>
      <c r="R298" s="202">
        <f t="shared" si="72"/>
        <v>0</v>
      </c>
      <c r="S298" s="202">
        <v>0</v>
      </c>
      <c r="T298" s="203">
        <f t="shared" si="7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4" t="s">
        <v>187</v>
      </c>
      <c r="AT298" s="204" t="s">
        <v>184</v>
      </c>
      <c r="AU298" s="204" t="s">
        <v>82</v>
      </c>
      <c r="AY298" s="17" t="s">
        <v>182</v>
      </c>
      <c r="BE298" s="205">
        <f t="shared" si="74"/>
        <v>0</v>
      </c>
      <c r="BF298" s="205">
        <f t="shared" si="75"/>
        <v>0</v>
      </c>
      <c r="BG298" s="205">
        <f t="shared" si="76"/>
        <v>0</v>
      </c>
      <c r="BH298" s="205">
        <f t="shared" si="77"/>
        <v>0</v>
      </c>
      <c r="BI298" s="205">
        <f t="shared" si="78"/>
        <v>0</v>
      </c>
      <c r="BJ298" s="17" t="s">
        <v>80</v>
      </c>
      <c r="BK298" s="205">
        <f t="shared" si="79"/>
        <v>0</v>
      </c>
      <c r="BL298" s="17" t="s">
        <v>187</v>
      </c>
      <c r="BM298" s="204" t="s">
        <v>7367</v>
      </c>
    </row>
    <row r="299" spans="1:65" s="2" customFormat="1" ht="16.5" customHeight="1">
      <c r="A299" s="34"/>
      <c r="B299" s="35"/>
      <c r="C299" s="192" t="s">
        <v>1517</v>
      </c>
      <c r="D299" s="192" t="s">
        <v>184</v>
      </c>
      <c r="E299" s="193" t="s">
        <v>7368</v>
      </c>
      <c r="F299" s="194" t="s">
        <v>7369</v>
      </c>
      <c r="G299" s="195" t="s">
        <v>7095</v>
      </c>
      <c r="H299" s="196">
        <v>1</v>
      </c>
      <c r="I299" s="197"/>
      <c r="J299" s="198">
        <f t="shared" si="70"/>
        <v>0</v>
      </c>
      <c r="K299" s="199"/>
      <c r="L299" s="39"/>
      <c r="M299" s="200" t="s">
        <v>1</v>
      </c>
      <c r="N299" s="201" t="s">
        <v>37</v>
      </c>
      <c r="O299" s="71"/>
      <c r="P299" s="202">
        <f t="shared" si="71"/>
        <v>0</v>
      </c>
      <c r="Q299" s="202">
        <v>0</v>
      </c>
      <c r="R299" s="202">
        <f t="shared" si="72"/>
        <v>0</v>
      </c>
      <c r="S299" s="202">
        <v>0</v>
      </c>
      <c r="T299" s="203">
        <f t="shared" si="7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4" t="s">
        <v>187</v>
      </c>
      <c r="AT299" s="204" t="s">
        <v>184</v>
      </c>
      <c r="AU299" s="204" t="s">
        <v>82</v>
      </c>
      <c r="AY299" s="17" t="s">
        <v>182</v>
      </c>
      <c r="BE299" s="205">
        <f t="shared" si="74"/>
        <v>0</v>
      </c>
      <c r="BF299" s="205">
        <f t="shared" si="75"/>
        <v>0</v>
      </c>
      <c r="BG299" s="205">
        <f t="shared" si="76"/>
        <v>0</v>
      </c>
      <c r="BH299" s="205">
        <f t="shared" si="77"/>
        <v>0</v>
      </c>
      <c r="BI299" s="205">
        <f t="shared" si="78"/>
        <v>0</v>
      </c>
      <c r="BJ299" s="17" t="s">
        <v>80</v>
      </c>
      <c r="BK299" s="205">
        <f t="shared" si="79"/>
        <v>0</v>
      </c>
      <c r="BL299" s="17" t="s">
        <v>187</v>
      </c>
      <c r="BM299" s="204" t="s">
        <v>7370</v>
      </c>
    </row>
    <row r="300" spans="1:65" s="2" customFormat="1" ht="16.5" customHeight="1">
      <c r="A300" s="34"/>
      <c r="B300" s="35"/>
      <c r="C300" s="192" t="s">
        <v>1522</v>
      </c>
      <c r="D300" s="192" t="s">
        <v>184</v>
      </c>
      <c r="E300" s="193" t="s">
        <v>7371</v>
      </c>
      <c r="F300" s="194" t="s">
        <v>7372</v>
      </c>
      <c r="G300" s="195" t="s">
        <v>7095</v>
      </c>
      <c r="H300" s="196">
        <v>1</v>
      </c>
      <c r="I300" s="197"/>
      <c r="J300" s="198">
        <f t="shared" si="70"/>
        <v>0</v>
      </c>
      <c r="K300" s="199"/>
      <c r="L300" s="39"/>
      <c r="M300" s="200" t="s">
        <v>1</v>
      </c>
      <c r="N300" s="201" t="s">
        <v>37</v>
      </c>
      <c r="O300" s="71"/>
      <c r="P300" s="202">
        <f t="shared" si="71"/>
        <v>0</v>
      </c>
      <c r="Q300" s="202">
        <v>0</v>
      </c>
      <c r="R300" s="202">
        <f t="shared" si="72"/>
        <v>0</v>
      </c>
      <c r="S300" s="202">
        <v>0</v>
      </c>
      <c r="T300" s="203">
        <f t="shared" si="7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4" t="s">
        <v>187</v>
      </c>
      <c r="AT300" s="204" t="s">
        <v>184</v>
      </c>
      <c r="AU300" s="204" t="s">
        <v>82</v>
      </c>
      <c r="AY300" s="17" t="s">
        <v>182</v>
      </c>
      <c r="BE300" s="205">
        <f t="shared" si="74"/>
        <v>0</v>
      </c>
      <c r="BF300" s="205">
        <f t="shared" si="75"/>
        <v>0</v>
      </c>
      <c r="BG300" s="205">
        <f t="shared" si="76"/>
        <v>0</v>
      </c>
      <c r="BH300" s="205">
        <f t="shared" si="77"/>
        <v>0</v>
      </c>
      <c r="BI300" s="205">
        <f t="shared" si="78"/>
        <v>0</v>
      </c>
      <c r="BJ300" s="17" t="s">
        <v>80</v>
      </c>
      <c r="BK300" s="205">
        <f t="shared" si="79"/>
        <v>0</v>
      </c>
      <c r="BL300" s="17" t="s">
        <v>187</v>
      </c>
      <c r="BM300" s="204" t="s">
        <v>7373</v>
      </c>
    </row>
    <row r="301" spans="1:65" s="2" customFormat="1" ht="16.5" customHeight="1">
      <c r="A301" s="34"/>
      <c r="B301" s="35"/>
      <c r="C301" s="192" t="s">
        <v>1526</v>
      </c>
      <c r="D301" s="192" t="s">
        <v>184</v>
      </c>
      <c r="E301" s="193" t="s">
        <v>7374</v>
      </c>
      <c r="F301" s="194" t="s">
        <v>7375</v>
      </c>
      <c r="G301" s="195" t="s">
        <v>7095</v>
      </c>
      <c r="H301" s="196">
        <v>1</v>
      </c>
      <c r="I301" s="197"/>
      <c r="J301" s="198">
        <f t="shared" si="70"/>
        <v>0</v>
      </c>
      <c r="K301" s="199"/>
      <c r="L301" s="39"/>
      <c r="M301" s="200" t="s">
        <v>1</v>
      </c>
      <c r="N301" s="201" t="s">
        <v>37</v>
      </c>
      <c r="O301" s="71"/>
      <c r="P301" s="202">
        <f t="shared" si="71"/>
        <v>0</v>
      </c>
      <c r="Q301" s="202">
        <v>0</v>
      </c>
      <c r="R301" s="202">
        <f t="shared" si="72"/>
        <v>0</v>
      </c>
      <c r="S301" s="202">
        <v>0</v>
      </c>
      <c r="T301" s="203">
        <f t="shared" si="7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4" t="s">
        <v>187</v>
      </c>
      <c r="AT301" s="204" t="s">
        <v>184</v>
      </c>
      <c r="AU301" s="204" t="s">
        <v>82</v>
      </c>
      <c r="AY301" s="17" t="s">
        <v>182</v>
      </c>
      <c r="BE301" s="205">
        <f t="shared" si="74"/>
        <v>0</v>
      </c>
      <c r="BF301" s="205">
        <f t="shared" si="75"/>
        <v>0</v>
      </c>
      <c r="BG301" s="205">
        <f t="shared" si="76"/>
        <v>0</v>
      </c>
      <c r="BH301" s="205">
        <f t="shared" si="77"/>
        <v>0</v>
      </c>
      <c r="BI301" s="205">
        <f t="shared" si="78"/>
        <v>0</v>
      </c>
      <c r="BJ301" s="17" t="s">
        <v>80</v>
      </c>
      <c r="BK301" s="205">
        <f t="shared" si="79"/>
        <v>0</v>
      </c>
      <c r="BL301" s="17" t="s">
        <v>187</v>
      </c>
      <c r="BM301" s="204" t="s">
        <v>7376</v>
      </c>
    </row>
    <row r="302" spans="1:65" s="2" customFormat="1" ht="16.5" customHeight="1">
      <c r="A302" s="34"/>
      <c r="B302" s="35"/>
      <c r="C302" s="192" t="s">
        <v>1530</v>
      </c>
      <c r="D302" s="192" t="s">
        <v>184</v>
      </c>
      <c r="E302" s="193" t="s">
        <v>7377</v>
      </c>
      <c r="F302" s="194" t="s">
        <v>6524</v>
      </c>
      <c r="G302" s="195" t="s">
        <v>7378</v>
      </c>
      <c r="H302" s="196">
        <v>1</v>
      </c>
      <c r="I302" s="197"/>
      <c r="J302" s="198">
        <f t="shared" si="70"/>
        <v>0</v>
      </c>
      <c r="K302" s="199"/>
      <c r="L302" s="39"/>
      <c r="M302" s="200" t="s">
        <v>1</v>
      </c>
      <c r="N302" s="201" t="s">
        <v>37</v>
      </c>
      <c r="O302" s="71"/>
      <c r="P302" s="202">
        <f t="shared" si="71"/>
        <v>0</v>
      </c>
      <c r="Q302" s="202">
        <v>0</v>
      </c>
      <c r="R302" s="202">
        <f t="shared" si="72"/>
        <v>0</v>
      </c>
      <c r="S302" s="202">
        <v>0</v>
      </c>
      <c r="T302" s="203">
        <f t="shared" si="7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4" t="s">
        <v>187</v>
      </c>
      <c r="AT302" s="204" t="s">
        <v>184</v>
      </c>
      <c r="AU302" s="204" t="s">
        <v>82</v>
      </c>
      <c r="AY302" s="17" t="s">
        <v>182</v>
      </c>
      <c r="BE302" s="205">
        <f t="shared" si="74"/>
        <v>0</v>
      </c>
      <c r="BF302" s="205">
        <f t="shared" si="75"/>
        <v>0</v>
      </c>
      <c r="BG302" s="205">
        <f t="shared" si="76"/>
        <v>0</v>
      </c>
      <c r="BH302" s="205">
        <f t="shared" si="77"/>
        <v>0</v>
      </c>
      <c r="BI302" s="205">
        <f t="shared" si="78"/>
        <v>0</v>
      </c>
      <c r="BJ302" s="17" t="s">
        <v>80</v>
      </c>
      <c r="BK302" s="205">
        <f t="shared" si="79"/>
        <v>0</v>
      </c>
      <c r="BL302" s="17" t="s">
        <v>187</v>
      </c>
      <c r="BM302" s="204" t="s">
        <v>7379</v>
      </c>
    </row>
    <row r="303" spans="1:65" s="2" customFormat="1" ht="16.5" customHeight="1">
      <c r="A303" s="34"/>
      <c r="B303" s="35"/>
      <c r="C303" s="192" t="s">
        <v>598</v>
      </c>
      <c r="D303" s="192" t="s">
        <v>184</v>
      </c>
      <c r="E303" s="193" t="s">
        <v>7380</v>
      </c>
      <c r="F303" s="194" t="s">
        <v>7381</v>
      </c>
      <c r="G303" s="195" t="s">
        <v>7095</v>
      </c>
      <c r="H303" s="196">
        <v>1</v>
      </c>
      <c r="I303" s="197"/>
      <c r="J303" s="198">
        <f t="shared" si="70"/>
        <v>0</v>
      </c>
      <c r="K303" s="199"/>
      <c r="L303" s="39"/>
      <c r="M303" s="200" t="s">
        <v>1</v>
      </c>
      <c r="N303" s="201" t="s">
        <v>37</v>
      </c>
      <c r="O303" s="71"/>
      <c r="P303" s="202">
        <f t="shared" si="71"/>
        <v>0</v>
      </c>
      <c r="Q303" s="202">
        <v>0</v>
      </c>
      <c r="R303" s="202">
        <f t="shared" si="72"/>
        <v>0</v>
      </c>
      <c r="S303" s="202">
        <v>0</v>
      </c>
      <c r="T303" s="203">
        <f t="shared" si="7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4" t="s">
        <v>187</v>
      </c>
      <c r="AT303" s="204" t="s">
        <v>184</v>
      </c>
      <c r="AU303" s="204" t="s">
        <v>82</v>
      </c>
      <c r="AY303" s="17" t="s">
        <v>182</v>
      </c>
      <c r="BE303" s="205">
        <f t="shared" si="74"/>
        <v>0</v>
      </c>
      <c r="BF303" s="205">
        <f t="shared" si="75"/>
        <v>0</v>
      </c>
      <c r="BG303" s="205">
        <f t="shared" si="76"/>
        <v>0</v>
      </c>
      <c r="BH303" s="205">
        <f t="shared" si="77"/>
        <v>0</v>
      </c>
      <c r="BI303" s="205">
        <f t="shared" si="78"/>
        <v>0</v>
      </c>
      <c r="BJ303" s="17" t="s">
        <v>80</v>
      </c>
      <c r="BK303" s="205">
        <f t="shared" si="79"/>
        <v>0</v>
      </c>
      <c r="BL303" s="17" t="s">
        <v>187</v>
      </c>
      <c r="BM303" s="204" t="s">
        <v>7382</v>
      </c>
    </row>
    <row r="304" spans="1:65" s="2" customFormat="1" ht="16.5" customHeight="1">
      <c r="A304" s="34"/>
      <c r="B304" s="35"/>
      <c r="C304" s="192" t="s">
        <v>1540</v>
      </c>
      <c r="D304" s="192" t="s">
        <v>184</v>
      </c>
      <c r="E304" s="193" t="s">
        <v>7383</v>
      </c>
      <c r="F304" s="194" t="s">
        <v>7384</v>
      </c>
      <c r="G304" s="195" t="s">
        <v>7095</v>
      </c>
      <c r="H304" s="196">
        <v>1</v>
      </c>
      <c r="I304" s="197"/>
      <c r="J304" s="198">
        <f t="shared" si="70"/>
        <v>0</v>
      </c>
      <c r="K304" s="199"/>
      <c r="L304" s="39"/>
      <c r="M304" s="200" t="s">
        <v>1</v>
      </c>
      <c r="N304" s="201" t="s">
        <v>37</v>
      </c>
      <c r="O304" s="71"/>
      <c r="P304" s="202">
        <f t="shared" si="71"/>
        <v>0</v>
      </c>
      <c r="Q304" s="202">
        <v>0</v>
      </c>
      <c r="R304" s="202">
        <f t="shared" si="72"/>
        <v>0</v>
      </c>
      <c r="S304" s="202">
        <v>0</v>
      </c>
      <c r="T304" s="203">
        <f t="shared" si="7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4" t="s">
        <v>187</v>
      </c>
      <c r="AT304" s="204" t="s">
        <v>184</v>
      </c>
      <c r="AU304" s="204" t="s">
        <v>82</v>
      </c>
      <c r="AY304" s="17" t="s">
        <v>182</v>
      </c>
      <c r="BE304" s="205">
        <f t="shared" si="74"/>
        <v>0</v>
      </c>
      <c r="BF304" s="205">
        <f t="shared" si="75"/>
        <v>0</v>
      </c>
      <c r="BG304" s="205">
        <f t="shared" si="76"/>
        <v>0</v>
      </c>
      <c r="BH304" s="205">
        <f t="shared" si="77"/>
        <v>0</v>
      </c>
      <c r="BI304" s="205">
        <f t="shared" si="78"/>
        <v>0</v>
      </c>
      <c r="BJ304" s="17" t="s">
        <v>80</v>
      </c>
      <c r="BK304" s="205">
        <f t="shared" si="79"/>
        <v>0</v>
      </c>
      <c r="BL304" s="17" t="s">
        <v>187</v>
      </c>
      <c r="BM304" s="204" t="s">
        <v>7385</v>
      </c>
    </row>
    <row r="305" spans="1:65" s="2" customFormat="1" ht="16.5" customHeight="1">
      <c r="A305" s="34"/>
      <c r="B305" s="35"/>
      <c r="C305" s="192" t="s">
        <v>1548</v>
      </c>
      <c r="D305" s="192" t="s">
        <v>184</v>
      </c>
      <c r="E305" s="193" t="s">
        <v>7386</v>
      </c>
      <c r="F305" s="194" t="s">
        <v>7387</v>
      </c>
      <c r="G305" s="195" t="s">
        <v>7095</v>
      </c>
      <c r="H305" s="196">
        <v>1</v>
      </c>
      <c r="I305" s="197"/>
      <c r="J305" s="198">
        <f t="shared" si="70"/>
        <v>0</v>
      </c>
      <c r="K305" s="199"/>
      <c r="L305" s="39"/>
      <c r="M305" s="257" t="s">
        <v>1</v>
      </c>
      <c r="N305" s="258" t="s">
        <v>37</v>
      </c>
      <c r="O305" s="259"/>
      <c r="P305" s="260">
        <f t="shared" si="71"/>
        <v>0</v>
      </c>
      <c r="Q305" s="260">
        <v>0</v>
      </c>
      <c r="R305" s="260">
        <f t="shared" si="72"/>
        <v>0</v>
      </c>
      <c r="S305" s="260">
        <v>0</v>
      </c>
      <c r="T305" s="261">
        <f t="shared" si="7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4" t="s">
        <v>187</v>
      </c>
      <c r="AT305" s="204" t="s">
        <v>184</v>
      </c>
      <c r="AU305" s="204" t="s">
        <v>82</v>
      </c>
      <c r="AY305" s="17" t="s">
        <v>182</v>
      </c>
      <c r="BE305" s="205">
        <f t="shared" si="74"/>
        <v>0</v>
      </c>
      <c r="BF305" s="205">
        <f t="shared" si="75"/>
        <v>0</v>
      </c>
      <c r="BG305" s="205">
        <f t="shared" si="76"/>
        <v>0</v>
      </c>
      <c r="BH305" s="205">
        <f t="shared" si="77"/>
        <v>0</v>
      </c>
      <c r="BI305" s="205">
        <f t="shared" si="78"/>
        <v>0</v>
      </c>
      <c r="BJ305" s="17" t="s">
        <v>80</v>
      </c>
      <c r="BK305" s="205">
        <f t="shared" si="79"/>
        <v>0</v>
      </c>
      <c r="BL305" s="17" t="s">
        <v>187</v>
      </c>
      <c r="BM305" s="204" t="s">
        <v>7388</v>
      </c>
    </row>
    <row r="306" spans="1:65" s="2" customFormat="1" ht="6.95" customHeight="1">
      <c r="A306" s="34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39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sheetProtection algorithmName="SHA-512" hashValue="kBEqeDEkCpZSfLUvlsvIz0Qtdrzgs1ObO4K3rmlqoEqvLEHM1b3t3Nsjgon4dvtZq33v8XRlNcJ5roG+6uL5kQ==" saltValue="vvmJE/NWCRPkaB7KSl8oLoC96+H26v6kjopl762IRoJZ0KSuX9Ic9uQ9jZghOfmj7+/DGg+PUE7YBKdRf//Kng==" spinCount="100000" sheet="1" objects="1" scenarios="1" formatColumns="0" formatRows="0" autoFilter="0"/>
  <autoFilter ref="C128:K30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144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7389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ROUND((SUM(BE119:BE172)),  2)</f>
        <v>0</v>
      </c>
      <c r="G33" s="34"/>
      <c r="H33" s="34"/>
      <c r="I33" s="130">
        <v>0.21</v>
      </c>
      <c r="J33" s="129">
        <f>ROUND(((SUM(BE119:BE172))*I33),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ROUND((SUM(BF119:BF172)),  2)</f>
        <v>0</v>
      </c>
      <c r="G34" s="34"/>
      <c r="H34" s="34"/>
      <c r="I34" s="130">
        <v>0.12</v>
      </c>
      <c r="J34" s="129">
        <f>ROUND(((SUM(BF119:BF172))*I34),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ROUND((SUM(BG119:BG172)),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ROUND((SUM(BH119:BH172)),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ROUND((SUM(BI119:BI172)),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13 - Zahradní a krajinářské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7390</v>
      </c>
      <c r="E97" s="156"/>
      <c r="F97" s="156"/>
      <c r="G97" s="156"/>
      <c r="H97" s="156"/>
      <c r="I97" s="156"/>
      <c r="J97" s="157">
        <f>J120</f>
        <v>0</v>
      </c>
      <c r="K97" s="154"/>
      <c r="L97" s="158"/>
    </row>
    <row r="98" spans="1:31" s="9" customFormat="1" ht="24.95" customHeight="1">
      <c r="B98" s="153"/>
      <c r="C98" s="154"/>
      <c r="D98" s="155" t="s">
        <v>7391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31" s="9" customFormat="1" ht="24.95" customHeight="1">
      <c r="B99" s="153"/>
      <c r="C99" s="154"/>
      <c r="D99" s="155" t="s">
        <v>7392</v>
      </c>
      <c r="E99" s="156"/>
      <c r="F99" s="156"/>
      <c r="G99" s="156"/>
      <c r="H99" s="156"/>
      <c r="I99" s="156"/>
      <c r="J99" s="157">
        <f>J161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167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20" t="str">
        <f>E7</f>
        <v>Dejvické divadlo-Přístavba a stavební úpravy objektu č.p.1084, k.ú. Dejvice, Zelená 15a,Praha 6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149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5" t="str">
        <f>E9</f>
        <v>13 - Zahradní a krajinářské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>
        <f>IF(J12="","",J12)</f>
        <v>45771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23</v>
      </c>
      <c r="D115" s="36"/>
      <c r="E115" s="36"/>
      <c r="F115" s="27" t="str">
        <f>E15</f>
        <v xml:space="preserve"> </v>
      </c>
      <c r="G115" s="36"/>
      <c r="H115" s="36"/>
      <c r="I115" s="29" t="s">
        <v>28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26</v>
      </c>
      <c r="D116" s="36"/>
      <c r="E116" s="36"/>
      <c r="F116" s="27" t="str">
        <f>IF(E18="","",E18)</f>
        <v>Vyplň údaj</v>
      </c>
      <c r="G116" s="36"/>
      <c r="H116" s="36"/>
      <c r="I116" s="29" t="s">
        <v>30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4"/>
      <c r="B118" s="165"/>
      <c r="C118" s="166" t="s">
        <v>168</v>
      </c>
      <c r="D118" s="167" t="s">
        <v>57</v>
      </c>
      <c r="E118" s="167" t="s">
        <v>53</v>
      </c>
      <c r="F118" s="167" t="s">
        <v>54</v>
      </c>
      <c r="G118" s="167" t="s">
        <v>169</v>
      </c>
      <c r="H118" s="167" t="s">
        <v>170</v>
      </c>
      <c r="I118" s="167" t="s">
        <v>171</v>
      </c>
      <c r="J118" s="168" t="s">
        <v>153</v>
      </c>
      <c r="K118" s="169" t="s">
        <v>172</v>
      </c>
      <c r="L118" s="170"/>
      <c r="M118" s="75" t="s">
        <v>1</v>
      </c>
      <c r="N118" s="76" t="s">
        <v>36</v>
      </c>
      <c r="O118" s="76" t="s">
        <v>173</v>
      </c>
      <c r="P118" s="76" t="s">
        <v>174</v>
      </c>
      <c r="Q118" s="76" t="s">
        <v>175</v>
      </c>
      <c r="R118" s="76" t="s">
        <v>176</v>
      </c>
      <c r="S118" s="76" t="s">
        <v>177</v>
      </c>
      <c r="T118" s="77" t="s">
        <v>178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4"/>
      <c r="B119" s="35"/>
      <c r="C119" s="82" t="s">
        <v>179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P120+P136+P161</f>
        <v>0</v>
      </c>
      <c r="Q119" s="79"/>
      <c r="R119" s="173">
        <f>R120+R136+R161</f>
        <v>0</v>
      </c>
      <c r="S119" s="79"/>
      <c r="T119" s="174">
        <f>T120+T136+T161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71</v>
      </c>
      <c r="AU119" s="17" t="s">
        <v>155</v>
      </c>
      <c r="BK119" s="175">
        <f>BK120+BK136+BK161</f>
        <v>0</v>
      </c>
    </row>
    <row r="120" spans="1:65" s="12" customFormat="1" ht="25.9" customHeight="1">
      <c r="B120" s="176"/>
      <c r="C120" s="177"/>
      <c r="D120" s="178" t="s">
        <v>71</v>
      </c>
      <c r="E120" s="179" t="s">
        <v>7393</v>
      </c>
      <c r="F120" s="179" t="s">
        <v>7394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SUM(P121:P135)</f>
        <v>0</v>
      </c>
      <c r="Q120" s="184"/>
      <c r="R120" s="185">
        <f>SUM(R121:R135)</f>
        <v>0</v>
      </c>
      <c r="S120" s="184"/>
      <c r="T120" s="186">
        <f>SUM(T121:T135)</f>
        <v>0</v>
      </c>
      <c r="AR120" s="187" t="s">
        <v>80</v>
      </c>
      <c r="AT120" s="188" t="s">
        <v>71</v>
      </c>
      <c r="AU120" s="188" t="s">
        <v>72</v>
      </c>
      <c r="AY120" s="187" t="s">
        <v>182</v>
      </c>
      <c r="BK120" s="189">
        <f>SUM(BK121:BK135)</f>
        <v>0</v>
      </c>
    </row>
    <row r="121" spans="1:65" s="2" customFormat="1" ht="16.5" customHeight="1">
      <c r="A121" s="34"/>
      <c r="B121" s="35"/>
      <c r="C121" s="192" t="s">
        <v>80</v>
      </c>
      <c r="D121" s="192" t="s">
        <v>184</v>
      </c>
      <c r="E121" s="193" t="s">
        <v>7395</v>
      </c>
      <c r="F121" s="194" t="s">
        <v>7396</v>
      </c>
      <c r="G121" s="195" t="s">
        <v>201</v>
      </c>
      <c r="H121" s="196">
        <v>57</v>
      </c>
      <c r="I121" s="197"/>
      <c r="J121" s="198">
        <f t="shared" ref="J121:J135" si="0">ROUND(I121*H121,2)</f>
        <v>0</v>
      </c>
      <c r="K121" s="199"/>
      <c r="L121" s="39"/>
      <c r="M121" s="200" t="s">
        <v>1</v>
      </c>
      <c r="N121" s="201" t="s">
        <v>37</v>
      </c>
      <c r="O121" s="71"/>
      <c r="P121" s="202">
        <f t="shared" ref="P121:P135" si="1">O121*H121</f>
        <v>0</v>
      </c>
      <c r="Q121" s="202">
        <v>0</v>
      </c>
      <c r="R121" s="202">
        <f t="shared" ref="R121:R135" si="2">Q121*H121</f>
        <v>0</v>
      </c>
      <c r="S121" s="202">
        <v>0</v>
      </c>
      <c r="T121" s="203">
        <f t="shared" ref="T121:T135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4" t="s">
        <v>187</v>
      </c>
      <c r="AT121" s="204" t="s">
        <v>184</v>
      </c>
      <c r="AU121" s="204" t="s">
        <v>80</v>
      </c>
      <c r="AY121" s="17" t="s">
        <v>182</v>
      </c>
      <c r="BE121" s="205">
        <f t="shared" ref="BE121:BE135" si="4">IF(N121="základní",J121,0)</f>
        <v>0</v>
      </c>
      <c r="BF121" s="205">
        <f t="shared" ref="BF121:BF135" si="5">IF(N121="snížená",J121,0)</f>
        <v>0</v>
      </c>
      <c r="BG121" s="205">
        <f t="shared" ref="BG121:BG135" si="6">IF(N121="zákl. přenesená",J121,0)</f>
        <v>0</v>
      </c>
      <c r="BH121" s="205">
        <f t="shared" ref="BH121:BH135" si="7">IF(N121="sníž. přenesená",J121,0)</f>
        <v>0</v>
      </c>
      <c r="BI121" s="205">
        <f t="shared" ref="BI121:BI135" si="8">IF(N121="nulová",J121,0)</f>
        <v>0</v>
      </c>
      <c r="BJ121" s="17" t="s">
        <v>80</v>
      </c>
      <c r="BK121" s="205">
        <f t="shared" ref="BK121:BK135" si="9">ROUND(I121*H121,2)</f>
        <v>0</v>
      </c>
      <c r="BL121" s="17" t="s">
        <v>187</v>
      </c>
      <c r="BM121" s="204" t="s">
        <v>7397</v>
      </c>
    </row>
    <row r="122" spans="1:65" s="2" customFormat="1" ht="16.5" customHeight="1">
      <c r="A122" s="34"/>
      <c r="B122" s="35"/>
      <c r="C122" s="192" t="s">
        <v>82</v>
      </c>
      <c r="D122" s="192" t="s">
        <v>184</v>
      </c>
      <c r="E122" s="193" t="s">
        <v>7398</v>
      </c>
      <c r="F122" s="194" t="s">
        <v>7399</v>
      </c>
      <c r="G122" s="195" t="s">
        <v>324</v>
      </c>
      <c r="H122" s="196">
        <v>144</v>
      </c>
      <c r="I122" s="197"/>
      <c r="J122" s="198">
        <f t="shared" si="0"/>
        <v>0</v>
      </c>
      <c r="K122" s="199"/>
      <c r="L122" s="39"/>
      <c r="M122" s="200" t="s">
        <v>1</v>
      </c>
      <c r="N122" s="201" t="s">
        <v>37</v>
      </c>
      <c r="O122" s="71"/>
      <c r="P122" s="202">
        <f t="shared" si="1"/>
        <v>0</v>
      </c>
      <c r="Q122" s="202">
        <v>0</v>
      </c>
      <c r="R122" s="202">
        <f t="shared" si="2"/>
        <v>0</v>
      </c>
      <c r="S122" s="202">
        <v>0</v>
      </c>
      <c r="T122" s="203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4" t="s">
        <v>187</v>
      </c>
      <c r="AT122" s="204" t="s">
        <v>184</v>
      </c>
      <c r="AU122" s="204" t="s">
        <v>80</v>
      </c>
      <c r="AY122" s="17" t="s">
        <v>182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7" t="s">
        <v>80</v>
      </c>
      <c r="BK122" s="205">
        <f t="shared" si="9"/>
        <v>0</v>
      </c>
      <c r="BL122" s="17" t="s">
        <v>187</v>
      </c>
      <c r="BM122" s="204" t="s">
        <v>7400</v>
      </c>
    </row>
    <row r="123" spans="1:65" s="2" customFormat="1" ht="16.5" customHeight="1">
      <c r="A123" s="34"/>
      <c r="B123" s="35"/>
      <c r="C123" s="192" t="s">
        <v>198</v>
      </c>
      <c r="D123" s="192" t="s">
        <v>184</v>
      </c>
      <c r="E123" s="193" t="s">
        <v>7401</v>
      </c>
      <c r="F123" s="194" t="s">
        <v>7402</v>
      </c>
      <c r="G123" s="195" t="s">
        <v>324</v>
      </c>
      <c r="H123" s="196">
        <v>144</v>
      </c>
      <c r="I123" s="197"/>
      <c r="J123" s="198">
        <f t="shared" si="0"/>
        <v>0</v>
      </c>
      <c r="K123" s="199"/>
      <c r="L123" s="39"/>
      <c r="M123" s="200" t="s">
        <v>1</v>
      </c>
      <c r="N123" s="201" t="s">
        <v>37</v>
      </c>
      <c r="O123" s="71"/>
      <c r="P123" s="202">
        <f t="shared" si="1"/>
        <v>0</v>
      </c>
      <c r="Q123" s="202">
        <v>0</v>
      </c>
      <c r="R123" s="202">
        <f t="shared" si="2"/>
        <v>0</v>
      </c>
      <c r="S123" s="202">
        <v>0</v>
      </c>
      <c r="T123" s="203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4" t="s">
        <v>187</v>
      </c>
      <c r="AT123" s="204" t="s">
        <v>184</v>
      </c>
      <c r="AU123" s="204" t="s">
        <v>80</v>
      </c>
      <c r="AY123" s="17" t="s">
        <v>182</v>
      </c>
      <c r="BE123" s="205">
        <f t="shared" si="4"/>
        <v>0</v>
      </c>
      <c r="BF123" s="205">
        <f t="shared" si="5"/>
        <v>0</v>
      </c>
      <c r="BG123" s="205">
        <f t="shared" si="6"/>
        <v>0</v>
      </c>
      <c r="BH123" s="205">
        <f t="shared" si="7"/>
        <v>0</v>
      </c>
      <c r="BI123" s="205">
        <f t="shared" si="8"/>
        <v>0</v>
      </c>
      <c r="BJ123" s="17" t="s">
        <v>80</v>
      </c>
      <c r="BK123" s="205">
        <f t="shared" si="9"/>
        <v>0</v>
      </c>
      <c r="BL123" s="17" t="s">
        <v>187</v>
      </c>
      <c r="BM123" s="204" t="s">
        <v>7403</v>
      </c>
    </row>
    <row r="124" spans="1:65" s="2" customFormat="1" ht="16.5" customHeight="1">
      <c r="A124" s="34"/>
      <c r="B124" s="35"/>
      <c r="C124" s="192" t="s">
        <v>187</v>
      </c>
      <c r="D124" s="192" t="s">
        <v>184</v>
      </c>
      <c r="E124" s="193" t="s">
        <v>7404</v>
      </c>
      <c r="F124" s="194" t="s">
        <v>7405</v>
      </c>
      <c r="G124" s="195" t="s">
        <v>1883</v>
      </c>
      <c r="H124" s="196">
        <v>67</v>
      </c>
      <c r="I124" s="197"/>
      <c r="J124" s="198">
        <f t="shared" si="0"/>
        <v>0</v>
      </c>
      <c r="K124" s="199"/>
      <c r="L124" s="39"/>
      <c r="M124" s="200" t="s">
        <v>1</v>
      </c>
      <c r="N124" s="201" t="s">
        <v>37</v>
      </c>
      <c r="O124" s="71"/>
      <c r="P124" s="202">
        <f t="shared" si="1"/>
        <v>0</v>
      </c>
      <c r="Q124" s="202">
        <v>0</v>
      </c>
      <c r="R124" s="202">
        <f t="shared" si="2"/>
        <v>0</v>
      </c>
      <c r="S124" s="202">
        <v>0</v>
      </c>
      <c r="T124" s="203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4" t="s">
        <v>187</v>
      </c>
      <c r="AT124" s="204" t="s">
        <v>184</v>
      </c>
      <c r="AU124" s="204" t="s">
        <v>80</v>
      </c>
      <c r="AY124" s="17" t="s">
        <v>182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7" t="s">
        <v>80</v>
      </c>
      <c r="BK124" s="205">
        <f t="shared" si="9"/>
        <v>0</v>
      </c>
      <c r="BL124" s="17" t="s">
        <v>187</v>
      </c>
      <c r="BM124" s="204" t="s">
        <v>7406</v>
      </c>
    </row>
    <row r="125" spans="1:65" s="2" customFormat="1" ht="16.5" customHeight="1">
      <c r="A125" s="34"/>
      <c r="B125" s="35"/>
      <c r="C125" s="192" t="s">
        <v>243</v>
      </c>
      <c r="D125" s="192" t="s">
        <v>184</v>
      </c>
      <c r="E125" s="193" t="s">
        <v>7407</v>
      </c>
      <c r="F125" s="194" t="s">
        <v>7408</v>
      </c>
      <c r="G125" s="195" t="s">
        <v>201</v>
      </c>
      <c r="H125" s="196">
        <v>20</v>
      </c>
      <c r="I125" s="197"/>
      <c r="J125" s="198">
        <f t="shared" si="0"/>
        <v>0</v>
      </c>
      <c r="K125" s="199"/>
      <c r="L125" s="39"/>
      <c r="M125" s="200" t="s">
        <v>1</v>
      </c>
      <c r="N125" s="201" t="s">
        <v>37</v>
      </c>
      <c r="O125" s="71"/>
      <c r="P125" s="202">
        <f t="shared" si="1"/>
        <v>0</v>
      </c>
      <c r="Q125" s="202">
        <v>0</v>
      </c>
      <c r="R125" s="202">
        <f t="shared" si="2"/>
        <v>0</v>
      </c>
      <c r="S125" s="202">
        <v>0</v>
      </c>
      <c r="T125" s="203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4" t="s">
        <v>187</v>
      </c>
      <c r="AT125" s="204" t="s">
        <v>184</v>
      </c>
      <c r="AU125" s="204" t="s">
        <v>80</v>
      </c>
      <c r="AY125" s="17" t="s">
        <v>182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7" t="s">
        <v>80</v>
      </c>
      <c r="BK125" s="205">
        <f t="shared" si="9"/>
        <v>0</v>
      </c>
      <c r="BL125" s="17" t="s">
        <v>187</v>
      </c>
      <c r="BM125" s="204" t="s">
        <v>7409</v>
      </c>
    </row>
    <row r="126" spans="1:65" s="2" customFormat="1" ht="16.5" customHeight="1">
      <c r="A126" s="34"/>
      <c r="B126" s="35"/>
      <c r="C126" s="192" t="s">
        <v>256</v>
      </c>
      <c r="D126" s="192" t="s">
        <v>184</v>
      </c>
      <c r="E126" s="193" t="s">
        <v>7410</v>
      </c>
      <c r="F126" s="194" t="s">
        <v>7411</v>
      </c>
      <c r="G126" s="195" t="s">
        <v>201</v>
      </c>
      <c r="H126" s="196">
        <v>36</v>
      </c>
      <c r="I126" s="197"/>
      <c r="J126" s="198">
        <f t="shared" si="0"/>
        <v>0</v>
      </c>
      <c r="K126" s="199"/>
      <c r="L126" s="39"/>
      <c r="M126" s="200" t="s">
        <v>1</v>
      </c>
      <c r="N126" s="201" t="s">
        <v>37</v>
      </c>
      <c r="O126" s="71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4" t="s">
        <v>187</v>
      </c>
      <c r="AT126" s="204" t="s">
        <v>184</v>
      </c>
      <c r="AU126" s="204" t="s">
        <v>80</v>
      </c>
      <c r="AY126" s="17" t="s">
        <v>182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7" t="s">
        <v>80</v>
      </c>
      <c r="BK126" s="205">
        <f t="shared" si="9"/>
        <v>0</v>
      </c>
      <c r="BL126" s="17" t="s">
        <v>187</v>
      </c>
      <c r="BM126" s="204" t="s">
        <v>7412</v>
      </c>
    </row>
    <row r="127" spans="1:65" s="2" customFormat="1" ht="24.2" customHeight="1">
      <c r="A127" s="34"/>
      <c r="B127" s="35"/>
      <c r="C127" s="192" t="s">
        <v>276</v>
      </c>
      <c r="D127" s="192" t="s">
        <v>184</v>
      </c>
      <c r="E127" s="193" t="s">
        <v>7413</v>
      </c>
      <c r="F127" s="194" t="s">
        <v>7414</v>
      </c>
      <c r="G127" s="195" t="s">
        <v>201</v>
      </c>
      <c r="H127" s="196">
        <v>36</v>
      </c>
      <c r="I127" s="197"/>
      <c r="J127" s="198">
        <f t="shared" si="0"/>
        <v>0</v>
      </c>
      <c r="K127" s="199"/>
      <c r="L127" s="39"/>
      <c r="M127" s="200" t="s">
        <v>1</v>
      </c>
      <c r="N127" s="201" t="s">
        <v>37</v>
      </c>
      <c r="O127" s="71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4" t="s">
        <v>187</v>
      </c>
      <c r="AT127" s="204" t="s">
        <v>184</v>
      </c>
      <c r="AU127" s="204" t="s">
        <v>80</v>
      </c>
      <c r="AY127" s="17" t="s">
        <v>182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7" t="s">
        <v>80</v>
      </c>
      <c r="BK127" s="205">
        <f t="shared" si="9"/>
        <v>0</v>
      </c>
      <c r="BL127" s="17" t="s">
        <v>187</v>
      </c>
      <c r="BM127" s="204" t="s">
        <v>7415</v>
      </c>
    </row>
    <row r="128" spans="1:65" s="2" customFormat="1" ht="21.75" customHeight="1">
      <c r="A128" s="34"/>
      <c r="B128" s="35"/>
      <c r="C128" s="192" t="s">
        <v>282</v>
      </c>
      <c r="D128" s="192" t="s">
        <v>184</v>
      </c>
      <c r="E128" s="193" t="s">
        <v>7416</v>
      </c>
      <c r="F128" s="194" t="s">
        <v>7417</v>
      </c>
      <c r="G128" s="195" t="s">
        <v>201</v>
      </c>
      <c r="H128" s="196">
        <v>36</v>
      </c>
      <c r="I128" s="197"/>
      <c r="J128" s="198">
        <f t="shared" si="0"/>
        <v>0</v>
      </c>
      <c r="K128" s="199"/>
      <c r="L128" s="39"/>
      <c r="M128" s="200" t="s">
        <v>1</v>
      </c>
      <c r="N128" s="201" t="s">
        <v>37</v>
      </c>
      <c r="O128" s="71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187</v>
      </c>
      <c r="AT128" s="204" t="s">
        <v>184</v>
      </c>
      <c r="AU128" s="204" t="s">
        <v>80</v>
      </c>
      <c r="AY128" s="17" t="s">
        <v>182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7" t="s">
        <v>80</v>
      </c>
      <c r="BK128" s="205">
        <f t="shared" si="9"/>
        <v>0</v>
      </c>
      <c r="BL128" s="17" t="s">
        <v>187</v>
      </c>
      <c r="BM128" s="204" t="s">
        <v>7418</v>
      </c>
    </row>
    <row r="129" spans="1:65" s="2" customFormat="1" ht="21.75" customHeight="1">
      <c r="A129" s="34"/>
      <c r="B129" s="35"/>
      <c r="C129" s="192" t="s">
        <v>189</v>
      </c>
      <c r="D129" s="192" t="s">
        <v>184</v>
      </c>
      <c r="E129" s="193" t="s">
        <v>7419</v>
      </c>
      <c r="F129" s="194" t="s">
        <v>7420</v>
      </c>
      <c r="G129" s="195" t="s">
        <v>186</v>
      </c>
      <c r="H129" s="196">
        <v>4</v>
      </c>
      <c r="I129" s="197"/>
      <c r="J129" s="198">
        <f t="shared" si="0"/>
        <v>0</v>
      </c>
      <c r="K129" s="199"/>
      <c r="L129" s="39"/>
      <c r="M129" s="200" t="s">
        <v>1</v>
      </c>
      <c r="N129" s="201" t="s">
        <v>37</v>
      </c>
      <c r="O129" s="71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187</v>
      </c>
      <c r="AT129" s="204" t="s">
        <v>184</v>
      </c>
      <c r="AU129" s="204" t="s">
        <v>80</v>
      </c>
      <c r="AY129" s="17" t="s">
        <v>182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7" t="s">
        <v>80</v>
      </c>
      <c r="BK129" s="205">
        <f t="shared" si="9"/>
        <v>0</v>
      </c>
      <c r="BL129" s="17" t="s">
        <v>187</v>
      </c>
      <c r="BM129" s="204" t="s">
        <v>7421</v>
      </c>
    </row>
    <row r="130" spans="1:65" s="2" customFormat="1" ht="16.5" customHeight="1">
      <c r="A130" s="34"/>
      <c r="B130" s="35"/>
      <c r="C130" s="192" t="s">
        <v>136</v>
      </c>
      <c r="D130" s="192" t="s">
        <v>184</v>
      </c>
      <c r="E130" s="193" t="s">
        <v>7422</v>
      </c>
      <c r="F130" s="194" t="s">
        <v>7423</v>
      </c>
      <c r="G130" s="195" t="s">
        <v>186</v>
      </c>
      <c r="H130" s="196">
        <v>6</v>
      </c>
      <c r="I130" s="197"/>
      <c r="J130" s="198">
        <f t="shared" si="0"/>
        <v>0</v>
      </c>
      <c r="K130" s="199"/>
      <c r="L130" s="39"/>
      <c r="M130" s="200" t="s">
        <v>1</v>
      </c>
      <c r="N130" s="201" t="s">
        <v>37</v>
      </c>
      <c r="O130" s="71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187</v>
      </c>
      <c r="AT130" s="204" t="s">
        <v>184</v>
      </c>
      <c r="AU130" s="204" t="s">
        <v>80</v>
      </c>
      <c r="AY130" s="17" t="s">
        <v>182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7" t="s">
        <v>80</v>
      </c>
      <c r="BK130" s="205">
        <f t="shared" si="9"/>
        <v>0</v>
      </c>
      <c r="BL130" s="17" t="s">
        <v>187</v>
      </c>
      <c r="BM130" s="204" t="s">
        <v>7424</v>
      </c>
    </row>
    <row r="131" spans="1:65" s="2" customFormat="1" ht="16.5" customHeight="1">
      <c r="A131" s="34"/>
      <c r="B131" s="35"/>
      <c r="C131" s="192" t="s">
        <v>139</v>
      </c>
      <c r="D131" s="192" t="s">
        <v>184</v>
      </c>
      <c r="E131" s="193" t="s">
        <v>7425</v>
      </c>
      <c r="F131" s="194" t="s">
        <v>7426</v>
      </c>
      <c r="G131" s="195" t="s">
        <v>186</v>
      </c>
      <c r="H131" s="196">
        <v>1.8</v>
      </c>
      <c r="I131" s="197"/>
      <c r="J131" s="198">
        <f t="shared" si="0"/>
        <v>0</v>
      </c>
      <c r="K131" s="199"/>
      <c r="L131" s="39"/>
      <c r="M131" s="200" t="s">
        <v>1</v>
      </c>
      <c r="N131" s="201" t="s">
        <v>37</v>
      </c>
      <c r="O131" s="71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187</v>
      </c>
      <c r="AT131" s="204" t="s">
        <v>184</v>
      </c>
      <c r="AU131" s="204" t="s">
        <v>80</v>
      </c>
      <c r="AY131" s="17" t="s">
        <v>182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7" t="s">
        <v>80</v>
      </c>
      <c r="BK131" s="205">
        <f t="shared" si="9"/>
        <v>0</v>
      </c>
      <c r="BL131" s="17" t="s">
        <v>187</v>
      </c>
      <c r="BM131" s="204" t="s">
        <v>7427</v>
      </c>
    </row>
    <row r="132" spans="1:65" s="2" customFormat="1" ht="16.5" customHeight="1">
      <c r="A132" s="34"/>
      <c r="B132" s="35"/>
      <c r="C132" s="192" t="s">
        <v>8</v>
      </c>
      <c r="D132" s="192" t="s">
        <v>184</v>
      </c>
      <c r="E132" s="193" t="s">
        <v>7428</v>
      </c>
      <c r="F132" s="194" t="s">
        <v>7429</v>
      </c>
      <c r="G132" s="195" t="s">
        <v>186</v>
      </c>
      <c r="H132" s="196">
        <v>0.9</v>
      </c>
      <c r="I132" s="197"/>
      <c r="J132" s="198">
        <f t="shared" si="0"/>
        <v>0</v>
      </c>
      <c r="K132" s="199"/>
      <c r="L132" s="39"/>
      <c r="M132" s="200" t="s">
        <v>1</v>
      </c>
      <c r="N132" s="201" t="s">
        <v>37</v>
      </c>
      <c r="O132" s="71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187</v>
      </c>
      <c r="AT132" s="204" t="s">
        <v>184</v>
      </c>
      <c r="AU132" s="204" t="s">
        <v>80</v>
      </c>
      <c r="AY132" s="17" t="s">
        <v>182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7" t="s">
        <v>80</v>
      </c>
      <c r="BK132" s="205">
        <f t="shared" si="9"/>
        <v>0</v>
      </c>
      <c r="BL132" s="17" t="s">
        <v>187</v>
      </c>
      <c r="BM132" s="204" t="s">
        <v>7430</v>
      </c>
    </row>
    <row r="133" spans="1:65" s="2" customFormat="1" ht="16.5" customHeight="1">
      <c r="A133" s="34"/>
      <c r="B133" s="35"/>
      <c r="C133" s="192" t="s">
        <v>142</v>
      </c>
      <c r="D133" s="192" t="s">
        <v>184</v>
      </c>
      <c r="E133" s="193" t="s">
        <v>7431</v>
      </c>
      <c r="F133" s="194" t="s">
        <v>7432</v>
      </c>
      <c r="G133" s="195" t="s">
        <v>201</v>
      </c>
      <c r="H133" s="196">
        <v>36</v>
      </c>
      <c r="I133" s="197"/>
      <c r="J133" s="198">
        <f t="shared" si="0"/>
        <v>0</v>
      </c>
      <c r="K133" s="199"/>
      <c r="L133" s="39"/>
      <c r="M133" s="200" t="s">
        <v>1</v>
      </c>
      <c r="N133" s="201" t="s">
        <v>37</v>
      </c>
      <c r="O133" s="71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187</v>
      </c>
      <c r="AT133" s="204" t="s">
        <v>184</v>
      </c>
      <c r="AU133" s="204" t="s">
        <v>80</v>
      </c>
      <c r="AY133" s="17" t="s">
        <v>182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7" t="s">
        <v>80</v>
      </c>
      <c r="BK133" s="205">
        <f t="shared" si="9"/>
        <v>0</v>
      </c>
      <c r="BL133" s="17" t="s">
        <v>187</v>
      </c>
      <c r="BM133" s="204" t="s">
        <v>7433</v>
      </c>
    </row>
    <row r="134" spans="1:65" s="2" customFormat="1" ht="21.75" customHeight="1">
      <c r="A134" s="34"/>
      <c r="B134" s="35"/>
      <c r="C134" s="192" t="s">
        <v>145</v>
      </c>
      <c r="D134" s="192" t="s">
        <v>184</v>
      </c>
      <c r="E134" s="193" t="s">
        <v>7434</v>
      </c>
      <c r="F134" s="194" t="s">
        <v>7435</v>
      </c>
      <c r="G134" s="195" t="s">
        <v>1883</v>
      </c>
      <c r="H134" s="196">
        <v>117</v>
      </c>
      <c r="I134" s="197"/>
      <c r="J134" s="198">
        <f t="shared" si="0"/>
        <v>0</v>
      </c>
      <c r="K134" s="199"/>
      <c r="L134" s="39"/>
      <c r="M134" s="200" t="s">
        <v>1</v>
      </c>
      <c r="N134" s="201" t="s">
        <v>37</v>
      </c>
      <c r="O134" s="71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187</v>
      </c>
      <c r="AT134" s="204" t="s">
        <v>184</v>
      </c>
      <c r="AU134" s="204" t="s">
        <v>80</v>
      </c>
      <c r="AY134" s="17" t="s">
        <v>182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7" t="s">
        <v>80</v>
      </c>
      <c r="BK134" s="205">
        <f t="shared" si="9"/>
        <v>0</v>
      </c>
      <c r="BL134" s="17" t="s">
        <v>187</v>
      </c>
      <c r="BM134" s="204" t="s">
        <v>7436</v>
      </c>
    </row>
    <row r="135" spans="1:65" s="2" customFormat="1" ht="16.5" customHeight="1">
      <c r="A135" s="34"/>
      <c r="B135" s="35"/>
      <c r="C135" s="192" t="s">
        <v>321</v>
      </c>
      <c r="D135" s="192" t="s">
        <v>184</v>
      </c>
      <c r="E135" s="193" t="s">
        <v>7437</v>
      </c>
      <c r="F135" s="194" t="s">
        <v>7438</v>
      </c>
      <c r="G135" s="195" t="s">
        <v>1883</v>
      </c>
      <c r="H135" s="196">
        <v>117</v>
      </c>
      <c r="I135" s="197"/>
      <c r="J135" s="198">
        <f t="shared" si="0"/>
        <v>0</v>
      </c>
      <c r="K135" s="199"/>
      <c r="L135" s="39"/>
      <c r="M135" s="200" t="s">
        <v>1</v>
      </c>
      <c r="N135" s="201" t="s">
        <v>37</v>
      </c>
      <c r="O135" s="71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187</v>
      </c>
      <c r="AT135" s="204" t="s">
        <v>184</v>
      </c>
      <c r="AU135" s="204" t="s">
        <v>80</v>
      </c>
      <c r="AY135" s="17" t="s">
        <v>182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80</v>
      </c>
      <c r="BK135" s="205">
        <f t="shared" si="9"/>
        <v>0</v>
      </c>
      <c r="BL135" s="17" t="s">
        <v>187</v>
      </c>
      <c r="BM135" s="204" t="s">
        <v>7439</v>
      </c>
    </row>
    <row r="136" spans="1:65" s="12" customFormat="1" ht="25.9" customHeight="1">
      <c r="B136" s="176"/>
      <c r="C136" s="177"/>
      <c r="D136" s="178" t="s">
        <v>71</v>
      </c>
      <c r="E136" s="179" t="s">
        <v>7440</v>
      </c>
      <c r="F136" s="179" t="s">
        <v>7441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SUM(P137:P160)</f>
        <v>0</v>
      </c>
      <c r="Q136" s="184"/>
      <c r="R136" s="185">
        <f>SUM(R137:R160)</f>
        <v>0</v>
      </c>
      <c r="S136" s="184"/>
      <c r="T136" s="186">
        <f>SUM(T137:T160)</f>
        <v>0</v>
      </c>
      <c r="AR136" s="187" t="s">
        <v>80</v>
      </c>
      <c r="AT136" s="188" t="s">
        <v>71</v>
      </c>
      <c r="AU136" s="188" t="s">
        <v>72</v>
      </c>
      <c r="AY136" s="187" t="s">
        <v>182</v>
      </c>
      <c r="BK136" s="189">
        <f>SUM(BK137:BK160)</f>
        <v>0</v>
      </c>
    </row>
    <row r="137" spans="1:65" s="2" customFormat="1" ht="16.5" customHeight="1">
      <c r="A137" s="34"/>
      <c r="B137" s="35"/>
      <c r="C137" s="192" t="s">
        <v>326</v>
      </c>
      <c r="D137" s="192" t="s">
        <v>184</v>
      </c>
      <c r="E137" s="193" t="s">
        <v>7442</v>
      </c>
      <c r="F137" s="194" t="s">
        <v>7443</v>
      </c>
      <c r="G137" s="195" t="s">
        <v>186</v>
      </c>
      <c r="H137" s="196">
        <v>1.8</v>
      </c>
      <c r="I137" s="197"/>
      <c r="J137" s="198">
        <f t="shared" ref="J137:J160" si="10">ROUND(I137*H137,2)</f>
        <v>0</v>
      </c>
      <c r="K137" s="199"/>
      <c r="L137" s="39"/>
      <c r="M137" s="200" t="s">
        <v>1</v>
      </c>
      <c r="N137" s="201" t="s">
        <v>37</v>
      </c>
      <c r="O137" s="71"/>
      <c r="P137" s="202">
        <f t="shared" ref="P137:P160" si="11">O137*H137</f>
        <v>0</v>
      </c>
      <c r="Q137" s="202">
        <v>0</v>
      </c>
      <c r="R137" s="202">
        <f t="shared" ref="R137:R160" si="12">Q137*H137</f>
        <v>0</v>
      </c>
      <c r="S137" s="202">
        <v>0</v>
      </c>
      <c r="T137" s="203">
        <f t="shared" ref="T137:T160" si="1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187</v>
      </c>
      <c r="AT137" s="204" t="s">
        <v>184</v>
      </c>
      <c r="AU137" s="204" t="s">
        <v>80</v>
      </c>
      <c r="AY137" s="17" t="s">
        <v>182</v>
      </c>
      <c r="BE137" s="205">
        <f t="shared" ref="BE137:BE160" si="14">IF(N137="základní",J137,0)</f>
        <v>0</v>
      </c>
      <c r="BF137" s="205">
        <f t="shared" ref="BF137:BF160" si="15">IF(N137="snížená",J137,0)</f>
        <v>0</v>
      </c>
      <c r="BG137" s="205">
        <f t="shared" ref="BG137:BG160" si="16">IF(N137="zákl. přenesená",J137,0)</f>
        <v>0</v>
      </c>
      <c r="BH137" s="205">
        <f t="shared" ref="BH137:BH160" si="17">IF(N137="sníž. přenesená",J137,0)</f>
        <v>0</v>
      </c>
      <c r="BI137" s="205">
        <f t="shared" ref="BI137:BI160" si="18">IF(N137="nulová",J137,0)</f>
        <v>0</v>
      </c>
      <c r="BJ137" s="17" t="s">
        <v>80</v>
      </c>
      <c r="BK137" s="205">
        <f t="shared" ref="BK137:BK160" si="19">ROUND(I137*H137,2)</f>
        <v>0</v>
      </c>
      <c r="BL137" s="17" t="s">
        <v>187</v>
      </c>
      <c r="BM137" s="204" t="s">
        <v>7444</v>
      </c>
    </row>
    <row r="138" spans="1:65" s="2" customFormat="1" ht="16.5" customHeight="1">
      <c r="A138" s="34"/>
      <c r="B138" s="35"/>
      <c r="C138" s="192" t="s">
        <v>330</v>
      </c>
      <c r="D138" s="192" t="s">
        <v>184</v>
      </c>
      <c r="E138" s="193" t="s">
        <v>7445</v>
      </c>
      <c r="F138" s="194" t="s">
        <v>7446</v>
      </c>
      <c r="G138" s="195" t="s">
        <v>186</v>
      </c>
      <c r="H138" s="196">
        <v>4</v>
      </c>
      <c r="I138" s="197"/>
      <c r="J138" s="198">
        <f t="shared" si="10"/>
        <v>0</v>
      </c>
      <c r="K138" s="199"/>
      <c r="L138" s="39"/>
      <c r="M138" s="200" t="s">
        <v>1</v>
      </c>
      <c r="N138" s="201" t="s">
        <v>37</v>
      </c>
      <c r="O138" s="71"/>
      <c r="P138" s="202">
        <f t="shared" si="11"/>
        <v>0</v>
      </c>
      <c r="Q138" s="202">
        <v>0</v>
      </c>
      <c r="R138" s="202">
        <f t="shared" si="12"/>
        <v>0</v>
      </c>
      <c r="S138" s="202">
        <v>0</v>
      </c>
      <c r="T138" s="203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4" t="s">
        <v>187</v>
      </c>
      <c r="AT138" s="204" t="s">
        <v>184</v>
      </c>
      <c r="AU138" s="204" t="s">
        <v>80</v>
      </c>
      <c r="AY138" s="17" t="s">
        <v>182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7" t="s">
        <v>80</v>
      </c>
      <c r="BK138" s="205">
        <f t="shared" si="19"/>
        <v>0</v>
      </c>
      <c r="BL138" s="17" t="s">
        <v>187</v>
      </c>
      <c r="BM138" s="204" t="s">
        <v>7447</v>
      </c>
    </row>
    <row r="139" spans="1:65" s="2" customFormat="1" ht="16.5" customHeight="1">
      <c r="A139" s="34"/>
      <c r="B139" s="35"/>
      <c r="C139" s="192" t="s">
        <v>334</v>
      </c>
      <c r="D139" s="192" t="s">
        <v>184</v>
      </c>
      <c r="E139" s="193" t="s">
        <v>7448</v>
      </c>
      <c r="F139" s="194" t="s">
        <v>7449</v>
      </c>
      <c r="G139" s="195" t="s">
        <v>186</v>
      </c>
      <c r="H139" s="196">
        <v>6</v>
      </c>
      <c r="I139" s="197"/>
      <c r="J139" s="198">
        <f t="shared" si="10"/>
        <v>0</v>
      </c>
      <c r="K139" s="199"/>
      <c r="L139" s="39"/>
      <c r="M139" s="200" t="s">
        <v>1</v>
      </c>
      <c r="N139" s="201" t="s">
        <v>37</v>
      </c>
      <c r="O139" s="71"/>
      <c r="P139" s="202">
        <f t="shared" si="11"/>
        <v>0</v>
      </c>
      <c r="Q139" s="202">
        <v>0</v>
      </c>
      <c r="R139" s="202">
        <f t="shared" si="12"/>
        <v>0</v>
      </c>
      <c r="S139" s="202">
        <v>0</v>
      </c>
      <c r="T139" s="203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187</v>
      </c>
      <c r="AT139" s="204" t="s">
        <v>184</v>
      </c>
      <c r="AU139" s="204" t="s">
        <v>80</v>
      </c>
      <c r="AY139" s="17" t="s">
        <v>182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7" t="s">
        <v>80</v>
      </c>
      <c r="BK139" s="205">
        <f t="shared" si="19"/>
        <v>0</v>
      </c>
      <c r="BL139" s="17" t="s">
        <v>187</v>
      </c>
      <c r="BM139" s="204" t="s">
        <v>7450</v>
      </c>
    </row>
    <row r="140" spans="1:65" s="2" customFormat="1" ht="16.5" customHeight="1">
      <c r="A140" s="34"/>
      <c r="B140" s="35"/>
      <c r="C140" s="192" t="s">
        <v>342</v>
      </c>
      <c r="D140" s="192" t="s">
        <v>184</v>
      </c>
      <c r="E140" s="193" t="s">
        <v>7451</v>
      </c>
      <c r="F140" s="194" t="s">
        <v>7452</v>
      </c>
      <c r="G140" s="195" t="s">
        <v>186</v>
      </c>
      <c r="H140" s="196">
        <v>0.9</v>
      </c>
      <c r="I140" s="197"/>
      <c r="J140" s="198">
        <f t="shared" si="10"/>
        <v>0</v>
      </c>
      <c r="K140" s="199"/>
      <c r="L140" s="39"/>
      <c r="M140" s="200" t="s">
        <v>1</v>
      </c>
      <c r="N140" s="201" t="s">
        <v>37</v>
      </c>
      <c r="O140" s="71"/>
      <c r="P140" s="202">
        <f t="shared" si="11"/>
        <v>0</v>
      </c>
      <c r="Q140" s="202">
        <v>0</v>
      </c>
      <c r="R140" s="202">
        <f t="shared" si="12"/>
        <v>0</v>
      </c>
      <c r="S140" s="202">
        <v>0</v>
      </c>
      <c r="T140" s="203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187</v>
      </c>
      <c r="AT140" s="204" t="s">
        <v>184</v>
      </c>
      <c r="AU140" s="204" t="s">
        <v>80</v>
      </c>
      <c r="AY140" s="17" t="s">
        <v>182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7" t="s">
        <v>80</v>
      </c>
      <c r="BK140" s="205">
        <f t="shared" si="19"/>
        <v>0</v>
      </c>
      <c r="BL140" s="17" t="s">
        <v>187</v>
      </c>
      <c r="BM140" s="204" t="s">
        <v>7453</v>
      </c>
    </row>
    <row r="141" spans="1:65" s="2" customFormat="1" ht="16.5" customHeight="1">
      <c r="A141" s="34"/>
      <c r="B141" s="35"/>
      <c r="C141" s="192" t="s">
        <v>348</v>
      </c>
      <c r="D141" s="192" t="s">
        <v>184</v>
      </c>
      <c r="E141" s="193" t="s">
        <v>7454</v>
      </c>
      <c r="F141" s="194" t="s">
        <v>7455</v>
      </c>
      <c r="G141" s="195" t="s">
        <v>186</v>
      </c>
      <c r="H141" s="196">
        <v>5</v>
      </c>
      <c r="I141" s="197"/>
      <c r="J141" s="198">
        <f t="shared" si="10"/>
        <v>0</v>
      </c>
      <c r="K141" s="199"/>
      <c r="L141" s="39"/>
      <c r="M141" s="200" t="s">
        <v>1</v>
      </c>
      <c r="N141" s="201" t="s">
        <v>37</v>
      </c>
      <c r="O141" s="71"/>
      <c r="P141" s="202">
        <f t="shared" si="11"/>
        <v>0</v>
      </c>
      <c r="Q141" s="202">
        <v>0</v>
      </c>
      <c r="R141" s="202">
        <f t="shared" si="12"/>
        <v>0</v>
      </c>
      <c r="S141" s="202">
        <v>0</v>
      </c>
      <c r="T141" s="203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187</v>
      </c>
      <c r="AT141" s="204" t="s">
        <v>184</v>
      </c>
      <c r="AU141" s="204" t="s">
        <v>80</v>
      </c>
      <c r="AY141" s="17" t="s">
        <v>182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7" t="s">
        <v>80</v>
      </c>
      <c r="BK141" s="205">
        <f t="shared" si="19"/>
        <v>0</v>
      </c>
      <c r="BL141" s="17" t="s">
        <v>187</v>
      </c>
      <c r="BM141" s="204" t="s">
        <v>7456</v>
      </c>
    </row>
    <row r="142" spans="1:65" s="2" customFormat="1" ht="16.5" customHeight="1">
      <c r="A142" s="34"/>
      <c r="B142" s="35"/>
      <c r="C142" s="192" t="s">
        <v>7</v>
      </c>
      <c r="D142" s="192" t="s">
        <v>184</v>
      </c>
      <c r="E142" s="193" t="s">
        <v>7457</v>
      </c>
      <c r="F142" s="194" t="s">
        <v>7458</v>
      </c>
      <c r="G142" s="195" t="s">
        <v>201</v>
      </c>
      <c r="H142" s="196">
        <v>36</v>
      </c>
      <c r="I142" s="197"/>
      <c r="J142" s="198">
        <f t="shared" si="10"/>
        <v>0</v>
      </c>
      <c r="K142" s="199"/>
      <c r="L142" s="39"/>
      <c r="M142" s="200" t="s">
        <v>1</v>
      </c>
      <c r="N142" s="201" t="s">
        <v>37</v>
      </c>
      <c r="O142" s="71"/>
      <c r="P142" s="202">
        <f t="shared" si="11"/>
        <v>0</v>
      </c>
      <c r="Q142" s="202">
        <v>0</v>
      </c>
      <c r="R142" s="202">
        <f t="shared" si="12"/>
        <v>0</v>
      </c>
      <c r="S142" s="202">
        <v>0</v>
      </c>
      <c r="T142" s="203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187</v>
      </c>
      <c r="AT142" s="204" t="s">
        <v>184</v>
      </c>
      <c r="AU142" s="204" t="s">
        <v>80</v>
      </c>
      <c r="AY142" s="17" t="s">
        <v>182</v>
      </c>
      <c r="BE142" s="205">
        <f t="shared" si="14"/>
        <v>0</v>
      </c>
      <c r="BF142" s="205">
        <f t="shared" si="15"/>
        <v>0</v>
      </c>
      <c r="BG142" s="205">
        <f t="shared" si="16"/>
        <v>0</v>
      </c>
      <c r="BH142" s="205">
        <f t="shared" si="17"/>
        <v>0</v>
      </c>
      <c r="BI142" s="205">
        <f t="shared" si="18"/>
        <v>0</v>
      </c>
      <c r="BJ142" s="17" t="s">
        <v>80</v>
      </c>
      <c r="BK142" s="205">
        <f t="shared" si="19"/>
        <v>0</v>
      </c>
      <c r="BL142" s="17" t="s">
        <v>187</v>
      </c>
      <c r="BM142" s="204" t="s">
        <v>7459</v>
      </c>
    </row>
    <row r="143" spans="1:65" s="2" customFormat="1" ht="16.5" customHeight="1">
      <c r="A143" s="34"/>
      <c r="B143" s="35"/>
      <c r="C143" s="192" t="s">
        <v>361</v>
      </c>
      <c r="D143" s="192" t="s">
        <v>184</v>
      </c>
      <c r="E143" s="193" t="s">
        <v>7460</v>
      </c>
      <c r="F143" s="194" t="s">
        <v>7461</v>
      </c>
      <c r="G143" s="195" t="s">
        <v>1883</v>
      </c>
      <c r="H143" s="196">
        <v>3</v>
      </c>
      <c r="I143" s="197"/>
      <c r="J143" s="198">
        <f t="shared" si="10"/>
        <v>0</v>
      </c>
      <c r="K143" s="199"/>
      <c r="L143" s="39"/>
      <c r="M143" s="200" t="s">
        <v>1</v>
      </c>
      <c r="N143" s="201" t="s">
        <v>37</v>
      </c>
      <c r="O143" s="71"/>
      <c r="P143" s="202">
        <f t="shared" si="11"/>
        <v>0</v>
      </c>
      <c r="Q143" s="202">
        <v>0</v>
      </c>
      <c r="R143" s="202">
        <f t="shared" si="12"/>
        <v>0</v>
      </c>
      <c r="S143" s="202">
        <v>0</v>
      </c>
      <c r="T143" s="203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187</v>
      </c>
      <c r="AT143" s="204" t="s">
        <v>184</v>
      </c>
      <c r="AU143" s="204" t="s">
        <v>80</v>
      </c>
      <c r="AY143" s="17" t="s">
        <v>182</v>
      </c>
      <c r="BE143" s="205">
        <f t="shared" si="14"/>
        <v>0</v>
      </c>
      <c r="BF143" s="205">
        <f t="shared" si="15"/>
        <v>0</v>
      </c>
      <c r="BG143" s="205">
        <f t="shared" si="16"/>
        <v>0</v>
      </c>
      <c r="BH143" s="205">
        <f t="shared" si="17"/>
        <v>0</v>
      </c>
      <c r="BI143" s="205">
        <f t="shared" si="18"/>
        <v>0</v>
      </c>
      <c r="BJ143" s="17" t="s">
        <v>80</v>
      </c>
      <c r="BK143" s="205">
        <f t="shared" si="19"/>
        <v>0</v>
      </c>
      <c r="BL143" s="17" t="s">
        <v>187</v>
      </c>
      <c r="BM143" s="204" t="s">
        <v>7462</v>
      </c>
    </row>
    <row r="144" spans="1:65" s="2" customFormat="1" ht="16.5" customHeight="1">
      <c r="A144" s="34"/>
      <c r="B144" s="35"/>
      <c r="C144" s="192" t="s">
        <v>369</v>
      </c>
      <c r="D144" s="192" t="s">
        <v>184</v>
      </c>
      <c r="E144" s="193" t="s">
        <v>7463</v>
      </c>
      <c r="F144" s="194" t="s">
        <v>7464</v>
      </c>
      <c r="G144" s="195" t="s">
        <v>1883</v>
      </c>
      <c r="H144" s="196">
        <v>2</v>
      </c>
      <c r="I144" s="197"/>
      <c r="J144" s="198">
        <f t="shared" si="10"/>
        <v>0</v>
      </c>
      <c r="K144" s="199"/>
      <c r="L144" s="39"/>
      <c r="M144" s="200" t="s">
        <v>1</v>
      </c>
      <c r="N144" s="201" t="s">
        <v>37</v>
      </c>
      <c r="O144" s="71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187</v>
      </c>
      <c r="AT144" s="204" t="s">
        <v>184</v>
      </c>
      <c r="AU144" s="204" t="s">
        <v>80</v>
      </c>
      <c r="AY144" s="17" t="s">
        <v>182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7" t="s">
        <v>80</v>
      </c>
      <c r="BK144" s="205">
        <f t="shared" si="19"/>
        <v>0</v>
      </c>
      <c r="BL144" s="17" t="s">
        <v>187</v>
      </c>
      <c r="BM144" s="204" t="s">
        <v>7465</v>
      </c>
    </row>
    <row r="145" spans="1:65" s="2" customFormat="1" ht="16.5" customHeight="1">
      <c r="A145" s="34"/>
      <c r="B145" s="35"/>
      <c r="C145" s="192" t="s">
        <v>375</v>
      </c>
      <c r="D145" s="192" t="s">
        <v>184</v>
      </c>
      <c r="E145" s="193" t="s">
        <v>7466</v>
      </c>
      <c r="F145" s="194" t="s">
        <v>7467</v>
      </c>
      <c r="G145" s="195" t="s">
        <v>1883</v>
      </c>
      <c r="H145" s="196">
        <v>2</v>
      </c>
      <c r="I145" s="197"/>
      <c r="J145" s="198">
        <f t="shared" si="10"/>
        <v>0</v>
      </c>
      <c r="K145" s="199"/>
      <c r="L145" s="39"/>
      <c r="M145" s="200" t="s">
        <v>1</v>
      </c>
      <c r="N145" s="201" t="s">
        <v>37</v>
      </c>
      <c r="O145" s="71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187</v>
      </c>
      <c r="AT145" s="204" t="s">
        <v>184</v>
      </c>
      <c r="AU145" s="204" t="s">
        <v>80</v>
      </c>
      <c r="AY145" s="17" t="s">
        <v>182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7" t="s">
        <v>80</v>
      </c>
      <c r="BK145" s="205">
        <f t="shared" si="19"/>
        <v>0</v>
      </c>
      <c r="BL145" s="17" t="s">
        <v>187</v>
      </c>
      <c r="BM145" s="204" t="s">
        <v>7468</v>
      </c>
    </row>
    <row r="146" spans="1:65" s="2" customFormat="1" ht="16.5" customHeight="1">
      <c r="A146" s="34"/>
      <c r="B146" s="35"/>
      <c r="C146" s="192" t="s">
        <v>390</v>
      </c>
      <c r="D146" s="192" t="s">
        <v>184</v>
      </c>
      <c r="E146" s="193" t="s">
        <v>7469</v>
      </c>
      <c r="F146" s="194" t="s">
        <v>7470</v>
      </c>
      <c r="G146" s="195" t="s">
        <v>1883</v>
      </c>
      <c r="H146" s="196">
        <v>2</v>
      </c>
      <c r="I146" s="197"/>
      <c r="J146" s="198">
        <f t="shared" si="10"/>
        <v>0</v>
      </c>
      <c r="K146" s="199"/>
      <c r="L146" s="39"/>
      <c r="M146" s="200" t="s">
        <v>1</v>
      </c>
      <c r="N146" s="201" t="s">
        <v>37</v>
      </c>
      <c r="O146" s="71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187</v>
      </c>
      <c r="AT146" s="204" t="s">
        <v>184</v>
      </c>
      <c r="AU146" s="204" t="s">
        <v>80</v>
      </c>
      <c r="AY146" s="17" t="s">
        <v>182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7" t="s">
        <v>80</v>
      </c>
      <c r="BK146" s="205">
        <f t="shared" si="19"/>
        <v>0</v>
      </c>
      <c r="BL146" s="17" t="s">
        <v>187</v>
      </c>
      <c r="BM146" s="204" t="s">
        <v>7471</v>
      </c>
    </row>
    <row r="147" spans="1:65" s="2" customFormat="1" ht="16.5" customHeight="1">
      <c r="A147" s="34"/>
      <c r="B147" s="35"/>
      <c r="C147" s="192" t="s">
        <v>397</v>
      </c>
      <c r="D147" s="192" t="s">
        <v>184</v>
      </c>
      <c r="E147" s="193" t="s">
        <v>7472</v>
      </c>
      <c r="F147" s="194" t="s">
        <v>7473</v>
      </c>
      <c r="G147" s="195" t="s">
        <v>1883</v>
      </c>
      <c r="H147" s="196">
        <v>135</v>
      </c>
      <c r="I147" s="197"/>
      <c r="J147" s="198">
        <f t="shared" si="10"/>
        <v>0</v>
      </c>
      <c r="K147" s="199"/>
      <c r="L147" s="39"/>
      <c r="M147" s="200" t="s">
        <v>1</v>
      </c>
      <c r="N147" s="201" t="s">
        <v>37</v>
      </c>
      <c r="O147" s="71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187</v>
      </c>
      <c r="AT147" s="204" t="s">
        <v>184</v>
      </c>
      <c r="AU147" s="204" t="s">
        <v>80</v>
      </c>
      <c r="AY147" s="17" t="s">
        <v>182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7" t="s">
        <v>80</v>
      </c>
      <c r="BK147" s="205">
        <f t="shared" si="19"/>
        <v>0</v>
      </c>
      <c r="BL147" s="17" t="s">
        <v>187</v>
      </c>
      <c r="BM147" s="204" t="s">
        <v>7474</v>
      </c>
    </row>
    <row r="148" spans="1:65" s="2" customFormat="1" ht="16.5" customHeight="1">
      <c r="A148" s="34"/>
      <c r="B148" s="35"/>
      <c r="C148" s="192" t="s">
        <v>403</v>
      </c>
      <c r="D148" s="192" t="s">
        <v>184</v>
      </c>
      <c r="E148" s="193" t="s">
        <v>7475</v>
      </c>
      <c r="F148" s="194" t="s">
        <v>7476</v>
      </c>
      <c r="G148" s="195" t="s">
        <v>1883</v>
      </c>
      <c r="H148" s="196">
        <v>30</v>
      </c>
      <c r="I148" s="197"/>
      <c r="J148" s="198">
        <f t="shared" si="1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187</v>
      </c>
      <c r="AT148" s="204" t="s">
        <v>184</v>
      </c>
      <c r="AU148" s="204" t="s">
        <v>80</v>
      </c>
      <c r="AY148" s="17" t="s">
        <v>182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7" t="s">
        <v>80</v>
      </c>
      <c r="BK148" s="205">
        <f t="shared" si="19"/>
        <v>0</v>
      </c>
      <c r="BL148" s="17" t="s">
        <v>187</v>
      </c>
      <c r="BM148" s="204" t="s">
        <v>7477</v>
      </c>
    </row>
    <row r="149" spans="1:65" s="2" customFormat="1" ht="16.5" customHeight="1">
      <c r="A149" s="34"/>
      <c r="B149" s="35"/>
      <c r="C149" s="192" t="s">
        <v>413</v>
      </c>
      <c r="D149" s="192" t="s">
        <v>184</v>
      </c>
      <c r="E149" s="193" t="s">
        <v>7478</v>
      </c>
      <c r="F149" s="194" t="s">
        <v>7479</v>
      </c>
      <c r="G149" s="195" t="s">
        <v>1883</v>
      </c>
      <c r="H149" s="196">
        <v>7</v>
      </c>
      <c r="I149" s="197"/>
      <c r="J149" s="198">
        <f t="shared" si="1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187</v>
      </c>
      <c r="AT149" s="204" t="s">
        <v>184</v>
      </c>
      <c r="AU149" s="204" t="s">
        <v>80</v>
      </c>
      <c r="AY149" s="17" t="s">
        <v>182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7" t="s">
        <v>80</v>
      </c>
      <c r="BK149" s="205">
        <f t="shared" si="19"/>
        <v>0</v>
      </c>
      <c r="BL149" s="17" t="s">
        <v>187</v>
      </c>
      <c r="BM149" s="204" t="s">
        <v>7480</v>
      </c>
    </row>
    <row r="150" spans="1:65" s="2" customFormat="1" ht="16.5" customHeight="1">
      <c r="A150" s="34"/>
      <c r="B150" s="35"/>
      <c r="C150" s="192" t="s">
        <v>418</v>
      </c>
      <c r="D150" s="192" t="s">
        <v>184</v>
      </c>
      <c r="E150" s="193" t="s">
        <v>7481</v>
      </c>
      <c r="F150" s="194" t="s">
        <v>7482</v>
      </c>
      <c r="G150" s="195" t="s">
        <v>1883</v>
      </c>
      <c r="H150" s="196">
        <v>6</v>
      </c>
      <c r="I150" s="197"/>
      <c r="J150" s="198">
        <f t="shared" si="10"/>
        <v>0</v>
      </c>
      <c r="K150" s="199"/>
      <c r="L150" s="39"/>
      <c r="M150" s="200" t="s">
        <v>1</v>
      </c>
      <c r="N150" s="201" t="s">
        <v>37</v>
      </c>
      <c r="O150" s="71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187</v>
      </c>
      <c r="AT150" s="204" t="s">
        <v>184</v>
      </c>
      <c r="AU150" s="204" t="s">
        <v>80</v>
      </c>
      <c r="AY150" s="17" t="s">
        <v>182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7" t="s">
        <v>80</v>
      </c>
      <c r="BK150" s="205">
        <f t="shared" si="19"/>
        <v>0</v>
      </c>
      <c r="BL150" s="17" t="s">
        <v>187</v>
      </c>
      <c r="BM150" s="204" t="s">
        <v>7483</v>
      </c>
    </row>
    <row r="151" spans="1:65" s="2" customFormat="1" ht="16.5" customHeight="1">
      <c r="A151" s="34"/>
      <c r="B151" s="35"/>
      <c r="C151" s="192" t="s">
        <v>423</v>
      </c>
      <c r="D151" s="192" t="s">
        <v>184</v>
      </c>
      <c r="E151" s="193" t="s">
        <v>7484</v>
      </c>
      <c r="F151" s="194" t="s">
        <v>7485</v>
      </c>
      <c r="G151" s="195" t="s">
        <v>1883</v>
      </c>
      <c r="H151" s="196">
        <v>10</v>
      </c>
      <c r="I151" s="197"/>
      <c r="J151" s="198">
        <f t="shared" si="10"/>
        <v>0</v>
      </c>
      <c r="K151" s="199"/>
      <c r="L151" s="39"/>
      <c r="M151" s="200" t="s">
        <v>1</v>
      </c>
      <c r="N151" s="201" t="s">
        <v>37</v>
      </c>
      <c r="O151" s="71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187</v>
      </c>
      <c r="AT151" s="204" t="s">
        <v>184</v>
      </c>
      <c r="AU151" s="204" t="s">
        <v>80</v>
      </c>
      <c r="AY151" s="17" t="s">
        <v>182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7" t="s">
        <v>80</v>
      </c>
      <c r="BK151" s="205">
        <f t="shared" si="19"/>
        <v>0</v>
      </c>
      <c r="BL151" s="17" t="s">
        <v>187</v>
      </c>
      <c r="BM151" s="204" t="s">
        <v>7486</v>
      </c>
    </row>
    <row r="152" spans="1:65" s="2" customFormat="1" ht="16.5" customHeight="1">
      <c r="A152" s="34"/>
      <c r="B152" s="35"/>
      <c r="C152" s="192" t="s">
        <v>427</v>
      </c>
      <c r="D152" s="192" t="s">
        <v>184</v>
      </c>
      <c r="E152" s="193" t="s">
        <v>7487</v>
      </c>
      <c r="F152" s="194" t="s">
        <v>7488</v>
      </c>
      <c r="G152" s="195" t="s">
        <v>1883</v>
      </c>
      <c r="H152" s="196">
        <v>5</v>
      </c>
      <c r="I152" s="197"/>
      <c r="J152" s="198">
        <f t="shared" si="10"/>
        <v>0</v>
      </c>
      <c r="K152" s="199"/>
      <c r="L152" s="39"/>
      <c r="M152" s="200" t="s">
        <v>1</v>
      </c>
      <c r="N152" s="201" t="s">
        <v>37</v>
      </c>
      <c r="O152" s="71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187</v>
      </c>
      <c r="AT152" s="204" t="s">
        <v>184</v>
      </c>
      <c r="AU152" s="204" t="s">
        <v>80</v>
      </c>
      <c r="AY152" s="17" t="s">
        <v>182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7" t="s">
        <v>80</v>
      </c>
      <c r="BK152" s="205">
        <f t="shared" si="19"/>
        <v>0</v>
      </c>
      <c r="BL152" s="17" t="s">
        <v>187</v>
      </c>
      <c r="BM152" s="204" t="s">
        <v>7489</v>
      </c>
    </row>
    <row r="153" spans="1:65" s="2" customFormat="1" ht="16.5" customHeight="1">
      <c r="A153" s="34"/>
      <c r="B153" s="35"/>
      <c r="C153" s="192" t="s">
        <v>434</v>
      </c>
      <c r="D153" s="192" t="s">
        <v>184</v>
      </c>
      <c r="E153" s="193" t="s">
        <v>7490</v>
      </c>
      <c r="F153" s="194" t="s">
        <v>7491</v>
      </c>
      <c r="G153" s="195" t="s">
        <v>1883</v>
      </c>
      <c r="H153" s="196">
        <v>4</v>
      </c>
      <c r="I153" s="197"/>
      <c r="J153" s="198">
        <f t="shared" si="10"/>
        <v>0</v>
      </c>
      <c r="K153" s="199"/>
      <c r="L153" s="39"/>
      <c r="M153" s="200" t="s">
        <v>1</v>
      </c>
      <c r="N153" s="201" t="s">
        <v>37</v>
      </c>
      <c r="O153" s="71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187</v>
      </c>
      <c r="AT153" s="204" t="s">
        <v>184</v>
      </c>
      <c r="AU153" s="204" t="s">
        <v>80</v>
      </c>
      <c r="AY153" s="17" t="s">
        <v>182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7" t="s">
        <v>80</v>
      </c>
      <c r="BK153" s="205">
        <f t="shared" si="19"/>
        <v>0</v>
      </c>
      <c r="BL153" s="17" t="s">
        <v>187</v>
      </c>
      <c r="BM153" s="204" t="s">
        <v>7492</v>
      </c>
    </row>
    <row r="154" spans="1:65" s="2" customFormat="1" ht="16.5" customHeight="1">
      <c r="A154" s="34"/>
      <c r="B154" s="35"/>
      <c r="C154" s="192" t="s">
        <v>438</v>
      </c>
      <c r="D154" s="192" t="s">
        <v>184</v>
      </c>
      <c r="E154" s="193" t="s">
        <v>7493</v>
      </c>
      <c r="F154" s="194" t="s">
        <v>7494</v>
      </c>
      <c r="G154" s="195" t="s">
        <v>1883</v>
      </c>
      <c r="H154" s="196">
        <v>5</v>
      </c>
      <c r="I154" s="197"/>
      <c r="J154" s="198">
        <f t="shared" si="10"/>
        <v>0</v>
      </c>
      <c r="K154" s="199"/>
      <c r="L154" s="39"/>
      <c r="M154" s="200" t="s">
        <v>1</v>
      </c>
      <c r="N154" s="201" t="s">
        <v>37</v>
      </c>
      <c r="O154" s="71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187</v>
      </c>
      <c r="AT154" s="204" t="s">
        <v>184</v>
      </c>
      <c r="AU154" s="204" t="s">
        <v>80</v>
      </c>
      <c r="AY154" s="17" t="s">
        <v>182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7" t="s">
        <v>80</v>
      </c>
      <c r="BK154" s="205">
        <f t="shared" si="19"/>
        <v>0</v>
      </c>
      <c r="BL154" s="17" t="s">
        <v>187</v>
      </c>
      <c r="BM154" s="204" t="s">
        <v>7495</v>
      </c>
    </row>
    <row r="155" spans="1:65" s="2" customFormat="1" ht="16.5" customHeight="1">
      <c r="A155" s="34"/>
      <c r="B155" s="35"/>
      <c r="C155" s="192" t="s">
        <v>443</v>
      </c>
      <c r="D155" s="192" t="s">
        <v>184</v>
      </c>
      <c r="E155" s="193" t="s">
        <v>7496</v>
      </c>
      <c r="F155" s="194" t="s">
        <v>7497</v>
      </c>
      <c r="G155" s="195" t="s">
        <v>1883</v>
      </c>
      <c r="H155" s="196">
        <v>23</v>
      </c>
      <c r="I155" s="197"/>
      <c r="J155" s="198">
        <f t="shared" si="10"/>
        <v>0</v>
      </c>
      <c r="K155" s="199"/>
      <c r="L155" s="39"/>
      <c r="M155" s="200" t="s">
        <v>1</v>
      </c>
      <c r="N155" s="201" t="s">
        <v>37</v>
      </c>
      <c r="O155" s="71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187</v>
      </c>
      <c r="AT155" s="204" t="s">
        <v>184</v>
      </c>
      <c r="AU155" s="204" t="s">
        <v>80</v>
      </c>
      <c r="AY155" s="17" t="s">
        <v>182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7" t="s">
        <v>80</v>
      </c>
      <c r="BK155" s="205">
        <f t="shared" si="19"/>
        <v>0</v>
      </c>
      <c r="BL155" s="17" t="s">
        <v>187</v>
      </c>
      <c r="BM155" s="204" t="s">
        <v>7498</v>
      </c>
    </row>
    <row r="156" spans="1:65" s="2" customFormat="1" ht="16.5" customHeight="1">
      <c r="A156" s="34"/>
      <c r="B156" s="35"/>
      <c r="C156" s="192" t="s">
        <v>447</v>
      </c>
      <c r="D156" s="192" t="s">
        <v>184</v>
      </c>
      <c r="E156" s="193" t="s">
        <v>7499</v>
      </c>
      <c r="F156" s="194" t="s">
        <v>7500</v>
      </c>
      <c r="G156" s="195" t="s">
        <v>1883</v>
      </c>
      <c r="H156" s="196">
        <v>23</v>
      </c>
      <c r="I156" s="197"/>
      <c r="J156" s="198">
        <f t="shared" si="10"/>
        <v>0</v>
      </c>
      <c r="K156" s="199"/>
      <c r="L156" s="39"/>
      <c r="M156" s="200" t="s">
        <v>1</v>
      </c>
      <c r="N156" s="201" t="s">
        <v>37</v>
      </c>
      <c r="O156" s="71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187</v>
      </c>
      <c r="AT156" s="204" t="s">
        <v>184</v>
      </c>
      <c r="AU156" s="204" t="s">
        <v>80</v>
      </c>
      <c r="AY156" s="17" t="s">
        <v>182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7" t="s">
        <v>80</v>
      </c>
      <c r="BK156" s="205">
        <f t="shared" si="19"/>
        <v>0</v>
      </c>
      <c r="BL156" s="17" t="s">
        <v>187</v>
      </c>
      <c r="BM156" s="204" t="s">
        <v>7501</v>
      </c>
    </row>
    <row r="157" spans="1:65" s="2" customFormat="1" ht="16.5" customHeight="1">
      <c r="A157" s="34"/>
      <c r="B157" s="35"/>
      <c r="C157" s="192" t="s">
        <v>452</v>
      </c>
      <c r="D157" s="192" t="s">
        <v>184</v>
      </c>
      <c r="E157" s="193" t="s">
        <v>7502</v>
      </c>
      <c r="F157" s="194" t="s">
        <v>7503</v>
      </c>
      <c r="G157" s="195" t="s">
        <v>1883</v>
      </c>
      <c r="H157" s="196">
        <v>29</v>
      </c>
      <c r="I157" s="197"/>
      <c r="J157" s="198">
        <f t="shared" si="10"/>
        <v>0</v>
      </c>
      <c r="K157" s="199"/>
      <c r="L157" s="39"/>
      <c r="M157" s="200" t="s">
        <v>1</v>
      </c>
      <c r="N157" s="201" t="s">
        <v>37</v>
      </c>
      <c r="O157" s="71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187</v>
      </c>
      <c r="AT157" s="204" t="s">
        <v>184</v>
      </c>
      <c r="AU157" s="204" t="s">
        <v>80</v>
      </c>
      <c r="AY157" s="17" t="s">
        <v>182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7" t="s">
        <v>80</v>
      </c>
      <c r="BK157" s="205">
        <f t="shared" si="19"/>
        <v>0</v>
      </c>
      <c r="BL157" s="17" t="s">
        <v>187</v>
      </c>
      <c r="BM157" s="204" t="s">
        <v>7504</v>
      </c>
    </row>
    <row r="158" spans="1:65" s="2" customFormat="1" ht="16.5" customHeight="1">
      <c r="A158" s="34"/>
      <c r="B158" s="35"/>
      <c r="C158" s="192" t="s">
        <v>460</v>
      </c>
      <c r="D158" s="192" t="s">
        <v>184</v>
      </c>
      <c r="E158" s="193" t="s">
        <v>7505</v>
      </c>
      <c r="F158" s="194" t="s">
        <v>7506</v>
      </c>
      <c r="G158" s="195" t="s">
        <v>1883</v>
      </c>
      <c r="H158" s="196">
        <v>26</v>
      </c>
      <c r="I158" s="197"/>
      <c r="J158" s="198">
        <f t="shared" si="10"/>
        <v>0</v>
      </c>
      <c r="K158" s="199"/>
      <c r="L158" s="39"/>
      <c r="M158" s="200" t="s">
        <v>1</v>
      </c>
      <c r="N158" s="201" t="s">
        <v>37</v>
      </c>
      <c r="O158" s="71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187</v>
      </c>
      <c r="AT158" s="204" t="s">
        <v>184</v>
      </c>
      <c r="AU158" s="204" t="s">
        <v>80</v>
      </c>
      <c r="AY158" s="17" t="s">
        <v>182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7" t="s">
        <v>80</v>
      </c>
      <c r="BK158" s="205">
        <f t="shared" si="19"/>
        <v>0</v>
      </c>
      <c r="BL158" s="17" t="s">
        <v>187</v>
      </c>
      <c r="BM158" s="204" t="s">
        <v>7507</v>
      </c>
    </row>
    <row r="159" spans="1:65" s="2" customFormat="1" ht="16.5" customHeight="1">
      <c r="A159" s="34"/>
      <c r="B159" s="35"/>
      <c r="C159" s="192" t="s">
        <v>467</v>
      </c>
      <c r="D159" s="192" t="s">
        <v>184</v>
      </c>
      <c r="E159" s="193" t="s">
        <v>7508</v>
      </c>
      <c r="F159" s="194" t="s">
        <v>7509</v>
      </c>
      <c r="G159" s="195" t="s">
        <v>7510</v>
      </c>
      <c r="H159" s="196">
        <v>16</v>
      </c>
      <c r="I159" s="197"/>
      <c r="J159" s="198">
        <f t="shared" si="10"/>
        <v>0</v>
      </c>
      <c r="K159" s="199"/>
      <c r="L159" s="39"/>
      <c r="M159" s="200" t="s">
        <v>1</v>
      </c>
      <c r="N159" s="201" t="s">
        <v>37</v>
      </c>
      <c r="O159" s="71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187</v>
      </c>
      <c r="AT159" s="204" t="s">
        <v>184</v>
      </c>
      <c r="AU159" s="204" t="s">
        <v>80</v>
      </c>
      <c r="AY159" s="17" t="s">
        <v>182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7" t="s">
        <v>80</v>
      </c>
      <c r="BK159" s="205">
        <f t="shared" si="19"/>
        <v>0</v>
      </c>
      <c r="BL159" s="17" t="s">
        <v>187</v>
      </c>
      <c r="BM159" s="204" t="s">
        <v>7511</v>
      </c>
    </row>
    <row r="160" spans="1:65" s="2" customFormat="1" ht="21.75" customHeight="1">
      <c r="A160" s="34"/>
      <c r="B160" s="35"/>
      <c r="C160" s="192" t="s">
        <v>474</v>
      </c>
      <c r="D160" s="192" t="s">
        <v>184</v>
      </c>
      <c r="E160" s="193" t="s">
        <v>7512</v>
      </c>
      <c r="F160" s="194" t="s">
        <v>7513</v>
      </c>
      <c r="G160" s="195" t="s">
        <v>292</v>
      </c>
      <c r="H160" s="196">
        <v>22.068999999999999</v>
      </c>
      <c r="I160" s="197"/>
      <c r="J160" s="198">
        <f t="shared" si="10"/>
        <v>0</v>
      </c>
      <c r="K160" s="199"/>
      <c r="L160" s="39"/>
      <c r="M160" s="200" t="s">
        <v>1</v>
      </c>
      <c r="N160" s="201" t="s">
        <v>37</v>
      </c>
      <c r="O160" s="71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187</v>
      </c>
      <c r="AT160" s="204" t="s">
        <v>184</v>
      </c>
      <c r="AU160" s="204" t="s">
        <v>80</v>
      </c>
      <c r="AY160" s="17" t="s">
        <v>182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7" t="s">
        <v>80</v>
      </c>
      <c r="BK160" s="205">
        <f t="shared" si="19"/>
        <v>0</v>
      </c>
      <c r="BL160" s="17" t="s">
        <v>187</v>
      </c>
      <c r="BM160" s="204" t="s">
        <v>7514</v>
      </c>
    </row>
    <row r="161" spans="1:65" s="12" customFormat="1" ht="25.9" customHeight="1">
      <c r="B161" s="176"/>
      <c r="C161" s="177"/>
      <c r="D161" s="178" t="s">
        <v>71</v>
      </c>
      <c r="E161" s="179" t="s">
        <v>7515</v>
      </c>
      <c r="F161" s="179" t="s">
        <v>7516</v>
      </c>
      <c r="G161" s="177"/>
      <c r="H161" s="177"/>
      <c r="I161" s="180"/>
      <c r="J161" s="181">
        <f>BK161</f>
        <v>0</v>
      </c>
      <c r="K161" s="177"/>
      <c r="L161" s="182"/>
      <c r="M161" s="183"/>
      <c r="N161" s="184"/>
      <c r="O161" s="184"/>
      <c r="P161" s="185">
        <f>SUM(P162:P172)</f>
        <v>0</v>
      </c>
      <c r="Q161" s="184"/>
      <c r="R161" s="185">
        <f>SUM(R162:R172)</f>
        <v>0</v>
      </c>
      <c r="S161" s="184"/>
      <c r="T161" s="186">
        <f>SUM(T162:T172)</f>
        <v>0</v>
      </c>
      <c r="AR161" s="187" t="s">
        <v>80</v>
      </c>
      <c r="AT161" s="188" t="s">
        <v>71</v>
      </c>
      <c r="AU161" s="188" t="s">
        <v>72</v>
      </c>
      <c r="AY161" s="187" t="s">
        <v>182</v>
      </c>
      <c r="BK161" s="189">
        <f>SUM(BK162:BK172)</f>
        <v>0</v>
      </c>
    </row>
    <row r="162" spans="1:65" s="2" customFormat="1" ht="21.75" customHeight="1">
      <c r="A162" s="34"/>
      <c r="B162" s="35"/>
      <c r="C162" s="192" t="s">
        <v>481</v>
      </c>
      <c r="D162" s="192" t="s">
        <v>184</v>
      </c>
      <c r="E162" s="193" t="s">
        <v>7517</v>
      </c>
      <c r="F162" s="194" t="s">
        <v>7518</v>
      </c>
      <c r="G162" s="195" t="s">
        <v>186</v>
      </c>
      <c r="H162" s="196">
        <v>4.8479999999999999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187</v>
      </c>
      <c r="AT162" s="204" t="s">
        <v>184</v>
      </c>
      <c r="AU162" s="204" t="s">
        <v>80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187</v>
      </c>
      <c r="BM162" s="204" t="s">
        <v>7519</v>
      </c>
    </row>
    <row r="163" spans="1:65" s="14" customFormat="1" ht="11.25">
      <c r="B163" s="217"/>
      <c r="C163" s="218"/>
      <c r="D163" s="208" t="s">
        <v>194</v>
      </c>
      <c r="E163" s="219" t="s">
        <v>1</v>
      </c>
      <c r="F163" s="220" t="s">
        <v>7520</v>
      </c>
      <c r="G163" s="218"/>
      <c r="H163" s="221">
        <v>4.8479999999999999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194</v>
      </c>
      <c r="AU163" s="227" t="s">
        <v>80</v>
      </c>
      <c r="AV163" s="14" t="s">
        <v>82</v>
      </c>
      <c r="AW163" s="14" t="s">
        <v>29</v>
      </c>
      <c r="AX163" s="14" t="s">
        <v>72</v>
      </c>
      <c r="AY163" s="227" t="s">
        <v>182</v>
      </c>
    </row>
    <row r="164" spans="1:65" s="15" customFormat="1" ht="11.25">
      <c r="B164" s="228"/>
      <c r="C164" s="229"/>
      <c r="D164" s="208" t="s">
        <v>194</v>
      </c>
      <c r="E164" s="230" t="s">
        <v>1</v>
      </c>
      <c r="F164" s="231" t="s">
        <v>218</v>
      </c>
      <c r="G164" s="229"/>
      <c r="H164" s="232">
        <v>4.8479999999999999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194</v>
      </c>
      <c r="AU164" s="238" t="s">
        <v>80</v>
      </c>
      <c r="AV164" s="15" t="s">
        <v>187</v>
      </c>
      <c r="AW164" s="15" t="s">
        <v>29</v>
      </c>
      <c r="AX164" s="15" t="s">
        <v>80</v>
      </c>
      <c r="AY164" s="238" t="s">
        <v>182</v>
      </c>
    </row>
    <row r="165" spans="1:65" s="2" customFormat="1" ht="44.25" customHeight="1">
      <c r="A165" s="34"/>
      <c r="B165" s="35"/>
      <c r="C165" s="192" t="s">
        <v>488</v>
      </c>
      <c r="D165" s="192" t="s">
        <v>184</v>
      </c>
      <c r="E165" s="193" t="s">
        <v>7521</v>
      </c>
      <c r="F165" s="194" t="s">
        <v>7522</v>
      </c>
      <c r="G165" s="195" t="s">
        <v>318</v>
      </c>
      <c r="H165" s="196">
        <v>20.2</v>
      </c>
      <c r="I165" s="197"/>
      <c r="J165" s="198">
        <f>ROUND(I165*H165,2)</f>
        <v>0</v>
      </c>
      <c r="K165" s="199"/>
      <c r="L165" s="39"/>
      <c r="M165" s="200" t="s">
        <v>1</v>
      </c>
      <c r="N165" s="201" t="s">
        <v>37</v>
      </c>
      <c r="O165" s="7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187</v>
      </c>
      <c r="AT165" s="204" t="s">
        <v>184</v>
      </c>
      <c r="AU165" s="204" t="s">
        <v>80</v>
      </c>
      <c r="AY165" s="17" t="s">
        <v>182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80</v>
      </c>
      <c r="BK165" s="205">
        <f>ROUND(I165*H165,2)</f>
        <v>0</v>
      </c>
      <c r="BL165" s="17" t="s">
        <v>187</v>
      </c>
      <c r="BM165" s="204" t="s">
        <v>7523</v>
      </c>
    </row>
    <row r="166" spans="1:65" s="2" customFormat="1" ht="19.5">
      <c r="A166" s="34"/>
      <c r="B166" s="35"/>
      <c r="C166" s="36"/>
      <c r="D166" s="208" t="s">
        <v>652</v>
      </c>
      <c r="E166" s="36"/>
      <c r="F166" s="253" t="s">
        <v>7524</v>
      </c>
      <c r="G166" s="36"/>
      <c r="H166" s="36"/>
      <c r="I166" s="254"/>
      <c r="J166" s="36"/>
      <c r="K166" s="36"/>
      <c r="L166" s="39"/>
      <c r="M166" s="255"/>
      <c r="N166" s="256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652</v>
      </c>
      <c r="AU166" s="17" t="s">
        <v>80</v>
      </c>
    </row>
    <row r="167" spans="1:65" s="14" customFormat="1" ht="11.25">
      <c r="B167" s="217"/>
      <c r="C167" s="218"/>
      <c r="D167" s="208" t="s">
        <v>194</v>
      </c>
      <c r="E167" s="219" t="s">
        <v>1</v>
      </c>
      <c r="F167" s="220" t="s">
        <v>3379</v>
      </c>
      <c r="G167" s="218"/>
      <c r="H167" s="221">
        <v>10.199999999999999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194</v>
      </c>
      <c r="AU167" s="227" t="s">
        <v>80</v>
      </c>
      <c r="AV167" s="14" t="s">
        <v>82</v>
      </c>
      <c r="AW167" s="14" t="s">
        <v>29</v>
      </c>
      <c r="AX167" s="14" t="s">
        <v>72</v>
      </c>
      <c r="AY167" s="227" t="s">
        <v>182</v>
      </c>
    </row>
    <row r="168" spans="1:65" s="13" customFormat="1" ht="11.25">
      <c r="B168" s="206"/>
      <c r="C168" s="207"/>
      <c r="D168" s="208" t="s">
        <v>194</v>
      </c>
      <c r="E168" s="209" t="s">
        <v>1</v>
      </c>
      <c r="F168" s="210" t="s">
        <v>7525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194</v>
      </c>
      <c r="AU168" s="216" t="s">
        <v>80</v>
      </c>
      <c r="AV168" s="13" t="s">
        <v>80</v>
      </c>
      <c r="AW168" s="13" t="s">
        <v>29</v>
      </c>
      <c r="AX168" s="13" t="s">
        <v>72</v>
      </c>
      <c r="AY168" s="216" t="s">
        <v>182</v>
      </c>
    </row>
    <row r="169" spans="1:65" s="14" customFormat="1" ht="11.25">
      <c r="B169" s="217"/>
      <c r="C169" s="218"/>
      <c r="D169" s="208" t="s">
        <v>194</v>
      </c>
      <c r="E169" s="219" t="s">
        <v>1</v>
      </c>
      <c r="F169" s="220" t="s">
        <v>136</v>
      </c>
      <c r="G169" s="218"/>
      <c r="H169" s="221">
        <v>10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194</v>
      </c>
      <c r="AU169" s="227" t="s">
        <v>80</v>
      </c>
      <c r="AV169" s="14" t="s">
        <v>82</v>
      </c>
      <c r="AW169" s="14" t="s">
        <v>29</v>
      </c>
      <c r="AX169" s="14" t="s">
        <v>72</v>
      </c>
      <c r="AY169" s="227" t="s">
        <v>182</v>
      </c>
    </row>
    <row r="170" spans="1:65" s="15" customFormat="1" ht="11.25">
      <c r="B170" s="228"/>
      <c r="C170" s="229"/>
      <c r="D170" s="208" t="s">
        <v>194</v>
      </c>
      <c r="E170" s="230" t="s">
        <v>1</v>
      </c>
      <c r="F170" s="231" t="s">
        <v>218</v>
      </c>
      <c r="G170" s="229"/>
      <c r="H170" s="232">
        <v>20.2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194</v>
      </c>
      <c r="AU170" s="238" t="s">
        <v>80</v>
      </c>
      <c r="AV170" s="15" t="s">
        <v>187</v>
      </c>
      <c r="AW170" s="15" t="s">
        <v>29</v>
      </c>
      <c r="AX170" s="15" t="s">
        <v>80</v>
      </c>
      <c r="AY170" s="238" t="s">
        <v>182</v>
      </c>
    </row>
    <row r="171" spans="1:65" s="2" customFormat="1" ht="16.5" customHeight="1">
      <c r="A171" s="34"/>
      <c r="B171" s="35"/>
      <c r="C171" s="192" t="s">
        <v>492</v>
      </c>
      <c r="D171" s="192" t="s">
        <v>184</v>
      </c>
      <c r="E171" s="193" t="s">
        <v>7526</v>
      </c>
      <c r="F171" s="194" t="s">
        <v>7527</v>
      </c>
      <c r="G171" s="195" t="s">
        <v>318</v>
      </c>
      <c r="H171" s="196">
        <v>20.2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187</v>
      </c>
      <c r="AT171" s="204" t="s">
        <v>184</v>
      </c>
      <c r="AU171" s="204" t="s">
        <v>80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187</v>
      </c>
      <c r="BM171" s="204" t="s">
        <v>7528</v>
      </c>
    </row>
    <row r="172" spans="1:65" s="2" customFormat="1" ht="19.5">
      <c r="A172" s="34"/>
      <c r="B172" s="35"/>
      <c r="C172" s="36"/>
      <c r="D172" s="208" t="s">
        <v>652</v>
      </c>
      <c r="E172" s="36"/>
      <c r="F172" s="253" t="s">
        <v>7529</v>
      </c>
      <c r="G172" s="36"/>
      <c r="H172" s="36"/>
      <c r="I172" s="254"/>
      <c r="J172" s="36"/>
      <c r="K172" s="36"/>
      <c r="L172" s="39"/>
      <c r="M172" s="265"/>
      <c r="N172" s="266"/>
      <c r="O172" s="259"/>
      <c r="P172" s="259"/>
      <c r="Q172" s="259"/>
      <c r="R172" s="259"/>
      <c r="S172" s="259"/>
      <c r="T172" s="267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652</v>
      </c>
      <c r="AU172" s="17" t="s">
        <v>80</v>
      </c>
    </row>
    <row r="173" spans="1:65" s="2" customFormat="1" ht="6.95" customHeight="1">
      <c r="A173" s="3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RgGDjDnWpJ9UNKjdwq2tkrwPIdd8GVpmjeTbpbCwjrm8E8p6XDWghdXRLIICb3zjaPLgOrATrabLbi/Q3PzWIA==" saltValue="eDXg7Sdx+PlEiP4xhl6PbvCnC2Lu1aJp6uzdBM0pSBeY/81jleo8KOIWEigb35jfreSrSuK/FIxWypP51jRqFw==" spinCount="100000" sheet="1" objects="1" scenarios="1" formatColumns="0" formatRows="0" autoFilter="0"/>
  <autoFilter ref="C118:K17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147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148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13" t="str">
        <f>'Rekapitulace stavby'!K6</f>
        <v>Dejvické divadlo-Přístavba a stavební úpravy objektu č.p.1084, k.ú. Dejvice, Zelená 15a,Praha 6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9" t="s">
        <v>149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7530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45771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9" t="s">
        <v>1</v>
      </c>
      <c r="F27" s="319"/>
      <c r="G27" s="319"/>
      <c r="H27" s="31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ROUND((SUM(BE125:BE190)),  2)</f>
        <v>0</v>
      </c>
      <c r="G33" s="34"/>
      <c r="H33" s="34"/>
      <c r="I33" s="130">
        <v>0.21</v>
      </c>
      <c r="J33" s="129">
        <f>ROUND(((SUM(BE125:BE190))*I33),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ROUND((SUM(BF125:BF190)),  2)</f>
        <v>0</v>
      </c>
      <c r="G34" s="34"/>
      <c r="H34" s="34"/>
      <c r="I34" s="130">
        <v>0.12</v>
      </c>
      <c r="J34" s="129">
        <f>ROUND(((SUM(BF125:BF190))*I34),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ROUND((SUM(BG125:BG190)),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ROUND((SUM(BH125:BH190)),  2)</f>
        <v>0</v>
      </c>
      <c r="G36" s="34"/>
      <c r="H36" s="34"/>
      <c r="I36" s="130">
        <v>0.12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ROUND((SUM(BI125:BI190)),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Dejvické divadlo-Přístavba a stavební úpravy objektu č.p.1084, k.ú. Dejvice, Zelená 15a,Praha 6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149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14 - VRN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45771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152</v>
      </c>
      <c r="D94" s="150"/>
      <c r="E94" s="150"/>
      <c r="F94" s="150"/>
      <c r="G94" s="150"/>
      <c r="H94" s="150"/>
      <c r="I94" s="150"/>
      <c r="J94" s="151" t="s">
        <v>153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154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155</v>
      </c>
    </row>
    <row r="97" spans="1:31" s="9" customFormat="1" ht="24.95" customHeight="1">
      <c r="B97" s="153"/>
      <c r="C97" s="154"/>
      <c r="D97" s="155" t="s">
        <v>4252</v>
      </c>
      <c r="E97" s="156"/>
      <c r="F97" s="156"/>
      <c r="G97" s="156"/>
      <c r="H97" s="156"/>
      <c r="I97" s="156"/>
      <c r="J97" s="157">
        <f>J126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4253</v>
      </c>
      <c r="E98" s="161"/>
      <c r="F98" s="161"/>
      <c r="G98" s="161"/>
      <c r="H98" s="161"/>
      <c r="I98" s="161"/>
      <c r="J98" s="162">
        <f>J127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7531</v>
      </c>
      <c r="E99" s="161"/>
      <c r="F99" s="161"/>
      <c r="G99" s="161"/>
      <c r="H99" s="161"/>
      <c r="I99" s="161"/>
      <c r="J99" s="162">
        <f>J138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7532</v>
      </c>
      <c r="E100" s="161"/>
      <c r="F100" s="161"/>
      <c r="G100" s="161"/>
      <c r="H100" s="161"/>
      <c r="I100" s="161"/>
      <c r="J100" s="162">
        <f>J140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7533</v>
      </c>
      <c r="E101" s="161"/>
      <c r="F101" s="161"/>
      <c r="G101" s="161"/>
      <c r="H101" s="161"/>
      <c r="I101" s="161"/>
      <c r="J101" s="162">
        <f>J159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7534</v>
      </c>
      <c r="E102" s="161"/>
      <c r="F102" s="161"/>
      <c r="G102" s="161"/>
      <c r="H102" s="161"/>
      <c r="I102" s="161"/>
      <c r="J102" s="162">
        <f>J165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7535</v>
      </c>
      <c r="E103" s="161"/>
      <c r="F103" s="161"/>
      <c r="G103" s="161"/>
      <c r="H103" s="161"/>
      <c r="I103" s="161"/>
      <c r="J103" s="162">
        <f>J169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7536</v>
      </c>
      <c r="E104" s="161"/>
      <c r="F104" s="161"/>
      <c r="G104" s="161"/>
      <c r="H104" s="161"/>
      <c r="I104" s="161"/>
      <c r="J104" s="162">
        <f>J176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4254</v>
      </c>
      <c r="E105" s="161"/>
      <c r="F105" s="161"/>
      <c r="G105" s="161"/>
      <c r="H105" s="161"/>
      <c r="I105" s="161"/>
      <c r="J105" s="162">
        <f>J182</f>
        <v>0</v>
      </c>
      <c r="K105" s="104"/>
      <c r="L105" s="163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167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Dejvické divadlo-Přístavba a stavební úpravy objektu č.p.1084, k.ú. Dejvice, Zelená 15a,Praha 6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149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E9</f>
        <v>14 - VRN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>
        <f>IF(J12="","",J12)</f>
        <v>45771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E15</f>
        <v xml:space="preserve"> </v>
      </c>
      <c r="G121" s="36"/>
      <c r="H121" s="36"/>
      <c r="I121" s="29" t="s">
        <v>28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26</v>
      </c>
      <c r="D122" s="36"/>
      <c r="E122" s="36"/>
      <c r="F122" s="27" t="str">
        <f>IF(E18="","",E18)</f>
        <v>Vyplň údaj</v>
      </c>
      <c r="G122" s="36"/>
      <c r="H122" s="36"/>
      <c r="I122" s="29" t="s">
        <v>30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168</v>
      </c>
      <c r="D124" s="167" t="s">
        <v>57</v>
      </c>
      <c r="E124" s="167" t="s">
        <v>53</v>
      </c>
      <c r="F124" s="167" t="s">
        <v>54</v>
      </c>
      <c r="G124" s="167" t="s">
        <v>169</v>
      </c>
      <c r="H124" s="167" t="s">
        <v>170</v>
      </c>
      <c r="I124" s="167" t="s">
        <v>171</v>
      </c>
      <c r="J124" s="168" t="s">
        <v>153</v>
      </c>
      <c r="K124" s="169" t="s">
        <v>172</v>
      </c>
      <c r="L124" s="170"/>
      <c r="M124" s="75" t="s">
        <v>1</v>
      </c>
      <c r="N124" s="76" t="s">
        <v>36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155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71</v>
      </c>
      <c r="E126" s="179" t="s">
        <v>146</v>
      </c>
      <c r="F126" s="179" t="s">
        <v>4350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P127+P138+P140+P159+P165+P169+P176+P182</f>
        <v>0</v>
      </c>
      <c r="Q126" s="184"/>
      <c r="R126" s="185">
        <f>R127+R138+R140+R159+R165+R169+R176+R182</f>
        <v>0</v>
      </c>
      <c r="S126" s="184"/>
      <c r="T126" s="186">
        <f>T127+T138+T140+T159+T165+T169+T176+T182</f>
        <v>0</v>
      </c>
      <c r="AR126" s="187" t="s">
        <v>243</v>
      </c>
      <c r="AT126" s="188" t="s">
        <v>71</v>
      </c>
      <c r="AU126" s="188" t="s">
        <v>72</v>
      </c>
      <c r="AY126" s="187" t="s">
        <v>182</v>
      </c>
      <c r="BK126" s="189">
        <f>BK127+BK138+BK140+BK159+BK165+BK169+BK176+BK182</f>
        <v>0</v>
      </c>
    </row>
    <row r="127" spans="1:65" s="12" customFormat="1" ht="22.9" customHeight="1">
      <c r="B127" s="176"/>
      <c r="C127" s="177"/>
      <c r="D127" s="178" t="s">
        <v>71</v>
      </c>
      <c r="E127" s="190" t="s">
        <v>4351</v>
      </c>
      <c r="F127" s="190" t="s">
        <v>4352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SUM(P128:P137)</f>
        <v>0</v>
      </c>
      <c r="Q127" s="184"/>
      <c r="R127" s="185">
        <f>SUM(R128:R137)</f>
        <v>0</v>
      </c>
      <c r="S127" s="184"/>
      <c r="T127" s="186">
        <f>SUM(T128:T137)</f>
        <v>0</v>
      </c>
      <c r="AR127" s="187" t="s">
        <v>243</v>
      </c>
      <c r="AT127" s="188" t="s">
        <v>71</v>
      </c>
      <c r="AU127" s="188" t="s">
        <v>80</v>
      </c>
      <c r="AY127" s="187" t="s">
        <v>182</v>
      </c>
      <c r="BK127" s="189">
        <f>SUM(BK128:BK137)</f>
        <v>0</v>
      </c>
    </row>
    <row r="128" spans="1:65" s="2" customFormat="1" ht="16.5" customHeight="1">
      <c r="A128" s="34"/>
      <c r="B128" s="35"/>
      <c r="C128" s="192" t="s">
        <v>80</v>
      </c>
      <c r="D128" s="192" t="s">
        <v>184</v>
      </c>
      <c r="E128" s="193" t="s">
        <v>7537</v>
      </c>
      <c r="F128" s="194" t="s">
        <v>7538</v>
      </c>
      <c r="G128" s="195" t="s">
        <v>1413</v>
      </c>
      <c r="H128" s="196">
        <v>1</v>
      </c>
      <c r="I128" s="197"/>
      <c r="J128" s="198">
        <f t="shared" ref="J128:J137" si="0">ROUND(I128*H128,2)</f>
        <v>0</v>
      </c>
      <c r="K128" s="199"/>
      <c r="L128" s="39"/>
      <c r="M128" s="200" t="s">
        <v>1</v>
      </c>
      <c r="N128" s="201" t="s">
        <v>37</v>
      </c>
      <c r="O128" s="71"/>
      <c r="P128" s="202">
        <f t="shared" ref="P128:P137" si="1">O128*H128</f>
        <v>0</v>
      </c>
      <c r="Q128" s="202">
        <v>0</v>
      </c>
      <c r="R128" s="202">
        <f t="shared" ref="R128:R137" si="2">Q128*H128</f>
        <v>0</v>
      </c>
      <c r="S128" s="202">
        <v>0</v>
      </c>
      <c r="T128" s="203">
        <f t="shared" ref="T128:T137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4" t="s">
        <v>4355</v>
      </c>
      <c r="AT128" s="204" t="s">
        <v>184</v>
      </c>
      <c r="AU128" s="204" t="s">
        <v>82</v>
      </c>
      <c r="AY128" s="17" t="s">
        <v>182</v>
      </c>
      <c r="BE128" s="205">
        <f t="shared" ref="BE128:BE137" si="4">IF(N128="základní",J128,0)</f>
        <v>0</v>
      </c>
      <c r="BF128" s="205">
        <f t="shared" ref="BF128:BF137" si="5">IF(N128="snížená",J128,0)</f>
        <v>0</v>
      </c>
      <c r="BG128" s="205">
        <f t="shared" ref="BG128:BG137" si="6">IF(N128="zákl. přenesená",J128,0)</f>
        <v>0</v>
      </c>
      <c r="BH128" s="205">
        <f t="shared" ref="BH128:BH137" si="7">IF(N128="sníž. přenesená",J128,0)</f>
        <v>0</v>
      </c>
      <c r="BI128" s="205">
        <f t="shared" ref="BI128:BI137" si="8">IF(N128="nulová",J128,0)</f>
        <v>0</v>
      </c>
      <c r="BJ128" s="17" t="s">
        <v>80</v>
      </c>
      <c r="BK128" s="205">
        <f t="shared" ref="BK128:BK137" si="9">ROUND(I128*H128,2)</f>
        <v>0</v>
      </c>
      <c r="BL128" s="17" t="s">
        <v>4355</v>
      </c>
      <c r="BM128" s="204" t="s">
        <v>7539</v>
      </c>
    </row>
    <row r="129" spans="1:65" s="2" customFormat="1" ht="16.5" customHeight="1">
      <c r="A129" s="34"/>
      <c r="B129" s="35"/>
      <c r="C129" s="192" t="s">
        <v>82</v>
      </c>
      <c r="D129" s="192" t="s">
        <v>184</v>
      </c>
      <c r="E129" s="193" t="s">
        <v>7540</v>
      </c>
      <c r="F129" s="194" t="s">
        <v>7541</v>
      </c>
      <c r="G129" s="195" t="s">
        <v>1413</v>
      </c>
      <c r="H129" s="196">
        <v>1</v>
      </c>
      <c r="I129" s="197"/>
      <c r="J129" s="198">
        <f t="shared" si="0"/>
        <v>0</v>
      </c>
      <c r="K129" s="199"/>
      <c r="L129" s="39"/>
      <c r="M129" s="200" t="s">
        <v>1</v>
      </c>
      <c r="N129" s="201" t="s">
        <v>37</v>
      </c>
      <c r="O129" s="71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4" t="s">
        <v>4355</v>
      </c>
      <c r="AT129" s="204" t="s">
        <v>184</v>
      </c>
      <c r="AU129" s="204" t="s">
        <v>82</v>
      </c>
      <c r="AY129" s="17" t="s">
        <v>182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7" t="s">
        <v>80</v>
      </c>
      <c r="BK129" s="205">
        <f t="shared" si="9"/>
        <v>0</v>
      </c>
      <c r="BL129" s="17" t="s">
        <v>4355</v>
      </c>
      <c r="BM129" s="204" t="s">
        <v>7542</v>
      </c>
    </row>
    <row r="130" spans="1:65" s="2" customFormat="1" ht="16.5" customHeight="1">
      <c r="A130" s="34"/>
      <c r="B130" s="35"/>
      <c r="C130" s="192" t="s">
        <v>198</v>
      </c>
      <c r="D130" s="192" t="s">
        <v>184</v>
      </c>
      <c r="E130" s="193" t="s">
        <v>7543</v>
      </c>
      <c r="F130" s="194" t="s">
        <v>7544</v>
      </c>
      <c r="G130" s="195" t="s">
        <v>1413</v>
      </c>
      <c r="H130" s="196">
        <v>1</v>
      </c>
      <c r="I130" s="197"/>
      <c r="J130" s="198">
        <f t="shared" si="0"/>
        <v>0</v>
      </c>
      <c r="K130" s="199"/>
      <c r="L130" s="39"/>
      <c r="M130" s="200" t="s">
        <v>1</v>
      </c>
      <c r="N130" s="201" t="s">
        <v>37</v>
      </c>
      <c r="O130" s="71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4" t="s">
        <v>4355</v>
      </c>
      <c r="AT130" s="204" t="s">
        <v>184</v>
      </c>
      <c r="AU130" s="204" t="s">
        <v>82</v>
      </c>
      <c r="AY130" s="17" t="s">
        <v>182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7" t="s">
        <v>80</v>
      </c>
      <c r="BK130" s="205">
        <f t="shared" si="9"/>
        <v>0</v>
      </c>
      <c r="BL130" s="17" t="s">
        <v>4355</v>
      </c>
      <c r="BM130" s="204" t="s">
        <v>7545</v>
      </c>
    </row>
    <row r="131" spans="1:65" s="2" customFormat="1" ht="16.5" customHeight="1">
      <c r="A131" s="34"/>
      <c r="B131" s="35"/>
      <c r="C131" s="192" t="s">
        <v>187</v>
      </c>
      <c r="D131" s="192" t="s">
        <v>184</v>
      </c>
      <c r="E131" s="193" t="s">
        <v>7546</v>
      </c>
      <c r="F131" s="194" t="s">
        <v>7547</v>
      </c>
      <c r="G131" s="195" t="s">
        <v>1883</v>
      </c>
      <c r="H131" s="196">
        <v>1</v>
      </c>
      <c r="I131" s="197"/>
      <c r="J131" s="198">
        <f t="shared" si="0"/>
        <v>0</v>
      </c>
      <c r="K131" s="199"/>
      <c r="L131" s="39"/>
      <c r="M131" s="200" t="s">
        <v>1</v>
      </c>
      <c r="N131" s="201" t="s">
        <v>37</v>
      </c>
      <c r="O131" s="71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4" t="s">
        <v>4355</v>
      </c>
      <c r="AT131" s="204" t="s">
        <v>184</v>
      </c>
      <c r="AU131" s="204" t="s">
        <v>82</v>
      </c>
      <c r="AY131" s="17" t="s">
        <v>182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7" t="s">
        <v>80</v>
      </c>
      <c r="BK131" s="205">
        <f t="shared" si="9"/>
        <v>0</v>
      </c>
      <c r="BL131" s="17" t="s">
        <v>4355</v>
      </c>
      <c r="BM131" s="204" t="s">
        <v>7548</v>
      </c>
    </row>
    <row r="132" spans="1:65" s="2" customFormat="1" ht="16.5" customHeight="1">
      <c r="A132" s="34"/>
      <c r="B132" s="35"/>
      <c r="C132" s="192" t="s">
        <v>243</v>
      </c>
      <c r="D132" s="192" t="s">
        <v>184</v>
      </c>
      <c r="E132" s="193" t="s">
        <v>7549</v>
      </c>
      <c r="F132" s="194" t="s">
        <v>7550</v>
      </c>
      <c r="G132" s="195" t="s">
        <v>1883</v>
      </c>
      <c r="H132" s="196">
        <v>1</v>
      </c>
      <c r="I132" s="197"/>
      <c r="J132" s="198">
        <f t="shared" si="0"/>
        <v>0</v>
      </c>
      <c r="K132" s="199"/>
      <c r="L132" s="39"/>
      <c r="M132" s="200" t="s">
        <v>1</v>
      </c>
      <c r="N132" s="201" t="s">
        <v>37</v>
      </c>
      <c r="O132" s="71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4" t="s">
        <v>4355</v>
      </c>
      <c r="AT132" s="204" t="s">
        <v>184</v>
      </c>
      <c r="AU132" s="204" t="s">
        <v>82</v>
      </c>
      <c r="AY132" s="17" t="s">
        <v>182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7" t="s">
        <v>80</v>
      </c>
      <c r="BK132" s="205">
        <f t="shared" si="9"/>
        <v>0</v>
      </c>
      <c r="BL132" s="17" t="s">
        <v>4355</v>
      </c>
      <c r="BM132" s="204" t="s">
        <v>7551</v>
      </c>
    </row>
    <row r="133" spans="1:65" s="2" customFormat="1" ht="16.5" customHeight="1">
      <c r="A133" s="34"/>
      <c r="B133" s="35"/>
      <c r="C133" s="192" t="s">
        <v>256</v>
      </c>
      <c r="D133" s="192" t="s">
        <v>184</v>
      </c>
      <c r="E133" s="193" t="s">
        <v>7552</v>
      </c>
      <c r="F133" s="194" t="s">
        <v>7553</v>
      </c>
      <c r="G133" s="195" t="s">
        <v>1883</v>
      </c>
      <c r="H133" s="196">
        <v>1</v>
      </c>
      <c r="I133" s="197"/>
      <c r="J133" s="198">
        <f t="shared" si="0"/>
        <v>0</v>
      </c>
      <c r="K133" s="199"/>
      <c r="L133" s="39"/>
      <c r="M133" s="200" t="s">
        <v>1</v>
      </c>
      <c r="N133" s="201" t="s">
        <v>37</v>
      </c>
      <c r="O133" s="71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4" t="s">
        <v>4355</v>
      </c>
      <c r="AT133" s="204" t="s">
        <v>184</v>
      </c>
      <c r="AU133" s="204" t="s">
        <v>82</v>
      </c>
      <c r="AY133" s="17" t="s">
        <v>182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7" t="s">
        <v>80</v>
      </c>
      <c r="BK133" s="205">
        <f t="shared" si="9"/>
        <v>0</v>
      </c>
      <c r="BL133" s="17" t="s">
        <v>4355</v>
      </c>
      <c r="BM133" s="204" t="s">
        <v>7554</v>
      </c>
    </row>
    <row r="134" spans="1:65" s="2" customFormat="1" ht="16.5" customHeight="1">
      <c r="A134" s="34"/>
      <c r="B134" s="35"/>
      <c r="C134" s="192" t="s">
        <v>276</v>
      </c>
      <c r="D134" s="192" t="s">
        <v>184</v>
      </c>
      <c r="E134" s="193" t="s">
        <v>4353</v>
      </c>
      <c r="F134" s="194" t="s">
        <v>7555</v>
      </c>
      <c r="G134" s="195" t="s">
        <v>1883</v>
      </c>
      <c r="H134" s="196">
        <v>1</v>
      </c>
      <c r="I134" s="197"/>
      <c r="J134" s="198">
        <f t="shared" si="0"/>
        <v>0</v>
      </c>
      <c r="K134" s="199"/>
      <c r="L134" s="39"/>
      <c r="M134" s="200" t="s">
        <v>1</v>
      </c>
      <c r="N134" s="201" t="s">
        <v>37</v>
      </c>
      <c r="O134" s="71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4" t="s">
        <v>4355</v>
      </c>
      <c r="AT134" s="204" t="s">
        <v>184</v>
      </c>
      <c r="AU134" s="204" t="s">
        <v>82</v>
      </c>
      <c r="AY134" s="17" t="s">
        <v>182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7" t="s">
        <v>80</v>
      </c>
      <c r="BK134" s="205">
        <f t="shared" si="9"/>
        <v>0</v>
      </c>
      <c r="BL134" s="17" t="s">
        <v>4355</v>
      </c>
      <c r="BM134" s="204" t="s">
        <v>7556</v>
      </c>
    </row>
    <row r="135" spans="1:65" s="2" customFormat="1" ht="24.2" customHeight="1">
      <c r="A135" s="34"/>
      <c r="B135" s="35"/>
      <c r="C135" s="192" t="s">
        <v>282</v>
      </c>
      <c r="D135" s="192" t="s">
        <v>184</v>
      </c>
      <c r="E135" s="193" t="s">
        <v>4357</v>
      </c>
      <c r="F135" s="194" t="s">
        <v>7557</v>
      </c>
      <c r="G135" s="195" t="s">
        <v>1413</v>
      </c>
      <c r="H135" s="196">
        <v>1</v>
      </c>
      <c r="I135" s="197"/>
      <c r="J135" s="198">
        <f t="shared" si="0"/>
        <v>0</v>
      </c>
      <c r="K135" s="199"/>
      <c r="L135" s="39"/>
      <c r="M135" s="200" t="s">
        <v>1</v>
      </c>
      <c r="N135" s="201" t="s">
        <v>37</v>
      </c>
      <c r="O135" s="71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4" t="s">
        <v>4355</v>
      </c>
      <c r="AT135" s="204" t="s">
        <v>184</v>
      </c>
      <c r="AU135" s="204" t="s">
        <v>82</v>
      </c>
      <c r="AY135" s="17" t="s">
        <v>182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80</v>
      </c>
      <c r="BK135" s="205">
        <f t="shared" si="9"/>
        <v>0</v>
      </c>
      <c r="BL135" s="17" t="s">
        <v>4355</v>
      </c>
      <c r="BM135" s="204" t="s">
        <v>7558</v>
      </c>
    </row>
    <row r="136" spans="1:65" s="2" customFormat="1" ht="16.5" customHeight="1">
      <c r="A136" s="34"/>
      <c r="B136" s="35"/>
      <c r="C136" s="192" t="s">
        <v>189</v>
      </c>
      <c r="D136" s="192" t="s">
        <v>184</v>
      </c>
      <c r="E136" s="193" t="s">
        <v>7559</v>
      </c>
      <c r="F136" s="194" t="s">
        <v>7560</v>
      </c>
      <c r="G136" s="195" t="s">
        <v>1413</v>
      </c>
      <c r="H136" s="196">
        <v>1</v>
      </c>
      <c r="I136" s="197"/>
      <c r="J136" s="198">
        <f t="shared" si="0"/>
        <v>0</v>
      </c>
      <c r="K136" s="199"/>
      <c r="L136" s="39"/>
      <c r="M136" s="200" t="s">
        <v>1</v>
      </c>
      <c r="N136" s="201" t="s">
        <v>37</v>
      </c>
      <c r="O136" s="71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4355</v>
      </c>
      <c r="AT136" s="204" t="s">
        <v>184</v>
      </c>
      <c r="AU136" s="204" t="s">
        <v>82</v>
      </c>
      <c r="AY136" s="17" t="s">
        <v>182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7" t="s">
        <v>80</v>
      </c>
      <c r="BK136" s="205">
        <f t="shared" si="9"/>
        <v>0</v>
      </c>
      <c r="BL136" s="17" t="s">
        <v>4355</v>
      </c>
      <c r="BM136" s="204" t="s">
        <v>7561</v>
      </c>
    </row>
    <row r="137" spans="1:65" s="2" customFormat="1" ht="16.5" customHeight="1">
      <c r="A137" s="34"/>
      <c r="B137" s="35"/>
      <c r="C137" s="192" t="s">
        <v>136</v>
      </c>
      <c r="D137" s="192" t="s">
        <v>184</v>
      </c>
      <c r="E137" s="193" t="s">
        <v>7562</v>
      </c>
      <c r="F137" s="194" t="s">
        <v>7563</v>
      </c>
      <c r="G137" s="195" t="s">
        <v>1413</v>
      </c>
      <c r="H137" s="196">
        <v>1</v>
      </c>
      <c r="I137" s="197"/>
      <c r="J137" s="198">
        <f t="shared" si="0"/>
        <v>0</v>
      </c>
      <c r="K137" s="199"/>
      <c r="L137" s="39"/>
      <c r="M137" s="200" t="s">
        <v>1</v>
      </c>
      <c r="N137" s="201" t="s">
        <v>37</v>
      </c>
      <c r="O137" s="71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4355</v>
      </c>
      <c r="AT137" s="204" t="s">
        <v>184</v>
      </c>
      <c r="AU137" s="204" t="s">
        <v>82</v>
      </c>
      <c r="AY137" s="17" t="s">
        <v>182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7" t="s">
        <v>80</v>
      </c>
      <c r="BK137" s="205">
        <f t="shared" si="9"/>
        <v>0</v>
      </c>
      <c r="BL137" s="17" t="s">
        <v>4355</v>
      </c>
      <c r="BM137" s="204" t="s">
        <v>7564</v>
      </c>
    </row>
    <row r="138" spans="1:65" s="12" customFormat="1" ht="22.9" customHeight="1">
      <c r="B138" s="176"/>
      <c r="C138" s="177"/>
      <c r="D138" s="178" t="s">
        <v>71</v>
      </c>
      <c r="E138" s="190" t="s">
        <v>7565</v>
      </c>
      <c r="F138" s="190" t="s">
        <v>7566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P139</f>
        <v>0</v>
      </c>
      <c r="Q138" s="184"/>
      <c r="R138" s="185">
        <f>R139</f>
        <v>0</v>
      </c>
      <c r="S138" s="184"/>
      <c r="T138" s="186">
        <f>T139</f>
        <v>0</v>
      </c>
      <c r="AR138" s="187" t="s">
        <v>243</v>
      </c>
      <c r="AT138" s="188" t="s">
        <v>71</v>
      </c>
      <c r="AU138" s="188" t="s">
        <v>80</v>
      </c>
      <c r="AY138" s="187" t="s">
        <v>182</v>
      </c>
      <c r="BK138" s="189">
        <f>BK139</f>
        <v>0</v>
      </c>
    </row>
    <row r="139" spans="1:65" s="2" customFormat="1" ht="16.5" customHeight="1">
      <c r="A139" s="34"/>
      <c r="B139" s="35"/>
      <c r="C139" s="192" t="s">
        <v>139</v>
      </c>
      <c r="D139" s="192" t="s">
        <v>184</v>
      </c>
      <c r="E139" s="193" t="s">
        <v>7567</v>
      </c>
      <c r="F139" s="194" t="s">
        <v>7568</v>
      </c>
      <c r="G139" s="195" t="s">
        <v>1413</v>
      </c>
      <c r="H139" s="196">
        <v>1</v>
      </c>
      <c r="I139" s="197"/>
      <c r="J139" s="198">
        <f>ROUND(I139*H139,2)</f>
        <v>0</v>
      </c>
      <c r="K139" s="199"/>
      <c r="L139" s="39"/>
      <c r="M139" s="200" t="s">
        <v>1</v>
      </c>
      <c r="N139" s="201" t="s">
        <v>37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4355</v>
      </c>
      <c r="AT139" s="204" t="s">
        <v>184</v>
      </c>
      <c r="AU139" s="204" t="s">
        <v>82</v>
      </c>
      <c r="AY139" s="17" t="s">
        <v>182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4355</v>
      </c>
      <c r="BM139" s="204" t="s">
        <v>7569</v>
      </c>
    </row>
    <row r="140" spans="1:65" s="12" customFormat="1" ht="22.9" customHeight="1">
      <c r="B140" s="176"/>
      <c r="C140" s="177"/>
      <c r="D140" s="178" t="s">
        <v>71</v>
      </c>
      <c r="E140" s="190" t="s">
        <v>7570</v>
      </c>
      <c r="F140" s="190" t="s">
        <v>7571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SUM(P141:P158)</f>
        <v>0</v>
      </c>
      <c r="Q140" s="184"/>
      <c r="R140" s="185">
        <f>SUM(R141:R158)</f>
        <v>0</v>
      </c>
      <c r="S140" s="184"/>
      <c r="T140" s="186">
        <f>SUM(T141:T158)</f>
        <v>0</v>
      </c>
      <c r="AR140" s="187" t="s">
        <v>243</v>
      </c>
      <c r="AT140" s="188" t="s">
        <v>71</v>
      </c>
      <c r="AU140" s="188" t="s">
        <v>80</v>
      </c>
      <c r="AY140" s="187" t="s">
        <v>182</v>
      </c>
      <c r="BK140" s="189">
        <f>SUM(BK141:BK158)</f>
        <v>0</v>
      </c>
    </row>
    <row r="141" spans="1:65" s="2" customFormat="1" ht="21.75" customHeight="1">
      <c r="A141" s="34"/>
      <c r="B141" s="35"/>
      <c r="C141" s="192" t="s">
        <v>8</v>
      </c>
      <c r="D141" s="192" t="s">
        <v>184</v>
      </c>
      <c r="E141" s="193" t="s">
        <v>7572</v>
      </c>
      <c r="F141" s="194" t="s">
        <v>7573</v>
      </c>
      <c r="G141" s="195" t="s">
        <v>1413</v>
      </c>
      <c r="H141" s="196">
        <v>1</v>
      </c>
      <c r="I141" s="197"/>
      <c r="J141" s="198">
        <f>ROUND(I141*H141,2)</f>
        <v>0</v>
      </c>
      <c r="K141" s="199"/>
      <c r="L141" s="39"/>
      <c r="M141" s="200" t="s">
        <v>1</v>
      </c>
      <c r="N141" s="201" t="s">
        <v>37</v>
      </c>
      <c r="O141" s="71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4355</v>
      </c>
      <c r="AT141" s="204" t="s">
        <v>184</v>
      </c>
      <c r="AU141" s="204" t="s">
        <v>82</v>
      </c>
      <c r="AY141" s="17" t="s">
        <v>182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80</v>
      </c>
      <c r="BK141" s="205">
        <f>ROUND(I141*H141,2)</f>
        <v>0</v>
      </c>
      <c r="BL141" s="17" t="s">
        <v>4355</v>
      </c>
      <c r="BM141" s="204" t="s">
        <v>7574</v>
      </c>
    </row>
    <row r="142" spans="1:65" s="2" customFormat="1" ht="16.5" customHeight="1">
      <c r="A142" s="34"/>
      <c r="B142" s="35"/>
      <c r="C142" s="192" t="s">
        <v>142</v>
      </c>
      <c r="D142" s="192" t="s">
        <v>184</v>
      </c>
      <c r="E142" s="193" t="s">
        <v>7575</v>
      </c>
      <c r="F142" s="194" t="s">
        <v>7576</v>
      </c>
      <c r="G142" s="195" t="s">
        <v>7577</v>
      </c>
      <c r="H142" s="196">
        <v>270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37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4355</v>
      </c>
      <c r="AT142" s="204" t="s">
        <v>184</v>
      </c>
      <c r="AU142" s="204" t="s">
        <v>82</v>
      </c>
      <c r="AY142" s="17" t="s">
        <v>182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4355</v>
      </c>
      <c r="BM142" s="204" t="s">
        <v>7578</v>
      </c>
    </row>
    <row r="143" spans="1:65" s="13" customFormat="1" ht="11.25">
      <c r="B143" s="206"/>
      <c r="C143" s="207"/>
      <c r="D143" s="208" t="s">
        <v>194</v>
      </c>
      <c r="E143" s="209" t="s">
        <v>1</v>
      </c>
      <c r="F143" s="210" t="s">
        <v>7579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194</v>
      </c>
      <c r="AU143" s="216" t="s">
        <v>82</v>
      </c>
      <c r="AV143" s="13" t="s">
        <v>80</v>
      </c>
      <c r="AW143" s="13" t="s">
        <v>29</v>
      </c>
      <c r="AX143" s="13" t="s">
        <v>72</v>
      </c>
      <c r="AY143" s="216" t="s">
        <v>182</v>
      </c>
    </row>
    <row r="144" spans="1:65" s="14" customFormat="1" ht="11.25">
      <c r="B144" s="217"/>
      <c r="C144" s="218"/>
      <c r="D144" s="208" t="s">
        <v>194</v>
      </c>
      <c r="E144" s="219" t="s">
        <v>1</v>
      </c>
      <c r="F144" s="220" t="s">
        <v>2223</v>
      </c>
      <c r="G144" s="218"/>
      <c r="H144" s="221">
        <v>270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194</v>
      </c>
      <c r="AU144" s="227" t="s">
        <v>82</v>
      </c>
      <c r="AV144" s="14" t="s">
        <v>82</v>
      </c>
      <c r="AW144" s="14" t="s">
        <v>29</v>
      </c>
      <c r="AX144" s="14" t="s">
        <v>80</v>
      </c>
      <c r="AY144" s="227" t="s">
        <v>182</v>
      </c>
    </row>
    <row r="145" spans="1:65" s="2" customFormat="1" ht="21.75" customHeight="1">
      <c r="A145" s="34"/>
      <c r="B145" s="35"/>
      <c r="C145" s="192" t="s">
        <v>145</v>
      </c>
      <c r="D145" s="192" t="s">
        <v>184</v>
      </c>
      <c r="E145" s="193" t="s">
        <v>7580</v>
      </c>
      <c r="F145" s="194" t="s">
        <v>7581</v>
      </c>
      <c r="G145" s="195" t="s">
        <v>1413</v>
      </c>
      <c r="H145" s="196">
        <v>1</v>
      </c>
      <c r="I145" s="197"/>
      <c r="J145" s="198">
        <f t="shared" ref="J145:J154" si="10">ROUND(I145*H145,2)</f>
        <v>0</v>
      </c>
      <c r="K145" s="199"/>
      <c r="L145" s="39"/>
      <c r="M145" s="200" t="s">
        <v>1</v>
      </c>
      <c r="N145" s="201" t="s">
        <v>37</v>
      </c>
      <c r="O145" s="71"/>
      <c r="P145" s="202">
        <f t="shared" ref="P145:P154" si="11">O145*H145</f>
        <v>0</v>
      </c>
      <c r="Q145" s="202">
        <v>0</v>
      </c>
      <c r="R145" s="202">
        <f t="shared" ref="R145:R154" si="12">Q145*H145</f>
        <v>0</v>
      </c>
      <c r="S145" s="202">
        <v>0</v>
      </c>
      <c r="T145" s="203">
        <f t="shared" ref="T145:T154" si="13"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4355</v>
      </c>
      <c r="AT145" s="204" t="s">
        <v>184</v>
      </c>
      <c r="AU145" s="204" t="s">
        <v>82</v>
      </c>
      <c r="AY145" s="17" t="s">
        <v>182</v>
      </c>
      <c r="BE145" s="205">
        <f t="shared" ref="BE145:BE154" si="14">IF(N145="základní",J145,0)</f>
        <v>0</v>
      </c>
      <c r="BF145" s="205">
        <f t="shared" ref="BF145:BF154" si="15">IF(N145="snížená",J145,0)</f>
        <v>0</v>
      </c>
      <c r="BG145" s="205">
        <f t="shared" ref="BG145:BG154" si="16">IF(N145="zákl. přenesená",J145,0)</f>
        <v>0</v>
      </c>
      <c r="BH145" s="205">
        <f t="shared" ref="BH145:BH154" si="17">IF(N145="sníž. přenesená",J145,0)</f>
        <v>0</v>
      </c>
      <c r="BI145" s="205">
        <f t="shared" ref="BI145:BI154" si="18">IF(N145="nulová",J145,0)</f>
        <v>0</v>
      </c>
      <c r="BJ145" s="17" t="s">
        <v>80</v>
      </c>
      <c r="BK145" s="205">
        <f t="shared" ref="BK145:BK154" si="19">ROUND(I145*H145,2)</f>
        <v>0</v>
      </c>
      <c r="BL145" s="17" t="s">
        <v>4355</v>
      </c>
      <c r="BM145" s="204" t="s">
        <v>7582</v>
      </c>
    </row>
    <row r="146" spans="1:65" s="2" customFormat="1" ht="16.5" customHeight="1">
      <c r="A146" s="34"/>
      <c r="B146" s="35"/>
      <c r="C146" s="192" t="s">
        <v>321</v>
      </c>
      <c r="D146" s="192" t="s">
        <v>184</v>
      </c>
      <c r="E146" s="193" t="s">
        <v>7583</v>
      </c>
      <c r="F146" s="194" t="s">
        <v>7584</v>
      </c>
      <c r="G146" s="195" t="s">
        <v>1413</v>
      </c>
      <c r="H146" s="196">
        <v>1</v>
      </c>
      <c r="I146" s="197"/>
      <c r="J146" s="198">
        <f t="shared" si="10"/>
        <v>0</v>
      </c>
      <c r="K146" s="199"/>
      <c r="L146" s="39"/>
      <c r="M146" s="200" t="s">
        <v>1</v>
      </c>
      <c r="N146" s="201" t="s">
        <v>37</v>
      </c>
      <c r="O146" s="71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4355</v>
      </c>
      <c r="AT146" s="204" t="s">
        <v>184</v>
      </c>
      <c r="AU146" s="204" t="s">
        <v>82</v>
      </c>
      <c r="AY146" s="17" t="s">
        <v>182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7" t="s">
        <v>80</v>
      </c>
      <c r="BK146" s="205">
        <f t="shared" si="19"/>
        <v>0</v>
      </c>
      <c r="BL146" s="17" t="s">
        <v>4355</v>
      </c>
      <c r="BM146" s="204" t="s">
        <v>7585</v>
      </c>
    </row>
    <row r="147" spans="1:65" s="2" customFormat="1" ht="16.5" customHeight="1">
      <c r="A147" s="34"/>
      <c r="B147" s="35"/>
      <c r="C147" s="192" t="s">
        <v>326</v>
      </c>
      <c r="D147" s="192" t="s">
        <v>184</v>
      </c>
      <c r="E147" s="193" t="s">
        <v>7586</v>
      </c>
      <c r="F147" s="194" t="s">
        <v>7587</v>
      </c>
      <c r="G147" s="195" t="s">
        <v>1413</v>
      </c>
      <c r="H147" s="196">
        <v>1</v>
      </c>
      <c r="I147" s="197"/>
      <c r="J147" s="198">
        <f t="shared" si="10"/>
        <v>0</v>
      </c>
      <c r="K147" s="199"/>
      <c r="L147" s="39"/>
      <c r="M147" s="200" t="s">
        <v>1</v>
      </c>
      <c r="N147" s="201" t="s">
        <v>37</v>
      </c>
      <c r="O147" s="71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4355</v>
      </c>
      <c r="AT147" s="204" t="s">
        <v>184</v>
      </c>
      <c r="AU147" s="204" t="s">
        <v>82</v>
      </c>
      <c r="AY147" s="17" t="s">
        <v>182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7" t="s">
        <v>80</v>
      </c>
      <c r="BK147" s="205">
        <f t="shared" si="19"/>
        <v>0</v>
      </c>
      <c r="BL147" s="17" t="s">
        <v>4355</v>
      </c>
      <c r="BM147" s="204" t="s">
        <v>7588</v>
      </c>
    </row>
    <row r="148" spans="1:65" s="2" customFormat="1" ht="16.5" customHeight="1">
      <c r="A148" s="34"/>
      <c r="B148" s="35"/>
      <c r="C148" s="192" t="s">
        <v>330</v>
      </c>
      <c r="D148" s="192" t="s">
        <v>184</v>
      </c>
      <c r="E148" s="193" t="s">
        <v>7589</v>
      </c>
      <c r="F148" s="194" t="s">
        <v>7590</v>
      </c>
      <c r="G148" s="195" t="s">
        <v>1413</v>
      </c>
      <c r="H148" s="196">
        <v>1</v>
      </c>
      <c r="I148" s="197"/>
      <c r="J148" s="198">
        <f t="shared" si="10"/>
        <v>0</v>
      </c>
      <c r="K148" s="199"/>
      <c r="L148" s="39"/>
      <c r="M148" s="200" t="s">
        <v>1</v>
      </c>
      <c r="N148" s="201" t="s">
        <v>37</v>
      </c>
      <c r="O148" s="71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4355</v>
      </c>
      <c r="AT148" s="204" t="s">
        <v>184</v>
      </c>
      <c r="AU148" s="204" t="s">
        <v>82</v>
      </c>
      <c r="AY148" s="17" t="s">
        <v>182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7" t="s">
        <v>80</v>
      </c>
      <c r="BK148" s="205">
        <f t="shared" si="19"/>
        <v>0</v>
      </c>
      <c r="BL148" s="17" t="s">
        <v>4355</v>
      </c>
      <c r="BM148" s="204" t="s">
        <v>7591</v>
      </c>
    </row>
    <row r="149" spans="1:65" s="2" customFormat="1" ht="16.5" customHeight="1">
      <c r="A149" s="34"/>
      <c r="B149" s="35"/>
      <c r="C149" s="192" t="s">
        <v>334</v>
      </c>
      <c r="D149" s="192" t="s">
        <v>184</v>
      </c>
      <c r="E149" s="193" t="s">
        <v>7592</v>
      </c>
      <c r="F149" s="194" t="s">
        <v>7593</v>
      </c>
      <c r="G149" s="195" t="s">
        <v>1413</v>
      </c>
      <c r="H149" s="196">
        <v>1</v>
      </c>
      <c r="I149" s="197"/>
      <c r="J149" s="198">
        <f t="shared" si="10"/>
        <v>0</v>
      </c>
      <c r="K149" s="199"/>
      <c r="L149" s="39"/>
      <c r="M149" s="200" t="s">
        <v>1</v>
      </c>
      <c r="N149" s="201" t="s">
        <v>37</v>
      </c>
      <c r="O149" s="71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4355</v>
      </c>
      <c r="AT149" s="204" t="s">
        <v>184</v>
      </c>
      <c r="AU149" s="204" t="s">
        <v>82</v>
      </c>
      <c r="AY149" s="17" t="s">
        <v>182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7" t="s">
        <v>80</v>
      </c>
      <c r="BK149" s="205">
        <f t="shared" si="19"/>
        <v>0</v>
      </c>
      <c r="BL149" s="17" t="s">
        <v>4355</v>
      </c>
      <c r="BM149" s="204" t="s">
        <v>7594</v>
      </c>
    </row>
    <row r="150" spans="1:65" s="2" customFormat="1" ht="16.5" customHeight="1">
      <c r="A150" s="34"/>
      <c r="B150" s="35"/>
      <c r="C150" s="192" t="s">
        <v>342</v>
      </c>
      <c r="D150" s="192" t="s">
        <v>184</v>
      </c>
      <c r="E150" s="193" t="s">
        <v>7595</v>
      </c>
      <c r="F150" s="194" t="s">
        <v>7596</v>
      </c>
      <c r="G150" s="195" t="s">
        <v>1413</v>
      </c>
      <c r="H150" s="196">
        <v>1</v>
      </c>
      <c r="I150" s="197"/>
      <c r="J150" s="198">
        <f t="shared" si="10"/>
        <v>0</v>
      </c>
      <c r="K150" s="199"/>
      <c r="L150" s="39"/>
      <c r="M150" s="200" t="s">
        <v>1</v>
      </c>
      <c r="N150" s="201" t="s">
        <v>37</v>
      </c>
      <c r="O150" s="71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4355</v>
      </c>
      <c r="AT150" s="204" t="s">
        <v>184</v>
      </c>
      <c r="AU150" s="204" t="s">
        <v>82</v>
      </c>
      <c r="AY150" s="17" t="s">
        <v>182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7" t="s">
        <v>80</v>
      </c>
      <c r="BK150" s="205">
        <f t="shared" si="19"/>
        <v>0</v>
      </c>
      <c r="BL150" s="17" t="s">
        <v>4355</v>
      </c>
      <c r="BM150" s="204" t="s">
        <v>7597</v>
      </c>
    </row>
    <row r="151" spans="1:65" s="2" customFormat="1" ht="16.5" customHeight="1">
      <c r="A151" s="34"/>
      <c r="B151" s="35"/>
      <c r="C151" s="192" t="s">
        <v>348</v>
      </c>
      <c r="D151" s="192" t="s">
        <v>184</v>
      </c>
      <c r="E151" s="193" t="s">
        <v>7598</v>
      </c>
      <c r="F151" s="194" t="s">
        <v>7599</v>
      </c>
      <c r="G151" s="195" t="s">
        <v>1413</v>
      </c>
      <c r="H151" s="196">
        <v>1</v>
      </c>
      <c r="I151" s="197"/>
      <c r="J151" s="198">
        <f t="shared" si="10"/>
        <v>0</v>
      </c>
      <c r="K151" s="199"/>
      <c r="L151" s="39"/>
      <c r="M151" s="200" t="s">
        <v>1</v>
      </c>
      <c r="N151" s="201" t="s">
        <v>37</v>
      </c>
      <c r="O151" s="71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4355</v>
      </c>
      <c r="AT151" s="204" t="s">
        <v>184</v>
      </c>
      <c r="AU151" s="204" t="s">
        <v>82</v>
      </c>
      <c r="AY151" s="17" t="s">
        <v>182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7" t="s">
        <v>80</v>
      </c>
      <c r="BK151" s="205">
        <f t="shared" si="19"/>
        <v>0</v>
      </c>
      <c r="BL151" s="17" t="s">
        <v>4355</v>
      </c>
      <c r="BM151" s="204" t="s">
        <v>7600</v>
      </c>
    </row>
    <row r="152" spans="1:65" s="2" customFormat="1" ht="16.5" customHeight="1">
      <c r="A152" s="34"/>
      <c r="B152" s="35"/>
      <c r="C152" s="192" t="s">
        <v>7</v>
      </c>
      <c r="D152" s="192" t="s">
        <v>184</v>
      </c>
      <c r="E152" s="193" t="s">
        <v>7601</v>
      </c>
      <c r="F152" s="194" t="s">
        <v>7602</v>
      </c>
      <c r="G152" s="195" t="s">
        <v>1413</v>
      </c>
      <c r="H152" s="196">
        <v>1</v>
      </c>
      <c r="I152" s="197"/>
      <c r="J152" s="198">
        <f t="shared" si="10"/>
        <v>0</v>
      </c>
      <c r="K152" s="199"/>
      <c r="L152" s="39"/>
      <c r="M152" s="200" t="s">
        <v>1</v>
      </c>
      <c r="N152" s="201" t="s">
        <v>37</v>
      </c>
      <c r="O152" s="71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4" t="s">
        <v>4355</v>
      </c>
      <c r="AT152" s="204" t="s">
        <v>184</v>
      </c>
      <c r="AU152" s="204" t="s">
        <v>82</v>
      </c>
      <c r="AY152" s="17" t="s">
        <v>182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7" t="s">
        <v>80</v>
      </c>
      <c r="BK152" s="205">
        <f t="shared" si="19"/>
        <v>0</v>
      </c>
      <c r="BL152" s="17" t="s">
        <v>4355</v>
      </c>
      <c r="BM152" s="204" t="s">
        <v>7603</v>
      </c>
    </row>
    <row r="153" spans="1:65" s="2" customFormat="1" ht="16.5" customHeight="1">
      <c r="A153" s="34"/>
      <c r="B153" s="35"/>
      <c r="C153" s="192" t="s">
        <v>361</v>
      </c>
      <c r="D153" s="192" t="s">
        <v>184</v>
      </c>
      <c r="E153" s="193" t="s">
        <v>7604</v>
      </c>
      <c r="F153" s="194" t="s">
        <v>7605</v>
      </c>
      <c r="G153" s="195" t="s">
        <v>1413</v>
      </c>
      <c r="H153" s="196">
        <v>1</v>
      </c>
      <c r="I153" s="197"/>
      <c r="J153" s="198">
        <f t="shared" si="10"/>
        <v>0</v>
      </c>
      <c r="K153" s="199"/>
      <c r="L153" s="39"/>
      <c r="M153" s="200" t="s">
        <v>1</v>
      </c>
      <c r="N153" s="201" t="s">
        <v>37</v>
      </c>
      <c r="O153" s="71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4355</v>
      </c>
      <c r="AT153" s="204" t="s">
        <v>184</v>
      </c>
      <c r="AU153" s="204" t="s">
        <v>82</v>
      </c>
      <c r="AY153" s="17" t="s">
        <v>182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7" t="s">
        <v>80</v>
      </c>
      <c r="BK153" s="205">
        <f t="shared" si="19"/>
        <v>0</v>
      </c>
      <c r="BL153" s="17" t="s">
        <v>4355</v>
      </c>
      <c r="BM153" s="204" t="s">
        <v>7606</v>
      </c>
    </row>
    <row r="154" spans="1:65" s="2" customFormat="1" ht="16.5" customHeight="1">
      <c r="A154" s="34"/>
      <c r="B154" s="35"/>
      <c r="C154" s="192" t="s">
        <v>369</v>
      </c>
      <c r="D154" s="192" t="s">
        <v>184</v>
      </c>
      <c r="E154" s="193" t="s">
        <v>7607</v>
      </c>
      <c r="F154" s="194" t="s">
        <v>7608</v>
      </c>
      <c r="G154" s="195" t="s">
        <v>1413</v>
      </c>
      <c r="H154" s="196">
        <v>1</v>
      </c>
      <c r="I154" s="197"/>
      <c r="J154" s="198">
        <f t="shared" si="10"/>
        <v>0</v>
      </c>
      <c r="K154" s="199"/>
      <c r="L154" s="39"/>
      <c r="M154" s="200" t="s">
        <v>1</v>
      </c>
      <c r="N154" s="201" t="s">
        <v>37</v>
      </c>
      <c r="O154" s="71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4" t="s">
        <v>4355</v>
      </c>
      <c r="AT154" s="204" t="s">
        <v>184</v>
      </c>
      <c r="AU154" s="204" t="s">
        <v>82</v>
      </c>
      <c r="AY154" s="17" t="s">
        <v>182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7" t="s">
        <v>80</v>
      </c>
      <c r="BK154" s="205">
        <f t="shared" si="19"/>
        <v>0</v>
      </c>
      <c r="BL154" s="17" t="s">
        <v>4355</v>
      </c>
      <c r="BM154" s="204" t="s">
        <v>7609</v>
      </c>
    </row>
    <row r="155" spans="1:65" s="13" customFormat="1" ht="11.25">
      <c r="B155" s="206"/>
      <c r="C155" s="207"/>
      <c r="D155" s="208" t="s">
        <v>194</v>
      </c>
      <c r="E155" s="209" t="s">
        <v>1</v>
      </c>
      <c r="F155" s="210" t="s">
        <v>7610</v>
      </c>
      <c r="G155" s="207"/>
      <c r="H155" s="209" t="s">
        <v>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194</v>
      </c>
      <c r="AU155" s="216" t="s">
        <v>82</v>
      </c>
      <c r="AV155" s="13" t="s">
        <v>80</v>
      </c>
      <c r="AW155" s="13" t="s">
        <v>29</v>
      </c>
      <c r="AX155" s="13" t="s">
        <v>72</v>
      </c>
      <c r="AY155" s="216" t="s">
        <v>182</v>
      </c>
    </row>
    <row r="156" spans="1:65" s="14" customFormat="1" ht="11.25">
      <c r="B156" s="217"/>
      <c r="C156" s="218"/>
      <c r="D156" s="208" t="s">
        <v>194</v>
      </c>
      <c r="E156" s="219" t="s">
        <v>1</v>
      </c>
      <c r="F156" s="220" t="s">
        <v>80</v>
      </c>
      <c r="G156" s="218"/>
      <c r="H156" s="221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194</v>
      </c>
      <c r="AU156" s="227" t="s">
        <v>82</v>
      </c>
      <c r="AV156" s="14" t="s">
        <v>82</v>
      </c>
      <c r="AW156" s="14" t="s">
        <v>29</v>
      </c>
      <c r="AX156" s="14" t="s">
        <v>80</v>
      </c>
      <c r="AY156" s="227" t="s">
        <v>182</v>
      </c>
    </row>
    <row r="157" spans="1:65" s="2" customFormat="1" ht="16.5" customHeight="1">
      <c r="A157" s="34"/>
      <c r="B157" s="35"/>
      <c r="C157" s="192" t="s">
        <v>375</v>
      </c>
      <c r="D157" s="192" t="s">
        <v>184</v>
      </c>
      <c r="E157" s="193" t="s">
        <v>7611</v>
      </c>
      <c r="F157" s="194" t="s">
        <v>7612</v>
      </c>
      <c r="G157" s="195" t="s">
        <v>1413</v>
      </c>
      <c r="H157" s="196">
        <v>1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37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4355</v>
      </c>
      <c r="AT157" s="204" t="s">
        <v>184</v>
      </c>
      <c r="AU157" s="204" t="s">
        <v>82</v>
      </c>
      <c r="AY157" s="17" t="s">
        <v>182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4355</v>
      </c>
      <c r="BM157" s="204" t="s">
        <v>7613</v>
      </c>
    </row>
    <row r="158" spans="1:65" s="2" customFormat="1" ht="16.5" customHeight="1">
      <c r="A158" s="34"/>
      <c r="B158" s="35"/>
      <c r="C158" s="192" t="s">
        <v>390</v>
      </c>
      <c r="D158" s="192" t="s">
        <v>184</v>
      </c>
      <c r="E158" s="193" t="s">
        <v>7614</v>
      </c>
      <c r="F158" s="194" t="s">
        <v>7615</v>
      </c>
      <c r="G158" s="195" t="s">
        <v>1413</v>
      </c>
      <c r="H158" s="196">
        <v>1</v>
      </c>
      <c r="I158" s="197"/>
      <c r="J158" s="198">
        <f>ROUND(I158*H158,2)</f>
        <v>0</v>
      </c>
      <c r="K158" s="199"/>
      <c r="L158" s="39"/>
      <c r="M158" s="200" t="s">
        <v>1</v>
      </c>
      <c r="N158" s="201" t="s">
        <v>37</v>
      </c>
      <c r="O158" s="7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4355</v>
      </c>
      <c r="AT158" s="204" t="s">
        <v>184</v>
      </c>
      <c r="AU158" s="204" t="s">
        <v>82</v>
      </c>
      <c r="AY158" s="17" t="s">
        <v>182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80</v>
      </c>
      <c r="BK158" s="205">
        <f>ROUND(I158*H158,2)</f>
        <v>0</v>
      </c>
      <c r="BL158" s="17" t="s">
        <v>4355</v>
      </c>
      <c r="BM158" s="204" t="s">
        <v>7616</v>
      </c>
    </row>
    <row r="159" spans="1:65" s="12" customFormat="1" ht="22.9" customHeight="1">
      <c r="B159" s="176"/>
      <c r="C159" s="177"/>
      <c r="D159" s="178" t="s">
        <v>71</v>
      </c>
      <c r="E159" s="190" t="s">
        <v>7617</v>
      </c>
      <c r="F159" s="190" t="s">
        <v>7618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SUM(P160:P164)</f>
        <v>0</v>
      </c>
      <c r="Q159" s="184"/>
      <c r="R159" s="185">
        <f>SUM(R160:R164)</f>
        <v>0</v>
      </c>
      <c r="S159" s="184"/>
      <c r="T159" s="186">
        <f>SUM(T160:T164)</f>
        <v>0</v>
      </c>
      <c r="AR159" s="187" t="s">
        <v>243</v>
      </c>
      <c r="AT159" s="188" t="s">
        <v>71</v>
      </c>
      <c r="AU159" s="188" t="s">
        <v>80</v>
      </c>
      <c r="AY159" s="187" t="s">
        <v>182</v>
      </c>
      <c r="BK159" s="189">
        <f>SUM(BK160:BK164)</f>
        <v>0</v>
      </c>
    </row>
    <row r="160" spans="1:65" s="2" customFormat="1" ht="16.5" customHeight="1">
      <c r="A160" s="34"/>
      <c r="B160" s="35"/>
      <c r="C160" s="192" t="s">
        <v>397</v>
      </c>
      <c r="D160" s="192" t="s">
        <v>184</v>
      </c>
      <c r="E160" s="193" t="s">
        <v>7619</v>
      </c>
      <c r="F160" s="194" t="s">
        <v>7620</v>
      </c>
      <c r="G160" s="195" t="s">
        <v>1413</v>
      </c>
      <c r="H160" s="196">
        <v>1</v>
      </c>
      <c r="I160" s="197"/>
      <c r="J160" s="198">
        <f>ROUND(I160*H160,2)</f>
        <v>0</v>
      </c>
      <c r="K160" s="199"/>
      <c r="L160" s="39"/>
      <c r="M160" s="200" t="s">
        <v>1</v>
      </c>
      <c r="N160" s="201" t="s">
        <v>37</v>
      </c>
      <c r="O160" s="7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4355</v>
      </c>
      <c r="AT160" s="204" t="s">
        <v>184</v>
      </c>
      <c r="AU160" s="204" t="s">
        <v>82</v>
      </c>
      <c r="AY160" s="17" t="s">
        <v>182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80</v>
      </c>
      <c r="BK160" s="205">
        <f>ROUND(I160*H160,2)</f>
        <v>0</v>
      </c>
      <c r="BL160" s="17" t="s">
        <v>4355</v>
      </c>
      <c r="BM160" s="204" t="s">
        <v>7621</v>
      </c>
    </row>
    <row r="161" spans="1:65" s="2" customFormat="1" ht="16.5" customHeight="1">
      <c r="A161" s="34"/>
      <c r="B161" s="35"/>
      <c r="C161" s="192" t="s">
        <v>403</v>
      </c>
      <c r="D161" s="192" t="s">
        <v>184</v>
      </c>
      <c r="E161" s="193" t="s">
        <v>7622</v>
      </c>
      <c r="F161" s="194" t="s">
        <v>7623</v>
      </c>
      <c r="G161" s="195" t="s">
        <v>7624</v>
      </c>
      <c r="H161" s="196">
        <v>1</v>
      </c>
      <c r="I161" s="197"/>
      <c r="J161" s="198">
        <f>ROUND(I161*H161,2)</f>
        <v>0</v>
      </c>
      <c r="K161" s="199"/>
      <c r="L161" s="39"/>
      <c r="M161" s="200" t="s">
        <v>1</v>
      </c>
      <c r="N161" s="201" t="s">
        <v>37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4355</v>
      </c>
      <c r="AT161" s="204" t="s">
        <v>184</v>
      </c>
      <c r="AU161" s="204" t="s">
        <v>82</v>
      </c>
      <c r="AY161" s="17" t="s">
        <v>182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80</v>
      </c>
      <c r="BK161" s="205">
        <f>ROUND(I161*H161,2)</f>
        <v>0</v>
      </c>
      <c r="BL161" s="17" t="s">
        <v>4355</v>
      </c>
      <c r="BM161" s="204" t="s">
        <v>7625</v>
      </c>
    </row>
    <row r="162" spans="1:65" s="2" customFormat="1" ht="16.5" customHeight="1">
      <c r="A162" s="34"/>
      <c r="B162" s="35"/>
      <c r="C162" s="192" t="s">
        <v>413</v>
      </c>
      <c r="D162" s="192" t="s">
        <v>184</v>
      </c>
      <c r="E162" s="193" t="s">
        <v>7626</v>
      </c>
      <c r="F162" s="194" t="s">
        <v>7627</v>
      </c>
      <c r="G162" s="195" t="s">
        <v>1413</v>
      </c>
      <c r="H162" s="196">
        <v>1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37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4355</v>
      </c>
      <c r="AT162" s="204" t="s">
        <v>184</v>
      </c>
      <c r="AU162" s="204" t="s">
        <v>82</v>
      </c>
      <c r="AY162" s="17" t="s">
        <v>182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80</v>
      </c>
      <c r="BK162" s="205">
        <f>ROUND(I162*H162,2)</f>
        <v>0</v>
      </c>
      <c r="BL162" s="17" t="s">
        <v>4355</v>
      </c>
      <c r="BM162" s="204" t="s">
        <v>7628</v>
      </c>
    </row>
    <row r="163" spans="1:65" s="2" customFormat="1" ht="16.5" customHeight="1">
      <c r="A163" s="34"/>
      <c r="B163" s="35"/>
      <c r="C163" s="192" t="s">
        <v>418</v>
      </c>
      <c r="D163" s="192" t="s">
        <v>184</v>
      </c>
      <c r="E163" s="193" t="s">
        <v>7629</v>
      </c>
      <c r="F163" s="194" t="s">
        <v>7630</v>
      </c>
      <c r="G163" s="195" t="s">
        <v>1413</v>
      </c>
      <c r="H163" s="196">
        <v>1</v>
      </c>
      <c r="I163" s="197"/>
      <c r="J163" s="198">
        <f>ROUND(I163*H163,2)</f>
        <v>0</v>
      </c>
      <c r="K163" s="199"/>
      <c r="L163" s="39"/>
      <c r="M163" s="200" t="s">
        <v>1</v>
      </c>
      <c r="N163" s="201" t="s">
        <v>37</v>
      </c>
      <c r="O163" s="7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4355</v>
      </c>
      <c r="AT163" s="204" t="s">
        <v>184</v>
      </c>
      <c r="AU163" s="204" t="s">
        <v>82</v>
      </c>
      <c r="AY163" s="17" t="s">
        <v>182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80</v>
      </c>
      <c r="BK163" s="205">
        <f>ROUND(I163*H163,2)</f>
        <v>0</v>
      </c>
      <c r="BL163" s="17" t="s">
        <v>4355</v>
      </c>
      <c r="BM163" s="204" t="s">
        <v>7631</v>
      </c>
    </row>
    <row r="164" spans="1:65" s="2" customFormat="1" ht="16.5" customHeight="1">
      <c r="A164" s="34"/>
      <c r="B164" s="35"/>
      <c r="C164" s="192" t="s">
        <v>423</v>
      </c>
      <c r="D164" s="192" t="s">
        <v>184</v>
      </c>
      <c r="E164" s="193" t="s">
        <v>7632</v>
      </c>
      <c r="F164" s="194" t="s">
        <v>7633</v>
      </c>
      <c r="G164" s="195" t="s">
        <v>7634</v>
      </c>
      <c r="H164" s="196">
        <v>1</v>
      </c>
      <c r="I164" s="197"/>
      <c r="J164" s="198">
        <f>ROUND(I164*H164,2)</f>
        <v>0</v>
      </c>
      <c r="K164" s="199"/>
      <c r="L164" s="39"/>
      <c r="M164" s="200" t="s">
        <v>1</v>
      </c>
      <c r="N164" s="201" t="s">
        <v>37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4355</v>
      </c>
      <c r="AT164" s="204" t="s">
        <v>184</v>
      </c>
      <c r="AU164" s="204" t="s">
        <v>82</v>
      </c>
      <c r="AY164" s="17" t="s">
        <v>182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4355</v>
      </c>
      <c r="BM164" s="204" t="s">
        <v>7635</v>
      </c>
    </row>
    <row r="165" spans="1:65" s="12" customFormat="1" ht="22.9" customHeight="1">
      <c r="B165" s="176"/>
      <c r="C165" s="177"/>
      <c r="D165" s="178" t="s">
        <v>71</v>
      </c>
      <c r="E165" s="190" t="s">
        <v>7636</v>
      </c>
      <c r="F165" s="190" t="s">
        <v>7637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SUM(P166:P168)</f>
        <v>0</v>
      </c>
      <c r="Q165" s="184"/>
      <c r="R165" s="185">
        <f>SUM(R166:R168)</f>
        <v>0</v>
      </c>
      <c r="S165" s="184"/>
      <c r="T165" s="186">
        <f>SUM(T166:T168)</f>
        <v>0</v>
      </c>
      <c r="AR165" s="187" t="s">
        <v>243</v>
      </c>
      <c r="AT165" s="188" t="s">
        <v>71</v>
      </c>
      <c r="AU165" s="188" t="s">
        <v>80</v>
      </c>
      <c r="AY165" s="187" t="s">
        <v>182</v>
      </c>
      <c r="BK165" s="189">
        <f>SUM(BK166:BK168)</f>
        <v>0</v>
      </c>
    </row>
    <row r="166" spans="1:65" s="2" customFormat="1" ht="16.5" customHeight="1">
      <c r="A166" s="34"/>
      <c r="B166" s="35"/>
      <c r="C166" s="192" t="s">
        <v>427</v>
      </c>
      <c r="D166" s="192" t="s">
        <v>184</v>
      </c>
      <c r="E166" s="193" t="s">
        <v>7638</v>
      </c>
      <c r="F166" s="194" t="s">
        <v>7639</v>
      </c>
      <c r="G166" s="195" t="s">
        <v>1413</v>
      </c>
      <c r="H166" s="196">
        <v>1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37</v>
      </c>
      <c r="O166" s="7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4355</v>
      </c>
      <c r="AT166" s="204" t="s">
        <v>184</v>
      </c>
      <c r="AU166" s="204" t="s">
        <v>82</v>
      </c>
      <c r="AY166" s="17" t="s">
        <v>182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80</v>
      </c>
      <c r="BK166" s="205">
        <f>ROUND(I166*H166,2)</f>
        <v>0</v>
      </c>
      <c r="BL166" s="17" t="s">
        <v>4355</v>
      </c>
      <c r="BM166" s="204" t="s">
        <v>7640</v>
      </c>
    </row>
    <row r="167" spans="1:65" s="2" customFormat="1" ht="16.5" customHeight="1">
      <c r="A167" s="34"/>
      <c r="B167" s="35"/>
      <c r="C167" s="192" t="s">
        <v>434</v>
      </c>
      <c r="D167" s="192" t="s">
        <v>184</v>
      </c>
      <c r="E167" s="193" t="s">
        <v>7641</v>
      </c>
      <c r="F167" s="194" t="s">
        <v>7642</v>
      </c>
      <c r="G167" s="195" t="s">
        <v>1413</v>
      </c>
      <c r="H167" s="196">
        <v>1</v>
      </c>
      <c r="I167" s="197"/>
      <c r="J167" s="198">
        <f>ROUND(I167*H167,2)</f>
        <v>0</v>
      </c>
      <c r="K167" s="199"/>
      <c r="L167" s="39"/>
      <c r="M167" s="200" t="s">
        <v>1</v>
      </c>
      <c r="N167" s="201" t="s">
        <v>37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4355</v>
      </c>
      <c r="AT167" s="204" t="s">
        <v>184</v>
      </c>
      <c r="AU167" s="204" t="s">
        <v>82</v>
      </c>
      <c r="AY167" s="17" t="s">
        <v>182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80</v>
      </c>
      <c r="BK167" s="205">
        <f>ROUND(I167*H167,2)</f>
        <v>0</v>
      </c>
      <c r="BL167" s="17" t="s">
        <v>4355</v>
      </c>
      <c r="BM167" s="204" t="s">
        <v>7643</v>
      </c>
    </row>
    <row r="168" spans="1:65" s="2" customFormat="1" ht="16.5" customHeight="1">
      <c r="A168" s="34"/>
      <c r="B168" s="35"/>
      <c r="C168" s="192" t="s">
        <v>438</v>
      </c>
      <c r="D168" s="192" t="s">
        <v>184</v>
      </c>
      <c r="E168" s="193" t="s">
        <v>7644</v>
      </c>
      <c r="F168" s="194" t="s">
        <v>7645</v>
      </c>
      <c r="G168" s="195" t="s">
        <v>1413</v>
      </c>
      <c r="H168" s="196">
        <v>1</v>
      </c>
      <c r="I168" s="197"/>
      <c r="J168" s="198">
        <f>ROUND(I168*H168,2)</f>
        <v>0</v>
      </c>
      <c r="K168" s="199"/>
      <c r="L168" s="39"/>
      <c r="M168" s="200" t="s">
        <v>1</v>
      </c>
      <c r="N168" s="201" t="s">
        <v>37</v>
      </c>
      <c r="O168" s="7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4355</v>
      </c>
      <c r="AT168" s="204" t="s">
        <v>184</v>
      </c>
      <c r="AU168" s="204" t="s">
        <v>82</v>
      </c>
      <c r="AY168" s="17" t="s">
        <v>182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4355</v>
      </c>
      <c r="BM168" s="204" t="s">
        <v>7646</v>
      </c>
    </row>
    <row r="169" spans="1:65" s="12" customFormat="1" ht="22.9" customHeight="1">
      <c r="B169" s="176"/>
      <c r="C169" s="177"/>
      <c r="D169" s="178" t="s">
        <v>71</v>
      </c>
      <c r="E169" s="190" t="s">
        <v>7647</v>
      </c>
      <c r="F169" s="190" t="s">
        <v>7648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SUM(P170:P175)</f>
        <v>0</v>
      </c>
      <c r="Q169" s="184"/>
      <c r="R169" s="185">
        <f>SUM(R170:R175)</f>
        <v>0</v>
      </c>
      <c r="S169" s="184"/>
      <c r="T169" s="186">
        <f>SUM(T170:T175)</f>
        <v>0</v>
      </c>
      <c r="AR169" s="187" t="s">
        <v>243</v>
      </c>
      <c r="AT169" s="188" t="s">
        <v>71</v>
      </c>
      <c r="AU169" s="188" t="s">
        <v>80</v>
      </c>
      <c r="AY169" s="187" t="s">
        <v>182</v>
      </c>
      <c r="BK169" s="189">
        <f>SUM(BK170:BK175)</f>
        <v>0</v>
      </c>
    </row>
    <row r="170" spans="1:65" s="2" customFormat="1" ht="16.5" customHeight="1">
      <c r="A170" s="34"/>
      <c r="B170" s="35"/>
      <c r="C170" s="192" t="s">
        <v>443</v>
      </c>
      <c r="D170" s="192" t="s">
        <v>184</v>
      </c>
      <c r="E170" s="193" t="s">
        <v>7649</v>
      </c>
      <c r="F170" s="194" t="s">
        <v>7650</v>
      </c>
      <c r="G170" s="195" t="s">
        <v>1413</v>
      </c>
      <c r="H170" s="196">
        <v>1</v>
      </c>
      <c r="I170" s="197"/>
      <c r="J170" s="198">
        <f>ROUND(I170*H170,2)</f>
        <v>0</v>
      </c>
      <c r="K170" s="199"/>
      <c r="L170" s="39"/>
      <c r="M170" s="200" t="s">
        <v>1</v>
      </c>
      <c r="N170" s="201" t="s">
        <v>37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4355</v>
      </c>
      <c r="AT170" s="204" t="s">
        <v>184</v>
      </c>
      <c r="AU170" s="204" t="s">
        <v>82</v>
      </c>
      <c r="AY170" s="17" t="s">
        <v>182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80</v>
      </c>
      <c r="BK170" s="205">
        <f>ROUND(I170*H170,2)</f>
        <v>0</v>
      </c>
      <c r="BL170" s="17" t="s">
        <v>4355</v>
      </c>
      <c r="BM170" s="204" t="s">
        <v>7651</v>
      </c>
    </row>
    <row r="171" spans="1:65" s="2" customFormat="1" ht="16.5" customHeight="1">
      <c r="A171" s="34"/>
      <c r="B171" s="35"/>
      <c r="C171" s="192" t="s">
        <v>447</v>
      </c>
      <c r="D171" s="192" t="s">
        <v>184</v>
      </c>
      <c r="E171" s="193" t="s">
        <v>7652</v>
      </c>
      <c r="F171" s="194" t="s">
        <v>7653</v>
      </c>
      <c r="G171" s="195" t="s">
        <v>1883</v>
      </c>
      <c r="H171" s="196">
        <v>1</v>
      </c>
      <c r="I171" s="197"/>
      <c r="J171" s="198">
        <f>ROUND(I171*H171,2)</f>
        <v>0</v>
      </c>
      <c r="K171" s="199"/>
      <c r="L171" s="39"/>
      <c r="M171" s="200" t="s">
        <v>1</v>
      </c>
      <c r="N171" s="201" t="s">
        <v>37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4355</v>
      </c>
      <c r="AT171" s="204" t="s">
        <v>184</v>
      </c>
      <c r="AU171" s="204" t="s">
        <v>82</v>
      </c>
      <c r="AY171" s="17" t="s">
        <v>182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80</v>
      </c>
      <c r="BK171" s="205">
        <f>ROUND(I171*H171,2)</f>
        <v>0</v>
      </c>
      <c r="BL171" s="17" t="s">
        <v>4355</v>
      </c>
      <c r="BM171" s="204" t="s">
        <v>7654</v>
      </c>
    </row>
    <row r="172" spans="1:65" s="2" customFormat="1" ht="24.2" customHeight="1">
      <c r="A172" s="34"/>
      <c r="B172" s="35"/>
      <c r="C172" s="192" t="s">
        <v>452</v>
      </c>
      <c r="D172" s="192" t="s">
        <v>184</v>
      </c>
      <c r="E172" s="193" t="s">
        <v>7655</v>
      </c>
      <c r="F172" s="194" t="s">
        <v>7656</v>
      </c>
      <c r="G172" s="195" t="s">
        <v>1883</v>
      </c>
      <c r="H172" s="196">
        <v>1</v>
      </c>
      <c r="I172" s="197"/>
      <c r="J172" s="198">
        <f>ROUND(I172*H172,2)</f>
        <v>0</v>
      </c>
      <c r="K172" s="199"/>
      <c r="L172" s="39"/>
      <c r="M172" s="200" t="s">
        <v>1</v>
      </c>
      <c r="N172" s="201" t="s">
        <v>37</v>
      </c>
      <c r="O172" s="7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4355</v>
      </c>
      <c r="AT172" s="204" t="s">
        <v>184</v>
      </c>
      <c r="AU172" s="204" t="s">
        <v>82</v>
      </c>
      <c r="AY172" s="17" t="s">
        <v>182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4355</v>
      </c>
      <c r="BM172" s="204" t="s">
        <v>7657</v>
      </c>
    </row>
    <row r="173" spans="1:65" s="13" customFormat="1" ht="33.75">
      <c r="B173" s="206"/>
      <c r="C173" s="207"/>
      <c r="D173" s="208" t="s">
        <v>194</v>
      </c>
      <c r="E173" s="209" t="s">
        <v>1</v>
      </c>
      <c r="F173" s="210" t="s">
        <v>7658</v>
      </c>
      <c r="G173" s="207"/>
      <c r="H173" s="209" t="s">
        <v>1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194</v>
      </c>
      <c r="AU173" s="216" t="s">
        <v>82</v>
      </c>
      <c r="AV173" s="13" t="s">
        <v>80</v>
      </c>
      <c r="AW173" s="13" t="s">
        <v>29</v>
      </c>
      <c r="AX173" s="13" t="s">
        <v>72</v>
      </c>
      <c r="AY173" s="216" t="s">
        <v>182</v>
      </c>
    </row>
    <row r="174" spans="1:65" s="14" customFormat="1" ht="11.25">
      <c r="B174" s="217"/>
      <c r="C174" s="218"/>
      <c r="D174" s="208" t="s">
        <v>194</v>
      </c>
      <c r="E174" s="219" t="s">
        <v>1</v>
      </c>
      <c r="F174" s="220" t="s">
        <v>80</v>
      </c>
      <c r="G174" s="218"/>
      <c r="H174" s="221">
        <v>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194</v>
      </c>
      <c r="AU174" s="227" t="s">
        <v>82</v>
      </c>
      <c r="AV174" s="14" t="s">
        <v>82</v>
      </c>
      <c r="AW174" s="14" t="s">
        <v>29</v>
      </c>
      <c r="AX174" s="14" t="s">
        <v>80</v>
      </c>
      <c r="AY174" s="227" t="s">
        <v>182</v>
      </c>
    </row>
    <row r="175" spans="1:65" s="2" customFormat="1" ht="16.5" customHeight="1">
      <c r="A175" s="34"/>
      <c r="B175" s="35"/>
      <c r="C175" s="192" t="s">
        <v>460</v>
      </c>
      <c r="D175" s="192" t="s">
        <v>184</v>
      </c>
      <c r="E175" s="193" t="s">
        <v>7659</v>
      </c>
      <c r="F175" s="194" t="s">
        <v>7660</v>
      </c>
      <c r="G175" s="195" t="s">
        <v>1883</v>
      </c>
      <c r="H175" s="196">
        <v>1</v>
      </c>
      <c r="I175" s="197"/>
      <c r="J175" s="198">
        <f>ROUND(I175*H175,2)</f>
        <v>0</v>
      </c>
      <c r="K175" s="199"/>
      <c r="L175" s="39"/>
      <c r="M175" s="200" t="s">
        <v>1</v>
      </c>
      <c r="N175" s="201" t="s">
        <v>37</v>
      </c>
      <c r="O175" s="7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4355</v>
      </c>
      <c r="AT175" s="204" t="s">
        <v>184</v>
      </c>
      <c r="AU175" s="204" t="s">
        <v>82</v>
      </c>
      <c r="AY175" s="17" t="s">
        <v>182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4355</v>
      </c>
      <c r="BM175" s="204" t="s">
        <v>7661</v>
      </c>
    </row>
    <row r="176" spans="1:65" s="12" customFormat="1" ht="22.9" customHeight="1">
      <c r="B176" s="176"/>
      <c r="C176" s="177"/>
      <c r="D176" s="178" t="s">
        <v>71</v>
      </c>
      <c r="E176" s="190" t="s">
        <v>7662</v>
      </c>
      <c r="F176" s="190" t="s">
        <v>7663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SUM(P177:P181)</f>
        <v>0</v>
      </c>
      <c r="Q176" s="184"/>
      <c r="R176" s="185">
        <f>SUM(R177:R181)</f>
        <v>0</v>
      </c>
      <c r="S176" s="184"/>
      <c r="T176" s="186">
        <f>SUM(T177:T181)</f>
        <v>0</v>
      </c>
      <c r="AR176" s="187" t="s">
        <v>243</v>
      </c>
      <c r="AT176" s="188" t="s">
        <v>71</v>
      </c>
      <c r="AU176" s="188" t="s">
        <v>80</v>
      </c>
      <c r="AY176" s="187" t="s">
        <v>182</v>
      </c>
      <c r="BK176" s="189">
        <f>SUM(BK177:BK181)</f>
        <v>0</v>
      </c>
    </row>
    <row r="177" spans="1:65" s="2" customFormat="1" ht="16.5" customHeight="1">
      <c r="A177" s="34"/>
      <c r="B177" s="35"/>
      <c r="C177" s="192" t="s">
        <v>467</v>
      </c>
      <c r="D177" s="192" t="s">
        <v>184</v>
      </c>
      <c r="E177" s="193" t="s">
        <v>7664</v>
      </c>
      <c r="F177" s="194" t="s">
        <v>7665</v>
      </c>
      <c r="G177" s="195" t="s">
        <v>1413</v>
      </c>
      <c r="H177" s="196">
        <v>1</v>
      </c>
      <c r="I177" s="197"/>
      <c r="J177" s="198">
        <f>ROUND(I177*H177,2)</f>
        <v>0</v>
      </c>
      <c r="K177" s="199"/>
      <c r="L177" s="39"/>
      <c r="M177" s="200" t="s">
        <v>1</v>
      </c>
      <c r="N177" s="201" t="s">
        <v>37</v>
      </c>
      <c r="O177" s="71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4" t="s">
        <v>4355</v>
      </c>
      <c r="AT177" s="204" t="s">
        <v>184</v>
      </c>
      <c r="AU177" s="204" t="s">
        <v>82</v>
      </c>
      <c r="AY177" s="17" t="s">
        <v>182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80</v>
      </c>
      <c r="BK177" s="205">
        <f>ROUND(I177*H177,2)</f>
        <v>0</v>
      </c>
      <c r="BL177" s="17" t="s">
        <v>4355</v>
      </c>
      <c r="BM177" s="204" t="s">
        <v>7666</v>
      </c>
    </row>
    <row r="178" spans="1:65" s="2" customFormat="1" ht="16.5" customHeight="1">
      <c r="A178" s="34"/>
      <c r="B178" s="35"/>
      <c r="C178" s="192" t="s">
        <v>474</v>
      </c>
      <c r="D178" s="192" t="s">
        <v>184</v>
      </c>
      <c r="E178" s="193" t="s">
        <v>7667</v>
      </c>
      <c r="F178" s="194" t="s">
        <v>7668</v>
      </c>
      <c r="G178" s="195" t="s">
        <v>1413</v>
      </c>
      <c r="H178" s="196">
        <v>1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37</v>
      </c>
      <c r="O178" s="71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4355</v>
      </c>
      <c r="AT178" s="204" t="s">
        <v>184</v>
      </c>
      <c r="AU178" s="204" t="s">
        <v>82</v>
      </c>
      <c r="AY178" s="17" t="s">
        <v>182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4355</v>
      </c>
      <c r="BM178" s="204" t="s">
        <v>7669</v>
      </c>
    </row>
    <row r="179" spans="1:65" s="2" customFormat="1" ht="16.5" customHeight="1">
      <c r="A179" s="34"/>
      <c r="B179" s="35"/>
      <c r="C179" s="192" t="s">
        <v>481</v>
      </c>
      <c r="D179" s="192" t="s">
        <v>184</v>
      </c>
      <c r="E179" s="193" t="s">
        <v>7670</v>
      </c>
      <c r="F179" s="194" t="s">
        <v>7671</v>
      </c>
      <c r="G179" s="195" t="s">
        <v>1413</v>
      </c>
      <c r="H179" s="196">
        <v>1</v>
      </c>
      <c r="I179" s="197"/>
      <c r="J179" s="198">
        <f>ROUND(I179*H179,2)</f>
        <v>0</v>
      </c>
      <c r="K179" s="199"/>
      <c r="L179" s="39"/>
      <c r="M179" s="200" t="s">
        <v>1</v>
      </c>
      <c r="N179" s="201" t="s">
        <v>37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4" t="s">
        <v>4355</v>
      </c>
      <c r="AT179" s="204" t="s">
        <v>184</v>
      </c>
      <c r="AU179" s="204" t="s">
        <v>82</v>
      </c>
      <c r="AY179" s="17" t="s">
        <v>182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80</v>
      </c>
      <c r="BK179" s="205">
        <f>ROUND(I179*H179,2)</f>
        <v>0</v>
      </c>
      <c r="BL179" s="17" t="s">
        <v>4355</v>
      </c>
      <c r="BM179" s="204" t="s">
        <v>7672</v>
      </c>
    </row>
    <row r="180" spans="1:65" s="2" customFormat="1" ht="16.5" customHeight="1">
      <c r="A180" s="34"/>
      <c r="B180" s="35"/>
      <c r="C180" s="192" t="s">
        <v>488</v>
      </c>
      <c r="D180" s="192" t="s">
        <v>184</v>
      </c>
      <c r="E180" s="193" t="s">
        <v>7673</v>
      </c>
      <c r="F180" s="194" t="s">
        <v>7674</v>
      </c>
      <c r="G180" s="195" t="s">
        <v>7675</v>
      </c>
      <c r="H180" s="196">
        <v>1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37</v>
      </c>
      <c r="O180" s="7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4" t="s">
        <v>4355</v>
      </c>
      <c r="AT180" s="204" t="s">
        <v>184</v>
      </c>
      <c r="AU180" s="204" t="s">
        <v>82</v>
      </c>
      <c r="AY180" s="17" t="s">
        <v>182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80</v>
      </c>
      <c r="BK180" s="205">
        <f>ROUND(I180*H180,2)</f>
        <v>0</v>
      </c>
      <c r="BL180" s="17" t="s">
        <v>4355</v>
      </c>
      <c r="BM180" s="204" t="s">
        <v>7676</v>
      </c>
    </row>
    <row r="181" spans="1:65" s="2" customFormat="1" ht="16.5" customHeight="1">
      <c r="A181" s="34"/>
      <c r="B181" s="35"/>
      <c r="C181" s="192" t="s">
        <v>492</v>
      </c>
      <c r="D181" s="192" t="s">
        <v>184</v>
      </c>
      <c r="E181" s="193" t="s">
        <v>7677</v>
      </c>
      <c r="F181" s="194" t="s">
        <v>7678</v>
      </c>
      <c r="G181" s="195" t="s">
        <v>1883</v>
      </c>
      <c r="H181" s="196">
        <v>1</v>
      </c>
      <c r="I181" s="197"/>
      <c r="J181" s="198">
        <f>ROUND(I181*H181,2)</f>
        <v>0</v>
      </c>
      <c r="K181" s="199"/>
      <c r="L181" s="39"/>
      <c r="M181" s="200" t="s">
        <v>1</v>
      </c>
      <c r="N181" s="201" t="s">
        <v>37</v>
      </c>
      <c r="O181" s="71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4" t="s">
        <v>4355</v>
      </c>
      <c r="AT181" s="204" t="s">
        <v>184</v>
      </c>
      <c r="AU181" s="204" t="s">
        <v>82</v>
      </c>
      <c r="AY181" s="17" t="s">
        <v>182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80</v>
      </c>
      <c r="BK181" s="205">
        <f>ROUND(I181*H181,2)</f>
        <v>0</v>
      </c>
      <c r="BL181" s="17" t="s">
        <v>4355</v>
      </c>
      <c r="BM181" s="204" t="s">
        <v>7679</v>
      </c>
    </row>
    <row r="182" spans="1:65" s="12" customFormat="1" ht="22.9" customHeight="1">
      <c r="B182" s="176"/>
      <c r="C182" s="177"/>
      <c r="D182" s="178" t="s">
        <v>71</v>
      </c>
      <c r="E182" s="190" t="s">
        <v>4360</v>
      </c>
      <c r="F182" s="190" t="s">
        <v>4361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SUM(P183:P190)</f>
        <v>0</v>
      </c>
      <c r="Q182" s="184"/>
      <c r="R182" s="185">
        <f>SUM(R183:R190)</f>
        <v>0</v>
      </c>
      <c r="S182" s="184"/>
      <c r="T182" s="186">
        <f>SUM(T183:T190)</f>
        <v>0</v>
      </c>
      <c r="AR182" s="187" t="s">
        <v>243</v>
      </c>
      <c r="AT182" s="188" t="s">
        <v>71</v>
      </c>
      <c r="AU182" s="188" t="s">
        <v>80</v>
      </c>
      <c r="AY182" s="187" t="s">
        <v>182</v>
      </c>
      <c r="BK182" s="189">
        <f>SUM(BK183:BK190)</f>
        <v>0</v>
      </c>
    </row>
    <row r="183" spans="1:65" s="2" customFormat="1" ht="16.5" customHeight="1">
      <c r="A183" s="34"/>
      <c r="B183" s="35"/>
      <c r="C183" s="192" t="s">
        <v>499</v>
      </c>
      <c r="D183" s="192" t="s">
        <v>184</v>
      </c>
      <c r="E183" s="193" t="s">
        <v>7680</v>
      </c>
      <c r="F183" s="194" t="s">
        <v>7681</v>
      </c>
      <c r="G183" s="195" t="s">
        <v>1413</v>
      </c>
      <c r="H183" s="196">
        <v>1</v>
      </c>
      <c r="I183" s="197"/>
      <c r="J183" s="198">
        <f t="shared" ref="J183:J190" si="20">ROUND(I183*H183,2)</f>
        <v>0</v>
      </c>
      <c r="K183" s="199"/>
      <c r="L183" s="39"/>
      <c r="M183" s="200" t="s">
        <v>1</v>
      </c>
      <c r="N183" s="201" t="s">
        <v>37</v>
      </c>
      <c r="O183" s="71"/>
      <c r="P183" s="202">
        <f t="shared" ref="P183:P190" si="21">O183*H183</f>
        <v>0</v>
      </c>
      <c r="Q183" s="202">
        <v>0</v>
      </c>
      <c r="R183" s="202">
        <f t="shared" ref="R183:R190" si="22">Q183*H183</f>
        <v>0</v>
      </c>
      <c r="S183" s="202">
        <v>0</v>
      </c>
      <c r="T183" s="203">
        <f t="shared" ref="T183:T190" si="2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4" t="s">
        <v>4355</v>
      </c>
      <c r="AT183" s="204" t="s">
        <v>184</v>
      </c>
      <c r="AU183" s="204" t="s">
        <v>82</v>
      </c>
      <c r="AY183" s="17" t="s">
        <v>182</v>
      </c>
      <c r="BE183" s="205">
        <f t="shared" ref="BE183:BE190" si="24">IF(N183="základní",J183,0)</f>
        <v>0</v>
      </c>
      <c r="BF183" s="205">
        <f t="shared" ref="BF183:BF190" si="25">IF(N183="snížená",J183,0)</f>
        <v>0</v>
      </c>
      <c r="BG183" s="205">
        <f t="shared" ref="BG183:BG190" si="26">IF(N183="zákl. přenesená",J183,0)</f>
        <v>0</v>
      </c>
      <c r="BH183" s="205">
        <f t="shared" ref="BH183:BH190" si="27">IF(N183="sníž. přenesená",J183,0)</f>
        <v>0</v>
      </c>
      <c r="BI183" s="205">
        <f t="shared" ref="BI183:BI190" si="28">IF(N183="nulová",J183,0)</f>
        <v>0</v>
      </c>
      <c r="BJ183" s="17" t="s">
        <v>80</v>
      </c>
      <c r="BK183" s="205">
        <f t="shared" ref="BK183:BK190" si="29">ROUND(I183*H183,2)</f>
        <v>0</v>
      </c>
      <c r="BL183" s="17" t="s">
        <v>4355</v>
      </c>
      <c r="BM183" s="204" t="s">
        <v>7682</v>
      </c>
    </row>
    <row r="184" spans="1:65" s="2" customFormat="1" ht="21.75" customHeight="1">
      <c r="A184" s="34"/>
      <c r="B184" s="35"/>
      <c r="C184" s="192" t="s">
        <v>504</v>
      </c>
      <c r="D184" s="192" t="s">
        <v>184</v>
      </c>
      <c r="E184" s="193" t="s">
        <v>7683</v>
      </c>
      <c r="F184" s="194" t="s">
        <v>7684</v>
      </c>
      <c r="G184" s="195" t="s">
        <v>1883</v>
      </c>
      <c r="H184" s="196">
        <v>1</v>
      </c>
      <c r="I184" s="197"/>
      <c r="J184" s="198">
        <f t="shared" si="20"/>
        <v>0</v>
      </c>
      <c r="K184" s="199"/>
      <c r="L184" s="39"/>
      <c r="M184" s="200" t="s">
        <v>1</v>
      </c>
      <c r="N184" s="201" t="s">
        <v>37</v>
      </c>
      <c r="O184" s="71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4" t="s">
        <v>4355</v>
      </c>
      <c r="AT184" s="204" t="s">
        <v>184</v>
      </c>
      <c r="AU184" s="204" t="s">
        <v>82</v>
      </c>
      <c r="AY184" s="17" t="s">
        <v>182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7" t="s">
        <v>80</v>
      </c>
      <c r="BK184" s="205">
        <f t="shared" si="29"/>
        <v>0</v>
      </c>
      <c r="BL184" s="17" t="s">
        <v>4355</v>
      </c>
      <c r="BM184" s="204" t="s">
        <v>7685</v>
      </c>
    </row>
    <row r="185" spans="1:65" s="2" customFormat="1" ht="16.5" customHeight="1">
      <c r="A185" s="34"/>
      <c r="B185" s="35"/>
      <c r="C185" s="192" t="s">
        <v>510</v>
      </c>
      <c r="D185" s="192" t="s">
        <v>184</v>
      </c>
      <c r="E185" s="193" t="s">
        <v>7686</v>
      </c>
      <c r="F185" s="194" t="s">
        <v>7687</v>
      </c>
      <c r="G185" s="195" t="s">
        <v>1413</v>
      </c>
      <c r="H185" s="196">
        <v>1</v>
      </c>
      <c r="I185" s="197"/>
      <c r="J185" s="198">
        <f t="shared" si="20"/>
        <v>0</v>
      </c>
      <c r="K185" s="199"/>
      <c r="L185" s="39"/>
      <c r="M185" s="200" t="s">
        <v>1</v>
      </c>
      <c r="N185" s="201" t="s">
        <v>37</v>
      </c>
      <c r="O185" s="71"/>
      <c r="P185" s="202">
        <f t="shared" si="21"/>
        <v>0</v>
      </c>
      <c r="Q185" s="202">
        <v>0</v>
      </c>
      <c r="R185" s="202">
        <f t="shared" si="22"/>
        <v>0</v>
      </c>
      <c r="S185" s="202">
        <v>0</v>
      </c>
      <c r="T185" s="203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4" t="s">
        <v>4355</v>
      </c>
      <c r="AT185" s="204" t="s">
        <v>184</v>
      </c>
      <c r="AU185" s="204" t="s">
        <v>82</v>
      </c>
      <c r="AY185" s="17" t="s">
        <v>182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7" t="s">
        <v>80</v>
      </c>
      <c r="BK185" s="205">
        <f t="shared" si="29"/>
        <v>0</v>
      </c>
      <c r="BL185" s="17" t="s">
        <v>4355</v>
      </c>
      <c r="BM185" s="204" t="s">
        <v>7688</v>
      </c>
    </row>
    <row r="186" spans="1:65" s="2" customFormat="1" ht="16.5" customHeight="1">
      <c r="A186" s="34"/>
      <c r="B186" s="35"/>
      <c r="C186" s="192" t="s">
        <v>516</v>
      </c>
      <c r="D186" s="192" t="s">
        <v>184</v>
      </c>
      <c r="E186" s="193" t="s">
        <v>7689</v>
      </c>
      <c r="F186" s="194" t="s">
        <v>7690</v>
      </c>
      <c r="G186" s="195" t="s">
        <v>1413</v>
      </c>
      <c r="H186" s="196">
        <v>1</v>
      </c>
      <c r="I186" s="197"/>
      <c r="J186" s="198">
        <f t="shared" si="20"/>
        <v>0</v>
      </c>
      <c r="K186" s="199"/>
      <c r="L186" s="39"/>
      <c r="M186" s="200" t="s">
        <v>1</v>
      </c>
      <c r="N186" s="201" t="s">
        <v>37</v>
      </c>
      <c r="O186" s="71"/>
      <c r="P186" s="202">
        <f t="shared" si="21"/>
        <v>0</v>
      </c>
      <c r="Q186" s="202">
        <v>0</v>
      </c>
      <c r="R186" s="202">
        <f t="shared" si="22"/>
        <v>0</v>
      </c>
      <c r="S186" s="202">
        <v>0</v>
      </c>
      <c r="T186" s="203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4" t="s">
        <v>4355</v>
      </c>
      <c r="AT186" s="204" t="s">
        <v>184</v>
      </c>
      <c r="AU186" s="204" t="s">
        <v>82</v>
      </c>
      <c r="AY186" s="17" t="s">
        <v>182</v>
      </c>
      <c r="BE186" s="205">
        <f t="shared" si="24"/>
        <v>0</v>
      </c>
      <c r="BF186" s="205">
        <f t="shared" si="25"/>
        <v>0</v>
      </c>
      <c r="BG186" s="205">
        <f t="shared" si="26"/>
        <v>0</v>
      </c>
      <c r="BH186" s="205">
        <f t="shared" si="27"/>
        <v>0</v>
      </c>
      <c r="BI186" s="205">
        <f t="shared" si="28"/>
        <v>0</v>
      </c>
      <c r="BJ186" s="17" t="s">
        <v>80</v>
      </c>
      <c r="BK186" s="205">
        <f t="shared" si="29"/>
        <v>0</v>
      </c>
      <c r="BL186" s="17" t="s">
        <v>4355</v>
      </c>
      <c r="BM186" s="204" t="s">
        <v>7691</v>
      </c>
    </row>
    <row r="187" spans="1:65" s="2" customFormat="1" ht="24.2" customHeight="1">
      <c r="A187" s="34"/>
      <c r="B187" s="35"/>
      <c r="C187" s="192" t="s">
        <v>521</v>
      </c>
      <c r="D187" s="192" t="s">
        <v>184</v>
      </c>
      <c r="E187" s="193" t="s">
        <v>7692</v>
      </c>
      <c r="F187" s="194" t="s">
        <v>7693</v>
      </c>
      <c r="G187" s="195" t="s">
        <v>1413</v>
      </c>
      <c r="H187" s="196">
        <v>1</v>
      </c>
      <c r="I187" s="197"/>
      <c r="J187" s="198">
        <f t="shared" si="20"/>
        <v>0</v>
      </c>
      <c r="K187" s="199"/>
      <c r="L187" s="39"/>
      <c r="M187" s="200" t="s">
        <v>1</v>
      </c>
      <c r="N187" s="201" t="s">
        <v>37</v>
      </c>
      <c r="O187" s="71"/>
      <c r="P187" s="202">
        <f t="shared" si="21"/>
        <v>0</v>
      </c>
      <c r="Q187" s="202">
        <v>0</v>
      </c>
      <c r="R187" s="202">
        <f t="shared" si="22"/>
        <v>0</v>
      </c>
      <c r="S187" s="202">
        <v>0</v>
      </c>
      <c r="T187" s="203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4355</v>
      </c>
      <c r="AT187" s="204" t="s">
        <v>184</v>
      </c>
      <c r="AU187" s="204" t="s">
        <v>82</v>
      </c>
      <c r="AY187" s="17" t="s">
        <v>182</v>
      </c>
      <c r="BE187" s="205">
        <f t="shared" si="24"/>
        <v>0</v>
      </c>
      <c r="BF187" s="205">
        <f t="shared" si="25"/>
        <v>0</v>
      </c>
      <c r="BG187" s="205">
        <f t="shared" si="26"/>
        <v>0</v>
      </c>
      <c r="BH187" s="205">
        <f t="shared" si="27"/>
        <v>0</v>
      </c>
      <c r="BI187" s="205">
        <f t="shared" si="28"/>
        <v>0</v>
      </c>
      <c r="BJ187" s="17" t="s">
        <v>80</v>
      </c>
      <c r="BK187" s="205">
        <f t="shared" si="29"/>
        <v>0</v>
      </c>
      <c r="BL187" s="17" t="s">
        <v>4355</v>
      </c>
      <c r="BM187" s="204" t="s">
        <v>7694</v>
      </c>
    </row>
    <row r="188" spans="1:65" s="2" customFormat="1" ht="16.5" customHeight="1">
      <c r="A188" s="34"/>
      <c r="B188" s="35"/>
      <c r="C188" s="192" t="s">
        <v>527</v>
      </c>
      <c r="D188" s="192" t="s">
        <v>184</v>
      </c>
      <c r="E188" s="193" t="s">
        <v>4362</v>
      </c>
      <c r="F188" s="194" t="s">
        <v>4363</v>
      </c>
      <c r="G188" s="195" t="s">
        <v>1413</v>
      </c>
      <c r="H188" s="196">
        <v>1</v>
      </c>
      <c r="I188" s="197"/>
      <c r="J188" s="198">
        <f t="shared" si="20"/>
        <v>0</v>
      </c>
      <c r="K188" s="199"/>
      <c r="L188" s="39"/>
      <c r="M188" s="200" t="s">
        <v>1</v>
      </c>
      <c r="N188" s="201" t="s">
        <v>37</v>
      </c>
      <c r="O188" s="71"/>
      <c r="P188" s="202">
        <f t="shared" si="21"/>
        <v>0</v>
      </c>
      <c r="Q188" s="202">
        <v>0</v>
      </c>
      <c r="R188" s="202">
        <f t="shared" si="22"/>
        <v>0</v>
      </c>
      <c r="S188" s="202">
        <v>0</v>
      </c>
      <c r="T188" s="203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4" t="s">
        <v>4355</v>
      </c>
      <c r="AT188" s="204" t="s">
        <v>184</v>
      </c>
      <c r="AU188" s="204" t="s">
        <v>82</v>
      </c>
      <c r="AY188" s="17" t="s">
        <v>182</v>
      </c>
      <c r="BE188" s="205">
        <f t="shared" si="24"/>
        <v>0</v>
      </c>
      <c r="BF188" s="205">
        <f t="shared" si="25"/>
        <v>0</v>
      </c>
      <c r="BG188" s="205">
        <f t="shared" si="26"/>
        <v>0</v>
      </c>
      <c r="BH188" s="205">
        <f t="shared" si="27"/>
        <v>0</v>
      </c>
      <c r="BI188" s="205">
        <f t="shared" si="28"/>
        <v>0</v>
      </c>
      <c r="BJ188" s="17" t="s">
        <v>80</v>
      </c>
      <c r="BK188" s="205">
        <f t="shared" si="29"/>
        <v>0</v>
      </c>
      <c r="BL188" s="17" t="s">
        <v>4355</v>
      </c>
      <c r="BM188" s="204" t="s">
        <v>4677</v>
      </c>
    </row>
    <row r="189" spans="1:65" s="2" customFormat="1" ht="24.2" customHeight="1">
      <c r="A189" s="34"/>
      <c r="B189" s="35"/>
      <c r="C189" s="192" t="s">
        <v>532</v>
      </c>
      <c r="D189" s="192" t="s">
        <v>184</v>
      </c>
      <c r="E189" s="193" t="s">
        <v>7695</v>
      </c>
      <c r="F189" s="194" t="s">
        <v>7696</v>
      </c>
      <c r="G189" s="195" t="s">
        <v>1413</v>
      </c>
      <c r="H189" s="196">
        <v>1</v>
      </c>
      <c r="I189" s="197"/>
      <c r="J189" s="198">
        <f t="shared" si="20"/>
        <v>0</v>
      </c>
      <c r="K189" s="199"/>
      <c r="L189" s="39"/>
      <c r="M189" s="200" t="s">
        <v>1</v>
      </c>
      <c r="N189" s="201" t="s">
        <v>37</v>
      </c>
      <c r="O189" s="71"/>
      <c r="P189" s="202">
        <f t="shared" si="21"/>
        <v>0</v>
      </c>
      <c r="Q189" s="202">
        <v>0</v>
      </c>
      <c r="R189" s="202">
        <f t="shared" si="22"/>
        <v>0</v>
      </c>
      <c r="S189" s="202">
        <v>0</v>
      </c>
      <c r="T189" s="203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4" t="s">
        <v>4355</v>
      </c>
      <c r="AT189" s="204" t="s">
        <v>184</v>
      </c>
      <c r="AU189" s="204" t="s">
        <v>82</v>
      </c>
      <c r="AY189" s="17" t="s">
        <v>182</v>
      </c>
      <c r="BE189" s="205">
        <f t="shared" si="24"/>
        <v>0</v>
      </c>
      <c r="BF189" s="205">
        <f t="shared" si="25"/>
        <v>0</v>
      </c>
      <c r="BG189" s="205">
        <f t="shared" si="26"/>
        <v>0</v>
      </c>
      <c r="BH189" s="205">
        <f t="shared" si="27"/>
        <v>0</v>
      </c>
      <c r="BI189" s="205">
        <f t="shared" si="28"/>
        <v>0</v>
      </c>
      <c r="BJ189" s="17" t="s">
        <v>80</v>
      </c>
      <c r="BK189" s="205">
        <f t="shared" si="29"/>
        <v>0</v>
      </c>
      <c r="BL189" s="17" t="s">
        <v>4355</v>
      </c>
      <c r="BM189" s="204" t="s">
        <v>7697</v>
      </c>
    </row>
    <row r="190" spans="1:65" s="2" customFormat="1" ht="16.5" customHeight="1">
      <c r="A190" s="34"/>
      <c r="B190" s="35"/>
      <c r="C190" s="192" t="s">
        <v>551</v>
      </c>
      <c r="D190" s="192" t="s">
        <v>184</v>
      </c>
      <c r="E190" s="193" t="s">
        <v>7698</v>
      </c>
      <c r="F190" s="194" t="s">
        <v>7699</v>
      </c>
      <c r="G190" s="195" t="s">
        <v>7700</v>
      </c>
      <c r="H190" s="196">
        <v>3</v>
      </c>
      <c r="I190" s="197"/>
      <c r="J190" s="198">
        <f t="shared" si="20"/>
        <v>0</v>
      </c>
      <c r="K190" s="199"/>
      <c r="L190" s="39"/>
      <c r="M190" s="257" t="s">
        <v>1</v>
      </c>
      <c r="N190" s="258" t="s">
        <v>37</v>
      </c>
      <c r="O190" s="259"/>
      <c r="P190" s="260">
        <f t="shared" si="21"/>
        <v>0</v>
      </c>
      <c r="Q190" s="260">
        <v>0</v>
      </c>
      <c r="R190" s="260">
        <f t="shared" si="22"/>
        <v>0</v>
      </c>
      <c r="S190" s="260">
        <v>0</v>
      </c>
      <c r="T190" s="261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4355</v>
      </c>
      <c r="AT190" s="204" t="s">
        <v>184</v>
      </c>
      <c r="AU190" s="204" t="s">
        <v>82</v>
      </c>
      <c r="AY190" s="17" t="s">
        <v>182</v>
      </c>
      <c r="BE190" s="205">
        <f t="shared" si="24"/>
        <v>0</v>
      </c>
      <c r="BF190" s="205">
        <f t="shared" si="25"/>
        <v>0</v>
      </c>
      <c r="BG190" s="205">
        <f t="shared" si="26"/>
        <v>0</v>
      </c>
      <c r="BH190" s="205">
        <f t="shared" si="27"/>
        <v>0</v>
      </c>
      <c r="BI190" s="205">
        <f t="shared" si="28"/>
        <v>0</v>
      </c>
      <c r="BJ190" s="17" t="s">
        <v>80</v>
      </c>
      <c r="BK190" s="205">
        <f t="shared" si="29"/>
        <v>0</v>
      </c>
      <c r="BL190" s="17" t="s">
        <v>4355</v>
      </c>
      <c r="BM190" s="204" t="s">
        <v>7701</v>
      </c>
    </row>
    <row r="191" spans="1:65" s="2" customFormat="1" ht="6.95" customHeight="1">
      <c r="A191" s="3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39"/>
      <c r="M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sheetProtection algorithmName="SHA-512" hashValue="47GqoasIBqj5QzWRZwFqElCHB6Ud1TasViRbMGXGlnC8MgJhnA36bKSXZvJ1k3Xhv50hBaoSTw+Eai2Ybe8HpQ==" saltValue="5Fk6nan6sbO8+P9atzFr/dNFs8flkJy6ckUY2EQepdHL4HJg/0L34q059MHuksce32yEcKH8vJIkeIXCmXTMRQ==" spinCount="100000" sheet="1" objects="1" scenarios="1" formatColumns="0" formatRows="0" autoFilter="0"/>
  <autoFilter ref="C124:K19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01 - Bourací práce</vt:lpstr>
      <vt:lpstr>02 - Stavební část</vt:lpstr>
      <vt:lpstr>01 - Vnitřní vodovod</vt:lpstr>
      <vt:lpstr>02 - Vnitřní kanalizace</vt:lpstr>
      <vt:lpstr>03 - Zařizovací předměty</vt:lpstr>
      <vt:lpstr>04 - Elektro</vt:lpstr>
      <vt:lpstr>05 - Vytápění</vt:lpstr>
      <vt:lpstr>01 - Zařízení č.1 - Větrá...</vt:lpstr>
      <vt:lpstr>02 - Zařízení č.2 - Chlaz...</vt:lpstr>
      <vt:lpstr>03 - Zařízení č.3 - Chlaz...</vt:lpstr>
      <vt:lpstr>04 - Zařízení č.4 - Chlaz...</vt:lpstr>
      <vt:lpstr>05 - Demontáže</vt:lpstr>
      <vt:lpstr>01 - Zařízení1 - Větrání ...</vt:lpstr>
      <vt:lpstr>02 - Zařízení 2 - Větrání...</vt:lpstr>
      <vt:lpstr>03 - Zařízení 3 - Odvětrá...</vt:lpstr>
      <vt:lpstr>04 - Zařízení 4 - Větrání...</vt:lpstr>
      <vt:lpstr>05 - Zařízení 5 - Úprava ...</vt:lpstr>
      <vt:lpstr>06 - Demontáž a ekologick...</vt:lpstr>
      <vt:lpstr>08 - ZOTK - Zařízení pro ...</vt:lpstr>
      <vt:lpstr>09 - Měření a regulace</vt:lpstr>
      <vt:lpstr>10 - EPS_EROP, ESL</vt:lpstr>
      <vt:lpstr>11 - AV + jevištní technika</vt:lpstr>
      <vt:lpstr>13 - Zahradní a krajinářs...</vt:lpstr>
      <vt:lpstr>14 - VRN</vt:lpstr>
      <vt:lpstr>'01 - Bourací práce'!Názvy_tisku</vt:lpstr>
      <vt:lpstr>'01 - Vnitřní vodovod'!Názvy_tisku</vt:lpstr>
      <vt:lpstr>'01 - Zařízení č.1 - Větrá...'!Názvy_tisku</vt:lpstr>
      <vt:lpstr>'01 - Zařízení1 - Větrání ...'!Názvy_tisku</vt:lpstr>
      <vt:lpstr>'02 - Stavební část'!Názvy_tisku</vt:lpstr>
      <vt:lpstr>'02 - Vnitřní kanalizace'!Názvy_tisku</vt:lpstr>
      <vt:lpstr>'02 - Zařízení 2 - Větrání...'!Názvy_tisku</vt:lpstr>
      <vt:lpstr>'02 - Zařízení č.2 - Chlaz...'!Názvy_tisku</vt:lpstr>
      <vt:lpstr>'03 - Zařízení 3 - Odvětrá...'!Názvy_tisku</vt:lpstr>
      <vt:lpstr>'03 - Zařízení č.3 - Chlaz...'!Názvy_tisku</vt:lpstr>
      <vt:lpstr>'03 - Zařizovací předměty'!Názvy_tisku</vt:lpstr>
      <vt:lpstr>'04 - Elektro'!Názvy_tisku</vt:lpstr>
      <vt:lpstr>'04 - Zařízení 4 - Větrání...'!Názvy_tisku</vt:lpstr>
      <vt:lpstr>'04 - Zařízení č.4 - Chlaz...'!Názvy_tisku</vt:lpstr>
      <vt:lpstr>'05 - Demontáže'!Názvy_tisku</vt:lpstr>
      <vt:lpstr>'05 - Vytápění'!Názvy_tisku</vt:lpstr>
      <vt:lpstr>'05 - Zařízení 5 - Úprava ...'!Názvy_tisku</vt:lpstr>
      <vt:lpstr>'06 - Demontáž a ekologick...'!Názvy_tisku</vt:lpstr>
      <vt:lpstr>'08 - ZOTK - Zařízení pro ...'!Názvy_tisku</vt:lpstr>
      <vt:lpstr>'09 - Měření a regulace'!Názvy_tisku</vt:lpstr>
      <vt:lpstr>'10 - EPS_EROP, ESL'!Názvy_tisku</vt:lpstr>
      <vt:lpstr>'11 - AV + jevištní technika'!Názvy_tisku</vt:lpstr>
      <vt:lpstr>'13 - Zahradní a krajinářs...'!Názvy_tisku</vt:lpstr>
      <vt:lpstr>'14 - VRN'!Názvy_tisku</vt:lpstr>
      <vt:lpstr>'Rekapitulace stavby'!Názvy_tisku</vt:lpstr>
      <vt:lpstr>'01 - Bourací práce'!Oblast_tisku</vt:lpstr>
      <vt:lpstr>'01 - Vnitřní vodovod'!Oblast_tisku</vt:lpstr>
      <vt:lpstr>'01 - Zařízení č.1 - Větrá...'!Oblast_tisku</vt:lpstr>
      <vt:lpstr>'01 - Zařízení1 - Větrání ...'!Oblast_tisku</vt:lpstr>
      <vt:lpstr>'02 - Stavební část'!Oblast_tisku</vt:lpstr>
      <vt:lpstr>'02 - Vnitřní kanalizace'!Oblast_tisku</vt:lpstr>
      <vt:lpstr>'02 - Zařízení 2 - Větrání...'!Oblast_tisku</vt:lpstr>
      <vt:lpstr>'02 - Zařízení č.2 - Chlaz...'!Oblast_tisku</vt:lpstr>
      <vt:lpstr>'03 - Zařízení 3 - Odvětrá...'!Oblast_tisku</vt:lpstr>
      <vt:lpstr>'03 - Zařízení č.3 - Chlaz...'!Oblast_tisku</vt:lpstr>
      <vt:lpstr>'03 - Zařizovací předměty'!Oblast_tisku</vt:lpstr>
      <vt:lpstr>'04 - Elektro'!Oblast_tisku</vt:lpstr>
      <vt:lpstr>'04 - Zařízení 4 - Větrání...'!Oblast_tisku</vt:lpstr>
      <vt:lpstr>'04 - Zařízení č.4 - Chlaz...'!Oblast_tisku</vt:lpstr>
      <vt:lpstr>'05 - Demontáže'!Oblast_tisku</vt:lpstr>
      <vt:lpstr>'05 - Vytápění'!Oblast_tisku</vt:lpstr>
      <vt:lpstr>'05 - Zařízení 5 - Úprava ...'!Oblast_tisku</vt:lpstr>
      <vt:lpstr>'06 - Demontáž a ekologick...'!Oblast_tisku</vt:lpstr>
      <vt:lpstr>'08 - ZOTK - Zařízení pro ...'!Oblast_tisku</vt:lpstr>
      <vt:lpstr>'09 - Měření a regulace'!Oblast_tisku</vt:lpstr>
      <vt:lpstr>'10 - EPS_EROP, ESL'!Oblast_tisku</vt:lpstr>
      <vt:lpstr>'11 - AV + jevištní technika'!Oblast_tisku</vt:lpstr>
      <vt:lpstr>'13 - Zahradní a krajinářs...'!Oblast_tisku</vt:lpstr>
      <vt:lpstr>'14 -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MSI\Ladislav</dc:creator>
  <cp:lastModifiedBy>Luděk Kutil</cp:lastModifiedBy>
  <dcterms:created xsi:type="dcterms:W3CDTF">2025-04-14T13:45:03Z</dcterms:created>
  <dcterms:modified xsi:type="dcterms:W3CDTF">2025-04-29T07:52:10Z</dcterms:modified>
</cp:coreProperties>
</file>