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část" sheetId="3" r:id="rId3"/>
    <sheet name="01 - Vnitřní vodovod" sheetId="4" r:id="rId4"/>
    <sheet name="02 - Vnitřní kanalizace" sheetId="5" r:id="rId5"/>
    <sheet name="03 - Zařizovací předměty" sheetId="6" r:id="rId6"/>
    <sheet name="04 - Elektro" sheetId="7" r:id="rId7"/>
    <sheet name="05 - Vytápění" sheetId="8" r:id="rId8"/>
    <sheet name="01 - Zařízení č.1 - Větrá..." sheetId="9" r:id="rId9"/>
    <sheet name="02 - Zařízení č.2 - Chlaz..." sheetId="10" r:id="rId10"/>
    <sheet name="03 - Zařízení č.3 - Chlaz..." sheetId="11" r:id="rId11"/>
    <sheet name="04 - Zařízení č.4 - Chlaz..." sheetId="12" r:id="rId12"/>
    <sheet name="05 - Demontáže" sheetId="13" r:id="rId13"/>
    <sheet name="01 - Zařízení1 - Větrání ..." sheetId="14" r:id="rId14"/>
    <sheet name="02 - Zařízení 2 - Větrání..." sheetId="15" r:id="rId15"/>
    <sheet name="03 - Zařízení 3 - Odvětrá..." sheetId="16" r:id="rId16"/>
    <sheet name="04 - Zařízení 4 - Větrání..." sheetId="17" r:id="rId17"/>
    <sheet name="05 - Zařízení 5 - Úprava ..." sheetId="18" r:id="rId18"/>
    <sheet name="06 - Demontáž a ekologick..." sheetId="19" r:id="rId19"/>
    <sheet name="08 - ZOTK - Zařízení pro ..." sheetId="20" r:id="rId20"/>
    <sheet name="09 - Měření a regulace" sheetId="21" r:id="rId21"/>
    <sheet name="10 - EPS_EROP, ESL" sheetId="22" r:id="rId22"/>
    <sheet name="11 - AV + jevištní technika" sheetId="23" r:id="rId23"/>
    <sheet name="13 - Zahradní a krajinářs..." sheetId="24" r:id="rId24"/>
    <sheet name="14 - VRN" sheetId="25" r:id="rId25"/>
  </sheets>
  <definedNames>
    <definedName name="_xlnm.Print_Area" localSheetId="0">'Rekapitulace stavby'!$D$4:$AO$76,'Rekapitulace stavby'!$C$82:$AQ$122</definedName>
    <definedName name="_xlnm.Print_Titles" localSheetId="0">'Rekapitulace stavby'!$92:$92</definedName>
    <definedName name="_xlnm._FilterDatabase" localSheetId="1" hidden="1">'01 - Bourací práce'!$C$126:$K$188</definedName>
    <definedName name="_xlnm.Print_Area" localSheetId="1">'01 - Bourací práce'!$C$4:$J$76,'01 - Bourací práce'!$C$82:$J$108,'01 - Bourací práce'!$C$114:$J$188</definedName>
    <definedName name="_xlnm.Print_Titles" localSheetId="1">'01 - Bourací práce'!$126:$126</definedName>
    <definedName name="_xlnm._FilterDatabase" localSheetId="2" hidden="1">'02 - Stavební část'!$C$151:$K$831</definedName>
    <definedName name="_xlnm.Print_Area" localSheetId="2">'02 - Stavební část'!$C$4:$J$76,'02 - Stavební část'!$C$82:$J$133,'02 - Stavební část'!$C$139:$J$831</definedName>
    <definedName name="_xlnm.Print_Titles" localSheetId="2">'02 - Stavební část'!$151:$151</definedName>
    <definedName name="_xlnm._FilterDatabase" localSheetId="3" hidden="1">'01 - Vnitřní vodovod'!$C$130:$K$171</definedName>
    <definedName name="_xlnm.Print_Area" localSheetId="3">'01 - Vnitřní vodovod'!$C$4:$J$76,'01 - Vnitřní vodovod'!$C$82:$J$110,'01 - Vnitřní vodovod'!$C$116:$J$171</definedName>
    <definedName name="_xlnm.Print_Titles" localSheetId="3">'01 - Vnitřní vodovod'!$130:$130</definedName>
    <definedName name="_xlnm._FilterDatabase" localSheetId="4" hidden="1">'02 - Vnitřní kanalizace'!$C$139:$K$248</definedName>
    <definedName name="_xlnm.Print_Area" localSheetId="4">'02 - Vnitřní kanalizace'!$C$4:$J$76,'02 - Vnitřní kanalizace'!$C$82:$J$119,'02 - Vnitřní kanalizace'!$C$125:$J$248</definedName>
    <definedName name="_xlnm.Print_Titles" localSheetId="4">'02 - Vnitřní kanalizace'!$139:$139</definedName>
    <definedName name="_xlnm._FilterDatabase" localSheetId="5" hidden="1">'03 - Zařizovací předměty'!$C$124:$K$186</definedName>
    <definedName name="_xlnm.Print_Area" localSheetId="5">'03 - Zařizovací předměty'!$C$4:$J$76,'03 - Zařizovací předměty'!$C$82:$J$104,'03 - Zařizovací předměty'!$C$110:$J$186</definedName>
    <definedName name="_xlnm.Print_Titles" localSheetId="5">'03 - Zařizovací předměty'!$124:$124</definedName>
    <definedName name="_xlnm._FilterDatabase" localSheetId="6" hidden="1">'04 - Elektro'!$C$124:$K$288</definedName>
    <definedName name="_xlnm.Print_Area" localSheetId="6">'04 - Elektro'!$C$4:$J$76,'04 - Elektro'!$C$82:$J$106,'04 - Elektro'!$C$112:$J$288</definedName>
    <definedName name="_xlnm.Print_Titles" localSheetId="6">'04 - Elektro'!$124:$124</definedName>
    <definedName name="_xlnm._FilterDatabase" localSheetId="7" hidden="1">'05 - Vytápění'!$C$133:$K$239</definedName>
    <definedName name="_xlnm.Print_Area" localSheetId="7">'05 - Vytápění'!$C$4:$J$76,'05 - Vytápění'!$C$82:$J$115,'05 - Vytápění'!$C$121:$J$239</definedName>
    <definedName name="_xlnm.Print_Titles" localSheetId="7">'05 - Vytápění'!$133:$133</definedName>
    <definedName name="_xlnm._FilterDatabase" localSheetId="8" hidden="1">'01 - Zařízení č.1 - Větrá...'!$C$124:$K$151</definedName>
    <definedName name="_xlnm.Print_Area" localSheetId="8">'01 - Zařízení č.1 - Větrá...'!$C$4:$J$76,'01 - Zařízení č.1 - Větrá...'!$C$82:$J$104,'01 - Zařízení č.1 - Větrá...'!$C$110:$J$151</definedName>
    <definedName name="_xlnm.Print_Titles" localSheetId="8">'01 - Zařízení č.1 - Větrá...'!$124:$124</definedName>
    <definedName name="_xlnm._FilterDatabase" localSheetId="9" hidden="1">'02 - Zařízení č.2 - Chlaz...'!$C$124:$K$150</definedName>
    <definedName name="_xlnm.Print_Area" localSheetId="9">'02 - Zařízení č.2 - Chlaz...'!$C$4:$J$76,'02 - Zařízení č.2 - Chlaz...'!$C$82:$J$104,'02 - Zařízení č.2 - Chlaz...'!$C$110:$J$150</definedName>
    <definedName name="_xlnm.Print_Titles" localSheetId="9">'02 - Zařízení č.2 - Chlaz...'!$124:$124</definedName>
    <definedName name="_xlnm._FilterDatabase" localSheetId="10" hidden="1">'03 - Zařízení č.3 - Chlaz...'!$C$124:$K$150</definedName>
    <definedName name="_xlnm.Print_Area" localSheetId="10">'03 - Zařízení č.3 - Chlaz...'!$C$4:$J$76,'03 - Zařízení č.3 - Chlaz...'!$C$82:$J$104,'03 - Zařízení č.3 - Chlaz...'!$C$110:$J$150</definedName>
    <definedName name="_xlnm.Print_Titles" localSheetId="10">'03 - Zařízení č.3 - Chlaz...'!$124:$124</definedName>
    <definedName name="_xlnm._FilterDatabase" localSheetId="11" hidden="1">'04 - Zařízení č.4 - Chlaz...'!$C$124:$K$150</definedName>
    <definedName name="_xlnm.Print_Area" localSheetId="11">'04 - Zařízení č.4 - Chlaz...'!$C$4:$J$76,'04 - Zařízení č.4 - Chlaz...'!$C$82:$J$104,'04 - Zařízení č.4 - Chlaz...'!$C$110:$J$150</definedName>
    <definedName name="_xlnm.Print_Titles" localSheetId="11">'04 - Zařízení č.4 - Chlaz...'!$124:$124</definedName>
    <definedName name="_xlnm._FilterDatabase" localSheetId="12" hidden="1">'05 - Demontáže'!$C$123:$K$139</definedName>
    <definedName name="_xlnm.Print_Area" localSheetId="12">'05 - Demontáže'!$C$4:$J$76,'05 - Demontáže'!$C$82:$J$103,'05 - Demontáže'!$C$109:$J$139</definedName>
    <definedName name="_xlnm.Print_Titles" localSheetId="12">'05 - Demontáže'!$123:$123</definedName>
    <definedName name="_xlnm._FilterDatabase" localSheetId="13" hidden="1">'01 - Zařízení1 - Větrání ...'!$C$124:$K$177</definedName>
    <definedName name="_xlnm.Print_Area" localSheetId="13">'01 - Zařízení1 - Větrání ...'!$C$4:$J$76,'01 - Zařízení1 - Větrání ...'!$C$82:$J$104,'01 - Zařízení1 - Větrání ...'!$C$110:$J$177</definedName>
    <definedName name="_xlnm.Print_Titles" localSheetId="13">'01 - Zařízení1 - Větrání ...'!$124:$124</definedName>
    <definedName name="_xlnm._FilterDatabase" localSheetId="14" hidden="1">'02 - Zařízení 2 - Větrání...'!$C$124:$K$154</definedName>
    <definedName name="_xlnm.Print_Area" localSheetId="14">'02 - Zařízení 2 - Větrání...'!$C$4:$J$76,'02 - Zařízení 2 - Větrání...'!$C$82:$J$104,'02 - Zařízení 2 - Větrání...'!$C$110:$J$154</definedName>
    <definedName name="_xlnm.Print_Titles" localSheetId="14">'02 - Zařízení 2 - Větrání...'!$124:$124</definedName>
    <definedName name="_xlnm._FilterDatabase" localSheetId="15" hidden="1">'03 - Zařízení 3 - Odvětrá...'!$C$124:$K$152</definedName>
    <definedName name="_xlnm.Print_Area" localSheetId="15">'03 - Zařízení 3 - Odvětrá...'!$C$4:$J$76,'03 - Zařízení 3 - Odvětrá...'!$C$82:$J$104,'03 - Zařízení 3 - Odvětrá...'!$C$110:$J$152</definedName>
    <definedName name="_xlnm.Print_Titles" localSheetId="15">'03 - Zařízení 3 - Odvětrá...'!$124:$124</definedName>
    <definedName name="_xlnm._FilterDatabase" localSheetId="16" hidden="1">'04 - Zařízení 4 - Větrání...'!$C$124:$K$153</definedName>
    <definedName name="_xlnm.Print_Area" localSheetId="16">'04 - Zařízení 4 - Větrání...'!$C$4:$J$76,'04 - Zařízení 4 - Větrání...'!$C$82:$J$104,'04 - Zařízení 4 - Větrání...'!$C$110:$J$153</definedName>
    <definedName name="_xlnm.Print_Titles" localSheetId="16">'04 - Zařízení 4 - Větrání...'!$124:$124</definedName>
    <definedName name="_xlnm._FilterDatabase" localSheetId="17" hidden="1">'05 - Zařízení 5 - Úprava ...'!$C$129:$K$194</definedName>
    <definedName name="_xlnm.Print_Area" localSheetId="17">'05 - Zařízení 5 - Úprava ...'!$C$4:$J$76,'05 - Zařízení 5 - Úprava ...'!$C$82:$J$109,'05 - Zařízení 5 - Úprava ...'!$C$115:$J$194</definedName>
    <definedName name="_xlnm.Print_Titles" localSheetId="17">'05 - Zařízení 5 - Úprava ...'!$129:$129</definedName>
    <definedName name="_xlnm._FilterDatabase" localSheetId="18" hidden="1">'06 - Demontáž a ekologick...'!$C$123:$K$136</definedName>
    <definedName name="_xlnm.Print_Area" localSheetId="18">'06 - Demontáž a ekologick...'!$C$4:$J$76,'06 - Demontáž a ekologick...'!$C$82:$J$103,'06 - Demontáž a ekologick...'!$C$109:$J$136</definedName>
    <definedName name="_xlnm.Print_Titles" localSheetId="18">'06 - Demontáž a ekologick...'!$123:$123</definedName>
    <definedName name="_xlnm._FilterDatabase" localSheetId="19" hidden="1">'08 - ZOTK - Zařízení pro ...'!$C$116:$K$138</definedName>
    <definedName name="_xlnm.Print_Area" localSheetId="19">'08 - ZOTK - Zařízení pro ...'!$C$4:$J$76,'08 - ZOTK - Zařízení pro ...'!$C$82:$J$98,'08 - ZOTK - Zařízení pro ...'!$C$104:$J$138</definedName>
    <definedName name="_xlnm.Print_Titles" localSheetId="19">'08 - ZOTK - Zařízení pro ...'!$116:$116</definedName>
    <definedName name="_xlnm._FilterDatabase" localSheetId="20" hidden="1">'09 - Měření a regulace'!$C$122:$K$146</definedName>
    <definedName name="_xlnm.Print_Area" localSheetId="20">'09 - Měření a regulace'!$C$4:$J$76,'09 - Měření a regulace'!$C$82:$J$104,'09 - Měření a regulace'!$C$110:$J$146</definedName>
    <definedName name="_xlnm.Print_Titles" localSheetId="20">'09 - Měření a regulace'!$122:$122</definedName>
    <definedName name="_xlnm._FilterDatabase" localSheetId="21" hidden="1">'10 - EPS_EROP, ESL'!$C$131:$K$260</definedName>
    <definedName name="_xlnm.Print_Area" localSheetId="21">'10 - EPS_EROP, ESL'!$C$4:$J$76,'10 - EPS_EROP, ESL'!$C$82:$J$113,'10 - EPS_EROP, ESL'!$C$119:$J$260</definedName>
    <definedName name="_xlnm.Print_Titles" localSheetId="21">'10 - EPS_EROP, ESL'!$131:$131</definedName>
    <definedName name="_xlnm._FilterDatabase" localSheetId="22" hidden="1">'11 - AV + jevištní technika'!$C$128:$K$294</definedName>
    <definedName name="_xlnm.Print_Area" localSheetId="22">'11 - AV + jevištní technika'!$C$4:$J$76,'11 - AV + jevištní technika'!$C$82:$J$110,'11 - AV + jevištní technika'!$C$116:$J$294</definedName>
    <definedName name="_xlnm.Print_Titles" localSheetId="22">'11 - AV + jevištní technika'!$128:$128</definedName>
    <definedName name="_xlnm._FilterDatabase" localSheetId="23" hidden="1">'13 - Zahradní a krajinářs...'!$C$118:$K$164</definedName>
    <definedName name="_xlnm.Print_Area" localSheetId="23">'13 - Zahradní a krajinářs...'!$C$4:$J$76,'13 - Zahradní a krajinářs...'!$C$82:$J$100,'13 - Zahradní a krajinářs...'!$C$106:$J$164</definedName>
    <definedName name="_xlnm.Print_Titles" localSheetId="23">'13 - Zahradní a krajinářs...'!$118:$118</definedName>
    <definedName name="_xlnm._FilterDatabase" localSheetId="24" hidden="1">'14 - VRN'!$C$124:$K$184</definedName>
    <definedName name="_xlnm.Print_Area" localSheetId="24">'14 - VRN'!$C$4:$J$76,'14 - VRN'!$C$82:$J$106,'14 - VRN'!$C$112:$J$184</definedName>
    <definedName name="_xlnm.Print_Titles" localSheetId="24">'14 - VRN'!$124:$124</definedName>
  </definedNames>
  <calcPr/>
</workbook>
</file>

<file path=xl/calcChain.xml><?xml version="1.0" encoding="utf-8"?>
<calcChain xmlns="http://schemas.openxmlformats.org/spreadsheetml/2006/main">
  <c i="25" l="1" r="J37"/>
  <c r="J36"/>
  <c i="1" r="AY121"/>
  <c i="25" r="J35"/>
  <c i="1" r="AX121"/>
  <c i="25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121"/>
  <c r="J14"/>
  <c r="J12"/>
  <c r="J89"/>
  <c r="E7"/>
  <c r="E85"/>
  <c i="24" r="J37"/>
  <c r="J36"/>
  <c i="1" r="AY120"/>
  <c i="24" r="J35"/>
  <c i="1" r="AX120"/>
  <c i="24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113"/>
  <c r="E7"/>
  <c r="E109"/>
  <c i="23" r="J37"/>
  <c r="J36"/>
  <c i="1" r="AY119"/>
  <c i="23" r="J35"/>
  <c i="1" r="AX119"/>
  <c i="23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92"/>
  <c r="J17"/>
  <c r="J15"/>
  <c r="E15"/>
  <c r="F91"/>
  <c r="J14"/>
  <c r="J12"/>
  <c r="J123"/>
  <c r="E7"/>
  <c r="E119"/>
  <c i="22" r="J37"/>
  <c r="J36"/>
  <c i="1" r="AY118"/>
  <c i="22" r="J35"/>
  <c i="1" r="AX118"/>
  <c i="22"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89"/>
  <c r="E87"/>
  <c r="J24"/>
  <c r="E24"/>
  <c r="J129"/>
  <c r="J23"/>
  <c r="J21"/>
  <c r="E21"/>
  <c r="J128"/>
  <c r="J20"/>
  <c r="J18"/>
  <c r="E18"/>
  <c r="F92"/>
  <c r="J17"/>
  <c r="J15"/>
  <c r="E15"/>
  <c r="F91"/>
  <c r="J14"/>
  <c r="J12"/>
  <c r="J126"/>
  <c r="E7"/>
  <c r="E85"/>
  <c i="21" r="J37"/>
  <c r="J36"/>
  <c i="1" r="AY117"/>
  <c i="21" r="J35"/>
  <c i="1" r="AX117"/>
  <c i="21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113"/>
  <c i="20" r="J37"/>
  <c r="J36"/>
  <c i="1" r="AY116"/>
  <c i="20" r="J35"/>
  <c i="1" r="AX116"/>
  <c i="20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113"/>
  <c r="J14"/>
  <c r="J12"/>
  <c r="J111"/>
  <c r="E7"/>
  <c r="E107"/>
  <c i="19" r="J39"/>
  <c r="J38"/>
  <c i="1" r="AY115"/>
  <c i="19" r="J37"/>
  <c i="1" r="AX115"/>
  <c i="19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/>
  <c i="18" r="J39"/>
  <c r="J38"/>
  <c i="1" r="AY114"/>
  <c i="18" r="J37"/>
  <c i="1" r="AX114"/>
  <c i="18"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94"/>
  <c r="J19"/>
  <c r="J17"/>
  <c r="E17"/>
  <c r="F126"/>
  <c r="J16"/>
  <c r="J14"/>
  <c r="J124"/>
  <c r="E7"/>
  <c r="E118"/>
  <c i="17" r="J39"/>
  <c r="J38"/>
  <c i="1" r="AY113"/>
  <c i="17" r="J37"/>
  <c i="1" r="AX113"/>
  <c i="17"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94"/>
  <c r="J19"/>
  <c r="J17"/>
  <c r="E17"/>
  <c r="F121"/>
  <c r="J16"/>
  <c r="J14"/>
  <c r="J91"/>
  <c r="E7"/>
  <c r="E113"/>
  <c i="16" r="J39"/>
  <c r="J38"/>
  <c i="1" r="AY112"/>
  <c i="16" r="J37"/>
  <c i="1" r="AX112"/>
  <c i="16"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94"/>
  <c r="J19"/>
  <c r="J17"/>
  <c r="E17"/>
  <c r="F93"/>
  <c r="J16"/>
  <c r="J14"/>
  <c r="J91"/>
  <c r="E7"/>
  <c r="E85"/>
  <c i="15" r="J39"/>
  <c r="J38"/>
  <c i="1" r="AY111"/>
  <c i="15" r="J37"/>
  <c i="1" r="AX111"/>
  <c i="15"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91"/>
  <c r="E7"/>
  <c r="E85"/>
  <c i="14" r="J39"/>
  <c r="J38"/>
  <c i="1" r="AY110"/>
  <c i="14" r="J37"/>
  <c i="1" r="AX110"/>
  <c i="14"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93"/>
  <c r="J16"/>
  <c r="J14"/>
  <c r="J91"/>
  <c r="E7"/>
  <c r="E113"/>
  <c i="13" r="J39"/>
  <c r="J38"/>
  <c i="1" r="AY108"/>
  <c i="13" r="J37"/>
  <c i="1" r="AX108"/>
  <c i="1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93"/>
  <c r="J16"/>
  <c r="J14"/>
  <c r="J118"/>
  <c r="E7"/>
  <c r="E112"/>
  <c i="12" r="J39"/>
  <c r="J38"/>
  <c i="1" r="AY107"/>
  <c i="12" r="J37"/>
  <c i="1" r="AX107"/>
  <c i="12"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93"/>
  <c r="J16"/>
  <c r="J14"/>
  <c r="J91"/>
  <c r="E7"/>
  <c r="E113"/>
  <c i="11" r="J39"/>
  <c r="J38"/>
  <c i="1" r="AY106"/>
  <c i="11" r="J37"/>
  <c i="1" r="AX106"/>
  <c i="11"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119"/>
  <c r="E7"/>
  <c r="E113"/>
  <c i="10" r="J39"/>
  <c r="J38"/>
  <c i="1" r="AY105"/>
  <c i="10" r="J37"/>
  <c i="1" r="AX105"/>
  <c i="10"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119"/>
  <c r="E7"/>
  <c r="E113"/>
  <c i="9" r="J39"/>
  <c r="J38"/>
  <c i="1" r="AY104"/>
  <c i="9" r="J37"/>
  <c i="1" r="AX104"/>
  <c i="9"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93"/>
  <c r="J16"/>
  <c r="J14"/>
  <c r="J119"/>
  <c r="E7"/>
  <c r="E113"/>
  <c i="8" r="J37"/>
  <c r="J36"/>
  <c i="1" r="AY102"/>
  <c i="8" r="J35"/>
  <c i="1" r="AX102"/>
  <c i="8"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T234"/>
  <c r="R235"/>
  <c r="R234"/>
  <c r="P235"/>
  <c r="P234"/>
  <c r="BI233"/>
  <c r="BH233"/>
  <c r="BG233"/>
  <c r="BF233"/>
  <c r="T233"/>
  <c r="T232"/>
  <c r="T231"/>
  <c r="R233"/>
  <c r="R232"/>
  <c r="R231"/>
  <c r="P233"/>
  <c r="P232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F128"/>
  <c r="E126"/>
  <c r="F89"/>
  <c r="E87"/>
  <c r="J24"/>
  <c r="E24"/>
  <c r="J131"/>
  <c r="J23"/>
  <c r="J21"/>
  <c r="E21"/>
  <c r="J130"/>
  <c r="J20"/>
  <c r="J18"/>
  <c r="E18"/>
  <c r="F92"/>
  <c r="J17"/>
  <c r="J15"/>
  <c r="E15"/>
  <c r="F130"/>
  <c r="J14"/>
  <c r="J12"/>
  <c r="J89"/>
  <c r="E7"/>
  <c r="E85"/>
  <c i="7" r="J37"/>
  <c r="J36"/>
  <c i="1" r="AY101"/>
  <c i="7" r="J35"/>
  <c i="1" r="AX101"/>
  <c i="7"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T281"/>
  <c r="R282"/>
  <c r="R281"/>
  <c r="P282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92"/>
  <c r="J17"/>
  <c r="J15"/>
  <c r="E15"/>
  <c r="F91"/>
  <c r="J14"/>
  <c r="J12"/>
  <c r="J89"/>
  <c r="E7"/>
  <c r="E115"/>
  <c i="6" r="J39"/>
  <c r="J38"/>
  <c i="1" r="AY100"/>
  <c i="6" r="J37"/>
  <c i="1" r="AX100"/>
  <c i="6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93"/>
  <c r="J16"/>
  <c r="J14"/>
  <c r="J119"/>
  <c r="E7"/>
  <c r="E85"/>
  <c i="5" r="J39"/>
  <c r="J38"/>
  <c i="1" r="AY99"/>
  <c i="5" r="J37"/>
  <c i="1" r="AX99"/>
  <c i="5" r="BI248"/>
  <c r="BH248"/>
  <c r="BG248"/>
  <c r="BF248"/>
  <c r="T248"/>
  <c r="T247"/>
  <c r="R248"/>
  <c r="R247"/>
  <c r="P248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F134"/>
  <c r="E132"/>
  <c r="F91"/>
  <c r="E89"/>
  <c r="J26"/>
  <c r="E26"/>
  <c r="J94"/>
  <c r="J25"/>
  <c r="J23"/>
  <c r="E23"/>
  <c r="J136"/>
  <c r="J22"/>
  <c r="J20"/>
  <c r="E20"/>
  <c r="F94"/>
  <c r="J19"/>
  <c r="J17"/>
  <c r="E17"/>
  <c r="F136"/>
  <c r="J16"/>
  <c r="J14"/>
  <c r="J91"/>
  <c r="E7"/>
  <c r="E85"/>
  <c i="4" r="J39"/>
  <c r="J38"/>
  <c i="1" r="AY98"/>
  <c i="4" r="J37"/>
  <c i="1" r="AX98"/>
  <c i="4"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F125"/>
  <c r="E123"/>
  <c r="F91"/>
  <c r="E89"/>
  <c r="J26"/>
  <c r="E26"/>
  <c r="J94"/>
  <c r="J25"/>
  <c r="J23"/>
  <c r="E23"/>
  <c r="J127"/>
  <c r="J22"/>
  <c r="J20"/>
  <c r="E20"/>
  <c r="F128"/>
  <c r="J19"/>
  <c r="J17"/>
  <c r="E17"/>
  <c r="F127"/>
  <c r="J16"/>
  <c r="J14"/>
  <c r="J91"/>
  <c r="E7"/>
  <c r="E85"/>
  <c i="3" r="J37"/>
  <c r="J36"/>
  <c i="1" r="AY96"/>
  <c i="3" r="J35"/>
  <c i="1" r="AX96"/>
  <c i="3" r="BI831"/>
  <c r="BH831"/>
  <c r="BG831"/>
  <c r="BF831"/>
  <c r="T831"/>
  <c r="R831"/>
  <c r="P831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8"/>
  <c r="BH818"/>
  <c r="BG818"/>
  <c r="BF818"/>
  <c r="T818"/>
  <c r="R818"/>
  <c r="P818"/>
  <c r="BI817"/>
  <c r="BH817"/>
  <c r="BG817"/>
  <c r="BF817"/>
  <c r="T817"/>
  <c r="R817"/>
  <c r="P817"/>
  <c r="BI816"/>
  <c r="BH816"/>
  <c r="BG816"/>
  <c r="BF816"/>
  <c r="T816"/>
  <c r="R816"/>
  <c r="P816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5"/>
  <c r="BH805"/>
  <c r="BG805"/>
  <c r="BF805"/>
  <c r="T805"/>
  <c r="R805"/>
  <c r="P805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F146"/>
  <c r="E144"/>
  <c r="F89"/>
  <c r="E87"/>
  <c r="J24"/>
  <c r="E24"/>
  <c r="J149"/>
  <c r="J23"/>
  <c r="J21"/>
  <c r="E21"/>
  <c r="J91"/>
  <c r="J20"/>
  <c r="J18"/>
  <c r="E18"/>
  <c r="F149"/>
  <c r="J17"/>
  <c r="J15"/>
  <c r="E15"/>
  <c r="F148"/>
  <c r="J14"/>
  <c r="J12"/>
  <c r="J146"/>
  <c r="E7"/>
  <c r="E142"/>
  <c i="2" r="J37"/>
  <c r="J36"/>
  <c i="1" r="AY95"/>
  <c i="2" r="J35"/>
  <c i="1" r="AX95"/>
  <c i="2"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91"/>
  <c r="J14"/>
  <c r="J12"/>
  <c r="J89"/>
  <c r="E7"/>
  <c r="E117"/>
  <c i="1" r="L90"/>
  <c r="AM90"/>
  <c r="AM89"/>
  <c r="L89"/>
  <c r="AM87"/>
  <c r="L87"/>
  <c r="L85"/>
  <c r="L84"/>
  <c i="2" r="J183"/>
  <c r="BK181"/>
  <c r="J172"/>
  <c r="J138"/>
  <c r="BK142"/>
  <c r="BK157"/>
  <c r="BK154"/>
  <c r="BK186"/>
  <c r="J167"/>
  <c r="J135"/>
  <c r="BK164"/>
  <c r="J130"/>
  <c r="BK145"/>
  <c r="BK153"/>
  <c r="J185"/>
  <c r="J151"/>
  <c r="BK136"/>
  <c i="3" r="BK817"/>
  <c r="J802"/>
  <c r="J766"/>
  <c r="J563"/>
  <c r="J507"/>
  <c r="J486"/>
  <c r="BK454"/>
  <c r="J424"/>
  <c r="J402"/>
  <c r="J378"/>
  <c r="J709"/>
  <c r="J677"/>
  <c r="J634"/>
  <c r="BK626"/>
  <c r="BK618"/>
  <c r="J604"/>
  <c r="J562"/>
  <c r="BK528"/>
  <c r="BK503"/>
  <c r="BK803"/>
  <c r="BK799"/>
  <c r="BK785"/>
  <c r="BK777"/>
  <c r="BK765"/>
  <c r="BK757"/>
  <c r="BK754"/>
  <c r="BK746"/>
  <c r="BK727"/>
  <c r="J705"/>
  <c r="J689"/>
  <c r="BK661"/>
  <c r="BK649"/>
  <c r="BK636"/>
  <c r="BK584"/>
  <c r="J782"/>
  <c r="J772"/>
  <c r="BK759"/>
  <c r="BK752"/>
  <c r="J736"/>
  <c r="J725"/>
  <c r="J702"/>
  <c r="BK699"/>
  <c r="J698"/>
  <c r="J754"/>
  <c r="J752"/>
  <c r="J749"/>
  <c r="BK748"/>
  <c r="J745"/>
  <c r="J743"/>
  <c r="BK740"/>
  <c r="BK737"/>
  <c r="BK736"/>
  <c r="BK734"/>
  <c r="BK732"/>
  <c r="J729"/>
  <c r="BK717"/>
  <c r="BK709"/>
  <c r="J708"/>
  <c r="J706"/>
  <c r="BK704"/>
  <c r="J703"/>
  <c r="BK696"/>
  <c r="J692"/>
  <c r="J688"/>
  <c r="BK685"/>
  <c r="BK682"/>
  <c r="J678"/>
  <c r="BK676"/>
  <c r="J584"/>
  <c r="J580"/>
  <c r="BK546"/>
  <c r="J536"/>
  <c r="J510"/>
  <c r="J501"/>
  <c r="J479"/>
  <c r="BK475"/>
  <c r="BK463"/>
  <c r="J446"/>
  <c r="J442"/>
  <c r="BK405"/>
  <c r="BK383"/>
  <c r="J376"/>
  <c r="BK370"/>
  <c r="BK364"/>
  <c r="J361"/>
  <c r="BK348"/>
  <c r="BK326"/>
  <c r="J324"/>
  <c r="BK322"/>
  <c r="J302"/>
  <c r="BK295"/>
  <c r="J257"/>
  <c r="BK250"/>
  <c r="J235"/>
  <c r="BK219"/>
  <c r="BK201"/>
  <c r="BK182"/>
  <c r="BK173"/>
  <c r="BK165"/>
  <c r="BK160"/>
  <c r="BK729"/>
  <c r="J722"/>
  <c r="BK714"/>
  <c r="J566"/>
  <c r="BK713"/>
  <c r="BK697"/>
  <c r="J690"/>
  <c r="J671"/>
  <c r="J359"/>
  <c r="J328"/>
  <c r="J298"/>
  <c r="J695"/>
  <c r="BK684"/>
  <c r="BK683"/>
  <c r="BK650"/>
  <c r="J569"/>
  <c r="BK544"/>
  <c r="BK665"/>
  <c r="BK637"/>
  <c r="J618"/>
  <c r="J603"/>
  <c r="BK573"/>
  <c r="BK664"/>
  <c r="J651"/>
  <c r="BK643"/>
  <c r="J529"/>
  <c r="BK487"/>
  <c r="BK467"/>
  <c r="J410"/>
  <c r="BK379"/>
  <c r="J282"/>
  <c r="BK251"/>
  <c r="BK179"/>
  <c r="BK159"/>
  <c r="BK619"/>
  <c r="J615"/>
  <c r="BK586"/>
  <c r="J543"/>
  <c r="J502"/>
  <c r="BK468"/>
  <c r="BK417"/>
  <c r="BK331"/>
  <c r="J316"/>
  <c r="J292"/>
  <c r="J270"/>
  <c r="J249"/>
  <c r="BK228"/>
  <c r="BK216"/>
  <c r="J189"/>
  <c r="BK168"/>
  <c r="J614"/>
  <c r="BK589"/>
  <c r="J514"/>
  <c r="J488"/>
  <c r="BK450"/>
  <c r="BK418"/>
  <c r="J371"/>
  <c r="BK307"/>
  <c r="BK265"/>
  <c r="J251"/>
  <c r="J244"/>
  <c r="J201"/>
  <c r="J186"/>
  <c r="J579"/>
  <c r="BK576"/>
  <c r="BK568"/>
  <c r="J520"/>
  <c r="BK494"/>
  <c r="BK472"/>
  <c r="BK443"/>
  <c r="J416"/>
  <c r="BK394"/>
  <c r="BK389"/>
  <c r="J356"/>
  <c r="J350"/>
  <c r="BK336"/>
  <c r="BK327"/>
  <c r="J301"/>
  <c r="J269"/>
  <c r="BK258"/>
  <c r="BK229"/>
  <c r="J218"/>
  <c r="J199"/>
  <c r="J173"/>
  <c r="BK157"/>
  <c r="J561"/>
  <c r="J551"/>
  <c r="BK514"/>
  <c r="J477"/>
  <c r="BK451"/>
  <c r="J428"/>
  <c r="J393"/>
  <c r="BK333"/>
  <c r="BK314"/>
  <c r="J283"/>
  <c r="J271"/>
  <c r="BK254"/>
  <c r="BK226"/>
  <c r="BK215"/>
  <c r="BK208"/>
  <c r="BK196"/>
  <c r="BK525"/>
  <c r="BK506"/>
  <c i="4" r="BK145"/>
  <c r="BK171"/>
  <c r="J150"/>
  <c r="J158"/>
  <c r="J148"/>
  <c r="J157"/>
  <c r="BK157"/>
  <c r="BK149"/>
  <c i="5" r="J205"/>
  <c r="J175"/>
  <c r="BK159"/>
  <c r="J236"/>
  <c r="BK233"/>
  <c r="BK205"/>
  <c r="J197"/>
  <c r="BK188"/>
  <c r="BK179"/>
  <c r="J169"/>
  <c r="J149"/>
  <c r="BK172"/>
  <c r="BK166"/>
  <c r="BK143"/>
  <c i="6" r="J183"/>
  <c r="BK170"/>
  <c r="BK174"/>
  <c r="J160"/>
  <c r="BK150"/>
  <c r="J143"/>
  <c r="J169"/>
  <c r="J178"/>
  <c r="BK146"/>
  <c r="J155"/>
  <c r="J173"/>
  <c r="BK159"/>
  <c r="J130"/>
  <c r="BK134"/>
  <c i="7" r="J288"/>
  <c r="J271"/>
  <c r="J213"/>
  <c r="J220"/>
  <c r="J202"/>
  <c r="J169"/>
  <c r="J154"/>
  <c r="J282"/>
  <c r="BK250"/>
  <c r="BK236"/>
  <c r="J217"/>
  <c r="BK269"/>
  <c r="BK216"/>
  <c r="J192"/>
  <c r="BK280"/>
  <c r="BK223"/>
  <c r="J177"/>
  <c r="J285"/>
  <c r="BK263"/>
  <c r="J276"/>
  <c r="BK164"/>
  <c r="J133"/>
  <c r="BK258"/>
  <c r="BK204"/>
  <c r="BK155"/>
  <c r="J140"/>
  <c r="BK213"/>
  <c r="J182"/>
  <c r="J149"/>
  <c r="BK173"/>
  <c r="BK181"/>
  <c r="BK220"/>
  <c r="BK170"/>
  <c r="J175"/>
  <c r="J234"/>
  <c r="J229"/>
  <c r="J199"/>
  <c r="J173"/>
  <c r="J232"/>
  <c r="J223"/>
  <c i="8" r="J211"/>
  <c r="BK181"/>
  <c r="BK238"/>
  <c r="BK156"/>
  <c r="BK142"/>
  <c r="BK229"/>
  <c r="BK218"/>
  <c r="BK187"/>
  <c r="J177"/>
  <c r="BK168"/>
  <c r="J142"/>
  <c r="BK197"/>
  <c r="BK177"/>
  <c r="J168"/>
  <c r="BK170"/>
  <c r="BK155"/>
  <c r="BK137"/>
  <c i="9" r="J151"/>
  <c r="BK145"/>
  <c r="BK138"/>
  <c r="BK143"/>
  <c r="BK131"/>
  <c r="BK141"/>
  <c r="BK129"/>
  <c i="10" r="J143"/>
  <c r="BK144"/>
  <c r="BK136"/>
  <c i="12" r="J138"/>
  <c r="J131"/>
  <c r="BK132"/>
  <c r="J129"/>
  <c i="13" r="J131"/>
  <c r="BK137"/>
  <c i="14" r="BK176"/>
  <c r="BK168"/>
  <c r="J155"/>
  <c r="J137"/>
  <c r="BK152"/>
  <c r="BK142"/>
  <c r="BK157"/>
  <c r="J144"/>
  <c r="BK173"/>
  <c r="J168"/>
  <c r="BK161"/>
  <c r="BK162"/>
  <c r="J141"/>
  <c r="BK128"/>
  <c r="J136"/>
  <c i="15" r="J154"/>
  <c r="J148"/>
  <c r="BK144"/>
  <c r="J137"/>
  <c r="BK136"/>
  <c r="J149"/>
  <c r="J138"/>
  <c r="J136"/>
  <c i="16" r="BK152"/>
  <c i="17" r="J130"/>
  <c i="18" r="J190"/>
  <c r="BK165"/>
  <c r="J150"/>
  <c r="BK139"/>
  <c r="J180"/>
  <c r="J158"/>
  <c r="BK137"/>
  <c r="BK181"/>
  <c r="J185"/>
  <c r="BK175"/>
  <c r="J143"/>
  <c r="BK173"/>
  <c r="BK151"/>
  <c r="BK160"/>
  <c r="BK162"/>
  <c r="J141"/>
  <c i="19" r="J135"/>
  <c r="BK136"/>
  <c r="BK129"/>
  <c i="20" r="BK136"/>
  <c r="J128"/>
  <c r="J136"/>
  <c r="J132"/>
  <c r="BK123"/>
  <c r="J127"/>
  <c r="BK126"/>
  <c i="21" r="J144"/>
  <c r="BK134"/>
  <c r="J126"/>
  <c r="BK144"/>
  <c r="BK138"/>
  <c r="BK131"/>
  <c r="J137"/>
  <c r="J130"/>
  <c i="22" r="J254"/>
  <c r="J241"/>
  <c r="J251"/>
  <c r="J157"/>
  <c r="J253"/>
  <c r="BK235"/>
  <c r="J208"/>
  <c r="BK249"/>
  <c r="J224"/>
  <c r="J260"/>
  <c r="J181"/>
  <c r="BK199"/>
  <c r="J200"/>
  <c r="J188"/>
  <c r="BK169"/>
  <c r="J161"/>
  <c r="J138"/>
  <c r="BK188"/>
  <c r="J172"/>
  <c r="BK165"/>
  <c r="J153"/>
  <c r="J184"/>
  <c r="BK156"/>
  <c r="J173"/>
  <c r="J169"/>
  <c r="BK146"/>
  <c i="23" r="BK294"/>
  <c r="J279"/>
  <c r="J175"/>
  <c r="BK283"/>
  <c r="J242"/>
  <c r="J268"/>
  <c r="J267"/>
  <c r="J255"/>
  <c r="J244"/>
  <c r="J167"/>
  <c r="J137"/>
  <c r="J235"/>
  <c r="BK220"/>
  <c r="J193"/>
  <c r="J165"/>
  <c r="BK139"/>
  <c r="J185"/>
  <c r="BK143"/>
  <c r="J201"/>
  <c r="BK193"/>
  <c r="BK231"/>
  <c r="BK212"/>
  <c r="J198"/>
  <c r="J246"/>
  <c r="BK149"/>
  <c r="BK236"/>
  <c r="J217"/>
  <c r="J191"/>
  <c r="J179"/>
  <c r="BK233"/>
  <c r="J229"/>
  <c r="J215"/>
  <c r="BK181"/>
  <c r="J143"/>
  <c r="J171"/>
  <c r="BK208"/>
  <c r="BK144"/>
  <c r="BK161"/>
  <c r="BK142"/>
  <c r="J135"/>
  <c i="24" r="J156"/>
  <c r="J163"/>
  <c r="J143"/>
  <c r="J155"/>
  <c r="BK162"/>
  <c r="BK126"/>
  <c r="BK137"/>
  <c r="J153"/>
  <c r="BK140"/>
  <c r="BK148"/>
  <c r="J131"/>
  <c r="J132"/>
  <c r="BK132"/>
  <c r="J122"/>
  <c i="25" r="BK181"/>
  <c r="J168"/>
  <c r="J154"/>
  <c r="BK141"/>
  <c r="J184"/>
  <c r="BK178"/>
  <c r="J152"/>
  <c r="BK184"/>
  <c r="J164"/>
  <c r="BK137"/>
  <c r="BK133"/>
  <c r="J179"/>
  <c r="J158"/>
  <c r="BK171"/>
  <c r="J141"/>
  <c r="BK151"/>
  <c r="BK158"/>
  <c r="J151"/>
  <c r="BK135"/>
  <c r="BK132"/>
  <c i="2" r="BK182"/>
  <c r="J181"/>
  <c r="BK170"/>
  <c r="BK139"/>
  <c r="J134"/>
  <c r="BK134"/>
  <c r="J154"/>
  <c r="BK148"/>
  <c r="BK175"/>
  <c r="J142"/>
  <c r="J175"/>
  <c r="J156"/>
  <c i="1" r="AS103"/>
  <c i="2" r="BK146"/>
  <c r="BK137"/>
  <c i="3" r="BK831"/>
  <c r="BK824"/>
  <c r="BK806"/>
  <c r="J791"/>
  <c r="J780"/>
  <c r="BK558"/>
  <c r="J821"/>
  <c r="BK812"/>
  <c r="BK801"/>
  <c r="BK793"/>
  <c r="BK778"/>
  <c r="J762"/>
  <c r="J750"/>
  <c r="J738"/>
  <c r="J828"/>
  <c r="BK819"/>
  <c r="BK810"/>
  <c r="BK792"/>
  <c r="J759"/>
  <c r="J558"/>
  <c r="BK527"/>
  <c r="J504"/>
  <c r="BK470"/>
  <c r="BK440"/>
  <c r="J427"/>
  <c r="J413"/>
  <c r="J388"/>
  <c r="BK367"/>
  <c r="BK334"/>
  <c r="J321"/>
  <c r="BK279"/>
  <c r="J252"/>
  <c r="BK222"/>
  <c r="J213"/>
  <c r="BK195"/>
  <c r="BK164"/>
  <c r="J806"/>
  <c r="J795"/>
  <c r="J778"/>
  <c r="J765"/>
  <c r="J733"/>
  <c r="J717"/>
  <c r="BK693"/>
  <c r="BK639"/>
  <c r="BK629"/>
  <c r="J619"/>
  <c r="J609"/>
  <c r="BK563"/>
  <c r="BK542"/>
  <c r="BK505"/>
  <c r="J494"/>
  <c r="BK800"/>
  <c r="BK795"/>
  <c r="BK782"/>
  <c r="J768"/>
  <c r="J760"/>
  <c r="BK753"/>
  <c r="BK739"/>
  <c r="J714"/>
  <c r="BK703"/>
  <c r="J686"/>
  <c r="J658"/>
  <c r="J639"/>
  <c r="J630"/>
  <c r="J788"/>
  <c r="BK780"/>
  <c r="BK766"/>
  <c r="J756"/>
  <c r="J751"/>
  <c r="J735"/>
  <c r="BK722"/>
  <c r="J711"/>
  <c r="BK708"/>
  <c r="J669"/>
  <c r="J664"/>
  <c r="J680"/>
  <c r="BK641"/>
  <c r="J627"/>
  <c r="J607"/>
  <c r="J538"/>
  <c r="BK524"/>
  <c r="BK480"/>
  <c r="J465"/>
  <c r="J454"/>
  <c r="J441"/>
  <c r="J412"/>
  <c r="BK390"/>
  <c r="J366"/>
  <c r="J342"/>
  <c r="BK302"/>
  <c r="BK694"/>
  <c r="J683"/>
  <c r="J676"/>
  <c r="J653"/>
  <c r="BK565"/>
  <c r="J539"/>
  <c r="J528"/>
  <c r="J662"/>
  <c r="BK640"/>
  <c r="BK630"/>
  <c r="BK613"/>
  <c r="BK602"/>
  <c r="J576"/>
  <c r="BK541"/>
  <c r="BK653"/>
  <c r="J550"/>
  <c r="J519"/>
  <c r="BK476"/>
  <c r="BK453"/>
  <c r="BK411"/>
  <c r="J345"/>
  <c r="J314"/>
  <c r="BK252"/>
  <c r="BK217"/>
  <c r="J174"/>
  <c r="J156"/>
  <c r="BK632"/>
  <c r="J610"/>
  <c r="BK581"/>
  <c r="J554"/>
  <c r="J498"/>
  <c r="J457"/>
  <c r="BK422"/>
  <c r="J407"/>
  <c r="J395"/>
  <c r="BK356"/>
  <c r="BK319"/>
  <c r="BK300"/>
  <c r="BK271"/>
  <c r="J268"/>
  <c r="J247"/>
  <c r="J225"/>
  <c r="J208"/>
  <c r="J185"/>
  <c r="BK158"/>
  <c r="BK615"/>
  <c r="J568"/>
  <c r="BK523"/>
  <c r="BK490"/>
  <c r="J469"/>
  <c r="J422"/>
  <c r="J414"/>
  <c r="J358"/>
  <c r="BK600"/>
  <c r="BK597"/>
  <c r="J594"/>
  <c r="BK592"/>
  <c r="J587"/>
  <c r="J565"/>
  <c r="BK501"/>
  <c r="J484"/>
  <c r="BK461"/>
  <c r="BK587"/>
  <c r="J578"/>
  <c r="BK499"/>
  <c r="BK488"/>
  <c r="J461"/>
  <c r="J409"/>
  <c r="J390"/>
  <c r="J372"/>
  <c r="BK353"/>
  <c r="BK342"/>
  <c r="J337"/>
  <c r="BK332"/>
  <c r="J310"/>
  <c r="BK293"/>
  <c r="BK270"/>
  <c r="J261"/>
  <c r="BK235"/>
  <c r="BK225"/>
  <c r="BK207"/>
  <c r="J190"/>
  <c r="BK177"/>
  <c r="J161"/>
  <c r="BK559"/>
  <c r="J544"/>
  <c r="J513"/>
  <c r="J476"/>
  <c r="BK452"/>
  <c r="J425"/>
  <c r="J400"/>
  <c r="BK359"/>
  <c r="J318"/>
  <c r="BK278"/>
  <c r="BK261"/>
  <c r="BK231"/>
  <c r="BK220"/>
  <c r="J210"/>
  <c r="BK203"/>
  <c r="J159"/>
  <c r="BK517"/>
  <c i="4" r="J171"/>
  <c r="J142"/>
  <c r="BK156"/>
  <c r="J145"/>
  <c r="J160"/>
  <c r="J156"/>
  <c r="BK142"/>
  <c r="J165"/>
  <c r="BK154"/>
  <c r="J154"/>
  <c r="J136"/>
  <c i="5" r="J226"/>
  <c r="J219"/>
  <c r="BK204"/>
  <c r="J188"/>
  <c r="BK175"/>
  <c r="BK160"/>
  <c r="BK150"/>
  <c r="J248"/>
  <c r="BK236"/>
  <c r="BK224"/>
  <c r="BK210"/>
  <c r="BK202"/>
  <c r="J194"/>
  <c r="BK181"/>
  <c r="BK163"/>
  <c r="J153"/>
  <c r="J241"/>
  <c r="J231"/>
  <c r="J222"/>
  <c r="J213"/>
  <c r="BK222"/>
  <c r="J216"/>
  <c r="J199"/>
  <c r="BK178"/>
  <c r="J158"/>
  <c r="BK229"/>
  <c r="BK219"/>
  <c r="J214"/>
  <c r="J210"/>
  <c r="J190"/>
  <c r="BK199"/>
  <c r="BK190"/>
  <c r="J181"/>
  <c r="BK168"/>
  <c r="BK146"/>
  <c r="BK171"/>
  <c r="BK148"/>
  <c i="6" r="BK185"/>
  <c r="BK182"/>
  <c r="BK186"/>
  <c r="BK164"/>
  <c r="BK152"/>
  <c r="J146"/>
  <c r="BK171"/>
  <c r="BK179"/>
  <c r="BK142"/>
  <c r="BK149"/>
  <c r="J163"/>
  <c r="BK155"/>
  <c r="J129"/>
  <c r="J138"/>
  <c r="J137"/>
  <c r="BK144"/>
  <c i="7" r="BK272"/>
  <c r="BK222"/>
  <c r="BK178"/>
  <c r="BK282"/>
  <c r="BK257"/>
  <c r="BK275"/>
  <c r="BK201"/>
  <c r="J144"/>
  <c r="BK265"/>
  <c r="J253"/>
  <c r="BK187"/>
  <c r="BK141"/>
  <c r="J138"/>
  <c r="BK194"/>
  <c r="BK132"/>
  <c r="J237"/>
  <c r="J146"/>
  <c r="BK184"/>
  <c r="J162"/>
  <c r="J139"/>
  <c r="BK255"/>
  <c r="BK226"/>
  <c r="BK150"/>
  <c r="BK140"/>
  <c r="BK199"/>
  <c r="BK185"/>
  <c r="BK146"/>
  <c r="J248"/>
  <c r="BK234"/>
  <c r="BK207"/>
  <c r="J172"/>
  <c r="J150"/>
  <c r="BK245"/>
  <c r="J183"/>
  <c r="BK152"/>
  <c r="BK211"/>
  <c r="J201"/>
  <c r="J235"/>
  <c r="J211"/>
  <c r="BK176"/>
  <c r="BK237"/>
  <c r="BK215"/>
  <c i="8" r="BK203"/>
  <c r="J188"/>
  <c r="BK228"/>
  <c r="J216"/>
  <c r="BK208"/>
  <c r="J200"/>
  <c r="J193"/>
  <c r="J183"/>
  <c r="J224"/>
  <c r="J208"/>
  <c r="BK198"/>
  <c r="J175"/>
  <c r="BK152"/>
  <c r="J239"/>
  <c r="BK220"/>
  <c r="BK214"/>
  <c r="BK202"/>
  <c r="J187"/>
  <c r="J178"/>
  <c r="J162"/>
  <c r="BK149"/>
  <c r="J235"/>
  <c r="BK221"/>
  <c r="BK204"/>
  <c r="BK180"/>
  <c r="J161"/>
  <c r="BK194"/>
  <c r="BK151"/>
  <c r="BK159"/>
  <c r="J152"/>
  <c r="BK140"/>
  <c i="9" r="BK130"/>
  <c r="J141"/>
  <c r="BK132"/>
  <c r="J140"/>
  <c r="J145"/>
  <c r="J131"/>
  <c i="10" r="BK150"/>
  <c r="J149"/>
  <c r="J132"/>
  <c r="BK141"/>
  <c r="J142"/>
  <c r="BK135"/>
  <c r="BK128"/>
  <c i="11" r="J146"/>
  <c r="BK144"/>
  <c r="BK137"/>
  <c r="BK134"/>
  <c r="J129"/>
  <c r="J128"/>
  <c i="12" r="J144"/>
  <c r="BK144"/>
  <c r="J128"/>
  <c r="J132"/>
  <c r="J133"/>
  <c r="J130"/>
  <c i="13" r="J138"/>
  <c r="BK138"/>
  <c r="BK128"/>
  <c r="J129"/>
  <c i="14" r="J172"/>
  <c r="J160"/>
  <c r="J173"/>
  <c r="J148"/>
  <c r="J163"/>
  <c i="16" r="J148"/>
  <c r="BK148"/>
  <c r="J151"/>
  <c r="BK146"/>
  <c r="J146"/>
  <c r="BK129"/>
  <c r="J130"/>
  <c r="BK136"/>
  <c i="17" r="BK152"/>
  <c r="BK134"/>
  <c r="J149"/>
  <c r="BK144"/>
  <c r="BK141"/>
  <c r="BK129"/>
  <c r="BK131"/>
  <c r="J141"/>
  <c r="J132"/>
  <c i="18" r="J183"/>
  <c r="BK187"/>
  <c r="BK167"/>
  <c r="BK157"/>
  <c r="BK141"/>
  <c r="J181"/>
  <c r="J164"/>
  <c r="BK140"/>
  <c r="BK182"/>
  <c r="BK171"/>
  <c r="BK179"/>
  <c r="J154"/>
  <c r="BK174"/>
  <c r="BK161"/>
  <c r="J142"/>
  <c r="J152"/>
  <c r="BK150"/>
  <c r="J137"/>
  <c r="BK136"/>
  <c i="19" r="J129"/>
  <c r="J131"/>
  <c i="20" r="BK138"/>
  <c r="J130"/>
  <c r="J120"/>
  <c r="J134"/>
  <c r="BK127"/>
  <c r="J129"/>
  <c r="BK129"/>
  <c i="21" r="BK130"/>
  <c r="J132"/>
  <c i="22" r="J259"/>
  <c r="BK253"/>
  <c r="J232"/>
  <c r="J158"/>
  <c r="J146"/>
  <c r="J243"/>
  <c r="J214"/>
  <c r="J196"/>
  <c r="J235"/>
  <c r="BK220"/>
  <c r="J239"/>
  <c r="BK209"/>
  <c r="J187"/>
  <c r="BK145"/>
  <c r="BK239"/>
  <c r="BK223"/>
  <c r="J212"/>
  <c r="BK203"/>
  <c r="J159"/>
  <c r="BK247"/>
  <c r="BK231"/>
  <c r="J210"/>
  <c r="BK149"/>
  <c r="J234"/>
  <c r="BK136"/>
  <c r="J149"/>
  <c r="J211"/>
  <c r="J203"/>
  <c r="J139"/>
  <c r="J198"/>
  <c r="J179"/>
  <c r="J194"/>
  <c r="J178"/>
  <c r="J163"/>
  <c r="BK150"/>
  <c r="J190"/>
  <c r="BK171"/>
  <c r="J162"/>
  <c r="BK138"/>
  <c r="J182"/>
  <c r="BK183"/>
  <c r="BK175"/>
  <c r="BK161"/>
  <c r="BK139"/>
  <c i="23" r="J285"/>
  <c r="J283"/>
  <c r="J186"/>
  <c r="BK137"/>
  <c r="BK222"/>
  <c r="J197"/>
  <c r="BK281"/>
  <c r="BK273"/>
  <c r="J174"/>
  <c r="BK291"/>
  <c r="BK282"/>
  <c r="J263"/>
  <c r="BK287"/>
  <c r="J281"/>
  <c r="J264"/>
  <c r="BK246"/>
  <c r="J292"/>
  <c r="J272"/>
  <c r="BK260"/>
  <c r="J220"/>
  <c r="J209"/>
  <c r="BK255"/>
  <c r="BK242"/>
  <c r="J140"/>
  <c r="J225"/>
  <c r="J216"/>
  <c r="J184"/>
  <c r="BK156"/>
  <c r="BK205"/>
  <c r="BK224"/>
  <c r="BK201"/>
  <c r="J223"/>
  <c r="J149"/>
  <c r="BK179"/>
  <c r="J156"/>
  <c r="BK185"/>
  <c r="BK146"/>
  <c r="J208"/>
  <c r="BK150"/>
  <c r="J138"/>
  <c i="24" r="BK163"/>
  <c r="BK155"/>
  <c r="BK156"/>
  <c r="J160"/>
  <c r="BK149"/>
  <c r="BK133"/>
  <c r="BK146"/>
  <c r="J126"/>
  <c i="25" r="J132"/>
  <c r="J180"/>
  <c r="J173"/>
  <c r="J166"/>
  <c r="J150"/>
  <c r="BK162"/>
  <c r="J156"/>
  <c r="J128"/>
  <c r="BK128"/>
  <c i="2" r="J182"/>
  <c r="J180"/>
  <c r="J165"/>
  <c r="J133"/>
  <c r="J159"/>
  <c r="BK150"/>
  <c r="BK158"/>
  <c r="BK151"/>
  <c r="J186"/>
  <c r="J144"/>
  <c r="J137"/>
  <c r="J173"/>
  <c r="BK155"/>
  <c r="BK166"/>
  <c r="BK149"/>
  <c r="J141"/>
  <c r="BK143"/>
  <c r="BK160"/>
  <c r="J140"/>
  <c r="BK130"/>
  <c i="3" r="BK828"/>
  <c r="J819"/>
  <c r="J800"/>
  <c r="J785"/>
  <c r="BK569"/>
  <c r="J824"/>
  <c r="BK813"/>
  <c r="BK807"/>
  <c r="J789"/>
  <c r="J777"/>
  <c r="BK764"/>
  <c r="BK760"/>
  <c r="BK744"/>
  <c r="J829"/>
  <c r="J826"/>
  <c r="BK788"/>
  <c r="BK761"/>
  <c r="BK551"/>
  <c r="J506"/>
  <c r="BK484"/>
  <c r="J451"/>
  <c r="J418"/>
  <c r="BK385"/>
  <c r="BK340"/>
  <c r="BK325"/>
  <c r="BK284"/>
  <c r="J278"/>
  <c r="J265"/>
  <c r="J259"/>
  <c r="J230"/>
  <c r="J215"/>
  <c r="J203"/>
  <c r="J191"/>
  <c r="BK816"/>
  <c r="J803"/>
  <c r="J790"/>
  <c r="BK767"/>
  <c r="J719"/>
  <c r="BK698"/>
  <c r="BK659"/>
  <c r="BK652"/>
  <c r="J632"/>
  <c r="BK622"/>
  <c r="BK583"/>
  <c r="BK572"/>
  <c r="J776"/>
  <c r="J755"/>
  <c r="J747"/>
  <c r="J744"/>
  <c r="BK718"/>
  <c r="BK701"/>
  <c r="BK679"/>
  <c r="BK507"/>
  <c r="BK497"/>
  <c r="BK477"/>
  <c r="BK464"/>
  <c r="BK460"/>
  <c r="J445"/>
  <c r="J408"/>
  <c r="BK384"/>
  <c r="J380"/>
  <c r="BK373"/>
  <c r="BK369"/>
  <c r="BK362"/>
  <c r="BK360"/>
  <c r="J346"/>
  <c r="J343"/>
  <c r="J331"/>
  <c r="J323"/>
  <c r="J312"/>
  <c r="BK297"/>
  <c r="BK283"/>
  <c r="J255"/>
  <c r="BK247"/>
  <c r="J239"/>
  <c r="BK224"/>
  <c r="BK200"/>
  <c r="BK189"/>
  <c r="J175"/>
  <c r="J169"/>
  <c r="J166"/>
  <c r="J162"/>
  <c r="J732"/>
  <c r="BK725"/>
  <c r="J713"/>
  <c r="BK720"/>
  <c r="BK710"/>
  <c r="BK702"/>
  <c r="J681"/>
  <c r="BK673"/>
  <c r="J668"/>
  <c r="J699"/>
  <c r="BK688"/>
  <c r="J672"/>
  <c r="J656"/>
  <c r="J638"/>
  <c r="BK614"/>
  <c r="J552"/>
  <c r="BK536"/>
  <c r="J489"/>
  <c r="J463"/>
  <c r="J453"/>
  <c r="J430"/>
  <c r="J401"/>
  <c r="J389"/>
  <c r="J369"/>
  <c r="BK345"/>
  <c r="J308"/>
  <c r="BK296"/>
  <c r="J697"/>
  <c r="BK680"/>
  <c r="J645"/>
  <c r="BK548"/>
  <c r="BK537"/>
  <c r="J667"/>
  <c r="J648"/>
  <c r="J635"/>
  <c r="BK620"/>
  <c r="BK607"/>
  <c r="BK598"/>
  <c r="J542"/>
  <c r="BK645"/>
  <c r="BK535"/>
  <c r="BK513"/>
  <c r="J478"/>
  <c r="BK449"/>
  <c r="BK398"/>
  <c r="BK337"/>
  <c r="BK309"/>
  <c r="J273"/>
  <c r="BK230"/>
  <c r="J192"/>
  <c r="BK167"/>
  <c r="J624"/>
  <c r="BK627"/>
  <c r="BK606"/>
  <c r="J572"/>
  <c r="J555"/>
  <c r="J515"/>
  <c r="BK482"/>
  <c r="J455"/>
  <c r="J398"/>
  <c r="BK386"/>
  <c r="BK341"/>
  <c r="J317"/>
  <c r="J295"/>
  <c r="BK263"/>
  <c r="BK257"/>
  <c r="J241"/>
  <c r="J224"/>
  <c r="J195"/>
  <c r="J183"/>
  <c r="BK624"/>
  <c r="J600"/>
  <c r="BK590"/>
  <c r="J531"/>
  <c r="J493"/>
  <c r="J480"/>
  <c r="BK447"/>
  <c r="BK428"/>
  <c r="BK416"/>
  <c r="J374"/>
  <c r="J606"/>
  <c r="J597"/>
  <c r="J595"/>
  <c r="J590"/>
  <c r="BK580"/>
  <c r="J564"/>
  <c r="J499"/>
  <c r="BK462"/>
  <c r="J447"/>
  <c r="J429"/>
  <c r="BK414"/>
  <c r="BK403"/>
  <c r="BK374"/>
  <c r="J367"/>
  <c r="J349"/>
  <c r="BK328"/>
  <c r="BK312"/>
  <c r="BK294"/>
  <c r="J287"/>
  <c r="BK266"/>
  <c r="J258"/>
  <c r="BK245"/>
  <c r="J231"/>
  <c r="J196"/>
  <c r="J184"/>
  <c r="BK183"/>
  <c r="BK181"/>
  <c r="J180"/>
  <c r="J178"/>
  <c r="J177"/>
  <c r="BK175"/>
  <c r="BK171"/>
  <c r="BK170"/>
  <c r="BK166"/>
  <c r="J588"/>
  <c r="J573"/>
  <c r="J549"/>
  <c r="BK519"/>
  <c r="J485"/>
  <c r="BK446"/>
  <c r="BK439"/>
  <c r="J417"/>
  <c r="BK393"/>
  <c r="J382"/>
  <c r="BK538"/>
  <c r="BK161"/>
  <c r="BK518"/>
  <c i="4" r="J162"/>
  <c r="BK134"/>
  <c r="J163"/>
  <c r="J153"/>
  <c r="J134"/>
  <c r="J144"/>
  <c r="BK160"/>
  <c r="BK162"/>
  <c r="BK140"/>
  <c r="BK150"/>
  <c i="5" r="J245"/>
  <c r="BK225"/>
  <c r="BK206"/>
  <c r="J218"/>
  <c r="J203"/>
  <c r="J177"/>
  <c r="BK152"/>
  <c r="J228"/>
  <c r="J224"/>
  <c r="BK194"/>
  <c r="BK189"/>
  <c r="BK191"/>
  <c r="BK182"/>
  <c r="BK176"/>
  <c r="BK167"/>
  <c r="J147"/>
  <c r="BK147"/>
  <c r="J160"/>
  <c r="J151"/>
  <c r="J150"/>
  <c i="6" r="BK176"/>
  <c r="BK168"/>
  <c r="J185"/>
  <c r="BK165"/>
  <c r="J128"/>
  <c r="BK180"/>
  <c r="J174"/>
  <c r="BK173"/>
  <c r="J180"/>
  <c r="J179"/>
  <c r="BK178"/>
  <c r="J176"/>
  <c r="BK175"/>
  <c r="J172"/>
  <c r="J170"/>
  <c r="BK166"/>
  <c r="J134"/>
  <c r="BK128"/>
  <c r="J142"/>
  <c r="J139"/>
  <c r="BK177"/>
  <c r="J171"/>
  <c r="BK169"/>
  <c r="J166"/>
  <c r="J165"/>
  <c r="BK162"/>
  <c r="BK160"/>
  <c r="J153"/>
  <c r="J158"/>
  <c r="BK137"/>
  <c r="BK148"/>
  <c r="BK135"/>
  <c r="BK153"/>
  <c r="BK138"/>
  <c r="J151"/>
  <c r="J131"/>
  <c i="7" r="J280"/>
  <c r="J219"/>
  <c r="J255"/>
  <c r="J249"/>
  <c r="J208"/>
  <c r="J195"/>
  <c r="BK162"/>
  <c r="BK288"/>
  <c r="J262"/>
  <c r="J242"/>
  <c r="J227"/>
  <c r="BK278"/>
  <c r="J267"/>
  <c r="BK212"/>
  <c r="BK182"/>
  <c r="J274"/>
  <c r="J272"/>
  <c r="J189"/>
  <c r="BK286"/>
  <c r="J270"/>
  <c r="BK163"/>
  <c r="BK224"/>
  <c r="BK158"/>
  <c r="J268"/>
  <c r="BK256"/>
  <c r="BK202"/>
  <c r="J178"/>
  <c r="BK139"/>
  <c r="J228"/>
  <c r="J151"/>
  <c r="J269"/>
  <c r="BK147"/>
  <c r="BK142"/>
  <c r="J135"/>
  <c r="J254"/>
  <c r="BK214"/>
  <c r="BK148"/>
  <c r="J209"/>
  <c r="J188"/>
  <c r="BK174"/>
  <c r="J145"/>
  <c r="J246"/>
  <c r="BK210"/>
  <c r="BK175"/>
  <c r="BK151"/>
  <c r="J184"/>
  <c r="J155"/>
  <c r="BK217"/>
  <c r="J158"/>
  <c r="BK205"/>
  <c r="BK197"/>
  <c r="BK230"/>
  <c r="J215"/>
  <c r="J233"/>
  <c r="J222"/>
  <c i="8" r="J210"/>
  <c r="J180"/>
  <c r="J226"/>
  <c r="BK217"/>
  <c r="BK209"/>
  <c r="BK205"/>
  <c r="J194"/>
  <c r="BK188"/>
  <c r="BK235"/>
  <c r="J227"/>
  <c r="J218"/>
  <c r="J202"/>
  <c r="BK178"/>
  <c r="BK161"/>
  <c r="BK226"/>
  <c r="J221"/>
  <c r="J213"/>
  <c r="J196"/>
  <c r="BK189"/>
  <c r="J179"/>
  <c r="J174"/>
  <c r="J154"/>
  <c r="J137"/>
  <c r="J219"/>
  <c r="BK193"/>
  <c r="BK183"/>
  <c r="BK171"/>
  <c r="J146"/>
  <c r="J203"/>
  <c r="BK184"/>
  <c r="J170"/>
  <c r="J149"/>
  <c r="J156"/>
  <c r="J139"/>
  <c i="9" r="BK151"/>
  <c r="BK140"/>
  <c r="J133"/>
  <c r="BK144"/>
  <c r="J129"/>
  <c r="BK135"/>
  <c r="BK134"/>
  <c r="J138"/>
  <c i="10" r="BK142"/>
  <c r="J133"/>
  <c r="J140"/>
  <c r="BK139"/>
  <c r="J136"/>
  <c r="J146"/>
  <c r="J138"/>
  <c r="J134"/>
  <c r="BK130"/>
  <c i="11" r="BK149"/>
  <c r="J140"/>
  <c r="J149"/>
  <c r="BK141"/>
  <c r="J137"/>
  <c r="BK132"/>
  <c r="J133"/>
  <c r="BK130"/>
  <c i="12" r="J150"/>
  <c r="J142"/>
  <c r="J149"/>
  <c r="J137"/>
  <c r="BK128"/>
  <c r="BK136"/>
  <c i="13" r="J139"/>
  <c r="BK134"/>
  <c r="BK130"/>
  <c r="J128"/>
  <c i="14" r="J176"/>
  <c r="J170"/>
  <c r="J142"/>
  <c r="J164"/>
  <c r="BK143"/>
  <c r="J158"/>
  <c r="BK137"/>
  <c r="BK172"/>
  <c r="BK163"/>
  <c r="J153"/>
  <c r="BK153"/>
  <c r="BK144"/>
  <c r="BK129"/>
  <c r="J131"/>
  <c i="15" r="J153"/>
  <c r="BK146"/>
  <c r="J139"/>
  <c r="J146"/>
  <c r="BK131"/>
  <c r="J143"/>
  <c r="J131"/>
  <c r="BK139"/>
  <c r="J130"/>
  <c i="16" r="J139"/>
  <c r="BK133"/>
  <c r="J135"/>
  <c r="BK147"/>
  <c r="J145"/>
  <c r="BK145"/>
  <c r="BK144"/>
  <c r="BK135"/>
  <c i="17" r="BK149"/>
  <c r="BK143"/>
  <c r="J153"/>
  <c r="J145"/>
  <c r="J134"/>
  <c r="J138"/>
  <c r="J137"/>
  <c r="BK139"/>
  <c r="BK140"/>
  <c r="BK133"/>
  <c i="18" r="BK180"/>
  <c r="BK176"/>
  <c r="BK166"/>
  <c r="BK153"/>
  <c r="J140"/>
  <c r="J167"/>
  <c r="BK159"/>
  <c r="BK134"/>
  <c r="J163"/>
  <c r="BK183"/>
  <c r="J171"/>
  <c r="J182"/>
  <c r="BK170"/>
  <c r="J159"/>
  <c r="BK156"/>
  <c r="J157"/>
  <c r="J133"/>
  <c i="19" r="BK130"/>
  <c r="J130"/>
  <c i="20" r="J137"/>
  <c r="BK133"/>
  <c r="J138"/>
  <c r="J135"/>
  <c r="J131"/>
  <c r="J122"/>
  <c r="J123"/>
  <c r="BK128"/>
  <c r="BK121"/>
  <c i="21" r="BK140"/>
  <c r="J129"/>
  <c r="J127"/>
  <c r="J139"/>
  <c r="BK132"/>
  <c r="J134"/>
  <c r="BK128"/>
  <c i="22" r="BK255"/>
  <c r="BK252"/>
  <c r="BK230"/>
  <c r="BK159"/>
  <c r="BK259"/>
  <c r="BK250"/>
  <c r="J227"/>
  <c r="BK210"/>
  <c r="BK191"/>
  <c r="BK241"/>
  <c r="BK245"/>
  <c r="J222"/>
  <c r="BK192"/>
  <c r="J177"/>
  <c r="BK244"/>
  <c r="J228"/>
  <c r="BK213"/>
  <c r="BK206"/>
  <c r="BK198"/>
  <c r="J255"/>
  <c r="BK243"/>
  <c r="BK224"/>
  <c r="BK163"/>
  <c r="J148"/>
  <c r="BK152"/>
  <c r="J230"/>
  <c r="BK219"/>
  <c r="J209"/>
  <c r="J201"/>
  <c r="J216"/>
  <c r="J204"/>
  <c r="J185"/>
  <c r="BK195"/>
  <c r="BK185"/>
  <c r="J176"/>
  <c r="J167"/>
  <c r="BK143"/>
  <c r="BK194"/>
  <c r="BK179"/>
  <c r="BK167"/>
  <c r="BK137"/>
  <c r="J171"/>
  <c r="J150"/>
  <c r="BK174"/>
  <c r="BK158"/>
  <c r="BK140"/>
  <c i="23" r="J261"/>
  <c r="J228"/>
  <c r="J273"/>
  <c r="J212"/>
  <c r="BK272"/>
  <c r="BK269"/>
  <c r="BK247"/>
  <c r="J157"/>
  <c r="J236"/>
  <c r="BK228"/>
  <c r="J210"/>
  <c r="BK172"/>
  <c r="BK155"/>
  <c r="J196"/>
  <c r="J155"/>
  <c r="J150"/>
  <c r="BK245"/>
  <c r="BK198"/>
  <c r="BK259"/>
  <c r="BK230"/>
  <c r="BK210"/>
  <c r="J188"/>
  <c r="BK248"/>
  <c r="BK163"/>
  <c r="J132"/>
  <c r="J219"/>
  <c r="J192"/>
  <c r="BK183"/>
  <c r="BK153"/>
  <c r="BK192"/>
  <c r="J158"/>
  <c r="J218"/>
  <c r="J200"/>
  <c r="J226"/>
  <c r="J180"/>
  <c r="J152"/>
  <c r="BK138"/>
  <c r="BK159"/>
  <c r="BK194"/>
  <c r="BK133"/>
  <c r="BK206"/>
  <c r="BK157"/>
  <c r="BK141"/>
  <c i="24" r="BK160"/>
  <c r="BK150"/>
  <c r="BK159"/>
  <c r="BK142"/>
  <c r="J151"/>
  <c r="BK128"/>
  <c r="BK158"/>
  <c r="J128"/>
  <c r="J141"/>
  <c r="J127"/>
  <c r="J140"/>
  <c r="J138"/>
  <c r="J130"/>
  <c r="BK125"/>
  <c r="J123"/>
  <c i="25" r="J177"/>
  <c r="BK167"/>
  <c r="J149"/>
  <c r="J139"/>
  <c r="BK182"/>
  <c r="J163"/>
  <c r="BK136"/>
  <c r="BK160"/>
  <c r="BK142"/>
  <c r="J134"/>
  <c r="J182"/>
  <c r="J175"/>
  <c r="J167"/>
  <c r="J146"/>
  <c r="BK169"/>
  <c r="BK149"/>
  <c r="BK157"/>
  <c r="BK139"/>
  <c r="BK145"/>
  <c i="2" r="BK161"/>
  <c r="BK144"/>
  <c r="J146"/>
  <c i="1" r="AS97"/>
  <c i="2" r="BK165"/>
  <c r="BK133"/>
  <c r="BK141"/>
  <c i="3" r="BK827"/>
  <c r="J820"/>
  <c r="J807"/>
  <c r="BK794"/>
  <c r="J769"/>
  <c r="J557"/>
  <c r="J814"/>
  <c r="BK811"/>
  <c r="J799"/>
  <c r="BK786"/>
  <c r="BK763"/>
  <c r="J757"/>
  <c r="BK818"/>
  <c r="J805"/>
  <c r="BK774"/>
  <c r="J748"/>
  <c r="BK554"/>
  <c r="BK509"/>
  <c r="BK491"/>
  <c r="J466"/>
  <c r="J431"/>
  <c r="J415"/>
  <c r="BK400"/>
  <c r="BK358"/>
  <c r="J333"/>
  <c r="J286"/>
  <c r="BK277"/>
  <c r="J264"/>
  <c r="J256"/>
  <c r="BK240"/>
  <c r="J217"/>
  <c r="J204"/>
  <c r="BK197"/>
  <c r="BK176"/>
  <c r="BK814"/>
  <c r="J797"/>
  <c r="BK784"/>
  <c r="BK743"/>
  <c r="BK756"/>
  <c r="BK751"/>
  <c r="J726"/>
  <c r="BK706"/>
  <c r="BK691"/>
  <c r="BK677"/>
  <c r="BK633"/>
  <c r="J581"/>
  <c r="J786"/>
  <c r="BK769"/>
  <c r="BK758"/>
  <c r="J740"/>
  <c r="J734"/>
  <c r="BK724"/>
  <c r="J712"/>
  <c r="BK339"/>
  <c r="BK273"/>
  <c r="BK246"/>
  <c r="BK237"/>
  <c r="BK211"/>
  <c r="BK193"/>
  <c r="BK178"/>
  <c r="BK172"/>
  <c r="J164"/>
  <c r="BK735"/>
  <c r="J728"/>
  <c r="J720"/>
  <c r="J707"/>
  <c r="J716"/>
  <c r="BK695"/>
  <c r="BK674"/>
  <c r="BK670"/>
  <c r="BK668"/>
  <c r="BK663"/>
  <c r="J685"/>
  <c r="J660"/>
  <c r="J643"/>
  <c r="J623"/>
  <c r="J556"/>
  <c r="BK533"/>
  <c r="J495"/>
  <c r="J471"/>
  <c r="BK455"/>
  <c r="J444"/>
  <c r="BK424"/>
  <c r="BK387"/>
  <c r="BK372"/>
  <c r="BK355"/>
  <c r="J329"/>
  <c r="J281"/>
  <c r="BK692"/>
  <c r="J673"/>
  <c r="J642"/>
  <c r="BK545"/>
  <c r="J661"/>
  <c r="BK638"/>
  <c r="J626"/>
  <c r="J608"/>
  <c r="BK599"/>
  <c r="J560"/>
  <c r="BK658"/>
  <c r="J649"/>
  <c r="J546"/>
  <c r="BK515"/>
  <c r="J443"/>
  <c r="J403"/>
  <c r="BK338"/>
  <c r="J279"/>
  <c r="J243"/>
  <c r="J193"/>
  <c r="J220"/>
  <c r="BK194"/>
  <c r="BK180"/>
  <c r="J622"/>
  <c r="J598"/>
  <c r="BK504"/>
  <c r="BK492"/>
  <c r="BK474"/>
  <c r="J435"/>
  <c r="BK396"/>
  <c r="J352"/>
  <c r="BK582"/>
  <c r="BK593"/>
  <c r="BK588"/>
  <c r="J548"/>
  <c r="J487"/>
  <c r="BK469"/>
  <c r="BK441"/>
  <c r="BK427"/>
  <c r="BK412"/>
  <c r="J391"/>
  <c r="BK371"/>
  <c r="J353"/>
  <c r="J347"/>
  <c r="BK323"/>
  <c r="BK315"/>
  <c r="BK304"/>
  <c r="BK292"/>
  <c r="BK281"/>
  <c r="J248"/>
  <c r="BK242"/>
  <c r="J202"/>
  <c r="BK188"/>
  <c r="BK185"/>
  <c r="J171"/>
  <c r="BK155"/>
  <c r="BK555"/>
  <c r="J518"/>
  <c r="BK495"/>
  <c r="J464"/>
  <c r="J449"/>
  <c r="BK409"/>
  <c r="BK391"/>
  <c r="BK351"/>
  <c r="BK317"/>
  <c r="J296"/>
  <c r="J272"/>
  <c r="J245"/>
  <c r="J223"/>
  <c r="BK218"/>
  <c r="J205"/>
  <c r="BK191"/>
  <c r="BK531"/>
  <c r="BK510"/>
  <c i="4" r="BK165"/>
  <c r="J138"/>
  <c r="J155"/>
  <c r="BK164"/>
  <c r="J149"/>
  <c r="BK139"/>
  <c r="BK155"/>
  <c r="J141"/>
  <c r="BK136"/>
  <c i="5" r="BK231"/>
  <c r="J220"/>
  <c r="J209"/>
  <c r="J191"/>
  <c r="J174"/>
  <c r="J159"/>
  <c r="J146"/>
  <c r="BK245"/>
  <c r="BK230"/>
  <c r="BK207"/>
  <c r="J200"/>
  <c r="BK187"/>
  <c r="J176"/>
  <c r="J161"/>
  <c r="BK145"/>
  <c r="J237"/>
  <c r="BK234"/>
  <c r="BK248"/>
  <c r="BK212"/>
  <c r="J182"/>
  <c r="J157"/>
  <c r="J143"/>
  <c r="BK220"/>
  <c r="BK228"/>
  <c r="J230"/>
  <c r="BK209"/>
  <c r="J189"/>
  <c r="BK185"/>
  <c r="BK177"/>
  <c r="J166"/>
  <c r="BK161"/>
  <c r="BK157"/>
  <c r="J168"/>
  <c i="6" r="BK184"/>
  <c r="J186"/>
  <c r="J162"/>
  <c r="J175"/>
  <c r="J154"/>
  <c r="J147"/>
  <c r="J177"/>
  <c r="J133"/>
  <c r="J182"/>
  <c r="BK157"/>
  <c r="J144"/>
  <c r="J164"/>
  <c r="BK130"/>
  <c r="J161"/>
  <c r="BK161"/>
  <c r="J150"/>
  <c r="BK129"/>
  <c r="J141"/>
  <c i="7" r="J277"/>
  <c r="J225"/>
  <c r="J258"/>
  <c r="J214"/>
  <c r="J185"/>
  <c r="BK157"/>
  <c r="J286"/>
  <c r="J265"/>
  <c r="BK248"/>
  <c r="BK232"/>
  <c r="BK279"/>
  <c r="BK264"/>
  <c r="J207"/>
  <c r="BK189"/>
  <c r="J275"/>
  <c r="BK169"/>
  <c r="J278"/>
  <c r="J190"/>
  <c r="J273"/>
  <c r="J165"/>
  <c r="BK266"/>
  <c r="J252"/>
  <c r="J180"/>
  <c r="BK145"/>
  <c r="BK271"/>
  <c r="BK235"/>
  <c r="BK249"/>
  <c r="BK159"/>
  <c r="BK221"/>
  <c r="BK154"/>
  <c r="J134"/>
  <c r="J250"/>
  <c r="J152"/>
  <c r="J142"/>
  <c r="J205"/>
  <c r="BK186"/>
  <c r="J161"/>
  <c r="BK242"/>
  <c r="J236"/>
  <c r="J153"/>
  <c r="BK128"/>
  <c r="J197"/>
  <c r="BK165"/>
  <c r="J210"/>
  <c r="BK153"/>
  <c r="BK208"/>
  <c r="J224"/>
  <c r="BK171"/>
  <c r="J230"/>
  <c r="J218"/>
  <c i="8" r="BK201"/>
  <c r="J169"/>
  <c r="J223"/>
  <c r="BK215"/>
  <c r="J201"/>
  <c r="BK196"/>
  <c r="BK191"/>
  <c r="J230"/>
  <c r="BK223"/>
  <c r="BK213"/>
  <c r="J195"/>
  <c r="J176"/>
  <c r="J160"/>
  <c r="J151"/>
  <c r="BK224"/>
  <c r="J217"/>
  <c r="J212"/>
  <c r="J191"/>
  <c r="BK182"/>
  <c r="BK165"/>
  <c r="BK158"/>
  <c r="BK146"/>
  <c r="BK233"/>
  <c r="J184"/>
  <c r="BK172"/>
  <c r="BK160"/>
  <c r="BK210"/>
  <c r="J172"/>
  <c r="J153"/>
  <c r="J165"/>
  <c r="BK154"/>
  <c r="BK143"/>
  <c i="9" r="BK150"/>
  <c r="BK142"/>
  <c i="11" r="J144"/>
  <c r="BK139"/>
  <c r="J138"/>
  <c r="BK135"/>
  <c r="J130"/>
  <c r="BK128"/>
  <c i="12" r="BK146"/>
  <c r="J143"/>
  <c r="J134"/>
  <c r="J135"/>
  <c r="BK134"/>
  <c r="BK137"/>
  <c i="13" r="J137"/>
  <c r="J127"/>
  <c r="BK129"/>
  <c i="14" r="BK166"/>
  <c r="J152"/>
  <c r="BK165"/>
  <c r="J167"/>
  <c r="J151"/>
  <c r="J169"/>
  <c r="BK164"/>
  <c r="BK147"/>
  <c r="BK132"/>
  <c r="J150"/>
  <c r="BK131"/>
  <c i="15" r="BK153"/>
  <c r="BK149"/>
  <c r="BK142"/>
  <c r="BK134"/>
  <c r="J135"/>
  <c r="BK148"/>
  <c r="BK129"/>
  <c r="BK140"/>
  <c r="J129"/>
  <c i="16" r="J138"/>
  <c r="J144"/>
  <c r="J134"/>
  <c r="BK140"/>
  <c r="J143"/>
  <c r="J137"/>
  <c r="J140"/>
  <c r="J136"/>
  <c i="17" r="BK145"/>
  <c r="J131"/>
  <c r="BK146"/>
  <c r="J147"/>
  <c r="J136"/>
  <c r="BK138"/>
  <c r="J146"/>
  <c r="BK132"/>
  <c i="18" r="BK194"/>
  <c r="BK193"/>
  <c r="J172"/>
  <c r="BK152"/>
  <c r="BK188"/>
  <c r="J174"/>
  <c r="BK142"/>
  <c r="J193"/>
  <c r="J175"/>
  <c r="J188"/>
  <c r="J178"/>
  <c r="J153"/>
  <c r="J179"/>
  <c r="BK163"/>
  <c r="J134"/>
  <c r="J149"/>
  <c r="J139"/>
  <c i="19" r="BK131"/>
  <c r="BK128"/>
  <c i="20" r="BK135"/>
  <c r="BK122"/>
  <c r="J133"/>
  <c i="22" r="BK217"/>
  <c r="BK151"/>
  <c r="J152"/>
  <c r="BK212"/>
  <c r="J189"/>
  <c r="BK202"/>
  <c r="BK187"/>
  <c r="J192"/>
  <c r="J175"/>
  <c r="BK162"/>
  <c r="J197"/>
  <c r="BK180"/>
  <c r="J156"/>
  <c r="J145"/>
  <c r="J151"/>
  <c r="J166"/>
  <c r="J168"/>
  <c r="BK147"/>
  <c i="23" r="BK293"/>
  <c r="J288"/>
  <c r="J259"/>
  <c r="BK165"/>
  <c r="BK145"/>
  <c r="BK240"/>
  <c r="BK189"/>
  <c r="BK280"/>
  <c r="J227"/>
  <c r="BK166"/>
  <c r="BK290"/>
  <c r="BK279"/>
  <c r="BK234"/>
  <c r="J282"/>
  <c r="BK267"/>
  <c r="J260"/>
  <c r="BK237"/>
  <c r="BK286"/>
  <c r="J270"/>
  <c r="BK241"/>
  <c r="J290"/>
  <c r="J271"/>
  <c r="BK265"/>
  <c r="J243"/>
  <c r="J159"/>
  <c r="BK263"/>
  <c r="BK226"/>
  <c r="J194"/>
  <c r="BK197"/>
  <c r="BK164"/>
  <c r="BK135"/>
  <c r="J241"/>
  <c r="J183"/>
  <c r="BK251"/>
  <c r="BK223"/>
  <c r="J207"/>
  <c r="J252"/>
  <c r="J240"/>
  <c r="BK162"/>
  <c r="J237"/>
  <c r="BK218"/>
  <c r="BK195"/>
  <c r="J141"/>
  <c r="BK186"/>
  <c r="BK202"/>
  <c r="J146"/>
  <c r="J178"/>
  <c r="J144"/>
  <c r="J164"/>
  <c r="J211"/>
  <c r="J187"/>
  <c r="BK148"/>
  <c i="24" r="J158"/>
  <c r="BK154"/>
  <c r="BK141"/>
  <c r="J147"/>
  <c r="J162"/>
  <c r="J148"/>
  <c r="BK138"/>
  <c r="J154"/>
  <c r="BK134"/>
  <c r="J145"/>
  <c r="BK139"/>
  <c r="BK145"/>
  <c r="J129"/>
  <c r="J137"/>
  <c r="BK129"/>
  <c i="25" r="BK175"/>
  <c r="J157"/>
  <c r="BK148"/>
  <c r="BK134"/>
  <c r="J169"/>
  <c r="J137"/>
  <c r="BK172"/>
  <c r="J153"/>
  <c i="2" r="BK183"/>
  <c r="BK178"/>
  <c r="J164"/>
  <c r="BK163"/>
  <c r="J155"/>
  <c r="BK132"/>
  <c r="BK188"/>
  <c r="J188"/>
  <c r="J163"/>
  <c r="J178"/>
  <c r="J166"/>
  <c r="J152"/>
  <c r="J170"/>
  <c r="J158"/>
  <c r="J161"/>
  <c r="J145"/>
  <c r="BK135"/>
  <c r="BK167"/>
  <c i="1" r="AS109"/>
  <c i="3" r="J831"/>
  <c r="J825"/>
  <c r="J811"/>
  <c r="BK797"/>
  <c r="BK781"/>
  <c r="BK575"/>
  <c r="BK829"/>
  <c r="BK820"/>
  <c r="BK808"/>
  <c r="J794"/>
  <c r="J381"/>
  <c r="J339"/>
  <c r="J332"/>
  <c r="J307"/>
  <c r="J274"/>
  <c r="BK262"/>
  <c r="BK255"/>
  <c r="J237"/>
  <c r="J221"/>
  <c r="BK210"/>
  <c r="BK202"/>
  <c r="BK821"/>
  <c r="J813"/>
  <c r="BK776"/>
  <c r="J723"/>
  <c r="J715"/>
  <c r="BK672"/>
  <c r="J704"/>
  <c r="J694"/>
  <c r="J687"/>
  <c r="J657"/>
  <c r="BK644"/>
  <c r="BK631"/>
  <c r="BK790"/>
  <c r="J774"/>
  <c r="BK762"/>
  <c r="J753"/>
  <c r="J746"/>
  <c r="BK738"/>
  <c r="BK726"/>
  <c r="J718"/>
  <c r="J710"/>
  <c r="J335"/>
  <c r="J254"/>
  <c r="BK243"/>
  <c r="BK233"/>
  <c r="J197"/>
  <c r="BK186"/>
  <c r="BK174"/>
  <c r="J168"/>
  <c r="BK163"/>
  <c r="BK730"/>
  <c r="J724"/>
  <c r="BK719"/>
  <c r="J570"/>
  <c r="BK711"/>
  <c r="J700"/>
  <c r="BK675"/>
  <c r="BK669"/>
  <c r="J665"/>
  <c r="BK689"/>
  <c r="BK671"/>
  <c r="BK651"/>
  <c r="J637"/>
  <c r="BK616"/>
  <c r="BK608"/>
  <c r="J540"/>
  <c r="J527"/>
  <c r="BK479"/>
  <c r="BK459"/>
  <c r="J452"/>
  <c r="BK404"/>
  <c r="BK381"/>
  <c r="BK343"/>
  <c r="BK280"/>
  <c r="BK681"/>
  <c r="BK655"/>
  <c r="BK646"/>
  <c r="J553"/>
  <c r="BK543"/>
  <c r="BK511"/>
  <c r="J655"/>
  <c r="J636"/>
  <c r="J625"/>
  <c r="J612"/>
  <c r="J585"/>
  <c r="BK567"/>
  <c r="BK656"/>
  <c r="J650"/>
  <c r="J567"/>
  <c r="J522"/>
  <c r="J511"/>
  <c r="BK448"/>
  <c r="BK429"/>
  <c r="J327"/>
  <c r="J226"/>
  <c r="BK162"/>
  <c r="J620"/>
  <c r="BK617"/>
  <c r="J601"/>
  <c r="BK562"/>
  <c r="J523"/>
  <c r="J497"/>
  <c r="J440"/>
  <c r="BK419"/>
  <c r="J379"/>
  <c r="BK344"/>
  <c r="BK318"/>
  <c r="BK604"/>
  <c r="BK596"/>
  <c r="BK594"/>
  <c r="J589"/>
  <c r="BK485"/>
  <c r="BK465"/>
  <c r="J438"/>
  <c r="J419"/>
  <c r="J406"/>
  <c r="BK388"/>
  <c r="J370"/>
  <c r="BK350"/>
  <c r="J336"/>
  <c r="BK316"/>
  <c r="J309"/>
  <c r="BK298"/>
  <c r="J289"/>
  <c r="J267"/>
  <c r="BK256"/>
  <c r="J246"/>
  <c r="BK239"/>
  <c r="J194"/>
  <c r="J155"/>
  <c r="J583"/>
  <c r="J517"/>
  <c r="J490"/>
  <c r="BK435"/>
  <c r="J396"/>
  <c r="J386"/>
  <c r="BK376"/>
  <c r="BK352"/>
  <c r="J340"/>
  <c r="J325"/>
  <c r="BK299"/>
  <c r="BK282"/>
  <c r="BK268"/>
  <c r="BK248"/>
  <c r="J232"/>
  <c r="J222"/>
  <c r="BK209"/>
  <c r="BK184"/>
  <c r="J163"/>
  <c r="BK564"/>
  <c r="J541"/>
  <c r="J508"/>
  <c r="BK478"/>
  <c r="BK456"/>
  <c r="BK445"/>
  <c r="BK408"/>
  <c r="BK363"/>
  <c r="BK321"/>
  <c r="BK301"/>
  <c r="J266"/>
  <c r="BK241"/>
  <c r="BK221"/>
  <c r="J212"/>
  <c r="J206"/>
  <c r="J182"/>
  <c i="5" r="J202"/>
  <c r="J178"/>
  <c r="J163"/>
  <c r="BK149"/>
  <c r="BK246"/>
  <c r="J233"/>
  <c r="BK217"/>
  <c r="J206"/>
  <c r="BK198"/>
  <c r="J193"/>
  <c r="BK173"/>
  <c r="BK155"/>
  <c r="BK242"/>
  <c r="BK240"/>
  <c r="BK218"/>
  <c r="BK241"/>
  <c r="J217"/>
  <c r="J184"/>
  <c r="J179"/>
  <c r="BK165"/>
  <c r="J238"/>
  <c r="BK238"/>
  <c r="J223"/>
  <c r="J215"/>
  <c i="6" r="BK183"/>
  <c r="J148"/>
  <c r="J149"/>
  <c i="7" r="BK253"/>
  <c r="BK238"/>
  <c r="J212"/>
  <c r="J261"/>
  <c r="J194"/>
  <c r="J170"/>
  <c r="BK177"/>
  <c r="BK262"/>
  <c r="J171"/>
  <c r="J156"/>
  <c r="BK137"/>
  <c r="J168"/>
  <c r="BK233"/>
  <c r="J206"/>
  <c r="J196"/>
  <c i="8" r="BK227"/>
  <c r="J215"/>
  <c r="J204"/>
  <c r="J185"/>
  <c r="BK175"/>
  <c r="J159"/>
  <c r="BK139"/>
  <c r="J229"/>
  <c r="J197"/>
  <c r="J186"/>
  <c r="BK176"/>
  <c r="BK166"/>
  <c r="J214"/>
  <c r="J190"/>
  <c r="BK164"/>
  <c r="J140"/>
  <c r="J158"/>
  <c r="J143"/>
  <c r="BK145"/>
  <c i="9" r="J135"/>
  <c r="BK147"/>
  <c r="J134"/>
  <c r="J147"/>
  <c r="BK137"/>
  <c r="J139"/>
  <c r="BK133"/>
  <c r="BK128"/>
  <c i="10" r="J150"/>
  <c r="J129"/>
  <c r="BK146"/>
  <c r="BK134"/>
  <c r="BK137"/>
  <c r="BK132"/>
  <c i="11" r="BK150"/>
  <c r="BK142"/>
  <c r="J142"/>
  <c r="J139"/>
  <c r="BK136"/>
  <c r="BK133"/>
  <c r="BK131"/>
  <c r="BK129"/>
  <c i="12" r="BK142"/>
  <c r="BK135"/>
  <c r="BK143"/>
  <c r="J139"/>
  <c r="BK130"/>
  <c i="13" r="J136"/>
  <c r="J134"/>
  <c i="14" r="J154"/>
  <c r="J149"/>
  <c r="BK146"/>
  <c r="J145"/>
  <c r="BK140"/>
  <c r="BK139"/>
  <c r="J138"/>
  <c r="BK135"/>
  <c r="J132"/>
  <c r="BK130"/>
  <c r="J129"/>
  <c r="BK149"/>
  <c r="J177"/>
  <c r="BK169"/>
  <c r="BK160"/>
  <c r="BK136"/>
  <c r="J147"/>
  <c r="J162"/>
  <c r="BK177"/>
  <c r="BK170"/>
  <c r="BK155"/>
  <c r="BK150"/>
  <c r="J135"/>
  <c r="J140"/>
  <c i="15" r="BK133"/>
  <c r="BK145"/>
  <c r="J128"/>
  <c r="BK137"/>
  <c r="BK135"/>
  <c i="16" r="J142"/>
  <c r="BK130"/>
  <c r="J128"/>
  <c i="18" r="BK164"/>
  <c r="BK149"/>
  <c r="J194"/>
  <c r="BK172"/>
  <c r="BK133"/>
  <c i="20" r="BK130"/>
  <c r="BK125"/>
  <c r="BK124"/>
  <c r="BK120"/>
  <c i="21" r="BK146"/>
  <c r="BK139"/>
  <c r="BK127"/>
  <c r="J146"/>
  <c r="J140"/>
  <c r="BK133"/>
  <c r="BK129"/>
  <c r="J133"/>
  <c i="22" r="BK260"/>
  <c r="BK233"/>
  <c r="BK160"/>
  <c r="J136"/>
  <c r="BK141"/>
  <c r="J238"/>
  <c r="BK204"/>
  <c r="J144"/>
  <c r="J226"/>
  <c r="J252"/>
  <c r="BK225"/>
  <c r="J193"/>
  <c r="BK181"/>
  <c r="BK173"/>
  <c r="J236"/>
  <c r="J220"/>
  <c r="BK208"/>
  <c r="BK201"/>
  <c r="BK155"/>
  <c r="BK246"/>
  <c r="BK236"/>
  <c r="J217"/>
  <c r="BK154"/>
  <c r="J170"/>
  <c r="BK144"/>
  <c r="BK226"/>
  <c r="BK214"/>
  <c r="J206"/>
  <c r="J140"/>
  <c i="23" r="J293"/>
  <c r="BK274"/>
  <c r="J254"/>
  <c r="J148"/>
  <c r="BK243"/>
  <c r="BK190"/>
  <c r="BK277"/>
  <c r="BK207"/>
  <c r="BK264"/>
  <c r="BK196"/>
  <c r="J278"/>
  <c r="BK266"/>
  <c r="J247"/>
  <c r="BK175"/>
  <c r="J275"/>
  <c r="J265"/>
  <c r="BK254"/>
  <c r="BK209"/>
  <c r="J190"/>
  <c r="BK270"/>
  <c r="BK256"/>
  <c r="BK178"/>
  <c r="BK140"/>
  <c r="J224"/>
  <c r="J199"/>
  <c r="BK167"/>
  <c r="J142"/>
  <c r="BK191"/>
  <c r="J161"/>
  <c r="BK257"/>
  <c r="BK217"/>
  <c r="BK229"/>
  <c r="BK235"/>
  <c r="BK216"/>
  <c r="BK199"/>
  <c r="J251"/>
  <c r="J234"/>
  <c r="J222"/>
  <c r="BK215"/>
  <c r="BK188"/>
  <c r="BK134"/>
  <c r="J170"/>
  <c r="J214"/>
  <c i="24" r="J139"/>
  <c r="J159"/>
  <c r="BK123"/>
  <c r="J149"/>
  <c r="BK131"/>
  <c r="BK122"/>
  <c r="J125"/>
  <c r="BK130"/>
  <c r="BK127"/>
  <c i="25" r="BK183"/>
  <c r="BK173"/>
  <c r="BK166"/>
  <c r="J144"/>
  <c r="J183"/>
  <c r="BK164"/>
  <c r="J142"/>
  <c r="J174"/>
  <c r="BK156"/>
  <c r="J136"/>
  <c r="BK129"/>
  <c r="J178"/>
  <c r="BK168"/>
  <c r="BK154"/>
  <c r="BK130"/>
  <c r="BK153"/>
  <c r="BK163"/>
  <c r="J147"/>
  <c r="BK143"/>
  <c i="2" r="BK184"/>
  <c r="BK180"/>
  <c r="BK173"/>
  <c r="BK156"/>
  <c r="J157"/>
  <c r="J136"/>
  <c r="J150"/>
  <c r="BK140"/>
  <c r="BK172"/>
  <c r="J143"/>
  <c r="BK177"/>
  <c r="J160"/>
  <c r="J149"/>
  <c r="BK152"/>
  <c r="J147"/>
  <c r="J139"/>
  <c r="J184"/>
  <c r="BK159"/>
  <c r="J132"/>
  <c i="3" r="BK826"/>
  <c r="J816"/>
  <c r="J559"/>
  <c r="BK787"/>
  <c r="J574"/>
  <c r="J827"/>
  <c r="J818"/>
  <c r="J809"/>
  <c r="BK796"/>
  <c r="J792"/>
  <c r="J773"/>
  <c r="BK749"/>
  <c r="BK830"/>
  <c r="BK825"/>
  <c r="J812"/>
  <c r="BK789"/>
  <c r="BK772"/>
  <c r="BK747"/>
  <c r="J545"/>
  <c r="J468"/>
  <c r="J450"/>
  <c r="BK421"/>
  <c r="BK401"/>
  <c r="J387"/>
  <c r="J364"/>
  <c r="J326"/>
  <c r="BK289"/>
  <c r="J280"/>
  <c r="BK272"/>
  <c r="BK253"/>
  <c r="J227"/>
  <c r="J214"/>
  <c r="BK192"/>
  <c r="J170"/>
  <c r="BK809"/>
  <c r="J793"/>
  <c r="BK771"/>
  <c r="J737"/>
  <c r="J727"/>
  <c r="BK712"/>
  <c r="J675"/>
  <c r="BK657"/>
  <c r="J633"/>
  <c r="BK621"/>
  <c r="BK610"/>
  <c r="J602"/>
  <c r="BK561"/>
  <c r="J525"/>
  <c r="J810"/>
  <c r="J801"/>
  <c r="J798"/>
  <c r="J784"/>
  <c r="J781"/>
  <c r="J767"/>
  <c r="J761"/>
  <c r="BK755"/>
  <c r="BK745"/>
  <c r="BK715"/>
  <c r="BK700"/>
  <c r="J684"/>
  <c r="BK660"/>
  <c r="J647"/>
  <c r="BK634"/>
  <c r="BK791"/>
  <c r="J779"/>
  <c r="BK773"/>
  <c r="J763"/>
  <c r="J739"/>
  <c r="J730"/>
  <c r="BK723"/>
  <c r="BK705"/>
  <c r="BK667"/>
  <c r="BK690"/>
  <c r="J682"/>
  <c r="J659"/>
  <c r="J644"/>
  <c r="J631"/>
  <c r="BK612"/>
  <c r="J537"/>
  <c r="BK496"/>
  <c r="J475"/>
  <c r="BK457"/>
  <c r="BK438"/>
  <c r="BK406"/>
  <c r="J384"/>
  <c r="J360"/>
  <c r="BK330"/>
  <c r="J300"/>
  <c r="BK274"/>
  <c r="BK687"/>
  <c r="BK678"/>
  <c r="BK648"/>
  <c r="J640"/>
  <c r="BK532"/>
  <c r="BK666"/>
  <c r="J641"/>
  <c r="J629"/>
  <c r="J617"/>
  <c r="J611"/>
  <c r="BK578"/>
  <c r="BK662"/>
  <c r="J652"/>
  <c r="BK570"/>
  <c r="BK520"/>
  <c r="J503"/>
  <c r="J474"/>
  <c r="BK442"/>
  <c r="BK407"/>
  <c r="BK378"/>
  <c r="J299"/>
  <c r="BK244"/>
  <c r="J216"/>
  <c r="J172"/>
  <c r="J158"/>
  <c r="BK566"/>
  <c r="BK623"/>
  <c r="BK605"/>
  <c r="BK560"/>
  <c r="BK466"/>
  <c r="J420"/>
  <c r="BK397"/>
  <c r="J383"/>
  <c r="BK361"/>
  <c r="J322"/>
  <c r="BK306"/>
  <c r="J284"/>
  <c r="J262"/>
  <c r="J250"/>
  <c r="J233"/>
  <c r="BK214"/>
  <c r="BK187"/>
  <c r="BK156"/>
  <c r="BK611"/>
  <c r="BK556"/>
  <c r="J496"/>
  <c r="BK489"/>
  <c r="J467"/>
  <c r="J432"/>
  <c r="J399"/>
  <c r="J373"/>
  <c r="BK349"/>
  <c r="BK603"/>
  <c r="BK595"/>
  <c r="J592"/>
  <c r="BK579"/>
  <c r="BK508"/>
  <c r="J470"/>
  <c r="J448"/>
  <c r="BK432"/>
  <c r="BK413"/>
  <c r="BK392"/>
  <c r="J377"/>
  <c r="J362"/>
  <c r="J341"/>
  <c r="BK320"/>
  <c r="BK310"/>
  <c r="J297"/>
  <c r="J290"/>
  <c r="BK276"/>
  <c r="BK264"/>
  <c r="BK249"/>
  <c r="J240"/>
  <c r="BK199"/>
  <c r="J160"/>
  <c r="J586"/>
  <c r="J575"/>
  <c r="BK557"/>
  <c r="J532"/>
  <c r="J492"/>
  <c r="J482"/>
  <c r="BK444"/>
  <c r="J421"/>
  <c r="BK395"/>
  <c r="J385"/>
  <c r="J368"/>
  <c r="BK346"/>
  <c r="J338"/>
  <c r="BK335"/>
  <c r="BK308"/>
  <c r="BK290"/>
  <c r="J260"/>
  <c r="J238"/>
  <c r="J228"/>
  <c r="BK206"/>
  <c r="J179"/>
  <c r="J167"/>
  <c r="J582"/>
  <c r="BK549"/>
  <c r="J481"/>
  <c r="J462"/>
  <c r="BK430"/>
  <c r="BK366"/>
  <c r="BK324"/>
  <c r="J306"/>
  <c r="BK286"/>
  <c r="BK275"/>
  <c r="BK232"/>
  <c r="J219"/>
  <c r="J209"/>
  <c r="BK204"/>
  <c r="J176"/>
  <c i="4" r="J164"/>
  <c r="BK169"/>
  <c r="J152"/>
  <c r="J159"/>
  <c r="BK152"/>
  <c r="BK141"/>
  <c r="BK163"/>
  <c r="BK151"/>
  <c r="BK153"/>
  <c r="J140"/>
  <c i="5" r="J235"/>
  <c r="BK223"/>
  <c r="BK211"/>
  <c r="BK203"/>
  <c r="J185"/>
  <c r="J167"/>
  <c r="J155"/>
  <c r="J145"/>
  <c r="J242"/>
  <c r="J225"/>
  <c r="BK214"/>
  <c r="J204"/>
  <c r="BK197"/>
  <c r="BK184"/>
  <c r="BK169"/>
  <c r="BK158"/>
  <c r="J144"/>
  <c r="J240"/>
  <c r="J246"/>
  <c r="BK216"/>
  <c r="BK235"/>
  <c r="J207"/>
  <c r="BK180"/>
  <c r="J172"/>
  <c r="J148"/>
  <c r="J234"/>
  <c r="BK226"/>
  <c r="J211"/>
  <c r="BK208"/>
  <c r="BK200"/>
  <c r="J198"/>
  <c r="J187"/>
  <c r="BK174"/>
  <c r="BK153"/>
  <c r="J173"/>
  <c r="J171"/>
  <c r="J152"/>
  <c i="6" r="BK172"/>
  <c r="J167"/>
  <c r="BK167"/>
  <c r="BK156"/>
  <c r="BK151"/>
  <c r="BK145"/>
  <c r="J168"/>
  <c r="J135"/>
  <c r="BK163"/>
  <c r="BK140"/>
  <c r="J157"/>
  <c r="BK133"/>
  <c r="BK154"/>
  <c r="J156"/>
  <c r="BK147"/>
  <c r="BK141"/>
  <c i="7" r="J263"/>
  <c r="BK252"/>
  <c r="J203"/>
  <c r="J187"/>
  <c r="BK134"/>
  <c r="BK274"/>
  <c r="J251"/>
  <c r="BK240"/>
  <c r="J226"/>
  <c r="J131"/>
  <c r="J256"/>
  <c r="BK191"/>
  <c r="J204"/>
  <c r="BK267"/>
  <c r="J128"/>
  <c r="J266"/>
  <c r="BK277"/>
  <c r="BK200"/>
  <c r="BK130"/>
  <c r="BK254"/>
  <c r="BK251"/>
  <c r="J179"/>
  <c r="BK149"/>
  <c r="J244"/>
  <c r="BK167"/>
  <c r="J137"/>
  <c r="J181"/>
  <c r="BK143"/>
  <c r="BK183"/>
  <c r="BK138"/>
  <c r="BK131"/>
  <c r="J240"/>
  <c r="J163"/>
  <c r="J147"/>
  <c r="BK136"/>
  <c r="BK190"/>
  <c r="J176"/>
  <c r="BK133"/>
  <c r="J239"/>
  <c r="J221"/>
  <c r="BK195"/>
  <c r="BK156"/>
  <c r="BK246"/>
  <c r="BK188"/>
  <c r="BK179"/>
  <c r="BK247"/>
  <c r="BK172"/>
  <c r="J245"/>
  <c r="BK239"/>
  <c r="BK225"/>
  <c r="J198"/>
  <c r="BK160"/>
  <c r="BK229"/>
  <c i="8" r="BK211"/>
  <c r="J198"/>
  <c r="J189"/>
  <c r="J206"/>
  <c r="BK179"/>
  <c r="J171"/>
  <c r="BK153"/>
  <c r="J238"/>
  <c r="BK219"/>
  <c r="BK190"/>
  <c i="9" r="J136"/>
  <c r="J143"/>
  <c r="BK139"/>
  <c r="J142"/>
  <c r="J128"/>
  <c i="10" r="BK149"/>
  <c r="BK143"/>
  <c r="J139"/>
  <c r="J141"/>
  <c r="BK131"/>
  <c r="J130"/>
  <c r="BK129"/>
  <c i="11" r="BK146"/>
  <c r="J150"/>
  <c r="J141"/>
  <c r="BK138"/>
  <c r="J135"/>
  <c r="J132"/>
  <c r="J131"/>
  <c i="12" r="BK149"/>
  <c r="J146"/>
  <c r="J136"/>
  <c r="BK133"/>
  <c r="BK129"/>
  <c r="BK139"/>
  <c i="13" r="BK139"/>
  <c r="BK136"/>
  <c r="J130"/>
  <c i="14" r="J171"/>
  <c r="BK159"/>
  <c r="BK134"/>
  <c r="BK156"/>
  <c r="BK145"/>
  <c r="J156"/>
  <c r="J139"/>
  <c r="J166"/>
  <c r="BK151"/>
  <c r="BK148"/>
  <c r="BK138"/>
  <c r="J146"/>
  <c r="J134"/>
  <c i="15" r="BK154"/>
  <c r="BK147"/>
  <c r="BK143"/>
  <c r="BK138"/>
  <c r="J134"/>
  <c r="J147"/>
  <c r="J133"/>
  <c r="J141"/>
  <c r="BK128"/>
  <c i="16" r="BK151"/>
  <c r="J141"/>
  <c r="J152"/>
  <c r="J133"/>
  <c r="BK141"/>
  <c r="J131"/>
  <c r="J129"/>
  <c r="BK128"/>
  <c i="17" r="J148"/>
  <c r="BK136"/>
  <c r="J152"/>
  <c r="J142"/>
  <c r="J139"/>
  <c r="J140"/>
  <c r="BK130"/>
  <c r="BK142"/>
  <c r="J129"/>
  <c i="18" r="J184"/>
  <c r="J168"/>
  <c r="J151"/>
  <c r="BK184"/>
  <c r="J166"/>
  <c r="BK154"/>
  <c r="J186"/>
  <c r="J187"/>
  <c r="J162"/>
  <c r="J176"/>
  <c r="BK169"/>
  <c r="BK158"/>
  <c r="J165"/>
  <c r="J160"/>
  <c r="BK143"/>
  <c i="19" r="J136"/>
  <c r="J128"/>
  <c r="BK134"/>
  <c r="J127"/>
  <c i="20" r="J125"/>
  <c r="BK137"/>
  <c r="BK131"/>
  <c r="J126"/>
  <c r="J121"/>
  <c r="BK119"/>
  <c r="J119"/>
  <c i="21" r="J143"/>
  <c r="J138"/>
  <c r="J131"/>
  <c r="BK143"/>
  <c r="BK137"/>
  <c r="BK126"/>
  <c r="J128"/>
  <c i="22" r="J256"/>
  <c r="J250"/>
  <c r="BK256"/>
  <c r="BK153"/>
  <c r="BK251"/>
  <c r="BK232"/>
  <c r="J213"/>
  <c r="J244"/>
  <c r="BK222"/>
  <c r="BK228"/>
  <c r="BK216"/>
  <c r="BK189"/>
  <c r="J246"/>
  <c r="J225"/>
  <c r="BK211"/>
  <c r="J202"/>
  <c r="J141"/>
  <c r="J245"/>
  <c r="J233"/>
  <c r="J219"/>
  <c r="J155"/>
  <c r="J231"/>
  <c r="J147"/>
  <c r="BK227"/>
  <c r="BK207"/>
  <c r="BK190"/>
  <c r="BK196"/>
  <c r="BK193"/>
  <c r="J199"/>
  <c r="J180"/>
  <c r="BK168"/>
  <c r="BK197"/>
  <c r="J191"/>
  <c r="J174"/>
  <c r="BK157"/>
  <c r="BK184"/>
  <c r="J160"/>
  <c r="BK182"/>
  <c r="BK164"/>
  <c r="BK166"/>
  <c r="J154"/>
  <c i="23" r="J294"/>
  <c r="J291"/>
  <c r="J154"/>
  <c r="J248"/>
  <c r="J205"/>
  <c r="J287"/>
  <c r="BK276"/>
  <c r="J172"/>
  <c r="BK151"/>
  <c r="BK288"/>
  <c r="BK200"/>
  <c r="BK271"/>
  <c r="BK253"/>
  <c r="BK289"/>
  <c r="J269"/>
  <c r="J257"/>
  <c r="BK214"/>
  <c r="J280"/>
  <c r="BK180"/>
  <c r="J274"/>
  <c r="J253"/>
  <c r="BK174"/>
  <c r="J139"/>
  <c r="J233"/>
  <c r="J202"/>
  <c r="BK171"/>
  <c r="BK187"/>
  <c r="BK154"/>
  <c r="J133"/>
  <c r="J230"/>
  <c r="BK252"/>
  <c r="J258"/>
  <c r="BK225"/>
  <c r="J206"/>
  <c r="BK184"/>
  <c r="J134"/>
  <c r="J189"/>
  <c r="J181"/>
  <c r="BK132"/>
  <c r="BK173"/>
  <c r="BK219"/>
  <c r="J151"/>
  <c r="J182"/>
  <c r="BK176"/>
  <c r="BK136"/>
  <c r="J213"/>
  <c r="BK147"/>
  <c r="BK211"/>
  <c r="J173"/>
  <c r="BK152"/>
  <c r="J136"/>
  <c i="24" r="BK157"/>
  <c r="BK143"/>
  <c r="J146"/>
  <c r="J157"/>
  <c r="BK153"/>
  <c r="J134"/>
  <c r="J124"/>
  <c r="J135"/>
  <c r="BK151"/>
  <c i="25" r="BK177"/>
  <c r="BK174"/>
  <c r="BK159"/>
  <c r="J133"/>
  <c r="J159"/>
  <c r="BK147"/>
  <c r="J129"/>
  <c r="J130"/>
  <c i="2" r="BK185"/>
  <c r="J177"/>
  <c r="J153"/>
  <c r="BK138"/>
  <c r="BK147"/>
  <c r="J148"/>
  <c i="3" r="J830"/>
  <c r="BK798"/>
  <c r="BK775"/>
  <c r="J817"/>
  <c r="BK802"/>
  <c r="J771"/>
  <c r="J741"/>
  <c r="J808"/>
  <c r="BK768"/>
  <c r="J505"/>
  <c r="J434"/>
  <c r="J404"/>
  <c r="BK354"/>
  <c r="BK303"/>
  <c r="BK267"/>
  <c r="J229"/>
  <c r="BK205"/>
  <c r="J181"/>
  <c r="BK805"/>
  <c r="J775"/>
  <c r="BK728"/>
  <c r="J696"/>
  <c r="BK642"/>
  <c r="BK625"/>
  <c r="BK601"/>
  <c r="BK553"/>
  <c r="BK502"/>
  <c r="J796"/>
  <c r="BK779"/>
  <c r="J758"/>
  <c r="BK750"/>
  <c r="BK707"/>
  <c r="J670"/>
  <c r="BK635"/>
  <c r="J787"/>
  <c r="J764"/>
  <c r="BK741"/>
  <c r="BK733"/>
  <c r="BK716"/>
  <c r="J693"/>
  <c r="J666"/>
  <c r="J701"/>
  <c r="BK686"/>
  <c r="J679"/>
  <c r="J646"/>
  <c r="J628"/>
  <c r="BK609"/>
  <c r="BK529"/>
  <c r="BK493"/>
  <c r="J472"/>
  <c r="J456"/>
  <c r="BK431"/>
  <c r="J411"/>
  <c r="J397"/>
  <c r="BK377"/>
  <c r="BK347"/>
  <c r="J276"/>
  <c r="J691"/>
  <c r="J674"/>
  <c r="BK647"/>
  <c r="BK552"/>
  <c r="J534"/>
  <c r="J524"/>
  <c r="J663"/>
  <c r="J187"/>
  <c r="J165"/>
  <c r="J621"/>
  <c r="BK628"/>
  <c r="J613"/>
  <c r="BK571"/>
  <c r="BK534"/>
  <c r="BK483"/>
  <c r="BK423"/>
  <c r="BK399"/>
  <c r="J363"/>
  <c r="BK329"/>
  <c r="J315"/>
  <c r="J291"/>
  <c r="BK269"/>
  <c r="J253"/>
  <c r="BK238"/>
  <c r="J211"/>
  <c r="J188"/>
  <c r="BK169"/>
  <c r="J616"/>
  <c r="J599"/>
  <c r="BK540"/>
  <c r="BK481"/>
  <c r="BK420"/>
  <c r="J394"/>
  <c r="J355"/>
  <c r="J605"/>
  <c r="J596"/>
  <c r="J593"/>
  <c r="BK585"/>
  <c r="J535"/>
  <c r="J483"/>
  <c r="J459"/>
  <c r="BK434"/>
  <c r="BK415"/>
  <c r="J405"/>
  <c r="BK382"/>
  <c r="BK368"/>
  <c r="J348"/>
  <c r="J319"/>
  <c r="BK313"/>
  <c r="J303"/>
  <c r="J293"/>
  <c r="J275"/>
  <c r="BK260"/>
  <c r="BK227"/>
  <c r="BK190"/>
  <c r="J157"/>
  <c r="BK574"/>
  <c r="J533"/>
  <c r="BK498"/>
  <c r="BK486"/>
  <c r="BK471"/>
  <c r="BK425"/>
  <c r="BK410"/>
  <c r="J392"/>
  <c r="BK380"/>
  <c r="J351"/>
  <c r="J344"/>
  <c r="J334"/>
  <c r="J330"/>
  <c r="J304"/>
  <c r="J294"/>
  <c r="BK287"/>
  <c r="J263"/>
  <c r="J242"/>
  <c r="BK234"/>
  <c r="BK223"/>
  <c r="BK212"/>
  <c r="J200"/>
  <c r="J571"/>
  <c r="BK550"/>
  <c r="J509"/>
  <c r="J491"/>
  <c r="J460"/>
  <c r="J439"/>
  <c r="J423"/>
  <c r="BK402"/>
  <c r="J354"/>
  <c r="J320"/>
  <c r="J313"/>
  <c r="BK291"/>
  <c r="J277"/>
  <c r="BK259"/>
  <c r="J234"/>
  <c r="BK213"/>
  <c r="J207"/>
  <c r="BK539"/>
  <c r="BK522"/>
  <c i="4" r="J169"/>
  <c r="BK144"/>
  <c r="J168"/>
  <c r="BK148"/>
  <c r="BK168"/>
  <c r="J151"/>
  <c r="BK158"/>
  <c r="BK159"/>
  <c r="BK138"/>
  <c r="J139"/>
  <c i="5" r="J229"/>
  <c r="J212"/>
  <c r="J208"/>
  <c r="BK193"/>
  <c r="J180"/>
  <c r="J165"/>
  <c r="BK151"/>
  <c r="BK144"/>
  <c r="BK237"/>
  <c r="BK215"/>
  <c r="BK213"/>
  <c i="6" r="J184"/>
  <c r="BK158"/>
  <c r="J145"/>
  <c r="J152"/>
  <c r="J140"/>
  <c r="J159"/>
  <c r="BK131"/>
  <c r="BK139"/>
  <c r="BK143"/>
  <c i="7" r="BK285"/>
  <c r="J264"/>
  <c r="BK209"/>
  <c r="J247"/>
  <c r="BK198"/>
  <c r="BK166"/>
  <c r="J130"/>
  <c r="BK273"/>
  <c r="J241"/>
  <c r="J231"/>
  <c r="J164"/>
  <c r="BK270"/>
  <c r="BK219"/>
  <c r="BK193"/>
  <c r="BK276"/>
  <c r="BK268"/>
  <c r="J136"/>
  <c r="J279"/>
  <c r="J186"/>
  <c r="BK218"/>
  <c r="J157"/>
  <c r="J257"/>
  <c r="BK196"/>
  <c r="J148"/>
  <c r="BK241"/>
  <c r="J160"/>
  <c r="BK244"/>
  <c r="BK261"/>
  <c r="BK168"/>
  <c r="J141"/>
  <c r="J132"/>
  <c r="BK228"/>
  <c r="BK203"/>
  <c r="BK144"/>
  <c r="BK135"/>
  <c r="J191"/>
  <c r="BK180"/>
  <c r="J143"/>
  <c r="J238"/>
  <c r="J216"/>
  <c r="BK206"/>
  <c r="J167"/>
  <c r="J129"/>
  <c r="BK192"/>
  <c r="BK161"/>
  <c r="J174"/>
  <c r="BK129"/>
  <c r="J166"/>
  <c r="BK231"/>
  <c r="J200"/>
  <c r="J193"/>
  <c r="J159"/>
  <c r="BK227"/>
  <c i="8" r="J209"/>
  <c r="BK239"/>
  <c r="BK230"/>
  <c r="BK212"/>
  <c r="BK206"/>
  <c r="J199"/>
  <c r="BK185"/>
  <c r="J228"/>
  <c r="J220"/>
  <c r="J205"/>
  <c r="J181"/>
  <c r="BK174"/>
  <c r="J155"/>
  <c r="J233"/>
  <c r="J222"/>
  <c r="BK216"/>
  <c r="BK200"/>
  <c r="BK186"/>
  <c r="J166"/>
  <c r="J150"/>
  <c r="BK141"/>
  <c r="BK222"/>
  <c r="BK195"/>
  <c r="BK169"/>
  <c r="J145"/>
  <c r="BK199"/>
  <c r="J182"/>
  <c r="BK162"/>
  <c r="J164"/>
  <c r="BK150"/>
  <c r="J141"/>
  <c i="9" r="J132"/>
  <c r="J144"/>
  <c r="BK136"/>
  <c r="J150"/>
  <c r="J137"/>
  <c r="J130"/>
  <c i="10" r="J137"/>
  <c r="BK138"/>
  <c r="J144"/>
  <c r="J131"/>
  <c r="J135"/>
  <c r="BK140"/>
  <c r="BK133"/>
  <c r="J128"/>
  <c i="11" r="BK143"/>
  <c r="J143"/>
  <c r="BK140"/>
  <c r="J136"/>
  <c r="J134"/>
  <c i="12" r="BK150"/>
  <c r="J141"/>
  <c r="BK141"/>
  <c r="J140"/>
  <c r="BK138"/>
  <c r="BK140"/>
  <c r="BK131"/>
  <c i="13" r="J135"/>
  <c r="BK131"/>
  <c r="BK135"/>
  <c r="BK127"/>
  <c i="14" r="J161"/>
  <c r="BK158"/>
  <c r="BK167"/>
  <c r="J165"/>
  <c r="BK154"/>
  <c r="J128"/>
  <c r="BK171"/>
  <c r="J159"/>
  <c r="J157"/>
  <c r="J143"/>
  <c r="BK141"/>
  <c r="J130"/>
  <c i="15" r="J150"/>
  <c r="J145"/>
  <c r="BK141"/>
  <c r="J140"/>
  <c r="BK150"/>
  <c r="J142"/>
  <c r="J144"/>
  <c r="BK130"/>
  <c i="16" r="J147"/>
  <c r="BK134"/>
  <c r="BK142"/>
  <c r="BK131"/>
  <c r="BK143"/>
  <c r="BK137"/>
  <c r="BK139"/>
  <c r="BK138"/>
  <c i="17" r="BK153"/>
  <c r="J144"/>
  <c r="J128"/>
  <c r="BK147"/>
  <c r="J143"/>
  <c r="BK148"/>
  <c r="J133"/>
  <c r="BK137"/>
  <c r="BK128"/>
  <c i="18" r="BK190"/>
  <c r="BK186"/>
  <c r="J169"/>
  <c r="J156"/>
  <c r="BK146"/>
  <c r="BK189"/>
  <c r="J170"/>
  <c r="J145"/>
  <c r="BK185"/>
  <c r="BK177"/>
  <c r="J189"/>
  <c r="J177"/>
  <c r="BK178"/>
  <c r="BK168"/>
  <c r="J146"/>
  <c r="J173"/>
  <c r="J161"/>
  <c r="BK145"/>
  <c r="J136"/>
  <c i="19" r="J134"/>
  <c r="BK135"/>
  <c r="BK127"/>
  <c i="20" r="BK134"/>
  <c r="J124"/>
  <c r="BK132"/>
  <c i="22" r="J223"/>
  <c r="BK200"/>
  <c r="BK254"/>
  <c r="BK234"/>
  <c r="J247"/>
  <c r="BK238"/>
  <c r="J207"/>
  <c r="J183"/>
  <c r="J249"/>
  <c r="BK172"/>
  <c r="J137"/>
  <c r="J195"/>
  <c r="BK176"/>
  <c r="J164"/>
  <c r="BK148"/>
  <c r="BK170"/>
  <c r="BK177"/>
  <c r="BK178"/>
  <c r="J165"/>
  <c r="J143"/>
  <c i="23" r="BK292"/>
  <c r="J277"/>
  <c r="J256"/>
  <c r="J153"/>
  <c r="BK221"/>
  <c r="BK285"/>
  <c r="BK275"/>
  <c r="BK213"/>
  <c r="J162"/>
  <c r="J289"/>
  <c r="BK261"/>
  <c r="J286"/>
  <c r="BK268"/>
  <c r="BK258"/>
  <c r="J176"/>
  <c r="BK278"/>
  <c r="BK262"/>
  <c r="BK244"/>
  <c r="J276"/>
  <c r="J177"/>
  <c r="J266"/>
  <c r="J245"/>
  <c r="J163"/>
  <c r="J262"/>
  <c r="J231"/>
  <c r="J221"/>
  <c r="J195"/>
  <c r="J166"/>
  <c r="BK227"/>
  <c r="BK177"/>
  <c r="BK182"/>
  <c r="J145"/>
  <c r="BK170"/>
  <c r="BK158"/>
  <c r="J147"/>
  <c i="24" r="J164"/>
  <c r="J142"/>
  <c r="J150"/>
  <c r="BK164"/>
  <c r="BK152"/>
  <c r="BK144"/>
  <c r="J152"/>
  <c r="BK121"/>
  <c r="J144"/>
  <c r="J133"/>
  <c r="BK147"/>
  <c r="BK135"/>
  <c r="BK124"/>
  <c r="J121"/>
  <c i="25" r="BK180"/>
  <c r="J172"/>
  <c r="J162"/>
  <c r="J143"/>
  <c r="BK131"/>
  <c r="J181"/>
  <c r="BK150"/>
  <c r="BK179"/>
  <c r="BK146"/>
  <c r="J131"/>
  <c r="J171"/>
  <c r="J145"/>
  <c r="J160"/>
  <c r="J148"/>
  <c r="BK152"/>
  <c r="BK144"/>
  <c r="J135"/>
  <c i="3" l="1" r="R198"/>
  <c r="R375"/>
  <c r="T437"/>
  <c r="P500"/>
  <c r="T516"/>
  <c r="R530"/>
  <c r="P591"/>
  <c r="R742"/>
  <c r="R770"/>
  <c r="P804"/>
  <c r="P823"/>
  <c r="P822"/>
  <c i="4" r="T137"/>
  <c r="T132"/>
  <c r="T131"/>
  <c i="5" r="P164"/>
  <c r="P186"/>
  <c r="T192"/>
  <c r="P221"/>
  <c r="R232"/>
  <c r="T244"/>
  <c r="T243"/>
  <c i="6" r="BK181"/>
  <c r="J181"/>
  <c r="J103"/>
  <c i="21" r="T125"/>
  <c r="T124"/>
  <c i="22" r="P215"/>
  <c r="R242"/>
  <c i="3" r="P375"/>
  <c r="R433"/>
  <c r="T458"/>
  <c r="R512"/>
  <c r="P526"/>
  <c r="R591"/>
  <c r="T721"/>
  <c r="T783"/>
  <c r="BK823"/>
  <c r="J823"/>
  <c r="J132"/>
  <c i="4" r="P143"/>
  <c r="T161"/>
  <c i="5" r="P142"/>
  <c r="BK164"/>
  <c r="J164"/>
  <c r="J104"/>
  <c r="P201"/>
  <c r="T232"/>
  <c i="6" r="P136"/>
  <c i="7" r="T260"/>
  <c r="T259"/>
  <c i="8" r="BK148"/>
  <c r="J148"/>
  <c r="J102"/>
  <c r="BK173"/>
  <c r="J173"/>
  <c r="J106"/>
  <c r="T207"/>
  <c i="10" r="BK127"/>
  <c r="J127"/>
  <c r="J100"/>
  <c r="P148"/>
  <c r="P147"/>
  <c i="11" r="R148"/>
  <c r="R147"/>
  <c i="14" r="P133"/>
  <c i="15" r="P127"/>
  <c i="16" r="R127"/>
  <c i="17" r="R151"/>
  <c r="R150"/>
  <c i="18" r="P138"/>
  <c i="19" r="P126"/>
  <c r="P125"/>
  <c i="21" r="T142"/>
  <c r="T141"/>
  <c i="22" r="T142"/>
  <c r="BK218"/>
  <c r="J218"/>
  <c r="J104"/>
  <c r="P229"/>
  <c r="R237"/>
  <c r="P258"/>
  <c r="P257"/>
  <c i="5" r="R164"/>
  <c r="T196"/>
  <c r="T239"/>
  <c i="7" r="BK260"/>
  <c r="BK259"/>
  <c r="J259"/>
  <c r="J100"/>
  <c i="8" r="P148"/>
  <c r="R163"/>
  <c r="R192"/>
  <c i="9" r="T127"/>
  <c r="T126"/>
  <c r="T125"/>
  <c r="T149"/>
  <c r="T148"/>
  <c i="12" r="R148"/>
  <c r="R147"/>
  <c i="14" r="BK175"/>
  <c r="J175"/>
  <c r="J103"/>
  <c i="15" r="P132"/>
  <c r="P126"/>
  <c i="16" r="BK127"/>
  <c r="J127"/>
  <c r="J100"/>
  <c r="T150"/>
  <c r="T149"/>
  <c i="17" r="P135"/>
  <c i="18" r="R155"/>
  <c i="19" r="P133"/>
  <c r="P132"/>
  <c i="21" r="P136"/>
  <c r="P135"/>
  <c i="22" r="P205"/>
  <c r="T218"/>
  <c r="BK248"/>
  <c r="J248"/>
  <c r="J110"/>
  <c i="6" r="T132"/>
  <c i="22" r="BK186"/>
  <c r="J186"/>
  <c r="J101"/>
  <c r="BK229"/>
  <c r="J229"/>
  <c r="J106"/>
  <c r="T237"/>
  <c r="R258"/>
  <c r="R257"/>
  <c r="R142"/>
  <c r="BK215"/>
  <c r="J215"/>
  <c r="J103"/>
  <c r="P221"/>
  <c r="R248"/>
  <c i="2" r="R131"/>
  <c r="R128"/>
  <c r="R176"/>
  <c i="3" r="BK198"/>
  <c r="J198"/>
  <c r="J99"/>
  <c r="T375"/>
  <c r="BK433"/>
  <c r="J433"/>
  <c r="J109"/>
  <c r="P473"/>
  <c r="P512"/>
  <c r="BK530"/>
  <c r="J530"/>
  <c r="J119"/>
  <c r="T654"/>
  <c r="R731"/>
  <c r="T770"/>
  <c r="T804"/>
  <c r="P815"/>
  <c i="4" r="BK143"/>
  <c r="BK161"/>
  <c r="J161"/>
  <c r="J106"/>
  <c r="T167"/>
  <c r="T166"/>
  <c i="5" r="P156"/>
  <c r="T170"/>
  <c r="BK201"/>
  <c r="R227"/>
  <c r="R244"/>
  <c r="R243"/>
  <c i="7" r="BK243"/>
  <c r="J243"/>
  <c r="J99"/>
  <c r="P243"/>
  <c r="P284"/>
  <c r="P283"/>
  <c i="8" r="P138"/>
  <c r="P135"/>
  <c r="BK144"/>
  <c r="J144"/>
  <c r="J100"/>
  <c r="R144"/>
  <c r="R157"/>
  <c r="P163"/>
  <c r="R167"/>
  <c r="T167"/>
  <c r="BK192"/>
  <c r="J192"/>
  <c r="J107"/>
  <c r="T192"/>
  <c r="R225"/>
  <c r="P237"/>
  <c r="P236"/>
  <c i="9" r="P149"/>
  <c r="P148"/>
  <c i="10" r="T127"/>
  <c r="T126"/>
  <c r="BK148"/>
  <c r="J148"/>
  <c r="J103"/>
  <c i="11" r="P127"/>
  <c r="P126"/>
  <c i="12" r="R127"/>
  <c r="R126"/>
  <c r="R125"/>
  <c i="13" r="BK133"/>
  <c r="J133"/>
  <c r="J102"/>
  <c i="15" r="BK127"/>
  <c r="T127"/>
  <c i="16" r="P132"/>
  <c r="R150"/>
  <c r="R149"/>
  <c i="17" r="R135"/>
  <c i="18" r="T132"/>
  <c r="T155"/>
  <c r="P192"/>
  <c r="P191"/>
  <c i="19" r="R133"/>
  <c r="R132"/>
  <c i="21" r="BK125"/>
  <c r="BK124"/>
  <c r="J124"/>
  <c r="J97"/>
  <c r="R142"/>
  <c r="R141"/>
  <c i="2" r="BK131"/>
  <c r="BK162"/>
  <c r="J162"/>
  <c r="J100"/>
  <c r="P171"/>
  <c r="P168"/>
  <c r="BK179"/>
  <c r="J179"/>
  <c r="J106"/>
  <c i="3" r="P288"/>
  <c r="R357"/>
  <c r="R311"/>
  <c r="P437"/>
  <c r="BK500"/>
  <c r="J500"/>
  <c r="J114"/>
  <c r="T521"/>
  <c r="BK654"/>
  <c r="J654"/>
  <c r="J123"/>
  <c r="BK731"/>
  <c r="J731"/>
  <c r="J125"/>
  <c r="BK770"/>
  <c r="J770"/>
  <c r="J127"/>
  <c r="R804"/>
  <c r="R815"/>
  <c i="4" r="R143"/>
  <c r="R167"/>
  <c r="R166"/>
  <c i="5" r="BK142"/>
  <c r="J142"/>
  <c r="J100"/>
  <c r="T183"/>
  <c r="P196"/>
  <c i="7" r="BK127"/>
  <c r="J127"/>
  <c r="J98"/>
  <c r="R243"/>
  <c r="BK284"/>
  <c r="J284"/>
  <c r="J104"/>
  <c i="8" r="R148"/>
  <c r="P173"/>
  <c r="R207"/>
  <c r="T237"/>
  <c r="T236"/>
  <c i="10" r="T148"/>
  <c r="T147"/>
  <c i="12" r="P148"/>
  <c r="P147"/>
  <c i="13" r="R126"/>
  <c r="R125"/>
  <c i="14" r="T133"/>
  <c i="15" r="P152"/>
  <c r="P151"/>
  <c i="16" r="T127"/>
  <c i="17" r="R127"/>
  <c i="18" r="P135"/>
  <c r="R144"/>
  <c r="R148"/>
  <c r="R147"/>
  <c i="20" r="T118"/>
  <c r="T117"/>
  <c i="21" r="BK136"/>
  <c r="BK135"/>
  <c r="J135"/>
  <c r="J99"/>
  <c i="6" r="R127"/>
  <c r="R136"/>
  <c i="7" r="R127"/>
  <c r="R126"/>
  <c r="R125"/>
  <c r="P260"/>
  <c r="P259"/>
  <c i="8" r="T138"/>
  <c r="T135"/>
  <c r="T148"/>
  <c r="T157"/>
  <c r="BK167"/>
  <c r="J167"/>
  <c r="J105"/>
  <c r="T173"/>
  <c r="BK207"/>
  <c r="J207"/>
  <c r="J108"/>
  <c r="P225"/>
  <c r="BK237"/>
  <c r="J237"/>
  <c r="J114"/>
  <c i="9" r="R127"/>
  <c r="R126"/>
  <c r="R125"/>
  <c r="R149"/>
  <c r="R148"/>
  <c i="10" r="P127"/>
  <c r="P126"/>
  <c r="P125"/>
  <c i="1" r="AU105"/>
  <c i="10" r="R148"/>
  <c r="R147"/>
  <c i="11" r="R127"/>
  <c r="R126"/>
  <c r="R125"/>
  <c i="12" r="P127"/>
  <c r="P126"/>
  <c r="P125"/>
  <c i="1" r="AU107"/>
  <c i="12" r="T148"/>
  <c r="T147"/>
  <c i="13" r="T133"/>
  <c r="T132"/>
  <c i="14" r="T127"/>
  <c r="R175"/>
  <c r="R174"/>
  <c i="15" r="BK132"/>
  <c r="J132"/>
  <c r="J101"/>
  <c r="BK152"/>
  <c r="BK151"/>
  <c r="J151"/>
  <c r="J102"/>
  <c i="17" r="P127"/>
  <c r="BK151"/>
  <c r="J151"/>
  <c r="J103"/>
  <c i="18" r="BK135"/>
  <c r="J135"/>
  <c r="J101"/>
  <c r="BK155"/>
  <c r="J155"/>
  <c r="J106"/>
  <c r="BK192"/>
  <c r="J192"/>
  <c r="J108"/>
  <c i="19" r="T126"/>
  <c r="T125"/>
  <c i="21" r="T136"/>
  <c r="T135"/>
  <c i="3" r="P154"/>
  <c r="BK285"/>
  <c r="J285"/>
  <c r="J101"/>
  <c r="T357"/>
  <c r="T311"/>
  <c r="BK473"/>
  <c r="J473"/>
  <c r="J113"/>
  <c r="P521"/>
  <c r="P547"/>
  <c r="R577"/>
  <c r="P721"/>
  <c r="P783"/>
  <c r="T823"/>
  <c r="T822"/>
  <c i="4" r="P147"/>
  <c i="5" r="P183"/>
  <c i="6" r="T127"/>
  <c i="22" r="R135"/>
  <c r="R205"/>
  <c r="R221"/>
  <c r="T248"/>
  <c i="2" r="P131"/>
  <c r="R162"/>
  <c r="R171"/>
  <c r="R168"/>
  <c r="P176"/>
  <c r="T179"/>
  <c i="3" r="P198"/>
  <c r="R285"/>
  <c r="R236"/>
  <c r="P305"/>
  <c r="T365"/>
  <c r="P426"/>
  <c r="R473"/>
  <c r="R516"/>
  <c r="P530"/>
  <c r="T591"/>
  <c r="T742"/>
  <c r="BK804"/>
  <c r="J804"/>
  <c r="J129"/>
  <c r="R823"/>
  <c r="R822"/>
  <c i="4" r="BK147"/>
  <c r="BK146"/>
  <c r="J146"/>
  <c r="J104"/>
  <c r="BK167"/>
  <c r="J167"/>
  <c r="J108"/>
  <c i="5" r="R192"/>
  <c r="R221"/>
  <c r="P239"/>
  <c i="6" r="P132"/>
  <c i="7" r="T127"/>
  <c r="R260"/>
  <c r="R259"/>
  <c r="R284"/>
  <c r="R283"/>
  <c i="8" r="R138"/>
  <c r="R135"/>
  <c r="P144"/>
  <c r="T144"/>
  <c r="P157"/>
  <c r="BK163"/>
  <c r="J163"/>
  <c r="J104"/>
  <c r="P167"/>
  <c r="R173"/>
  <c r="P207"/>
  <c r="T225"/>
  <c r="R237"/>
  <c r="R236"/>
  <c i="9" r="P127"/>
  <c r="P126"/>
  <c r="P125"/>
  <c i="1" r="AU104"/>
  <c i="9" r="BK149"/>
  <c r="J149"/>
  <c r="J103"/>
  <c i="10" r="R127"/>
  <c r="R126"/>
  <c r="R125"/>
  <c i="11" r="BK127"/>
  <c r="J127"/>
  <c r="J100"/>
  <c r="P148"/>
  <c r="P147"/>
  <c i="12" r="BK127"/>
  <c r="J127"/>
  <c r="J100"/>
  <c i="13" r="P126"/>
  <c r="P125"/>
  <c r="P133"/>
  <c r="P132"/>
  <c i="14" r="R127"/>
  <c r="P175"/>
  <c r="P174"/>
  <c i="15" r="R132"/>
  <c r="R152"/>
  <c r="R151"/>
  <c i="16" r="R132"/>
  <c r="P150"/>
  <c r="P149"/>
  <c i="17" r="T135"/>
  <c r="T151"/>
  <c r="T150"/>
  <c i="18" r="P132"/>
  <c r="T135"/>
  <c r="P155"/>
  <c r="T192"/>
  <c r="T191"/>
  <c i="19" r="R126"/>
  <c r="R125"/>
  <c i="21" r="P125"/>
  <c r="P124"/>
  <c r="P123"/>
  <c i="1" r="AU117"/>
  <c i="21" r="P142"/>
  <c r="P141"/>
  <c i="5" r="BK156"/>
  <c r="J156"/>
  <c r="J102"/>
  <c i="6" r="T181"/>
  <c i="22" r="R186"/>
  <c r="R215"/>
  <c r="R229"/>
  <c r="P242"/>
  <c i="2" r="T162"/>
  <c r="R179"/>
  <c i="3" r="T154"/>
  <c r="P285"/>
  <c r="P236"/>
  <c r="T305"/>
  <c r="R365"/>
  <c r="R426"/>
  <c r="R458"/>
  <c r="T512"/>
  <c r="BK526"/>
  <c r="J526"/>
  <c r="J118"/>
  <c r="R547"/>
  <c r="P577"/>
  <c r="BK742"/>
  <c r="J742"/>
  <c r="J126"/>
  <c i="4" r="P137"/>
  <c r="P132"/>
  <c r="R161"/>
  <c i="5" r="P170"/>
  <c r="P192"/>
  <c r="P227"/>
  <c i="6" r="R132"/>
  <c i="12" r="T127"/>
  <c r="T126"/>
  <c r="T125"/>
  <c i="13" r="BK126"/>
  <c r="J126"/>
  <c r="J100"/>
  <c r="R133"/>
  <c r="R132"/>
  <c i="14" r="BK133"/>
  <c r="J133"/>
  <c r="J101"/>
  <c r="T175"/>
  <c r="T174"/>
  <c i="16" r="P127"/>
  <c r="P126"/>
  <c r="P125"/>
  <c i="1" r="AU112"/>
  <c i="16" r="BK150"/>
  <c r="BK149"/>
  <c r="J149"/>
  <c r="J102"/>
  <c i="17" r="T127"/>
  <c r="P151"/>
  <c r="P150"/>
  <c i="18" r="R132"/>
  <c r="R138"/>
  <c r="T144"/>
  <c r="BK148"/>
  <c r="J148"/>
  <c r="J105"/>
  <c i="19" r="T133"/>
  <c r="T132"/>
  <c i="20" r="R118"/>
  <c r="R117"/>
  <c i="21" r="R125"/>
  <c r="R124"/>
  <c i="22" r="P142"/>
  <c r="T215"/>
  <c r="BK242"/>
  <c r="J242"/>
  <c r="J109"/>
  <c i="6" r="BK127"/>
  <c r="J127"/>
  <c r="J100"/>
  <c i="5" r="BK183"/>
  <c r="J183"/>
  <c r="J106"/>
  <c r="T186"/>
  <c r="R196"/>
  <c r="T227"/>
  <c i="6" r="P127"/>
  <c r="R181"/>
  <c i="22" r="BK142"/>
  <c r="J142"/>
  <c r="J100"/>
  <c i="3" r="T198"/>
  <c r="T285"/>
  <c r="T236"/>
  <c r="BK305"/>
  <c r="J305"/>
  <c r="J103"/>
  <c r="BK365"/>
  <c r="J365"/>
  <c r="J106"/>
  <c r="BK437"/>
  <c r="J437"/>
  <c r="J111"/>
  <c r="R500"/>
  <c r="P516"/>
  <c r="T530"/>
  <c r="T547"/>
  <c r="T577"/>
  <c r="P742"/>
  <c r="P770"/>
  <c i="4" r="R137"/>
  <c r="R132"/>
  <c r="R131"/>
  <c i="5" r="T156"/>
  <c r="T164"/>
  <c r="R186"/>
  <c r="BK227"/>
  <c r="J227"/>
  <c r="J113"/>
  <c i="23" r="R131"/>
  <c r="T160"/>
  <c r="R204"/>
  <c r="BK239"/>
  <c r="J239"/>
  <c r="J106"/>
  <c r="R239"/>
  <c r="R238"/>
  <c r="BK284"/>
  <c r="J284"/>
  <c r="J109"/>
  <c i="5" r="R142"/>
  <c r="BK170"/>
  <c r="J170"/>
  <c r="J105"/>
  <c r="T201"/>
  <c r="BK239"/>
  <c r="J239"/>
  <c r="J115"/>
  <c i="6" r="P181"/>
  <c i="22" r="T135"/>
  <c r="R218"/>
  <c r="T242"/>
  <c i="23" r="BK169"/>
  <c r="BK168"/>
  <c r="J168"/>
  <c r="J100"/>
  <c r="P204"/>
  <c r="T232"/>
  <c r="R250"/>
  <c i="24" r="T120"/>
  <c r="BK161"/>
  <c r="J161"/>
  <c r="J99"/>
  <c i="2" r="P162"/>
  <c r="BK171"/>
  <c r="J171"/>
  <c r="J103"/>
  <c r="BK176"/>
  <c r="J176"/>
  <c r="J105"/>
  <c r="T176"/>
  <c i="3" r="R288"/>
  <c r="P357"/>
  <c r="P311"/>
  <c r="R437"/>
  <c r="BK512"/>
  <c r="J512"/>
  <c r="J115"/>
  <c r="BK547"/>
  <c r="J547"/>
  <c r="J120"/>
  <c r="BK577"/>
  <c r="J577"/>
  <c r="J121"/>
  <c r="R721"/>
  <c i="4" r="R147"/>
  <c r="R146"/>
  <c i="5" r="BK232"/>
  <c r="J232"/>
  <c r="J114"/>
  <c i="23" r="T131"/>
  <c r="T130"/>
  <c r="R169"/>
  <c r="R168"/>
  <c r="P232"/>
  <c r="T250"/>
  <c i="24" r="BK136"/>
  <c r="J136"/>
  <c r="J98"/>
  <c r="T161"/>
  <c i="3" r="T288"/>
  <c r="P365"/>
  <c r="T426"/>
  <c r="P458"/>
  <c r="BK516"/>
  <c r="J516"/>
  <c r="J116"/>
  <c r="BK591"/>
  <c r="J591"/>
  <c r="J122"/>
  <c r="BK721"/>
  <c r="J721"/>
  <c r="J124"/>
  <c i="4" r="P161"/>
  <c i="5" r="R156"/>
  <c r="BK186"/>
  <c r="J186"/>
  <c r="J107"/>
  <c r="BK192"/>
  <c r="J192"/>
  <c r="J108"/>
  <c r="BK221"/>
  <c r="J221"/>
  <c r="J112"/>
  <c r="BK244"/>
  <c r="J244"/>
  <c r="J117"/>
  <c i="22" r="BK135"/>
  <c r="J135"/>
  <c r="J99"/>
  <c r="BK205"/>
  <c r="J205"/>
  <c r="J102"/>
  <c r="P218"/>
  <c r="T229"/>
  <c r="P248"/>
  <c i="25" r="P140"/>
  <c i="6" r="BK132"/>
  <c r="J132"/>
  <c r="J101"/>
  <c i="11" r="T127"/>
  <c r="T126"/>
  <c r="BK148"/>
  <c r="J148"/>
  <c r="J103"/>
  <c i="14" r="BK127"/>
  <c r="J127"/>
  <c r="J100"/>
  <c i="15" r="T132"/>
  <c r="T152"/>
  <c r="T151"/>
  <c i="18" r="BK132"/>
  <c r="J132"/>
  <c r="J100"/>
  <c r="BK138"/>
  <c r="J138"/>
  <c r="J102"/>
  <c r="BK144"/>
  <c r="J144"/>
  <c r="J103"/>
  <c i="19" r="BK126"/>
  <c r="J126"/>
  <c r="J100"/>
  <c i="20" r="BK118"/>
  <c r="J118"/>
  <c r="J97"/>
  <c i="22" r="P135"/>
  <c r="T205"/>
  <c r="BK221"/>
  <c r="J221"/>
  <c r="J105"/>
  <c r="P237"/>
  <c r="T258"/>
  <c r="T257"/>
  <c i="23" r="P131"/>
  <c r="P160"/>
  <c r="R160"/>
  <c r="BK204"/>
  <c r="J204"/>
  <c r="J103"/>
  <c r="BK232"/>
  <c r="J232"/>
  <c r="J104"/>
  <c r="BK250"/>
  <c r="J250"/>
  <c r="J108"/>
  <c r="R284"/>
  <c i="24" r="R120"/>
  <c r="R136"/>
  <c r="R161"/>
  <c i="25" r="P127"/>
  <c r="R140"/>
  <c r="R165"/>
  <c i="3" r="R154"/>
  <c r="BK288"/>
  <c r="J288"/>
  <c r="J102"/>
  <c r="R305"/>
  <c r="BK357"/>
  <c r="J357"/>
  <c r="J105"/>
  <c r="BK426"/>
  <c r="J426"/>
  <c r="J108"/>
  <c r="T433"/>
  <c r="BK458"/>
  <c r="J458"/>
  <c r="J112"/>
  <c r="T500"/>
  <c r="R521"/>
  <c r="T526"/>
  <c r="P654"/>
  <c r="P731"/>
  <c r="BK783"/>
  <c r="J783"/>
  <c r="J128"/>
  <c r="BK815"/>
  <c r="J815"/>
  <c r="J130"/>
  <c r="T815"/>
  <c i="4" r="BK137"/>
  <c r="J137"/>
  <c r="J102"/>
  <c r="T143"/>
  <c r="P167"/>
  <c r="P166"/>
  <c i="5" r="R183"/>
  <c r="BK196"/>
  <c r="J196"/>
  <c r="J110"/>
  <c r="T221"/>
  <c r="R239"/>
  <c i="6" r="BK136"/>
  <c r="J136"/>
  <c r="J102"/>
  <c i="7" r="P127"/>
  <c r="P126"/>
  <c r="P125"/>
  <c i="1" r="AU101"/>
  <c i="7" r="T243"/>
  <c r="T284"/>
  <c r="T283"/>
  <c i="8" r="BK138"/>
  <c r="J138"/>
  <c r="J99"/>
  <c r="BK157"/>
  <c r="J157"/>
  <c r="J103"/>
  <c r="T163"/>
  <c r="P192"/>
  <c r="BK225"/>
  <c r="J225"/>
  <c r="J109"/>
  <c i="9" r="BK127"/>
  <c r="J127"/>
  <c r="J100"/>
  <c i="11" r="T148"/>
  <c r="T147"/>
  <c i="12" r="BK148"/>
  <c r="J148"/>
  <c r="J103"/>
  <c i="13" r="T126"/>
  <c r="T125"/>
  <c i="14" r="R133"/>
  <c i="16" r="BK132"/>
  <c r="BK126"/>
  <c r="J126"/>
  <c r="J99"/>
  <c i="17" r="BK135"/>
  <c r="J135"/>
  <c r="J101"/>
  <c i="18" r="R135"/>
  <c r="P144"/>
  <c r="T148"/>
  <c r="T147"/>
  <c i="20" r="P118"/>
  <c r="P117"/>
  <c i="1" r="AU116"/>
  <c i="21" r="R136"/>
  <c r="R135"/>
  <c i="22" r="P186"/>
  <c r="T221"/>
  <c r="BK237"/>
  <c r="J237"/>
  <c r="J107"/>
  <c r="BK258"/>
  <c r="BK257"/>
  <c r="J257"/>
  <c r="J111"/>
  <c i="23" r="BK131"/>
  <c r="BK130"/>
  <c r="J130"/>
  <c r="J97"/>
  <c r="BK160"/>
  <c r="J160"/>
  <c r="J99"/>
  <c r="T169"/>
  <c r="T168"/>
  <c r="R232"/>
  <c r="P250"/>
  <c r="T284"/>
  <c i="24" r="P120"/>
  <c r="P119"/>
  <c i="1" r="AU120"/>
  <c i="24" r="P136"/>
  <c r="P161"/>
  <c i="25" r="T127"/>
  <c r="BK140"/>
  <c r="J140"/>
  <c r="J100"/>
  <c r="BK155"/>
  <c r="J155"/>
  <c r="J101"/>
  <c r="T155"/>
  <c r="P161"/>
  <c r="T161"/>
  <c r="T165"/>
  <c r="P170"/>
  <c r="T170"/>
  <c r="R176"/>
  <c i="2" r="T131"/>
  <c r="T128"/>
  <c r="T127"/>
  <c r="T171"/>
  <c r="T168"/>
  <c r="P179"/>
  <c i="3" r="BK154"/>
  <c r="J154"/>
  <c r="J98"/>
  <c r="BK375"/>
  <c r="J375"/>
  <c r="J107"/>
  <c r="P433"/>
  <c r="T473"/>
  <c r="BK521"/>
  <c r="J521"/>
  <c r="J117"/>
  <c r="R526"/>
  <c r="R654"/>
  <c r="T731"/>
  <c r="R783"/>
  <c i="4" r="T147"/>
  <c r="T146"/>
  <c i="5" r="T142"/>
  <c r="T141"/>
  <c r="R170"/>
  <c r="R201"/>
  <c r="P232"/>
  <c r="P244"/>
  <c r="P243"/>
  <c i="6" r="T136"/>
  <c i="14" r="P127"/>
  <c i="15" r="R127"/>
  <c i="16" r="T132"/>
  <c r="T126"/>
  <c r="T125"/>
  <c i="17" r="BK127"/>
  <c r="J127"/>
  <c r="J100"/>
  <c i="18" r="T138"/>
  <c r="P148"/>
  <c r="P147"/>
  <c r="R192"/>
  <c r="R191"/>
  <c i="19" r="BK133"/>
  <c r="BK132"/>
  <c r="J132"/>
  <c r="J101"/>
  <c i="21" r="BK142"/>
  <c r="J142"/>
  <c r="J102"/>
  <c i="22" r="T186"/>
  <c i="23" r="P169"/>
  <c r="P168"/>
  <c r="T204"/>
  <c r="T203"/>
  <c r="P239"/>
  <c r="P238"/>
  <c r="T239"/>
  <c r="T238"/>
  <c r="P284"/>
  <c i="24" r="BK120"/>
  <c r="J120"/>
  <c r="J97"/>
  <c r="T136"/>
  <c r="T119"/>
  <c i="25" r="BK127"/>
  <c r="J127"/>
  <c r="J98"/>
  <c r="R127"/>
  <c r="T140"/>
  <c r="P155"/>
  <c r="R155"/>
  <c r="BK161"/>
  <c r="J161"/>
  <c r="J102"/>
  <c r="R161"/>
  <c r="BK165"/>
  <c r="J165"/>
  <c r="J103"/>
  <c r="P165"/>
  <c r="BK170"/>
  <c r="J170"/>
  <c r="J104"/>
  <c r="R170"/>
  <c r="BK176"/>
  <c r="J176"/>
  <c r="J105"/>
  <c r="P176"/>
  <c r="T176"/>
  <c i="4" r="BK135"/>
  <c r="J135"/>
  <c r="J101"/>
  <c i="8" r="BK232"/>
  <c r="J232"/>
  <c r="J111"/>
  <c i="9" r="BK146"/>
  <c r="J146"/>
  <c r="J101"/>
  <c i="7" r="BK281"/>
  <c r="J281"/>
  <c r="J102"/>
  <c i="11" r="BK145"/>
  <c r="J145"/>
  <c r="J101"/>
  <c i="3" r="BK311"/>
  <c r="J311"/>
  <c r="J104"/>
  <c i="7" r="BK287"/>
  <c r="J287"/>
  <c r="J105"/>
  <c i="8" r="BK234"/>
  <c r="J234"/>
  <c r="J112"/>
  <c i="21" r="BK145"/>
  <c r="J145"/>
  <c r="J103"/>
  <c i="2" r="BK169"/>
  <c r="J169"/>
  <c r="J102"/>
  <c i="8" r="BK136"/>
  <c r="J136"/>
  <c r="J98"/>
  <c i="10" r="BK145"/>
  <c r="J145"/>
  <c r="J101"/>
  <c i="12" r="BK145"/>
  <c r="J145"/>
  <c r="J101"/>
  <c i="2" r="BK129"/>
  <c r="J129"/>
  <c r="J98"/>
  <c r="BK174"/>
  <c r="J174"/>
  <c r="J104"/>
  <c i="3" r="BK236"/>
  <c r="J236"/>
  <c r="J100"/>
  <c i="5" r="BK247"/>
  <c r="J247"/>
  <c r="J118"/>
  <c i="2" r="BK187"/>
  <c r="J187"/>
  <c r="J107"/>
  <c i="25" r="BK138"/>
  <c r="J138"/>
  <c r="J99"/>
  <c i="4" r="BK170"/>
  <c r="J170"/>
  <c r="J109"/>
  <c i="5" r="BK154"/>
  <c r="J154"/>
  <c r="J101"/>
  <c r="BK162"/>
  <c r="J162"/>
  <c r="J103"/>
  <c i="22" r="BK240"/>
  <c r="J240"/>
  <c r="J108"/>
  <c i="4" r="BK133"/>
  <c r="J133"/>
  <c r="J100"/>
  <c i="25" r="E115"/>
  <c r="F91"/>
  <c r="J121"/>
  <c r="BE131"/>
  <c r="J119"/>
  <c r="J122"/>
  <c r="BE128"/>
  <c r="BE142"/>
  <c r="BE144"/>
  <c r="F92"/>
  <c r="BE132"/>
  <c r="BE133"/>
  <c r="BE134"/>
  <c r="BE143"/>
  <c r="BE154"/>
  <c r="BE167"/>
  <c r="BE135"/>
  <c r="BE139"/>
  <c r="BE150"/>
  <c r="BE152"/>
  <c r="BE166"/>
  <c r="BE168"/>
  <c r="BE159"/>
  <c r="BE157"/>
  <c r="BE160"/>
  <c r="BE163"/>
  <c r="BE164"/>
  <c r="BE173"/>
  <c r="BE175"/>
  <c r="BE179"/>
  <c r="BE136"/>
  <c r="BE145"/>
  <c r="BE146"/>
  <c r="BE149"/>
  <c r="BE158"/>
  <c r="BE162"/>
  <c r="BE174"/>
  <c r="BE177"/>
  <c r="BE180"/>
  <c r="BE182"/>
  <c r="BE184"/>
  <c r="BE141"/>
  <c r="BE148"/>
  <c r="BE151"/>
  <c r="BE172"/>
  <c r="BE181"/>
  <c r="BE183"/>
  <c r="BE129"/>
  <c r="BE130"/>
  <c r="BE137"/>
  <c r="BE147"/>
  <c r="BE153"/>
  <c r="BE156"/>
  <c r="BE169"/>
  <c r="BE171"/>
  <c r="BE178"/>
  <c i="23" r="J131"/>
  <c r="J98"/>
  <c r="BK249"/>
  <c r="J249"/>
  <c r="J107"/>
  <c i="24" r="F92"/>
  <c r="F115"/>
  <c r="BE125"/>
  <c i="23" r="J169"/>
  <c r="J101"/>
  <c r="BK203"/>
  <c r="J203"/>
  <c r="J102"/>
  <c i="24" r="J89"/>
  <c r="BE122"/>
  <c r="BE123"/>
  <c r="BE124"/>
  <c r="E85"/>
  <c r="J116"/>
  <c r="BE134"/>
  <c r="BE139"/>
  <c r="BE140"/>
  <c r="J91"/>
  <c r="BE121"/>
  <c r="BE126"/>
  <c r="BE127"/>
  <c r="BE128"/>
  <c r="BE133"/>
  <c r="BE135"/>
  <c r="BE141"/>
  <c r="BE144"/>
  <c r="BE138"/>
  <c r="BE146"/>
  <c r="BE130"/>
  <c r="BE131"/>
  <c r="BE150"/>
  <c r="BE157"/>
  <c r="BE129"/>
  <c r="BE132"/>
  <c r="BE137"/>
  <c r="BE142"/>
  <c r="BE143"/>
  <c r="BE145"/>
  <c r="BE151"/>
  <c r="BE152"/>
  <c r="BE156"/>
  <c r="BE158"/>
  <c r="BE153"/>
  <c r="BE154"/>
  <c r="BE159"/>
  <c r="BE160"/>
  <c r="BE163"/>
  <c r="BE147"/>
  <c r="BE148"/>
  <c r="BE149"/>
  <c r="BE155"/>
  <c r="BE162"/>
  <c r="BE164"/>
  <c i="22" r="BK134"/>
  <c r="J134"/>
  <c r="J98"/>
  <c r="J258"/>
  <c r="J112"/>
  <c i="23" r="J89"/>
  <c r="J126"/>
  <c r="BE144"/>
  <c r="BE147"/>
  <c r="BE159"/>
  <c r="BE164"/>
  <c r="BE189"/>
  <c r="BE190"/>
  <c r="BE192"/>
  <c r="E85"/>
  <c r="BE141"/>
  <c r="BE186"/>
  <c r="BE195"/>
  <c r="F125"/>
  <c r="BE139"/>
  <c r="BE142"/>
  <c r="BE157"/>
  <c r="BE167"/>
  <c r="BE177"/>
  <c r="BE199"/>
  <c r="BE205"/>
  <c r="BE221"/>
  <c r="F126"/>
  <c r="BE137"/>
  <c r="BE146"/>
  <c r="BE148"/>
  <c r="BE151"/>
  <c r="BE153"/>
  <c r="BE179"/>
  <c r="BE188"/>
  <c r="BE152"/>
  <c r="BE155"/>
  <c r="BE174"/>
  <c r="BE175"/>
  <c r="BE196"/>
  <c r="BE197"/>
  <c r="BE212"/>
  <c r="BE217"/>
  <c r="BE223"/>
  <c r="BE226"/>
  <c r="BE228"/>
  <c r="BE230"/>
  <c r="J91"/>
  <c r="BE145"/>
  <c r="BE166"/>
  <c r="BE136"/>
  <c r="BE140"/>
  <c r="BE154"/>
  <c r="BE180"/>
  <c r="BE185"/>
  <c r="BE220"/>
  <c r="BE242"/>
  <c r="BE138"/>
  <c r="BE150"/>
  <c r="BE171"/>
  <c r="BE172"/>
  <c r="BE235"/>
  <c r="BE247"/>
  <c r="BE183"/>
  <c r="BE215"/>
  <c r="BE218"/>
  <c r="BE222"/>
  <c r="BE236"/>
  <c r="BE240"/>
  <c r="BE252"/>
  <c r="BE257"/>
  <c r="BE216"/>
  <c r="BE255"/>
  <c r="BE193"/>
  <c r="BE206"/>
  <c r="BE208"/>
  <c r="BE231"/>
  <c r="BE254"/>
  <c r="BE149"/>
  <c r="BE158"/>
  <c r="BE156"/>
  <c r="BE162"/>
  <c r="BE163"/>
  <c r="BE201"/>
  <c r="BE207"/>
  <c r="BE225"/>
  <c r="BE234"/>
  <c r="BE261"/>
  <c r="BE133"/>
  <c r="BE135"/>
  <c r="BE143"/>
  <c r="BE161"/>
  <c r="BE165"/>
  <c r="BE173"/>
  <c r="BE191"/>
  <c r="BE246"/>
  <c r="BE251"/>
  <c r="BE259"/>
  <c r="BE266"/>
  <c r="BE258"/>
  <c r="BE264"/>
  <c r="BE265"/>
  <c r="BE269"/>
  <c r="BE181"/>
  <c r="BE202"/>
  <c r="BE237"/>
  <c r="BE244"/>
  <c r="BE270"/>
  <c r="BE282"/>
  <c r="BE184"/>
  <c r="BE210"/>
  <c r="BE211"/>
  <c r="BE213"/>
  <c r="BE219"/>
  <c r="BE229"/>
  <c r="BE248"/>
  <c r="BE253"/>
  <c r="BE256"/>
  <c r="BE271"/>
  <c r="BE274"/>
  <c r="BE285"/>
  <c r="BE288"/>
  <c r="BE241"/>
  <c r="BE243"/>
  <c r="BE263"/>
  <c r="BE275"/>
  <c r="BE277"/>
  <c r="BE262"/>
  <c r="BE267"/>
  <c r="BE268"/>
  <c r="BE280"/>
  <c r="BE281"/>
  <c r="BE292"/>
  <c r="BE293"/>
  <c r="BE170"/>
  <c r="BE198"/>
  <c r="BE200"/>
  <c r="BE233"/>
  <c r="BE272"/>
  <c r="BE279"/>
  <c r="BE283"/>
  <c r="BE194"/>
  <c r="BE209"/>
  <c r="BE214"/>
  <c r="BE224"/>
  <c r="BE227"/>
  <c r="BE245"/>
  <c r="BE132"/>
  <c r="BE134"/>
  <c r="BE176"/>
  <c r="BE178"/>
  <c r="BE182"/>
  <c r="BE187"/>
  <c r="BE260"/>
  <c r="BE273"/>
  <c r="BE276"/>
  <c r="BE278"/>
  <c r="BE287"/>
  <c r="BE289"/>
  <c r="BE291"/>
  <c r="BE286"/>
  <c r="BE290"/>
  <c r="BE294"/>
  <c i="22" r="BE145"/>
  <c r="BE163"/>
  <c r="BE168"/>
  <c r="BE169"/>
  <c r="BE155"/>
  <c r="BE144"/>
  <c r="BE165"/>
  <c r="BE174"/>
  <c r="BE183"/>
  <c r="BE185"/>
  <c r="BE147"/>
  <c r="BE153"/>
  <c r="E122"/>
  <c r="BE138"/>
  <c r="BE152"/>
  <c r="BE162"/>
  <c r="BE166"/>
  <c r="BE172"/>
  <c i="21" r="J136"/>
  <c r="J100"/>
  <c i="22" r="BE143"/>
  <c r="BE170"/>
  <c r="BE179"/>
  <c r="J89"/>
  <c r="F128"/>
  <c r="BE159"/>
  <c r="BE164"/>
  <c r="BE173"/>
  <c r="BE175"/>
  <c r="BE177"/>
  <c r="BE178"/>
  <c r="BE182"/>
  <c r="BE193"/>
  <c r="J91"/>
  <c r="BE140"/>
  <c r="BE181"/>
  <c r="BE184"/>
  <c r="BE204"/>
  <c r="BE196"/>
  <c r="BE201"/>
  <c r="BE206"/>
  <c r="BE200"/>
  <c r="BE202"/>
  <c i="21" r="J125"/>
  <c r="J98"/>
  <c i="22" r="J92"/>
  <c r="F129"/>
  <c r="BE137"/>
  <c r="BE141"/>
  <c r="BE187"/>
  <c r="BE188"/>
  <c r="BE189"/>
  <c r="BE190"/>
  <c r="BE195"/>
  <c r="BE198"/>
  <c r="BE199"/>
  <c r="BE208"/>
  <c r="BE213"/>
  <c r="BE150"/>
  <c r="BE222"/>
  <c r="BE154"/>
  <c r="BE236"/>
  <c r="BE167"/>
  <c r="BE171"/>
  <c r="BE180"/>
  <c r="BE151"/>
  <c r="BE158"/>
  <c r="BE214"/>
  <c r="BE217"/>
  <c r="BE223"/>
  <c r="BE136"/>
  <c r="BE139"/>
  <c r="BE156"/>
  <c r="BE157"/>
  <c r="BE197"/>
  <c r="BE207"/>
  <c r="BE232"/>
  <c r="BE235"/>
  <c r="BE160"/>
  <c r="BE176"/>
  <c r="BE191"/>
  <c r="BE194"/>
  <c r="BE210"/>
  <c r="BE211"/>
  <c r="BE219"/>
  <c r="BE220"/>
  <c r="BE224"/>
  <c r="BE238"/>
  <c r="BE249"/>
  <c r="BE254"/>
  <c r="BE255"/>
  <c r="BE225"/>
  <c r="BE227"/>
  <c r="BE228"/>
  <c r="BE231"/>
  <c r="BE233"/>
  <c r="BE244"/>
  <c r="BE247"/>
  <c r="BE253"/>
  <c r="BE256"/>
  <c r="BE146"/>
  <c r="BE192"/>
  <c r="BE203"/>
  <c r="BE209"/>
  <c r="BE212"/>
  <c r="BE216"/>
  <c r="BE226"/>
  <c r="BE230"/>
  <c r="BE234"/>
  <c r="BE241"/>
  <c r="BE246"/>
  <c r="BE148"/>
  <c r="BE252"/>
  <c r="BE149"/>
  <c r="BE161"/>
  <c r="BE239"/>
  <c r="BE243"/>
  <c r="BE245"/>
  <c r="BE250"/>
  <c r="BE251"/>
  <c r="BE259"/>
  <c r="BE260"/>
  <c i="20" r="BK117"/>
  <c r="J117"/>
  <c i="21" r="E85"/>
  <c r="J119"/>
  <c r="BE127"/>
  <c r="J89"/>
  <c r="J92"/>
  <c r="BE129"/>
  <c r="BE130"/>
  <c r="BE143"/>
  <c r="F91"/>
  <c r="F92"/>
  <c r="BE132"/>
  <c r="BE134"/>
  <c r="BE137"/>
  <c r="BE139"/>
  <c r="BE126"/>
  <c r="BE128"/>
  <c r="BE131"/>
  <c r="BE133"/>
  <c r="BE138"/>
  <c r="BE140"/>
  <c r="BE144"/>
  <c r="BE146"/>
  <c i="20" r="J91"/>
  <c r="J114"/>
  <c i="19" r="BK125"/>
  <c r="J125"/>
  <c r="J99"/>
  <c i="20" r="J89"/>
  <c r="BE119"/>
  <c i="19" r="J133"/>
  <c r="J102"/>
  <c i="20" r="F91"/>
  <c r="BE122"/>
  <c r="F92"/>
  <c r="BE120"/>
  <c r="BE121"/>
  <c r="BE124"/>
  <c r="BE125"/>
  <c r="BE128"/>
  <c r="BE132"/>
  <c r="BE133"/>
  <c r="BE135"/>
  <c r="E85"/>
  <c r="BE126"/>
  <c r="BE130"/>
  <c r="BE131"/>
  <c r="BE137"/>
  <c r="BE129"/>
  <c r="BE134"/>
  <c r="BE123"/>
  <c r="BE127"/>
  <c r="BE136"/>
  <c r="BE138"/>
  <c i="18" r="BK191"/>
  <c r="J191"/>
  <c r="J107"/>
  <c i="19" r="BE127"/>
  <c r="J91"/>
  <c r="J94"/>
  <c r="E85"/>
  <c r="J93"/>
  <c r="BE129"/>
  <c r="BE130"/>
  <c r="BE134"/>
  <c r="BE136"/>
  <c r="F93"/>
  <c r="F94"/>
  <c r="BE128"/>
  <c r="BE131"/>
  <c r="BE135"/>
  <c i="18" r="J94"/>
  <c r="J126"/>
  <c r="BE134"/>
  <c r="F127"/>
  <c r="F93"/>
  <c r="J91"/>
  <c r="BE142"/>
  <c r="BE146"/>
  <c r="BE158"/>
  <c r="BE159"/>
  <c r="BE149"/>
  <c r="BE150"/>
  <c r="BE151"/>
  <c r="BE154"/>
  <c r="BE162"/>
  <c r="BE133"/>
  <c r="BE145"/>
  <c r="BE153"/>
  <c r="BE157"/>
  <c r="BE160"/>
  <c r="BE169"/>
  <c r="BE176"/>
  <c r="BE185"/>
  <c r="BE137"/>
  <c r="BE139"/>
  <c r="BE152"/>
  <c r="BE161"/>
  <c r="BE165"/>
  <c r="BE166"/>
  <c r="BE174"/>
  <c r="BE181"/>
  <c r="BE182"/>
  <c r="BE186"/>
  <c r="BE164"/>
  <c r="BE167"/>
  <c r="BE170"/>
  <c r="BE180"/>
  <c r="BE184"/>
  <c r="BE188"/>
  <c r="E85"/>
  <c r="BE136"/>
  <c r="BE141"/>
  <c r="BE168"/>
  <c r="BE190"/>
  <c r="BE193"/>
  <c r="BE194"/>
  <c r="BE140"/>
  <c r="BE143"/>
  <c r="BE156"/>
  <c r="BE163"/>
  <c r="BE175"/>
  <c r="BE177"/>
  <c r="BE178"/>
  <c r="BE179"/>
  <c r="BE183"/>
  <c r="BE187"/>
  <c r="BE189"/>
  <c r="BE171"/>
  <c r="BE172"/>
  <c r="BE173"/>
  <c i="16" r="BK125"/>
  <c r="J125"/>
  <c r="J150"/>
  <c r="J103"/>
  <c i="17" r="E85"/>
  <c r="F93"/>
  <c r="J119"/>
  <c r="BE130"/>
  <c r="BE137"/>
  <c r="F122"/>
  <c r="J121"/>
  <c r="BE147"/>
  <c r="BE133"/>
  <c r="BE134"/>
  <c r="BE136"/>
  <c i="16" r="J132"/>
  <c r="J101"/>
  <c i="17" r="BE142"/>
  <c r="BE144"/>
  <c r="J122"/>
  <c r="BE128"/>
  <c r="BE132"/>
  <c r="BE138"/>
  <c r="BE139"/>
  <c r="BE140"/>
  <c r="BE141"/>
  <c r="BE143"/>
  <c r="BE148"/>
  <c r="BE149"/>
  <c r="BE153"/>
  <c r="BE129"/>
  <c r="BE131"/>
  <c r="BE145"/>
  <c r="BE146"/>
  <c r="BE152"/>
  <c i="16" r="F122"/>
  <c i="15" r="J152"/>
  <c r="J103"/>
  <c i="16" r="E113"/>
  <c r="J119"/>
  <c r="BE129"/>
  <c r="BE141"/>
  <c r="J122"/>
  <c r="BE133"/>
  <c r="BE134"/>
  <c r="BE137"/>
  <c r="BE138"/>
  <c i="15" r="J127"/>
  <c r="J100"/>
  <c i="16" r="BE128"/>
  <c r="F121"/>
  <c r="BE144"/>
  <c r="BE136"/>
  <c r="BE139"/>
  <c r="BE142"/>
  <c r="BE151"/>
  <c r="BE152"/>
  <c r="J121"/>
  <c r="BE130"/>
  <c r="BE143"/>
  <c r="BE146"/>
  <c r="BE147"/>
  <c r="BE131"/>
  <c r="BE135"/>
  <c r="BE140"/>
  <c r="BE145"/>
  <c r="BE148"/>
  <c i="15" r="J94"/>
  <c r="J121"/>
  <c r="BE130"/>
  <c r="F93"/>
  <c r="J119"/>
  <c r="BE131"/>
  <c r="E113"/>
  <c r="BE129"/>
  <c r="BE138"/>
  <c r="BE139"/>
  <c i="14" r="BK174"/>
  <c r="J174"/>
  <c r="J102"/>
  <c i="15" r="BE134"/>
  <c r="BE145"/>
  <c r="BE135"/>
  <c r="BE136"/>
  <c r="BE137"/>
  <c r="BE141"/>
  <c r="BE144"/>
  <c r="BE146"/>
  <c r="BE153"/>
  <c i="14" r="BK126"/>
  <c r="BK125"/>
  <c r="J125"/>
  <c i="15" r="BE143"/>
  <c r="BE148"/>
  <c r="BE149"/>
  <c r="F94"/>
  <c r="BE128"/>
  <c r="BE133"/>
  <c r="BE140"/>
  <c r="BE142"/>
  <c r="BE147"/>
  <c r="BE150"/>
  <c r="BE154"/>
  <c i="13" r="BK132"/>
  <c r="J132"/>
  <c r="J101"/>
  <c i="14" r="E85"/>
  <c r="F94"/>
  <c r="J119"/>
  <c r="J122"/>
  <c r="F121"/>
  <c r="BE130"/>
  <c r="BE132"/>
  <c r="BE138"/>
  <c r="BE143"/>
  <c r="BE145"/>
  <c r="BE147"/>
  <c r="BE148"/>
  <c i="13" r="BK125"/>
  <c r="BK124"/>
  <c r="J124"/>
  <c r="J98"/>
  <c i="14" r="J121"/>
  <c r="BE134"/>
  <c r="BE136"/>
  <c r="BE139"/>
  <c r="BE142"/>
  <c r="BE149"/>
  <c r="BE161"/>
  <c r="BE152"/>
  <c r="BE154"/>
  <c r="BE157"/>
  <c r="BE166"/>
  <c r="BE168"/>
  <c r="BE171"/>
  <c r="BE167"/>
  <c r="BE176"/>
  <c r="BE129"/>
  <c r="BE146"/>
  <c r="BE153"/>
  <c r="BE159"/>
  <c r="BE160"/>
  <c r="BE141"/>
  <c r="BE144"/>
  <c r="BE155"/>
  <c r="BE158"/>
  <c r="BE169"/>
  <c r="BE170"/>
  <c r="BE128"/>
  <c r="BE131"/>
  <c r="BE135"/>
  <c r="BE140"/>
  <c r="BE150"/>
  <c r="BE156"/>
  <c r="BE164"/>
  <c r="BE165"/>
  <c r="BE173"/>
  <c r="BE137"/>
  <c r="BE151"/>
  <c r="BE162"/>
  <c r="BE163"/>
  <c r="BE172"/>
  <c r="BE177"/>
  <c i="13" r="F120"/>
  <c i="12" r="BK126"/>
  <c r="J126"/>
  <c r="J99"/>
  <c i="13" r="F121"/>
  <c r="E85"/>
  <c r="J91"/>
  <c r="J94"/>
  <c r="J93"/>
  <c r="BE130"/>
  <c r="BE127"/>
  <c r="BE128"/>
  <c r="BE136"/>
  <c r="BE131"/>
  <c r="BE135"/>
  <c i="12" r="BK147"/>
  <c r="J147"/>
  <c r="J102"/>
  <c i="13" r="BE129"/>
  <c r="BE134"/>
  <c r="BE137"/>
  <c r="BE138"/>
  <c r="BE139"/>
  <c i="12" r="J94"/>
  <c r="J121"/>
  <c r="BE128"/>
  <c r="F94"/>
  <c r="J119"/>
  <c r="BE134"/>
  <c r="BE140"/>
  <c r="BE141"/>
  <c r="E85"/>
  <c r="F121"/>
  <c r="BE129"/>
  <c r="BE131"/>
  <c r="BE136"/>
  <c r="BE130"/>
  <c r="BE133"/>
  <c r="BE137"/>
  <c r="BE138"/>
  <c r="BE139"/>
  <c r="BE142"/>
  <c i="11" r="BK126"/>
  <c r="J126"/>
  <c r="J99"/>
  <c i="12" r="BE132"/>
  <c r="BE135"/>
  <c r="BE149"/>
  <c r="BE150"/>
  <c r="BE143"/>
  <c r="BE144"/>
  <c r="BE146"/>
  <c i="11" r="E85"/>
  <c r="F93"/>
  <c r="F94"/>
  <c r="J91"/>
  <c r="J121"/>
  <c r="BE129"/>
  <c r="BE130"/>
  <c i="10" r="BK126"/>
  <c i="11" r="J94"/>
  <c r="BE128"/>
  <c r="BE131"/>
  <c r="BE132"/>
  <c r="BE133"/>
  <c r="BE134"/>
  <c r="BE135"/>
  <c r="BE136"/>
  <c r="BE137"/>
  <c r="BE138"/>
  <c r="BE139"/>
  <c r="BE149"/>
  <c r="BE150"/>
  <c r="BE140"/>
  <c r="BE141"/>
  <c r="BE142"/>
  <c r="BE143"/>
  <c r="BE144"/>
  <c r="BE146"/>
  <c i="10" r="J94"/>
  <c r="BE132"/>
  <c r="F93"/>
  <c i="9" r="BK126"/>
  <c r="J126"/>
  <c r="J99"/>
  <c i="10" r="E85"/>
  <c r="F94"/>
  <c r="J121"/>
  <c r="BE129"/>
  <c r="BE131"/>
  <c r="J91"/>
  <c r="BE130"/>
  <c r="BE133"/>
  <c r="BE136"/>
  <c r="BE137"/>
  <c r="BE138"/>
  <c r="BE140"/>
  <c r="BE144"/>
  <c r="BE134"/>
  <c r="BE135"/>
  <c r="BE143"/>
  <c r="BE146"/>
  <c r="BE150"/>
  <c r="BE128"/>
  <c r="BE139"/>
  <c r="BE142"/>
  <c r="BE149"/>
  <c r="BE141"/>
  <c i="9" r="J94"/>
  <c i="8" r="BK236"/>
  <c r="J236"/>
  <c r="J113"/>
  <c i="9" r="J93"/>
  <c r="F121"/>
  <c r="BE132"/>
  <c r="BE129"/>
  <c r="BE130"/>
  <c r="BE133"/>
  <c r="BE135"/>
  <c r="BE141"/>
  <c r="J91"/>
  <c r="F94"/>
  <c r="BE131"/>
  <c r="BE139"/>
  <c r="BE136"/>
  <c r="BE137"/>
  <c r="BE138"/>
  <c r="E85"/>
  <c r="BE140"/>
  <c r="BE142"/>
  <c r="BE144"/>
  <c r="BE147"/>
  <c r="BE134"/>
  <c r="BE143"/>
  <c r="BE145"/>
  <c r="BE150"/>
  <c r="BE128"/>
  <c r="BE151"/>
  <c i="7" r="J260"/>
  <c r="J101"/>
  <c i="8" r="J92"/>
  <c r="F131"/>
  <c i="7" r="BK126"/>
  <c i="8" r="F91"/>
  <c r="J128"/>
  <c r="BE152"/>
  <c r="J91"/>
  <c r="BE142"/>
  <c r="BE143"/>
  <c r="BE145"/>
  <c r="BE146"/>
  <c r="BE149"/>
  <c r="BE164"/>
  <c r="BE139"/>
  <c r="BE156"/>
  <c r="BE158"/>
  <c r="BE166"/>
  <c r="BE186"/>
  <c r="BE193"/>
  <c r="BE196"/>
  <c r="BE209"/>
  <c r="BE213"/>
  <c r="BE216"/>
  <c r="E124"/>
  <c r="BE137"/>
  <c r="BE141"/>
  <c r="BE176"/>
  <c r="BE178"/>
  <c r="BE191"/>
  <c r="BE194"/>
  <c r="BE203"/>
  <c r="BE212"/>
  <c r="BE215"/>
  <c r="BE223"/>
  <c r="BE228"/>
  <c r="BE230"/>
  <c r="BE140"/>
  <c r="BE153"/>
  <c r="BE155"/>
  <c r="BE161"/>
  <c r="BE168"/>
  <c r="BE169"/>
  <c r="BE171"/>
  <c r="BE172"/>
  <c r="BE174"/>
  <c r="BE177"/>
  <c r="BE181"/>
  <c r="BE184"/>
  <c r="BE188"/>
  <c r="BE195"/>
  <c r="BE198"/>
  <c r="BE199"/>
  <c r="BE218"/>
  <c r="BE233"/>
  <c r="BE235"/>
  <c r="BE239"/>
  <c r="BE150"/>
  <c r="BE151"/>
  <c r="BE154"/>
  <c r="BE159"/>
  <c r="BE160"/>
  <c r="BE162"/>
  <c r="BE165"/>
  <c r="BE185"/>
  <c r="BE201"/>
  <c r="BE204"/>
  <c r="BE211"/>
  <c r="BE214"/>
  <c r="BE217"/>
  <c r="BE220"/>
  <c r="BE221"/>
  <c r="BE226"/>
  <c r="BE229"/>
  <c r="BE187"/>
  <c r="BE197"/>
  <c r="BE210"/>
  <c r="BE219"/>
  <c r="BE222"/>
  <c r="BE224"/>
  <c r="BE227"/>
  <c r="BE238"/>
  <c r="BE170"/>
  <c r="BE175"/>
  <c r="BE179"/>
  <c r="BE180"/>
  <c r="BE182"/>
  <c r="BE183"/>
  <c r="BE189"/>
  <c r="BE190"/>
  <c r="BE200"/>
  <c r="BE202"/>
  <c r="BE205"/>
  <c r="BE206"/>
  <c r="BE208"/>
  <c i="7" r="BE216"/>
  <c r="BE228"/>
  <c r="BE231"/>
  <c r="BE236"/>
  <c r="BE146"/>
  <c r="BE157"/>
  <c r="BE162"/>
  <c r="BE170"/>
  <c r="BE172"/>
  <c r="BE212"/>
  <c r="BE232"/>
  <c r="BE195"/>
  <c r="BE163"/>
  <c r="BE171"/>
  <c r="BE177"/>
  <c r="BE214"/>
  <c r="E85"/>
  <c r="F122"/>
  <c r="BE151"/>
  <c r="BE154"/>
  <c r="BE156"/>
  <c r="BE175"/>
  <c r="BE192"/>
  <c r="BE207"/>
  <c r="BE246"/>
  <c r="J91"/>
  <c r="J119"/>
  <c r="BE138"/>
  <c r="BE147"/>
  <c r="BE148"/>
  <c r="BE198"/>
  <c r="J122"/>
  <c r="BE130"/>
  <c r="BE211"/>
  <c r="BE217"/>
  <c r="BE244"/>
  <c r="BE132"/>
  <c r="BE137"/>
  <c r="BE139"/>
  <c r="BE159"/>
  <c r="BE165"/>
  <c r="BE166"/>
  <c r="BE168"/>
  <c r="BE173"/>
  <c r="BE176"/>
  <c r="BE184"/>
  <c r="BE196"/>
  <c r="BE204"/>
  <c r="BE255"/>
  <c r="BE133"/>
  <c r="BE206"/>
  <c r="BE230"/>
  <c r="BE241"/>
  <c r="BE247"/>
  <c r="BE253"/>
  <c r="BE256"/>
  <c r="F121"/>
  <c r="BE129"/>
  <c r="BE140"/>
  <c r="BE141"/>
  <c r="BE143"/>
  <c r="BE144"/>
  <c r="BE160"/>
  <c r="BE164"/>
  <c r="BE169"/>
  <c r="BE199"/>
  <c r="BE200"/>
  <c r="BE215"/>
  <c r="BE258"/>
  <c i="6" r="BK126"/>
  <c r="J126"/>
  <c r="J99"/>
  <c i="7" r="BE128"/>
  <c r="BE134"/>
  <c r="BE155"/>
  <c r="BE161"/>
  <c r="BE178"/>
  <c r="BE197"/>
  <c r="BE235"/>
  <c r="BE238"/>
  <c r="BE245"/>
  <c r="BE252"/>
  <c r="BE135"/>
  <c r="BE158"/>
  <c r="BE183"/>
  <c r="BE225"/>
  <c r="BE229"/>
  <c r="BE239"/>
  <c r="BE251"/>
  <c r="BE262"/>
  <c r="BE264"/>
  <c r="BE226"/>
  <c r="BE237"/>
  <c r="BE250"/>
  <c r="BE269"/>
  <c r="BE150"/>
  <c r="BE181"/>
  <c r="BE191"/>
  <c r="BE193"/>
  <c r="BE227"/>
  <c r="BE240"/>
  <c r="BE249"/>
  <c r="BE271"/>
  <c r="BE131"/>
  <c r="BE145"/>
  <c r="BE194"/>
  <c r="BE274"/>
  <c r="BE187"/>
  <c r="BE265"/>
  <c r="BE272"/>
  <c r="BE288"/>
  <c r="BE149"/>
  <c r="BE174"/>
  <c r="BE182"/>
  <c r="BE185"/>
  <c r="BE221"/>
  <c r="BE278"/>
  <c r="BE273"/>
  <c r="BE275"/>
  <c r="BE277"/>
  <c r="BE180"/>
  <c r="BE190"/>
  <c r="BE202"/>
  <c r="BE203"/>
  <c r="BE220"/>
  <c r="BE257"/>
  <c r="BE263"/>
  <c r="BE268"/>
  <c r="BE142"/>
  <c r="BE152"/>
  <c r="BE153"/>
  <c r="BE179"/>
  <c r="BE213"/>
  <c r="BE219"/>
  <c r="BE222"/>
  <c r="BE224"/>
  <c r="BE233"/>
  <c r="BE234"/>
  <c r="BE270"/>
  <c r="BE279"/>
  <c r="BE280"/>
  <c r="BE136"/>
  <c r="BE167"/>
  <c r="BE186"/>
  <c r="BE188"/>
  <c r="BE189"/>
  <c r="BE201"/>
  <c r="BE205"/>
  <c r="BE209"/>
  <c r="BE218"/>
  <c r="BE242"/>
  <c r="BE248"/>
  <c r="BE254"/>
  <c r="BE208"/>
  <c r="BE210"/>
  <c r="BE223"/>
  <c r="BE261"/>
  <c r="BE266"/>
  <c r="BE267"/>
  <c r="BE276"/>
  <c r="BE282"/>
  <c r="BE285"/>
  <c r="BE286"/>
  <c i="6" r="BE152"/>
  <c r="F94"/>
  <c r="BE134"/>
  <c r="BE139"/>
  <c r="BE142"/>
  <c r="BE145"/>
  <c r="BE151"/>
  <c r="E113"/>
  <c r="BE148"/>
  <c i="5" r="BK141"/>
  <c i="6" r="F121"/>
  <c r="BE153"/>
  <c r="BE154"/>
  <c r="J91"/>
  <c r="BE128"/>
  <c r="BE133"/>
  <c r="BE137"/>
  <c r="BE140"/>
  <c r="BE157"/>
  <c r="BE158"/>
  <c i="5" r="BK243"/>
  <c r="J243"/>
  <c r="J116"/>
  <c i="6" r="J122"/>
  <c r="J121"/>
  <c r="BE160"/>
  <c r="BE163"/>
  <c r="BE146"/>
  <c r="BE159"/>
  <c i="5" r="J201"/>
  <c r="J111"/>
  <c i="6" r="BE138"/>
  <c r="BE141"/>
  <c r="BE150"/>
  <c r="BE156"/>
  <c r="BE161"/>
  <c r="BE169"/>
  <c r="BE135"/>
  <c r="BE143"/>
  <c r="BE164"/>
  <c r="BE167"/>
  <c r="BE168"/>
  <c r="BE176"/>
  <c r="BE131"/>
  <c r="BE171"/>
  <c r="BE177"/>
  <c r="BE130"/>
  <c r="BE180"/>
  <c r="BE185"/>
  <c r="BE186"/>
  <c r="BE172"/>
  <c r="BE174"/>
  <c r="BE144"/>
  <c r="BE147"/>
  <c r="BE149"/>
  <c r="BE155"/>
  <c r="BE162"/>
  <c r="BE166"/>
  <c r="BE170"/>
  <c r="BE178"/>
  <c r="BE179"/>
  <c r="BE182"/>
  <c r="BE183"/>
  <c r="BE165"/>
  <c r="BE173"/>
  <c r="BE175"/>
  <c r="BE184"/>
  <c r="BE129"/>
  <c i="4" r="BK166"/>
  <c r="J166"/>
  <c r="J107"/>
  <c r="J147"/>
  <c r="J105"/>
  <c i="5" r="F93"/>
  <c r="J134"/>
  <c r="J137"/>
  <c r="BE143"/>
  <c r="BE149"/>
  <c i="4" r="J143"/>
  <c r="J103"/>
  <c i="5" r="J93"/>
  <c r="F137"/>
  <c r="BE145"/>
  <c r="BE166"/>
  <c r="BE147"/>
  <c r="BE152"/>
  <c r="BE169"/>
  <c r="BE157"/>
  <c r="BE158"/>
  <c r="BE159"/>
  <c r="BE180"/>
  <c r="E128"/>
  <c r="BE184"/>
  <c r="BE187"/>
  <c r="BE193"/>
  <c r="BE198"/>
  <c r="BE190"/>
  <c r="BE191"/>
  <c r="BE197"/>
  <c r="BE216"/>
  <c r="BE217"/>
  <c r="BE218"/>
  <c r="BE219"/>
  <c r="BE231"/>
  <c r="BE222"/>
  <c r="BE242"/>
  <c r="BE151"/>
  <c r="BE153"/>
  <c r="BE155"/>
  <c r="BE163"/>
  <c r="BE167"/>
  <c r="BE171"/>
  <c r="BE194"/>
  <c r="BE200"/>
  <c r="BE202"/>
  <c r="BE204"/>
  <c r="BE220"/>
  <c r="BE228"/>
  <c r="BE229"/>
  <c r="BE234"/>
  <c r="BE240"/>
  <c r="BE245"/>
  <c r="BE208"/>
  <c r="BE210"/>
  <c r="BE211"/>
  <c r="BE235"/>
  <c r="BE236"/>
  <c r="BE237"/>
  <c r="BE226"/>
  <c r="BE238"/>
  <c r="BE246"/>
  <c r="BE248"/>
  <c r="BE144"/>
  <c r="BE146"/>
  <c r="BE150"/>
  <c r="BE160"/>
  <c r="BE165"/>
  <c r="BE168"/>
  <c r="BE174"/>
  <c r="BE175"/>
  <c r="BE177"/>
  <c r="BE182"/>
  <c r="BE185"/>
  <c r="BE188"/>
  <c r="BE189"/>
  <c r="BE199"/>
  <c r="BE203"/>
  <c r="BE206"/>
  <c r="BE209"/>
  <c r="BE212"/>
  <c r="BE213"/>
  <c r="BE215"/>
  <c r="BE223"/>
  <c r="BE241"/>
  <c r="BE148"/>
  <c r="BE161"/>
  <c r="BE172"/>
  <c r="BE173"/>
  <c r="BE176"/>
  <c r="BE178"/>
  <c r="BE179"/>
  <c r="BE181"/>
  <c r="BE205"/>
  <c r="BE207"/>
  <c r="BE214"/>
  <c r="BE224"/>
  <c r="BE225"/>
  <c r="BE230"/>
  <c r="BE233"/>
  <c i="3" r="BK153"/>
  <c r="J153"/>
  <c r="J97"/>
  <c i="4" r="F94"/>
  <c r="J125"/>
  <c r="E119"/>
  <c r="BE134"/>
  <c r="BE138"/>
  <c r="BE139"/>
  <c r="BE140"/>
  <c r="BE153"/>
  <c i="3" r="BK436"/>
  <c r="J436"/>
  <c r="J110"/>
  <c r="BK822"/>
  <c r="J822"/>
  <c r="J131"/>
  <c i="4" r="F93"/>
  <c r="BE136"/>
  <c r="BE145"/>
  <c r="BE148"/>
  <c r="BE157"/>
  <c r="J93"/>
  <c r="J128"/>
  <c r="BE150"/>
  <c r="BE155"/>
  <c r="BE158"/>
  <c r="BE162"/>
  <c r="BE163"/>
  <c r="BE141"/>
  <c r="BE142"/>
  <c r="BE144"/>
  <c r="BE151"/>
  <c r="BE154"/>
  <c r="BE164"/>
  <c r="BE165"/>
  <c r="BE149"/>
  <c r="BE152"/>
  <c r="BE156"/>
  <c r="BE159"/>
  <c r="BE160"/>
  <c r="BE168"/>
  <c r="BE169"/>
  <c r="BE171"/>
  <c i="3" r="BE527"/>
  <c r="BE537"/>
  <c r="BE546"/>
  <c r="BE572"/>
  <c r="F91"/>
  <c r="BE160"/>
  <c r="BE165"/>
  <c r="BE175"/>
  <c r="BE176"/>
  <c r="BE199"/>
  <c r="BE206"/>
  <c r="BE207"/>
  <c r="BE210"/>
  <c r="BE211"/>
  <c r="BE217"/>
  <c r="BE224"/>
  <c r="BE229"/>
  <c r="BE237"/>
  <c r="BE238"/>
  <c r="BE239"/>
  <c r="BE240"/>
  <c r="BE257"/>
  <c r="BE263"/>
  <c r="BE282"/>
  <c r="BE284"/>
  <c r="BE289"/>
  <c r="BE307"/>
  <c r="BE323"/>
  <c r="BE330"/>
  <c r="BE332"/>
  <c r="BE337"/>
  <c r="BE349"/>
  <c r="BE355"/>
  <c r="BE358"/>
  <c r="BE361"/>
  <c r="BE394"/>
  <c r="BE395"/>
  <c r="BE398"/>
  <c r="BE401"/>
  <c r="BE406"/>
  <c r="BE411"/>
  <c r="BE435"/>
  <c r="BE438"/>
  <c r="BE441"/>
  <c r="BE442"/>
  <c r="BE494"/>
  <c r="BE496"/>
  <c r="BE515"/>
  <c r="BE522"/>
  <c r="BE529"/>
  <c r="BE533"/>
  <c i="2" r="J131"/>
  <c r="J99"/>
  <c r="BK168"/>
  <c r="J168"/>
  <c r="J101"/>
  <c i="3" r="J89"/>
  <c r="BE156"/>
  <c r="BE158"/>
  <c r="BE162"/>
  <c r="BE163"/>
  <c r="BE171"/>
  <c r="BE173"/>
  <c r="BE179"/>
  <c r="BE181"/>
  <c r="BE182"/>
  <c r="BE194"/>
  <c r="BE209"/>
  <c r="BE220"/>
  <c r="BE221"/>
  <c r="BE225"/>
  <c r="BE230"/>
  <c r="BE243"/>
  <c r="BE244"/>
  <c r="BE246"/>
  <c r="BE254"/>
  <c r="BE262"/>
  <c r="BE264"/>
  <c r="BE280"/>
  <c r="BE286"/>
  <c r="BE292"/>
  <c r="BE298"/>
  <c r="BE309"/>
  <c r="BE333"/>
  <c r="BE343"/>
  <c r="BE350"/>
  <c r="BE366"/>
  <c r="BE369"/>
  <c r="BE371"/>
  <c r="BE374"/>
  <c r="BE376"/>
  <c r="BE388"/>
  <c r="BE390"/>
  <c r="BE407"/>
  <c r="BE409"/>
  <c r="BE413"/>
  <c r="BE427"/>
  <c r="BE428"/>
  <c r="BE434"/>
  <c r="BE447"/>
  <c r="BE448"/>
  <c r="BE470"/>
  <c r="BE477"/>
  <c r="BE480"/>
  <c r="BE491"/>
  <c r="BE503"/>
  <c r="BE517"/>
  <c r="BE519"/>
  <c r="BE520"/>
  <c r="BE531"/>
  <c r="BE534"/>
  <c r="BE544"/>
  <c r="BE545"/>
  <c r="BE549"/>
  <c r="BE551"/>
  <c r="BE553"/>
  <c r="BE566"/>
  <c r="BE570"/>
  <c r="BE580"/>
  <c r="BE590"/>
  <c r="BE598"/>
  <c r="BE599"/>
  <c r="J148"/>
  <c r="BE167"/>
  <c r="BE169"/>
  <c r="BE174"/>
  <c r="BE189"/>
  <c r="BE197"/>
  <c r="BE200"/>
  <c r="BE203"/>
  <c r="BE204"/>
  <c r="BE214"/>
  <c r="BE247"/>
  <c r="BE267"/>
  <c r="BE269"/>
  <c r="BE274"/>
  <c r="BE291"/>
  <c r="BE294"/>
  <c r="BE300"/>
  <c r="BE303"/>
  <c r="BE322"/>
  <c r="BE326"/>
  <c r="BE329"/>
  <c r="BE331"/>
  <c r="BE336"/>
  <c r="BE345"/>
  <c r="BE353"/>
  <c r="BE373"/>
  <c r="BE383"/>
  <c r="BE384"/>
  <c r="BE405"/>
  <c r="BE418"/>
  <c r="BE431"/>
  <c r="BE432"/>
  <c r="BE468"/>
  <c r="BE472"/>
  <c r="BE483"/>
  <c r="BE486"/>
  <c r="BE497"/>
  <c r="BE505"/>
  <c r="BE507"/>
  <c r="BE561"/>
  <c r="BE584"/>
  <c r="BE586"/>
  <c r="BE592"/>
  <c r="BE593"/>
  <c r="BE594"/>
  <c r="BE595"/>
  <c r="BE596"/>
  <c r="BE597"/>
  <c r="BE602"/>
  <c r="BE608"/>
  <c r="BE569"/>
  <c r="BE574"/>
  <c r="BE351"/>
  <c r="BE370"/>
  <c r="BE372"/>
  <c r="BE410"/>
  <c r="BE415"/>
  <c r="BE419"/>
  <c r="BE425"/>
  <c r="BE459"/>
  <c r="BE460"/>
  <c r="BE462"/>
  <c r="BE476"/>
  <c r="BE487"/>
  <c r="BE501"/>
  <c r="BE554"/>
  <c r="BE567"/>
  <c r="BE613"/>
  <c r="BE614"/>
  <c r="BE621"/>
  <c r="BE161"/>
  <c r="BE166"/>
  <c r="BE193"/>
  <c r="BE202"/>
  <c r="BE205"/>
  <c r="BE208"/>
  <c r="BE213"/>
  <c r="BE215"/>
  <c r="BE219"/>
  <c r="BE222"/>
  <c r="BE226"/>
  <c r="BE248"/>
  <c r="BE249"/>
  <c r="BE255"/>
  <c r="BE256"/>
  <c r="BE260"/>
  <c r="BE261"/>
  <c r="BE272"/>
  <c r="BE290"/>
  <c r="BE296"/>
  <c r="BE297"/>
  <c r="BE299"/>
  <c r="BE313"/>
  <c r="BE314"/>
  <c r="BE316"/>
  <c r="BE317"/>
  <c r="BE320"/>
  <c r="BE325"/>
  <c r="BE340"/>
  <c r="BE347"/>
  <c r="BE362"/>
  <c r="BE380"/>
  <c r="BE385"/>
  <c r="BE396"/>
  <c r="BE416"/>
  <c r="BE420"/>
  <c r="BE421"/>
  <c r="BE424"/>
  <c r="BE453"/>
  <c r="BE463"/>
  <c r="BE465"/>
  <c r="BE467"/>
  <c r="BE475"/>
  <c r="BE481"/>
  <c r="BE484"/>
  <c r="BE489"/>
  <c r="BE492"/>
  <c r="BE493"/>
  <c r="BE495"/>
  <c r="BE511"/>
  <c r="BE528"/>
  <c r="BE555"/>
  <c r="BE556"/>
  <c r="BE582"/>
  <c r="BE583"/>
  <c r="BE601"/>
  <c r="BE604"/>
  <c r="BE605"/>
  <c r="BE610"/>
  <c r="BE625"/>
  <c r="BE626"/>
  <c r="BE629"/>
  <c r="BE568"/>
  <c r="BE619"/>
  <c r="BE622"/>
  <c r="BE650"/>
  <c r="J92"/>
  <c r="BE155"/>
  <c r="BE157"/>
  <c r="BE164"/>
  <c r="BE168"/>
  <c r="BE186"/>
  <c r="BE190"/>
  <c r="BE227"/>
  <c r="BE231"/>
  <c r="BE234"/>
  <c r="BE253"/>
  <c r="BE287"/>
  <c r="BE304"/>
  <c r="BE306"/>
  <c r="BE310"/>
  <c r="BE312"/>
  <c r="BE315"/>
  <c r="BE324"/>
  <c r="BE335"/>
  <c r="BE341"/>
  <c r="BE346"/>
  <c r="BE360"/>
  <c r="BE381"/>
  <c r="BE399"/>
  <c r="BE404"/>
  <c r="BE408"/>
  <c r="BE412"/>
  <c r="BE444"/>
  <c r="BE446"/>
  <c r="BE450"/>
  <c r="BE454"/>
  <c r="BE456"/>
  <c r="BE479"/>
  <c r="BE488"/>
  <c r="BE508"/>
  <c r="BE518"/>
  <c r="BE548"/>
  <c r="BE560"/>
  <c r="BE573"/>
  <c r="BE648"/>
  <c r="BE655"/>
  <c r="BE557"/>
  <c r="BE559"/>
  <c r="BE562"/>
  <c r="BE571"/>
  <c r="BE587"/>
  <c r="BE588"/>
  <c r="BE609"/>
  <c r="BE611"/>
  <c r="BE612"/>
  <c r="BE618"/>
  <c r="BE624"/>
  <c r="BE631"/>
  <c r="BE635"/>
  <c r="BE643"/>
  <c r="BE646"/>
  <c r="BE647"/>
  <c r="BE649"/>
  <c r="BE657"/>
  <c r="BE660"/>
  <c r="BE664"/>
  <c r="BE665"/>
  <c r="BE499"/>
  <c r="BE502"/>
  <c r="BE509"/>
  <c r="BE525"/>
  <c r="BE536"/>
  <c r="BE538"/>
  <c r="BE540"/>
  <c r="BE558"/>
  <c r="BE564"/>
  <c r="BE639"/>
  <c r="BE644"/>
  <c r="BE652"/>
  <c r="BE653"/>
  <c r="BE673"/>
  <c r="BE677"/>
  <c r="BE675"/>
  <c r="BE676"/>
  <c r="BE682"/>
  <c r="BE686"/>
  <c r="BE690"/>
  <c r="BE696"/>
  <c r="BE273"/>
  <c r="BE277"/>
  <c r="BE279"/>
  <c r="BE281"/>
  <c r="BE295"/>
  <c r="BE301"/>
  <c r="BE327"/>
  <c r="BE344"/>
  <c r="BE348"/>
  <c r="BE352"/>
  <c r="BE354"/>
  <c r="BE356"/>
  <c r="BE364"/>
  <c r="BE367"/>
  <c r="BE368"/>
  <c r="BE391"/>
  <c r="BE392"/>
  <c r="BE393"/>
  <c r="BE397"/>
  <c r="BE400"/>
  <c r="BE422"/>
  <c r="BE423"/>
  <c r="BE440"/>
  <c r="BE443"/>
  <c r="BE445"/>
  <c r="BE457"/>
  <c r="BE464"/>
  <c r="BE466"/>
  <c r="BE471"/>
  <c r="BE474"/>
  <c r="BE478"/>
  <c r="BE490"/>
  <c r="BE504"/>
  <c r="BE514"/>
  <c r="BE532"/>
  <c r="BE535"/>
  <c r="BE539"/>
  <c r="BE576"/>
  <c r="BE606"/>
  <c r="BE607"/>
  <c r="BE615"/>
  <c r="BE628"/>
  <c r="BE630"/>
  <c r="BE637"/>
  <c r="BE642"/>
  <c r="BE645"/>
  <c r="BE658"/>
  <c r="BE669"/>
  <c r="BE684"/>
  <c r="BE689"/>
  <c r="BE691"/>
  <c r="BE698"/>
  <c r="BE661"/>
  <c r="BE662"/>
  <c r="BE663"/>
  <c r="BE666"/>
  <c r="BE667"/>
  <c r="BE668"/>
  <c r="BE670"/>
  <c r="BE671"/>
  <c r="BE693"/>
  <c r="BE694"/>
  <c r="BE700"/>
  <c r="BE701"/>
  <c r="BE707"/>
  <c r="BE715"/>
  <c r="BE719"/>
  <c r="BE722"/>
  <c r="BE563"/>
  <c r="BE579"/>
  <c r="BE706"/>
  <c r="BE709"/>
  <c r="BE712"/>
  <c r="BE723"/>
  <c r="BE728"/>
  <c r="E85"/>
  <c r="F92"/>
  <c r="BE159"/>
  <c r="BE170"/>
  <c r="BE177"/>
  <c r="BE178"/>
  <c r="BE180"/>
  <c r="BE183"/>
  <c r="BE184"/>
  <c r="BE185"/>
  <c r="BE187"/>
  <c r="BE188"/>
  <c r="BE191"/>
  <c r="BE192"/>
  <c r="BE195"/>
  <c r="BE218"/>
  <c r="BE223"/>
  <c r="BE232"/>
  <c r="BE241"/>
  <c r="BE242"/>
  <c r="BE245"/>
  <c r="BE252"/>
  <c r="BE258"/>
  <c r="BE275"/>
  <c r="BE308"/>
  <c r="BE318"/>
  <c r="BE319"/>
  <c r="BE321"/>
  <c r="BE334"/>
  <c r="BE377"/>
  <c r="BE378"/>
  <c r="BE386"/>
  <c r="BE387"/>
  <c r="BE402"/>
  <c r="BE403"/>
  <c r="BE461"/>
  <c r="BE498"/>
  <c r="BE506"/>
  <c r="BE523"/>
  <c r="BE542"/>
  <c r="BE575"/>
  <c r="BE578"/>
  <c r="BE681"/>
  <c r="BE683"/>
  <c r="BE687"/>
  <c r="BE702"/>
  <c r="BE703"/>
  <c r="BE708"/>
  <c r="BE716"/>
  <c r="BE727"/>
  <c r="BE733"/>
  <c r="BE751"/>
  <c r="BE755"/>
  <c r="BE704"/>
  <c r="BE705"/>
  <c r="BE711"/>
  <c r="BE717"/>
  <c r="BE720"/>
  <c r="BE734"/>
  <c r="BE739"/>
  <c r="BE740"/>
  <c r="BE744"/>
  <c r="BE746"/>
  <c r="BE749"/>
  <c r="BE750"/>
  <c r="BE754"/>
  <c r="BE760"/>
  <c r="BE761"/>
  <c r="BE774"/>
  <c r="BE778"/>
  <c r="BE779"/>
  <c r="BE785"/>
  <c r="BE789"/>
  <c r="BE616"/>
  <c r="BE617"/>
  <c r="BE632"/>
  <c r="BE638"/>
  <c r="BE641"/>
  <c r="BE659"/>
  <c r="BE672"/>
  <c r="BE685"/>
  <c r="BE688"/>
  <c r="BE692"/>
  <c r="BE695"/>
  <c r="BE699"/>
  <c r="BE741"/>
  <c r="BE747"/>
  <c r="BE763"/>
  <c r="BE780"/>
  <c r="BE790"/>
  <c r="BE797"/>
  <c r="BE510"/>
  <c r="BE513"/>
  <c r="BE541"/>
  <c r="BE581"/>
  <c r="BE585"/>
  <c r="BE589"/>
  <c r="BE600"/>
  <c r="BE603"/>
  <c r="BE620"/>
  <c r="BE623"/>
  <c r="BE627"/>
  <c r="BE633"/>
  <c r="BE634"/>
  <c r="BE636"/>
  <c r="BE640"/>
  <c r="BE651"/>
  <c r="BE656"/>
  <c r="BE674"/>
  <c r="BE678"/>
  <c r="BE679"/>
  <c r="BE680"/>
  <c r="BE697"/>
  <c r="BE710"/>
  <c r="BE713"/>
  <c r="BE714"/>
  <c r="BE718"/>
  <c r="BE724"/>
  <c r="BE725"/>
  <c r="BE726"/>
  <c r="BE729"/>
  <c r="BE730"/>
  <c r="BE732"/>
  <c r="BE737"/>
  <c r="BE738"/>
  <c r="BE752"/>
  <c r="BE764"/>
  <c r="BE766"/>
  <c r="BE769"/>
  <c r="BE782"/>
  <c r="BE792"/>
  <c r="BE794"/>
  <c r="BE799"/>
  <c r="BE802"/>
  <c r="BE808"/>
  <c r="BE810"/>
  <c r="BE820"/>
  <c r="BE172"/>
  <c r="BE196"/>
  <c r="BE201"/>
  <c r="BE212"/>
  <c r="BE216"/>
  <c r="BE228"/>
  <c r="BE233"/>
  <c r="BE235"/>
  <c r="BE250"/>
  <c r="BE251"/>
  <c r="BE259"/>
  <c r="BE265"/>
  <c r="BE266"/>
  <c r="BE268"/>
  <c r="BE270"/>
  <c r="BE271"/>
  <c r="BE276"/>
  <c r="BE278"/>
  <c r="BE283"/>
  <c r="BE293"/>
  <c r="BE302"/>
  <c r="BE328"/>
  <c r="BE338"/>
  <c r="BE339"/>
  <c r="BE342"/>
  <c r="BE359"/>
  <c r="BE363"/>
  <c r="BE379"/>
  <c r="BE382"/>
  <c r="BE389"/>
  <c r="BE414"/>
  <c r="BE417"/>
  <c r="BE429"/>
  <c r="BE430"/>
  <c r="BE439"/>
  <c r="BE449"/>
  <c r="BE451"/>
  <c r="BE452"/>
  <c r="BE455"/>
  <c r="BE469"/>
  <c r="BE482"/>
  <c r="BE485"/>
  <c r="BE524"/>
  <c r="BE543"/>
  <c r="BE550"/>
  <c r="BE552"/>
  <c r="BE753"/>
  <c r="BE757"/>
  <c r="BE759"/>
  <c r="BE762"/>
  <c r="BE765"/>
  <c r="BE767"/>
  <c r="BE773"/>
  <c r="BE777"/>
  <c r="BE781"/>
  <c r="BE796"/>
  <c r="BE798"/>
  <c r="BE801"/>
  <c r="BE805"/>
  <c r="BE807"/>
  <c r="BE812"/>
  <c r="BE814"/>
  <c r="BE827"/>
  <c r="BE828"/>
  <c r="BE735"/>
  <c r="BE736"/>
  <c r="BE743"/>
  <c r="BE745"/>
  <c r="BE748"/>
  <c r="BE756"/>
  <c r="BE758"/>
  <c r="BE772"/>
  <c r="BE775"/>
  <c r="BE776"/>
  <c r="BE787"/>
  <c r="BE791"/>
  <c r="BE795"/>
  <c r="BE800"/>
  <c r="BE803"/>
  <c r="BE806"/>
  <c r="BE824"/>
  <c r="BE826"/>
  <c r="BE829"/>
  <c r="BE830"/>
  <c r="BE565"/>
  <c r="BE768"/>
  <c r="BE771"/>
  <c r="BE784"/>
  <c r="BE786"/>
  <c r="BE788"/>
  <c r="BE793"/>
  <c r="BE809"/>
  <c r="BE811"/>
  <c r="BE813"/>
  <c r="BE816"/>
  <c r="BE817"/>
  <c r="BE818"/>
  <c r="BE819"/>
  <c r="BE821"/>
  <c r="BE825"/>
  <c r="BE831"/>
  <c i="2" r="J92"/>
  <c r="F123"/>
  <c r="BE147"/>
  <c r="BE148"/>
  <c r="BE149"/>
  <c r="BE184"/>
  <c r="BE155"/>
  <c r="BE158"/>
  <c r="BE163"/>
  <c r="F92"/>
  <c r="J123"/>
  <c r="BE132"/>
  <c r="BE137"/>
  <c r="BE138"/>
  <c r="BE141"/>
  <c r="BE154"/>
  <c r="BE156"/>
  <c r="BE164"/>
  <c r="BE166"/>
  <c r="BE146"/>
  <c r="BE153"/>
  <c r="BE160"/>
  <c r="BE167"/>
  <c r="BE173"/>
  <c r="BE177"/>
  <c r="BE186"/>
  <c r="J121"/>
  <c r="BE150"/>
  <c r="BE151"/>
  <c r="BE172"/>
  <c r="BE175"/>
  <c r="E85"/>
  <c r="BE135"/>
  <c r="BE136"/>
  <c r="BE139"/>
  <c r="BE165"/>
  <c r="BE145"/>
  <c r="BE152"/>
  <c r="BE159"/>
  <c r="BE161"/>
  <c r="BE188"/>
  <c r="BE142"/>
  <c r="BE134"/>
  <c r="BE133"/>
  <c r="BE143"/>
  <c r="BE140"/>
  <c r="BE144"/>
  <c r="BE157"/>
  <c r="BE170"/>
  <c r="BE130"/>
  <c r="BE178"/>
  <c r="BE180"/>
  <c r="BE181"/>
  <c r="BE182"/>
  <c r="BE183"/>
  <c r="BE185"/>
  <c r="F36"/>
  <c i="1" r="BC95"/>
  <c i="4" r="F38"/>
  <c i="1" r="BC98"/>
  <c i="5" r="F37"/>
  <c i="1" r="BB99"/>
  <c i="6" r="F36"/>
  <c i="1" r="BA100"/>
  <c i="7" r="F36"/>
  <c i="1" r="BC101"/>
  <c i="8" r="F37"/>
  <c i="1" r="BD102"/>
  <c i="10" r="F36"/>
  <c i="1" r="BA105"/>
  <c i="12" r="F38"/>
  <c i="1" r="BC107"/>
  <c i="20" r="F36"/>
  <c i="1" r="BC116"/>
  <c i="23" r="F36"/>
  <c i="1" r="BC119"/>
  <c i="2" r="J34"/>
  <c i="1" r="AW95"/>
  <c i="4" r="F37"/>
  <c i="1" r="BB98"/>
  <c i="4" r="F39"/>
  <c i="1" r="BD98"/>
  <c i="5" r="F39"/>
  <c i="1" r="BD99"/>
  <c i="6" r="F38"/>
  <c i="1" r="BC100"/>
  <c i="7" r="J34"/>
  <c i="1" r="AW101"/>
  <c i="8" r="J34"/>
  <c i="1" r="AW102"/>
  <c i="8" r="F36"/>
  <c i="1" r="BC102"/>
  <c i="9" r="F38"/>
  <c i="1" r="BC104"/>
  <c i="10" r="F39"/>
  <c i="1" r="BD105"/>
  <c i="11" r="F37"/>
  <c i="1" r="BB106"/>
  <c i="12" r="F36"/>
  <c i="1" r="BA107"/>
  <c i="13" r="F39"/>
  <c i="1" r="BD108"/>
  <c i="15" r="F38"/>
  <c i="1" r="BC111"/>
  <c i="15" r="F39"/>
  <c i="1" r="BD111"/>
  <c i="17" r="F37"/>
  <c i="1" r="BB113"/>
  <c i="18" r="F39"/>
  <c i="1" r="BD114"/>
  <c i="20" r="J34"/>
  <c i="1" r="AW116"/>
  <c i="20" r="J30"/>
  <c i="22" r="F35"/>
  <c i="1" r="BB118"/>
  <c i="24" r="F36"/>
  <c i="1" r="BC120"/>
  <c i="2" r="F35"/>
  <c i="1" r="BB95"/>
  <c i="4" r="F36"/>
  <c i="1" r="BA98"/>
  <c i="5" r="F36"/>
  <c i="1" r="BA99"/>
  <c i="5" r="F38"/>
  <c i="1" r="BC99"/>
  <c i="6" r="J36"/>
  <c i="1" r="AW100"/>
  <c i="7" r="F34"/>
  <c i="1" r="BA101"/>
  <c i="7" r="F35"/>
  <c i="1" r="BB101"/>
  <c i="9" r="F36"/>
  <c i="1" r="BA104"/>
  <c i="9" r="F37"/>
  <c i="1" r="BB104"/>
  <c i="10" r="J36"/>
  <c i="1" r="AW105"/>
  <c i="10" r="F38"/>
  <c i="1" r="BC105"/>
  <c i="11" r="F39"/>
  <c i="1" r="BD106"/>
  <c i="17" r="F38"/>
  <c i="1" r="BC113"/>
  <c i="19" r="F37"/>
  <c i="1" r="BB115"/>
  <c i="20" r="F34"/>
  <c i="1" r="BA116"/>
  <c i="21" r="F37"/>
  <c i="1" r="BD117"/>
  <c i="23" r="F34"/>
  <c i="1" r="BA119"/>
  <c i="25" r="F35"/>
  <c i="1" r="BB121"/>
  <c i="2" r="F34"/>
  <c i="1" r="BA95"/>
  <c i="3" r="F36"/>
  <c i="1" r="BC96"/>
  <c i="13" r="F36"/>
  <c i="1" r="BA108"/>
  <c i="13" r="F37"/>
  <c i="1" r="BB108"/>
  <c i="14" r="F38"/>
  <c i="1" r="BC110"/>
  <c i="15" r="F36"/>
  <c i="1" r="BA111"/>
  <c i="16" r="F37"/>
  <c i="1" r="BB112"/>
  <c i="17" r="J36"/>
  <c i="1" r="AW113"/>
  <c i="19" r="F36"/>
  <c i="1" r="BA115"/>
  <c i="19" r="F39"/>
  <c i="1" r="BD115"/>
  <c i="21" r="F35"/>
  <c i="1" r="BB117"/>
  <c i="23" r="F35"/>
  <c i="1" r="BB119"/>
  <c i="25" r="J34"/>
  <c i="1" r="AW121"/>
  <c i="2" r="F37"/>
  <c i="1" r="BD95"/>
  <c i="4" r="J36"/>
  <c i="1" r="AW98"/>
  <c i="5" r="J36"/>
  <c i="1" r="AW99"/>
  <c i="6" r="F37"/>
  <c i="1" r="BB100"/>
  <c i="6" r="F39"/>
  <c i="1" r="BD100"/>
  <c i="7" r="F37"/>
  <c i="1" r="BD101"/>
  <c i="8" r="F35"/>
  <c i="1" r="BB102"/>
  <c i="8" r="F34"/>
  <c i="1" r="BA102"/>
  <c i="9" r="J36"/>
  <c i="1" r="AW104"/>
  <c i="9" r="F39"/>
  <c i="1" r="BD104"/>
  <c i="10" r="F37"/>
  <c i="1" r="BB105"/>
  <c i="11" r="F36"/>
  <c i="1" r="BA106"/>
  <c i="12" r="J36"/>
  <c i="1" r="AW107"/>
  <c i="13" r="F38"/>
  <c i="1" r="BC108"/>
  <c i="14" r="F37"/>
  <c i="1" r="BB110"/>
  <c i="14" r="J32"/>
  <c i="16" r="F39"/>
  <c i="1" r="BD112"/>
  <c i="18" r="F38"/>
  <c i="1" r="BC114"/>
  <c i="20" r="F35"/>
  <c i="1" r="BB116"/>
  <c i="22" r="J34"/>
  <c i="1" r="AW118"/>
  <c i="24" r="F35"/>
  <c i="1" r="BB120"/>
  <c i="3" r="F34"/>
  <c i="1" r="BA96"/>
  <c i="11" r="F38"/>
  <c i="1" r="BC106"/>
  <c i="14" r="F36"/>
  <c i="1" r="BA110"/>
  <c i="15" r="F37"/>
  <c i="1" r="BB111"/>
  <c i="17" r="F39"/>
  <c i="1" r="BD113"/>
  <c i="18" r="F37"/>
  <c i="1" r="BB114"/>
  <c i="20" r="F37"/>
  <c i="1" r="BD116"/>
  <c i="22" r="F34"/>
  <c i="1" r="BA118"/>
  <c i="24" r="J34"/>
  <c i="1" r="AW120"/>
  <c r="AS94"/>
  <c i="3" r="F35"/>
  <c i="1" r="BB96"/>
  <c i="13" r="J36"/>
  <c i="1" r="AW108"/>
  <c i="14" r="F39"/>
  <c i="1" r="BD110"/>
  <c i="16" r="F36"/>
  <c i="1" r="BA112"/>
  <c i="16" r="J32"/>
  <c i="18" r="F36"/>
  <c i="1" r="BA114"/>
  <c i="21" r="F36"/>
  <c i="1" r="BC117"/>
  <c i="22" r="F36"/>
  <c i="1" r="BC118"/>
  <c i="24" r="F37"/>
  <c i="1" r="BD120"/>
  <c i="25" r="F36"/>
  <c i="1" r="BC121"/>
  <c i="3" r="J34"/>
  <c i="1" r="AW96"/>
  <c i="11" r="J36"/>
  <c i="1" r="AW106"/>
  <c i="12" r="F39"/>
  <c i="1" r="BD107"/>
  <c i="14" r="J36"/>
  <c i="1" r="AW110"/>
  <c i="15" r="J36"/>
  <c i="1" r="AW111"/>
  <c i="16" r="F38"/>
  <c i="1" r="BC112"/>
  <c i="17" r="F36"/>
  <c i="1" r="BA113"/>
  <c i="19" r="J36"/>
  <c i="1" r="AW115"/>
  <c i="19" r="F38"/>
  <c i="1" r="BC115"/>
  <c i="21" r="F34"/>
  <c i="1" r="BA117"/>
  <c i="22" r="F37"/>
  <c i="1" r="BD118"/>
  <c i="23" r="J34"/>
  <c i="1" r="AW119"/>
  <c i="24" r="F34"/>
  <c i="1" r="BA120"/>
  <c i="25" r="F37"/>
  <c i="1" r="BD121"/>
  <c i="3" r="F37"/>
  <c i="1" r="BD96"/>
  <c i="12" r="F37"/>
  <c i="1" r="BB107"/>
  <c i="16" r="J36"/>
  <c i="1" r="AW112"/>
  <c i="18" r="J36"/>
  <c i="1" r="AW114"/>
  <c i="21" r="J34"/>
  <c i="1" r="AW117"/>
  <c i="23" r="F37"/>
  <c i="1" r="BD119"/>
  <c i="25" r="F34"/>
  <c i="1" r="BA121"/>
  <c i="11" l="1" r="T125"/>
  <c i="7" r="T126"/>
  <c r="T125"/>
  <c i="6" r="T126"/>
  <c r="T125"/>
  <c i="8" r="T147"/>
  <c r="T134"/>
  <c i="23" r="R249"/>
  <c i="5" r="R195"/>
  <c i="11" r="P125"/>
  <c i="1" r="AU106"/>
  <c i="10" r="T125"/>
  <c i="23" r="P249"/>
  <c i="25" r="P126"/>
  <c r="P125"/>
  <c i="1" r="AU121"/>
  <c i="23" r="P203"/>
  <c i="13" r="R124"/>
  <c i="15" r="BK126"/>
  <c r="J126"/>
  <c r="J99"/>
  <c i="23" r="P130"/>
  <c r="P129"/>
  <c i="1" r="AU119"/>
  <c i="5" r="R141"/>
  <c r="R140"/>
  <c i="21" r="R123"/>
  <c i="17" r="T126"/>
  <c r="T125"/>
  <c i="22" r="P134"/>
  <c r="P133"/>
  <c r="P132"/>
  <c i="1" r="AU118"/>
  <c i="3" r="R436"/>
  <c i="15" r="R126"/>
  <c r="R125"/>
  <c i="3" r="P153"/>
  <c i="24" r="R119"/>
  <c i="23" r="R203"/>
  <c i="3" r="T153"/>
  <c i="18" r="P131"/>
  <c r="P130"/>
  <c i="1" r="AU114"/>
  <c i="6" r="R126"/>
  <c r="R125"/>
  <c i="25" r="R126"/>
  <c r="R125"/>
  <c i="18" r="R131"/>
  <c r="R130"/>
  <c i="2" r="R127"/>
  <c i="16" r="R126"/>
  <c r="R125"/>
  <c i="13" r="P124"/>
  <c i="1" r="AU108"/>
  <c i="4" r="P146"/>
  <c r="P131"/>
  <c i="1" r="AU98"/>
  <c i="4" r="BK132"/>
  <c r="J132"/>
  <c r="J99"/>
  <c i="8" r="P147"/>
  <c r="P134"/>
  <c i="1" r="AU102"/>
  <c i="23" r="R130"/>
  <c r="R129"/>
  <c i="19" r="T124"/>
  <c i="13" r="T124"/>
  <c i="5" r="P195"/>
  <c i="14" r="P126"/>
  <c r="P125"/>
  <c i="1" r="AU110"/>
  <c i="3" r="R153"/>
  <c r="R152"/>
  <c i="17" r="P126"/>
  <c r="P125"/>
  <c i="1" r="AU113"/>
  <c i="6" r="P126"/>
  <c r="P125"/>
  <c i="1" r="AU100"/>
  <c i="23" r="T249"/>
  <c r="T129"/>
  <c i="22" r="R134"/>
  <c r="R133"/>
  <c r="R132"/>
  <c i="2" r="BK128"/>
  <c r="J128"/>
  <c r="J97"/>
  <c i="17" r="R126"/>
  <c r="R125"/>
  <c i="15" r="T126"/>
  <c r="T125"/>
  <c i="8" r="R147"/>
  <c r="R134"/>
  <c i="5" r="BK195"/>
  <c r="J195"/>
  <c r="J109"/>
  <c i="15" r="P125"/>
  <c i="1" r="AU111"/>
  <c i="19" r="P124"/>
  <c i="1" r="AU115"/>
  <c i="14" r="R126"/>
  <c r="R125"/>
  <c r="T126"/>
  <c r="T125"/>
  <c i="21" r="T123"/>
  <c i="2" r="P128"/>
  <c r="P127"/>
  <c i="1" r="AU95"/>
  <c i="22" r="T134"/>
  <c r="T133"/>
  <c r="T132"/>
  <c i="3" r="T436"/>
  <c i="25" r="T126"/>
  <c r="T125"/>
  <c i="5" r="T195"/>
  <c r="T140"/>
  <c i="3" r="P436"/>
  <c i="19" r="R124"/>
  <c i="18" r="T131"/>
  <c r="T130"/>
  <c i="5" r="P141"/>
  <c r="P140"/>
  <c i="1" r="AU99"/>
  <c i="8" r="BK147"/>
  <c r="J147"/>
  <c r="J101"/>
  <c i="21" r="BK141"/>
  <c r="J141"/>
  <c r="J101"/>
  <c i="24" r="BK119"/>
  <c r="J119"/>
  <c r="J96"/>
  <c i="17" r="BK126"/>
  <c r="J126"/>
  <c r="J99"/>
  <c i="18" r="BK131"/>
  <c r="J131"/>
  <c r="J99"/>
  <c i="8" r="BK231"/>
  <c r="J231"/>
  <c r="J110"/>
  <c i="11" r="BK147"/>
  <c r="J147"/>
  <c r="J102"/>
  <c i="7" r="BK283"/>
  <c r="J283"/>
  <c r="J103"/>
  <c i="9" r="BK148"/>
  <c r="J148"/>
  <c r="J102"/>
  <c i="8" r="BK135"/>
  <c r="J135"/>
  <c r="J97"/>
  <c i="10" r="BK147"/>
  <c r="J147"/>
  <c r="J102"/>
  <c i="17" r="BK150"/>
  <c r="J150"/>
  <c r="J102"/>
  <c i="25" r="BK126"/>
  <c r="BK125"/>
  <c r="J125"/>
  <c r="J96"/>
  <c i="18" r="BK147"/>
  <c r="J147"/>
  <c r="J104"/>
  <c i="23" r="BK238"/>
  <c r="J238"/>
  <c r="J105"/>
  <c i="22" r="BK133"/>
  <c r="BK132"/>
  <c r="J132"/>
  <c r="J96"/>
  <c i="1" r="AG116"/>
  <c i="20" r="J96"/>
  <c i="19" r="BK124"/>
  <c r="J124"/>
  <c r="J98"/>
  <c i="18" r="BK130"/>
  <c r="J130"/>
  <c r="J98"/>
  <c i="1" r="AG112"/>
  <c i="16" r="J98"/>
  <c i="1" r="AG110"/>
  <c i="14" r="J98"/>
  <c r="J126"/>
  <c r="J99"/>
  <c i="13" r="J125"/>
  <c r="J99"/>
  <c i="12" r="BK125"/>
  <c r="J125"/>
  <c r="J98"/>
  <c i="11" r="BK125"/>
  <c r="J125"/>
  <c i="10" r="J126"/>
  <c r="J99"/>
  <c i="9" r="BK125"/>
  <c r="J125"/>
  <c r="J98"/>
  <c i="7" r="J126"/>
  <c r="J97"/>
  <c i="6" r="BK125"/>
  <c r="J125"/>
  <c r="J98"/>
  <c i="5" r="BK140"/>
  <c r="J140"/>
  <c r="J98"/>
  <c r="J141"/>
  <c r="J99"/>
  <c i="4" r="BK131"/>
  <c r="J131"/>
  <c r="J98"/>
  <c i="3" r="BK152"/>
  <c r="J152"/>
  <c i="2" r="BK127"/>
  <c r="J127"/>
  <c i="6" r="F35"/>
  <c i="1" r="AZ100"/>
  <c i="13" r="J35"/>
  <c i="1" r="AV108"/>
  <c r="AT108"/>
  <c i="19" r="F35"/>
  <c i="1" r="AZ115"/>
  <c i="21" r="F33"/>
  <c i="1" r="AZ117"/>
  <c i="11" r="J35"/>
  <c i="1" r="AV106"/>
  <c r="AT106"/>
  <c r="BC109"/>
  <c r="AY109"/>
  <c i="21" r="J33"/>
  <c i="1" r="AV117"/>
  <c r="AT117"/>
  <c i="4" r="F35"/>
  <c i="1" r="AZ98"/>
  <c i="11" r="J32"/>
  <c i="1" r="AG106"/>
  <c i="12" r="J35"/>
  <c i="1" r="AV107"/>
  <c r="AT107"/>
  <c i="16" r="J35"/>
  <c i="1" r="AV112"/>
  <c r="AT112"/>
  <c r="AN112"/>
  <c i="23" r="F33"/>
  <c i="1" r="AZ119"/>
  <c i="2" r="J33"/>
  <c i="1" r="AV95"/>
  <c r="AT95"/>
  <c i="12" r="F35"/>
  <c i="1" r="AZ107"/>
  <c i="16" r="F35"/>
  <c i="1" r="AZ112"/>
  <c i="25" r="F33"/>
  <c i="1" r="AZ121"/>
  <c i="8" r="F33"/>
  <c i="1" r="AZ102"/>
  <c i="23" r="J33"/>
  <c i="1" r="AV119"/>
  <c r="AT119"/>
  <c r="BA103"/>
  <c r="AW103"/>
  <c r="BA109"/>
  <c r="AW109"/>
  <c i="22" r="J33"/>
  <c i="1" r="AV118"/>
  <c r="AT118"/>
  <c i="5" r="J35"/>
  <c i="1" r="AV99"/>
  <c r="AT99"/>
  <c r="BB109"/>
  <c r="AX109"/>
  <c i="22" r="F33"/>
  <c i="1" r="AZ118"/>
  <c i="2" r="F33"/>
  <c i="1" r="AZ95"/>
  <c i="10" r="F35"/>
  <c i="1" r="AZ105"/>
  <c r="BB103"/>
  <c r="AX103"/>
  <c i="15" r="J35"/>
  <c i="1" r="AV111"/>
  <c r="AT111"/>
  <c i="24" r="J30"/>
  <c i="1" r="AG120"/>
  <c i="3" r="J30"/>
  <c i="1" r="AG96"/>
  <c r="BC97"/>
  <c r="AY97"/>
  <c i="8" r="J33"/>
  <c i="1" r="AV102"/>
  <c r="AT102"/>
  <c i="20" r="F33"/>
  <c i="1" r="AZ116"/>
  <c r="BA97"/>
  <c r="AW97"/>
  <c i="10" r="J35"/>
  <c i="1" r="AV105"/>
  <c r="AT105"/>
  <c i="14" r="F35"/>
  <c i="1" r="AZ110"/>
  <c r="BD97"/>
  <c i="9" r="F35"/>
  <c i="1" r="AZ104"/>
  <c i="13" r="J32"/>
  <c i="1" r="AG108"/>
  <c i="15" r="F35"/>
  <c i="1" r="AZ111"/>
  <c i="24" r="J33"/>
  <c i="1" r="AV120"/>
  <c r="AT120"/>
  <c i="6" r="J35"/>
  <c i="1" r="AV100"/>
  <c r="AT100"/>
  <c r="BC103"/>
  <c r="AY103"/>
  <c i="17" r="J35"/>
  <c i="1" r="AV113"/>
  <c r="AT113"/>
  <c i="3" r="J33"/>
  <c i="1" r="AV96"/>
  <c r="AT96"/>
  <c r="BB97"/>
  <c r="AX97"/>
  <c i="11" r="F35"/>
  <c i="1" r="AZ106"/>
  <c i="14" r="J35"/>
  <c i="1" r="AV110"/>
  <c r="AT110"/>
  <c r="AN110"/>
  <c i="7" r="F33"/>
  <c i="1" r="AZ101"/>
  <c i="3" r="F33"/>
  <c i="1" r="AZ96"/>
  <c i="19" r="J35"/>
  <c i="1" r="AV115"/>
  <c r="AT115"/>
  <c i="5" r="F35"/>
  <c i="1" r="AZ99"/>
  <c i="20" r="J33"/>
  <c i="1" r="AV116"/>
  <c r="AT116"/>
  <c r="AN116"/>
  <c i="7" r="J33"/>
  <c i="1" r="AV101"/>
  <c r="AT101"/>
  <c i="9" r="J35"/>
  <c i="1" r="AV104"/>
  <c r="AT104"/>
  <c i="18" r="J35"/>
  <c i="1" r="AV114"/>
  <c r="AT114"/>
  <c i="18" r="F35"/>
  <c i="1" r="AZ114"/>
  <c i="13" r="F35"/>
  <c i="1" r="AZ108"/>
  <c i="24" r="F33"/>
  <c i="1" r="AZ120"/>
  <c i="4" r="J35"/>
  <c i="1" r="AV98"/>
  <c r="AT98"/>
  <c r="BD103"/>
  <c r="BD109"/>
  <c i="25" r="J33"/>
  <c i="1" r="AV121"/>
  <c r="AT121"/>
  <c i="17" r="F35"/>
  <c i="1" r="AZ113"/>
  <c i="2" r="J30"/>
  <c i="1" r="AG95"/>
  <c i="3" l="1" r="T152"/>
  <c r="P152"/>
  <c i="1" r="AU96"/>
  <c i="23" r="BK129"/>
  <c r="J129"/>
  <c r="J96"/>
  <c i="8" r="BK134"/>
  <c r="J134"/>
  <c i="21" r="BK123"/>
  <c r="J123"/>
  <c i="7" r="BK125"/>
  <c r="J125"/>
  <c r="J96"/>
  <c i="10" r="BK125"/>
  <c r="J125"/>
  <c i="17" r="BK125"/>
  <c r="J125"/>
  <c i="15" r="BK125"/>
  <c r="J125"/>
  <c r="J98"/>
  <c i="25" r="J126"/>
  <c r="J97"/>
  <c i="1" r="AN120"/>
  <c i="24" r="J39"/>
  <c i="22" r="J133"/>
  <c r="J97"/>
  <c i="20" r="J39"/>
  <c i="16" r="J41"/>
  <c i="1" r="AN108"/>
  <c i="14" r="J41"/>
  <c i="13" r="J41"/>
  <c i="1" r="AN106"/>
  <c i="11" r="J98"/>
  <c r="J41"/>
  <c i="8" r="J96"/>
  <c i="1" r="AN96"/>
  <c i="3" r="J96"/>
  <c i="1" r="AN95"/>
  <c i="3" r="J39"/>
  <c i="2" r="J96"/>
  <c r="J39"/>
  <c i="1" r="AU97"/>
  <c r="AU109"/>
  <c i="8" r="J30"/>
  <c i="1" r="AG102"/>
  <c r="AN102"/>
  <c i="21" r="J30"/>
  <c i="1" r="AG117"/>
  <c i="10" r="J32"/>
  <c i="1" r="AG105"/>
  <c i="23" r="J30"/>
  <c i="1" r="AG119"/>
  <c r="AN119"/>
  <c r="AU103"/>
  <c i="5" r="J32"/>
  <c i="1" r="AG99"/>
  <c r="AN99"/>
  <c r="AZ103"/>
  <c r="AV103"/>
  <c r="AT103"/>
  <c i="17" r="J32"/>
  <c i="1" r="AG113"/>
  <c i="6" r="J32"/>
  <c i="1" r="AG100"/>
  <c r="AN100"/>
  <c i="25" r="J30"/>
  <c i="1" r="AG121"/>
  <c r="AZ97"/>
  <c r="AV97"/>
  <c r="AT97"/>
  <c r="BB94"/>
  <c r="AX94"/>
  <c i="12" r="J32"/>
  <c i="1" r="AG107"/>
  <c r="AN107"/>
  <c i="18" r="J32"/>
  <c i="1" r="AG114"/>
  <c i="4" r="J32"/>
  <c i="1" r="AG98"/>
  <c r="AZ109"/>
  <c r="AV109"/>
  <c r="AT109"/>
  <c i="19" r="J32"/>
  <c i="1" r="AG115"/>
  <c r="AN115"/>
  <c i="9" r="J32"/>
  <c i="1" r="AG104"/>
  <c r="BD94"/>
  <c r="W33"/>
  <c i="22" r="J30"/>
  <c i="1" r="AG118"/>
  <c r="AN118"/>
  <c r="BA94"/>
  <c r="W30"/>
  <c r="BC94"/>
  <c r="AY94"/>
  <c i="17" l="1" r="J41"/>
  <c i="21" r="J39"/>
  <c i="25" r="J39"/>
  <c i="10" r="J41"/>
  <c i="8" r="J39"/>
  <c i="10" r="J98"/>
  <c i="17" r="J98"/>
  <c i="21" r="J96"/>
  <c i="23" r="J39"/>
  <c i="22" r="J39"/>
  <c i="19" r="J41"/>
  <c i="18" r="J41"/>
  <c i="1" r="AN114"/>
  <c i="12" r="J41"/>
  <c i="9" r="J41"/>
  <c i="1" r="AN104"/>
  <c i="6" r="J41"/>
  <c i="5" r="J41"/>
  <c i="4" r="J41"/>
  <c i="1" r="AN98"/>
  <c r="AN117"/>
  <c r="AN105"/>
  <c r="AN113"/>
  <c r="AN121"/>
  <c r="AU94"/>
  <c i="15" r="J32"/>
  <c i="1" r="AG111"/>
  <c r="AN111"/>
  <c r="AW94"/>
  <c r="AK30"/>
  <c r="W31"/>
  <c r="W32"/>
  <c i="7" r="J30"/>
  <c i="1" r="AG101"/>
  <c r="AN101"/>
  <c r="AG103"/>
  <c r="AG97"/>
  <c r="AZ94"/>
  <c r="AV94"/>
  <c r="AK29"/>
  <c i="15" l="1" r="J41"/>
  <c i="7" r="J39"/>
  <c i="1" r="AN103"/>
  <c r="AN97"/>
  <c r="AG109"/>
  <c r="AN109"/>
  <c r="W29"/>
  <c r="AT9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<sst xmlns="http://schemas.openxmlformats.org/spreadsheetml/2006/main">
  <si>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</si>
  <si>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</si>
  <si>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</si>
  <si>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</si>
  <si>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</si>
  <si>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{f63f08b1-e6e0-48df-bbda-9194d7d8b60a}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</si>
  <si>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</si>
  <si>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</si>
  <si>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</si>
  <si>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</si>
  <si>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</si>
  <si>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</si>
  <si>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</si>
  <si>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</si>
  <si>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</si>
  <si>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</si>
  <si>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</si>
  <si>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Dejvické divadlo-Přístavba a stavební úpravy objektu č.p.1084, k.ú. Dejvice, Zelená 15a,Praha 6</t>
  </si>
  <si>
    <t>KSO:</t>
  </si>
  <si>
    <t>CC-CZ:</t>
  </si>
  <si>
    <t>Místo:</t>
  </si>
  <si>
    <t xml:space="preserve"> </t>
  </si>
  <si>
    <t>Datum:</t>
  </si>
  <si>
    <t>15. 12. 2024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</si>
  <si>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</si>
  <si>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</si>
  <si>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</si>
  <si>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</si>
  <si>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</si>
  <si>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</si>
  <si>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</si>
  <si>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</si>
  <si>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</si>
  <si>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</si>
  <si>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</si>
  <si>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</si>
  <si>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</si>
  <si>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</si>
  <si>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</si>
  <si>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</si>
  <si>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</si>
  <si>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</si>
  <si>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</si>
  <si>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</si>
  <si>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</si>
  <si>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</si>
  <si>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</si>
  <si>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</si>
  <si>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</si>
  <si>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</si>
  <si>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</si>
  <si>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</si>
  <si>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</si>
  <si>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</si>
  <si>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</si>
  <si>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</si>
  <si>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</si>
  <si>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</si>
  <si>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</si>
  <si>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</si>
  <si>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</si>
  <si>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</si>
  <si>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</si>
  <si>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</si>
  <si>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</si>
  <si>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</si>
  <si>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</si>
  <si>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</si>
  <si>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</si>
  <si>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</si>
  <si>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</si>
  <si>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</si>
  <si>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</si>
  <si>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</si>
  <si>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</si>
  <si>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</si>
  <si>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</si>
  <si>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</si>
  <si>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Bourací práce</t>
  </si>
  <si>
    <t>STA</t>
  </si>
  <si>
    <t>1</t>
  </si>
  <si>
    <t>{b3a30873-b5b4-420e-90be-fffbafdee73b}</t>
  </si>
  <si>
    <t>2</t>
  </si>
  <si>
    <t>02</t>
  </si>
  <si>
    <t>Stavební část</t>
  </si>
  <si>
    <t>{6a2c3021-101f-46c4-8312-5733af015b77}</t>
  </si>
  <si>
    <t>03</t>
  </si>
  <si>
    <t>ZTI</t>
  </si>
  <si>
    <t>{ebce8ebe-cdd4-4404-a4ef-e510ecec56f8}</t>
  </si>
  <si>
    <t>Vnitřní vodovod</t>
  </si>
  <si>
    <t>Soupis</t>
  </si>
  <si>
    <t>{23b3a49a-348f-4184-a838-0e4efe41fca4}</t>
  </si>
  <si>
    <t>Vnitřní kanalizace</t>
  </si>
  <si>
    <t>{13c89b53-3e06-4fd1-8eaf-0f611d50236c}</t>
  </si>
  <si>
    <t>Zařizovací předměty</t>
  </si>
  <si>
    <t>{e2a92fa9-9463-46ed-9c42-67d59eb080ad}</t>
  </si>
  <si>
    <t>04</t>
  </si>
  <si>
    <t>Elektro</t>
  </si>
  <si>
    <t>{516b2c20-ca70-4f35-a546-e054cf65e182}</t>
  </si>
  <si>
    <t>05</t>
  </si>
  <si>
    <t>Vytápění</t>
  </si>
  <si>
    <t>{579c9b88-129c-486e-ad5f-f5823b0e21ef}</t>
  </si>
  <si>
    <t>06</t>
  </si>
  <si>
    <t>Chlazení</t>
  </si>
  <si>
    <t>{cd92011e-5913-496a-83e0-076327555ea9}</t>
  </si>
  <si>
    <t>Zařízení č.1 - Větrání hlediště/jeviště</t>
  </si>
  <si>
    <t>{68a1d74b-d832-4aa0-8de5-c985d7e13fe1}</t>
  </si>
  <si>
    <t>Zařízení č.2 - Chlazení místnosti BN 1.03 (Technická kabina)</t>
  </si>
  <si>
    <t>{8d81a9d7-9a6f-4ad5-a21e-745e3b015ce2}</t>
  </si>
  <si>
    <t>Zařízení č.3 - Chlazení místnosti BN 1.01b (AV technika - racky)</t>
  </si>
  <si>
    <t>{ef15d8a8-060e-461d-83f3-270f30427dc6}</t>
  </si>
  <si>
    <t>Zařízení č.4 - Chlazení místnosti B 02.33 ( Náhradní zdrojú RPO)</t>
  </si>
  <si>
    <t>{97f534b4-acbf-484e-9e41-f9da5976195a}</t>
  </si>
  <si>
    <t>Demontáže</t>
  </si>
  <si>
    <t>{836b585a-8311-4f14-acaa-7f9c50f2eb5f}</t>
  </si>
  <si>
    <t>07</t>
  </si>
  <si>
    <t>Vzduchotechnika</t>
  </si>
  <si>
    <t>{db1ca83b-5a4b-4d73-bef6-39005aaf68c2}</t>
  </si>
  <si>
    <t>Zařízení1 - Větrání hlediště/jeviště</t>
  </si>
  <si>
    <t>{4486fe4f-a83e-47de-9535-876fecfd0c5b}</t>
  </si>
  <si>
    <t>Zařízení 2 - Větrání zázemí ve 2.PP</t>
  </si>
  <si>
    <t>{d85b3435-4aee-40bb-81c9-235918563154}</t>
  </si>
  <si>
    <t>Zařízení 3 - Odvětrání dílny</t>
  </si>
  <si>
    <t>{d8f50b38-745f-4746-9851-fb7d636d4a81}</t>
  </si>
  <si>
    <t>Zařízení 4 - Větrání místnosti s náhradním zdrojem</t>
  </si>
  <si>
    <t>{e1001037-85fd-479b-852e-48656b8798c9}</t>
  </si>
  <si>
    <t>Zařízení 5 - Úprava stávajících zařízení</t>
  </si>
  <si>
    <t>{86e4595c-b401-4e22-9317-66bd13b1f3d1}</t>
  </si>
  <si>
    <t>Demontáž a ekologická likvidace</t>
  </si>
  <si>
    <t>{4d9c494b-1038-4719-a073-2b68a24b74b3}</t>
  </si>
  <si>
    <t>08</t>
  </si>
  <si>
    <t>ZOTK - Zařízení pro odvod kouře a tepla</t>
  </si>
  <si>
    <t>{7fbb438d-986a-4b80-9e58-b58e840ff15d}</t>
  </si>
  <si>
    <t>09</t>
  </si>
  <si>
    <t>Měření a regulace</t>
  </si>
  <si>
    <t>{427d36ab-88be-4a76-8a18-2529fc19a932}</t>
  </si>
  <si>
    <t>10</t>
  </si>
  <si>
    <t>EPS_EROP, ESL</t>
  </si>
  <si>
    <t>{c3910596-71e4-4e5e-8d61-7d2dbacf4a16}</t>
  </si>
  <si>
    <t>11</t>
  </si>
  <si>
    <t>AV + jevištní technika</t>
  </si>
  <si>
    <t>{7ccf98e1-dc5a-45d3-86a5-bee9f665a2b7}</t>
  </si>
  <si>
    <t>13</t>
  </si>
  <si>
    <t>Zahradní a krajinářské úpravy</t>
  </si>
  <si>
    <t>{802743eb-9340-4c45-98b8-fd3fede29b45}</t>
  </si>
  <si>
    <t>14</t>
  </si>
  <si>
    <t>VRN</t>
  </si>
  <si>
    <t>{a2e1cc8c-115d-4599-9be6-e4675df37b9e}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</si>
  <si>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</si>
  <si>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</si>
  <si>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</si>
  <si>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</si>
  <si>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</si>
  <si>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</si>
  <si>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</si>
  <si>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</si>
  <si>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</si>
  <si>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</si>
  <si>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</si>
  <si>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</si>
  <si>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</si>
  <si>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761 - Konstrukce prosvětlovací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</si>
  <si>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</si>
  <si>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</si>
  <si>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</si>
  <si>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</si>
  <si>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772 - Podlahy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</si>
  <si>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</si>
  <si>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</si>
  <si>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</si>
  <si>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</si>
  <si>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</si>
  <si>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</si>
  <si>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</si>
  <si>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</si>
  <si>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</si>
  <si>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</si>
  <si>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</si>
  <si>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</si>
  <si>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</si>
  <si>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</si>
  <si>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</si>
  <si>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</si>
  <si>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</si>
  <si>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</si>
  <si>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Odstanění skalky</t>
  </si>
  <si>
    <t>m3</t>
  </si>
  <si>
    <t>4</t>
  </si>
  <si>
    <t>741738648</t>
  </si>
  <si>
    <t>9</t>
  </si>
  <si>
    <t>Ostatní konstrukce a práce, bourání</t>
  </si>
  <si>
    <t>961055111</t>
  </si>
  <si>
    <t>Bourání základů ze ŽB</t>
  </si>
  <si>
    <t>-1778711864</t>
  </si>
  <si>
    <t>3</t>
  </si>
  <si>
    <t>962031132</t>
  </si>
  <si>
    <t>Bourání příček nebo přizdívek z cihel pálených tl do 100 mm</t>
  </si>
  <si>
    <t>m2</t>
  </si>
  <si>
    <t>-427566684</t>
  </si>
  <si>
    <t>962031133</t>
  </si>
  <si>
    <t>Bourání příček nebo přizdívek z cihel pálených tl přes 100 do 150 mm</t>
  </si>
  <si>
    <t>-1715033150</t>
  </si>
  <si>
    <t>5</t>
  </si>
  <si>
    <t>962032230</t>
  </si>
  <si>
    <t>Bourání zdiva z cihel pálených nebo vápenopískových na MV nebo MVC do 1 m3</t>
  </si>
  <si>
    <t>286193863</t>
  </si>
  <si>
    <t>6</t>
  </si>
  <si>
    <t>962032231</t>
  </si>
  <si>
    <t>Bourání zdiva z cihel pálených nebo vápenopískových na MV nebo MVC přes 1 m3</t>
  </si>
  <si>
    <t>1452581256</t>
  </si>
  <si>
    <t>7</t>
  </si>
  <si>
    <t>962032631</t>
  </si>
  <si>
    <t>Bourání zdiva komínového z cihel pálených, šamotových nebo vápenopískových na MV nebo MVC</t>
  </si>
  <si>
    <t>-624073001</t>
  </si>
  <si>
    <t>8</t>
  </si>
  <si>
    <t>962052211</t>
  </si>
  <si>
    <t>Bourání zdiva nadzákladového ze ŽB přes 1 m3</t>
  </si>
  <si>
    <t>-1994195816</t>
  </si>
  <si>
    <t>962071711</t>
  </si>
  <si>
    <t>Bourání kovových, litinových nebo nýtovaných sloupů s patkou a hlavicí</t>
  </si>
  <si>
    <t>t</t>
  </si>
  <si>
    <t>-532940008</t>
  </si>
  <si>
    <t>962086111</t>
  </si>
  <si>
    <t>Bourání pórobetonových příček nebo přizdívek tl přes 100 do 150 mm</t>
  </si>
  <si>
    <t>-596495526</t>
  </si>
  <si>
    <t>963051113</t>
  </si>
  <si>
    <t>Bourání ŽB stropů deskových tl přes 80 mm</t>
  </si>
  <si>
    <t>-17867691</t>
  </si>
  <si>
    <t>965042231</t>
  </si>
  <si>
    <t>Bourání podkladů pod dlažby nebo mazanin betonových nebo z litého asfaltu tl přes 100 mm pl do 4 m2</t>
  </si>
  <si>
    <t>1445031353</t>
  </si>
  <si>
    <t>965049112</t>
  </si>
  <si>
    <t>Příplatek k bourání betonových mazanin za bourání mazanin se svařovanou sítí tl přes 100 mm</t>
  </si>
  <si>
    <t>1899780877</t>
  </si>
  <si>
    <t>966008211</t>
  </si>
  <si>
    <t>Bourání odvodňovacího žlabu z betonových příkopových tvárnic š do 500 mm</t>
  </si>
  <si>
    <t>m</t>
  </si>
  <si>
    <t>865877975</t>
  </si>
  <si>
    <t>15</t>
  </si>
  <si>
    <t>966071711</t>
  </si>
  <si>
    <t>Bourání sloupků a vzpěr plotových ocelových do 2,5 m zabetonovaných</t>
  </si>
  <si>
    <t>kus</t>
  </si>
  <si>
    <t>2064701677</t>
  </si>
  <si>
    <t>16</t>
  </si>
  <si>
    <t>966071821</t>
  </si>
  <si>
    <t>Rozebrání oplocení z drátěného pletiva se čtvercovými oky v do 1,6 m</t>
  </si>
  <si>
    <t>1839774383</t>
  </si>
  <si>
    <t>17</t>
  </si>
  <si>
    <t>966073811</t>
  </si>
  <si>
    <t>Rozebrání vrat a vrátek k oplocení pl přes 2 do 6 m2</t>
  </si>
  <si>
    <t>1774364694</t>
  </si>
  <si>
    <t>18</t>
  </si>
  <si>
    <t>966080113</t>
  </si>
  <si>
    <t>Bourání kontaktního zateplení z desek z minerální vlny tl přes 60 do 120 mm</t>
  </si>
  <si>
    <t>75853969</t>
  </si>
  <si>
    <t>19</t>
  </si>
  <si>
    <t>966083118</t>
  </si>
  <si>
    <t>Demontáž odvětrávané fasády stěn s hliníkovou obousměrnou konstrukcí</t>
  </si>
  <si>
    <t>-1236868720</t>
  </si>
  <si>
    <t>20</t>
  </si>
  <si>
    <t>967031132</t>
  </si>
  <si>
    <t>Přisekání rovných ostění v cihelném zdivu na MV nebo MVC</t>
  </si>
  <si>
    <t>1027041981</t>
  </si>
  <si>
    <t>967031742</t>
  </si>
  <si>
    <t>Přisekání plošné zdiva z cihel pálených na MC tl do 100 mm</t>
  </si>
  <si>
    <t>-1435560130</t>
  </si>
  <si>
    <t>22</t>
  </si>
  <si>
    <t>968062376</t>
  </si>
  <si>
    <t>Vybourání dřevěných rámů oken zdvojených včetně křídel pl do 4 m2</t>
  </si>
  <si>
    <t>575481189</t>
  </si>
  <si>
    <t>23</t>
  </si>
  <si>
    <t>968062377</t>
  </si>
  <si>
    <t>Vybourání dřevěných rámů oken zdvojených včetně křídel pl přes 4 m2</t>
  </si>
  <si>
    <t>1303435171</t>
  </si>
  <si>
    <t>24</t>
  </si>
  <si>
    <t>968072455</t>
  </si>
  <si>
    <t>Vybourání kovových dveřních zárubní pl do 2 m2</t>
  </si>
  <si>
    <t>1144891707</t>
  </si>
  <si>
    <t>25</t>
  </si>
  <si>
    <t>968072456</t>
  </si>
  <si>
    <t>Vybourání kovových dveřních zárubní pl přes 2 m2</t>
  </si>
  <si>
    <t>-1517710647</t>
  </si>
  <si>
    <t>26</t>
  </si>
  <si>
    <t>971033561</t>
  </si>
  <si>
    <t>Vybourání otvorů ve zdivu cihelném pl do 1 m2 na MVC nebo MV tl do 600 mm</t>
  </si>
  <si>
    <t>-2138383725</t>
  </si>
  <si>
    <t>27</t>
  </si>
  <si>
    <t>972054491</t>
  </si>
  <si>
    <t>Vybourání otvorů v ŽB stropech nebo klenbách pl do 1 m2 tl přes 80 mm</t>
  </si>
  <si>
    <t>278811475</t>
  </si>
  <si>
    <t>28</t>
  </si>
  <si>
    <t>973031514</t>
  </si>
  <si>
    <t>Vysekání kapes ve zdivu cihelném na MV nebo MVC pro upevňovací prvky hl přes 150 mm</t>
  </si>
  <si>
    <t>-1609519692</t>
  </si>
  <si>
    <t>29</t>
  </si>
  <si>
    <t>976082131</t>
  </si>
  <si>
    <t>Vybourání objímek, držáků nebo věšáků ze zdiva cihelného</t>
  </si>
  <si>
    <t>876258262</t>
  </si>
  <si>
    <t>30</t>
  </si>
  <si>
    <t>976085411</t>
  </si>
  <si>
    <t>Vybourání kanalizačních rámů včetně poklopů nebo mříží pl přes 0,6 m2</t>
  </si>
  <si>
    <t>1898232316</t>
  </si>
  <si>
    <t>31</t>
  </si>
  <si>
    <t>977312114</t>
  </si>
  <si>
    <t>Řezání stávajících betonových mazanin vyztužených hl do 200 mm</t>
  </si>
  <si>
    <t>1547188</t>
  </si>
  <si>
    <t>997</t>
  </si>
  <si>
    <t>Přesun sutě</t>
  </si>
  <si>
    <t>32</t>
  </si>
  <si>
    <t>997013212</t>
  </si>
  <si>
    <t>Vnitrostaveništní doprava suti a vybouraných hmot pro budovy v přes 6 do 9 m ručně</t>
  </si>
  <si>
    <t>304680925</t>
  </si>
  <si>
    <t>33</t>
  </si>
  <si>
    <t>997013219</t>
  </si>
  <si>
    <t>Příplatek k vnitrostaveništní dopravě suti a vybouraných hmot za zvětšenou dopravu suti ZKD 10 m</t>
  </si>
  <si>
    <t>-1939805113</t>
  </si>
  <si>
    <t>34</t>
  </si>
  <si>
    <t>997013501</t>
  </si>
  <si>
    <t>Odvoz suti a vybouraných hmot na skládku nebo meziskládku do 1 km se složením</t>
  </si>
  <si>
    <t>507313203</t>
  </si>
  <si>
    <t>35</t>
  </si>
  <si>
    <t>997013509</t>
  </si>
  <si>
    <t>Příplatek k odvozu suti a vybouraných hmot na skládku ZKD 1 km přes 1 km</t>
  </si>
  <si>
    <t>-1004393069</t>
  </si>
  <si>
    <t>36</t>
  </si>
  <si>
    <t>997013631</t>
  </si>
  <si>
    <t>Poplatek za uložení na skládce (skládkovné) stavebního odpadu směsného kód odpadu 17 09 04</t>
  </si>
  <si>
    <t>-2030005546</t>
  </si>
  <si>
    <t>PSV</t>
  </si>
  <si>
    <t>Práce a dodávky PSV</t>
  </si>
  <si>
    <t>761</t>
  </si>
  <si>
    <t>Konstrukce prosvětlovací</t>
  </si>
  <si>
    <t>37</t>
  </si>
  <si>
    <t>761661805</t>
  </si>
  <si>
    <t>Demontáž sklepního světlíku (anglického dvorku) hl přes 1,00 m</t>
  </si>
  <si>
    <t>1529402112</t>
  </si>
  <si>
    <t>764</t>
  </si>
  <si>
    <t>Konstrukce klempířské</t>
  </si>
  <si>
    <t>38</t>
  </si>
  <si>
    <t>764002841</t>
  </si>
  <si>
    <t>Demontáž oplechování horních ploch zdí a nadezdívek do suti</t>
  </si>
  <si>
    <t>-1521339944</t>
  </si>
  <si>
    <t>39</t>
  </si>
  <si>
    <t>764002871</t>
  </si>
  <si>
    <t>Demontáž lemování zdí do suti</t>
  </si>
  <si>
    <t>-1551519095</t>
  </si>
  <si>
    <t>765</t>
  </si>
  <si>
    <t>Krytina skládaná</t>
  </si>
  <si>
    <t>40</t>
  </si>
  <si>
    <t>765231801</t>
  </si>
  <si>
    <t>Demontáž obkladu fasády</t>
  </si>
  <si>
    <t>-155122852</t>
  </si>
  <si>
    <t>766</t>
  </si>
  <si>
    <t>Konstrukce truhlářské</t>
  </si>
  <si>
    <t>41</t>
  </si>
  <si>
    <t>766691812</t>
  </si>
  <si>
    <t>Demontáž parapetních desek dřevěných nebo plastových šířky přes 300 mm</t>
  </si>
  <si>
    <t>1819978802</t>
  </si>
  <si>
    <t>42</t>
  </si>
  <si>
    <t>766812840</t>
  </si>
  <si>
    <t>Demontáž kuchyňských linek dřevěných nebo kovových dl přes 1,8 do 2,1 m</t>
  </si>
  <si>
    <t>-1579949266</t>
  </si>
  <si>
    <t>767</t>
  </si>
  <si>
    <t>Konstrukce zámečnické</t>
  </si>
  <si>
    <t>43</t>
  </si>
  <si>
    <t>767114813</t>
  </si>
  <si>
    <t>Demontáž stěn a příček rámových zasklených vnitřních plochy přes 9 do 12 m2</t>
  </si>
  <si>
    <t>422457197</t>
  </si>
  <si>
    <t>44</t>
  </si>
  <si>
    <t>767161813</t>
  </si>
  <si>
    <t>Demontáž zábradlí rovného nerozebíratelného hmotnosti 1 m zábradlí do 20 kg do suti</t>
  </si>
  <si>
    <t>1073038214</t>
  </si>
  <si>
    <t>45</t>
  </si>
  <si>
    <t>767211801</t>
  </si>
  <si>
    <t>Demontáž sedadel</t>
  </si>
  <si>
    <t>1948850643</t>
  </si>
  <si>
    <t>46</t>
  </si>
  <si>
    <t>767590840</t>
  </si>
  <si>
    <t>Demontáž podlah z podlahových roštů</t>
  </si>
  <si>
    <t>-2018677246</t>
  </si>
  <si>
    <t>47</t>
  </si>
  <si>
    <t>767661811</t>
  </si>
  <si>
    <t>Demontáž mříží pevných nebo otevíravých</t>
  </si>
  <si>
    <t>1180651893</t>
  </si>
  <si>
    <t>48</t>
  </si>
  <si>
    <t>767832802</t>
  </si>
  <si>
    <t>Demontáž venkovních požárních žebříků bez ochranného koše</t>
  </si>
  <si>
    <t>-162818553</t>
  </si>
  <si>
    <t>49</t>
  </si>
  <si>
    <t>767996801</t>
  </si>
  <si>
    <t>Demontáž atypických zámečnických konstrukcí rozebráním hm jednotlivých dílů do 50 kg</t>
  </si>
  <si>
    <t>kg</t>
  </si>
  <si>
    <t>915318884</t>
  </si>
  <si>
    <t>772</t>
  </si>
  <si>
    <t>Podlahy z kamene</t>
  </si>
  <si>
    <t>50</t>
  </si>
  <si>
    <t>772522811</t>
  </si>
  <si>
    <t>Demontáž dlažby z kamene do suti z tvrdých kamenů kladených do malty</t>
  </si>
  <si>
    <t>-112184995</t>
  </si>
  <si>
    <t>02 - Stavební část</t>
  </si>
  <si>
    <t xml:space="preserve">    2 - Zakládání</t>
  </si>
  <si>
    <t xml:space="preserve">    3 - Svislé a kompletní konstrukce</t>
  </si>
  <si>
    <t xml:space="preserve">      32 - Konstrukce přehrad a opěrné zdi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</si>
  <si>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</si>
  <si>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</si>
  <si>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</si>
  <si>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64 - Osazování výplní otvorů</t>
  </si>
  <si>
    <t xml:space="preserve">    89 - Ostatní konstrukce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</si>
  <si>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</si>
  <si>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</si>
  <si>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</si>
  <si>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</si>
  <si>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</si>
  <si>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</si>
  <si>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727 - Zdravotechnika - požární ochrana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</si>
  <si>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</si>
  <si>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</si>
  <si>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</si>
  <si>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</si>
  <si>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</si>
  <si>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</si>
  <si>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</si>
  <si>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</si>
  <si>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</si>
  <si>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</si>
  <si>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</si>
  <si>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</si>
  <si>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111211101</t>
  </si>
  <si>
    <t>Odstranění křovin a stromů průměru kmene do 100 mm i s kořeny sklonu terénu do 1:5 ručně</t>
  </si>
  <si>
    <t>659620530</t>
  </si>
  <si>
    <t>112101102</t>
  </si>
  <si>
    <t>Odstranění stromů listnatých průměru kmene přes 300 do 500 mm</t>
  </si>
  <si>
    <t>2139868737</t>
  </si>
  <si>
    <t>112251102</t>
  </si>
  <si>
    <t>Odstranění pařezů průměru přes 300 do 500 mm</t>
  </si>
  <si>
    <t>-41847540</t>
  </si>
  <si>
    <t>113106171</t>
  </si>
  <si>
    <t>Rozebrání dlažeb vozovek ze zámkové dlažby s ložem z kameniva ručně</t>
  </si>
  <si>
    <t>-93662471</t>
  </si>
  <si>
    <t>113107012</t>
  </si>
  <si>
    <t>Odstranění podkladu z kameniva těženého tl přes 100 do 200 mm při překopech ručně</t>
  </si>
  <si>
    <t>-2067922270</t>
  </si>
  <si>
    <t>131212531</t>
  </si>
  <si>
    <t>Hloubení jamek objem do 0,5 m3 v soudržných horninách třídy těžitelnosti I skupiny 3 ručně</t>
  </si>
  <si>
    <t>-1309967512</t>
  </si>
  <si>
    <t>131213702</t>
  </si>
  <si>
    <t>Hloubení nezapažených jam v nesoudržných horninách třídy těžitelnosti I skupiny 3 ručně</t>
  </si>
  <si>
    <t>305021118</t>
  </si>
  <si>
    <t>131253204</t>
  </si>
  <si>
    <t>Hloubení jam zapažených v hornině třídy těžitelnosti I skupiny 3 objem přes 100 m3 strojně v omezeném prostoru</t>
  </si>
  <si>
    <t>-1945167085</t>
  </si>
  <si>
    <t>132212131</t>
  </si>
  <si>
    <t>Hloubení nezapažených rýh šířky do 800 mm v soudržných horninách třídy těžitelnosti I skupiny 3 ručně</t>
  </si>
  <si>
    <t>-574393705</t>
  </si>
  <si>
    <t>139001101</t>
  </si>
  <si>
    <t>Příplatek za ztížení vykopávky v blízkosti podzemního vedení</t>
  </si>
  <si>
    <t>-1691015106</t>
  </si>
  <si>
    <t>139711111</t>
  </si>
  <si>
    <t>Vykopávky v uzavřených prostorech v hornině třídy těžitelnosti I skupiny 1 až 3 ručně</t>
  </si>
  <si>
    <t>-962709567</t>
  </si>
  <si>
    <t>139911121</t>
  </si>
  <si>
    <t>Bourání kcí v hloubených vykopávkách ze zdiva z betonu prostého ručně</t>
  </si>
  <si>
    <t>1141559705</t>
  </si>
  <si>
    <t>151711111</t>
  </si>
  <si>
    <t>Osazení zápor ocelových dl do 8 m</t>
  </si>
  <si>
    <t>-651190710</t>
  </si>
  <si>
    <t>151711121</t>
  </si>
  <si>
    <t>Osazení zápor ocelových dl do 14 m</t>
  </si>
  <si>
    <t>-953953431</t>
  </si>
  <si>
    <t>M</t>
  </si>
  <si>
    <t>13010974</t>
  </si>
  <si>
    <t>ocel profilová jakost S235JR (11 375) průřez HEB 140</t>
  </si>
  <si>
    <t>2021731916</t>
  </si>
  <si>
    <t>151712111</t>
  </si>
  <si>
    <t>Převázka ocelová zdvojená pro kotvení záporového pažení</t>
  </si>
  <si>
    <t>-2128322766</t>
  </si>
  <si>
    <t>13010822</t>
  </si>
  <si>
    <t>ocel profilová jakost S235JR (11 375) průřez U (UPN) 160</t>
  </si>
  <si>
    <t>229812659</t>
  </si>
  <si>
    <t>151712121</t>
  </si>
  <si>
    <t>Odstranění ocelové převázky zdvojené pro kotvení záporového pažení</t>
  </si>
  <si>
    <t>-464305345</t>
  </si>
  <si>
    <t>151721111</t>
  </si>
  <si>
    <t>Zřízení pažení do ocelových zápor hl výkopu do 4 m s jeho následným odstraněním</t>
  </si>
  <si>
    <t>-476276595</t>
  </si>
  <si>
    <t>151721112</t>
  </si>
  <si>
    <t>Zřízení pažení do ocelových zápor hl výkopu do 10 m s jeho následným odstraněním</t>
  </si>
  <si>
    <t>646149777</t>
  </si>
  <si>
    <t>153891311</t>
  </si>
  <si>
    <t>Opěrné desky do 30x30 cm tl do 30 mm</t>
  </si>
  <si>
    <t>-1609179694</t>
  </si>
  <si>
    <t>161151103</t>
  </si>
  <si>
    <t>Svislé přemístění výkopku z horniny třídy těžitelnosti I skupiny 1 až 3 hl výkopu přes 4 do 8 m</t>
  </si>
  <si>
    <t>-1917488612</t>
  </si>
  <si>
    <t>161151603</t>
  </si>
  <si>
    <t>Vytažení výkopku těženého z prostoru pod základy z hl přes 3 do 6 m v hornině třídy těžitelnosti I skupiny 1 až 3</t>
  </si>
  <si>
    <t>-1713312427</t>
  </si>
  <si>
    <t>162201402</t>
  </si>
  <si>
    <t>Vodorovné přemístění větví stromů listnatých do 1 km D kmene přes 300 do 500 mm</t>
  </si>
  <si>
    <t>104304300</t>
  </si>
  <si>
    <t>162201412</t>
  </si>
  <si>
    <t>Vodorovné přemístění kmenů stromů listnatých do 1 km D kmene přes 300 do 500 mm</t>
  </si>
  <si>
    <t>1492121193</t>
  </si>
  <si>
    <t>162211311</t>
  </si>
  <si>
    <t>Vodorovné přemístění výkopku z horniny třídy těžitelnosti I skupiny 1 až 3 stavebním kolečkem do 10 m</t>
  </si>
  <si>
    <t>512338842</t>
  </si>
  <si>
    <t>162211319</t>
  </si>
  <si>
    <t>Příplatek k vodorovnému přemístění výkopku z horniny třídy těžitelnosti I skupiny 1 až 3 stavebním kolečkem za každých dalších 10 m</t>
  </si>
  <si>
    <t>-875169339</t>
  </si>
  <si>
    <t>162301932</t>
  </si>
  <si>
    <t>Příplatek k vodorovnému přemístění větví stromů listnatých D kmene přes 300 do 500 mm ZKD 1 km</t>
  </si>
  <si>
    <t>-479763213</t>
  </si>
  <si>
    <t>162301952</t>
  </si>
  <si>
    <t>Příplatek k vodorovnému přemístění kmenů stromů listnatých D kmene přes 300 do 500 mm ZKD 1 km</t>
  </si>
  <si>
    <t>864794647</t>
  </si>
  <si>
    <t>162351103</t>
  </si>
  <si>
    <t>Vodorovné přemístění přes 50 do 500 m výkopku/sypaniny z horniny třídy těžitelnosti I skupiny 1 až 3</t>
  </si>
  <si>
    <t>-1738805732</t>
  </si>
  <si>
    <t>162704141</t>
  </si>
  <si>
    <t>Vodorovné přemístění znehodnocené suspenze přes 5000 do 6000 m</t>
  </si>
  <si>
    <t>1956818939</t>
  </si>
  <si>
    <t>162704149</t>
  </si>
  <si>
    <t>Příplatek k vodorovnému přemístění znehodnocené suspenze ZKD 1000 m</t>
  </si>
  <si>
    <t>1890645190</t>
  </si>
  <si>
    <t>162751117</t>
  </si>
  <si>
    <t>Vodorovné přemístění přes 9 000 do 10000 m výkopku/sypaniny z horniny třídy těžitelnosti I skupiny 1 až 3</t>
  </si>
  <si>
    <t>-843424051</t>
  </si>
  <si>
    <t>162751119</t>
  </si>
  <si>
    <t>Příplatek k vodorovnému přemístění výkopku/sypaniny z horniny třídy těžitelnosti I skupiny 1 až 3 ZKD 1000 m přes 10000 m</t>
  </si>
  <si>
    <t>-1028037162</t>
  </si>
  <si>
    <t>166151101</t>
  </si>
  <si>
    <t>Přehození neulehlého výkopku z horniny třídy těžitelnosti I skupiny 1 až 3 strojně</t>
  </si>
  <si>
    <t>369356606</t>
  </si>
  <si>
    <t>167151111</t>
  </si>
  <si>
    <t>Nakládání výkopku z hornin třídy těžitelnosti I skupiny 1 až 3 přes 100 m3</t>
  </si>
  <si>
    <t>529353073</t>
  </si>
  <si>
    <t>171201221</t>
  </si>
  <si>
    <t>Poplatek za uložení na skládce (skládkovné) zeminy a kamení kód odpadu 17 05 04</t>
  </si>
  <si>
    <t>741193119</t>
  </si>
  <si>
    <t>174111102</t>
  </si>
  <si>
    <t>Zásyp v uzavřených prostorech sypaninou se zhutněním ručně</t>
  </si>
  <si>
    <t>772652358</t>
  </si>
  <si>
    <t>10364100</t>
  </si>
  <si>
    <t>Nová zásypová zemina</t>
  </si>
  <si>
    <t>378438402</t>
  </si>
  <si>
    <t>181911102</t>
  </si>
  <si>
    <t>Úprava pláně v hornině třídy těžitelnosti I skupiny 1 až 2 se zhutněním ručně</t>
  </si>
  <si>
    <t>1122809065</t>
  </si>
  <si>
    <t>182313101</t>
  </si>
  <si>
    <t>Vyplnění otvorů tvárnic nebo panelů ornicí</t>
  </si>
  <si>
    <t>-5589225</t>
  </si>
  <si>
    <t>10364101</t>
  </si>
  <si>
    <t>zemina pro terénní úpravy - ornice</t>
  </si>
  <si>
    <t>-154854668</t>
  </si>
  <si>
    <t>184818242</t>
  </si>
  <si>
    <t>Ochrana kmene průměru přes 300 do 500 mm bedněním výšky přes 2 do 3 m</t>
  </si>
  <si>
    <t>692994051</t>
  </si>
  <si>
    <t>Zakládání</t>
  </si>
  <si>
    <t>153211002</t>
  </si>
  <si>
    <t>Zřízení stříkaného betonu tl přes 50 do 100 mm skalních a poloskalních ploch</t>
  </si>
  <si>
    <t>-1072595565</t>
  </si>
  <si>
    <t>58933331</t>
  </si>
  <si>
    <t>beton C 30/37 XF2-4 kamenivo frakce 0/8</t>
  </si>
  <si>
    <t>-2115278156</t>
  </si>
  <si>
    <t>153273113</t>
  </si>
  <si>
    <t>Výztuž stříkaného betonu ze svařovaných sítí jednovrstvá D drátu přes 6 do 8 mm skalních a poloskalních ploch</t>
  </si>
  <si>
    <t>-1315547465</t>
  </si>
  <si>
    <t>211571111</t>
  </si>
  <si>
    <t>Výplň odvodňovacích žeber nebo trativodů štěrkopískem tříděným</t>
  </si>
  <si>
    <t>-1476941957</t>
  </si>
  <si>
    <t>211971121</t>
  </si>
  <si>
    <t>Zřízení opláštění žeber nebo trativodů geotextilií v rýze nebo zářezu sklonu přes 1:2 š do 2,5 m</t>
  </si>
  <si>
    <t>-309283356</t>
  </si>
  <si>
    <t>69311081</t>
  </si>
  <si>
    <t>geotextilie netkaná separační, ochranná, filtrační, drenážní PES 300g/m2</t>
  </si>
  <si>
    <t>-604108681</t>
  </si>
  <si>
    <t>212755214</t>
  </si>
  <si>
    <t>Trativody z drenážních trubek plastových flexibilních DN 100 mm bez lože a obsypu</t>
  </si>
  <si>
    <t>-566211402</t>
  </si>
  <si>
    <t>51</t>
  </si>
  <si>
    <t>225511114</t>
  </si>
  <si>
    <t>Vrty maloprofilové jádrové D přes 195 do 245 mm úklon do 45° hl 0 až 25 m hornina III a IV</t>
  </si>
  <si>
    <t>1257376517</t>
  </si>
  <si>
    <t>52</t>
  </si>
  <si>
    <t>226211213</t>
  </si>
  <si>
    <t>Vrty velkoprofilové svislé zapažené D přes 400 do 450 mm hl od 0 do 10 m hornina III</t>
  </si>
  <si>
    <t>109532214</t>
  </si>
  <si>
    <t>53</t>
  </si>
  <si>
    <t>231211311</t>
  </si>
  <si>
    <t>Zřízení pilot svislých zapažených D přes 245 do 450 mm hl od 0 do 30 m s vytažením pažnic z betonu prostého</t>
  </si>
  <si>
    <t>-1412871269</t>
  </si>
  <si>
    <t>54</t>
  </si>
  <si>
    <t>58932940</t>
  </si>
  <si>
    <t>beton C 25/30 XF2-3 kamenivo frakce 0/8</t>
  </si>
  <si>
    <t>-1726718326</t>
  </si>
  <si>
    <t>55</t>
  </si>
  <si>
    <t>273322611</t>
  </si>
  <si>
    <t>Základové desky ze ŽB se zvýšenými nároky na prostředí tř. C 30/37</t>
  </si>
  <si>
    <t>-1493015457</t>
  </si>
  <si>
    <t>56</t>
  </si>
  <si>
    <t>273351121</t>
  </si>
  <si>
    <t>Zřízení bednění základových desek</t>
  </si>
  <si>
    <t>-1853306922</t>
  </si>
  <si>
    <t>57</t>
  </si>
  <si>
    <t>273351122</t>
  </si>
  <si>
    <t>Odstranění bednění základových desek</t>
  </si>
  <si>
    <t>1586105767</t>
  </si>
  <si>
    <t>58</t>
  </si>
  <si>
    <t>273361821</t>
  </si>
  <si>
    <t>Výztuž základových desek betonářskou ocelí 10 505 (R)</t>
  </si>
  <si>
    <t>293310521</t>
  </si>
  <si>
    <t>59</t>
  </si>
  <si>
    <t>273325912</t>
  </si>
  <si>
    <t>Příplatek k ŽB základových desek za úpravu povrchů přehlazením</t>
  </si>
  <si>
    <t>1642812416</t>
  </si>
  <si>
    <t>60</t>
  </si>
  <si>
    <t>274322611</t>
  </si>
  <si>
    <t>Základové pasy ze ŽB se zvýšenými nároky na prostředí tř. C 30/37</t>
  </si>
  <si>
    <t>-1699510213</t>
  </si>
  <si>
    <t>61</t>
  </si>
  <si>
    <t>274351121</t>
  </si>
  <si>
    <t>Zřízení bednění základových pasů rovného</t>
  </si>
  <si>
    <t>-597362816</t>
  </si>
  <si>
    <t>62</t>
  </si>
  <si>
    <t>274351122</t>
  </si>
  <si>
    <t>Odstranění bednění základových pasů rovného</t>
  </si>
  <si>
    <t>-1483590855</t>
  </si>
  <si>
    <t>63</t>
  </si>
  <si>
    <t>278381136</t>
  </si>
  <si>
    <t>Základy pod technologická zařízení půdorysné plochy přes 0,09 do 0,25 m2 z betonu prostého tř. C 25/30</t>
  </si>
  <si>
    <t>476404184</t>
  </si>
  <si>
    <t>64</t>
  </si>
  <si>
    <t>279362021</t>
  </si>
  <si>
    <t>Výztuž základových zdí nosných svařovanými sítěmi Kari</t>
  </si>
  <si>
    <t>416064323</t>
  </si>
  <si>
    <t>65</t>
  </si>
  <si>
    <t>279232513</t>
  </si>
  <si>
    <t>Postupná podezdívka základového zdiva cihlami betonovými na MC</t>
  </si>
  <si>
    <t>2111992459</t>
  </si>
  <si>
    <t>66</t>
  </si>
  <si>
    <t>279311126</t>
  </si>
  <si>
    <t>Postupné podbetonování základového zdiva prostým betonem se zvýšenými nároky na prostředí tř. C 25/30</t>
  </si>
  <si>
    <t>-1044406412</t>
  </si>
  <si>
    <t>67</t>
  </si>
  <si>
    <t>279351411</t>
  </si>
  <si>
    <t>Bednění základového zdiva při podbetonování ploch rovinných zřízení</t>
  </si>
  <si>
    <t>1298586782</t>
  </si>
  <si>
    <t>68</t>
  </si>
  <si>
    <t>279351412</t>
  </si>
  <si>
    <t>Bednění základového zdiva při podbetonování ploch rovinných odstranění</t>
  </si>
  <si>
    <t>1403131797</t>
  </si>
  <si>
    <t>69</t>
  </si>
  <si>
    <t>282602113</t>
  </si>
  <si>
    <t>Injektování povrchové vysokotlaké s dvojitým obturátorem mikropilot a kotev tlakem přes 2 do 4,5 MPa</t>
  </si>
  <si>
    <t>hod</t>
  </si>
  <si>
    <t>771386136</t>
  </si>
  <si>
    <t>70</t>
  </si>
  <si>
    <t>58932940.1</t>
  </si>
  <si>
    <t>Směs na injektáž mikropilot</t>
  </si>
  <si>
    <t>-1558281891</t>
  </si>
  <si>
    <t>71</t>
  </si>
  <si>
    <t>283111113</t>
  </si>
  <si>
    <t>Zřízení trubkových mikropilot svislých část hladká D přes 105 do 115 mm</t>
  </si>
  <si>
    <t>-431431434</t>
  </si>
  <si>
    <t>72</t>
  </si>
  <si>
    <t>14011080</t>
  </si>
  <si>
    <t>trubka ocelová bezešvá hladká jakost 11 353 108x16mm</t>
  </si>
  <si>
    <t>1627365668</t>
  </si>
  <si>
    <t>73</t>
  </si>
  <si>
    <t>283111123</t>
  </si>
  <si>
    <t>Zřízení trubkových mikropilot svislých část manžetová D přes 105 do 115 mm</t>
  </si>
  <si>
    <t>-1513382558</t>
  </si>
  <si>
    <t>74</t>
  </si>
  <si>
    <t>754925425</t>
  </si>
  <si>
    <t>75</t>
  </si>
  <si>
    <t>283131113</t>
  </si>
  <si>
    <t>Zřízení hlavy mikropilot namáhaných tlakem i tahem D přes 105 do 115 mm</t>
  </si>
  <si>
    <t>2028381591</t>
  </si>
  <si>
    <t>76</t>
  </si>
  <si>
    <t>13611264</t>
  </si>
  <si>
    <t>plech ocelový hladký jakost S235JR tl 30mm tabule</t>
  </si>
  <si>
    <t>-1558096200</t>
  </si>
  <si>
    <t>77</t>
  </si>
  <si>
    <t>13611238</t>
  </si>
  <si>
    <t>plech ocelový hladký jakost S235JR tl 15mm tabule</t>
  </si>
  <si>
    <t>-1363100109</t>
  </si>
  <si>
    <t>78</t>
  </si>
  <si>
    <t>292111111</t>
  </si>
  <si>
    <t>Montáž pomocné konstrukce ocelové pro zvláštní zakládání z terénu</t>
  </si>
  <si>
    <t>-1355139082</t>
  </si>
  <si>
    <t>79</t>
  </si>
  <si>
    <t>292111112</t>
  </si>
  <si>
    <t>Demontáž pomocné konstrukce ocelové pro zvláštní zakládání z terénu</t>
  </si>
  <si>
    <t>1975601000</t>
  </si>
  <si>
    <t>80</t>
  </si>
  <si>
    <t>55283924</t>
  </si>
  <si>
    <t>trubka ocelová bezešvá hladká jakost 11 353 152x10,0mm</t>
  </si>
  <si>
    <t>1476230577</t>
  </si>
  <si>
    <t>Svislé a kompletní konstrukce</t>
  </si>
  <si>
    <t>81</t>
  </si>
  <si>
    <t>310001111</t>
  </si>
  <si>
    <t>Vytvoření prostupů průřezu přes 0,02 do 0,05 m2 v monolitických betonových zdech tl do 0,5 m osazením trub, dílců nebo tvarovek do bednění</t>
  </si>
  <si>
    <t>-413806437</t>
  </si>
  <si>
    <t>82</t>
  </si>
  <si>
    <t>28611106</t>
  </si>
  <si>
    <t>trubka kanalizační PVC-U plnostěnná jednovrstvá s rázovou odolností DN 160x6000mm SN12</t>
  </si>
  <si>
    <t>-1444624498</t>
  </si>
  <si>
    <t>83</t>
  </si>
  <si>
    <t>310001121</t>
  </si>
  <si>
    <t>Vytvoření prostupů průřezu přes 0,05 do 0,1 m2 v monolitických betonových zdech tl do 0,5 m osazením trub, dílců nebo tvarovek do bednění</t>
  </si>
  <si>
    <t>1661617724</t>
  </si>
  <si>
    <t>84</t>
  </si>
  <si>
    <t>28611109</t>
  </si>
  <si>
    <t>trubka kanalizační PVC-U plnostěnná jednovrstvá s rázovou odolností DN 315x6000mm SN12</t>
  </si>
  <si>
    <t>-1318538999</t>
  </si>
  <si>
    <t>85</t>
  </si>
  <si>
    <t>310001131</t>
  </si>
  <si>
    <t>Vytvoření prostupů průřezu přes 0,1 do 0,25 m2 v monolitických betonových zdech tl do 0,5 m osazením trub, dílců nebo tvarovek do bednění</t>
  </si>
  <si>
    <t>-1895222419</t>
  </si>
  <si>
    <t>86</t>
  </si>
  <si>
    <t>310271075</t>
  </si>
  <si>
    <t>Zazdívka otvorů ve zdivu nadzákladovém pl přes 1 do 4 m2 pórobetonovými tvárnicemi přes P2 do P4 na tenkovrstvou maltu tl 300 m</t>
  </si>
  <si>
    <t>1033531786</t>
  </si>
  <si>
    <t>87</t>
  </si>
  <si>
    <t>310321111</t>
  </si>
  <si>
    <t>Zabetonování otvorů do pl 1 m2 ve zdivu nadzákladovém včetně bednění a výztuže</t>
  </si>
  <si>
    <t>724337529</t>
  </si>
  <si>
    <t>88</t>
  </si>
  <si>
    <t>311272121</t>
  </si>
  <si>
    <t>Zdivo z pórobetonových tvárnic na pero a drážku do P2 do 450 kg/m3 na tenkovrstvou maltu tl 250 mm</t>
  </si>
  <si>
    <t>688877497</t>
  </si>
  <si>
    <t>89</t>
  </si>
  <si>
    <t>311272241</t>
  </si>
  <si>
    <t>Zdivo z pórobetonových tvárnic na pero a drážku přes P2 do P4 přes 450 do 600 kg/m3 na tenkovrstvou maltu tl 300 mm</t>
  </si>
  <si>
    <t>-1200762096</t>
  </si>
  <si>
    <t>90</t>
  </si>
  <si>
    <t>311322611</t>
  </si>
  <si>
    <t>Nosná zeď ze ŽB odolného proti agresivnímu prostředí tř. C 30/37 bez výztuže</t>
  </si>
  <si>
    <t>1783447574</t>
  </si>
  <si>
    <t>91</t>
  </si>
  <si>
    <t>311351121</t>
  </si>
  <si>
    <t>Zřízení oboustranného bednění nosných nadzákladových zdí</t>
  </si>
  <si>
    <t>-933757717</t>
  </si>
  <si>
    <t>92</t>
  </si>
  <si>
    <t>311351122</t>
  </si>
  <si>
    <t>Odstranění oboustranného bednění nosných nadzákladových zdí</t>
  </si>
  <si>
    <t>805050997</t>
  </si>
  <si>
    <t>93</t>
  </si>
  <si>
    <t>311351311</t>
  </si>
  <si>
    <t>Zřízení jednostranného bednění nosných nadzákladových zdí</t>
  </si>
  <si>
    <t>1529931655</t>
  </si>
  <si>
    <t>94</t>
  </si>
  <si>
    <t>311351312</t>
  </si>
  <si>
    <t>Odstranění jednostranného bednění nosných nadzákladových zdí</t>
  </si>
  <si>
    <t>1224239462</t>
  </si>
  <si>
    <t>95</t>
  </si>
  <si>
    <t>311351911</t>
  </si>
  <si>
    <t>Příplatek k cenám bednění nosných nadzákladových zdí za pohledový beton</t>
  </si>
  <si>
    <t>506844745</t>
  </si>
  <si>
    <t>96</t>
  </si>
  <si>
    <t>311361821</t>
  </si>
  <si>
    <t>Výztuž nosných zdí betonářskou ocelí 10 505</t>
  </si>
  <si>
    <t>-700952312</t>
  </si>
  <si>
    <t>97</t>
  </si>
  <si>
    <t>311321815</t>
  </si>
  <si>
    <t>Nosná zeď ze ŽB pohledového tř. C 30/37 bez výztuže</t>
  </si>
  <si>
    <t>339513887</t>
  </si>
  <si>
    <t>98</t>
  </si>
  <si>
    <t>317234410</t>
  </si>
  <si>
    <t>Vyzdívka mezi nosníky z cihel pálených na MC</t>
  </si>
  <si>
    <t>-1118676817</t>
  </si>
  <si>
    <t>99</t>
  </si>
  <si>
    <t>317941125</t>
  </si>
  <si>
    <t>Osazování ocelových válcovaných nosníků na zdivu I, IE, U, UE nebo L č 24 a vyšší nebo výšky přes 220 mm</t>
  </si>
  <si>
    <t>492574063</t>
  </si>
  <si>
    <t>100</t>
  </si>
  <si>
    <t>13010990</t>
  </si>
  <si>
    <t>ocel profilová jakost S235JR (11 375) průřez HEB 300</t>
  </si>
  <si>
    <t>-2125906755</t>
  </si>
  <si>
    <t>101</t>
  </si>
  <si>
    <t>317944321</t>
  </si>
  <si>
    <t>Válcované nosníky do č.12 dodatečně osazované do připravených otvorů</t>
  </si>
  <si>
    <t>213497143</t>
  </si>
  <si>
    <t>102</t>
  </si>
  <si>
    <t>317944323</t>
  </si>
  <si>
    <t>Válcované nosníky č.14 až 22 dodatečně osazované do připravených otvorů</t>
  </si>
  <si>
    <t>-473109252</t>
  </si>
  <si>
    <t>103</t>
  </si>
  <si>
    <t>317944325</t>
  </si>
  <si>
    <t>Válcované nosníky č.24 a vyšší dodatečně osazované do připravených otvorů</t>
  </si>
  <si>
    <t>1316195899</t>
  </si>
  <si>
    <t>104</t>
  </si>
  <si>
    <t>319202113</t>
  </si>
  <si>
    <t>Dodatečná izolace zdiva tl přes 300 do 450 mm nízkotlakou injektáží silikonovou mikroemulzí</t>
  </si>
  <si>
    <t>-1526470331</t>
  </si>
  <si>
    <t>105</t>
  </si>
  <si>
    <t>319202115</t>
  </si>
  <si>
    <t>Dodatečná izolace zdiva tl přes 600 do 900 mm nízkotlakou injektáží silikonovou mikroemulzí</t>
  </si>
  <si>
    <t>-170753464</t>
  </si>
  <si>
    <t>106</t>
  </si>
  <si>
    <t>319202117</t>
  </si>
  <si>
    <t>Dodatečná izolace zdiva tl přes 1200 do 1500 mm nízkotlakou injektáží silikonovou mikroemulzí</t>
  </si>
  <si>
    <t>-2143417536</t>
  </si>
  <si>
    <t>107</t>
  </si>
  <si>
    <t>330311714</t>
  </si>
  <si>
    <t>Sloupy nebo pilíře z betonu tř. C 30/37</t>
  </si>
  <si>
    <t>358467818</t>
  </si>
  <si>
    <t>108</t>
  </si>
  <si>
    <t>331351325</t>
  </si>
  <si>
    <t>Zřízení bednění čtyřúhelníkových sloupů v přes 4 do 6 m průřezu přes 0,16 do 0,36 m2</t>
  </si>
  <si>
    <t>2060534440</t>
  </si>
  <si>
    <t>109</t>
  </si>
  <si>
    <t>331351326</t>
  </si>
  <si>
    <t>Odstranění bednění čtyřúhelníkových sloupů v přes 4 do 6 m průřezu přes 0,16 do 0,36 m2</t>
  </si>
  <si>
    <t>-429809438</t>
  </si>
  <si>
    <t>110</t>
  </si>
  <si>
    <t>331361821</t>
  </si>
  <si>
    <t>Výztuž sloupů hranatých betonářskou ocelí 10 505</t>
  </si>
  <si>
    <t>709548673</t>
  </si>
  <si>
    <t>111</t>
  </si>
  <si>
    <t>338171113</t>
  </si>
  <si>
    <t>Osazování sloupků a vzpěr plotových ocelových v do 2 m se zabetonováním</t>
  </si>
  <si>
    <t>756441427</t>
  </si>
  <si>
    <t>112</t>
  </si>
  <si>
    <t>55342151</t>
  </si>
  <si>
    <t>plotový sloupek pro svařované panely profilovaný oválný 50x70mm dl 1,0-1,5m povrchová úprava Pz a komaxit</t>
  </si>
  <si>
    <t>1556864773</t>
  </si>
  <si>
    <t>113</t>
  </si>
  <si>
    <t>55342188</t>
  </si>
  <si>
    <t>plotová profilovaná vzpěra D 30-40mm dl 1,5-2,0m bez hlavy a objímky pro svařované pletivo v návinu povrchová úprava Pz a komaxit</t>
  </si>
  <si>
    <t>266204092</t>
  </si>
  <si>
    <t>114</t>
  </si>
  <si>
    <t>55342202</t>
  </si>
  <si>
    <t>objímka pro uchycení vzpěry na sloupek D 40-50mm</t>
  </si>
  <si>
    <t>1342119603</t>
  </si>
  <si>
    <t>115</t>
  </si>
  <si>
    <t>55342196</t>
  </si>
  <si>
    <t>rozpěrná pomocná tyč pro fixaci bavoletu dl 2,0-2,5m D 30-40mm povrchová úprava Pz</t>
  </si>
  <si>
    <t>223720032</t>
  </si>
  <si>
    <t>116</t>
  </si>
  <si>
    <t>342272225</t>
  </si>
  <si>
    <t>Příčka z pórobetonových hladkých tvárnic na tenkovrstvou maltu tl 100 mm</t>
  </si>
  <si>
    <t>2111599873</t>
  </si>
  <si>
    <t>117</t>
  </si>
  <si>
    <t>342272245</t>
  </si>
  <si>
    <t>Příčka z pórobetonových hladkých tvárnic na tenkovrstvou maltu tl 150 mm</t>
  </si>
  <si>
    <t>-992818668</t>
  </si>
  <si>
    <t>118</t>
  </si>
  <si>
    <t>342291112</t>
  </si>
  <si>
    <t>Ukotvení příček montážní polyuretanovou pěnou tl příčky přes 100 mm</t>
  </si>
  <si>
    <t>1631277518</t>
  </si>
  <si>
    <t>119</t>
  </si>
  <si>
    <t>342291131</t>
  </si>
  <si>
    <t>Ukotvení příček k betonovým konstrukcím plochými kotvami</t>
  </si>
  <si>
    <t>1179085152</t>
  </si>
  <si>
    <t>120</t>
  </si>
  <si>
    <t>346244381</t>
  </si>
  <si>
    <t>Plentování jednostranné v do 200 mm válcovaných nosníků cihlami</t>
  </si>
  <si>
    <t>-2134455779</t>
  </si>
  <si>
    <t>121</t>
  </si>
  <si>
    <t>346272246</t>
  </si>
  <si>
    <t>Přizdívka z pórobetonových tvárnic tl 125 mm</t>
  </si>
  <si>
    <t>796981518</t>
  </si>
  <si>
    <t>122</t>
  </si>
  <si>
    <t>348101210</t>
  </si>
  <si>
    <t>Osazení vrat nebo vrátek k oplocení na ocelové sloupky pl do 2 m2</t>
  </si>
  <si>
    <t>2026516316</t>
  </si>
  <si>
    <t>123</t>
  </si>
  <si>
    <t>55342333</t>
  </si>
  <si>
    <t>branka plotová jednokřídlá Pz s PVC vrstvou 1000x1530mm</t>
  </si>
  <si>
    <t>-653287351</t>
  </si>
  <si>
    <t>124</t>
  </si>
  <si>
    <t>348121211</t>
  </si>
  <si>
    <t>Osazení podhrabových desek dl do 2 m na ocelové plotové sloupky</t>
  </si>
  <si>
    <t>-836420090</t>
  </si>
  <si>
    <t>125</t>
  </si>
  <si>
    <t>59233119</t>
  </si>
  <si>
    <t>deska plotová betonová 2000x50x290mm</t>
  </si>
  <si>
    <t>-511695845</t>
  </si>
  <si>
    <t>126</t>
  </si>
  <si>
    <t>348941111</t>
  </si>
  <si>
    <t>Osazování rámového oplocení na MC v rámu do 1500 mm</t>
  </si>
  <si>
    <t>-586992951</t>
  </si>
  <si>
    <t>127</t>
  </si>
  <si>
    <t>55342415</t>
  </si>
  <si>
    <t>plotový panel svařovaný v 1,0-1,5m š do 2,5m průměru drátu 5mm oka 55x200mm s dvojitým horizontálním drátem 6mm povrchová úprava PZ komaxit</t>
  </si>
  <si>
    <t>-610000894</t>
  </si>
  <si>
    <t>128</t>
  </si>
  <si>
    <t>349231821</t>
  </si>
  <si>
    <t>Přizdívka ostění s ozubem z cihel tl přes 150 do 300 mm</t>
  </si>
  <si>
    <t>-1235011047</t>
  </si>
  <si>
    <t>Konstrukce přehrad a opěrné zdi</t>
  </si>
  <si>
    <t>129</t>
  </si>
  <si>
    <t>1190051.R03</t>
  </si>
  <si>
    <t>Betonové svahové moduly parteru - dodávka</t>
  </si>
  <si>
    <t>kpl</t>
  </si>
  <si>
    <t>-1589117938</t>
  </si>
  <si>
    <t>130</t>
  </si>
  <si>
    <t>1190051.R04</t>
  </si>
  <si>
    <t>Betonové svahové moduly parteru- montáž</t>
  </si>
  <si>
    <t>-330116907</t>
  </si>
  <si>
    <t>Vodorovné konstrukce</t>
  </si>
  <si>
    <t>131</t>
  </si>
  <si>
    <t>411321616</t>
  </si>
  <si>
    <t>Stropy deskové ze ŽB tř. C 30/37</t>
  </si>
  <si>
    <t>-1423663810</t>
  </si>
  <si>
    <t>132</t>
  </si>
  <si>
    <t>411351011</t>
  </si>
  <si>
    <t>Zřízení bednění stropů deskových tl přes 5 do 25 cm bez podpěrné kce</t>
  </si>
  <si>
    <t>-948567884</t>
  </si>
  <si>
    <t>133</t>
  </si>
  <si>
    <t>411351012</t>
  </si>
  <si>
    <t>Odstranění bednění stropů deskových tl přes 5 do 25 cm bez podpěrné kce</t>
  </si>
  <si>
    <t>1132663015</t>
  </si>
  <si>
    <t>134</t>
  </si>
  <si>
    <t>411354313</t>
  </si>
  <si>
    <t>Zřízení podpěrné konstrukce stropů výšky do 4 m tl přes 15 do 25 cm</t>
  </si>
  <si>
    <t>2063130285</t>
  </si>
  <si>
    <t>135</t>
  </si>
  <si>
    <t>411354314</t>
  </si>
  <si>
    <t>Odstranění podpěrné konstrukce stropů výšky do 4 m tl přes 15 do 25 cm</t>
  </si>
  <si>
    <t>70208918</t>
  </si>
  <si>
    <t>136</t>
  </si>
  <si>
    <t>411354333</t>
  </si>
  <si>
    <t>Zřízení podpěrné konstrukce stropů výšky přes 4 do 6 m tl přes 15 do 25 cm</t>
  </si>
  <si>
    <t>-1131970927</t>
  </si>
  <si>
    <t>137</t>
  </si>
  <si>
    <t>411354334</t>
  </si>
  <si>
    <t>Odstranění podpěrné konstrukce stropů výšky přes 4 do 6 m tl přes 15 do 25 cm</t>
  </si>
  <si>
    <t>992930978</t>
  </si>
  <si>
    <t>138</t>
  </si>
  <si>
    <t>411361821</t>
  </si>
  <si>
    <t>Výztuž stropů betonářskou ocelí 10 505</t>
  </si>
  <si>
    <t>1208642966</t>
  </si>
  <si>
    <t>139</t>
  </si>
  <si>
    <t>430321616</t>
  </si>
  <si>
    <t>Schodišťová konstrukce a rampa ze ŽB tř. C 30/37</t>
  </si>
  <si>
    <t>457121210</t>
  </si>
  <si>
    <t>140</t>
  </si>
  <si>
    <t>431351121</t>
  </si>
  <si>
    <t>Zřízení bednění podest schodišť a ramp přímočarých v do 4 m</t>
  </si>
  <si>
    <t>384427320</t>
  </si>
  <si>
    <t>141</t>
  </si>
  <si>
    <t>431351122</t>
  </si>
  <si>
    <t>Odstranění bednění podest schodišť a ramp přímočarých v do 4 m</t>
  </si>
  <si>
    <t>801231989</t>
  </si>
  <si>
    <t>142</t>
  </si>
  <si>
    <t>434231111</t>
  </si>
  <si>
    <t xml:space="preserve">Schodišťové stupně přímé z cihel </t>
  </si>
  <si>
    <t>-69288517</t>
  </si>
  <si>
    <t>143</t>
  </si>
  <si>
    <t>4400871600</t>
  </si>
  <si>
    <t>Prvek schodišťový standard přírodní 300×370×170 mm</t>
  </si>
  <si>
    <t>-913362750</t>
  </si>
  <si>
    <t>144</t>
  </si>
  <si>
    <t>434311115</t>
  </si>
  <si>
    <t>Schodišťové stupně dusané na terén z betonu tř. C 20/25 bez potěru</t>
  </si>
  <si>
    <t>-201255309</t>
  </si>
  <si>
    <t>145</t>
  </si>
  <si>
    <t>434351141</t>
  </si>
  <si>
    <t>Zřízení bednění stupňů přímočarých schodišť</t>
  </si>
  <si>
    <t>171236118</t>
  </si>
  <si>
    <t>146</t>
  </si>
  <si>
    <t>434351142</t>
  </si>
  <si>
    <t>Odstranění bednění stupňů přímočarých schodišť</t>
  </si>
  <si>
    <t>-1855915380</t>
  </si>
  <si>
    <t>Komunikace pozemní</t>
  </si>
  <si>
    <t>147</t>
  </si>
  <si>
    <t>564271011</t>
  </si>
  <si>
    <t>Podklad nebo podsyp ze štěrkopísku ŠP plochy do 100 m2 tl 250 mm</t>
  </si>
  <si>
    <t>-1545475236</t>
  </si>
  <si>
    <t>148</t>
  </si>
  <si>
    <t>596211120</t>
  </si>
  <si>
    <t>Kladení zámkové dlažby komunikací pro pěší ručně tl 60 mm skupiny B pl do 50 m2</t>
  </si>
  <si>
    <t>1982843070</t>
  </si>
  <si>
    <t>149</t>
  </si>
  <si>
    <t>PSB.11380286</t>
  </si>
  <si>
    <t>PRESBETON ALTERNO I MIX (Hladký Nuevo) 300/225/150x150/150/150x60</t>
  </si>
  <si>
    <t>256</t>
  </si>
  <si>
    <t>31632994</t>
  </si>
  <si>
    <t>150</t>
  </si>
  <si>
    <t>596212212</t>
  </si>
  <si>
    <t>Kladení zámkové dlažby pozemních komunikací ručně tl 80 mm skupiny A pl přes 100 do 300 m2</t>
  </si>
  <si>
    <t>-989968749</t>
  </si>
  <si>
    <t>151</t>
  </si>
  <si>
    <t>59245013</t>
  </si>
  <si>
    <t>dlažba zámková betonová tvaru I 200x165mm tl 80mm přírodní</t>
  </si>
  <si>
    <t>-433850646</t>
  </si>
  <si>
    <t>Úpravy povrchů, podlahy a osazování výplní</t>
  </si>
  <si>
    <t>152</t>
  </si>
  <si>
    <t>611131101</t>
  </si>
  <si>
    <t>Cementový postřik vnitřních stropů nanášený celoplošně ručně</t>
  </si>
  <si>
    <t>-623930543</t>
  </si>
  <si>
    <t>153</t>
  </si>
  <si>
    <t>611142001</t>
  </si>
  <si>
    <t>Pletivo sklovláknité vnitřních stropů vtlačené do tmelu</t>
  </si>
  <si>
    <t>-39519930</t>
  </si>
  <si>
    <t>154</t>
  </si>
  <si>
    <t>611321142</t>
  </si>
  <si>
    <t>Vápenocementová omítka štuková dvouvrstvá vnitřních stropů žebrových nanášená ručně</t>
  </si>
  <si>
    <t>-2044060103</t>
  </si>
  <si>
    <t>155</t>
  </si>
  <si>
    <t>611321191</t>
  </si>
  <si>
    <t>Příplatek k vápenocementové omítce vnitřních stropů za každých dalších 5 mm tloušťky ručně</t>
  </si>
  <si>
    <t>-1437208146</t>
  </si>
  <si>
    <t>156</t>
  </si>
  <si>
    <t>612131101</t>
  </si>
  <si>
    <t>Cementový postřik vnitřních stěn nanášený celoplošně ručně</t>
  </si>
  <si>
    <t>-1934889059</t>
  </si>
  <si>
    <t>157</t>
  </si>
  <si>
    <t>612131151</t>
  </si>
  <si>
    <t>Sanační postřik vnitřních stěn nanášený celoplošně ručně</t>
  </si>
  <si>
    <t>663731775</t>
  </si>
  <si>
    <t>158</t>
  </si>
  <si>
    <t>612142001</t>
  </si>
  <si>
    <t>Pletivo sklovláknité vnitřních stěn vtlačené do tmelu</t>
  </si>
  <si>
    <t>-1192909757</t>
  </si>
  <si>
    <t>159</t>
  </si>
  <si>
    <t>612321121</t>
  </si>
  <si>
    <t>Vápenocementová omítka hladká jednovrstvá vnitřních stěn nanášená ručně</t>
  </si>
  <si>
    <t>4093203</t>
  </si>
  <si>
    <t>160</t>
  </si>
  <si>
    <t>612321141</t>
  </si>
  <si>
    <t>Vápenocementová omítka štuková dvouvrstvá vnitřních stěn nanášená ručně</t>
  </si>
  <si>
    <t>240054968</t>
  </si>
  <si>
    <t>161</t>
  </si>
  <si>
    <t>612321191</t>
  </si>
  <si>
    <t>Příplatek k vápenocementové omítce vnitřních stěn za každých dalších 5 mm tloušťky ručně</t>
  </si>
  <si>
    <t>-368200164</t>
  </si>
  <si>
    <t>162</t>
  </si>
  <si>
    <t>612324111</t>
  </si>
  <si>
    <t>Sanační omítka podkladní vnitřních stěn nanášená ručně</t>
  </si>
  <si>
    <t>629774898</t>
  </si>
  <si>
    <t>163</t>
  </si>
  <si>
    <t>612324191</t>
  </si>
  <si>
    <t>Příplatek k sanační podkladní omítce vnitřních stěn za každých dalších 5 mm tloušťky přes 10 mm ručně</t>
  </si>
  <si>
    <t>1061608390</t>
  </si>
  <si>
    <t>164</t>
  </si>
  <si>
    <t>612325101</t>
  </si>
  <si>
    <t>Vápenocementová hrubá omítka rýh ve stěnách š do 150 mm</t>
  </si>
  <si>
    <t>729848110</t>
  </si>
  <si>
    <t>165</t>
  </si>
  <si>
    <t>612325131</t>
  </si>
  <si>
    <t>Omítka sanační jádrová vnitřních stěn nanášená ručně</t>
  </si>
  <si>
    <t>-1849749627</t>
  </si>
  <si>
    <t>166</t>
  </si>
  <si>
    <t>612325191</t>
  </si>
  <si>
    <t>Příplatek k sanační jádrové omítce vnitřních stěn za každých dalších 5 mm tloušťky přes 15 mm ručně</t>
  </si>
  <si>
    <t>278241415</t>
  </si>
  <si>
    <t>167</t>
  </si>
  <si>
    <t>612328131</t>
  </si>
  <si>
    <t>Sanační štuk vnitřních stěn tloušťky do 3 mm</t>
  </si>
  <si>
    <t>132727407</t>
  </si>
  <si>
    <t>168</t>
  </si>
  <si>
    <t>619325131</t>
  </si>
  <si>
    <t>Vytažení vápenocementových fabionů, hran nebo koutů</t>
  </si>
  <si>
    <t>724108015</t>
  </si>
  <si>
    <t>169</t>
  </si>
  <si>
    <t>619996117</t>
  </si>
  <si>
    <t>Ochrana podlahy obedněním z OSB desek</t>
  </si>
  <si>
    <t>165041258</t>
  </si>
  <si>
    <t>170</t>
  </si>
  <si>
    <t>619996147</t>
  </si>
  <si>
    <t>Ochrana podlahy zakrytím geotextilií</t>
  </si>
  <si>
    <t>-326048576</t>
  </si>
  <si>
    <t>171</t>
  </si>
  <si>
    <t>622221141</t>
  </si>
  <si>
    <t>Montáž kontaktního zateplení vnějších stěn lepením a mechanickým kotvením desek z minerální vlny s kolmou orientací do zdiva a betonu tl přes 160 do 200 mm</t>
  </si>
  <si>
    <t>1364105681</t>
  </si>
  <si>
    <t>172</t>
  </si>
  <si>
    <t>63151534</t>
  </si>
  <si>
    <t>deska tepelně izolační minerální kontaktních fasád kolmé vlákno λ=0,040-0,041 tl 180mm</t>
  </si>
  <si>
    <t>-514526951</t>
  </si>
  <si>
    <t>173</t>
  </si>
  <si>
    <t>63151533</t>
  </si>
  <si>
    <t>deska tepelně izolační minerální kontaktních fasád kolmé vlákno λ=0,040-0,041 tl 160mm</t>
  </si>
  <si>
    <t>-281853542</t>
  </si>
  <si>
    <t>174</t>
  </si>
  <si>
    <t>622151031</t>
  </si>
  <si>
    <t>Penetrační silikonový nátěr vnějších pastovitých tenkovrstvých omítek stěn</t>
  </si>
  <si>
    <t>-1785828395</t>
  </si>
  <si>
    <t>175</t>
  </si>
  <si>
    <t>622251105</t>
  </si>
  <si>
    <t>Příplatek k cenám kontaktního zateplení vnějších stěn za zápustnou montáž a použití tepelněizolačních zátek z minerální vlny</t>
  </si>
  <si>
    <t>-2120840729</t>
  </si>
  <si>
    <t>176</t>
  </si>
  <si>
    <t>622261538</t>
  </si>
  <si>
    <t>Dodávka a montáž opláštění tahokov Corten tl. 3mm</t>
  </si>
  <si>
    <t>-1726586896</t>
  </si>
  <si>
    <t>177</t>
  </si>
  <si>
    <t>622261565</t>
  </si>
  <si>
    <t>Dodávka a montáž opláštění ostění plný plech Corten tl. 3mm</t>
  </si>
  <si>
    <t>499329535</t>
  </si>
  <si>
    <t>178</t>
  </si>
  <si>
    <t>622261585</t>
  </si>
  <si>
    <t>Dodávka a montáž opláštění nadpraží plný plech Corten tl. 3mm</t>
  </si>
  <si>
    <t>592323654</t>
  </si>
  <si>
    <t>179</t>
  </si>
  <si>
    <t>622531045</t>
  </si>
  <si>
    <t>Tenkovrstvá silikonová rýhovaná omítka zrnitost 1,5 mm vnějších stěn</t>
  </si>
  <si>
    <t>1813085479</t>
  </si>
  <si>
    <t>180</t>
  </si>
  <si>
    <t>631311115</t>
  </si>
  <si>
    <t>Mazanina tl přes 50 do 80 mm z betonu prostého bez zvýšených nároků na prostředí tř. C 20/25</t>
  </si>
  <si>
    <t>-886301523</t>
  </si>
  <si>
    <t>181</t>
  </si>
  <si>
    <t>631311124</t>
  </si>
  <si>
    <t>Mazanina tl přes 80 do 120 mm z betonu prostého bez zvýšených nároků na prostředí tř. C 16/20</t>
  </si>
  <si>
    <t>1093069945</t>
  </si>
  <si>
    <t>182</t>
  </si>
  <si>
    <t>631319011</t>
  </si>
  <si>
    <t>Příplatek k mazanině tl přes 50 do 80 mm za přehlazení povrchu</t>
  </si>
  <si>
    <t>1563774377</t>
  </si>
  <si>
    <t>183</t>
  </si>
  <si>
    <t>631319012</t>
  </si>
  <si>
    <t>Příplatek k mazanině tl přes 80 do 120 mm za přehlazení povrchu</t>
  </si>
  <si>
    <t>-945590089</t>
  </si>
  <si>
    <t>184</t>
  </si>
  <si>
    <t>631319171</t>
  </si>
  <si>
    <t>Příplatek k mazanině tl přes 50 do 80 mm za stržení povrchu spodní vrstvy před vložením výztuže</t>
  </si>
  <si>
    <t>1609497076</t>
  </si>
  <si>
    <t>185</t>
  </si>
  <si>
    <t>631319173</t>
  </si>
  <si>
    <t>Příplatek k mazanině tl přes 80 do 120 mm za stržení povrchu spodní vrstvy před vložením výztuže</t>
  </si>
  <si>
    <t>-795506654</t>
  </si>
  <si>
    <t>186</t>
  </si>
  <si>
    <t>631362021</t>
  </si>
  <si>
    <t>Výztuž mazanin svařovanými sítěmi Kari</t>
  </si>
  <si>
    <t>2106658105</t>
  </si>
  <si>
    <t>187</t>
  </si>
  <si>
    <t>632450134</t>
  </si>
  <si>
    <t>Vyrovnávací cementový potěr tl přes 40 do 50 mm ze suchých směsí provedený v ploše</t>
  </si>
  <si>
    <t>-552185810</t>
  </si>
  <si>
    <t>188</t>
  </si>
  <si>
    <t>633831111</t>
  </si>
  <si>
    <t>Zdrsnění povrchu betonových podlah kartáčováním ručně</t>
  </si>
  <si>
    <t>-206340151</t>
  </si>
  <si>
    <t>189</t>
  </si>
  <si>
    <t>634113115</t>
  </si>
  <si>
    <t>Výplň dilatačních spár mazanin plastovým profilem v 80 mm</t>
  </si>
  <si>
    <t>412963428</t>
  </si>
  <si>
    <t>190</t>
  </si>
  <si>
    <t>634662114</t>
  </si>
  <si>
    <t>Výplň dilatačních spar šířky přes 20 do 30 mm v mazaninách akrylátovým tmelem</t>
  </si>
  <si>
    <t>103266167</t>
  </si>
  <si>
    <t>191</t>
  </si>
  <si>
    <t>636511121</t>
  </si>
  <si>
    <t>Dlažba z dřevěných špalíků do 100x100x100 mm z řeziva tvrdého do písku se zalitím spár</t>
  </si>
  <si>
    <t>-181767014</t>
  </si>
  <si>
    <t>192</t>
  </si>
  <si>
    <t>642945111</t>
  </si>
  <si>
    <t>Osazování protipožárních nebo protiplynových zárubní dveří jednokřídlových do 2,5 m2</t>
  </si>
  <si>
    <t>-351485539</t>
  </si>
  <si>
    <t>193</t>
  </si>
  <si>
    <t>55331566</t>
  </si>
  <si>
    <t>zárubeň jednokřídlá ocelová pro zdění s protipožární úpravou tl stěny 160-200mm rozměru 700/1970, 2100mm</t>
  </si>
  <si>
    <t>-2027691960</t>
  </si>
  <si>
    <t>194</t>
  </si>
  <si>
    <t>55331567</t>
  </si>
  <si>
    <t>zárubeň jednokřídlá ocelová pro zdění s protipožární úpravou tl stěny 160-200mm rozměru 800/1970, 2100mm</t>
  </si>
  <si>
    <t>854304406</t>
  </si>
  <si>
    <t>195</t>
  </si>
  <si>
    <t>55331565</t>
  </si>
  <si>
    <t>zárubeň jednokřídlá ocelová pro zdění s protipožární úpravou tl stěny 160-200mm rozměru 600/1970, 2100mm</t>
  </si>
  <si>
    <t>1731632671</t>
  </si>
  <si>
    <t>196</t>
  </si>
  <si>
    <t>55331574</t>
  </si>
  <si>
    <t>zárubeň jednokřídlá ocelová pro zdění s protipožární úpravou tl stěny 210-250mm rozměru 1100/1970, 2100mm</t>
  </si>
  <si>
    <t>-1211282349</t>
  </si>
  <si>
    <t>Osazování výplní otvorů</t>
  </si>
  <si>
    <t>197</t>
  </si>
  <si>
    <t>O.0_PP</t>
  </si>
  <si>
    <t xml:space="preserve">Popisová položka: kompletní dodávka a montáž včetně rámu, zasklení, dveří, kování, zámků, prahů, těsnění, potřebných upevňovacích prvků, kotvícího materiálu, doplňků, pomocných prvků,  stavebních přípomocí spojených s instalací výrobků, případnou povrch. </t>
  </si>
  <si>
    <t>1995091583</t>
  </si>
  <si>
    <t>198</t>
  </si>
  <si>
    <t>O.1</t>
  </si>
  <si>
    <t>okno A 01.14 3100x1950mm, dřevěné a hliníkové atypické profily , izolační trojsklo, PO: ne</t>
  </si>
  <si>
    <t>ks</t>
  </si>
  <si>
    <t>-977517901</t>
  </si>
  <si>
    <t>199</t>
  </si>
  <si>
    <t>O.2</t>
  </si>
  <si>
    <t>okno B 01.04 1860x750mm, ocel. typové profily s přerušeným tepelným mostem, izolační trojsklo, PO: ne</t>
  </si>
  <si>
    <t>848171072</t>
  </si>
  <si>
    <t>200</t>
  </si>
  <si>
    <t>O.3</t>
  </si>
  <si>
    <t>požární okno B 01.04 670x1200mm, hliníkový profil , požární sklo, PO: EI60/DP1</t>
  </si>
  <si>
    <t>791264182</t>
  </si>
  <si>
    <t>201</t>
  </si>
  <si>
    <t>O.4</t>
  </si>
  <si>
    <t>okno B 02.04 900x700mm, plastový profil , izolační trojsklo, PO: ne</t>
  </si>
  <si>
    <t>960106601</t>
  </si>
  <si>
    <t>202</t>
  </si>
  <si>
    <t>O.5</t>
  </si>
  <si>
    <t>okno B 02.31 1900x700mm, plastový profil , izolační trojsklo, PO: ne</t>
  </si>
  <si>
    <t>-557638133</t>
  </si>
  <si>
    <t>203</t>
  </si>
  <si>
    <t>O.6</t>
  </si>
  <si>
    <t>okno B02.32 1900x700mm, plastový profil , izolační trojsklo, PO: ne</t>
  </si>
  <si>
    <t>-1617222683</t>
  </si>
  <si>
    <t>Ostatní konstrukce</t>
  </si>
  <si>
    <t>204</t>
  </si>
  <si>
    <t>894215112</t>
  </si>
  <si>
    <t>Anglické dvorky se stěnami z betonu s poklopem</t>
  </si>
  <si>
    <t>1104157916</t>
  </si>
  <si>
    <t>205</t>
  </si>
  <si>
    <t>899-1</t>
  </si>
  <si>
    <t>V 2.1 - Požární poklop 1000x1000mm včetně žebříku</t>
  </si>
  <si>
    <t>-252446120</t>
  </si>
  <si>
    <t>206</t>
  </si>
  <si>
    <t>899-2</t>
  </si>
  <si>
    <t>V 2.4-Divadelní propadliště</t>
  </si>
  <si>
    <t>2117987571</t>
  </si>
  <si>
    <t>207</t>
  </si>
  <si>
    <t>899-3</t>
  </si>
  <si>
    <t>V2.5-poklop úložného prostoru jeviště</t>
  </si>
  <si>
    <t>-1940092324</t>
  </si>
  <si>
    <t>208</t>
  </si>
  <si>
    <t>899-4</t>
  </si>
  <si>
    <t>V 2.6-protipožární poklop 600x800mm</t>
  </si>
  <si>
    <t>1431863177</t>
  </si>
  <si>
    <t>209</t>
  </si>
  <si>
    <t>899-5</t>
  </si>
  <si>
    <t>V 2.7-protipožární poklop 1030x1730mm</t>
  </si>
  <si>
    <t>-1635207072</t>
  </si>
  <si>
    <t>210</t>
  </si>
  <si>
    <t>899102112</t>
  </si>
  <si>
    <t>Osazení poklopů litinových, ocelových nebo železobetonových včetně rámů pro třídu zatížení A15, A50</t>
  </si>
  <si>
    <t>1809242188</t>
  </si>
  <si>
    <t>211</t>
  </si>
  <si>
    <t>55241047</t>
  </si>
  <si>
    <t>poklop ocelový v 50mm rám 573x573mm vstup 500x500mm</t>
  </si>
  <si>
    <t>-1782686131</t>
  </si>
  <si>
    <t>212</t>
  </si>
  <si>
    <t>55241048</t>
  </si>
  <si>
    <t xml:space="preserve">poklop ocelový  v=50mm rám 673x673mm vstup 600x600mm</t>
  </si>
  <si>
    <t>-555807893</t>
  </si>
  <si>
    <t>213</t>
  </si>
  <si>
    <t>916131213</t>
  </si>
  <si>
    <t>Osazení silničního obrubníku betonového stojatého s boční opěrou do lože z betonu prostého</t>
  </si>
  <si>
    <t>-875733541</t>
  </si>
  <si>
    <t>214</t>
  </si>
  <si>
    <t>59217026</t>
  </si>
  <si>
    <t>obrubník silniční betonový 500x150x250mm</t>
  </si>
  <si>
    <t>-1616042293</t>
  </si>
  <si>
    <t>215</t>
  </si>
  <si>
    <t>916371212</t>
  </si>
  <si>
    <t>Osazení skrytého zahradního obrubníku kovového jednostranným odkopáním zeminy</t>
  </si>
  <si>
    <t>-1969075230</t>
  </si>
  <si>
    <t>216</t>
  </si>
  <si>
    <t>13824001</t>
  </si>
  <si>
    <t xml:space="preserve">obrubník zahradní ocelový  P8, v=150mm</t>
  </si>
  <si>
    <t>-603064327</t>
  </si>
  <si>
    <t>217</t>
  </si>
  <si>
    <t>935932325</t>
  </si>
  <si>
    <t>Odvodňovací plastový žlab pro zatížení C250 vnitřní š 200 mm s roštem mřížkovým z nerez oceli</t>
  </si>
  <si>
    <t>1056350202</t>
  </si>
  <si>
    <t>218</t>
  </si>
  <si>
    <t>938908411</t>
  </si>
  <si>
    <t>Čištění vozovek splachováním vodou</t>
  </si>
  <si>
    <t>-1259634503</t>
  </si>
  <si>
    <t>219</t>
  </si>
  <si>
    <t>941221111</t>
  </si>
  <si>
    <t>Montáž lešení řadového rámového těžkého zatížení do 300 kg/m2 š od 0,9 do 1,2 m v do 10 m</t>
  </si>
  <si>
    <t>-1988120877</t>
  </si>
  <si>
    <t>220</t>
  </si>
  <si>
    <t>941221211</t>
  </si>
  <si>
    <t>Příplatek k lešení řadovému rámovému těžkému do 300 kg/m2 š od 0,9 1,2 m v do 10 m za každý den použití</t>
  </si>
  <si>
    <t>1361566367</t>
  </si>
  <si>
    <t>221</t>
  </si>
  <si>
    <t>941221811</t>
  </si>
  <si>
    <t>Demontáž lešení řadového rámového těžkého zatížení do 300 kg/m2 š od 0,9 do 1,2 m v do 10 m</t>
  </si>
  <si>
    <t>-1728111274</t>
  </si>
  <si>
    <t>222</t>
  </si>
  <si>
    <t>943311111</t>
  </si>
  <si>
    <t>Montáž lešení prostorového modulového lehkého bez podlah zatížení do 200 kg/m2 v do 10 m</t>
  </si>
  <si>
    <t>109924463</t>
  </si>
  <si>
    <t>223</t>
  </si>
  <si>
    <t>943311211</t>
  </si>
  <si>
    <t>Příplatek k lešení prostorovému modulovému lehkému bez podlah do 200 kg/m2 v do 10 m za každý den použití</t>
  </si>
  <si>
    <t>-1158315038</t>
  </si>
  <si>
    <t>224</t>
  </si>
  <si>
    <t>943311811</t>
  </si>
  <si>
    <t>Demontáž lešení prostorového modulového lehkého bez podlah zatížení do 200 kg/m2 v do 10 m</t>
  </si>
  <si>
    <t>-1339606154</t>
  </si>
  <si>
    <t>225</t>
  </si>
  <si>
    <t>944711112</t>
  </si>
  <si>
    <t>Montáž záchytné stříšky š přes 1,5 do 2 m</t>
  </si>
  <si>
    <t>-510470398</t>
  </si>
  <si>
    <t>226</t>
  </si>
  <si>
    <t>944711212</t>
  </si>
  <si>
    <t>Příplatek k záchytné stříšce š do přes 1,5 do 2 m za každý den použití</t>
  </si>
  <si>
    <t>-1139752583</t>
  </si>
  <si>
    <t>227</t>
  </si>
  <si>
    <t>944711812</t>
  </si>
  <si>
    <t>Demontáž záchytné stříšky š přes 1,5 do 2 m</t>
  </si>
  <si>
    <t>-1437397888</t>
  </si>
  <si>
    <t>228</t>
  </si>
  <si>
    <t>949101112</t>
  </si>
  <si>
    <t>Lešení pomocné pro objekty pozemních staveb s lešeňovou podlahou v přes 1,9 do 3,5 m zatížení do 150 kg/m2</t>
  </si>
  <si>
    <t>1938719552</t>
  </si>
  <si>
    <t>229</t>
  </si>
  <si>
    <t>952901114</t>
  </si>
  <si>
    <t>Vyčištění budov bytové a občanské výstavby při výšce podlaží přes 4 m</t>
  </si>
  <si>
    <t>1309750837</t>
  </si>
  <si>
    <t>230</t>
  </si>
  <si>
    <t>953312115</t>
  </si>
  <si>
    <t>Vložky do svislých dilatačních spár z fasádních polystyrénových desek tl. přes 30 do 50 mm</t>
  </si>
  <si>
    <t>554803904</t>
  </si>
  <si>
    <t>231</t>
  </si>
  <si>
    <t>953334124</t>
  </si>
  <si>
    <t>Bobtnavý pásek do pracovních spar betonových kcí bentonitový 20x25 mm s prodlouženou dobou bobtnání</t>
  </si>
  <si>
    <t>308495070</t>
  </si>
  <si>
    <t>232</t>
  </si>
  <si>
    <t>953334315</t>
  </si>
  <si>
    <t>Kombinovaný těsnící PVC pás s bobtnavým profilem do pracovních spar betonových kcí š 150 mm</t>
  </si>
  <si>
    <t>2048472013</t>
  </si>
  <si>
    <t>233</t>
  </si>
  <si>
    <t>953943211</t>
  </si>
  <si>
    <t>Osazování hasicího přístroje</t>
  </si>
  <si>
    <t>1526241138</t>
  </si>
  <si>
    <t>234</t>
  </si>
  <si>
    <t>44932114</t>
  </si>
  <si>
    <t>přístroj hasicí ruční práškový PG 6 LE</t>
  </si>
  <si>
    <t>1953987425</t>
  </si>
  <si>
    <t>235</t>
  </si>
  <si>
    <t>44932211</t>
  </si>
  <si>
    <t>přístroj hasicí ruční sněhový KS 5 BG</t>
  </si>
  <si>
    <t>447376799</t>
  </si>
  <si>
    <t>236</t>
  </si>
  <si>
    <t>953943212</t>
  </si>
  <si>
    <t>Osazování skříně pro hasicí přístroj</t>
  </si>
  <si>
    <t>-42086298</t>
  </si>
  <si>
    <t>237</t>
  </si>
  <si>
    <t>44983131</t>
  </si>
  <si>
    <t>skříňka na RHP</t>
  </si>
  <si>
    <t>1369150413</t>
  </si>
  <si>
    <t>238</t>
  </si>
  <si>
    <t>953966122</t>
  </si>
  <si>
    <t>Montáž ochranného rohového profilu do zdravotnických zařízení na stěnu pomocí hmoždinek včetně ukončovacích systémových profilů, antibakteriální</t>
  </si>
  <si>
    <t>-1325085657</t>
  </si>
  <si>
    <t>239</t>
  </si>
  <si>
    <t>13011064</t>
  </si>
  <si>
    <t>úhelník ocelový rovnostranný jakost S235JR (11 375) 50x50x4mm</t>
  </si>
  <si>
    <t>-226826648</t>
  </si>
  <si>
    <t>240</t>
  </si>
  <si>
    <t>953993321</t>
  </si>
  <si>
    <t>Osazení bezpečnostní, orientační nebo informační tabulky přilepením</t>
  </si>
  <si>
    <t>-854329851</t>
  </si>
  <si>
    <t>241</t>
  </si>
  <si>
    <t>73534516</t>
  </si>
  <si>
    <t>tabulka bezpečnostní plastová s tiskem 2 barvy A3 297x420mm</t>
  </si>
  <si>
    <t>-565483608</t>
  </si>
  <si>
    <t>242</t>
  </si>
  <si>
    <t>953993326</t>
  </si>
  <si>
    <t>Osazení bezpečnostní, orientační nebo informační tabulky přivrtáním na zdivo</t>
  </si>
  <si>
    <t>724002430</t>
  </si>
  <si>
    <t>243</t>
  </si>
  <si>
    <t>2018574</t>
  </si>
  <si>
    <t>X-LIGHT TABULKA PRO PIKTOGRAMY 660193</t>
  </si>
  <si>
    <t>1632666358</t>
  </si>
  <si>
    <t>244</t>
  </si>
  <si>
    <t>-1118758370</t>
  </si>
  <si>
    <t>245</t>
  </si>
  <si>
    <t>-757667356</t>
  </si>
  <si>
    <t>246</t>
  </si>
  <si>
    <t>965043341</t>
  </si>
  <si>
    <t>Bourání podkladů pod dlažby betonových s potěrem nebo teracem tl do 100 mm pl přes 4 m2</t>
  </si>
  <si>
    <t>-1864485503</t>
  </si>
  <si>
    <t>247</t>
  </si>
  <si>
    <t>-596005666</t>
  </si>
  <si>
    <t>248</t>
  </si>
  <si>
    <t>965061631</t>
  </si>
  <si>
    <t>Bourání dlažeb z dřevěných špalíků osazených do písku pl přes 1 m2</t>
  </si>
  <si>
    <t>-1344095540</t>
  </si>
  <si>
    <t>249</t>
  </si>
  <si>
    <t>965081223</t>
  </si>
  <si>
    <t>Bourání podlah z dlaždic keramických nebo xylolitových tl přes 10 mm plochy přes 1 m2</t>
  </si>
  <si>
    <t>1777272453</t>
  </si>
  <si>
    <t>250</t>
  </si>
  <si>
    <t>974031142</t>
  </si>
  <si>
    <t>Vysekání rýh ve zdivu cihelném hl do 70 mm š do 70 mm</t>
  </si>
  <si>
    <t>-1533705949</t>
  </si>
  <si>
    <t>251</t>
  </si>
  <si>
    <t>974031668</t>
  </si>
  <si>
    <t>Vysekání rýh ve zdivu cihelném pro vtahování nosníků hl do 150 mm v do 350 mm</t>
  </si>
  <si>
    <t>1460759359</t>
  </si>
  <si>
    <t>252</t>
  </si>
  <si>
    <t>975011451</t>
  </si>
  <si>
    <t>Podpěrné dřevení při podezdívání základů tl přes 600 do 900 mm vyzdívka v do 2 m dl podchycení přes 3 do 5 m</t>
  </si>
  <si>
    <t>-1761671517</t>
  </si>
  <si>
    <t>253</t>
  </si>
  <si>
    <t>975022461</t>
  </si>
  <si>
    <t>Podchycení nadzákladového zdiva tl přes 600 do 900 mm dřevěnou výztuhou v do 3 m dl podchycení přes 3 m</t>
  </si>
  <si>
    <t>180299203</t>
  </si>
  <si>
    <t>254</t>
  </si>
  <si>
    <t>975022961</t>
  </si>
  <si>
    <t>Příplatek k podchycení dl přes 3 m nadzákladového zdiva tl přes 900 do 1200 mm dřevěnou výztuhou ZKD 1 m přes 3 m v</t>
  </si>
  <si>
    <t>385440575</t>
  </si>
  <si>
    <t>255</t>
  </si>
  <si>
    <t>1156781618</t>
  </si>
  <si>
    <t>978011191</t>
  </si>
  <si>
    <t>Otlučení (osekání) vnitřní vápenné nebo vápenocementové omítky stropů v rozsahu přes 50 do 100 %</t>
  </si>
  <si>
    <t>-714958313</t>
  </si>
  <si>
    <t>257</t>
  </si>
  <si>
    <t>978013191</t>
  </si>
  <si>
    <t>Otlučení (osekání) vnitřní vápenné nebo vápenocementové omítky stěn v rozsahu přes 50 do 100 %</t>
  </si>
  <si>
    <t>-1912689553</t>
  </si>
  <si>
    <t>258</t>
  </si>
  <si>
    <t>978059541</t>
  </si>
  <si>
    <t>Odsekání a odebrání obkladů stěn z vnitřních obkládaček plochy přes 1 m2</t>
  </si>
  <si>
    <t>1951774870</t>
  </si>
  <si>
    <t>259</t>
  </si>
  <si>
    <t>985331213</t>
  </si>
  <si>
    <t>Dodatečné vlepování betonářské výztuže D 12 mm do chemické malty včetně vyvrtání otvoru</t>
  </si>
  <si>
    <t>-491813304</t>
  </si>
  <si>
    <t>260</t>
  </si>
  <si>
    <t>13021013</t>
  </si>
  <si>
    <t>tyč ocelová kruhová žebírková DIN 488 jakost B500B (10 505) výztuž do betonu D 12mm</t>
  </si>
  <si>
    <t>1743807769</t>
  </si>
  <si>
    <t>261</t>
  </si>
  <si>
    <t>985331215</t>
  </si>
  <si>
    <t>Dodatečné vlepování betonářské výztuže D 16 mm do chemické malty včetně vyvrtání otvoru</t>
  </si>
  <si>
    <t>-1879979016</t>
  </si>
  <si>
    <t>262</t>
  </si>
  <si>
    <t>13021015</t>
  </si>
  <si>
    <t>tyč ocelová kruhová žebírková DIN 488 jakost B500B (10 505) výztuž do betonu D 16mm</t>
  </si>
  <si>
    <t>658398422</t>
  </si>
  <si>
    <t>263</t>
  </si>
  <si>
    <t>-1596299893</t>
  </si>
  <si>
    <t>264</t>
  </si>
  <si>
    <t>-1690217378</t>
  </si>
  <si>
    <t>265</t>
  </si>
  <si>
    <t>1138814511</t>
  </si>
  <si>
    <t>266</t>
  </si>
  <si>
    <t>-974909757</t>
  </si>
  <si>
    <t>267</t>
  </si>
  <si>
    <t>1573194503</t>
  </si>
  <si>
    <t>268</t>
  </si>
  <si>
    <t>997013811</t>
  </si>
  <si>
    <t>Poplatek za uložení na skládce (skládkovné) stavebního odpadu dřevěného kód odpadu 17 02 01</t>
  </si>
  <si>
    <t>-1156744855</t>
  </si>
  <si>
    <t>998</t>
  </si>
  <si>
    <t>Přesun hmot</t>
  </si>
  <si>
    <t>269</t>
  </si>
  <si>
    <t>998018002</t>
  </si>
  <si>
    <t>Přesun hmot pro budovy ruční pro budovy v přes 6 do 12 m</t>
  </si>
  <si>
    <t>692277987</t>
  </si>
  <si>
    <t>270</t>
  </si>
  <si>
    <t>998018011</t>
  </si>
  <si>
    <t>Příplatek k ručnímu přesunu hmot pro budovy za zvětšený přesun ZKD 100 m</t>
  </si>
  <si>
    <t>1032869519</t>
  </si>
  <si>
    <t>711</t>
  </si>
  <si>
    <t>Izolace proti vodě, vlhkosti a plynům</t>
  </si>
  <si>
    <t>271</t>
  </si>
  <si>
    <t>711121131</t>
  </si>
  <si>
    <t>Provedení izolace proti zemní vlhkosti vodorovné za horka nátěrem asfaltovým</t>
  </si>
  <si>
    <t>588361206</t>
  </si>
  <si>
    <t>272</t>
  </si>
  <si>
    <t>24617150</t>
  </si>
  <si>
    <t>nátěr hydroizolační na bázi asfaltu a plastu do spodní stavby</t>
  </si>
  <si>
    <t>2053425964</t>
  </si>
  <si>
    <t>273</t>
  </si>
  <si>
    <t>711122131</t>
  </si>
  <si>
    <t>Provedení izolace proti zemní vlhkosti svislé za horka nátěrem asfaltovým</t>
  </si>
  <si>
    <t>628705104</t>
  </si>
  <si>
    <t>274</t>
  </si>
  <si>
    <t>-848503805</t>
  </si>
  <si>
    <t>275</t>
  </si>
  <si>
    <t>711141559</t>
  </si>
  <si>
    <t>Provedení izolace proti zemní vlhkosti pásy přitavením vodorovné NAIP</t>
  </si>
  <si>
    <t>-615868826</t>
  </si>
  <si>
    <t>276</t>
  </si>
  <si>
    <t>62855002</t>
  </si>
  <si>
    <t>pás asfaltový natavitelný modifikovaný SBS s vložkou z polyesterové rohože a spalitelnou PE fólií nebo jemnozrnným minerálním posypem na horním povrchu tl 5,0mm</t>
  </si>
  <si>
    <t>569534027</t>
  </si>
  <si>
    <t>277</t>
  </si>
  <si>
    <t>711142559</t>
  </si>
  <si>
    <t>Provedení izolace proti zemní vlhkosti pásy přitavením svislé NAIP</t>
  </si>
  <si>
    <t>-134658708</t>
  </si>
  <si>
    <t>278</t>
  </si>
  <si>
    <t>62855021</t>
  </si>
  <si>
    <t>pás asfaltový natavitelný modifikovaný SBS s vložkou z polyesterové rohože s odolností proti prorůstání kořínků a hrubozrnným břidličným posypem na horním povrchu tl 5,2mm</t>
  </si>
  <si>
    <t>-1356749780</t>
  </si>
  <si>
    <t>279</t>
  </si>
  <si>
    <t>921881953</t>
  </si>
  <si>
    <t>280</t>
  </si>
  <si>
    <t>711161215</t>
  </si>
  <si>
    <t>Izolace proti zemní vlhkosti nopovou fólií svislá, nopek v 20,0 mm, tl do 1,0 mm</t>
  </si>
  <si>
    <t>-2037762523</t>
  </si>
  <si>
    <t>281</t>
  </si>
  <si>
    <t>711192202</t>
  </si>
  <si>
    <t>Provedení izolace proti zemní vlhkosti hydroizolační stěrkou svislé na zdivu, 2 vrstvy</t>
  </si>
  <si>
    <t>114176910</t>
  </si>
  <si>
    <t>282</t>
  </si>
  <si>
    <t>11163001</t>
  </si>
  <si>
    <t>stěrka hydroizolační asfaltová dvousložková do spodní stavby</t>
  </si>
  <si>
    <t>1974706615</t>
  </si>
  <si>
    <t>283</t>
  </si>
  <si>
    <t>711413121</t>
  </si>
  <si>
    <t>Izolace proti vodě za studena svislá těsnicí hmotou dvousložkovou na bázi polymery modifikované živičné emulze</t>
  </si>
  <si>
    <t>-1350265169</t>
  </si>
  <si>
    <t>284</t>
  </si>
  <si>
    <t>711462803</t>
  </si>
  <si>
    <t>Odstranění izolace proti vodě, vlhkosti a plynům z fólie kladené volně z plochy svislé</t>
  </si>
  <si>
    <t>-224716030</t>
  </si>
  <si>
    <t>285</t>
  </si>
  <si>
    <t>711491172</t>
  </si>
  <si>
    <t>Provedení doplňků izolace proti vodě na vodorovné ploše z textilií vrstva ochranná</t>
  </si>
  <si>
    <t>-27710552</t>
  </si>
  <si>
    <t>286</t>
  </si>
  <si>
    <t>69311175</t>
  </si>
  <si>
    <t>geotextilie PP s ÚV stabilizací 500g/m2</t>
  </si>
  <si>
    <t>349137634</t>
  </si>
  <si>
    <t>287</t>
  </si>
  <si>
    <t>711491272</t>
  </si>
  <si>
    <t>Provedení doplňků izolace proti vodě na ploše svislé z textilií vrstva ochranná</t>
  </si>
  <si>
    <t>-936879649</t>
  </si>
  <si>
    <t>288</t>
  </si>
  <si>
    <t>2088712283</t>
  </si>
  <si>
    <t>289</t>
  </si>
  <si>
    <t>998711122</t>
  </si>
  <si>
    <t>Přesun hmot tonážní pro izolace proti vodě, vlhkosti a plynům ruční v objektech v přes 6 do 12 m</t>
  </si>
  <si>
    <t>913050750</t>
  </si>
  <si>
    <t>290</t>
  </si>
  <si>
    <t>998711129</t>
  </si>
  <si>
    <t>Příplatek k ručnímu přesunu hmot tonážnímu pro izolace proti vodě, vlhkosti a plynům za zvětšený přesun ZKD 50 m</t>
  </si>
  <si>
    <t>491891820</t>
  </si>
  <si>
    <t>712</t>
  </si>
  <si>
    <t>Povlakové krytiny</t>
  </si>
  <si>
    <t>291</t>
  </si>
  <si>
    <t>712321132</t>
  </si>
  <si>
    <t>Provedení povlakové krytiny střech do 10° za horka nátěrem asfaltovým</t>
  </si>
  <si>
    <t>1875707819</t>
  </si>
  <si>
    <t>292</t>
  </si>
  <si>
    <t>11163154</t>
  </si>
  <si>
    <t>nátěr hydroizolační asfaltový pro vrchní nátěr střešní</t>
  </si>
  <si>
    <t>305122203</t>
  </si>
  <si>
    <t>293</t>
  </si>
  <si>
    <t>712341559</t>
  </si>
  <si>
    <t>Provedení povlakové krytiny střech do 10° pásy NAIP přitavením v plné ploše</t>
  </si>
  <si>
    <t>110970579</t>
  </si>
  <si>
    <t>294</t>
  </si>
  <si>
    <t>1362090951</t>
  </si>
  <si>
    <t>295</t>
  </si>
  <si>
    <t>712361701</t>
  </si>
  <si>
    <t>Provedení povlakové krytiny střech do 10° fólií položenou volně s přilepením spojů</t>
  </si>
  <si>
    <t>-153818458</t>
  </si>
  <si>
    <t>296</t>
  </si>
  <si>
    <t>FTR.31115652</t>
  </si>
  <si>
    <t>FATRAFOL 818 2,00-2050 RAL7035</t>
  </si>
  <si>
    <t>-1084085300</t>
  </si>
  <si>
    <t>297</t>
  </si>
  <si>
    <t>712491172</t>
  </si>
  <si>
    <t>Provedení povlakové krytiny střech přes 10° do 30° ochranné textilní vrstvy</t>
  </si>
  <si>
    <t>-937213487</t>
  </si>
  <si>
    <t>298</t>
  </si>
  <si>
    <t>69311082</t>
  </si>
  <si>
    <t>geotextilie netkaná separační, ochranná, filtrační, drenážní PP 500g/m2</t>
  </si>
  <si>
    <t>-804363485</t>
  </si>
  <si>
    <t>299</t>
  </si>
  <si>
    <t>712771333</t>
  </si>
  <si>
    <t>Provedení hydroakumulační vrstvy z nopových fólií s přesahem vegetační střechy sklon do 5°</t>
  </si>
  <si>
    <t>1282766887</t>
  </si>
  <si>
    <t>300</t>
  </si>
  <si>
    <t>69334321</t>
  </si>
  <si>
    <t>fólie profilovaná (nopová) perforovaná HDPE s hydroakumulační a drenážní funkcí do vegetačních střech s výškou nopů 25mm</t>
  </si>
  <si>
    <t>1707189441</t>
  </si>
  <si>
    <t>301</t>
  </si>
  <si>
    <t>712771521</t>
  </si>
  <si>
    <t>Položení vegetační nebo trávníkové rohože vegetační střechy sklon do 5°</t>
  </si>
  <si>
    <t>-1463632378</t>
  </si>
  <si>
    <t>302</t>
  </si>
  <si>
    <t>69334504</t>
  </si>
  <si>
    <t>koberec rozchodníkový vegetačních střech</t>
  </si>
  <si>
    <t>-1187246051</t>
  </si>
  <si>
    <t>303</t>
  </si>
  <si>
    <t>998712122</t>
  </si>
  <si>
    <t>Přesun hmot tonážní pro krytiny povlakové ruční v objektech v přes 6 do 12 m</t>
  </si>
  <si>
    <t>-404289436</t>
  </si>
  <si>
    <t>304</t>
  </si>
  <si>
    <t>998712129</t>
  </si>
  <si>
    <t>Příplatek k ručnímu přesunu hmot tonážnímu pro krytiny povlakové za zvětšený přesun ZKD 50 m</t>
  </si>
  <si>
    <t>2004136420</t>
  </si>
  <si>
    <t>713</t>
  </si>
  <si>
    <t>Izolace tepelné</t>
  </si>
  <si>
    <t>305</t>
  </si>
  <si>
    <t>713121111</t>
  </si>
  <si>
    <t>Montáž izolace tepelné podlah volně kladenými rohožemi, pásy, dílci, deskami 1 vrstva</t>
  </si>
  <si>
    <t>-1311415237</t>
  </si>
  <si>
    <t>306</t>
  </si>
  <si>
    <t>63150947</t>
  </si>
  <si>
    <t>deska tepelně izolační minerální plovoucích podlah λ=0,033-0,035 tl 50mm</t>
  </si>
  <si>
    <t>-2094846604</t>
  </si>
  <si>
    <t>307</t>
  </si>
  <si>
    <t>28375914</t>
  </si>
  <si>
    <t>deska EPS 150 pro konstrukce s vysokým zatížením λ=0,035 tl 100mm</t>
  </si>
  <si>
    <t>19983613</t>
  </si>
  <si>
    <t>308</t>
  </si>
  <si>
    <t>28375910</t>
  </si>
  <si>
    <t>deska EPS 150 pro konstrukce s vysokým zatížením λ=0,035 tl 60mm</t>
  </si>
  <si>
    <t>1539048465</t>
  </si>
  <si>
    <t>309</t>
  </si>
  <si>
    <t>713130841</t>
  </si>
  <si>
    <t>Odstranění tepelné izolace stěn lepené z vláknitých materiálů tl do 100 mm</t>
  </si>
  <si>
    <t>1461125837</t>
  </si>
  <si>
    <t>310</t>
  </si>
  <si>
    <t>713131141</t>
  </si>
  <si>
    <t>Montáž izolace tepelné stěn lepením celoplošně rohoží, pásů, dílců, desek</t>
  </si>
  <si>
    <t>1490274402</t>
  </si>
  <si>
    <t>311</t>
  </si>
  <si>
    <t>28376424</t>
  </si>
  <si>
    <t>deska XPS hrana polodrážková a hladký povrch 300kPA λ=0,035 tl 140mm</t>
  </si>
  <si>
    <t>-328245785</t>
  </si>
  <si>
    <t>312</t>
  </si>
  <si>
    <t>28376422</t>
  </si>
  <si>
    <t>deska XPS hrana polodrážková a hladký povrch 300kPA λ=0,035 tl 100mm</t>
  </si>
  <si>
    <t>-1476804144</t>
  </si>
  <si>
    <t>313</t>
  </si>
  <si>
    <t>28376416</t>
  </si>
  <si>
    <t>deska XPS hrana polodrážková a hladký povrch 300kPA λ=0,035 tl 40mm</t>
  </si>
  <si>
    <t>136020168</t>
  </si>
  <si>
    <t>314</t>
  </si>
  <si>
    <t>28376425</t>
  </si>
  <si>
    <t>deska XPS hrana polodrážková a hladký povrch 300kPA λ=0,035 tl 160mm</t>
  </si>
  <si>
    <t>1993372470</t>
  </si>
  <si>
    <t>315</t>
  </si>
  <si>
    <t>713131241</t>
  </si>
  <si>
    <t>Montáž izolace tepelné stěn lepením celoplošně v kombinaci s mechanickým kotvením rohoží, pásů, dílců, desek tl do 100mm</t>
  </si>
  <si>
    <t>-822080624</t>
  </si>
  <si>
    <t>316</t>
  </si>
  <si>
    <t>1803454461</t>
  </si>
  <si>
    <t>317</t>
  </si>
  <si>
    <t>713141131</t>
  </si>
  <si>
    <t>Montáž izolace tepelné střech plochých lepené za studena plně 1 vrstva rohoží, pásů, dílců, desek</t>
  </si>
  <si>
    <t>198052711</t>
  </si>
  <si>
    <t>318</t>
  </si>
  <si>
    <t>28372321</t>
  </si>
  <si>
    <t>deska EPS 100 pro konstrukce s běžným zatížením λ=0,037 tl 200mm</t>
  </si>
  <si>
    <t>-1924873503</t>
  </si>
  <si>
    <t>319</t>
  </si>
  <si>
    <t>713141331</t>
  </si>
  <si>
    <t>Montáž izolace tepelné střech plochých lepené za studena zplna, spádová vrstva</t>
  </si>
  <si>
    <t>1374496086</t>
  </si>
  <si>
    <t>320</t>
  </si>
  <si>
    <t>28376141</t>
  </si>
  <si>
    <t>klín izolační spád do 5% EPS 100</t>
  </si>
  <si>
    <t>-1308804695</t>
  </si>
  <si>
    <t>321</t>
  </si>
  <si>
    <t>713141358</t>
  </si>
  <si>
    <t>Montáž spádové izolace na zhlaví atiky š do 500 mm ukotvené šrouby</t>
  </si>
  <si>
    <t>-93935873</t>
  </si>
  <si>
    <t>322</t>
  </si>
  <si>
    <t>155094070</t>
  </si>
  <si>
    <t>323</t>
  </si>
  <si>
    <t>713141361</t>
  </si>
  <si>
    <t>Montáž spádové izolace na zhlaví atiky š přes 500 do 1000 mm lepené asfaltem zplna</t>
  </si>
  <si>
    <t>806544717</t>
  </si>
  <si>
    <t>324</t>
  </si>
  <si>
    <t>28376106</t>
  </si>
  <si>
    <t>klín izolační z pěnoskla spádový</t>
  </si>
  <si>
    <t>-782801245</t>
  </si>
  <si>
    <t>325</t>
  </si>
  <si>
    <t>713191133</t>
  </si>
  <si>
    <t>Montáž izolace tepelné podlah, stropů vrchem nebo střech překrytí fólií s přelepeným spojem</t>
  </si>
  <si>
    <t>1171186117</t>
  </si>
  <si>
    <t>326</t>
  </si>
  <si>
    <t>28323068</t>
  </si>
  <si>
    <t>fólie LDPE (750 kg/m3) proti zemní vlhkosti nad úrovní terénu tl 0,6mm</t>
  </si>
  <si>
    <t>483086256</t>
  </si>
  <si>
    <t>327</t>
  </si>
  <si>
    <t>713191232</t>
  </si>
  <si>
    <t>Montáž izolace tepelné stěn a sloupů překrytí separační fólií z PE</t>
  </si>
  <si>
    <t>-345017939</t>
  </si>
  <si>
    <t>328</t>
  </si>
  <si>
    <t>28323063</t>
  </si>
  <si>
    <t>fólie LDPE (650 kg/m3) proti zemní vlhkosti nad úrovní terénu tl 0,6mm</t>
  </si>
  <si>
    <t>-1696972170</t>
  </si>
  <si>
    <t>329</t>
  </si>
  <si>
    <t>998713122</t>
  </si>
  <si>
    <t>Přesun hmot tonážní pro izolace tepelné ruční v objektech v přes 6 do 12 m</t>
  </si>
  <si>
    <t>1967348019</t>
  </si>
  <si>
    <t>330</t>
  </si>
  <si>
    <t>998713129</t>
  </si>
  <si>
    <t>Příplatek k ručnímu přesunu hmot tonážnímu pro izolace tepelné za zvětšený přesun ZKD 50 m</t>
  </si>
  <si>
    <t>693000200</t>
  </si>
  <si>
    <t>714</t>
  </si>
  <si>
    <t>Akustická a protiotřesová opatření</t>
  </si>
  <si>
    <t>331</t>
  </si>
  <si>
    <t>6000000.R12</t>
  </si>
  <si>
    <t>Akustický obklad - Nízkofrekvenční blokový rezonátor - použít stávající akustický obklad</t>
  </si>
  <si>
    <t>-923780919</t>
  </si>
  <si>
    <t>332</t>
  </si>
  <si>
    <t>6000000.R13</t>
  </si>
  <si>
    <t>akustický obklad - Kmitající panel - použít stávající akustický obklad</t>
  </si>
  <si>
    <t>-1657382108</t>
  </si>
  <si>
    <t>333</t>
  </si>
  <si>
    <t>714120801</t>
  </si>
  <si>
    <t>Demontáž akustických minerálních podstropních zavěšených panelů</t>
  </si>
  <si>
    <t>1101067942</t>
  </si>
  <si>
    <t>334</t>
  </si>
  <si>
    <t>714183002</t>
  </si>
  <si>
    <t>Montáž pohltivých desek na sraz volně stropů a stěn</t>
  </si>
  <si>
    <t>-1977242072</t>
  </si>
  <si>
    <t>335</t>
  </si>
  <si>
    <t>ISV.4003973002626</t>
  </si>
  <si>
    <t>Isover AKUSTIC SSP2 40mm, λD = 0,037 (W·m-1·K-1), 1250x600x40mm, jednostranně kašírované desky černou netkanou textilií</t>
  </si>
  <si>
    <t>-689870959</t>
  </si>
  <si>
    <t>336</t>
  </si>
  <si>
    <t>714451011</t>
  </si>
  <si>
    <t>Montáž antivibračních rohoží z recyklované pryže celoplošně lepených vodorovně</t>
  </si>
  <si>
    <t>1546820625</t>
  </si>
  <si>
    <t>337</t>
  </si>
  <si>
    <t>27244009</t>
  </si>
  <si>
    <t>deska antivibrační polyuretanová tl 12mm</t>
  </si>
  <si>
    <t>1346924176</t>
  </si>
  <si>
    <t>338</t>
  </si>
  <si>
    <t>714551016</t>
  </si>
  <si>
    <t>Montáž desek pro akustické opatření plošně lepených na stěnu a strop</t>
  </si>
  <si>
    <t>-675825447</t>
  </si>
  <si>
    <t>339</t>
  </si>
  <si>
    <t>GLP.DH165030050</t>
  </si>
  <si>
    <t>desky akustick výška 60mm</t>
  </si>
  <si>
    <t>693451717</t>
  </si>
  <si>
    <t>340</t>
  </si>
  <si>
    <t>998714122</t>
  </si>
  <si>
    <t>Přesun hmot tonážní pro akustická a protiotřesová opatření ruční v objektech v do 12 m</t>
  </si>
  <si>
    <t>-1257527223</t>
  </si>
  <si>
    <t>341</t>
  </si>
  <si>
    <t>998714129</t>
  </si>
  <si>
    <t>Příplatek k ručnímu přesunu hmot tonážnímu pro akustická a protiotřesová opatření za zvětšený přesun ZKD 50 m</t>
  </si>
  <si>
    <t>-351503873</t>
  </si>
  <si>
    <t>721</t>
  </si>
  <si>
    <t>Zdravotechnika - vnitřní kanalizace</t>
  </si>
  <si>
    <t>342</t>
  </si>
  <si>
    <t>721233102</t>
  </si>
  <si>
    <t>Střešní vtok polypropylen PP s asfaltovou manžetou nebo PVC přírubou pro ploché střechy svislý odtok DN 110</t>
  </si>
  <si>
    <t>103629078</t>
  </si>
  <si>
    <t>343</t>
  </si>
  <si>
    <t>998721122</t>
  </si>
  <si>
    <t>Přesun hmot tonážní pro vnitřní kanalizaci ruční v objektech v přes 6 do 12 m</t>
  </si>
  <si>
    <t>-2059255108</t>
  </si>
  <si>
    <t>344</t>
  </si>
  <si>
    <t>998721129</t>
  </si>
  <si>
    <t>Příplatek k ručnímu přesunu hmot tonážnímu pro vnitřní kanalizaci za zvětšený přesun ZKD 50 m</t>
  </si>
  <si>
    <t>-1777805312</t>
  </si>
  <si>
    <t>727</t>
  </si>
  <si>
    <t>Zdravotechnika - požární ochrana</t>
  </si>
  <si>
    <t>345</t>
  </si>
  <si>
    <t>727222009.PMT</t>
  </si>
  <si>
    <t>Protipožární manžeta Promastop FC3 plastového potrubí bez izolace D 160 mm stěnou tl 100 mm požární odolnost EI 90</t>
  </si>
  <si>
    <t>-1626096894</t>
  </si>
  <si>
    <t>346</t>
  </si>
  <si>
    <t>727223107</t>
  </si>
  <si>
    <t>Protipožární manžeta prostupu plastového potrubí bez izolace D 160 mm stropem tl 150 mm požární odolnost EI 90</t>
  </si>
  <si>
    <t>-507016173</t>
  </si>
  <si>
    <t>347</t>
  </si>
  <si>
    <t>998727122</t>
  </si>
  <si>
    <t>Přesun hmot tonážní pro protipožární ochranu ruční v objektech v přes 6 do 12 m</t>
  </si>
  <si>
    <t>1997183847</t>
  </si>
  <si>
    <t>348</t>
  </si>
  <si>
    <t>998727129</t>
  </si>
  <si>
    <t>Příplatek k ručnímu přesunu hmot tonážnímu pro protipožární ochranu za zvětšený přesun ZKD 50 m</t>
  </si>
  <si>
    <t>1914899761</t>
  </si>
  <si>
    <t>742</t>
  </si>
  <si>
    <t>Elektroinstalace - slaboproud</t>
  </si>
  <si>
    <t>349</t>
  </si>
  <si>
    <t>742210261</t>
  </si>
  <si>
    <t>Montáž sirény, majáku nebo signalizace</t>
  </si>
  <si>
    <t>1932383902</t>
  </si>
  <si>
    <t>350</t>
  </si>
  <si>
    <t>SIE.ALB241OR</t>
  </si>
  <si>
    <t>ZÁBLESKOVÝ MAJÁK 24V ORANŽOVÝ</t>
  </si>
  <si>
    <t>-114181888</t>
  </si>
  <si>
    <t>351</t>
  </si>
  <si>
    <t>998742122</t>
  </si>
  <si>
    <t>Přesun hmot tonážní pro slaboproud ruční v objektech v do 12 m</t>
  </si>
  <si>
    <t>-1647332523</t>
  </si>
  <si>
    <t>352</t>
  </si>
  <si>
    <t>998742129</t>
  </si>
  <si>
    <t>Příplatek k ručnímu přesunu hmot tonážnímu pro slaboproud za zvětšený přesun ZKD 50 m</t>
  </si>
  <si>
    <t>-1203459271</t>
  </si>
  <si>
    <t>353</t>
  </si>
  <si>
    <t>761111114</t>
  </si>
  <si>
    <t>Stěna zděná ze skleněných tvárnic 190x190x80 mm bezbarvých lesklých dezén struktura</t>
  </si>
  <si>
    <t>204011842</t>
  </si>
  <si>
    <t>354</t>
  </si>
  <si>
    <t>998761122</t>
  </si>
  <si>
    <t>Přesun hmot tonážní pro konstrukce prosvětlovací ruční v objektech v přes 6 do 12 m</t>
  </si>
  <si>
    <t>-1191523171</t>
  </si>
  <si>
    <t>355</t>
  </si>
  <si>
    <t>998761129</t>
  </si>
  <si>
    <t>Příplatek k ručnímu přesunu hmot tonážnímu pro konstrukce prosvětlovací za zvětšený přesun ZKD 50 m</t>
  </si>
  <si>
    <t>224169200</t>
  </si>
  <si>
    <t>762</t>
  </si>
  <si>
    <t>Konstrukce tesařské</t>
  </si>
  <si>
    <t>356</t>
  </si>
  <si>
    <t>762083111</t>
  </si>
  <si>
    <t>Impregnace řeziva proti dřevokaznému hmyzu a houbám máčením třída ohrožení 1 a 2</t>
  </si>
  <si>
    <t>-603649781</t>
  </si>
  <si>
    <t>357</t>
  </si>
  <si>
    <t>762332621</t>
  </si>
  <si>
    <t>Montáž vázaných kcí krovů pravidelných pomocí ocelových spojek z lepených hranolů pl přes 50 do 120 cm2</t>
  </si>
  <si>
    <t>28017128</t>
  </si>
  <si>
    <t>358</t>
  </si>
  <si>
    <t>61223263</t>
  </si>
  <si>
    <t>hranol konstrukční KVH lepený průřezu 80x80-280mm nepohledový</t>
  </si>
  <si>
    <t>209012917</t>
  </si>
  <si>
    <t>359</t>
  </si>
  <si>
    <t>762361331</t>
  </si>
  <si>
    <t>Konstrukční a vyrovnávací vrstva pod klempířské prvky (atiky) z vodovzdorné překližky tl 18 mm</t>
  </si>
  <si>
    <t>-807904012</t>
  </si>
  <si>
    <t>360</t>
  </si>
  <si>
    <t>762361332</t>
  </si>
  <si>
    <t>Konstrukční a vyrovnávací vrstva pod klempířské prvky (atiky) z vodovzdorné překližky tl 21 mm</t>
  </si>
  <si>
    <t>2034751437</t>
  </si>
  <si>
    <t>361</t>
  </si>
  <si>
    <t>762521811</t>
  </si>
  <si>
    <t>Demontáž podlah bez polštářů z prken tloušťky do 32 mm</t>
  </si>
  <si>
    <t>1268701445</t>
  </si>
  <si>
    <t>362</t>
  </si>
  <si>
    <t>762524108</t>
  </si>
  <si>
    <t>Položení podlahy z hoblovaných fošen na pero a drážku</t>
  </si>
  <si>
    <t>489217470</t>
  </si>
  <si>
    <t>363</t>
  </si>
  <si>
    <t>60516101</t>
  </si>
  <si>
    <t>řezivo smrkové sušené tl 45mm</t>
  </si>
  <si>
    <t>-1908299916</t>
  </si>
  <si>
    <t>364</t>
  </si>
  <si>
    <t>-1747523624</t>
  </si>
  <si>
    <t>365</t>
  </si>
  <si>
    <t>60556111</t>
  </si>
  <si>
    <t>řezivo olšové sušené tl 50mm</t>
  </si>
  <si>
    <t>-1531095397</t>
  </si>
  <si>
    <t>366</t>
  </si>
  <si>
    <t>762526110</t>
  </si>
  <si>
    <t>Položení polštáře pod podlahy při osové vzdálenosti do 65 cm</t>
  </si>
  <si>
    <t>-206691382</t>
  </si>
  <si>
    <t>367</t>
  </si>
  <si>
    <t>60512126</t>
  </si>
  <si>
    <t>hranol stavební řezivo průřezu do 120cm2 dl 6-8m</t>
  </si>
  <si>
    <t>173603991</t>
  </si>
  <si>
    <t>368</t>
  </si>
  <si>
    <t>762526811</t>
  </si>
  <si>
    <t>Demontáž podlah z dřevotřísky, překližky, sololitu tloušťky do 20 mm bez polštářů</t>
  </si>
  <si>
    <t>1576195616</t>
  </si>
  <si>
    <t>369</t>
  </si>
  <si>
    <t>762810046</t>
  </si>
  <si>
    <t>Záklop stropů z desek OSB tl 22 mm na pero a drážku šroubovaných na rošt</t>
  </si>
  <si>
    <t>-1962525960</t>
  </si>
  <si>
    <t>370</t>
  </si>
  <si>
    <t>998762122</t>
  </si>
  <si>
    <t>Přesun hmot tonážní pro kce tesařské ruční v objektech v přes 6 do 12 m</t>
  </si>
  <si>
    <t>853210993</t>
  </si>
  <si>
    <t>371</t>
  </si>
  <si>
    <t>998762129</t>
  </si>
  <si>
    <t>Příplatek k ručnímu přesunu hmot tonážnímu pro kce tesařské za zvětšený přesun ZKD 50 m</t>
  </si>
  <si>
    <t>-1176708737</t>
  </si>
  <si>
    <t>763</t>
  </si>
  <si>
    <t>Konstrukce suché výstavby</t>
  </si>
  <si>
    <t>372</t>
  </si>
  <si>
    <t>763-001</t>
  </si>
  <si>
    <t>zástěna levá strana hlediště vpředu -Z 10.1</t>
  </si>
  <si>
    <t>-457558655</t>
  </si>
  <si>
    <t>373</t>
  </si>
  <si>
    <t>763-002</t>
  </si>
  <si>
    <t>zástěna levá strana hlediště únikový východ - Z10.2</t>
  </si>
  <si>
    <t>519445478</t>
  </si>
  <si>
    <t>374</t>
  </si>
  <si>
    <t>763-003</t>
  </si>
  <si>
    <t>zástěna pravá hlediště - Z10.3</t>
  </si>
  <si>
    <t>77863025</t>
  </si>
  <si>
    <t>375</t>
  </si>
  <si>
    <t>763111464</t>
  </si>
  <si>
    <t>SDK příčka tl 100 mm profil CW+UW 50 desky 2xDFRIH2 12,5 s izolací EI 90 Rw do 59 dB</t>
  </si>
  <si>
    <t>947636656</t>
  </si>
  <si>
    <t>376</t>
  </si>
  <si>
    <t>763113351</t>
  </si>
  <si>
    <t>SDK příčka instalační tl 155 - 650 mm zdvojený profil CW+UW 50 desky 2xDFRIH2 12,5 s izolací EI 90 Rw do 62 dB</t>
  </si>
  <si>
    <t>-2089975190</t>
  </si>
  <si>
    <t>377</t>
  </si>
  <si>
    <t>763114246.KNF</t>
  </si>
  <si>
    <t>SDK příčka bezpečnostní RC3 W115 tl 255 mm s plechem zdvojený profil CW+UW100 desky 2x REDGREEN (H2DF) 12,5 TI 80+80 15 kg/m3 EI 90 Rw 65 dB</t>
  </si>
  <si>
    <t>1108446397</t>
  </si>
  <si>
    <t>378</t>
  </si>
  <si>
    <t>763121483</t>
  </si>
  <si>
    <t>SDK stěna předsazená tl 127,5 mm profil CW+UW 100 desky 2x akustická 12,5 s izolací EI 30 Rw do 28 dB</t>
  </si>
  <si>
    <t>553088389</t>
  </si>
  <si>
    <t>379</t>
  </si>
  <si>
    <t>763123321</t>
  </si>
  <si>
    <t>SDK stěna předsazená bezpečnostní RC3 profil CD+UD desky 4xDFRIEH2 12,5 s izolací EI 90 Rw do 51 dB</t>
  </si>
  <si>
    <t>-658632150</t>
  </si>
  <si>
    <t>380</t>
  </si>
  <si>
    <t>763131412</t>
  </si>
  <si>
    <t>SDK podhled desky 1xA 12,5 s izolací dvouvrstvá spodní kce profil CD+UD</t>
  </si>
  <si>
    <t>1328963743</t>
  </si>
  <si>
    <t>381</t>
  </si>
  <si>
    <t>763131452</t>
  </si>
  <si>
    <t>SDK podhled deska 1xH2 12,5 s izolací dvouvrstvá spodní kce profil CD+UD</t>
  </si>
  <si>
    <t>-1469789117</t>
  </si>
  <si>
    <t>382</t>
  </si>
  <si>
    <t>763131491</t>
  </si>
  <si>
    <t>SDK podhled deska 1x akustická s izolací dvouvrstvá spodní kce profil CD+UD REI 90 Rw 60 dB</t>
  </si>
  <si>
    <t>489467123</t>
  </si>
  <si>
    <t>383</t>
  </si>
  <si>
    <t>763131712</t>
  </si>
  <si>
    <t>SDK podhled napojení na jiný druh podhledu</t>
  </si>
  <si>
    <t>1688697748</t>
  </si>
  <si>
    <t>384</t>
  </si>
  <si>
    <t>763131751</t>
  </si>
  <si>
    <t>Montáž parotěsné zábrany do SDK podhledu</t>
  </si>
  <si>
    <t>477216572</t>
  </si>
  <si>
    <t>385</t>
  </si>
  <si>
    <t>28329089</t>
  </si>
  <si>
    <t>fólie PE vyztužená pro parotěsnou vrstvu (reakce na oheň - třída B) 210g/m2</t>
  </si>
  <si>
    <t>-1889335492</t>
  </si>
  <si>
    <t>386</t>
  </si>
  <si>
    <t>763131832</t>
  </si>
  <si>
    <t>Demontáž SDK podhledu s jednovrstvou nosnou kcí z ocelových profilů opláštění dvojité</t>
  </si>
  <si>
    <t>-2019135514</t>
  </si>
  <si>
    <t>387</t>
  </si>
  <si>
    <t>763132122</t>
  </si>
  <si>
    <t>SDK podhled samostatný požární předěl 2xDF 15 mm TI 60 mm 40 kg/m3 EI Z/S 60/60 dvouvrstvá spodní kce CD+UD</t>
  </si>
  <si>
    <t>-1438173837</t>
  </si>
  <si>
    <t>388</t>
  </si>
  <si>
    <t>763135002</t>
  </si>
  <si>
    <t>Montáž SDK podhledu z desek perforovaných celoplošně s hranami speciálně tmelenými na dvouvrstvé kci z CD+UD</t>
  </si>
  <si>
    <t>-829136796</t>
  </si>
  <si>
    <t>389</t>
  </si>
  <si>
    <t>RGS.KB517243</t>
  </si>
  <si>
    <t xml:space="preserve">BIG Quattro42 Activ´Air  12,5 x 1200 x 2400 hr.B1 - 4T</t>
  </si>
  <si>
    <t>-1092097697</t>
  </si>
  <si>
    <t>390</t>
  </si>
  <si>
    <t>763135601</t>
  </si>
  <si>
    <t>Montáž desek pro bezesparý SDK podhled se speciálním tmelením</t>
  </si>
  <si>
    <t>255290636</t>
  </si>
  <si>
    <t>391</t>
  </si>
  <si>
    <t>59030536</t>
  </si>
  <si>
    <t>deska SDK akustická děrovaná 12x12mm bezesparé podhledy tl 12,5mm</t>
  </si>
  <si>
    <t>-1796413449</t>
  </si>
  <si>
    <t>392</t>
  </si>
  <si>
    <t>763172351</t>
  </si>
  <si>
    <t>Montáž dvířek revizních jednoplášťových SDK kcí vel. 200 x 200 mm pro podhledy</t>
  </si>
  <si>
    <t>1681592088</t>
  </si>
  <si>
    <t>393</t>
  </si>
  <si>
    <t>3631102205</t>
  </si>
  <si>
    <t>Dvířka revizní do SDK DK Mont RD GKB 25 US 200×200 mm</t>
  </si>
  <si>
    <t>-601422094</t>
  </si>
  <si>
    <t>394</t>
  </si>
  <si>
    <t>3630802712</t>
  </si>
  <si>
    <t>Dvířka revizní protipožární DK Mont RD 15 US 200×200 mm EI 30 DP1</t>
  </si>
  <si>
    <t>1606110016</t>
  </si>
  <si>
    <t>395</t>
  </si>
  <si>
    <t>763411116</t>
  </si>
  <si>
    <t>Sanitární příčky do mokrého prostředí, kompaktní desky tl 13 mm</t>
  </si>
  <si>
    <t>-1037955045</t>
  </si>
  <si>
    <t>396</t>
  </si>
  <si>
    <t>763411126</t>
  </si>
  <si>
    <t>Dveře sanitárních příček, kompaktní desky tl 13 mm, š do 800 mm, v do 2000 mm</t>
  </si>
  <si>
    <t>2122805983</t>
  </si>
  <si>
    <t>397</t>
  </si>
  <si>
    <t>763411126.1</t>
  </si>
  <si>
    <t>Příplatek za posuvné atypické dveře sanitárních příček</t>
  </si>
  <si>
    <t>1868850401</t>
  </si>
  <si>
    <t>398</t>
  </si>
  <si>
    <t>763431201</t>
  </si>
  <si>
    <t>Napojení minerálního podhledu na stěnu obvodovou lištou</t>
  </si>
  <si>
    <t>-1103380811</t>
  </si>
  <si>
    <t>399</t>
  </si>
  <si>
    <t>998763332</t>
  </si>
  <si>
    <t>Přesun hmot tonážní pro konstrukce montované z desek ruční v objektech v přes 6 do 12 m</t>
  </si>
  <si>
    <t>2077518683</t>
  </si>
  <si>
    <t>400</t>
  </si>
  <si>
    <t>998763339</t>
  </si>
  <si>
    <t>Příplatek k ručnímu přesunu hmot tonážnímu pro konstrukce montované z desek za zvětšený přesun ZKD 50 m</t>
  </si>
  <si>
    <t>-986357987</t>
  </si>
  <si>
    <t>401</t>
  </si>
  <si>
    <t>764002414</t>
  </si>
  <si>
    <t>Montáž strukturované oddělovací rohože jakékoliv rš</t>
  </si>
  <si>
    <t>-1444520566</t>
  </si>
  <si>
    <t>402</t>
  </si>
  <si>
    <t>28329223</t>
  </si>
  <si>
    <t>fólie difuzně propustné s nakašírovanou strukturovanou rohoží pod hladkou plechovou krytinu</t>
  </si>
  <si>
    <t>1340505305</t>
  </si>
  <si>
    <t>403</t>
  </si>
  <si>
    <t>764244406</t>
  </si>
  <si>
    <t>Oplechování horních ploch a nadezdívek bez rohů z TiZn předzvětralého plechu kotvené rš 500 mm</t>
  </si>
  <si>
    <t>-2128441271</t>
  </si>
  <si>
    <t>404</t>
  </si>
  <si>
    <t>764244408</t>
  </si>
  <si>
    <t>Oplechování horních ploch a nadezdívek bez rohů z TiZn předzvětralého plechu kotvené rš 750 mm</t>
  </si>
  <si>
    <t>-834018428</t>
  </si>
  <si>
    <t>405</t>
  </si>
  <si>
    <t>764244409</t>
  </si>
  <si>
    <t>Oplechování horních ploch a nadezdívek bez rohů z TiZn předzvětralého plechu kotvené rš 800 mm</t>
  </si>
  <si>
    <t>1923084154</t>
  </si>
  <si>
    <t>406</t>
  </si>
  <si>
    <t>764244411</t>
  </si>
  <si>
    <t>Oplechování horních ploch a nadezdívek bez rohů z TiZn předzvětralého plechu kotvené rš přes 800 mm</t>
  </si>
  <si>
    <t>1932112112</t>
  </si>
  <si>
    <t>407</t>
  </si>
  <si>
    <t>764245446</t>
  </si>
  <si>
    <t>Příplatek za zvýšenou pracnost při oplechování rohů nadezdívek z TiZn předzvětralého plechu rš přes 400 mm</t>
  </si>
  <si>
    <t>485697041</t>
  </si>
  <si>
    <t>408</t>
  </si>
  <si>
    <t>764246442</t>
  </si>
  <si>
    <t>Oplechování parapetů rovných celoplošně lepené z TiZn předzvětralého plechu rš 200 mm</t>
  </si>
  <si>
    <t>-1796275879</t>
  </si>
  <si>
    <t>409</t>
  </si>
  <si>
    <t>764246443</t>
  </si>
  <si>
    <t>Oplechování parapetů rovných celoplošně lepené z TiZn předzvětralého plechu rš 250 mm</t>
  </si>
  <si>
    <t>-1146778538</t>
  </si>
  <si>
    <t>410</t>
  </si>
  <si>
    <t>764244407</t>
  </si>
  <si>
    <t>Oplechování horních ploch a nadezdívek bez rohů z TiZn předzvětralého plechu kotvené rš 670 mm</t>
  </si>
  <si>
    <t>1467240344</t>
  </si>
  <si>
    <t>411</t>
  </si>
  <si>
    <t>764248426</t>
  </si>
  <si>
    <t>Oplechování římsy rovné celoplošně lepené z TiZn předzvětralého plechu rš 500 mm</t>
  </si>
  <si>
    <t>-873618152</t>
  </si>
  <si>
    <t>412</t>
  </si>
  <si>
    <t>998764122</t>
  </si>
  <si>
    <t>Přesun hmot tonážní pro konstrukce klempířské ruční v objektech v přes 6 do 12 m</t>
  </si>
  <si>
    <t>-496507742</t>
  </si>
  <si>
    <t>413</t>
  </si>
  <si>
    <t>998764129</t>
  </si>
  <si>
    <t>Příplatek k ručnímu přesunu hmot tonážnímu pro konstrukce klempířské za zvětšený přesun ZKD 50 m</t>
  </si>
  <si>
    <t>761768104</t>
  </si>
  <si>
    <t>414</t>
  </si>
  <si>
    <t>766-001</t>
  </si>
  <si>
    <t>V 22.1 - doplnění sedaček hlediště</t>
  </si>
  <si>
    <t>-1368600868</t>
  </si>
  <si>
    <t>415</t>
  </si>
  <si>
    <t>766-002</t>
  </si>
  <si>
    <t>V 22.2 - Nové sedačky hlediště</t>
  </si>
  <si>
    <t>1845988572</t>
  </si>
  <si>
    <t>416</t>
  </si>
  <si>
    <t>766-003</t>
  </si>
  <si>
    <t>Sedačky balkony</t>
  </si>
  <si>
    <t>72064816</t>
  </si>
  <si>
    <t>417</t>
  </si>
  <si>
    <t>766-004</t>
  </si>
  <si>
    <t>Montáž sedaček hlediště a balkony</t>
  </si>
  <si>
    <t>1171589184</t>
  </si>
  <si>
    <t>418</t>
  </si>
  <si>
    <t>766-005</t>
  </si>
  <si>
    <t>Úprava stávající lavice - Klub</t>
  </si>
  <si>
    <t>-978082032</t>
  </si>
  <si>
    <t>419</t>
  </si>
  <si>
    <t>766-006</t>
  </si>
  <si>
    <t>Vestavná lavice s topením - Klub</t>
  </si>
  <si>
    <t>146281450</t>
  </si>
  <si>
    <t>420</t>
  </si>
  <si>
    <t>766-007</t>
  </si>
  <si>
    <t>Stolová deska - Klub</t>
  </si>
  <si>
    <t>-667891091</t>
  </si>
  <si>
    <t>421</t>
  </si>
  <si>
    <t>766-008</t>
  </si>
  <si>
    <t>Úprava baru - Klub</t>
  </si>
  <si>
    <t>766896651</t>
  </si>
  <si>
    <t>422</t>
  </si>
  <si>
    <t>766-009</t>
  </si>
  <si>
    <t>Atypický parapet - Klub</t>
  </si>
  <si>
    <t>-778335139</t>
  </si>
  <si>
    <t>423</t>
  </si>
  <si>
    <t>766-010</t>
  </si>
  <si>
    <t>Doplnění a vyztužení police - Klub</t>
  </si>
  <si>
    <t>378554111</t>
  </si>
  <si>
    <t>424</t>
  </si>
  <si>
    <t>766-011</t>
  </si>
  <si>
    <t>Úprava soklu - Klub</t>
  </si>
  <si>
    <t>1757281663</t>
  </si>
  <si>
    <t>425</t>
  </si>
  <si>
    <t>766-012</t>
  </si>
  <si>
    <t>Obklad niky pro lednice, police</t>
  </si>
  <si>
    <t>316188953</t>
  </si>
  <si>
    <t>426</t>
  </si>
  <si>
    <t>766-013</t>
  </si>
  <si>
    <t>Inspice - kuchyňský kout - kompletní dodávka a montáž dle výkr.9.1.1</t>
  </si>
  <si>
    <t>222759654</t>
  </si>
  <si>
    <t>427</t>
  </si>
  <si>
    <t>766-014</t>
  </si>
  <si>
    <t>Šatna ženy - D+M kompletní výrobek N1 podle výkresu 10.5.1.2</t>
  </si>
  <si>
    <t>-1265760134</t>
  </si>
  <si>
    <t>428</t>
  </si>
  <si>
    <t>766-015</t>
  </si>
  <si>
    <t>Šatna ženy- D+M kompletní výrobek N2 podle výkresu 10.5.2</t>
  </si>
  <si>
    <t>1142314662</t>
  </si>
  <si>
    <t>429</t>
  </si>
  <si>
    <t>766-016</t>
  </si>
  <si>
    <t>Šatna ženy- D+M kompletní výrobek N3 podle výkresu 10.5.3</t>
  </si>
  <si>
    <t>864299083</t>
  </si>
  <si>
    <t>430</t>
  </si>
  <si>
    <t>766-017</t>
  </si>
  <si>
    <t>Šatna ženy- D+M kompletní výrobek N4 podle výkresu 10.5.4</t>
  </si>
  <si>
    <t>960082384</t>
  </si>
  <si>
    <t>431</t>
  </si>
  <si>
    <t>766-018</t>
  </si>
  <si>
    <t>Šatna ženy- D+M kompletní výrobek N5 podle výkresu 10.5.5</t>
  </si>
  <si>
    <t>1148146082</t>
  </si>
  <si>
    <t>432</t>
  </si>
  <si>
    <t>766-019</t>
  </si>
  <si>
    <t>D+M vstupní dveře D1- 1860x3170mm</t>
  </si>
  <si>
    <t>1104356895</t>
  </si>
  <si>
    <t>433</t>
  </si>
  <si>
    <t>766-020</t>
  </si>
  <si>
    <t>Sastém generálního klíče pro 24 dveří včetně výměny zámků</t>
  </si>
  <si>
    <t>1276638871</t>
  </si>
  <si>
    <t>434</t>
  </si>
  <si>
    <t>766-021</t>
  </si>
  <si>
    <t>D+M kruhového průzoru ve dveřích</t>
  </si>
  <si>
    <t>-1652575493</t>
  </si>
  <si>
    <t>435</t>
  </si>
  <si>
    <t>766414242</t>
  </si>
  <si>
    <t>Montáž obložení stěn pl do 5 m2 panely z aglomerovaných desek přes 0,60 do 1,50 m2</t>
  </si>
  <si>
    <t>1841868264</t>
  </si>
  <si>
    <t>436</t>
  </si>
  <si>
    <t>62432057</t>
  </si>
  <si>
    <t>deska kompaktní laminátová jádro černé tl 13mm</t>
  </si>
  <si>
    <t>-1969815657</t>
  </si>
  <si>
    <t>437</t>
  </si>
  <si>
    <t>766417513</t>
  </si>
  <si>
    <t>Montáž podkladového roštu dvojitého pro montáž dřevěných svislých profilů provětrávané fasády</t>
  </si>
  <si>
    <t>-423578074</t>
  </si>
  <si>
    <t>438</t>
  </si>
  <si>
    <t>60514107</t>
  </si>
  <si>
    <t>řezivo merbau, lať 60x40mm</t>
  </si>
  <si>
    <t>-1798848291</t>
  </si>
  <si>
    <t>439</t>
  </si>
  <si>
    <t>766660001</t>
  </si>
  <si>
    <t>Montáž dveřních křídel otvíravých jednokřídlových š do 0,8 m do ocelové zárubně</t>
  </si>
  <si>
    <t>1592595424</t>
  </si>
  <si>
    <t>440</t>
  </si>
  <si>
    <t>MSN.0027546.URS</t>
  </si>
  <si>
    <t>dveře interiérové jednokřídlé plné, HPL laminát, 600x2100mm</t>
  </si>
  <si>
    <t>1865082495</t>
  </si>
  <si>
    <t>441</t>
  </si>
  <si>
    <t>766660021</t>
  </si>
  <si>
    <t>Montáž dveřních křídel otvíravých jednokřídlových š do 0,8 m požárních do ocelové zárubně</t>
  </si>
  <si>
    <t>-796753834</t>
  </si>
  <si>
    <t>442</t>
  </si>
  <si>
    <t>61162097</t>
  </si>
  <si>
    <t>dveře jednokřídlé dřevotřískové protipožární EI (EW) 30 D3 povrch laminátový plné 700x1970-2100mm</t>
  </si>
  <si>
    <t>-1810482472</t>
  </si>
  <si>
    <t>443</t>
  </si>
  <si>
    <t>61162098</t>
  </si>
  <si>
    <t>dveře jednokřídlé dřevotřískové protipožární EI (EW) 30 D3 povrch laminátový plné 800x1970-2100mm</t>
  </si>
  <si>
    <t>1016084244</t>
  </si>
  <si>
    <t>444</t>
  </si>
  <si>
    <t>61162096</t>
  </si>
  <si>
    <t>dveře jednokřídlé protipožární EW 60 DP1,C povrch laminátový plné 800x2100mm</t>
  </si>
  <si>
    <t>1460329117</t>
  </si>
  <si>
    <t>445</t>
  </si>
  <si>
    <t>55341322</t>
  </si>
  <si>
    <t>dveře jednokřídlé ocelové interierové plné, EW60,DP1,C3- 800x1970mm</t>
  </si>
  <si>
    <t>-1191203242</t>
  </si>
  <si>
    <t>446</t>
  </si>
  <si>
    <t>55341192</t>
  </si>
  <si>
    <t>dveře jednokřídlé ocelové interiérové plné hladké s polodrážkou EW 60, DP1,C3, 37dB- 800x2100mm</t>
  </si>
  <si>
    <t>-1010859413</t>
  </si>
  <si>
    <t>447</t>
  </si>
  <si>
    <t>766660022</t>
  </si>
  <si>
    <t>Montáž dveřních křídel otvíravých jednokřídlových š přes 0,8 m požárních do ocelové zárubně</t>
  </si>
  <si>
    <t>-611549099</t>
  </si>
  <si>
    <t>448</t>
  </si>
  <si>
    <t>61162101</t>
  </si>
  <si>
    <t>dveře jednokřídlé dřevotřískové protipožární EI (EW) 30 D3 povrch laminátový plné 1100x1970-2100mm</t>
  </si>
  <si>
    <t>-792562164</t>
  </si>
  <si>
    <t>449</t>
  </si>
  <si>
    <t>61165314</t>
  </si>
  <si>
    <t>dveře jednokřídlé protipožární EW 60 DP1, S200 povrch laminátový plné 1100x2100mm</t>
  </si>
  <si>
    <t>1786601783</t>
  </si>
  <si>
    <t>450</t>
  </si>
  <si>
    <t>766660312</t>
  </si>
  <si>
    <t>Montáž posuvných dveří jednokřídlových průchozí š přes 800 do 1200 mm do pouzdra s jednou kapsou</t>
  </si>
  <si>
    <t>1715829593</t>
  </si>
  <si>
    <t>451</t>
  </si>
  <si>
    <t>MSN.0094280.URS</t>
  </si>
  <si>
    <t>B. POSUVNÝ KOMPLET (garnýž, kolejnice s pojezdy) jednokřídlé</t>
  </si>
  <si>
    <t>sada</t>
  </si>
  <si>
    <t>-591586268</t>
  </si>
  <si>
    <t>452</t>
  </si>
  <si>
    <t>MSN.0027538.URS</t>
  </si>
  <si>
    <t>dveře interiérové jednokřídlé plné, DTD, HPL laminát, 940 x 2000, posuvné</t>
  </si>
  <si>
    <t>-604457931</t>
  </si>
  <si>
    <t>453</t>
  </si>
  <si>
    <t>766660411</t>
  </si>
  <si>
    <t>Montáž vchodových dveří včetně rámu jednokřídlových bez nadsvětlíku do zdiva</t>
  </si>
  <si>
    <t>-1338994502</t>
  </si>
  <si>
    <t>454</t>
  </si>
  <si>
    <t>55341324</t>
  </si>
  <si>
    <t>dveře jednokřídlé ocelové exerierové plné 1100x1970mm,1,2W/m2K</t>
  </si>
  <si>
    <t>-1241434444</t>
  </si>
  <si>
    <t>455</t>
  </si>
  <si>
    <t>766660717</t>
  </si>
  <si>
    <t>Montáž samozavírače na ocelovou zárubeň a dveřní křídlo</t>
  </si>
  <si>
    <t>1881424999</t>
  </si>
  <si>
    <t>456</t>
  </si>
  <si>
    <t>TS2000VBCSKL</t>
  </si>
  <si>
    <t>Samozavírač Naturel s kluznou lištou stříbrný TS2000VBCSKL</t>
  </si>
  <si>
    <t>1460867130</t>
  </si>
  <si>
    <t>457</t>
  </si>
  <si>
    <t>766660720</t>
  </si>
  <si>
    <t>Osazení větrací mřížky s vyříznutím otvoru</t>
  </si>
  <si>
    <t>-1607961187</t>
  </si>
  <si>
    <t>458</t>
  </si>
  <si>
    <t>766660720.1</t>
  </si>
  <si>
    <t>Mřížka dveřní větrací protipožární</t>
  </si>
  <si>
    <t>-1308711486</t>
  </si>
  <si>
    <t>459</t>
  </si>
  <si>
    <t>766660729</t>
  </si>
  <si>
    <t>Montáž dveřního interiérového kování - štítku s klikou</t>
  </si>
  <si>
    <t>-1665801708</t>
  </si>
  <si>
    <t>460</t>
  </si>
  <si>
    <t>54914140</t>
  </si>
  <si>
    <t>dveřní kování štítové klika/klika lakovaný nerez</t>
  </si>
  <si>
    <t>2091942965</t>
  </si>
  <si>
    <t>461</t>
  </si>
  <si>
    <t>766660734</t>
  </si>
  <si>
    <t>Montáž dveřního bezpečnostního kování - panikového</t>
  </si>
  <si>
    <t>-1846413090</t>
  </si>
  <si>
    <t>462</t>
  </si>
  <si>
    <t>54914135</t>
  </si>
  <si>
    <t>kování panikové klika/klika</t>
  </si>
  <si>
    <t>1022365322</t>
  </si>
  <si>
    <t>463</t>
  </si>
  <si>
    <t>766660909</t>
  </si>
  <si>
    <t>Výměna dveřních křídel otevíravých dvoukřídlových protipožárních v ocelové zárubni</t>
  </si>
  <si>
    <t>-1135814266</t>
  </si>
  <si>
    <t>464</t>
  </si>
  <si>
    <t>55341185</t>
  </si>
  <si>
    <t>dveře dvoukřídlé ocelové interierové protipožární EW 15, 30, 45 D1 včetně speciální zárubně 1180x1970mm</t>
  </si>
  <si>
    <t>-151631479</t>
  </si>
  <si>
    <t>465</t>
  </si>
  <si>
    <t>766682111</t>
  </si>
  <si>
    <t>Montáž zárubní obložkových pro dveře jednokřídlové tl stěny do 170 mm</t>
  </si>
  <si>
    <t>-910859609</t>
  </si>
  <si>
    <t>466</t>
  </si>
  <si>
    <t>55331469</t>
  </si>
  <si>
    <t>zárubeň jednokřídlá ocelová obložková šroubovací tl stěny 160-200mm rozměru 940/2000mm</t>
  </si>
  <si>
    <t>-1293388397</t>
  </si>
  <si>
    <t>467</t>
  </si>
  <si>
    <t>766694116</t>
  </si>
  <si>
    <t>Montáž parapetních desek dřevěných nebo plastových š do 30 cm</t>
  </si>
  <si>
    <t>309935678</t>
  </si>
  <si>
    <t>468</t>
  </si>
  <si>
    <t>60794106</t>
  </si>
  <si>
    <t xml:space="preserve">parapet dřevěný vnitřní </t>
  </si>
  <si>
    <t>-2105805694</t>
  </si>
  <si>
    <t>469</t>
  </si>
  <si>
    <t>766821112</t>
  </si>
  <si>
    <t>Montáž korpusu vestavěné skříně policové dvoukřídlové</t>
  </si>
  <si>
    <t>1134656245</t>
  </si>
  <si>
    <t>470</t>
  </si>
  <si>
    <t>766821121</t>
  </si>
  <si>
    <t>Montáž korpusu vestavěné skříně šatní jednokřídlové</t>
  </si>
  <si>
    <t>815472633</t>
  </si>
  <si>
    <t>471</t>
  </si>
  <si>
    <t>766821121.1</t>
  </si>
  <si>
    <t>Vnitřní pokladní stůl</t>
  </si>
  <si>
    <t>684743154</t>
  </si>
  <si>
    <t>472</t>
  </si>
  <si>
    <t>766821121.2</t>
  </si>
  <si>
    <t>Vnitřní kontejner plechový, zamykací, obklad rohu kompaktní deskou</t>
  </si>
  <si>
    <t>-1034477223</t>
  </si>
  <si>
    <t>473</t>
  </si>
  <si>
    <t>766821121.3</t>
  </si>
  <si>
    <t>Regál na batohy</t>
  </si>
  <si>
    <t>870217230</t>
  </si>
  <si>
    <t>474</t>
  </si>
  <si>
    <t>998766122</t>
  </si>
  <si>
    <t>Přesun hmot tonážní pro kce truhlářské ruční v objektech v přes 6 do 12 m</t>
  </si>
  <si>
    <t>992907535</t>
  </si>
  <si>
    <t>475</t>
  </si>
  <si>
    <t>998766129</t>
  </si>
  <si>
    <t>Příplatek k ručnímu přesunu hmot tonážnímu pro kce truhlářské za zvětšený přesun ZKD 50 m</t>
  </si>
  <si>
    <t>877247185</t>
  </si>
  <si>
    <t>476</t>
  </si>
  <si>
    <t>767-001</t>
  </si>
  <si>
    <t>Montáž trezoru</t>
  </si>
  <si>
    <t>-1436124125</t>
  </si>
  <si>
    <t>477</t>
  </si>
  <si>
    <t>ADI.0061397.URS</t>
  </si>
  <si>
    <t>Nerezový požární trezor s přípravou pro cylindrickou vložku, varianta 24 V</t>
  </si>
  <si>
    <t>212125945</t>
  </si>
  <si>
    <t>478</t>
  </si>
  <si>
    <t>767-002</t>
  </si>
  <si>
    <t>D+M pevný ocelový řebřík Z8</t>
  </si>
  <si>
    <t>-1693348944</t>
  </si>
  <si>
    <t>479</t>
  </si>
  <si>
    <t>767-003</t>
  </si>
  <si>
    <t>D+M ocelový žebřík Z11</t>
  </si>
  <si>
    <t>1902612471</t>
  </si>
  <si>
    <t>480</t>
  </si>
  <si>
    <t>767-004</t>
  </si>
  <si>
    <t>Posílení rohů jámy nůžkové plošiny - Z 9.1</t>
  </si>
  <si>
    <t>740008919</t>
  </si>
  <si>
    <t>481</t>
  </si>
  <si>
    <t>767114113</t>
  </si>
  <si>
    <t>Montáž stěn a příček rámových zasklených do celostěnových panelů nebo ocelové konstrukce bez požární odolnosti plochy přes 9 do 12 m2</t>
  </si>
  <si>
    <t>26842116</t>
  </si>
  <si>
    <t>482</t>
  </si>
  <si>
    <t>767163111</t>
  </si>
  <si>
    <t>Montáž přímého kovového zábradlí do ocelové konstrukce v rovině v interiéru</t>
  </si>
  <si>
    <t>746937462</t>
  </si>
  <si>
    <t>483</t>
  </si>
  <si>
    <t>55342284.1</t>
  </si>
  <si>
    <t>zábradlí s hranatým sloupkem a hranatými pruty s tahokovem</t>
  </si>
  <si>
    <t>1804957002</t>
  </si>
  <si>
    <t>484</t>
  </si>
  <si>
    <t>767163121</t>
  </si>
  <si>
    <t>Montáž přímého kovového zábradlí do betonu v rovině v interiéru</t>
  </si>
  <si>
    <t>740337867</t>
  </si>
  <si>
    <t>485</t>
  </si>
  <si>
    <t>55342284</t>
  </si>
  <si>
    <t>zábradlí s hranatým sloupkem a hranatými pruty</t>
  </si>
  <si>
    <t>-489291363</t>
  </si>
  <si>
    <t>486</t>
  </si>
  <si>
    <t>767163122</t>
  </si>
  <si>
    <t>Montáž přímého kovového zábradlí do betonu v rovině v exteriéru</t>
  </si>
  <si>
    <t>2116098681</t>
  </si>
  <si>
    <t>487</t>
  </si>
  <si>
    <t>55342285</t>
  </si>
  <si>
    <t>zábradlí exteriérové</t>
  </si>
  <si>
    <t>445182996</t>
  </si>
  <si>
    <t>488</t>
  </si>
  <si>
    <t>767165111</t>
  </si>
  <si>
    <t>Montáž madel šroubováním</t>
  </si>
  <si>
    <t>-429129805</t>
  </si>
  <si>
    <t>489</t>
  </si>
  <si>
    <t>55342299</t>
  </si>
  <si>
    <t>madlo s uchycením na zeď</t>
  </si>
  <si>
    <t>1243509966</t>
  </si>
  <si>
    <t>490</t>
  </si>
  <si>
    <t>767490111</t>
  </si>
  <si>
    <t xml:space="preserve">Zpětná montáž nosného roštu  stěn dvousměrného kotveného do zdiva - OK jeviště a hlediště</t>
  </si>
  <si>
    <t>1388647957</t>
  </si>
  <si>
    <t>491</t>
  </si>
  <si>
    <t>767492803</t>
  </si>
  <si>
    <t>Demontáž fasádního dvousměrného roštu - OK jeviště a hlediště</t>
  </si>
  <si>
    <t>1179645009</t>
  </si>
  <si>
    <t>492</t>
  </si>
  <si>
    <t>767531121</t>
  </si>
  <si>
    <t>Osazení zapuštěného rámu z L profilů k čisticím rohožím</t>
  </si>
  <si>
    <t>-209116885</t>
  </si>
  <si>
    <t>493</t>
  </si>
  <si>
    <t>69752160</t>
  </si>
  <si>
    <t>rám pro zapuštění profil L-30/30 25/25 20/30 15/30-Al</t>
  </si>
  <si>
    <t>2092894242</t>
  </si>
  <si>
    <t>494</t>
  </si>
  <si>
    <t>767531214</t>
  </si>
  <si>
    <t>Montáž vstupních kovových nebo plastových rohoží čisticích zón plochy přes 1,5 do 2 m2</t>
  </si>
  <si>
    <t>-2130017996</t>
  </si>
  <si>
    <t>495</t>
  </si>
  <si>
    <t>69752003</t>
  </si>
  <si>
    <t>rohož vstupní provedení hliník super 27 mm</t>
  </si>
  <si>
    <t>90223196</t>
  </si>
  <si>
    <t>496</t>
  </si>
  <si>
    <t>767584702</t>
  </si>
  <si>
    <t>Montáž podhledů z tvarovaných plechů připevněných šroubováním</t>
  </si>
  <si>
    <t>781743451</t>
  </si>
  <si>
    <t>497</t>
  </si>
  <si>
    <t>13611220</t>
  </si>
  <si>
    <t>plech ocelový hladký jakost S235JR tl 6mm tabule s voskovaným povrchem</t>
  </si>
  <si>
    <t>-1923927023</t>
  </si>
  <si>
    <t>498</t>
  </si>
  <si>
    <t>767585102</t>
  </si>
  <si>
    <t>Montáž pomocné konstrukce šroubováním kovového podhledu</t>
  </si>
  <si>
    <t>-509980532</t>
  </si>
  <si>
    <t>499</t>
  </si>
  <si>
    <t>13314002</t>
  </si>
  <si>
    <t>tyč ocelová čtvercová jakost S235JR (11 375) 50x50mm</t>
  </si>
  <si>
    <t>1362453058</t>
  </si>
  <si>
    <t>500</t>
  </si>
  <si>
    <t>767585113</t>
  </si>
  <si>
    <t>Montáž okrajové lišty kovového podhledu</t>
  </si>
  <si>
    <t>307764128</t>
  </si>
  <si>
    <t>501</t>
  </si>
  <si>
    <t>767585121</t>
  </si>
  <si>
    <t>Zhotovení otvoru v kovovém podhledu plochy do 0,25 m2</t>
  </si>
  <si>
    <t>-53126068</t>
  </si>
  <si>
    <t>502</t>
  </si>
  <si>
    <t>767590124</t>
  </si>
  <si>
    <t>Montáž podlahového roštu šroubovaného</t>
  </si>
  <si>
    <t>1731081594</t>
  </si>
  <si>
    <t>503</t>
  </si>
  <si>
    <t>55347062</t>
  </si>
  <si>
    <t>rošt podlahový svařovaný žárově zinkovaný protiskluzový</t>
  </si>
  <si>
    <t>-1423431746</t>
  </si>
  <si>
    <t>504</t>
  </si>
  <si>
    <t>767661510</t>
  </si>
  <si>
    <t>Montáž textilního roletového požárního uzávěru umístěného ve stropě plochy do 6 m2</t>
  </si>
  <si>
    <t>-200561994</t>
  </si>
  <si>
    <t>505</t>
  </si>
  <si>
    <t>59081013</t>
  </si>
  <si>
    <t>uzávěr požární textilní roletový EI 30 DP1 C</t>
  </si>
  <si>
    <t>-89749716</t>
  </si>
  <si>
    <t>506</t>
  </si>
  <si>
    <t>767661511</t>
  </si>
  <si>
    <t>Montáž textilního roletového požárního uzávěru umístěného ve stropě plochy přes 6 do 9 m2</t>
  </si>
  <si>
    <t>2029737998</t>
  </si>
  <si>
    <t>507</t>
  </si>
  <si>
    <t>59081030</t>
  </si>
  <si>
    <t>uzávěr požární textilní roletový EI 30 DP1 C3 3560x2490mm</t>
  </si>
  <si>
    <t>834973236</t>
  </si>
  <si>
    <t>508</t>
  </si>
  <si>
    <t>767661514</t>
  </si>
  <si>
    <t>Montáž textilního roletového požárního uzávěru umístěného ve stropě plochy přes 20 do 32 m2</t>
  </si>
  <si>
    <t>1976880219</t>
  </si>
  <si>
    <t>509</t>
  </si>
  <si>
    <t>59081014</t>
  </si>
  <si>
    <t>uzávěr požární kouřový roletový EI 15 DP1 C 7700x2300mm</t>
  </si>
  <si>
    <t>2050761483</t>
  </si>
  <si>
    <t>510</t>
  </si>
  <si>
    <t>767881112</t>
  </si>
  <si>
    <t>Montáž bodů záchytného systému do železobetonu chemickou kotvou</t>
  </si>
  <si>
    <t>-1780588</t>
  </si>
  <si>
    <t>511</t>
  </si>
  <si>
    <t>70921317</t>
  </si>
  <si>
    <t>kotvicí bod pro betonové konstrukce do předvrtaného otvoru pomocí hmoždinky nebo chemické kotvy dl 200mm</t>
  </si>
  <si>
    <t>1656607358</t>
  </si>
  <si>
    <t>512</t>
  </si>
  <si>
    <t>767896110</t>
  </si>
  <si>
    <t>Montáž kovových lišt šroubováním</t>
  </si>
  <si>
    <t>-1564711504</t>
  </si>
  <si>
    <t>513</t>
  </si>
  <si>
    <t>15945231</t>
  </si>
  <si>
    <t>plech děrovaný tahokov oko 16/8/1,8 tl 1mm tabule</t>
  </si>
  <si>
    <t>621737486</t>
  </si>
  <si>
    <t>514</t>
  </si>
  <si>
    <t>767991911</t>
  </si>
  <si>
    <t>Opravy zámečnických konstrukcí ostatní - samostatné svařování</t>
  </si>
  <si>
    <t>1277481235</t>
  </si>
  <si>
    <t>515</t>
  </si>
  <si>
    <t>767995101</t>
  </si>
  <si>
    <t>Montáž atypických zámečnických konstrukcí hmotnosti do 1 kg</t>
  </si>
  <si>
    <t>-2128449942</t>
  </si>
  <si>
    <t>516</t>
  </si>
  <si>
    <t>767995102</t>
  </si>
  <si>
    <t>Montáž atypických zámečnických konstrukcí hmotnosti přes 1 do 3 kg</t>
  </si>
  <si>
    <t>-1511393819</t>
  </si>
  <si>
    <t>517</t>
  </si>
  <si>
    <t>767995102.1</t>
  </si>
  <si>
    <t>Nová kovaná šatní tyč</t>
  </si>
  <si>
    <t>993747754</t>
  </si>
  <si>
    <t>518</t>
  </si>
  <si>
    <t>767995111</t>
  </si>
  <si>
    <t>Montáž atypických zámečnických konstrukcí hmotnosti přes 3 do 5 kg</t>
  </si>
  <si>
    <t>1937799709</t>
  </si>
  <si>
    <t>519</t>
  </si>
  <si>
    <t>14550317</t>
  </si>
  <si>
    <t>profil ocelový svařovaný jakost S235 průřez čtvercový 80x80x4mm</t>
  </si>
  <si>
    <t>-1379759359</t>
  </si>
  <si>
    <t>520</t>
  </si>
  <si>
    <t>13611218</t>
  </si>
  <si>
    <t>plech ocelový hladký jakost S235JR tl 5mm tabule</t>
  </si>
  <si>
    <t>34538005</t>
  </si>
  <si>
    <t>521</t>
  </si>
  <si>
    <t>13611228</t>
  </si>
  <si>
    <t>plech ocelový hladký jakost S235JR tl 8mm tabule</t>
  </si>
  <si>
    <t>-1028713439</t>
  </si>
  <si>
    <t>522</t>
  </si>
  <si>
    <t>13221003.</t>
  </si>
  <si>
    <t>tyč ocelová plochá jakost S235JR (11 375) 40x2mm</t>
  </si>
  <si>
    <t>451174956</t>
  </si>
  <si>
    <t>523</t>
  </si>
  <si>
    <t>767995112</t>
  </si>
  <si>
    <t>Montáž atypických zámečnických konstrukcí hmotnosti přes 5 do 10 kg</t>
  </si>
  <si>
    <t>1555380744</t>
  </si>
  <si>
    <t>524</t>
  </si>
  <si>
    <t>14550318</t>
  </si>
  <si>
    <t>profil ocelový svařovaný jakost S235 průřez čtvercový 80x80x5mm</t>
  </si>
  <si>
    <t>-1657269832</t>
  </si>
  <si>
    <t>525</t>
  </si>
  <si>
    <t>14550258</t>
  </si>
  <si>
    <t>profil ocelový svařovaný jakost S235 průřez čtvercový 60x60x5mm</t>
  </si>
  <si>
    <t>1195103244</t>
  </si>
  <si>
    <t>526</t>
  </si>
  <si>
    <t>14550238</t>
  </si>
  <si>
    <t>profil ocelový svařovaný jakost S235 průřez čtvercový 40x40x4mm</t>
  </si>
  <si>
    <t>-760384053</t>
  </si>
  <si>
    <t>527</t>
  </si>
  <si>
    <t>14550334</t>
  </si>
  <si>
    <t>profil ocelový svařovaný jakost S235 průřez obdelníkový 60x40x4mm</t>
  </si>
  <si>
    <t>-1716318166</t>
  </si>
  <si>
    <t>528</t>
  </si>
  <si>
    <t>13010710</t>
  </si>
  <si>
    <t>ocel profilová jakost S235JR (11 375) průřez I (IPN) 80</t>
  </si>
  <si>
    <t>1816599709</t>
  </si>
  <si>
    <t>529</t>
  </si>
  <si>
    <t>14550325</t>
  </si>
  <si>
    <t>profil ocelový svařovaný jakost S235 průřez obdelníkový 100x60x5mm</t>
  </si>
  <si>
    <t>1317371404</t>
  </si>
  <si>
    <t>530</t>
  </si>
  <si>
    <t>14550434</t>
  </si>
  <si>
    <t>profil ocelový svařovaný jakost S235 průřez obdelníkový 120x60x8mm</t>
  </si>
  <si>
    <t>2064089619</t>
  </si>
  <si>
    <t>531</t>
  </si>
  <si>
    <t>14550442</t>
  </si>
  <si>
    <t>profil ocelový svařovaný jakost S355 průřez obdelníkový 180x80x8mm</t>
  </si>
  <si>
    <t>569093275</t>
  </si>
  <si>
    <t>532</t>
  </si>
  <si>
    <t>767995117</t>
  </si>
  <si>
    <t>Montáž atypických zámečnických konstrukcí hmotnosti přes 250 do 500 kg</t>
  </si>
  <si>
    <t>2094311016</t>
  </si>
  <si>
    <t>533</t>
  </si>
  <si>
    <t>13611248</t>
  </si>
  <si>
    <t>plech ocelový hladký jakost S235JR tl 20mm tabule</t>
  </si>
  <si>
    <t>703355471</t>
  </si>
  <si>
    <t>534</t>
  </si>
  <si>
    <t>13010980</t>
  </si>
  <si>
    <t>ocel profilová jakost S235JR (11 375) průřez HEB 200</t>
  </si>
  <si>
    <t>243735103</t>
  </si>
  <si>
    <t>535</t>
  </si>
  <si>
    <t>14033244</t>
  </si>
  <si>
    <t>trubka ocelová 740/20mm</t>
  </si>
  <si>
    <t>-1060290542</t>
  </si>
  <si>
    <t>536</t>
  </si>
  <si>
    <t>14035915</t>
  </si>
  <si>
    <t>trubka ocelová368x14mm</t>
  </si>
  <si>
    <t>-1363691012</t>
  </si>
  <si>
    <t>537</t>
  </si>
  <si>
    <t>13611265</t>
  </si>
  <si>
    <t>plech ocelový hladký jakost S235JR tl 50mm tabule</t>
  </si>
  <si>
    <t>1497114439</t>
  </si>
  <si>
    <t>538</t>
  </si>
  <si>
    <t>847440990</t>
  </si>
  <si>
    <t>539</t>
  </si>
  <si>
    <t>R</t>
  </si>
  <si>
    <t>767A9003</t>
  </si>
  <si>
    <t>Montáž, výroba a osazení atypických zámečnických konstrukcí hmotnosti přes 10 do 20 kg</t>
  </si>
  <si>
    <t>-1098752771</t>
  </si>
  <si>
    <t>540</t>
  </si>
  <si>
    <t>998767122</t>
  </si>
  <si>
    <t>Přesun hmot tonážní pro zámečnické konstrukce ruční v objektech v přes 6 do 12 m</t>
  </si>
  <si>
    <t>-88096701</t>
  </si>
  <si>
    <t>541</t>
  </si>
  <si>
    <t>998767129</t>
  </si>
  <si>
    <t>Příplatek k ručnímu přesunu hmot tonážnímu pro zámečnické konstrukce za zvětšený přesun ZKD 50 m</t>
  </si>
  <si>
    <t>72184782</t>
  </si>
  <si>
    <t>771</t>
  </si>
  <si>
    <t>Podlahy z dlaždic</t>
  </si>
  <si>
    <t>542</t>
  </si>
  <si>
    <t>771111011</t>
  </si>
  <si>
    <t>Vysátí podkladu před pokládkou dlažby</t>
  </si>
  <si>
    <t>-2120867155</t>
  </si>
  <si>
    <t>543</t>
  </si>
  <si>
    <t>771121011</t>
  </si>
  <si>
    <t>Nátěr penetrační na podlahu</t>
  </si>
  <si>
    <t>1785074309</t>
  </si>
  <si>
    <t>544</t>
  </si>
  <si>
    <t>771121025</t>
  </si>
  <si>
    <t>Broušení stávajícího podkladu před litím stěrky před pokládkou dlažby</t>
  </si>
  <si>
    <t>769493014</t>
  </si>
  <si>
    <t>545</t>
  </si>
  <si>
    <t>771151021</t>
  </si>
  <si>
    <t>Samonivelační stěrka podlah pevnosti 30 MPa tl 3 mm</t>
  </si>
  <si>
    <t>995861506</t>
  </si>
  <si>
    <t>546</t>
  </si>
  <si>
    <t>771574413</t>
  </si>
  <si>
    <t>Montáž podlah keramických hladkých lepených cementovým flexibilním lepidlem přes 2 do 4 ks/m2</t>
  </si>
  <si>
    <t>-827522073</t>
  </si>
  <si>
    <t>547</t>
  </si>
  <si>
    <t>59761136</t>
  </si>
  <si>
    <t>dlažba keramická slinutá mrazuvzdorná povrch hladký/lesklý tl do 10mm přes 2 do 4ks/m2</t>
  </si>
  <si>
    <t>-298664659</t>
  </si>
  <si>
    <t>548</t>
  </si>
  <si>
    <t>771591112</t>
  </si>
  <si>
    <t>Izolace pod dlažbu nátěrem nebo stěrkou ve dvou vrstvách</t>
  </si>
  <si>
    <t>-462337155</t>
  </si>
  <si>
    <t>549</t>
  </si>
  <si>
    <t>998771122</t>
  </si>
  <si>
    <t>Přesun hmot tonážní pro podlahy z dlaždic ruční v objektech v přes 6 do 12 m</t>
  </si>
  <si>
    <t>-1827470380</t>
  </si>
  <si>
    <t>550</t>
  </si>
  <si>
    <t>998771129</t>
  </si>
  <si>
    <t>Příplatek k ručnímu přesunu hmot tonážnímu pro podlahy z dlaždic za zvětšený přesun ZKD 50 m</t>
  </si>
  <si>
    <t>-1656641560</t>
  </si>
  <si>
    <t>775</t>
  </si>
  <si>
    <t>Podlahy skládané</t>
  </si>
  <si>
    <t>551</t>
  </si>
  <si>
    <t>775111115</t>
  </si>
  <si>
    <t>Broušení podkladu skládaných podlah před litím stěrky</t>
  </si>
  <si>
    <t>324940902</t>
  </si>
  <si>
    <t>552</t>
  </si>
  <si>
    <t>775111311</t>
  </si>
  <si>
    <t>Vysátí podkladu skládaných podlah</t>
  </si>
  <si>
    <t>-1486181898</t>
  </si>
  <si>
    <t>553</t>
  </si>
  <si>
    <t>775121321</t>
  </si>
  <si>
    <t>Neředěná penetrace savého podkladu skládaných podlah</t>
  </si>
  <si>
    <t>1096509140</t>
  </si>
  <si>
    <t>554</t>
  </si>
  <si>
    <t>775141121</t>
  </si>
  <si>
    <t>Stěrka podlahová nivelační pro vyrovnání podkladu skládaných podlah pevnosti 30 MPa tl do 3 mm</t>
  </si>
  <si>
    <t>1545276872</t>
  </si>
  <si>
    <t>555</t>
  </si>
  <si>
    <t>775511439</t>
  </si>
  <si>
    <t>Montáž podlahy z vlysů lepených tl do 22 mm š přes 40 do 50 mm dl přes 240 do 300 mm z jakýchkoliv dřevin</t>
  </si>
  <si>
    <t>-1824988989</t>
  </si>
  <si>
    <t>556</t>
  </si>
  <si>
    <t>61151049</t>
  </si>
  <si>
    <t>podlaha dřevěná tl 10mm- brazilská třešeň</t>
  </si>
  <si>
    <t>-1109982691</t>
  </si>
  <si>
    <t>557</t>
  </si>
  <si>
    <t>775591191</t>
  </si>
  <si>
    <t>Montáž podložky vyrovnávací a tlumící pro plovoucí podlahy</t>
  </si>
  <si>
    <t>-763712815</t>
  </si>
  <si>
    <t>558</t>
  </si>
  <si>
    <t>28451113</t>
  </si>
  <si>
    <t>podložka pod plovoucí podlahu ze syntetické gumy, tl 3mm</t>
  </si>
  <si>
    <t>-435255413</t>
  </si>
  <si>
    <t>559</t>
  </si>
  <si>
    <t>998775122</t>
  </si>
  <si>
    <t>Přesun hmot tonážní pro podlahy skládané ruční v objektech v přes 6 do 12 m</t>
  </si>
  <si>
    <t>-1295796833</t>
  </si>
  <si>
    <t>560</t>
  </si>
  <si>
    <t>998775129</t>
  </si>
  <si>
    <t>Příplatek k ručnímu přesunu hmot tonážnímu pro podlahy skládané za zvětšený přesun ZKD 50 m</t>
  </si>
  <si>
    <t>-789158778</t>
  </si>
  <si>
    <t>776</t>
  </si>
  <si>
    <t>Podlahy povlakové</t>
  </si>
  <si>
    <t>561</t>
  </si>
  <si>
    <t>776111115</t>
  </si>
  <si>
    <t>Broušení podkladu povlakových podlah před litím stěrky</t>
  </si>
  <si>
    <t>-1164931447</t>
  </si>
  <si>
    <t>562</t>
  </si>
  <si>
    <t>776111125</t>
  </si>
  <si>
    <t>Broušení podkladu povlakových podlah před litím stěrky schodišťových stupňů</t>
  </si>
  <si>
    <t>415070353</t>
  </si>
  <si>
    <t>563</t>
  </si>
  <si>
    <t>776111311</t>
  </si>
  <si>
    <t>Vysátí podkladu povlakových podlah</t>
  </si>
  <si>
    <t>-1135221279</t>
  </si>
  <si>
    <t>564</t>
  </si>
  <si>
    <t>776111323</t>
  </si>
  <si>
    <t>Vysátí podkladu povlakových podlah schodišťových stupňů</t>
  </si>
  <si>
    <t>-345080565</t>
  </si>
  <si>
    <t>565</t>
  </si>
  <si>
    <t>776121321</t>
  </si>
  <si>
    <t>Neředěná penetrace savého podkladu povlakových podlah</t>
  </si>
  <si>
    <t>1373599287</t>
  </si>
  <si>
    <t>566</t>
  </si>
  <si>
    <t>776121323</t>
  </si>
  <si>
    <t>Neředěná penetrace savého podkladu povlakových podlah schodišťových stupňů</t>
  </si>
  <si>
    <t>2031034170</t>
  </si>
  <si>
    <t>567</t>
  </si>
  <si>
    <t>776141121</t>
  </si>
  <si>
    <t>Stěrka podlahová nivelační pro vyrovnání podkladu povlakových podlah pevnosti 30 MPa tl do 3 mm</t>
  </si>
  <si>
    <t>-1845454819</t>
  </si>
  <si>
    <t>568</t>
  </si>
  <si>
    <t>776145111</t>
  </si>
  <si>
    <t>Položení podložky pod koberec podlah</t>
  </si>
  <si>
    <t>-1170281416</t>
  </si>
  <si>
    <t>569</t>
  </si>
  <si>
    <t>28451105</t>
  </si>
  <si>
    <t>podložka pod koberec z industriální pěny s vysokou hustotou, povrch polymerní film se stabilizační nylonovou mřížkou, tl 3mm</t>
  </si>
  <si>
    <t>1300007901</t>
  </si>
  <si>
    <t>570</t>
  </si>
  <si>
    <t>776201812</t>
  </si>
  <si>
    <t>Demontáž lepených povlakových podlah s podložkou ručně</t>
  </si>
  <si>
    <t>233873128</t>
  </si>
  <si>
    <t>571</t>
  </si>
  <si>
    <t>776211111</t>
  </si>
  <si>
    <t>Lepení textilních pásů</t>
  </si>
  <si>
    <t>1679305166</t>
  </si>
  <si>
    <t>572</t>
  </si>
  <si>
    <t>69751103</t>
  </si>
  <si>
    <t>koberec zátěžový všívaná smyčka vlákno 100% PA, třída zátěže 33, útlum 23dB, Cfl-S1</t>
  </si>
  <si>
    <t>-748098017</t>
  </si>
  <si>
    <t>573</t>
  </si>
  <si>
    <t>776212111</t>
  </si>
  <si>
    <t>Volné položení textilních pásů s podlepením spojů páskou</t>
  </si>
  <si>
    <t>-1103094830</t>
  </si>
  <si>
    <t>574</t>
  </si>
  <si>
    <t>69752122</t>
  </si>
  <si>
    <t>koberec čistící zóna</t>
  </si>
  <si>
    <t>-381273543</t>
  </si>
  <si>
    <t>575</t>
  </si>
  <si>
    <t>776221111</t>
  </si>
  <si>
    <t>Lepení pásů z PVC standardním lepidlem</t>
  </si>
  <si>
    <t>-1633457257</t>
  </si>
  <si>
    <t>576</t>
  </si>
  <si>
    <t>27111001</t>
  </si>
  <si>
    <t>kaučuk hladký třída zátěže 34/42, hořlavost Bfl-s1 tl 2,00 mm</t>
  </si>
  <si>
    <t>445352298</t>
  </si>
  <si>
    <t>577</t>
  </si>
  <si>
    <t>28411103</t>
  </si>
  <si>
    <t>podlahovina vinylová heterogenní akustická třída zátěže 34/43, hořlavost Cfl-s1, nášlapná vrstva &gt;1mm tl 2mm</t>
  </si>
  <si>
    <t>350507898</t>
  </si>
  <si>
    <t>578</t>
  </si>
  <si>
    <t>776301812</t>
  </si>
  <si>
    <t>Odstranění lepených podlahovin s podložkou ze schodišťových stupňů</t>
  </si>
  <si>
    <t>-1553907013</t>
  </si>
  <si>
    <t>579</t>
  </si>
  <si>
    <t>776311211</t>
  </si>
  <si>
    <t>Montáž textilních podlahovin na schodišťové stupně lepením podstupnice výšky do 200 mm</t>
  </si>
  <si>
    <t>1126716263</t>
  </si>
  <si>
    <t>580</t>
  </si>
  <si>
    <t>-1503404966</t>
  </si>
  <si>
    <t>581</t>
  </si>
  <si>
    <t>776410811</t>
  </si>
  <si>
    <t>Odstranění soklíků a lišt pryžových nebo plastových</t>
  </si>
  <si>
    <t>-629321332</t>
  </si>
  <si>
    <t>582</t>
  </si>
  <si>
    <t>776421212</t>
  </si>
  <si>
    <t>Montáž schodišťových šroubovaných lišt</t>
  </si>
  <si>
    <t>-517663057</t>
  </si>
  <si>
    <t>583</t>
  </si>
  <si>
    <t>19416017</t>
  </si>
  <si>
    <t>lišta šikmá schodová nerez</t>
  </si>
  <si>
    <t>-673514976</t>
  </si>
  <si>
    <t>584</t>
  </si>
  <si>
    <t>776571112</t>
  </si>
  <si>
    <t>Lepení pásů z korku na stěnu výšky přes 2,0 m do 3,8 m</t>
  </si>
  <si>
    <t>1946083725</t>
  </si>
  <si>
    <t>585</t>
  </si>
  <si>
    <t>61721270</t>
  </si>
  <si>
    <t>deska antivibrační z lisovaného korku 1000x500x50mm</t>
  </si>
  <si>
    <t>-1036340504</t>
  </si>
  <si>
    <t>586</t>
  </si>
  <si>
    <t>998776122</t>
  </si>
  <si>
    <t>Přesun hmot tonážní pro podlahy povlakové ruční v objektech v přes 6 do 12 m</t>
  </si>
  <si>
    <t>774334484</t>
  </si>
  <si>
    <t>587</t>
  </si>
  <si>
    <t>998776129</t>
  </si>
  <si>
    <t>Příplatek k ručnímu přesunu hmot tonážnímu pro podlahy povlakové za zvětšený přesun ZKD 50 m</t>
  </si>
  <si>
    <t>-431518243</t>
  </si>
  <si>
    <t>781</t>
  </si>
  <si>
    <t>Dokončovací práce - obklady</t>
  </si>
  <si>
    <t>588</t>
  </si>
  <si>
    <t>781111011</t>
  </si>
  <si>
    <t>Ometení (oprášení) stěny při přípravě podkladu</t>
  </si>
  <si>
    <t>1851608767</t>
  </si>
  <si>
    <t>589</t>
  </si>
  <si>
    <t>781121011</t>
  </si>
  <si>
    <t>Nátěr penetrační na stěnu</t>
  </si>
  <si>
    <t>-2012455923</t>
  </si>
  <si>
    <t>590</t>
  </si>
  <si>
    <t>781472222</t>
  </si>
  <si>
    <t>Montáž obkladů keramických hladkých lepených cementovým flexibilním lepidlem přes 45 do 50 ks/m2</t>
  </si>
  <si>
    <t>1598621942</t>
  </si>
  <si>
    <t>591</t>
  </si>
  <si>
    <t>59761161</t>
  </si>
  <si>
    <t>dlažba keramická slinutá mrazuvzdorná povrch hladký/matný tl do 10mm přes 45 do 50ks/m2</t>
  </si>
  <si>
    <t>1850833019</t>
  </si>
  <si>
    <t>592</t>
  </si>
  <si>
    <t>781472224</t>
  </si>
  <si>
    <t>Montáž obkladů keramických hladkých lepených cementovým flexibilním lepidlem přes 85 do 100 ks/m2</t>
  </si>
  <si>
    <t>1974772448</t>
  </si>
  <si>
    <t>593</t>
  </si>
  <si>
    <t>59761157</t>
  </si>
  <si>
    <t>dlažba keramická slinutá mrazuvzdorná povrch hladký/matný tl do 10mm přes 85 do 100ks/m2</t>
  </si>
  <si>
    <t>1567248967</t>
  </si>
  <si>
    <t>594</t>
  </si>
  <si>
    <t>781491012</t>
  </si>
  <si>
    <t>Montáž zrcadel plochy přes 1 m2 lepených silikonovým tmelem na podkladní omítku - N6</t>
  </si>
  <si>
    <t>605682197</t>
  </si>
  <si>
    <t>595</t>
  </si>
  <si>
    <t>63465126</t>
  </si>
  <si>
    <t>zrcadlo nemontované čiré tl 5mm max rozměr 3210x2250mm-šatna ženy N6</t>
  </si>
  <si>
    <t>-1724766187</t>
  </si>
  <si>
    <t>596</t>
  </si>
  <si>
    <t>781492211</t>
  </si>
  <si>
    <t>Montáž profilů rohových lepených flexibilním cementovým lepidlem</t>
  </si>
  <si>
    <t>-3006343</t>
  </si>
  <si>
    <t>597</t>
  </si>
  <si>
    <t>19416012</t>
  </si>
  <si>
    <t>lišta ukončovací nerezová 10mm</t>
  </si>
  <si>
    <t>50223020</t>
  </si>
  <si>
    <t>598</t>
  </si>
  <si>
    <t>998781122</t>
  </si>
  <si>
    <t>Přesun hmot tonážní pro obklady keramické ruční v objektech v přes 6 do 12 m</t>
  </si>
  <si>
    <t>-339184200</t>
  </si>
  <si>
    <t>599</t>
  </si>
  <si>
    <t>998781129</t>
  </si>
  <si>
    <t>Příplatek k ručnímu přesunu hmot tonážnímu pro obklady keramické za zvětšený přesun ZKD 50 m</t>
  </si>
  <si>
    <t>-1163771334</t>
  </si>
  <si>
    <t>783</t>
  </si>
  <si>
    <t>Dokončovací práce - nátěry</t>
  </si>
  <si>
    <t>600</t>
  </si>
  <si>
    <t>783226101</t>
  </si>
  <si>
    <t>Protipožární akrylátový nátěr tesařských konstrukcí</t>
  </si>
  <si>
    <t>-1637990180</t>
  </si>
  <si>
    <t>601</t>
  </si>
  <si>
    <t>783301303</t>
  </si>
  <si>
    <t>Bezoplachové odrezivění zámečnických konstrukcí</t>
  </si>
  <si>
    <t>297146089</t>
  </si>
  <si>
    <t>602</t>
  </si>
  <si>
    <t>783301313</t>
  </si>
  <si>
    <t>Odmaštění zámečnických konstrukcí ředidlovým odmašťovačem</t>
  </si>
  <si>
    <t>-1607242619</t>
  </si>
  <si>
    <t>603</t>
  </si>
  <si>
    <t>783301401</t>
  </si>
  <si>
    <t>Ometení zámečnických konstrukcí</t>
  </si>
  <si>
    <t>1486505850</t>
  </si>
  <si>
    <t>604</t>
  </si>
  <si>
    <t>783314101</t>
  </si>
  <si>
    <t>Základní jednonásobný syntetický nátěr zámečnických konstrukcí</t>
  </si>
  <si>
    <t>-2067625222</t>
  </si>
  <si>
    <t>605</t>
  </si>
  <si>
    <t>783314205</t>
  </si>
  <si>
    <t>Základní antikorozní jednonásobný syntetický samozákladující nátěr s obsahem železité slídy (kovářský) zámečnických konstrukcí</t>
  </si>
  <si>
    <t>-1393516936</t>
  </si>
  <si>
    <t>606</t>
  </si>
  <si>
    <t>783315101</t>
  </si>
  <si>
    <t>Mezinátěr jednonásobný syntetický standardní zámečnických konstrukcí</t>
  </si>
  <si>
    <t>-1782434961</t>
  </si>
  <si>
    <t>607</t>
  </si>
  <si>
    <t>783315105</t>
  </si>
  <si>
    <t>Mezinátěr jednonásobný syntetický samozákladující s obsahem železité slídy (kovářský) zámečnických konstrukcí</t>
  </si>
  <si>
    <t>-819421292</t>
  </si>
  <si>
    <t>608</t>
  </si>
  <si>
    <t>783317101</t>
  </si>
  <si>
    <t>Krycí jednonásobný syntetický standardní nátěr zámečnických konstrukcí</t>
  </si>
  <si>
    <t>-1381284310</t>
  </si>
  <si>
    <t>609</t>
  </si>
  <si>
    <t>783317107</t>
  </si>
  <si>
    <t>Krycí jednonásobný syntetický samozákladující s obsahem železité slídy (kovářský) nátěr zámečnických konstrukcí</t>
  </si>
  <si>
    <t>-1875233783</t>
  </si>
  <si>
    <t>610</t>
  </si>
  <si>
    <t>783801403</t>
  </si>
  <si>
    <t>Oprášení omítek před provedením nátěru</t>
  </si>
  <si>
    <t>-1763471407</t>
  </si>
  <si>
    <t>611</t>
  </si>
  <si>
    <t>783827223</t>
  </si>
  <si>
    <t>Krycí jednonásobný silikátový nátěr hrubých betonových povrchů nebo hrubých omítek</t>
  </si>
  <si>
    <t>-936478304</t>
  </si>
  <si>
    <t>612</t>
  </si>
  <si>
    <t>783833153</t>
  </si>
  <si>
    <t>Penetrační silikátový nátěr hrubých betonových povrchů a hrubých, rýhovaných a škrábaných omítek</t>
  </si>
  <si>
    <t>931244828</t>
  </si>
  <si>
    <t>613</t>
  </si>
  <si>
    <t>783901453</t>
  </si>
  <si>
    <t>Vysátí betonových podlah před provedením nátěru</t>
  </si>
  <si>
    <t>1059465869</t>
  </si>
  <si>
    <t>614</t>
  </si>
  <si>
    <t>783913171</t>
  </si>
  <si>
    <t>Penetrační syntetický nátěr hrubých betonových podlah</t>
  </si>
  <si>
    <t>-1050410293</t>
  </si>
  <si>
    <t>615</t>
  </si>
  <si>
    <t>783932171</t>
  </si>
  <si>
    <t>Celoplošné vyrovnání betonové podlahy cementovou stěrkou tl do 3 mm</t>
  </si>
  <si>
    <t>1211981252</t>
  </si>
  <si>
    <t>616</t>
  </si>
  <si>
    <t>783933171</t>
  </si>
  <si>
    <t>Penetrační epoxidový nátěr hrubých betonových podlah</t>
  </si>
  <si>
    <t>179036187</t>
  </si>
  <si>
    <t>617</t>
  </si>
  <si>
    <t>783937163</t>
  </si>
  <si>
    <t>Krycí dvojnásobný epoxidový rozpouštědlový nátěr betonové podlahy</t>
  </si>
  <si>
    <t>1720930367</t>
  </si>
  <si>
    <t>618</t>
  </si>
  <si>
    <t>783952251</t>
  </si>
  <si>
    <t>Tmelení prasklin betonového podkladu polyesterovým tmelem</t>
  </si>
  <si>
    <t>-1704349879</t>
  </si>
  <si>
    <t>619</t>
  </si>
  <si>
    <t>783997151</t>
  </si>
  <si>
    <t>Příplatek k cenám krycího nátěru betonové podlahy za protiskluznou úpravu</t>
  </si>
  <si>
    <t>1839850746</t>
  </si>
  <si>
    <t>784</t>
  </si>
  <si>
    <t>Dokončovací práce - malby a tapety</t>
  </si>
  <si>
    <t>620</t>
  </si>
  <si>
    <t>784111001</t>
  </si>
  <si>
    <t>Oprášení (ometení ) podkladu v místnostech v do 3,80 m</t>
  </si>
  <si>
    <t>561721412</t>
  </si>
  <si>
    <t>621</t>
  </si>
  <si>
    <t>784171101</t>
  </si>
  <si>
    <t>Zakrytí vnitřních podlah včetně pozdějšího odkrytí</t>
  </si>
  <si>
    <t>604682717</t>
  </si>
  <si>
    <t>622</t>
  </si>
  <si>
    <t>28323157</t>
  </si>
  <si>
    <t>fólie pro malířské potřeby zakrývací tl 14µ 4x5m</t>
  </si>
  <si>
    <t>1477746534</t>
  </si>
  <si>
    <t>623</t>
  </si>
  <si>
    <t>784171113</t>
  </si>
  <si>
    <t>Zakrytí vnitřních ploch stěn v místnostech v přes 3,80 do 5,00 m</t>
  </si>
  <si>
    <t>207517636</t>
  </si>
  <si>
    <t>624</t>
  </si>
  <si>
    <t>58124842</t>
  </si>
  <si>
    <t>fólie pro malířské potřeby zakrývací tl 7µ 4x5m</t>
  </si>
  <si>
    <t>1000397779</t>
  </si>
  <si>
    <t>625</t>
  </si>
  <si>
    <t>784171123</t>
  </si>
  <si>
    <t>Zakrytí vnitřních ploch konstrukcí nebo prvků v místnostech v přes 3,80 do 5,00 m</t>
  </si>
  <si>
    <t>-1272417558</t>
  </si>
  <si>
    <t>626</t>
  </si>
  <si>
    <t>-201839948</t>
  </si>
  <si>
    <t>627</t>
  </si>
  <si>
    <t>784181112</t>
  </si>
  <si>
    <t>Základní silikátová jednonásobná pigmentovaná penetrace podkladu v místnostech v do 3,80 m</t>
  </si>
  <si>
    <t>1243707576</t>
  </si>
  <si>
    <t>628</t>
  </si>
  <si>
    <t>784211101</t>
  </si>
  <si>
    <t>Dvojnásobné bílé malby ze směsí za mokra výborně oděruvzdorných v místnostech v do 3,80 m</t>
  </si>
  <si>
    <t>-1205638660</t>
  </si>
  <si>
    <t>629</t>
  </si>
  <si>
    <t>784211167</t>
  </si>
  <si>
    <t>Příplatek k cenám 2x maleb ze směsí za mokra oděruvzdorných za barevnou malbu v náročném odstínu</t>
  </si>
  <si>
    <t>-169267817</t>
  </si>
  <si>
    <t>786</t>
  </si>
  <si>
    <t>Dokončovací práce - čalounické úpravy</t>
  </si>
  <si>
    <t>630</t>
  </si>
  <si>
    <t>786-001</t>
  </si>
  <si>
    <t>V 19 - motorový závěsový systém vč. závěsu</t>
  </si>
  <si>
    <t>819255904</t>
  </si>
  <si>
    <t>631</t>
  </si>
  <si>
    <t>786-002</t>
  </si>
  <si>
    <t>V 22.3 -Nášivky číslování sedaček</t>
  </si>
  <si>
    <t>-1970523412</t>
  </si>
  <si>
    <t>632</t>
  </si>
  <si>
    <t>786626111</t>
  </si>
  <si>
    <t>Montáž lamelové žaluzie vnitřní nebo do oken dvojitých dřevěných</t>
  </si>
  <si>
    <t>-842860880</t>
  </si>
  <si>
    <t>633</t>
  </si>
  <si>
    <t>55346200</t>
  </si>
  <si>
    <t>žaluzie horizontální interiérové</t>
  </si>
  <si>
    <t>2067186841</t>
  </si>
  <si>
    <t>634</t>
  </si>
  <si>
    <t>998786122</t>
  </si>
  <si>
    <t>Přesun hmot tonážní pro stínění a čalounické úpravy ruční v objektech v přes 6 do 12 m</t>
  </si>
  <si>
    <t>-1793794363</t>
  </si>
  <si>
    <t>635</t>
  </si>
  <si>
    <t>998786129</t>
  </si>
  <si>
    <t>Příplatek k ručnímu přesunu hmot tonážnímu pro stínění a čalounické úpravy za zvětšený přesun ZKD 50 m</t>
  </si>
  <si>
    <t>1255414993</t>
  </si>
  <si>
    <t>Práce a dodávky M</t>
  </si>
  <si>
    <t>33-M</t>
  </si>
  <si>
    <t>Montáže dopr.zaříz.,sklad. zař. a váh</t>
  </si>
  <si>
    <t>636</t>
  </si>
  <si>
    <t>V4 - Zvedací nůžková plošina 1000x1700mm, 2 stanice</t>
  </si>
  <si>
    <t>762351125</t>
  </si>
  <si>
    <t>637</t>
  </si>
  <si>
    <t>Dvoukřídlový poklop nadzvedávaný obloukem na plošině</t>
  </si>
  <si>
    <t>-953455922</t>
  </si>
  <si>
    <t>638</t>
  </si>
  <si>
    <t>Indikace přetížení v horní stanici</t>
  </si>
  <si>
    <t>1887751794</t>
  </si>
  <si>
    <t>639</t>
  </si>
  <si>
    <t>Zábradlí s brankou kolem jímky plošiny v dolní stanici</t>
  </si>
  <si>
    <t>-1743512688</t>
  </si>
  <si>
    <t>640</t>
  </si>
  <si>
    <t>Indikace zavření branky koncovými spínači</t>
  </si>
  <si>
    <t>671101793</t>
  </si>
  <si>
    <t>641</t>
  </si>
  <si>
    <t>2x optická a akustická výstraha jízdy plošiny</t>
  </si>
  <si>
    <t>1157013959</t>
  </si>
  <si>
    <t>642</t>
  </si>
  <si>
    <t>Automatické vyrovnání výšky v obou stanicích</t>
  </si>
  <si>
    <t>1670607057</t>
  </si>
  <si>
    <t>643</t>
  </si>
  <si>
    <t>Koordinační příplatek 10%</t>
  </si>
  <si>
    <t>1887835523</t>
  </si>
  <si>
    <t>03 - ZTI</t>
  </si>
  <si>
    <t>Soupis:</t>
  </si>
  <si>
    <t>01 - Vnitřní vodovod</t>
  </si>
  <si>
    <t xml:space="preserve">    722 - Zdravotechnika - vnitřní vodovod</t>
  </si>
  <si>
    <t>VRN - Vedlejší rozpočtové náklady</t>
  </si>
  <si>
    <t xml:space="preserve">    VRN1 - Průzkumné, geodetické a projektové práce</t>
  </si>
  <si>
    <t xml:space="preserve">    VRN9 - Ostatní náklady</t>
  </si>
  <si>
    <t>612135101</t>
  </si>
  <si>
    <t>Hrubá výplň rýh ve stěnách maltou jakékoli šířky rýhy</t>
  </si>
  <si>
    <t>-1261630038</t>
  </si>
  <si>
    <t>974031144</t>
  </si>
  <si>
    <t>Vysekání rýh ve zdivu cihelném hl do 70 mm š do 150 mm</t>
  </si>
  <si>
    <t>232348572</t>
  </si>
  <si>
    <t>-1693477365</t>
  </si>
  <si>
    <t>1490733488</t>
  </si>
  <si>
    <t>788755178</t>
  </si>
  <si>
    <t>-217562333</t>
  </si>
  <si>
    <t>1016236521</t>
  </si>
  <si>
    <t>701626616</t>
  </si>
  <si>
    <t>-1663352125</t>
  </si>
  <si>
    <t>722</t>
  </si>
  <si>
    <t>Zdravotechnika - vnitřní vodovod</t>
  </si>
  <si>
    <t>722170801</t>
  </si>
  <si>
    <t>Demontáž rozvodů vody z plastů D do 25</t>
  </si>
  <si>
    <t>1151175441</t>
  </si>
  <si>
    <t>722171913</t>
  </si>
  <si>
    <t>Potrubí plastové odříznutí trubky D přes 20 do 25 mm</t>
  </si>
  <si>
    <t>761821963</t>
  </si>
  <si>
    <t>722174002</t>
  </si>
  <si>
    <t>Potrubí vodovodní plastové PPR svar polyfúze PN 16 D 20x2,8 mm</t>
  </si>
  <si>
    <t>1262849328</t>
  </si>
  <si>
    <t>722174003</t>
  </si>
  <si>
    <t>Potrubí vodovodní plastové PPR svar polyfúze PN 16 D 25x3,5 mm</t>
  </si>
  <si>
    <t>-2104304984</t>
  </si>
  <si>
    <t>722179191</t>
  </si>
  <si>
    <t>Příplatek k rozvodu vody z plastů za malý rozsah prací na zakázce do 20 m</t>
  </si>
  <si>
    <t>soubor</t>
  </si>
  <si>
    <t>1334025830</t>
  </si>
  <si>
    <t>722181251</t>
  </si>
  <si>
    <t>Ochrana vodovodního potrubí přilepenými termoizolačními trubicemi z PE tl přes 20 do 25 mm DN do 22 mm</t>
  </si>
  <si>
    <t>1616987976</t>
  </si>
  <si>
    <t>722181252</t>
  </si>
  <si>
    <t>Ochrana vodovodního potrubí přilepenými termoizolačními trubicemi z PE tl přes 20 do 25 mm DN přes 22 do 45 mm</t>
  </si>
  <si>
    <t>-1538894974</t>
  </si>
  <si>
    <t>722181851</t>
  </si>
  <si>
    <t>Demontáž termoizolačních trubic z trub D do 45</t>
  </si>
  <si>
    <t>-1887278930</t>
  </si>
  <si>
    <t>722190901</t>
  </si>
  <si>
    <t>Uzavření nebo otevření vodovodního potrubí při opravách</t>
  </si>
  <si>
    <t>-904524272</t>
  </si>
  <si>
    <t>722290234</t>
  </si>
  <si>
    <t>Proplach a dezinfekce vodovodního potrubí DN do 80</t>
  </si>
  <si>
    <t>1690481736</t>
  </si>
  <si>
    <t>722290246</t>
  </si>
  <si>
    <t>Zkouška těsnosti vodovodního potrubí plastového DN do 40</t>
  </si>
  <si>
    <t>-218655721</t>
  </si>
  <si>
    <t>998722122</t>
  </si>
  <si>
    <t>Přesun hmot tonážní pro vnitřní vodovod ruční v objektech v přes 6 do 12 m</t>
  </si>
  <si>
    <t>424615625</t>
  </si>
  <si>
    <t>998722129</t>
  </si>
  <si>
    <t>Příplatek k ručnímu k přesunu hmot tonážnímu pro vnitřní vodovod za zvětšený přesun ZKD 50 m</t>
  </si>
  <si>
    <t>-432827832</t>
  </si>
  <si>
    <t>727111001</t>
  </si>
  <si>
    <t>Trubní ucpávka ocelového potrubí bez izolace DN 25 stěnou tl 100 mm požární odolnost EI 120</t>
  </si>
  <si>
    <t>-292495123</t>
  </si>
  <si>
    <t>727111041</t>
  </si>
  <si>
    <t>Trubní ucpávka ocelového potrubí bez izolace DN 25 stropem tl 150 mm požární odolnost EI 120</t>
  </si>
  <si>
    <t>44340103</t>
  </si>
  <si>
    <t>1532534753</t>
  </si>
  <si>
    <t>-1036278532</t>
  </si>
  <si>
    <t>Vedlejší rozpočtové náklady</t>
  </si>
  <si>
    <t>VRN1</t>
  </si>
  <si>
    <t>Průzkumné, geodetické a projektové práce</t>
  </si>
  <si>
    <t>013244000</t>
  </si>
  <si>
    <t>Výrobní dokumentace stavby</t>
  </si>
  <si>
    <t>1024</t>
  </si>
  <si>
    <t>1429234094</t>
  </si>
  <si>
    <t>013254000</t>
  </si>
  <si>
    <t>Dokumentace skutečného provedení stavby</t>
  </si>
  <si>
    <t>-1066076407</t>
  </si>
  <si>
    <t>VRN9</t>
  </si>
  <si>
    <t>Ostatní náklady</t>
  </si>
  <si>
    <t>092203000</t>
  </si>
  <si>
    <t>Náklady na zaškolení</t>
  </si>
  <si>
    <t>-696228789</t>
  </si>
  <si>
    <t>02 - Vnitřní kanalizace</t>
  </si>
  <si>
    <t xml:space="preserve">    8 - Trubní vedení</t>
  </si>
  <si>
    <t xml:space="preserve">    724 - Zdravotechnika - strojní vybavení</t>
  </si>
  <si>
    <t xml:space="preserve">    751 - Vzduchotechnika</t>
  </si>
  <si>
    <t>-365267112</t>
  </si>
  <si>
    <t>161111502</t>
  </si>
  <si>
    <t>Svislé přemístění výkopku z horniny třídy těžitelnosti I skupiny 1 až 3 hl výkopu přes 3 do 6 m nošením</t>
  </si>
  <si>
    <t>370259478</t>
  </si>
  <si>
    <t>-704964097</t>
  </si>
  <si>
    <t>1233115282</t>
  </si>
  <si>
    <t>10831607</t>
  </si>
  <si>
    <t>917943836</t>
  </si>
  <si>
    <t>167111101</t>
  </si>
  <si>
    <t>Nakládání výkopku z hornin třídy těžitelnosti I skupiny 1 až 3 ručně</t>
  </si>
  <si>
    <t>-638966499</t>
  </si>
  <si>
    <t>-1864792788</t>
  </si>
  <si>
    <t>174111101</t>
  </si>
  <si>
    <t>Zásyp jam, šachet rýh nebo kolem objektů sypaninou se zhutněním ručně</t>
  </si>
  <si>
    <t>1661363703</t>
  </si>
  <si>
    <t>175111101</t>
  </si>
  <si>
    <t>Obsypání potrubí ručně sypaninou bez prohození, uloženou do 3 m</t>
  </si>
  <si>
    <t>-1460013602</t>
  </si>
  <si>
    <t>58337308</t>
  </si>
  <si>
    <t>štěrkopísek frakce 0/2</t>
  </si>
  <si>
    <t>13944122</t>
  </si>
  <si>
    <t>247571113</t>
  </si>
  <si>
    <t>Obsyp studny ze štěrkopísku tříděného</t>
  </si>
  <si>
    <t>-496306580</t>
  </si>
  <si>
    <t>382121121</t>
  </si>
  <si>
    <t>Montáž skruže ŽB prefabrikovaných kruhových nádrží včetně těsnění DN přes 1000 do 2000</t>
  </si>
  <si>
    <t>-1269494653</t>
  </si>
  <si>
    <t>59226001</t>
  </si>
  <si>
    <t>dno kruhové nádrže DN 1500 stěna tl přes 100mm v 1640mm užitný objem 2,78m3</t>
  </si>
  <si>
    <t>346456866</t>
  </si>
  <si>
    <t>59226015</t>
  </si>
  <si>
    <t>skruž kruhové nádrže DN 1500 v 1000mm užitný objem 1,76m3</t>
  </si>
  <si>
    <t>-1750733581</t>
  </si>
  <si>
    <t>59226014</t>
  </si>
  <si>
    <t>skruž kruhové nádrže DN 1500 v 500mm užitný objem 0,88m3</t>
  </si>
  <si>
    <t>-1899840901</t>
  </si>
  <si>
    <t>59226072</t>
  </si>
  <si>
    <t>těsnění elastomerové samomazné pro kruhovou nádrž DN 2000</t>
  </si>
  <si>
    <t>-533289114</t>
  </si>
  <si>
    <t>451572111</t>
  </si>
  <si>
    <t>Lože pod potrubí otevřený výkop z kameniva drobného těženého</t>
  </si>
  <si>
    <t>1595948421</t>
  </si>
  <si>
    <t>-957956836</t>
  </si>
  <si>
    <t>-1009461749</t>
  </si>
  <si>
    <t>-1898043846</t>
  </si>
  <si>
    <t>632481215</t>
  </si>
  <si>
    <t>Separační vrstva z geotextilie</t>
  </si>
  <si>
    <t>338520371</t>
  </si>
  <si>
    <t>635111115</t>
  </si>
  <si>
    <t>Násyp pod podlahy ze štěrkopísku s udusáním</t>
  </si>
  <si>
    <t>-1164677663</t>
  </si>
  <si>
    <t>Trubní vedení</t>
  </si>
  <si>
    <t>871211211</t>
  </si>
  <si>
    <t>Montáž potrubí z PE100 RC SDR 11 otevřený výkop svařovaných elektrotvarovkou d 63 x 5,8 mm</t>
  </si>
  <si>
    <t>506008274</t>
  </si>
  <si>
    <t>28614946</t>
  </si>
  <si>
    <t>elektrokoleno 45° PE 100 PN16 D 63mm</t>
  </si>
  <si>
    <t>-241751295</t>
  </si>
  <si>
    <t>28613503</t>
  </si>
  <si>
    <t>potrubí vodovodní dvouvrstvé PE100 RC SDR11 63x5,8mm</t>
  </si>
  <si>
    <t>473438721</t>
  </si>
  <si>
    <t>894410304</t>
  </si>
  <si>
    <t>Osazení betonových dílců pro kanalizační šachty DN 1500 deska zákrytová</t>
  </si>
  <si>
    <t>-167618124</t>
  </si>
  <si>
    <t>59226034</t>
  </si>
  <si>
    <t>deska zákrytová kruhové nádrže DN 1500 se stěnou tl přes 100mm v 165mm otvor 1x d 625mm</t>
  </si>
  <si>
    <t>-1451556193</t>
  </si>
  <si>
    <t>894812359</t>
  </si>
  <si>
    <t>Revizní a čistící šachta z PP DN 600 poklop litinový pro třídu zatížení B125 s plastovým konusem</t>
  </si>
  <si>
    <t>-1891460432</t>
  </si>
  <si>
    <t>894812541</t>
  </si>
  <si>
    <t>Revizní a čistící šachta z PP DN 1000 poklop litinový pro třídu zatížení B125 na plastovém konusu</t>
  </si>
  <si>
    <t>-1760047137</t>
  </si>
  <si>
    <t>899501221</t>
  </si>
  <si>
    <t>Stupadla do šachet ocelová s PE povlakem vidlicová pro přímé zabudování do hmoždinek</t>
  </si>
  <si>
    <t>-511753282</t>
  </si>
  <si>
    <t>55243818</t>
  </si>
  <si>
    <t>stupadlo ocelové s PE povlakem forma D - P162mm</t>
  </si>
  <si>
    <t>-1260810919</t>
  </si>
  <si>
    <t>55243834</t>
  </si>
  <si>
    <t>hmoždinka pro jednořadová šachtová stupadla pravá</t>
  </si>
  <si>
    <t>-919669337</t>
  </si>
  <si>
    <t>55243832</t>
  </si>
  <si>
    <t>hmoždinka pro jednořadová šachtová stupadla levá</t>
  </si>
  <si>
    <t>1222905171</t>
  </si>
  <si>
    <t>899722114</t>
  </si>
  <si>
    <t>Krytí potrubí z plastů výstražnou fólií z PVC přes 34 do 40 cm</t>
  </si>
  <si>
    <t>-1548051061</t>
  </si>
  <si>
    <t>974031153</t>
  </si>
  <si>
    <t>Vysekání rýh ve zdivu cihelném hl do 100 mm š do 100 mm</t>
  </si>
  <si>
    <t>255166191</t>
  </si>
  <si>
    <t>974031164</t>
  </si>
  <si>
    <t>Vysekání rýh ve zdivu cihelném hl do 150 mm š do 150 mm</t>
  </si>
  <si>
    <t>-1784903379</t>
  </si>
  <si>
    <t>66521401</t>
  </si>
  <si>
    <t>-1241046992</t>
  </si>
  <si>
    <t>-84224149</t>
  </si>
  <si>
    <t>-765885587</t>
  </si>
  <si>
    <t>702590056</t>
  </si>
  <si>
    <t>-1190094649</t>
  </si>
  <si>
    <t>1291513632</t>
  </si>
  <si>
    <t>712998004</t>
  </si>
  <si>
    <t>Montáž atikového chrliče z PVC DN 110</t>
  </si>
  <si>
    <t>-1785439966</t>
  </si>
  <si>
    <t>56231123</t>
  </si>
  <si>
    <t>chrlič vyhřívaný s manžetou pro PVC-P hydroizolaci plochých střech DN 50/75/110/125/160</t>
  </si>
  <si>
    <t>-1628058807</t>
  </si>
  <si>
    <t>1101924288</t>
  </si>
  <si>
    <t>843596902</t>
  </si>
  <si>
    <t>721170975</t>
  </si>
  <si>
    <t>Potrubí z PVC krácení trub DN 125</t>
  </si>
  <si>
    <t>1994204859</t>
  </si>
  <si>
    <t>721171808</t>
  </si>
  <si>
    <t>Demontáž potrubí z PVC D přes 75 do 114</t>
  </si>
  <si>
    <t>-271630617</t>
  </si>
  <si>
    <t>721171906</t>
  </si>
  <si>
    <t>Potrubí z PP vsazení odbočky do hrdla DN 125</t>
  </si>
  <si>
    <t>1734219531</t>
  </si>
  <si>
    <t>721171916</t>
  </si>
  <si>
    <t>Potrubí z PP propojení potrubí DN 125</t>
  </si>
  <si>
    <t>1006856928</t>
  </si>
  <si>
    <t>721173315</t>
  </si>
  <si>
    <t>Potrubí kanalizační z PVC SN 4 dešťové DN 110</t>
  </si>
  <si>
    <t>-1482877590</t>
  </si>
  <si>
    <t>721173316</t>
  </si>
  <si>
    <t>Potrubí kanalizační z PVC SN 4 dešťové DN 125</t>
  </si>
  <si>
    <t>-350379300</t>
  </si>
  <si>
    <t>721173317</t>
  </si>
  <si>
    <t>Potrubí kanalizační z PVC SN 4 dešťové DN 160</t>
  </si>
  <si>
    <t>-1578130966</t>
  </si>
  <si>
    <t>721173736</t>
  </si>
  <si>
    <t>Potrubí kanalizační z PE dešťové DN 100</t>
  </si>
  <si>
    <t>-1930297338</t>
  </si>
  <si>
    <t>721174041</t>
  </si>
  <si>
    <t>Potrubí kanalizační z PP připojovací DN 32</t>
  </si>
  <si>
    <t>-865107604</t>
  </si>
  <si>
    <t>721174042</t>
  </si>
  <si>
    <t>Potrubí kanalizační z PP připojovací DN 40</t>
  </si>
  <si>
    <t>1915791655</t>
  </si>
  <si>
    <t>721174043</t>
  </si>
  <si>
    <t>Potrubí kanalizační z PP připojovací DN 50</t>
  </si>
  <si>
    <t>87465055</t>
  </si>
  <si>
    <t>721174045</t>
  </si>
  <si>
    <t>Potrubí kanalizační z PP připojovací DN 110</t>
  </si>
  <si>
    <t>-575031596</t>
  </si>
  <si>
    <t>28615603</t>
  </si>
  <si>
    <t>čistící tvarovka odpadní pro vysoké teploty HTRE DN 110</t>
  </si>
  <si>
    <t>1234770624</t>
  </si>
  <si>
    <t>721233132</t>
  </si>
  <si>
    <t>Střešní vtok polypropylen PP s vyhříváním a svěrnou přírubou pro ploché střechy svislý odtok DN 110</t>
  </si>
  <si>
    <t>-1228678514</t>
  </si>
  <si>
    <t>721263101</t>
  </si>
  <si>
    <t>Klapka zpětná polypropylen PP s automatickým uzávěrem DN 110</t>
  </si>
  <si>
    <t>-508151725</t>
  </si>
  <si>
    <t>721263102</t>
  </si>
  <si>
    <t>Klapka zpětná polypropylen PP s automatickým uzávěrem DN 125</t>
  </si>
  <si>
    <t>2025567420</t>
  </si>
  <si>
    <t>721290111</t>
  </si>
  <si>
    <t>Zkouška těsnosti potrubí kanalizace vodou DN do 125</t>
  </si>
  <si>
    <t>282891933</t>
  </si>
  <si>
    <t>-1163996366</t>
  </si>
  <si>
    <t>772839247</t>
  </si>
  <si>
    <t>724</t>
  </si>
  <si>
    <t>Zdravotechnika - strojní vybavení</t>
  </si>
  <si>
    <t>724-1</t>
  </si>
  <si>
    <t>Rozvaděč RM 2</t>
  </si>
  <si>
    <t>495746164</t>
  </si>
  <si>
    <t>724139101</t>
  </si>
  <si>
    <t>Montáž čerpadla vodovodního křídlových nebo pístových bez potrubí včetně sacího koše</t>
  </si>
  <si>
    <t>-951884702</t>
  </si>
  <si>
    <t>42610403</t>
  </si>
  <si>
    <t>čerpadlo ponorné kalové Hmax 12m Qmax 4l/s 230V</t>
  </si>
  <si>
    <t>-1081572667</t>
  </si>
  <si>
    <t>998724122</t>
  </si>
  <si>
    <t>Přesun hmot tonážní pro strojní vybavení ruční v objektech v přes 6 do 12 m</t>
  </si>
  <si>
    <t>-202249830</t>
  </si>
  <si>
    <t>998724129</t>
  </si>
  <si>
    <t>Příplatek k ručnímu přesunu hmot tonážnímu pro strojní vybavení za zvětšený přesun ZKD 50 m</t>
  </si>
  <si>
    <t>-893122599</t>
  </si>
  <si>
    <t>727222007</t>
  </si>
  <si>
    <t>Protipožární manžeta prostupu plastového potrubí bez izolace D 110 mm stěnou tl 100 mm požární odolnost EI 90</t>
  </si>
  <si>
    <t>-481774437</t>
  </si>
  <si>
    <t>727222008</t>
  </si>
  <si>
    <t>Protipožární manžeta prostupu plastového potrubí bez izolace D 125 mm stěnou tl 100 mm požární odolnost EI 90</t>
  </si>
  <si>
    <t>-514926374</t>
  </si>
  <si>
    <t>-2124797918</t>
  </si>
  <si>
    <t>-1790391018</t>
  </si>
  <si>
    <t>751</t>
  </si>
  <si>
    <t>751613140</t>
  </si>
  <si>
    <t>Montáž sifonu pro odvod kondenzátu</t>
  </si>
  <si>
    <t>228912245</t>
  </si>
  <si>
    <t>28654742</t>
  </si>
  <si>
    <t>sifon pro odvod kondenzátu, zpětná klapka s koulí, DN 40</t>
  </si>
  <si>
    <t>-1534185060</t>
  </si>
  <si>
    <t>751792006</t>
  </si>
  <si>
    <t>Montáž čerpadla pro odvod kondenzátu klimatizace</t>
  </si>
  <si>
    <t>1924131262</t>
  </si>
  <si>
    <t>48481002</t>
  </si>
  <si>
    <t>přečerpávač kondenzátu</t>
  </si>
  <si>
    <t>-1271133670</t>
  </si>
  <si>
    <t>998751121</t>
  </si>
  <si>
    <t>Přesun hmot tonážní pro vzduchotechniku ruční v objektech v do 12 m</t>
  </si>
  <si>
    <t>-1004511662</t>
  </si>
  <si>
    <t>998751129</t>
  </si>
  <si>
    <t>Příplatek k ručnímu přesunu hmot tonážnímu pro vzduchotechniku za zvětšený přesun za ZKD 50 m</t>
  </si>
  <si>
    <t>2051124772</t>
  </si>
  <si>
    <t>771591421</t>
  </si>
  <si>
    <t>Liniové odvodnění v úrovni podlahy s H nebo V odtokem s rámem a roštem délky 1200 mm</t>
  </si>
  <si>
    <t>-1535101449</t>
  </si>
  <si>
    <t>-1166922098</t>
  </si>
  <si>
    <t>-247225760</t>
  </si>
  <si>
    <t>2004973594</t>
  </si>
  <si>
    <t>1181577537</t>
  </si>
  <si>
    <t>321599896</t>
  </si>
  <si>
    <t>03 - Zařizovací předměty</t>
  </si>
  <si>
    <t xml:space="preserve">    725 - Zdravotechnika - zařizovací předměty</t>
  </si>
  <si>
    <t xml:space="preserve">    726 - Zdravotechnika - předstěnové instalace</t>
  </si>
  <si>
    <t>721226511</t>
  </si>
  <si>
    <t>Zápachová uzávěrka podomítková pro pračku a myčku DN 40</t>
  </si>
  <si>
    <t>-117693866</t>
  </si>
  <si>
    <t>721226513</t>
  </si>
  <si>
    <t>Zápachová uzávěrka podomítková pro pračku a myčku DN 40/50 s přípojem vody a elektřiny</t>
  </si>
  <si>
    <t>-180912165</t>
  </si>
  <si>
    <t>668932443</t>
  </si>
  <si>
    <t>-346547220</t>
  </si>
  <si>
    <t>722231141</t>
  </si>
  <si>
    <t>Ventil závitový pojistný rohový G 1/2"</t>
  </si>
  <si>
    <t>1501736278</t>
  </si>
  <si>
    <t>-1130807617</t>
  </si>
  <si>
    <t>-1093177931</t>
  </si>
  <si>
    <t>725</t>
  </si>
  <si>
    <t>Zdravotechnika - zařizovací předměty</t>
  </si>
  <si>
    <t>725-001</t>
  </si>
  <si>
    <t>Atypická truhlářská skříňka nad umyvadlo - N3</t>
  </si>
  <si>
    <t>-1855060011</t>
  </si>
  <si>
    <t>725-002</t>
  </si>
  <si>
    <t>Atypické dveře zakrývající výlevku - N7</t>
  </si>
  <si>
    <t>1029131543</t>
  </si>
  <si>
    <t>725-003</t>
  </si>
  <si>
    <t>Atypická truzhlářská skříňka nad umyvadlem - N8</t>
  </si>
  <si>
    <t>1570625271</t>
  </si>
  <si>
    <t>725-004</t>
  </si>
  <si>
    <t>D+M -obklad kompaktní deska- N4</t>
  </si>
  <si>
    <t>-375210655</t>
  </si>
  <si>
    <t>725-005</t>
  </si>
  <si>
    <t>Atypická skříňka K9</t>
  </si>
  <si>
    <t>1193839917</t>
  </si>
  <si>
    <t>725112022</t>
  </si>
  <si>
    <t>Klozet keramický závěsný na nosné stěny 56x36 cm,odpad vodorovný, hluboké splachování-Z2</t>
  </si>
  <si>
    <t>1598006947</t>
  </si>
  <si>
    <t>725119131</t>
  </si>
  <si>
    <t>Montáž klozetových sedátek standardních</t>
  </si>
  <si>
    <t>-1430261968</t>
  </si>
  <si>
    <t>500605012</t>
  </si>
  <si>
    <t>WC sedátko s pomalým sklápěním</t>
  </si>
  <si>
    <t>1332877967</t>
  </si>
  <si>
    <t>725211651.1</t>
  </si>
  <si>
    <t>D+M podumyvadlové desky N2, N7 včetně ocelové konstrukce</t>
  </si>
  <si>
    <t>2032673688</t>
  </si>
  <si>
    <t>725219101</t>
  </si>
  <si>
    <t>Montáž umyvadla připevněného nalepením</t>
  </si>
  <si>
    <t>-255292943</t>
  </si>
  <si>
    <t>6000298292</t>
  </si>
  <si>
    <t>Umyvadlo na desku průměr 400 mm, výška 144mm, tabulka zařizovacích předmětů Z1</t>
  </si>
  <si>
    <t>-240884001</t>
  </si>
  <si>
    <t>725241901</t>
  </si>
  <si>
    <t>Montáž vaničky sprchové</t>
  </si>
  <si>
    <t>-866263469</t>
  </si>
  <si>
    <t>EF0107128</t>
  </si>
  <si>
    <t>Sprchová vanička obdélníková Huppe EasyFlat 100x90 cm litý mramor antracitová matná EF0107.128</t>
  </si>
  <si>
    <t>331959346</t>
  </si>
  <si>
    <t>725244322</t>
  </si>
  <si>
    <t>Zástěna sprchová bezrámová skleněná tl. 8 mm dveře otvíravé jednokřídlové do niky na vaničku šířky 900 mm</t>
  </si>
  <si>
    <t>1933887110</t>
  </si>
  <si>
    <t>725291652</t>
  </si>
  <si>
    <t>Montáž dávkovače tekutého mýdla</t>
  </si>
  <si>
    <t>263101168</t>
  </si>
  <si>
    <t>55431096</t>
  </si>
  <si>
    <t>dávkovač tekutého mýdla elektronický 2,6L</t>
  </si>
  <si>
    <t>-1808756803</t>
  </si>
  <si>
    <t>725291653</t>
  </si>
  <si>
    <t>Montáž zásobníku toaletních papírů</t>
  </si>
  <si>
    <t>785858253</t>
  </si>
  <si>
    <t>55431090</t>
  </si>
  <si>
    <t>zásobník toaletních papírů nerez D 310mm</t>
  </si>
  <si>
    <t>-1436642057</t>
  </si>
  <si>
    <t>725291654</t>
  </si>
  <si>
    <t>Montáž zásobníku papírových ručníků</t>
  </si>
  <si>
    <t>-575717581</t>
  </si>
  <si>
    <t>55431084</t>
  </si>
  <si>
    <t>zásobník papírových ručníků skládaných nerezové provedení</t>
  </si>
  <si>
    <t>-780259910</t>
  </si>
  <si>
    <t>725291664</t>
  </si>
  <si>
    <t>Montáž štětky závěsné</t>
  </si>
  <si>
    <t>-348160601</t>
  </si>
  <si>
    <t>LA19094KU65</t>
  </si>
  <si>
    <t>Wc štětka Nimco LA19094KU65, keramická nádobka, mosaz.rukojeť</t>
  </si>
  <si>
    <t>-71845075</t>
  </si>
  <si>
    <t>SLZN24</t>
  </si>
  <si>
    <t>Odpadkový koš závěsný bílý, 5 ltr, tiché zavírání</t>
  </si>
  <si>
    <t>37346605</t>
  </si>
  <si>
    <t>725291666</t>
  </si>
  <si>
    <t>Montáž háčku</t>
  </si>
  <si>
    <t>1567315037</t>
  </si>
  <si>
    <t>55441011</t>
  </si>
  <si>
    <t>háček koupelnový</t>
  </si>
  <si>
    <t>53609190</t>
  </si>
  <si>
    <t>725311121</t>
  </si>
  <si>
    <t>Dřez jednoduchý nerezový se zápachovou uzávěrkou s odkapávací plochou 560x480 mm a miskou</t>
  </si>
  <si>
    <t>418345765</t>
  </si>
  <si>
    <t>725331111</t>
  </si>
  <si>
    <t>Výlevka bez výtokových armatur keramická se sklopnou plastovou mřížkou stojící - Z6</t>
  </si>
  <si>
    <t>899157068</t>
  </si>
  <si>
    <t>725331112</t>
  </si>
  <si>
    <t>Výlevka bez výtokových armatur keramická se sklopnou plastovou mřížkou závěsná výšky 500 mm - Z5</t>
  </si>
  <si>
    <t>-701948887</t>
  </si>
  <si>
    <t>725813111</t>
  </si>
  <si>
    <t>Ventil rohový bez připojovací trubičky nebo flexi hadičky G 1/2"</t>
  </si>
  <si>
    <t>-1926830391</t>
  </si>
  <si>
    <t>725821325</t>
  </si>
  <si>
    <t>Baterie dřezová stojánková páková s otáčivým kulatým ústím a délkou ramínka 220 mm</t>
  </si>
  <si>
    <t>2142312874</t>
  </si>
  <si>
    <t>725822655</t>
  </si>
  <si>
    <t>Baterie umyvadlová automatická senzorová s termostatickým ventilem a bateriové napájení - B1</t>
  </si>
  <si>
    <t>340668617</t>
  </si>
  <si>
    <t>725829121</t>
  </si>
  <si>
    <t>Montáž baterie umyvadlové nástěnné pákové a klasické ostatní typ - B2, B5</t>
  </si>
  <si>
    <t>973213087</t>
  </si>
  <si>
    <t>55143169</t>
  </si>
  <si>
    <t>baterie dřezová páková nástěnná s plochým ústím - výlevka B2</t>
  </si>
  <si>
    <t>916986830</t>
  </si>
  <si>
    <t>725822642</t>
  </si>
  <si>
    <t>Baterie umyvadlová automatická senzorová s přívodem teplé a studené vody</t>
  </si>
  <si>
    <t>1976600732</t>
  </si>
  <si>
    <t>725839202</t>
  </si>
  <si>
    <t xml:space="preserve">Montáž baterie  podomítkové pro sprchu pákové</t>
  </si>
  <si>
    <t>-408678748</t>
  </si>
  <si>
    <t>G29078001</t>
  </si>
  <si>
    <t xml:space="preserve">Sprchová baterie páková  včetně podomítkového tělesa chrom -B4</t>
  </si>
  <si>
    <t>-277368806</t>
  </si>
  <si>
    <t>725849411</t>
  </si>
  <si>
    <t>Montážsprchového kompletu s nastavitelnou výškou sprchy</t>
  </si>
  <si>
    <t>-761632686</t>
  </si>
  <si>
    <t>55145003</t>
  </si>
  <si>
    <t>souprava sprchová komplet - B3</t>
  </si>
  <si>
    <t>-1883655146</t>
  </si>
  <si>
    <t>725851315</t>
  </si>
  <si>
    <t>Ventil odpadní dřezový s přepadem G 6/4"</t>
  </si>
  <si>
    <t>1079051186</t>
  </si>
  <si>
    <t>725869218</t>
  </si>
  <si>
    <t>Montáž zápachových uzávěrek U-sifonů</t>
  </si>
  <si>
    <t>228233615</t>
  </si>
  <si>
    <t>151120111</t>
  </si>
  <si>
    <t>Sada zápachové uzávěrky s Click-Clack pro umyvadlo</t>
  </si>
  <si>
    <t>1521187249</t>
  </si>
  <si>
    <t>55161322</t>
  </si>
  <si>
    <t>uzávěrka zápachová umyvadlová s krycí růžicí odtoku DN 40</t>
  </si>
  <si>
    <t>-1410911980</t>
  </si>
  <si>
    <t>998725122</t>
  </si>
  <si>
    <t>Přesun hmot tonážní pro zařizovací předměty ruční v objektech v přes 6 do 12 m</t>
  </si>
  <si>
    <t>1000679262</t>
  </si>
  <si>
    <t>998725129</t>
  </si>
  <si>
    <t>Příplatek k ručnímu přesunu hmot tonážnímu pro zařizovací předměty za zvětšený přesun ZKD 50 m</t>
  </si>
  <si>
    <t>-828325810</t>
  </si>
  <si>
    <t>726</t>
  </si>
  <si>
    <t>Zdravotechnika - předstěnové instalace</t>
  </si>
  <si>
    <t>726111041</t>
  </si>
  <si>
    <t>Instalační předstěna pro klozet s ovládáním shora v 820 mm závěsný do masivní zděné kce</t>
  </si>
  <si>
    <t>-732083524</t>
  </si>
  <si>
    <t>726191011</t>
  </si>
  <si>
    <t>Ovládací tlačítko WC pro montáž do předstěnových konstrukcí</t>
  </si>
  <si>
    <t>-215014348</t>
  </si>
  <si>
    <t>55281795</t>
  </si>
  <si>
    <t>tlačítko pro ovládání WC plast dvě množství vody 213x142mm - Z3</t>
  </si>
  <si>
    <t>1093837540</t>
  </si>
  <si>
    <t>998726132</t>
  </si>
  <si>
    <t>Přesun hmot tonážní pro instalační prefabrikáty ruční v objektech v přes 6 do 12 m</t>
  </si>
  <si>
    <t>-1846679587</t>
  </si>
  <si>
    <t>998726139</t>
  </si>
  <si>
    <t>Příplatek k ručnímu přesunu hmot tonážnímu pro instalační prefabrikáty za zvětšený přesun ZKD 50 m</t>
  </si>
  <si>
    <t>1423695275</t>
  </si>
  <si>
    <t>04 - Elektro</t>
  </si>
  <si>
    <t xml:space="preserve">    741 - Elektroinstalace - silnoproud</t>
  </si>
  <si>
    <t xml:space="preserve">    21-M - Elektromontáže</t>
  </si>
  <si>
    <t>HZS - Hodinové zúčtovací sazby</t>
  </si>
  <si>
    <t>741</t>
  </si>
  <si>
    <t>Elektroinstalace - silnoproud</t>
  </si>
  <si>
    <t>741-1</t>
  </si>
  <si>
    <t>Rozvaděč RH - Stávající rozvaděč - úpravy a doplnění,revize,kusová zkouška</t>
  </si>
  <si>
    <t>799159487</t>
  </si>
  <si>
    <t>741-2</t>
  </si>
  <si>
    <t>Rozvaděč RMS1 - Stávající rozvaděč - úpravy a doplnění,revize,kusová zkouška</t>
  </si>
  <si>
    <t>1979191645</t>
  </si>
  <si>
    <t>741-3</t>
  </si>
  <si>
    <t>Rozvaděč RSA - Stávající rozvaděč - úpravy a doplnění,revize,kusová zkouška</t>
  </si>
  <si>
    <t>1530547567</t>
  </si>
  <si>
    <t>741-4</t>
  </si>
  <si>
    <t>REP - Nový rozvaděč</t>
  </si>
  <si>
    <t>2067136590</t>
  </si>
  <si>
    <t>741-5</t>
  </si>
  <si>
    <t>RSA 3.1 - Nový rozvaděč</t>
  </si>
  <si>
    <t>1680509315</t>
  </si>
  <si>
    <t>741-6</t>
  </si>
  <si>
    <t>RSA 3.2 - Nový rozvaděč</t>
  </si>
  <si>
    <t>226563403</t>
  </si>
  <si>
    <t>741-7</t>
  </si>
  <si>
    <t>RPO - Bateriový zdroj UPFD 403-460-030(46kW/400V/ 30 minut záloha</t>
  </si>
  <si>
    <t>-1013959811</t>
  </si>
  <si>
    <t>741-8</t>
  </si>
  <si>
    <t>Odborné stanovisko TIČR</t>
  </si>
  <si>
    <t>-361051447</t>
  </si>
  <si>
    <t>741410002</t>
  </si>
  <si>
    <t>Montáž pásku uzemňovacího průřezu do 300 mm2 na povrchu</t>
  </si>
  <si>
    <t>-1330819953</t>
  </si>
  <si>
    <t>35442062</t>
  </si>
  <si>
    <t>pás zemnící 30x4mm FeZn</t>
  </si>
  <si>
    <t>656471516</t>
  </si>
  <si>
    <t>741410003</t>
  </si>
  <si>
    <t>Montáž drátu nebo lana uzemňovacího průměru do 10 mm na povrchu</t>
  </si>
  <si>
    <t>-249726092</t>
  </si>
  <si>
    <t>35441077</t>
  </si>
  <si>
    <t>drát D 8mm AlMgSi</t>
  </si>
  <si>
    <t>-1462804870</t>
  </si>
  <si>
    <t>741420020</t>
  </si>
  <si>
    <t>Montáž svorka hromosvodná s jedním šroubem</t>
  </si>
  <si>
    <t>-644543398</t>
  </si>
  <si>
    <t>35431015</t>
  </si>
  <si>
    <t>svorka uzemnění FeZn zkušební, spoj hromosvod/uzemnění</t>
  </si>
  <si>
    <t>1363481922</t>
  </si>
  <si>
    <t>35442233</t>
  </si>
  <si>
    <t>krabice pro zkušební svorku do země - se zakulacenými rohy šedá</t>
  </si>
  <si>
    <t>1904034134</t>
  </si>
  <si>
    <t>741420022</t>
  </si>
  <si>
    <t>Montáž svorka hromosvodná se 3 a více šrouby</t>
  </si>
  <si>
    <t>-815711920</t>
  </si>
  <si>
    <t>35441996</t>
  </si>
  <si>
    <t>svorka odbočovací a spojovací pro spojování kruhových a páskových vodičů, FeZn</t>
  </si>
  <si>
    <t>-1410220430</t>
  </si>
  <si>
    <t>1386889</t>
  </si>
  <si>
    <t>LITINOVA SKRIN SE SVORKOU 5700 SP</t>
  </si>
  <si>
    <t>-1032628112</t>
  </si>
  <si>
    <t>35441832</t>
  </si>
  <si>
    <t>trubka ochranná na ochranu svodu - 1700mm, FeZn</t>
  </si>
  <si>
    <t>1969713068</t>
  </si>
  <si>
    <t>741420051</t>
  </si>
  <si>
    <t>Montáž vedení hromosvodné-úhelník nebo trubka s držáky do zdiva</t>
  </si>
  <si>
    <t>1431929858</t>
  </si>
  <si>
    <t>741112001</t>
  </si>
  <si>
    <t>Montáž krabice zapuštěná plastová kruhová</t>
  </si>
  <si>
    <t>1871375699</t>
  </si>
  <si>
    <t>34571521</t>
  </si>
  <si>
    <t>krabice pod omítku PVC odbočná kruhová D 70mm s víčkem a svorkovnicí</t>
  </si>
  <si>
    <t>-2057189670</t>
  </si>
  <si>
    <t>741112021</t>
  </si>
  <si>
    <t>Montáž krabice nástěnná plastová čtyřhranná do 100x100 mm</t>
  </si>
  <si>
    <t>1522432103</t>
  </si>
  <si>
    <t>34571507</t>
  </si>
  <si>
    <t>krabice v uzavřeném provedení PVC s krytím IP 55 čtvercová 80x80mm</t>
  </si>
  <si>
    <t>-1532200788</t>
  </si>
  <si>
    <t>741112061</t>
  </si>
  <si>
    <t>Montáž krabice přístrojová zapuštěná plastová kruhová</t>
  </si>
  <si>
    <t>1886465564</t>
  </si>
  <si>
    <t>34571451</t>
  </si>
  <si>
    <t>krabice pod omítku PVC přístrojová kruhová D 70mm hluboká</t>
  </si>
  <si>
    <t>313038636</t>
  </si>
  <si>
    <t>741122011</t>
  </si>
  <si>
    <t>Montáž kabel Cu bez ukončení uložený pod omítku plný kulatý 2x1,5 až 2,5 mm2 (např. CYKY)</t>
  </si>
  <si>
    <t>-2092980810</t>
  </si>
  <si>
    <t>741122015</t>
  </si>
  <si>
    <t>Montáž kabel Cu bez ukončení uložený pod omítku plný kulatý 3x1,5 mm2 (např. CYKY)</t>
  </si>
  <si>
    <t>1807585996</t>
  </si>
  <si>
    <t>34111030</t>
  </si>
  <si>
    <t>kabel instalační jádro Cu plné izolace PVC plášť PVC 450/750V (CYKY) 3x1,5mm2</t>
  </si>
  <si>
    <t>1828790251</t>
  </si>
  <si>
    <t>741122016</t>
  </si>
  <si>
    <t>Montáž kabel Cu bez ukončení uložený pod omítku plný kulatý 3x2,5 až 6 mm2 (např. CYKY)</t>
  </si>
  <si>
    <t>-2076024952</t>
  </si>
  <si>
    <t>34111048</t>
  </si>
  <si>
    <t>kabel instalační jádro Cu plné izolace PVC plášť PVC 450/750V (CYKY) 3x6mm2</t>
  </si>
  <si>
    <t>1836588650</t>
  </si>
  <si>
    <t>34111036</t>
  </si>
  <si>
    <t>kabel instalační jádro Cu plné izolace PVC plášť PVC 450/750V (CYKY) 3x2,5mm2</t>
  </si>
  <si>
    <t>-571863166</t>
  </si>
  <si>
    <t>741122031</t>
  </si>
  <si>
    <t>Montáž kabel Cu bez ukončení uložený pod omítku plný kulatý 5x1,5 až 2,5 mm2 (např. CYKY)</t>
  </si>
  <si>
    <t>-1124274605</t>
  </si>
  <si>
    <t>34111094</t>
  </si>
  <si>
    <t>kabel instalační jádro Cu plné izolace PVC plášť PVC 450/750V (CYKY) 5x2,5mm2</t>
  </si>
  <si>
    <t>528036715</t>
  </si>
  <si>
    <t>741122032</t>
  </si>
  <si>
    <t>Montáž kabel Cu bez ukončení uložený pod omítku plný kulatý 5x4 až 6 mm2 (např. CYKY)</t>
  </si>
  <si>
    <t>865824281</t>
  </si>
  <si>
    <t>34111100</t>
  </si>
  <si>
    <t>kabel instalační jádro Cu plné izolace PVC plášť PVC 450/750V (CYKY) 5x6mm2</t>
  </si>
  <si>
    <t>-508595515</t>
  </si>
  <si>
    <t>741122034</t>
  </si>
  <si>
    <t>Montáž kabel Cu bez ukončení uložený pod omítku plný kulatý 5x25 až 35 mm2 (např. CYKY)</t>
  </si>
  <si>
    <t>1941034606</t>
  </si>
  <si>
    <t>34113135</t>
  </si>
  <si>
    <t>kabel silový jádro Cu izolace PVC plášť PVC 0,6/1kV (1-CYKY) 5x35mm2</t>
  </si>
  <si>
    <t>-1558790122</t>
  </si>
  <si>
    <t>34113134</t>
  </si>
  <si>
    <t>kabel silový jádro Cu izolace PVC plášť PVC 0,6/1kV (1-CYKY) 5x25mm2</t>
  </si>
  <si>
    <t>924201279</t>
  </si>
  <si>
    <t>741122201</t>
  </si>
  <si>
    <t>Montáž kabel Cu plný kulatý žíla 2x1,5 až 6 mm2 uložený volně (např. CYKY)</t>
  </si>
  <si>
    <t>1442695917</t>
  </si>
  <si>
    <t>-1622423562</t>
  </si>
  <si>
    <t>34111005</t>
  </si>
  <si>
    <t>kabel instalační jádro Cu plné izolace PVC plášť PVC 450/750V (CYKY) 2x1,5mm2</t>
  </si>
  <si>
    <t>-2004403227</t>
  </si>
  <si>
    <t>741310001</t>
  </si>
  <si>
    <t>Montáž spínač nástěnný 1-jednopólový prostředí normální se zapojením vodičů</t>
  </si>
  <si>
    <t>-353336415</t>
  </si>
  <si>
    <t>34535000</t>
  </si>
  <si>
    <t>spínač kompletní, zapuštěný, jednopólový, řazení 1, šroubové svorky</t>
  </si>
  <si>
    <t>937039892</t>
  </si>
  <si>
    <t>34539059</t>
  </si>
  <si>
    <t>rámeček jednonásobný</t>
  </si>
  <si>
    <t>1544263862</t>
  </si>
  <si>
    <t>34535015</t>
  </si>
  <si>
    <t>spínač nástěnný jednopólový, řazení 1, IP44, šroubové svorky</t>
  </si>
  <si>
    <t>1032728455</t>
  </si>
  <si>
    <t>741310041</t>
  </si>
  <si>
    <t>Montáž přepínač nástěnný 5-sériový prostředí venkovní/mokré se zapojením vodičů</t>
  </si>
  <si>
    <t>480141688</t>
  </si>
  <si>
    <t>34535017</t>
  </si>
  <si>
    <t>přepínač nástěnný sériový, řazení 5, IP44, šroubové svorky</t>
  </si>
  <si>
    <t>1366303003</t>
  </si>
  <si>
    <t>741310203</t>
  </si>
  <si>
    <t>Montáž spínač (polo)zapuštěný šroubové připojení 1-jednopólový s plynulou regulací se zapojením vodičů</t>
  </si>
  <si>
    <t>1420202342</t>
  </si>
  <si>
    <t>34539043</t>
  </si>
  <si>
    <t>přístroj stmívače univerzálního, pro krátkocestné ovládání (6593 U-500), šroubové svorky</t>
  </si>
  <si>
    <t>96242187</t>
  </si>
  <si>
    <t>34539056</t>
  </si>
  <si>
    <t>kryt stmívače s krátkocestným ovládáním</t>
  </si>
  <si>
    <t>-1260404798</t>
  </si>
  <si>
    <t>741310231</t>
  </si>
  <si>
    <t>Montáž přepínač (polo)zapuštěný šroubové připojení 5-sériový se zapojením vodičů</t>
  </si>
  <si>
    <t>998302714</t>
  </si>
  <si>
    <t>34535002</t>
  </si>
  <si>
    <t>přepínač sériový kompletní, zapuštěný, řazení 5, šroubové svorky</t>
  </si>
  <si>
    <t>-242750510</t>
  </si>
  <si>
    <t>741310237</t>
  </si>
  <si>
    <t>Montáž přepínač (polo)zapuštěný šroubové připojení 6+1-sériový střídavý se zapojením vodičů</t>
  </si>
  <si>
    <t>2116368947</t>
  </si>
  <si>
    <t>34535007</t>
  </si>
  <si>
    <t>přepínač střídavý dvojitý kompletní, zapuštěný, řazení 6+6(6+1), šroubové svorky</t>
  </si>
  <si>
    <t>1994561848</t>
  </si>
  <si>
    <t>34539060</t>
  </si>
  <si>
    <t>rámeček dvojnásobný</t>
  </si>
  <si>
    <t>892242587</t>
  </si>
  <si>
    <t>741310239</t>
  </si>
  <si>
    <t>Montáž přepínač (polo)zapuštěný šroubové připojení 7-křížový se zapojením vodičů</t>
  </si>
  <si>
    <t>-263371161</t>
  </si>
  <si>
    <t>34535004</t>
  </si>
  <si>
    <t>přepínač křížový kompletní, zapuštěný, řazení 7, šroubové svorky</t>
  </si>
  <si>
    <t>1374058316</t>
  </si>
  <si>
    <t>741310412</t>
  </si>
  <si>
    <t>Montáž spínač tří/čtyřpólový nástěnný do 25 A venkovní nebo mokré se zapojením vodičů</t>
  </si>
  <si>
    <t>663540244</t>
  </si>
  <si>
    <t>34535099</t>
  </si>
  <si>
    <t>spínač nástěnný trojpólový stiskací, řazení 3, 25 A, 400 V, IP55, šroubové svorky</t>
  </si>
  <si>
    <t>1057646850</t>
  </si>
  <si>
    <t>741313041</t>
  </si>
  <si>
    <t>Montáž zásuvka (polo)zapuštěná šroubové připojení 2P+PE se zapojením vodičů</t>
  </si>
  <si>
    <t>-1003857084</t>
  </si>
  <si>
    <t>34555202</t>
  </si>
  <si>
    <t>zásuvka zapuštěná jednonásobná chráněná, šroubové svorky</t>
  </si>
  <si>
    <t>589409236</t>
  </si>
  <si>
    <t>34555204</t>
  </si>
  <si>
    <t>zásuvka zapuštěná jednonásobná, s optickou přepěťovou ochranou, šroubové svorky</t>
  </si>
  <si>
    <t>1551980152</t>
  </si>
  <si>
    <t>741313082</t>
  </si>
  <si>
    <t>Montáž zásuvka chráněná v krabici šroubové připojení 2P+PE prostředí venkovní, mokré se zapojením vodičů</t>
  </si>
  <si>
    <t>118877470</t>
  </si>
  <si>
    <t>34555229</t>
  </si>
  <si>
    <t>zásuvka nástěnná jednonásobná s víčkem, IP44, šroubové svorky</t>
  </si>
  <si>
    <t>-1437311435</t>
  </si>
  <si>
    <t>741313212</t>
  </si>
  <si>
    <t>Montáž zásuvek průmyslových nástěnných provedení IP 67 3P+PE 32 A se zapojením vodičů</t>
  </si>
  <si>
    <t>2087896512</t>
  </si>
  <si>
    <t>35811313</t>
  </si>
  <si>
    <t>zásuvka nástěnná 32A - 4pól, řazení 3P+PE IP67, šroubové svorky</t>
  </si>
  <si>
    <t>64861574</t>
  </si>
  <si>
    <t>741313213</t>
  </si>
  <si>
    <t>Montáž zásuvek průmyslových nástěnných provedení IP 67 3P+PE 63 A se zapojením vodičů</t>
  </si>
  <si>
    <t>-1011615135</t>
  </si>
  <si>
    <t>35811388</t>
  </si>
  <si>
    <t>zásuvka nástěnná 63A - 3pól, řazení 2P+PE IP67, šroubové svorky</t>
  </si>
  <si>
    <t>1150510251</t>
  </si>
  <si>
    <t>741313221</t>
  </si>
  <si>
    <t>Montáž zásuvek průmyslových nástěnných provedení IP 67 3P+N+PE 16 A se zapojením vodičů</t>
  </si>
  <si>
    <t>-320443874</t>
  </si>
  <si>
    <t>35811381</t>
  </si>
  <si>
    <t>zásuvka nástěnná 16A - 5pól, řazení 3P+N+PE IP67, šroubové svorky</t>
  </si>
  <si>
    <t>27463101</t>
  </si>
  <si>
    <t>741330302</t>
  </si>
  <si>
    <t>Montáž ovladač tlačítkový vestavný s aretací se zapojením vodičů</t>
  </si>
  <si>
    <t>-1966000918</t>
  </si>
  <si>
    <t>11.290.530</t>
  </si>
  <si>
    <t>SIEMENS Tlačítko 3SU1801-0NB00-2AC2 total STOP</t>
  </si>
  <si>
    <t>-329146735</t>
  </si>
  <si>
    <t>11.038.617</t>
  </si>
  <si>
    <t>Skříňka 3SB3801-0EF3 total STOP</t>
  </si>
  <si>
    <t>519770248</t>
  </si>
  <si>
    <t>741370022</t>
  </si>
  <si>
    <t>Montáž svítidlo žárovkové bytové stropní vestavné 2 zdroje</t>
  </si>
  <si>
    <t>-1806372821</t>
  </si>
  <si>
    <t>741371863</t>
  </si>
  <si>
    <t>Demontáž svítidla interiérového se standardní paticí zavěšeného přes 0,09 do 0,36 m2 bez zachování funkčnosti</t>
  </si>
  <si>
    <t>495999785</t>
  </si>
  <si>
    <t>ESI_048</t>
  </si>
  <si>
    <t>B1 - LED SVÍTIDLO DLE VÝBĚRU ARCHITEKTA - NÁHRADA STÁVAJÍCÍHO</t>
  </si>
  <si>
    <t>-1621897111</t>
  </si>
  <si>
    <t>ESI_049</t>
  </si>
  <si>
    <t>B2 - LED SVÍTIDLO ZAVĚŠENÉ PRSTENCOVÉ DLE VÝBĚRU ARCHITEKTA - CENTRÁLNÍ</t>
  </si>
  <si>
    <t>-194075910</t>
  </si>
  <si>
    <t>ESI_050</t>
  </si>
  <si>
    <t>B3 - LED SVÍTIDLO STROPNÍ DLE VÝBĚRU ARCHITEKTA - ROZŠÍŘENÍ BARU</t>
  </si>
  <si>
    <t>167364687</t>
  </si>
  <si>
    <t>ESI_051</t>
  </si>
  <si>
    <t>B4 - DTTO B3, ASYMETRICKÉ</t>
  </si>
  <si>
    <t>-1170830641</t>
  </si>
  <si>
    <t>ESI_052</t>
  </si>
  <si>
    <t>B5 - LED PÁSEK NAD LEM PODHLEDU DLE VÝBĚRU ARCHITEKTA (8700 mm) - ROZŠÍŘENÍ BARU</t>
  </si>
  <si>
    <t>-1494668809</t>
  </si>
  <si>
    <t>ESI_053</t>
  </si>
  <si>
    <t>B6 - VENKOVNÍ LED REFLEKTOR DLE VÝBĚRU ARCHITEKTA - ROZŠÍŘENÍ BARU</t>
  </si>
  <si>
    <t>-1704617347</t>
  </si>
  <si>
    <t>ESI_054</t>
  </si>
  <si>
    <t>C1 - NÁSTĚNNÉ DLE VÝBĚRU ARCHITEKTA LED - SCHODIŠTĚ</t>
  </si>
  <si>
    <t>-616005791</t>
  </si>
  <si>
    <t>ESI_055</t>
  </si>
  <si>
    <t>C2 - STROPNÍ DLE VÝBĚRU ARCHITEKTA LED - CHODBA</t>
  </si>
  <si>
    <t>182938488</t>
  </si>
  <si>
    <t>ESI_056</t>
  </si>
  <si>
    <t>C3 - LED BODOVÉ DO PODHLEDU DLE VÝBĚRU ARCHITEKTA - FOYER</t>
  </si>
  <si>
    <t>956469859</t>
  </si>
  <si>
    <t>ESI_057</t>
  </si>
  <si>
    <t>C4 - LED PÁSEK NAD LEM PODHLEDU DLE VÝBĚRU ARCHITEKTA (5300 mm) - FOYER</t>
  </si>
  <si>
    <t>1359737779</t>
  </si>
  <si>
    <t>ESI_058</t>
  </si>
  <si>
    <t>EX1 - STROPNÍ/NÁSTĚNNÉ NOUZOVÉ STÁLE SVÍTÍCÍ, BEZ BATERIE, S PIKTOGRAMEM - VE STÁVAJÍCÍM DESIGNU</t>
  </si>
  <si>
    <t>1867183237</t>
  </si>
  <si>
    <t>ESI_059</t>
  </si>
  <si>
    <t>EX2 - STROPNÍ/NÁSTĚNNÉ NOUZOVÉ BATERIOVÉ (1 HOD) BEZ PIKTOGRAMU - TECHNICKÉ PROSTORY</t>
  </si>
  <si>
    <t>651040946</t>
  </si>
  <si>
    <t>ESI_060</t>
  </si>
  <si>
    <t>EX3 - STROPNÍ/NÁSTĚNNÉ NOUZOVÉ BATERIOVÉ (1 HOD) S PIKTOGRAMEM, VYHŘÍVANÉ - VENKOVNÍ</t>
  </si>
  <si>
    <t>1711920133</t>
  </si>
  <si>
    <t>ESI_061</t>
  </si>
  <si>
    <t>F1 - NÁSTĚNNÉ DLE VÝBĚRU ARCHITEKTA LED</t>
  </si>
  <si>
    <t>901279408</t>
  </si>
  <si>
    <t>ESI_062</t>
  </si>
  <si>
    <t>F2 - STROPNÍ DLE VÝBĚRU ARCHITEKTA LED</t>
  </si>
  <si>
    <t>166494949</t>
  </si>
  <si>
    <t>ESI_063</t>
  </si>
  <si>
    <t>K1 - STROPNÍ DLE VÝBĚRU ARCHITEKTA LED</t>
  </si>
  <si>
    <t>-222777760</t>
  </si>
  <si>
    <t>ESI_064</t>
  </si>
  <si>
    <t>O1 - STROPNÍ DLE VÝBĚRU ARCHITEKTA LED</t>
  </si>
  <si>
    <t>-1552418784</t>
  </si>
  <si>
    <t>ESI_065</t>
  </si>
  <si>
    <t>R1 - STROPNÍ DLE VÝBĚRU ARCHITEKTA LED</t>
  </si>
  <si>
    <t>-606345275</t>
  </si>
  <si>
    <t>ESI_066</t>
  </si>
  <si>
    <t>T0 - STROPNÍ PRACHOTĚSNÉ KRUHOVÉ (LED 1200 lm) - DÍLNA (NAD PONK)</t>
  </si>
  <si>
    <t>-1629807582</t>
  </si>
  <si>
    <t>ESI_067</t>
  </si>
  <si>
    <t>T3 - STROPNÍ PRACHOTĚSNÉ LINIOVÉ (LED 5000 lm) - TECHNICKÉ PROSTORY</t>
  </si>
  <si>
    <t>1608146105</t>
  </si>
  <si>
    <t>ESI_068</t>
  </si>
  <si>
    <t>T4 - STROPNÍ PRACHOTĚSNÉ LINIOVÉ (LED 10000 lm) - TECHNICKÉ PROSTORY</t>
  </si>
  <si>
    <t>-584031956</t>
  </si>
  <si>
    <t>ESI_069</t>
  </si>
  <si>
    <t>W1 - STROPNÍ LED DLE VÝBĚRU ARCHITEKTA - ŠATNA DÁMY (WC, SPRCHA)</t>
  </si>
  <si>
    <t>1390137496</t>
  </si>
  <si>
    <t>ESI_070</t>
  </si>
  <si>
    <t>W3.1 - STROPNÍ LED PÁSEK DLE VÝBĚRU ARCHITEKTA (1770 mm) - ŠATNA DÁMY</t>
  </si>
  <si>
    <t>-1584642151</t>
  </si>
  <si>
    <t>ESI_071</t>
  </si>
  <si>
    <t>W3.2 - STROPNÍ LED PÁSEK DLE VÝBĚRU ARCHITEKTA (2500 mm) - ŠATNA DÁMY</t>
  </si>
  <si>
    <t>1239212191</t>
  </si>
  <si>
    <t>ESI_072</t>
  </si>
  <si>
    <t>W3.3 - STROPNÍ LED PÁSEK DLE VÝBĚRU ARCHITEKTA (4540 mm) - ŠATNA DÁMY</t>
  </si>
  <si>
    <t>460776409</t>
  </si>
  <si>
    <t>ESI_073</t>
  </si>
  <si>
    <t>W4 - ZAPUŠTĚNÉ BODOVÉ LED DLE VÝBĚRU ARCHITEKTA - WC NÁVŠTĚVNÍCI (NAD UMÝVADLA)</t>
  </si>
  <si>
    <t>499140058</t>
  </si>
  <si>
    <t>ESI_074</t>
  </si>
  <si>
    <t>W5 - ZAPUŠTĚNÉ BODOVÉ LED DLE VÝBĚRU ARCHITEKTA - WC NÁVŠTĚVNÍCI (PŘEDSÍŇ, KABINY)</t>
  </si>
  <si>
    <t>1234115638</t>
  </si>
  <si>
    <t>ESI_075</t>
  </si>
  <si>
    <t>W6 - ZAPUŠTĚNÉ BODOVÉ LED DLE VÝBĚRU ARCHITEKTA - WC BAR</t>
  </si>
  <si>
    <t>-904757840</t>
  </si>
  <si>
    <t>ESI_076</t>
  </si>
  <si>
    <t>P - DOPLNĚNÉ STÁVAJÍCÍ ŽÁROVKOVÉ STROPNÍ S OPÁLOVÝM KRYTEM (1x 100 W) - CHODBA</t>
  </si>
  <si>
    <t>899795877</t>
  </si>
  <si>
    <t>ESI_077</t>
  </si>
  <si>
    <t>Y1 - DOPLNĚNÉ STÁVAJÍCÍ ŽÁROVKOVÉ ZAVĚŠENÉ ČERNÉ (1x 100 W) - HLEDIŠTĚ</t>
  </si>
  <si>
    <t>1470452776</t>
  </si>
  <si>
    <t>ESI_078</t>
  </si>
  <si>
    <t>Y3 - DOPLNĚNÉ STÁVAJÍCÍ ŽÁROVKOVÉ STROPNÍ S OPÁLOVÝM KRYTEM (1x 100 W) - HLEDIŠTĚ (BALKON A POD BALKONEM)</t>
  </si>
  <si>
    <t>-12272941</t>
  </si>
  <si>
    <t>ESI_079</t>
  </si>
  <si>
    <t>Y6 - NÁSTĚNNÉ LED ČERNÉ DLE VÝBĚRU ARCHITEKTA - BALKONY</t>
  </si>
  <si>
    <t>1920079096</t>
  </si>
  <si>
    <t>ESI_080</t>
  </si>
  <si>
    <t>Y7 - PODSTUPNICOVÉ LED ČERNÉ DLE VÝBĚRU ARCHITEKTA - STUPNĚ HLEDIŠTĚ A SCHODIŠTĚ</t>
  </si>
  <si>
    <t>1157126679</t>
  </si>
  <si>
    <t>ESI_081</t>
  </si>
  <si>
    <t>Stávající svítidla - demontáž a opětovná montáž (přemístění)</t>
  </si>
  <si>
    <t>1388497908</t>
  </si>
  <si>
    <t>741810003</t>
  </si>
  <si>
    <t>Celková prohlídka elektrického rozvodu a zařízení přes 0,5 do 1 milionu Kč</t>
  </si>
  <si>
    <t>-656621566</t>
  </si>
  <si>
    <t>741810011</t>
  </si>
  <si>
    <t>Příplatek k celkové prohlídce za každých dalších 500 000,- Kč</t>
  </si>
  <si>
    <t>1685452061</t>
  </si>
  <si>
    <t>741920303</t>
  </si>
  <si>
    <t>Ucpávka prostupu kabelového svazku povlakem stěna tl 100 mm zaplnění prostupu z 20% plocha otvoru 0,3 m2 požární odolnost EI 60</t>
  </si>
  <si>
    <t>-802589817</t>
  </si>
  <si>
    <t>998741122</t>
  </si>
  <si>
    <t>Přesun hmot tonážní pro silnoproud ruční v objektech v přes 6 do 12 m</t>
  </si>
  <si>
    <t>-1094859154</t>
  </si>
  <si>
    <t>998741129</t>
  </si>
  <si>
    <t>Příplatek k ručnímu přesunu hmot tonážnímu pro silnoproud za zvětšený přesun ZKD 50 m</t>
  </si>
  <si>
    <t>-633157624</t>
  </si>
  <si>
    <t>742110011</t>
  </si>
  <si>
    <t>Montáž trubek pro slaboproud plastových tuhých pro vnitřní rozvody uložených volně na příchytky</t>
  </si>
  <si>
    <t>-1021774</t>
  </si>
  <si>
    <t>34571410</t>
  </si>
  <si>
    <t>trubka elektroinstalační plastová bezhalogenová tuhá středně odolná D 13/16mm</t>
  </si>
  <si>
    <t>20154051</t>
  </si>
  <si>
    <t>34571412</t>
  </si>
  <si>
    <t>trubka elektroinstalační plastová bezhalogenová tuhá středně odolná D 21,5/25mm</t>
  </si>
  <si>
    <t>-1066099675</t>
  </si>
  <si>
    <t>34571114</t>
  </si>
  <si>
    <t>příchytka plastová pro tuhé a ohebné plastové trubky 16x25x27mm</t>
  </si>
  <si>
    <t>-789148894</t>
  </si>
  <si>
    <t>34571115</t>
  </si>
  <si>
    <t>příchytka plastová pro tuhé a ohebné plastové trubky 16x29x31mm</t>
  </si>
  <si>
    <t>-2064249854</t>
  </si>
  <si>
    <t>742110102</t>
  </si>
  <si>
    <t>Montáž kabelového žlabu pro slaboproud šířky do 150 mm</t>
  </si>
  <si>
    <t>2036950971</t>
  </si>
  <si>
    <t>10.663.954</t>
  </si>
  <si>
    <t xml:space="preserve">KOPOS Žlab DZ 60X60  drátěný žár.pozink, délka 3m</t>
  </si>
  <si>
    <t>-774488481</t>
  </si>
  <si>
    <t>11.124.988</t>
  </si>
  <si>
    <t>KOPOS Žlab DZI 60x100 drátěný ZNCR, délka 3m</t>
  </si>
  <si>
    <t>124831673</t>
  </si>
  <si>
    <t>34575209</t>
  </si>
  <si>
    <t>žlab kabelový ocelový děrovaný ŽZ protipožární P90-R 100x60x1,50mm</t>
  </si>
  <si>
    <t>-399626010</t>
  </si>
  <si>
    <t>742110122</t>
  </si>
  <si>
    <t>Montáž nosníku s konzolami nebo závitovými tyčemi pro slaboproud šířky do 150 mm</t>
  </si>
  <si>
    <t>-1989674275</t>
  </si>
  <si>
    <t>34575387</t>
  </si>
  <si>
    <t>nosník kabelového žlabu drátěného žárově zinkovaný 150mm</t>
  </si>
  <si>
    <t>-1221323401</t>
  </si>
  <si>
    <t>34575345</t>
  </si>
  <si>
    <t>tyč závitová pro kabelové trasy protipožární P-90R M6</t>
  </si>
  <si>
    <t>512091117</t>
  </si>
  <si>
    <t>504592877</t>
  </si>
  <si>
    <t>1898794488</t>
  </si>
  <si>
    <t>55283103</t>
  </si>
  <si>
    <t>21-M</t>
  </si>
  <si>
    <t>Elektromontáže</t>
  </si>
  <si>
    <t>210801311</t>
  </si>
  <si>
    <t>Montáž vodiče Cu izolovaného plného nebo laněného s PVC pláštěm do 1 kV žíla 1,5 až 16 mm2 uloženého volně (např. CY, CHAH-V)</t>
  </si>
  <si>
    <t>-1083481967</t>
  </si>
  <si>
    <t>34140826</t>
  </si>
  <si>
    <t>vodič propojovací jádro Cu plné izolace PVC 450/750V (H07V-U) 1x6mm2</t>
  </si>
  <si>
    <t>-1827504577</t>
  </si>
  <si>
    <t>210812001</t>
  </si>
  <si>
    <t>Montáž kabelu Cu plného nebo laněného do 1 kV žíly 2x1,5 až 6 mm2 (např. CYKY) bez ukončení uloženého volně nebo v liště</t>
  </si>
  <si>
    <t>-1580878941</t>
  </si>
  <si>
    <t>1284185</t>
  </si>
  <si>
    <t>KABEL 1-CHKE-V-O 2X2,5 FE180/P60-R B2CAS</t>
  </si>
  <si>
    <t>-1549187836</t>
  </si>
  <si>
    <t>210812011</t>
  </si>
  <si>
    <t>Montáž kabelu Cu plného nebo laněného do 1 kV žíly 3x1,5 až 6 mm2 (např. CYKY) bez ukončení uloženého volně nebo v liště</t>
  </si>
  <si>
    <t>-1542426601</t>
  </si>
  <si>
    <t>1241593</t>
  </si>
  <si>
    <t>KABEL 1-CHKE-V-J 3X1,5 FE180/P60-R B2CAS</t>
  </si>
  <si>
    <t>-1726574662</t>
  </si>
  <si>
    <t>1001622</t>
  </si>
  <si>
    <t>KABEL 1-CHKE-V-J 3X4 FE180/P60-R B2CAS1D</t>
  </si>
  <si>
    <t>1242318342</t>
  </si>
  <si>
    <t>1285054</t>
  </si>
  <si>
    <t>KABEL 1-CHKE-V-J 3X6 FE180/P60-R B2CAS1D</t>
  </si>
  <si>
    <t>472932362</t>
  </si>
  <si>
    <t>210812061</t>
  </si>
  <si>
    <t>Montáž kabelu Cu plného nebo laněného do 1 kV žíly 5x1,5 až 2,5 mm2 (např. CYKY) bez ukončení uloženého volně nebo v liště</t>
  </si>
  <si>
    <t>598363304</t>
  </si>
  <si>
    <t>1991850</t>
  </si>
  <si>
    <t>KAB 1-CHKE-V-J 5X1,5FE180/P60-RB2CAS BUB</t>
  </si>
  <si>
    <t>857448801</t>
  </si>
  <si>
    <t>210812065</t>
  </si>
  <si>
    <t>Montáž kabelu Cu plného nebo laněného do 1 kV žíly 5x10 až 16 mm2 (např. CYKY) bez ukončení uloženého volně nebo v liště</t>
  </si>
  <si>
    <t>117493100</t>
  </si>
  <si>
    <t>1215884</t>
  </si>
  <si>
    <t>KABEL 1-CHKE-V-J 5X10 FE180/P60-R B2CAS1</t>
  </si>
  <si>
    <t>281765237</t>
  </si>
  <si>
    <t>210812071</t>
  </si>
  <si>
    <t>Montáž kabelu Cu plného nebo laněného do 1 kV žíly 7x1,5až 2,5 mm2 (např. CYKY) bez ukončení uloženého volně nebo v liště</t>
  </si>
  <si>
    <t>537390569</t>
  </si>
  <si>
    <t>34111301</t>
  </si>
  <si>
    <t>kabel silový oheň retardující bezhalogenový bez funkční schopnosti při požáru jádro Cu 0,6/1kV (N2XH) 7x1,5mm2</t>
  </si>
  <si>
    <t>1051134683</t>
  </si>
  <si>
    <t>210813043</t>
  </si>
  <si>
    <t>Montáž kabelu Cu plného nebo laněného do 1 kV žíly 4x70 mm2 (např. CYKY) bez ukončení uloženého pevně</t>
  </si>
  <si>
    <t>-1580512637</t>
  </si>
  <si>
    <t>34111289</t>
  </si>
  <si>
    <t>kabel silový oheň retardující bezhalogenový bez funkční schopnosti při požáru jádro Cu 0,6/1kV (N2XH) 4x70mm2</t>
  </si>
  <si>
    <t>2051491181</t>
  </si>
  <si>
    <t>21-1</t>
  </si>
  <si>
    <t>Demontáž stávajících rozvodů elektro</t>
  </si>
  <si>
    <t>1738829908</t>
  </si>
  <si>
    <t>21-2</t>
  </si>
  <si>
    <t>Likvidace a případné uskladnění</t>
  </si>
  <si>
    <t>-312971653</t>
  </si>
  <si>
    <t>21-3</t>
  </si>
  <si>
    <t>Přepojení stávající instalace po dobu rekonstrukce</t>
  </si>
  <si>
    <t>-1957556277</t>
  </si>
  <si>
    <t>21-4</t>
  </si>
  <si>
    <t>Stavební přípomoc ( drážkování, úpravy povrchů apod.)</t>
  </si>
  <si>
    <t>496473559</t>
  </si>
  <si>
    <t>HZS</t>
  </si>
  <si>
    <t>Hodinové zúčtovací sazby</t>
  </si>
  <si>
    <t>HZS4212</t>
  </si>
  <si>
    <t>Hodinová zúčtovací sazba revizní technik specialista - revize hromosvod</t>
  </si>
  <si>
    <t>742668275</t>
  </si>
  <si>
    <t>478494703</t>
  </si>
  <si>
    <t>-445851145</t>
  </si>
  <si>
    <t>256309807</t>
  </si>
  <si>
    <t>05 -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</si>
  <si>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</si>
  <si>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</si>
  <si>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</si>
  <si>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</si>
  <si>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</si>
  <si>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58-M - Revize vyhrazených technických zařízení</t>
  </si>
  <si>
    <t>619996145</t>
  </si>
  <si>
    <t>Ochrana samostatných konstrukcí a prvků obalením geotextilií</t>
  </si>
  <si>
    <t>1806059742</t>
  </si>
  <si>
    <t>776677065</t>
  </si>
  <si>
    <t>532587000</t>
  </si>
  <si>
    <t>374163806</t>
  </si>
  <si>
    <t>-1687355786</t>
  </si>
  <si>
    <t>-1022269504</t>
  </si>
  <si>
    <t>998018003</t>
  </si>
  <si>
    <t>Přesun hmot ruční pro budovy v přes 12 do 24 m</t>
  </si>
  <si>
    <t>-1438338892</t>
  </si>
  <si>
    <t>1516646655</t>
  </si>
  <si>
    <t>713463211</t>
  </si>
  <si>
    <t>Montáž izolace tepelné potrubí potrubními pouzdry s Al fólií staženými Al páskou 1x D do 50 mm</t>
  </si>
  <si>
    <t>1050288510</t>
  </si>
  <si>
    <t>63154002</t>
  </si>
  <si>
    <t>pouzdro izolační potrubní z minerální vlny s Al fólií max. 250/100°C 15/20mm</t>
  </si>
  <si>
    <t>-916936983</t>
  </si>
  <si>
    <t>63154003</t>
  </si>
  <si>
    <t>pouzdro izolační potrubní z minerální vlny s Al fólií max. 250/100°C 18/20mm</t>
  </si>
  <si>
    <t>-328698660</t>
  </si>
  <si>
    <t>63154530</t>
  </si>
  <si>
    <t>pouzdro izolační potrubní z minerální vlny s Al fólií max. 250/100°C 22/30mm</t>
  </si>
  <si>
    <t>1851435528</t>
  </si>
  <si>
    <t>63154531</t>
  </si>
  <si>
    <t>pouzdro izolační potrubní z minerální vlny s Al fólií max. 250/100°C 28/30mm</t>
  </si>
  <si>
    <t>-2103803148</t>
  </si>
  <si>
    <t>63154018</t>
  </si>
  <si>
    <t>pouzdro izolační potrubní z minerální vlny s Al fólií max. 250/100°C 54/40mm</t>
  </si>
  <si>
    <t>-1547132671</t>
  </si>
  <si>
    <t>-4037581</t>
  </si>
  <si>
    <t>883963406</t>
  </si>
  <si>
    <t>722232074</t>
  </si>
  <si>
    <t>Kohout kulový přímý G 1" PN 42 do 185°C 2x vnější závit</t>
  </si>
  <si>
    <t>-522531604</t>
  </si>
  <si>
    <t>722239101</t>
  </si>
  <si>
    <t>Montáž armatur vodovodních se dvěma závity G 1/2"</t>
  </si>
  <si>
    <t>-843720290</t>
  </si>
  <si>
    <t>55190003</t>
  </si>
  <si>
    <t>flexi hadice ohebná sanitární D 9x13mm FF 1/2" 500mm</t>
  </si>
  <si>
    <t>1628663787</t>
  </si>
  <si>
    <t>641002038</t>
  </si>
  <si>
    <t>25675642</t>
  </si>
  <si>
    <t>731</t>
  </si>
  <si>
    <t>Ústřední vytápění - kotelny</t>
  </si>
  <si>
    <t>731191942</t>
  </si>
  <si>
    <t>Napuštění kotle po opravě pl kotle přes 5 do 10 m2</t>
  </si>
  <si>
    <t>70153364</t>
  </si>
  <si>
    <t>998731122</t>
  </si>
  <si>
    <t>Přesun hmot tonážní pro kotelny ruční v objektech v přes 6 do 12 m</t>
  </si>
  <si>
    <t>-424596088</t>
  </si>
  <si>
    <t>998731129</t>
  </si>
  <si>
    <t>Příplatek k ručnímu přesunu hmot tonážnímu pro kotelny za zvětšený přesun ZKD 50 m</t>
  </si>
  <si>
    <t>1534304435</t>
  </si>
  <si>
    <t>732</t>
  </si>
  <si>
    <t>Ústřední vytápění - strojovny</t>
  </si>
  <si>
    <t>732221942</t>
  </si>
  <si>
    <t>Mechanické vyčištění výměníku tepla a topné vložky obsahu přes 250 do 1000 l</t>
  </si>
  <si>
    <t>1257223625</t>
  </si>
  <si>
    <t>732291915</t>
  </si>
  <si>
    <t>Napuštění ohříváku a výměníku vodou obsahu do 1000 litrů</t>
  </si>
  <si>
    <t>-2124041012</t>
  </si>
  <si>
    <t>732421401</t>
  </si>
  <si>
    <t>Čerpadlo teplovodní mokroběžné závitové oběhové DN 25 výtlak do 4,0 m průtok 2,0 m3/h PN 10 pro vytápění</t>
  </si>
  <si>
    <t>134462337</t>
  </si>
  <si>
    <t>998732122</t>
  </si>
  <si>
    <t>Přesun hmot tonážní pro strojovny ruční v objektech v přes 6 do 12 m</t>
  </si>
  <si>
    <t>-1895728873</t>
  </si>
  <si>
    <t>998732129</t>
  </si>
  <si>
    <t>Příplatek k ručnímu přesunu hmot tonážnímu pro strojovny za zvětšený přesun ZKD 50 m</t>
  </si>
  <si>
    <t>-777578846</t>
  </si>
  <si>
    <t>733</t>
  </si>
  <si>
    <t>Ústřední vytápění - rozvodné potrubí</t>
  </si>
  <si>
    <t>733120819</t>
  </si>
  <si>
    <t>Demontáž potrubí ocelového hladkého D přes 38 do 60,3</t>
  </si>
  <si>
    <t>-1889164643</t>
  </si>
  <si>
    <t>733121152</t>
  </si>
  <si>
    <t>Potrubí ocelové hladké bezešvé středotlaké spojované svařováním D 28x2,6 mm</t>
  </si>
  <si>
    <t>-861084908</t>
  </si>
  <si>
    <t>733121158</t>
  </si>
  <si>
    <t>Potrubí ocelové hladké bezešvé středotlaké spojované svařováním D 57x3,2 mm</t>
  </si>
  <si>
    <t>274346013</t>
  </si>
  <si>
    <t>733190217</t>
  </si>
  <si>
    <t>Zkouška těsnosti potrubí ocelové hladké D do 51x2,6</t>
  </si>
  <si>
    <t>944983985</t>
  </si>
  <si>
    <t>733191113</t>
  </si>
  <si>
    <t>Manžeta prostupová pro ocelové potrubí DN přes 32 do 50</t>
  </si>
  <si>
    <t>-1818879220</t>
  </si>
  <si>
    <t>733222302</t>
  </si>
  <si>
    <t>Potrubí měděné polotvrdé spojované lisováním D 15x1 mm</t>
  </si>
  <si>
    <t>869653391</t>
  </si>
  <si>
    <t>733222303</t>
  </si>
  <si>
    <t>Potrubí měděné polotvrdé spojované lisováním D 18x1 mm</t>
  </si>
  <si>
    <t>-1684095386</t>
  </si>
  <si>
    <t>733222304</t>
  </si>
  <si>
    <t>Potrubí měděné polotvrdé spojované lisováním D 22x1 mm</t>
  </si>
  <si>
    <t>610977524</t>
  </si>
  <si>
    <t>733224203</t>
  </si>
  <si>
    <t>Příplatek k potrubí měděnému za potrubí vedené v kotelnách nebo strojovnách D 18x1 mm</t>
  </si>
  <si>
    <t>1535424423</t>
  </si>
  <si>
    <t>733231112</t>
  </si>
  <si>
    <t>Kompenzátor pro měděné potrubí D 18 tvaru U s hladkými ohyby s konci na vnitřní pájen</t>
  </si>
  <si>
    <t>1970399805</t>
  </si>
  <si>
    <t>733291101</t>
  </si>
  <si>
    <t>Zkouška těsnosti potrubí měděné D do 35x1,5</t>
  </si>
  <si>
    <t>-1252614421</t>
  </si>
  <si>
    <t>733291903</t>
  </si>
  <si>
    <t>Propojení potrubí měděného při opravě D 18x1 mm</t>
  </si>
  <si>
    <t>-79710470</t>
  </si>
  <si>
    <t>733293903</t>
  </si>
  <si>
    <t>Vsazení odbočky na potrubí měděné o rozměru D 18x1 mm</t>
  </si>
  <si>
    <t>-1791269274</t>
  </si>
  <si>
    <t>733194917</t>
  </si>
  <si>
    <t>Navaření odbočky na potrubí ocelové hladké D 51x2,6 mm</t>
  </si>
  <si>
    <t>-837642549</t>
  </si>
  <si>
    <t>733390305</t>
  </si>
  <si>
    <t>Napuštění potrubí nemrznoucí směsí</t>
  </si>
  <si>
    <t>1565469721</t>
  </si>
  <si>
    <t>733811241</t>
  </si>
  <si>
    <t>Ochrana potrubí ústředního vytápění termoizolačními trubicemi z PE tl přes 13 do 20 mm DN do 22 mm</t>
  </si>
  <si>
    <t>-1107134221</t>
  </si>
  <si>
    <t>998733122</t>
  </si>
  <si>
    <t>Přesun hmot tonážní pro rozvody potrubí ruční v objektech v přes 6 do 12 m</t>
  </si>
  <si>
    <t>1550600692</t>
  </si>
  <si>
    <t>998733129</t>
  </si>
  <si>
    <t>Příplatek k ručnímu přesunu hmot tonážnímu pro rozvody potrubí za zvětšený přesun ZKD 50 m</t>
  </si>
  <si>
    <t>-1196736515</t>
  </si>
  <si>
    <t>734</t>
  </si>
  <si>
    <t>Ústřední vytápění - armatury</t>
  </si>
  <si>
    <t>734191632</t>
  </si>
  <si>
    <t>Ventil přírubový regulační DN 25 PN 16 do 300°C s elektrickým servomotorem</t>
  </si>
  <si>
    <t>-1923665467</t>
  </si>
  <si>
    <t>734211120</t>
  </si>
  <si>
    <t>Ventil závitový odvzdušňovací G 1/2 PN 14 do 120°C automatický</t>
  </si>
  <si>
    <t>1733110748</t>
  </si>
  <si>
    <t>734221111</t>
  </si>
  <si>
    <t>Ventil závitový termostatický přímý G 3/8 PN 10 do 120°C Q 15-200 l/h s automatickým omezením průtoku bez hlavice ovládání</t>
  </si>
  <si>
    <t>1169512577</t>
  </si>
  <si>
    <t>734221682</t>
  </si>
  <si>
    <t>Termostatická hlavice kapalinová PN 10 do 110°C otopných těles VK</t>
  </si>
  <si>
    <t>-1587083986</t>
  </si>
  <si>
    <t>734242414</t>
  </si>
  <si>
    <t>Ventil závitový zpětný přímý G 1 PN 16 do 110°C</t>
  </si>
  <si>
    <t>-1903094793</t>
  </si>
  <si>
    <t>734261402</t>
  </si>
  <si>
    <t>Armatura připojovací rohová G 1/2x18 PN 10 do 110°C radiátorů typu VK</t>
  </si>
  <si>
    <t>-481903991</t>
  </si>
  <si>
    <t>734291123</t>
  </si>
  <si>
    <t>Kohout plnící a vypouštěcí G 1/2 PN 16 závitový</t>
  </si>
  <si>
    <t>-1810996232</t>
  </si>
  <si>
    <t>734291255</t>
  </si>
  <si>
    <t>Filtr závitový pro topné a chladicí systémy přímý G 1 PN 16 do 160°C s vnitřními závity</t>
  </si>
  <si>
    <t>354898710</t>
  </si>
  <si>
    <t>734411129</t>
  </si>
  <si>
    <t>Teploměr technický s pevným stonkem a jímkou zadní připojení průměr 100 mm délky 200 mm</t>
  </si>
  <si>
    <t>1112975051</t>
  </si>
  <si>
    <t>734421102</t>
  </si>
  <si>
    <t>Tlakoměr s pevným stonkem a zpětnou klapkou tlak 0-16 bar průměr 63 mm spodní připojení</t>
  </si>
  <si>
    <t>-1059408128</t>
  </si>
  <si>
    <t>734449113</t>
  </si>
  <si>
    <t>Montáž regulátoru teploty přímého proporcionálního DN 25 se snímačem a ventilem</t>
  </si>
  <si>
    <t>933052160</t>
  </si>
  <si>
    <t>GCM747100</t>
  </si>
  <si>
    <t>Vyvažovací ventil se vstupem pro kapiláru PV, DN 25, kvs6,4, 0,76 m3/h</t>
  </si>
  <si>
    <t>-1735957031</t>
  </si>
  <si>
    <t>998734122</t>
  </si>
  <si>
    <t>Přesun hmot tonážní pro armatury ruční v objektech v přes 6 do 12 m</t>
  </si>
  <si>
    <t>-1567194935</t>
  </si>
  <si>
    <t>998734129</t>
  </si>
  <si>
    <t>Příplatek k ručnímu přesunu hmot tonážnímu pro armatury za zvětšený přesun ZKD 50 m</t>
  </si>
  <si>
    <t>-36096283</t>
  </si>
  <si>
    <t>735</t>
  </si>
  <si>
    <t>Ústřední vytápění - otopná tělesa</t>
  </si>
  <si>
    <t>735000912</t>
  </si>
  <si>
    <t>Vyregulování ventilu nebo kohoutu dvojregulačního s termostatickým ovládáním</t>
  </si>
  <si>
    <t>491855676</t>
  </si>
  <si>
    <t>735151831</t>
  </si>
  <si>
    <t>Demontáž otopného tělesa panelového třířadého dl do 1500 mm</t>
  </si>
  <si>
    <t>-1672179123</t>
  </si>
  <si>
    <t>735151832</t>
  </si>
  <si>
    <t>Demontáž otopného tělesa panelového třířadého dl přes 1500 do 2820 mm</t>
  </si>
  <si>
    <t>2106793604</t>
  </si>
  <si>
    <t>735152162.KRD</t>
  </si>
  <si>
    <t xml:space="preserve">Otopné těleso jednodeskové lůamelové typ 10 výška/délka 400/1800 mm </t>
  </si>
  <si>
    <t>1914257691</t>
  </si>
  <si>
    <t>735152273</t>
  </si>
  <si>
    <t>Otopné těleso panelové VK jednodeskové 1 přídavná přestupní plocha výška/délka 600/600 mm výkon 601 W</t>
  </si>
  <si>
    <t>-1842899749</t>
  </si>
  <si>
    <t>735152362.KRD</t>
  </si>
  <si>
    <t xml:space="preserve">Otopné těleso dvoudeskové  lamelové typ 20 400/1800 mm </t>
  </si>
  <si>
    <t>-1019880339</t>
  </si>
  <si>
    <t>735152473</t>
  </si>
  <si>
    <t>Otopné těleso panelové VK dvoudeskové 1 přídavná přestupní plocha výška/délka 600/600 mm výkon 773 W</t>
  </si>
  <si>
    <t>861046692</t>
  </si>
  <si>
    <t>735152475</t>
  </si>
  <si>
    <t>Otopné těleso panelové VK dvoudeskové 1 přídavná přestupní plocha výška/délka 600/800 mm výkon 1030 W</t>
  </si>
  <si>
    <t>1031011425</t>
  </si>
  <si>
    <t>628897190</t>
  </si>
  <si>
    <t>735191901</t>
  </si>
  <si>
    <t>Vyzkoušení otopných těles ocelových po opravě tlakem</t>
  </si>
  <si>
    <t>-455017019</t>
  </si>
  <si>
    <t>735191903</t>
  </si>
  <si>
    <t>Vyčištění otopných těles ocelových nebo hliníkových proplachem vodou</t>
  </si>
  <si>
    <t>1007133422</t>
  </si>
  <si>
    <t>735191910</t>
  </si>
  <si>
    <t>Napuštění vody do otopných těles</t>
  </si>
  <si>
    <t>935205237</t>
  </si>
  <si>
    <t>735411212</t>
  </si>
  <si>
    <t>Konvektor lavicový v 100 mm š 200 mm dl 1200 mm výkon 2070 W</t>
  </si>
  <si>
    <t>-404716243</t>
  </si>
  <si>
    <t>6000025812</t>
  </si>
  <si>
    <t>Deska čelní Korado PLAN SET 600×800 mm</t>
  </si>
  <si>
    <t>1797208426</t>
  </si>
  <si>
    <t>735494811</t>
  </si>
  <si>
    <t>Vypuštění vody z otopných těles</t>
  </si>
  <si>
    <t>-979608058</t>
  </si>
  <si>
    <t>998735122</t>
  </si>
  <si>
    <t>Přesun hmot tonážní pro otopná tělesa ruční v objektech v přes 6 do 12 m</t>
  </si>
  <si>
    <t>-1302109334</t>
  </si>
  <si>
    <t>998735129</t>
  </si>
  <si>
    <t>Příplatek k ručnímu přesunu hmot tonážnímu pro otopná tělesa za zvětšený přesun ZKD 50 m</t>
  </si>
  <si>
    <t>1363903056</t>
  </si>
  <si>
    <t>783601711</t>
  </si>
  <si>
    <t>Bezoplachové odrezivění potrubí DN do 50 mm</t>
  </si>
  <si>
    <t>962478445</t>
  </si>
  <si>
    <t>783601715</t>
  </si>
  <si>
    <t>Odmaštění ředidlovým odmašťovačem potrubí DN do 50 mm</t>
  </si>
  <si>
    <t>1723602217</t>
  </si>
  <si>
    <t>783614551</t>
  </si>
  <si>
    <t>Základní jednonásobný syntetický nátěr potrubí DN do 50 mm</t>
  </si>
  <si>
    <t>27552924</t>
  </si>
  <si>
    <t>783615551</t>
  </si>
  <si>
    <t>Mezinátěr jednonásobný syntetický nátěr potrubí DN do 50 mm</t>
  </si>
  <si>
    <t>1263318658</t>
  </si>
  <si>
    <t>783617601</t>
  </si>
  <si>
    <t>Krycí jednonásobný syntetický nátěr potrubí DN do 50 mm</t>
  </si>
  <si>
    <t>1249771995</t>
  </si>
  <si>
    <t>58-M</t>
  </si>
  <si>
    <t>Revize vyhrazených technických zařízení</t>
  </si>
  <si>
    <t>580507217</t>
  </si>
  <si>
    <t>Kontrola funkce hoření hlavního hořáku plynového kotle do 50 kW</t>
  </si>
  <si>
    <t>1109324084</t>
  </si>
  <si>
    <t>HZS2222</t>
  </si>
  <si>
    <t>Hodinová zúčtovací sazba topenář odborný</t>
  </si>
  <si>
    <t>1041812694</t>
  </si>
  <si>
    <t>698606927</t>
  </si>
  <si>
    <t>-792074920</t>
  </si>
  <si>
    <t>06 - Chlazení</t>
  </si>
  <si>
    <t>01 - Zařízení č.1 - Větrání hlediště/jeviště</t>
  </si>
  <si>
    <t>751721121</t>
  </si>
  <si>
    <t>Montáž klimatizační jednotky venkovní s trojfázovým napájením do 7 vnitřních jednotek</t>
  </si>
  <si>
    <t>-130939028</t>
  </si>
  <si>
    <t>1090000876</t>
  </si>
  <si>
    <t>Venkovní kondenzační VRV jednotka, Qch=22,4 kW, SW omezení na 90%,LW(A)=71dB(A),chladivo R32,400V/50Hz,6,22kW.940x1430x340mm, 134kg,vč. komunikace, napájení,konzol</t>
  </si>
  <si>
    <t>1240044379</t>
  </si>
  <si>
    <t>1090000876.1</t>
  </si>
  <si>
    <t>Řídící skříňka s výstupem do MaR 0-10V/24V, napájení 230V/50Hz1</t>
  </si>
  <si>
    <t>1264815595</t>
  </si>
  <si>
    <t>1090000876.2</t>
  </si>
  <si>
    <t>Sada s expanzním ventilem</t>
  </si>
  <si>
    <t>-1309769907</t>
  </si>
  <si>
    <t>1090000876.3</t>
  </si>
  <si>
    <t>Kabelový ovladač bílý - umístit na zeď</t>
  </si>
  <si>
    <t>1402517229</t>
  </si>
  <si>
    <t>751791112</t>
  </si>
  <si>
    <t>Montáž napojovacího měděného potrubí předizolovaného 10 (3/8" x 0,8)</t>
  </si>
  <si>
    <t>2051301170</t>
  </si>
  <si>
    <t>6000998011</t>
  </si>
  <si>
    <t>Trubka měděná opláštěná ARC SINGLE 3/8"×0,8 mm (9,52 mm) 25 m</t>
  </si>
  <si>
    <t>-88713053</t>
  </si>
  <si>
    <t>751791115</t>
  </si>
  <si>
    <t>Montáž napojovacího měděného potrubí předizolovaného 18 (3/4" x 1,0)</t>
  </si>
  <si>
    <t>1902062769</t>
  </si>
  <si>
    <t>6000998013</t>
  </si>
  <si>
    <t>Trubka měděná opláštěná ARC SINGLE 3/4"×1,0 mm (19,05 mm) 25 m</t>
  </si>
  <si>
    <t>-1434512103</t>
  </si>
  <si>
    <t>751791301</t>
  </si>
  <si>
    <t>Zkouška těsnosti potrubí</t>
  </si>
  <si>
    <t>-619980369</t>
  </si>
  <si>
    <t>751792004</t>
  </si>
  <si>
    <t>Montáž konzol (2 ks) pro uložení klimatizační jednotky na stěnu</t>
  </si>
  <si>
    <t>436313481</t>
  </si>
  <si>
    <t>42990006</t>
  </si>
  <si>
    <t>konzole pevná nástěnná pro klimatizační jednotku, délka podpěry 620mm, nosnost konzoly 80kg</t>
  </si>
  <si>
    <t>-496290077</t>
  </si>
  <si>
    <t>42990007</t>
  </si>
  <si>
    <t>kotevní sada pro upevnění konzol pro klimatizační jednotku</t>
  </si>
  <si>
    <t>466249338</t>
  </si>
  <si>
    <t>751792906</t>
  </si>
  <si>
    <t>Kontrola a nastavení klimatizační sestavy přes 2 do 4 vnitřních jednotek</t>
  </si>
  <si>
    <t>1128023847</t>
  </si>
  <si>
    <t>751793001</t>
  </si>
  <si>
    <t>Doplnění chladiva do systému</t>
  </si>
  <si>
    <t>1974424291</t>
  </si>
  <si>
    <t>10892004</t>
  </si>
  <si>
    <t>chladivo R32 9kg</t>
  </si>
  <si>
    <t>1638638646</t>
  </si>
  <si>
    <t>1347938642</t>
  </si>
  <si>
    <t>-399877494</t>
  </si>
  <si>
    <t>HZS3212</t>
  </si>
  <si>
    <t>Hodinová zúčtovací sazba montér vzduchotechniky a chlazení odborný</t>
  </si>
  <si>
    <t>899904992</t>
  </si>
  <si>
    <t>831850580</t>
  </si>
  <si>
    <t>1606670513</t>
  </si>
  <si>
    <t>02 - Zařízení č.2 - Chlazení místnosti BN 1.03 (Technická kabina)</t>
  </si>
  <si>
    <t>751711111</t>
  </si>
  <si>
    <t>Montáž klimatizační jednotky vnitřní nástěnné o výkonu do 3,5 kW</t>
  </si>
  <si>
    <t>1719949290</t>
  </si>
  <si>
    <t>42952001</t>
  </si>
  <si>
    <t>jednotka klimatizační nástěnná (vnitřní a venkovní) o výkonu do 3,5kW</t>
  </si>
  <si>
    <t>1085259787</t>
  </si>
  <si>
    <t>751721111</t>
  </si>
  <si>
    <t>Montáž klimatizační jednotky venkovní s jednofázovým napájením do 2 vnitřních jednotek</t>
  </si>
  <si>
    <t>1222850297</t>
  </si>
  <si>
    <t>42952015</t>
  </si>
  <si>
    <t>jednotka klimatizační venkovní jednofázové napájení do 2 vnitřních jednotek o výkonu do 5,5kW</t>
  </si>
  <si>
    <t>86921040</t>
  </si>
  <si>
    <t>751791111</t>
  </si>
  <si>
    <t>Montáž napojovacího měděného potrubí předizolovaného 6 (1/4" x 0,8)</t>
  </si>
  <si>
    <t>-1571942886</t>
  </si>
  <si>
    <t>6000998000</t>
  </si>
  <si>
    <t>Trubka měděná opláštěná ARC SINGLE 1/4"×0,8 mm (6,35 mm) 25 m</t>
  </si>
  <si>
    <t>-2009782544</t>
  </si>
  <si>
    <t>-818754364</t>
  </si>
  <si>
    <t>-714114680</t>
  </si>
  <si>
    <t>1866117459</t>
  </si>
  <si>
    <t>1335090925</t>
  </si>
  <si>
    <t>1955950529</t>
  </si>
  <si>
    <t>42990005</t>
  </si>
  <si>
    <t>konzole pevná nástěnná pro klimatizační jednotku, délka podpěry 420mm, nosnost konzoly 70kg</t>
  </si>
  <si>
    <t>2120547588</t>
  </si>
  <si>
    <t>751792905</t>
  </si>
  <si>
    <t>Kontrola a nastavení klimatizační sestavy do 2 vnitřních jednotek</t>
  </si>
  <si>
    <t>-1345593679</t>
  </si>
  <si>
    <t>144666582</t>
  </si>
  <si>
    <t>-1191950222</t>
  </si>
  <si>
    <t>131539923</t>
  </si>
  <si>
    <t>-147394701</t>
  </si>
  <si>
    <t>-774095985</t>
  </si>
  <si>
    <t>180543206</t>
  </si>
  <si>
    <t>1853330883</t>
  </si>
  <si>
    <t>03 - Zařízení č.3 - Chlazení místnosti BN 1.01b (AV technika - racky)</t>
  </si>
  <si>
    <t>1639787128</t>
  </si>
  <si>
    <t>-821584562</t>
  </si>
  <si>
    <t>-1390872410</t>
  </si>
  <si>
    <t>-1100046306</t>
  </si>
  <si>
    <t>1834538763</t>
  </si>
  <si>
    <t>-439464801</t>
  </si>
  <si>
    <t>-2125494926</t>
  </si>
  <si>
    <t>1533108046</t>
  </si>
  <si>
    <t>1551113338</t>
  </si>
  <si>
    <t>530675991</t>
  </si>
  <si>
    <t>82841617</t>
  </si>
  <si>
    <t>-1314322291</t>
  </si>
  <si>
    <t>1300802075</t>
  </si>
  <si>
    <t>1019744664</t>
  </si>
  <si>
    <t>279690035</t>
  </si>
  <si>
    <t>1466726487</t>
  </si>
  <si>
    <t>1566461209</t>
  </si>
  <si>
    <t>531723050</t>
  </si>
  <si>
    <t>-1311770081</t>
  </si>
  <si>
    <t>-725415770</t>
  </si>
  <si>
    <t>04 - Zařízení č.4 - Chlazení místnosti B 02.33 ( Náhradní zdrojú RPO)</t>
  </si>
  <si>
    <t>-1765485930</t>
  </si>
  <si>
    <t>1420686265</t>
  </si>
  <si>
    <t>1134664376</t>
  </si>
  <si>
    <t>-307304619</t>
  </si>
  <si>
    <t>147379237</t>
  </si>
  <si>
    <t>-761523437</t>
  </si>
  <si>
    <t>-56768816</t>
  </si>
  <si>
    <t>-291709621</t>
  </si>
  <si>
    <t>-2099848030</t>
  </si>
  <si>
    <t>1918695935</t>
  </si>
  <si>
    <t>1435674987</t>
  </si>
  <si>
    <t>-1750553957</t>
  </si>
  <si>
    <t>-2085234510</t>
  </si>
  <si>
    <t>-996080908</t>
  </si>
  <si>
    <t>460840057</t>
  </si>
  <si>
    <t>-228098446</t>
  </si>
  <si>
    <t>-1185044254</t>
  </si>
  <si>
    <t>9144113</t>
  </si>
  <si>
    <t>148844693</t>
  </si>
  <si>
    <t>-2067240956</t>
  </si>
  <si>
    <t>05 - Demontáže</t>
  </si>
  <si>
    <t>214755744</t>
  </si>
  <si>
    <t>429314001</t>
  </si>
  <si>
    <t>609119194</t>
  </si>
  <si>
    <t>-162975220</t>
  </si>
  <si>
    <t>997013609</t>
  </si>
  <si>
    <t>Poplatek za uložení na skládce (skládkovné) stavebního odpadu ze směsí nebo oddělených frakcí betonu, cihel a keramických výrobků kód odpadu 17 01 07</t>
  </si>
  <si>
    <t>-1881075807</t>
  </si>
  <si>
    <t>751510864</t>
  </si>
  <si>
    <t>Demontáž vzduchotechnického potrubí plechového čtyřhranného s přírubou do suti průřezu přes 1,13 do 2,01 m2</t>
  </si>
  <si>
    <t>-1149434359</t>
  </si>
  <si>
    <t>751741812</t>
  </si>
  <si>
    <t>Demontáž kompaktního chladiče - trojfázové napájení</t>
  </si>
  <si>
    <t>-1654257656</t>
  </si>
  <si>
    <t>751791823</t>
  </si>
  <si>
    <t>Demontáž dvojice napojovacího měděného potrubí předizolovaného 10-16 (3/8" x 5/8")</t>
  </si>
  <si>
    <t>-104136164</t>
  </si>
  <si>
    <t>751792806</t>
  </si>
  <si>
    <t>Demontáž čerpadla pro odvod kondenzátu klimatizace</t>
  </si>
  <si>
    <t>-398183329</t>
  </si>
  <si>
    <t>751792807</t>
  </si>
  <si>
    <t>Demontáž sifonu pro odvod kondenzátu klimatizace</t>
  </si>
  <si>
    <t>1800887591</t>
  </si>
  <si>
    <t>751792808</t>
  </si>
  <si>
    <t>Demontáž hadice pro odvod kondenzátu klimatizace</t>
  </si>
  <si>
    <t>1253217752</t>
  </si>
  <si>
    <t>07 - Vzduchotechnika</t>
  </si>
  <si>
    <t>01 - Zařízení1 - Větrání hlediště/jeviště</t>
  </si>
  <si>
    <t>713411121</t>
  </si>
  <si>
    <t>Montáž izolace tepelné potrubí pásy nebo rohožemi s Al fólií staženými drátem 1x</t>
  </si>
  <si>
    <t>1984869226</t>
  </si>
  <si>
    <t>RKW.57260</t>
  </si>
  <si>
    <t>ProRox MA 520 ALU 50x500x5000mm</t>
  </si>
  <si>
    <t>921884058</t>
  </si>
  <si>
    <t>63141784</t>
  </si>
  <si>
    <t>rohož izolační z minerální vlny lamelová s Al fólií 50-60kg/m3 tl 50mm</t>
  </si>
  <si>
    <t>-2128840597</t>
  </si>
  <si>
    <t>442270342</t>
  </si>
  <si>
    <t>-1371510306</t>
  </si>
  <si>
    <t>751311091</t>
  </si>
  <si>
    <t>Montáž vyústi čtyřhranné do čtyřhranného potrubí do 0,040 m2</t>
  </si>
  <si>
    <t>-1685069771</t>
  </si>
  <si>
    <t>42972661</t>
  </si>
  <si>
    <t>výústka komfortní jednořadá Al 225x75mm</t>
  </si>
  <si>
    <t>-927660550</t>
  </si>
  <si>
    <t>751311096</t>
  </si>
  <si>
    <t>Montáž vyústi čtyřhranné do čtyřhranného potrubí přes 0,250 m2</t>
  </si>
  <si>
    <t>-2018311940</t>
  </si>
  <si>
    <t>42972741</t>
  </si>
  <si>
    <t>výústka komfortní dvouřadá Al 1200x150mm</t>
  </si>
  <si>
    <t>-2081156049</t>
  </si>
  <si>
    <t>751344121</t>
  </si>
  <si>
    <t>Montáž tlumiče hluku pro čtyřhranné potrubí do 0,150 m2</t>
  </si>
  <si>
    <t>1670314117</t>
  </si>
  <si>
    <t>42976030</t>
  </si>
  <si>
    <t>tlumič hluku čtyřhranný Pz 500x250x1000mm</t>
  </si>
  <si>
    <t>1652731617</t>
  </si>
  <si>
    <t>751398025</t>
  </si>
  <si>
    <t>Montáž větrací mřížky stěnové přes 0,200 m2</t>
  </si>
  <si>
    <t>-1366712061</t>
  </si>
  <si>
    <t>42972324</t>
  </si>
  <si>
    <t>mřížka stěnová otevřená jednořadá kovová úhel lamel 0° 1000x300mm</t>
  </si>
  <si>
    <t>1325388809</t>
  </si>
  <si>
    <t>751510011</t>
  </si>
  <si>
    <t>Vzduchotechnické potrubí z pozinkovaného plechu čtyřhranné s přírubou průřezu přes 0,01 do 0,03 m2</t>
  </si>
  <si>
    <t>67331534</t>
  </si>
  <si>
    <t>751510012</t>
  </si>
  <si>
    <t>Vzduchotechnické potrubí z pozinkovaného plechu čtyřhranné s přírubou průřezu přes 0,03 do 0,07 m2</t>
  </si>
  <si>
    <t>-1328489536</t>
  </si>
  <si>
    <t>751510014</t>
  </si>
  <si>
    <t>Vzduchotechnické potrubí z pozinkovaného plechu čtyřhranné s přírubou průřezu přes 0,13 do 0,28 m2</t>
  </si>
  <si>
    <t>-1480609892</t>
  </si>
  <si>
    <t>751510016</t>
  </si>
  <si>
    <t>Vzduchotechnické potrubí z pozinkovaného plechu čtyřhranné s přírubou průřezu přes 0,50 do 0,79 m2</t>
  </si>
  <si>
    <t>-875734797</t>
  </si>
  <si>
    <t>751510017</t>
  </si>
  <si>
    <t>Vzduchotechnické potrubí z pozinkovaného plechu čtyřhranné s přírubou průřezu přes 0,79 do 1,13 m2</t>
  </si>
  <si>
    <t>242036059</t>
  </si>
  <si>
    <t>751510041</t>
  </si>
  <si>
    <t>Vzduchotechnické potrubí z pozinkovaného plechu kruhové spirálně vinutá trouba bez příruby D do 100 mm</t>
  </si>
  <si>
    <t>1180115542</t>
  </si>
  <si>
    <t>751514612</t>
  </si>
  <si>
    <t>Montáž škrtící klapky nebo zpětné klapky do plechového potrubí čtyřhranné s přírubou přes 0,035 do 0,070 m2</t>
  </si>
  <si>
    <t>-284859792</t>
  </si>
  <si>
    <t>42982457</t>
  </si>
  <si>
    <t>klapka čtyřhranná regulační Pz 315x200mm</t>
  </si>
  <si>
    <t>-1527320082</t>
  </si>
  <si>
    <t>751514613</t>
  </si>
  <si>
    <t>Montáž škrtící klapky nebo zpětné klapky do plechového potrubí čtyřhranné s přírubou přes 0,070 do 0,140 m2</t>
  </si>
  <si>
    <t>-1374758844</t>
  </si>
  <si>
    <t>42982459</t>
  </si>
  <si>
    <t>klapka čtyřhranná regulační Pz 400x250mm</t>
  </si>
  <si>
    <t>-2109230654</t>
  </si>
  <si>
    <t>751514615</t>
  </si>
  <si>
    <t>Montáž škrtící klapky nebo zpětné klapky do plechového potrubí čtyřhranné s přírubou přes 0,210 do 0,280 m2</t>
  </si>
  <si>
    <t>-2101860232</t>
  </si>
  <si>
    <t>42982464</t>
  </si>
  <si>
    <t>klapka čtyřhranná regulační Pz 500x500mm</t>
  </si>
  <si>
    <t>918755061</t>
  </si>
  <si>
    <t>751514616</t>
  </si>
  <si>
    <t>Montáž škrtící klapky nebo zpětné klapky do plechového potrubí čtyřhranné s přírubou přes 0,280 do 0,350 m2</t>
  </si>
  <si>
    <t>218906200</t>
  </si>
  <si>
    <t>42982468</t>
  </si>
  <si>
    <t>klapka čtyřhranná regulační Pz 630x500mm</t>
  </si>
  <si>
    <t>-1702208460</t>
  </si>
  <si>
    <t>751514661</t>
  </si>
  <si>
    <t>Montáž škrtící klapky nebo zpětné klapky do plechového potrubí kruhové s přírubou D do 100 mm</t>
  </si>
  <si>
    <t>631849917</t>
  </si>
  <si>
    <t>42981300</t>
  </si>
  <si>
    <t>klapka kruhová regulační Pz D 100mm</t>
  </si>
  <si>
    <t>731070317</t>
  </si>
  <si>
    <t>751514663</t>
  </si>
  <si>
    <t>Montáž škrtící klapky nebo zpětné klapky do plechového potrubí kruhové s přírubou D přes 200 do 300 mm</t>
  </si>
  <si>
    <t>-2070867423</t>
  </si>
  <si>
    <t>42981007</t>
  </si>
  <si>
    <t>klapka kruhová regulační Pz D 250mm</t>
  </si>
  <si>
    <t>855211757</t>
  </si>
  <si>
    <t>751515013</t>
  </si>
  <si>
    <t>Montáž protipožární klapky čtyřhranné s přírubou do potrubí do stěny přes 0,070 do 0,140 m2</t>
  </si>
  <si>
    <t>1426960191</t>
  </si>
  <si>
    <t>42971157</t>
  </si>
  <si>
    <t>klapka čtyřhranná protipožární uzavírací, tepelná pojistka 72°C, proudění do 10m/s, Pz 315x200mm</t>
  </si>
  <si>
    <t>532499645</t>
  </si>
  <si>
    <t>42971175</t>
  </si>
  <si>
    <t>klapka čtyřhranná protipožární uzavírací, tepelná pojistka 72°C, proudění do 10m/s, Pz 400x250mm</t>
  </si>
  <si>
    <t>1729415313</t>
  </si>
  <si>
    <t>751515015</t>
  </si>
  <si>
    <t>Montáž protipožární klapky čtyřhranné s přírubou do potrubí do stěny přes 0,210 do 0,280 m2</t>
  </si>
  <si>
    <t>-548388655</t>
  </si>
  <si>
    <t>42971198</t>
  </si>
  <si>
    <t>klapka čtyřhranná protipožární uzavírací, tepelná pojistka 72°C, proudění do 10m/s, Pz 500x500mm</t>
  </si>
  <si>
    <t>-201126026</t>
  </si>
  <si>
    <t>751515016</t>
  </si>
  <si>
    <t>Montáž protipožární klapky čtyřhranné s přírubou do potrubí do stěny přes 0,280 do 0,350 m2</t>
  </si>
  <si>
    <t>-1143751929</t>
  </si>
  <si>
    <t>42971217</t>
  </si>
  <si>
    <t>klapka čtyřhranná protipožární uzavírací, tepelná pojistka 72°C, proudění do 10m/s, Pz 630x500mm</t>
  </si>
  <si>
    <t>-437082355</t>
  </si>
  <si>
    <t>751515021</t>
  </si>
  <si>
    <t>Montáž protipožární klapky čtyřhranné s přírubou do potrubí do stěny přes 0,630 do 0,700 m2</t>
  </si>
  <si>
    <t>1182923193</t>
  </si>
  <si>
    <t>42971474</t>
  </si>
  <si>
    <t>klapka čtyřhranná protipožární uzavírací, tepelná pojistka 72°C, s uzavírací pružinou, proudění do 10m/s, Pz 900x710mm</t>
  </si>
  <si>
    <t>-209134574</t>
  </si>
  <si>
    <t>751581111</t>
  </si>
  <si>
    <t>Vzduchotechnické potrubí čtyřhranné přímé z protipožárních desek EI 30</t>
  </si>
  <si>
    <t>1153677895</t>
  </si>
  <si>
    <t>751614110</t>
  </si>
  <si>
    <t>Montáž servopohonu</t>
  </si>
  <si>
    <t>-332619086</t>
  </si>
  <si>
    <t>42900072</t>
  </si>
  <si>
    <t>servopohon klapkový IP54 kroutící moment 10Nm</t>
  </si>
  <si>
    <t>1741542877</t>
  </si>
  <si>
    <t>1083537902</t>
  </si>
  <si>
    <t>-2072619140</t>
  </si>
  <si>
    <t>148026319</t>
  </si>
  <si>
    <t>1998003654</t>
  </si>
  <si>
    <t>02 - Zařízení 2 - Větrání zázemí ve 2.PP</t>
  </si>
  <si>
    <t>-1672932185</t>
  </si>
  <si>
    <t>-1334004928</t>
  </si>
  <si>
    <t>-157625335</t>
  </si>
  <si>
    <t>-219230619</t>
  </si>
  <si>
    <t>751311111</t>
  </si>
  <si>
    <t>Montáž vyústi čtyřhranné do kruhového potrubí do 0,040 m2</t>
  </si>
  <si>
    <t>328955212</t>
  </si>
  <si>
    <t>42973010</t>
  </si>
  <si>
    <t>výusť jednořadá do kruhového potrubí SPIRO Pz 225x75mm</t>
  </si>
  <si>
    <t>-1700470474</t>
  </si>
  <si>
    <t>42973018</t>
  </si>
  <si>
    <t>výusť jednořadá do kruhového potrubí SPIRO Pz 525x75mm</t>
  </si>
  <si>
    <t>-1796024209</t>
  </si>
  <si>
    <t>42973043</t>
  </si>
  <si>
    <t>výusť jednořadá do kruhového potrubí SPIRO Pz 825x75mm</t>
  </si>
  <si>
    <t>701581000</t>
  </si>
  <si>
    <t>751344112</t>
  </si>
  <si>
    <t>Montáž tlumiče hluku pro kruhové potrubí D přes 100 do 200 mm</t>
  </si>
  <si>
    <t>-200664723</t>
  </si>
  <si>
    <t>42976006</t>
  </si>
  <si>
    <t>tlumič hluku kruhový Pz, D 200mm, l=1000mm</t>
  </si>
  <si>
    <t>375692823</t>
  </si>
  <si>
    <t>42976020</t>
  </si>
  <si>
    <t>tlumič hluku kruhový Pz, D 200mm, l=1500mm</t>
  </si>
  <si>
    <t>29603451</t>
  </si>
  <si>
    <t>751398041</t>
  </si>
  <si>
    <t>Montáž protidešťové žaluzie nebo žaluziové klapky na kruhové potrubí D do 300 mm</t>
  </si>
  <si>
    <t>-1140041950</t>
  </si>
  <si>
    <t>42972919</t>
  </si>
  <si>
    <t>žaluzie protidešťová, hliník, s ochranným sítem a montážním rámem 400x355mm</t>
  </si>
  <si>
    <t>77441398</t>
  </si>
  <si>
    <t>42972917</t>
  </si>
  <si>
    <t>žaluzie protidešťová, hliník, s ochranným sítem a montážním rámem 250x450mm</t>
  </si>
  <si>
    <t>53640196</t>
  </si>
  <si>
    <t>1193913929</t>
  </si>
  <si>
    <t>751510042</t>
  </si>
  <si>
    <t>Vzduchotechnické potrubí z pozinkovaného plechu kruhové spirálně vinutá trouba bez příruby D přes 100 do 200 mm</t>
  </si>
  <si>
    <t>1327855346</t>
  </si>
  <si>
    <t>751537113</t>
  </si>
  <si>
    <t>Montáž potrubí kruhového ohebného izolovaného minerální vatou z Al laminátu D přes 200 do 300 mm</t>
  </si>
  <si>
    <t>188483373</t>
  </si>
  <si>
    <t>ELD.SX150100070</t>
  </si>
  <si>
    <t>SONOFLEX MI 203</t>
  </si>
  <si>
    <t>-1141530906</t>
  </si>
  <si>
    <t>751611111</t>
  </si>
  <si>
    <t>Montáž centrální vzduchotechnické jednotky s rekuperací tepla nástěnné s výměnou vzduchu přes 300 do 500 m3/h</t>
  </si>
  <si>
    <t>-1965194347</t>
  </si>
  <si>
    <t>42944014</t>
  </si>
  <si>
    <t>jednotka VZT nástěnná s rekuperací tepla s předehřevem, dohřevem a ovládací jednotkou do 500m3/hod</t>
  </si>
  <si>
    <t>-881608162</t>
  </si>
  <si>
    <t>441907748</t>
  </si>
  <si>
    <t>-1087387346</t>
  </si>
  <si>
    <t>-1771154895</t>
  </si>
  <si>
    <t>-435902023</t>
  </si>
  <si>
    <t>03 - Zařízení 3 - Odvětrání dílny</t>
  </si>
  <si>
    <t>-673006584</t>
  </si>
  <si>
    <t>887590865</t>
  </si>
  <si>
    <t>-1762330075</t>
  </si>
  <si>
    <t>-2042173168</t>
  </si>
  <si>
    <t>751111131</t>
  </si>
  <si>
    <t>Montáž ventilátoru axiálního nízkotlakého potrubního základního D do 200 mm</t>
  </si>
  <si>
    <t>-468005060</t>
  </si>
  <si>
    <t>42914101</t>
  </si>
  <si>
    <t xml:space="preserve">ventilátor axiální potrubní skříň z plastu průtok 100m3/h IP44 13W D 100mm,  s EC motorem</t>
  </si>
  <si>
    <t>-517383812</t>
  </si>
  <si>
    <t>1348844444</t>
  </si>
  <si>
    <t>42973012</t>
  </si>
  <si>
    <t>výusť jednořadá do kruhového potrubí SPIRO Pz 325x75mm</t>
  </si>
  <si>
    <t>-717994377</t>
  </si>
  <si>
    <t>751344111</t>
  </si>
  <si>
    <t>Montáž tlumiče hluku pro kruhové potrubí D do 100 mm</t>
  </si>
  <si>
    <t>2113457614</t>
  </si>
  <si>
    <t>42976201</t>
  </si>
  <si>
    <t>tlumič hluku kruhový Pz, D 100mm, l=500mm</t>
  </si>
  <si>
    <t>1094383658</t>
  </si>
  <si>
    <t>42976001</t>
  </si>
  <si>
    <t>tlumič hluku kruhový Pz, D 100mm, l=1000mm</t>
  </si>
  <si>
    <t>888997963</t>
  </si>
  <si>
    <t>751366011</t>
  </si>
  <si>
    <t>Montáž filtru kazetového na potrubí D do 100 mm</t>
  </si>
  <si>
    <t>-654876253</t>
  </si>
  <si>
    <t>42922020</t>
  </si>
  <si>
    <t>filtr kazetový pro kruhové potrubí Pz D 100mm</t>
  </si>
  <si>
    <t>335661447</t>
  </si>
  <si>
    <t>751398051</t>
  </si>
  <si>
    <t>Montáž protidešťové žaluzie nebo žaluziové klapky na čtyřhranné potrubí do 0,150 m2</t>
  </si>
  <si>
    <t>473680412</t>
  </si>
  <si>
    <t>42972964</t>
  </si>
  <si>
    <t>žaluzie přetlaková samočinná UV odolný plast šedá, pro potrubí 200x200mm</t>
  </si>
  <si>
    <t>938318623</t>
  </si>
  <si>
    <t>1019345081</t>
  </si>
  <si>
    <t>751511003</t>
  </si>
  <si>
    <t>Montáž potrubí plechového skupiny I čtyřhranného s přírubou tloušťky plechu 0,6 mm přes 0,03 do 0,07 m2</t>
  </si>
  <si>
    <t>-647537074</t>
  </si>
  <si>
    <t>42982104</t>
  </si>
  <si>
    <t>trouba čtyřhranná Pz průřez do 0,07m2</t>
  </si>
  <si>
    <t>-467795318</t>
  </si>
  <si>
    <t>2125678162</t>
  </si>
  <si>
    <t>977005730</t>
  </si>
  <si>
    <t>-2007318519</t>
  </si>
  <si>
    <t>-1584210753</t>
  </si>
  <si>
    <t>04 - Zařízení 4 - Větrání místnosti s náhradním zdrojem</t>
  </si>
  <si>
    <t>-984549533</t>
  </si>
  <si>
    <t>579583009</t>
  </si>
  <si>
    <t>605798375</t>
  </si>
  <si>
    <t>713491111</t>
  </si>
  <si>
    <t>Montáž tepelné izolace oplechování pevné potrubí vnějšího obvodu do 500 mm</t>
  </si>
  <si>
    <t>-1582976439</t>
  </si>
  <si>
    <t>19420835</t>
  </si>
  <si>
    <t>plech Al hladký polotvrdý tl 1,00mm tabule</t>
  </si>
  <si>
    <t>1738261418</t>
  </si>
  <si>
    <t>-666012912</t>
  </si>
  <si>
    <t>-571955219</t>
  </si>
  <si>
    <t>-674747240</t>
  </si>
  <si>
    <t>-276115989</t>
  </si>
  <si>
    <t>-179460677</t>
  </si>
  <si>
    <t>-902363913</t>
  </si>
  <si>
    <t>561374388</t>
  </si>
  <si>
    <t>42976002</t>
  </si>
  <si>
    <t>tlumič hluku kruhový Pz, D 125mm, l=1000mm</t>
  </si>
  <si>
    <t>690680424</t>
  </si>
  <si>
    <t>751366012</t>
  </si>
  <si>
    <t>Montáž filtru kazetového na potrubí D přes 100 do 300 mm</t>
  </si>
  <si>
    <t>1792637665</t>
  </si>
  <si>
    <t>42922021</t>
  </si>
  <si>
    <t>filtr kazetový pro kruhové potrubí Pz D 125mm</t>
  </si>
  <si>
    <t>-1365670993</t>
  </si>
  <si>
    <t>1699477028</t>
  </si>
  <si>
    <t>-777785474</t>
  </si>
  <si>
    <t>42972916</t>
  </si>
  <si>
    <t>žaluzie protidešťová s pevnými lamelami, pozink, pro potrubí 250x250mm</t>
  </si>
  <si>
    <t>-628541607</t>
  </si>
  <si>
    <t>1557729792</t>
  </si>
  <si>
    <t>1763762310</t>
  </si>
  <si>
    <t>-1439692838</t>
  </si>
  <si>
    <t>Dokumentace pro provádění stavby</t>
  </si>
  <si>
    <t>1624693697</t>
  </si>
  <si>
    <t>-1031319270</t>
  </si>
  <si>
    <t>05 - Zařízení 5 - Úprava stávajících zařízení</t>
  </si>
  <si>
    <t>310238211</t>
  </si>
  <si>
    <t>Zazdívka otvorů pl přes 0,25 do 1 m2 ve zdivu nadzákladovém cihlami pálenými na MVC</t>
  </si>
  <si>
    <t>-914384240</t>
  </si>
  <si>
    <t>340238212</t>
  </si>
  <si>
    <t>Zazdívka otvorů v příčkách nebo stěnách pl přes 0,25 do 1 m2 cihlami plnými tl přes 100 mm</t>
  </si>
  <si>
    <t>1647619619</t>
  </si>
  <si>
    <t>971033531</t>
  </si>
  <si>
    <t>Vybourání otvorů ve zdivu cihelném pl do 1 m2 na MVC nebo MV tl do 150 mm</t>
  </si>
  <si>
    <t>-1711103739</t>
  </si>
  <si>
    <t>971033581</t>
  </si>
  <si>
    <t>Vybourání otvorů ve zdivu cihelném pl do 1 m2 na MVC nebo MV tl do 900 mm</t>
  </si>
  <si>
    <t>-2081960749</t>
  </si>
  <si>
    <t>1778623600</t>
  </si>
  <si>
    <t>2020064135</t>
  </si>
  <si>
    <t>444788644</t>
  </si>
  <si>
    <t>-797278139</t>
  </si>
  <si>
    <t>997013843</t>
  </si>
  <si>
    <t>Poplatek za uložení na skládce (skládkovné) - nebezpečný odpad</t>
  </si>
  <si>
    <t>-1355309177</t>
  </si>
  <si>
    <t>-1861403424</t>
  </si>
  <si>
    <t>56763788</t>
  </si>
  <si>
    <t>713410843</t>
  </si>
  <si>
    <t>Odstranění izolace tepelné ohybů pásy nebo rohožemi s AL fólií staženými drátem tl přes 50 mm</t>
  </si>
  <si>
    <t>-2082418177</t>
  </si>
  <si>
    <t>582818264</t>
  </si>
  <si>
    <t>-1114710031</t>
  </si>
  <si>
    <t>-224743665</t>
  </si>
  <si>
    <t>-2112568465</t>
  </si>
  <si>
    <t>-305864661</t>
  </si>
  <si>
    <t>751111901</t>
  </si>
  <si>
    <t>Vizuální prohlídka a kontrola stavu ventilátoru</t>
  </si>
  <si>
    <t>2143876327</t>
  </si>
  <si>
    <t>751111902</t>
  </si>
  <si>
    <t>Čištění ventilátoru</t>
  </si>
  <si>
    <t>-307354936</t>
  </si>
  <si>
    <t>751111903</t>
  </si>
  <si>
    <t>Měření průtoku vzduchu ventilátorem, zaregulování</t>
  </si>
  <si>
    <t>-240281864</t>
  </si>
  <si>
    <t>751322011</t>
  </si>
  <si>
    <t>Montáž talířového ventilu D do 100 mm</t>
  </si>
  <si>
    <t>2106525729</t>
  </si>
  <si>
    <t>42972212</t>
  </si>
  <si>
    <t>ventil talířový pro odvod vzduchu kovový D 100mm</t>
  </si>
  <si>
    <t>30458671</t>
  </si>
  <si>
    <t>751322811</t>
  </si>
  <si>
    <t>Demontáž talířového ventilu D do 200 mm</t>
  </si>
  <si>
    <t>-1505726083</t>
  </si>
  <si>
    <t>751344114</t>
  </si>
  <si>
    <t>Montáž tlumiče hluku pro kruhové potrubí D přes 300 do 400 mm</t>
  </si>
  <si>
    <t>-1257988777</t>
  </si>
  <si>
    <t>42976211</t>
  </si>
  <si>
    <t>tlumič hluku kruhový Pz, D 355mm, l=500mm</t>
  </si>
  <si>
    <t>756274248</t>
  </si>
  <si>
    <t>312210616</t>
  </si>
  <si>
    <t>žaluzie přetlaková samočinná UV odolný plast šedá, pro potrubí 300x300mm</t>
  </si>
  <si>
    <t>273546042</t>
  </si>
  <si>
    <t>751398052</t>
  </si>
  <si>
    <t>Montáž protidešťové žaluzie nebo žaluziové klapky na čtyřhranné potrubí přes 0,150 do 0,300 m2</t>
  </si>
  <si>
    <t>932875065</t>
  </si>
  <si>
    <t>42972921</t>
  </si>
  <si>
    <t>žaluzie protidešťová s pevnými lamelami, hliník, pro potrubí 500x500mm</t>
  </si>
  <si>
    <t>537623848</t>
  </si>
  <si>
    <t>751398054</t>
  </si>
  <si>
    <t>Montáž protidešťové žaluzie nebo žaluziové klapky na čtyřhranné potrubí přes 0,450 do 0,600 m2</t>
  </si>
  <si>
    <t>-5940516</t>
  </si>
  <si>
    <t>42972924</t>
  </si>
  <si>
    <t>žaluzie protidešťová s pevnými lamelami, hliník, pro potrubí 560x900mm</t>
  </si>
  <si>
    <t>-238162897</t>
  </si>
  <si>
    <t>1392201836</t>
  </si>
  <si>
    <t>751510044</t>
  </si>
  <si>
    <t>Vzduchotechnické potrubí z pozinkovaného plechu kruhové spirálně vinutá trouba bez příruby D přes 300 do 400 mm</t>
  </si>
  <si>
    <t>-919414176</t>
  </si>
  <si>
    <t>751511025</t>
  </si>
  <si>
    <t>Montáž potrubí plechového skupiny I čtyřhranného s přírubou tloušťky plechu 0,8 mm přes 0,79 do 1,13 m2</t>
  </si>
  <si>
    <t>-498484935</t>
  </si>
  <si>
    <t>42982118</t>
  </si>
  <si>
    <t>trouba čtyřhranná Pz průřez do 1,13m2</t>
  </si>
  <si>
    <t>977862142</t>
  </si>
  <si>
    <t>751511816</t>
  </si>
  <si>
    <t>Demontáž potrubí plechového skupiny I kruhového s přírubou nebo bez příruby tloušťky plechu 0,6 mm D přes 200 do 300 mm</t>
  </si>
  <si>
    <t>1691742205</t>
  </si>
  <si>
    <t>751511817</t>
  </si>
  <si>
    <t>Demontáž potrubí plechového skupiny I kruhového s přírubou nebo bez příruby tloušťky plechu 0,6 mm D přes 300 do 400 mm</t>
  </si>
  <si>
    <t>-1314892341</t>
  </si>
  <si>
    <t>-1134910195</t>
  </si>
  <si>
    <t>42971165</t>
  </si>
  <si>
    <t>klapka čtyřhranná protipožární uzavírací, tepelná pojistka 72°C, proudění do 10m/s, Pz 355x200mm</t>
  </si>
  <si>
    <t>102917259</t>
  </si>
  <si>
    <t>42971166</t>
  </si>
  <si>
    <t>klapka čtyřhranná protipožární uzavírací, tepelná pojistka 72°C, proudění do 10m/s, Pz 315x315mm</t>
  </si>
  <si>
    <t>-1005253924</t>
  </si>
  <si>
    <t>751515064</t>
  </si>
  <si>
    <t>Montáž protipožární klapky kruhové bez příruby do potrubí do stěny D přes 300 do 400 mm</t>
  </si>
  <si>
    <t>2017637832</t>
  </si>
  <si>
    <t>42971505</t>
  </si>
  <si>
    <t>klapka kruhová protipožární uzavírací pro přívod nebo odvod, dvoulistá klapka, tepelná pojistka 72°C, lakovaný plech D 355mm</t>
  </si>
  <si>
    <t>-1829997048</t>
  </si>
  <si>
    <t>42900077</t>
  </si>
  <si>
    <t>servopohon klapkový s pružinovým zpětným chodem IP54 kroutící moment 10Nm</t>
  </si>
  <si>
    <t>-790876728</t>
  </si>
  <si>
    <t>751537052</t>
  </si>
  <si>
    <t>Montáž potrubí ohebného kruhového neizolovaného z vrstvy PVC s polyamidovou nebo polyethylenovou tkaninou a Al laminátem D přes 100 do 200 mm</t>
  </si>
  <si>
    <t>216620776</t>
  </si>
  <si>
    <t>42981815</t>
  </si>
  <si>
    <t>hadice ohebná neizolovaná z PVC vrstvy Al laminátu a PA tkaniny vyztužena drátem, délka 10m D 102mm</t>
  </si>
  <si>
    <t>-1051182668</t>
  </si>
  <si>
    <t>10538186</t>
  </si>
  <si>
    <t>1077370530</t>
  </si>
  <si>
    <t>751792909</t>
  </si>
  <si>
    <t>Vystavení protokolu o servisní prohlídce klimatizace</t>
  </si>
  <si>
    <t>1875043697</t>
  </si>
  <si>
    <t>751991901</t>
  </si>
  <si>
    <t>Zápis do provozní knihy</t>
  </si>
  <si>
    <t>161276217</t>
  </si>
  <si>
    <t>751991902</t>
  </si>
  <si>
    <t>Předání zařízení uživateli</t>
  </si>
  <si>
    <t>-1141400281</t>
  </si>
  <si>
    <t>360170284</t>
  </si>
  <si>
    <t>2093415100</t>
  </si>
  <si>
    <t>-960770178</t>
  </si>
  <si>
    <t>-199998497</t>
  </si>
  <si>
    <t>06 - Demontáž a ekologická likvidace</t>
  </si>
  <si>
    <t>1306690882</t>
  </si>
  <si>
    <t>1760263276</t>
  </si>
  <si>
    <t>-502588498</t>
  </si>
  <si>
    <t>-1155383733</t>
  </si>
  <si>
    <t>-274858512</t>
  </si>
  <si>
    <t>751511807</t>
  </si>
  <si>
    <t>Demontáž potrubí plechového skupiny I čtyřhranného s přírubou nebo bez příruby tloušťky plechu 0,8 mm průřezu přes 0,50 do 1,13 m2</t>
  </si>
  <si>
    <t>-1306226796</t>
  </si>
  <si>
    <t>-645691069</t>
  </si>
  <si>
    <t>751611818</t>
  </si>
  <si>
    <t>Demontáž centrální vzduchotechnické jednotky s rekuperací tepla stojaté s výměnou vzduchu přes 9000 do 13000 m3/h</t>
  </si>
  <si>
    <t>-1074675107</t>
  </si>
  <si>
    <t>08 - ZOTK - Zařízení pro odvod kouře a tepla</t>
  </si>
  <si>
    <t>D306 - ZOTK_01.: ZOKT</t>
  </si>
  <si>
    <t>D306</t>
  </si>
  <si>
    <t>ZOTK_01.: ZOKT</t>
  </si>
  <si>
    <t>Pol40</t>
  </si>
  <si>
    <t xml:space="preserve">EF-1 a EF-2 Ax. ventilátor pro odvod tepla a kouře; DN 1250 - 300°C/60min. - 87.000m3/h - 200Pa - 400V / 15kW / 28A;  - směr proudění A</t>
  </si>
  <si>
    <t>926627631</t>
  </si>
  <si>
    <t>Pol41</t>
  </si>
  <si>
    <t xml:space="preserve">SF-1 Ax. ventilátor pro přívod vzduchu; DN 1120  - 62.000m3/h - 300Pa - 400V / 15kW / 29A;</t>
  </si>
  <si>
    <t>1070428654</t>
  </si>
  <si>
    <t>Pol42</t>
  </si>
  <si>
    <t>Montážní deska pro instalaci ventilátorů do horizontální polohy 1500x1700mm</t>
  </si>
  <si>
    <t>-2043314994</t>
  </si>
  <si>
    <t>Pol43</t>
  </si>
  <si>
    <t xml:space="preserve">Podsada výšky1400 mm, světlých rozměrů 1700x3000 mm,  pozinkovaný plech tl. 2,0 mm, nezateplená, instalace na výměny ve střeš. plášti. Doporučená tloušťka tepelné izolace 100 mm - dodávka střecha.  - konkrétní  RAL není požadována.</t>
  </si>
  <si>
    <t>1244730767</t>
  </si>
  <si>
    <t>Pol61</t>
  </si>
  <si>
    <t xml:space="preserve">AIR-1 Lamelová krycí klapka ventilátoru    Rám a lamely klapky se skládají z hliníkových profilů Provedení lamel: - sendvičový panel - lamely jsou uloženy v horizontální ose, pohyb zajišťuje ovládací mechanika klapky;  maximální úhel otevření lamel je 90s</t>
  </si>
  <si>
    <t>-1386382274</t>
  </si>
  <si>
    <t>Pol62</t>
  </si>
  <si>
    <t xml:space="preserve">CLT-P-1 Lamelová klapka pro přívod vzduchu pro osazení  do stěny  Rám a lamely okna se skládají z hliníkových profilů  s přerušenými tepelnými mosty. Provedení lamel: - sendvičový panel U = 1,59W/m2K lamely jsou uloženy v horizontální ose, pohyb zajišťuje</t>
  </si>
  <si>
    <t>400501234</t>
  </si>
  <si>
    <t>Pol63</t>
  </si>
  <si>
    <t xml:space="preserve">CLT-P-2 Lamelová klapka pro přívod vzduchu pro osazení  do stěny   Rám a lamely okna se skládají z hliníkových profilů  s přerušenými tepelnými mosty. Provedení lamel: - sendvičový panel U = 1,55W/m2K lamely jsou uloženy v horizontální ose, pohyb zajišťuj</t>
  </si>
  <si>
    <t>-1448060044</t>
  </si>
  <si>
    <t>Pol64</t>
  </si>
  <si>
    <t xml:space="preserve">CLT-P-3 Lamelová klapka pro přívod vzduchu pro osazení  do stěny  Rám a lamely okna se skládají z hliníkových profilů  s přerušenými tepelnými mosty. Provedení lamel: - sendvičový panel U = 1,86W/m2K lamely jsou uloženy v horizontální ose, pohyb zajišťuje</t>
  </si>
  <si>
    <t>-845014722</t>
  </si>
  <si>
    <t>Pol65</t>
  </si>
  <si>
    <t xml:space="preserve">CLT-O-1 a 2 Lamelová klapka na sání ZOKT pro osazení do stěny  Rám a lamely okna se skládají z hliníkových profilů  s přerušenými tepelnými mosty. Provedení lamel: - sendvičový panel U = 1,57W/m2K lamely jsou uloženy v horizontální ose, pohyb zajišťuje ov</t>
  </si>
  <si>
    <t>-1271924311</t>
  </si>
  <si>
    <t>Pol66</t>
  </si>
  <si>
    <t xml:space="preserve">Potrubí z ocelového pozinkovaného potrubí  s výztuhami, třídy EImulti30,(ho, ve) S1500multi  certifikované pro požární odolnost 600°C / 120min., vč. teplotně odolného těsnění a přírub. Stejná požární odolnost (E60) musí být zajištěna u potrubních závěsů k</t>
  </si>
  <si>
    <t>-564375958</t>
  </si>
  <si>
    <t>Pol50</t>
  </si>
  <si>
    <t>Systém požární izolace ocelového vzduchotechnického potrubí pro požární odolnost 90minut, izolace z desek tloušťky 60mm v jedné vrstvě. Min. požadovaná odolnost Izolace (dle projektu PBŘ) EImulti30.</t>
  </si>
  <si>
    <t>154853664</t>
  </si>
  <si>
    <t>Pol67</t>
  </si>
  <si>
    <t xml:space="preserve">Gravitační kouřová zástěna zkoušena a certifikována podle ČSN EN 12 101-1, požární odolnost D30. - Tkanina ze skelných vláken pokrytá PU tloušťky 0,4mm, specifická hmotnost     445g/m2 se stehy z kevlarové příze.  - Max. délka jedné navíjecí hřídele- 5.00</t>
  </si>
  <si>
    <t>183740974</t>
  </si>
  <si>
    <t>Pol68</t>
  </si>
  <si>
    <t xml:space="preserve">Řídící centrála ZOKT  k ventilátorům pro odvod kouře,tepla,  . požárně odolné provedení -  napojení na EPS.  • napájení ovládacího panelu – 3x400V -  požárně odolný kabe • napojeno na náhradní zdroj -  požárně odolný kabel • doba zálohování -  min.30min  </t>
  </si>
  <si>
    <t>-876444570</t>
  </si>
  <si>
    <t>Pol53</t>
  </si>
  <si>
    <t>Ovládací panel OP-2 – pro ovládání kouřových zástěn • napájení ovládacího panelu – 230V • počet kontaktů od EPS – 1x (rozpínací kontakt) – požárně odolný kabel</t>
  </si>
  <si>
    <t>-1987705965</t>
  </si>
  <si>
    <t>Pol54</t>
  </si>
  <si>
    <t>Nouzová tlačítka</t>
  </si>
  <si>
    <t>-1709411695</t>
  </si>
  <si>
    <t>Pol55</t>
  </si>
  <si>
    <t>Zapojení, uvedení do provozu, funkční zkoušky</t>
  </si>
  <si>
    <t>1264174021</t>
  </si>
  <si>
    <t>Pol56</t>
  </si>
  <si>
    <t>Dokladová část, výchozí revizní zprávy</t>
  </si>
  <si>
    <t>439590544</t>
  </si>
  <si>
    <t>Pol57</t>
  </si>
  <si>
    <t>Projekt skutečného provedení a výrobní dokumentace</t>
  </si>
  <si>
    <t>1632223990</t>
  </si>
  <si>
    <t>Pol58</t>
  </si>
  <si>
    <t>-484400872</t>
  </si>
  <si>
    <t>Pol59</t>
  </si>
  <si>
    <t>Zaškolení obsluhy</t>
  </si>
  <si>
    <t>773782410</t>
  </si>
  <si>
    <t>09 - Měření a regulace</t>
  </si>
  <si>
    <t xml:space="preserve">    36-M - Montáž prov.,měř. a regul. zařízení</t>
  </si>
  <si>
    <t>1444285257</t>
  </si>
  <si>
    <t>34575490</t>
  </si>
  <si>
    <t>žlab kabelový pozinkovaný 2m/ks 20x40</t>
  </si>
  <si>
    <t>-1802956530</t>
  </si>
  <si>
    <t>742124001</t>
  </si>
  <si>
    <t>Montáž kabelů datových FTP, UTP, STP pro vnitřní rozvody do žlabu nebo lišty</t>
  </si>
  <si>
    <t>316833972</t>
  </si>
  <si>
    <t>34121262</t>
  </si>
  <si>
    <t>kabel datový jádro Cu plné plášť PVC (U/UTP) kategorie 5e</t>
  </si>
  <si>
    <t>2095300137</t>
  </si>
  <si>
    <t>742330001</t>
  </si>
  <si>
    <t>Montáž rozvaděče nástěnného</t>
  </si>
  <si>
    <t>-2028947337</t>
  </si>
  <si>
    <t>742330001.1</t>
  </si>
  <si>
    <t xml:space="preserve">nástěnný rozvaděč:  800x1200x300 (šxvxh), krytí: min. IP 44/20  vč. základní výbavy: hl.vypínač, přepěťové ochrany, jistící prvky, svorky řadové, servisní zásuvka, přímé a stykačové vývody</t>
  </si>
  <si>
    <t>-865852095</t>
  </si>
  <si>
    <t>742330001.2</t>
  </si>
  <si>
    <t>-1259356712</t>
  </si>
  <si>
    <t>1805652083</t>
  </si>
  <si>
    <t>-114714270</t>
  </si>
  <si>
    <t>36-M</t>
  </si>
  <si>
    <t>Montáž prov.,měř. a regul. zařízení</t>
  </si>
  <si>
    <t xml:space="preserve">Řídící systém volně programovatelný, web server, zobrazovací panel (tablet pro základní  vizualizaci systému)pro cca 75 I/O (6xUI, 42xDI, 2xAO, 18xDO)</t>
  </si>
  <si>
    <t>-186975203</t>
  </si>
  <si>
    <t>Řídící systém volně programovatelný, web server, zobrazovací panel pro cca 52 I/O (3xUI, 34xDI, 1xAO, 9xDO)</t>
  </si>
  <si>
    <t>1186007386</t>
  </si>
  <si>
    <t>Obhlídka stavby, zjištění skutečného stavu MaR pro rozvaděče RA 1, RA 2</t>
  </si>
  <si>
    <t>705480127</t>
  </si>
  <si>
    <t>Demontáž stávajících rozvaděčů a likvidace odpadu</t>
  </si>
  <si>
    <t>-2121691451</t>
  </si>
  <si>
    <t>-1864887228</t>
  </si>
  <si>
    <t>-1735207724</t>
  </si>
  <si>
    <t>1143589304</t>
  </si>
  <si>
    <t>10 - EPS_EROP, ESL</t>
  </si>
  <si>
    <t>D254 - DD_0404: ESL</t>
  </si>
  <si>
    <t xml:space="preserve">    D255 - SLP_01: Slaboproud</t>
  </si>
  <si>
    <t xml:space="preserve">      D256 - SLP_01: Popis</t>
  </si>
  <si>
    <t xml:space="preserve">      D257 - SLP_02: EPS</t>
  </si>
  <si>
    <t xml:space="preserve">      D258 - SLP_03: Evakuační rozhlas</t>
  </si>
  <si>
    <t xml:space="preserve">      D259 - SLP_04: Strukturovaná kabeláž</t>
  </si>
  <si>
    <t xml:space="preserve">      D260 - SLP_05: příprava pro kamery</t>
  </si>
  <si>
    <t xml:space="preserve">      D261 - SLP_06: příprava pro WIFI</t>
  </si>
  <si>
    <t xml:space="preserve">      D262 - SLP_07: příprava pro TV - monitor</t>
  </si>
  <si>
    <t xml:space="preserve">      D263 - SLP_08: inspicient RTS</t>
  </si>
  <si>
    <t xml:space="preserve">      D264 - SLP_09: Intercom</t>
  </si>
  <si>
    <t xml:space="preserve">      D265 - SLP_10: GSM</t>
  </si>
  <si>
    <t xml:space="preserve">      D266 - SLP_11: autonomní systém signalizace WC invalida</t>
  </si>
  <si>
    <t xml:space="preserve">      D267 - SLP_12: Společné</t>
  </si>
  <si>
    <t>D254</t>
  </si>
  <si>
    <t>DD_0404: ESL</t>
  </si>
  <si>
    <t>D255</t>
  </si>
  <si>
    <t>SLP_01: Slaboproud</t>
  </si>
  <si>
    <t>D256</t>
  </si>
  <si>
    <t>SLP_01: Popis</t>
  </si>
  <si>
    <t>SLP_001</t>
  </si>
  <si>
    <t>Specifikace určuje rozsah a technický standard pro ocenění- neslouží k objednávání materiálu</t>
  </si>
  <si>
    <t>-1001250288</t>
  </si>
  <si>
    <t>SLP_002</t>
  </si>
  <si>
    <t>Ceny obsahují dodávku, materiál, montáž, veškeré přesuny, pomocná lešení a montážní prostředky.</t>
  </si>
  <si>
    <t>1343946565</t>
  </si>
  <si>
    <t>SLP_003</t>
  </si>
  <si>
    <t>Ceny obsahují veškeré kotevní a spojovací prvky, povrchové úpravy, pokud nejsou uvedeny zvlášť.</t>
  </si>
  <si>
    <t>-719078100</t>
  </si>
  <si>
    <t>SLP_004</t>
  </si>
  <si>
    <t>Ceny obsahují veškeré atesty, nutné zkoušky, štítky, zkušební provozy, dílenskou dokumentaci i náklady na vyvzorkování.</t>
  </si>
  <si>
    <t>-904151467</t>
  </si>
  <si>
    <t>SLP_005</t>
  </si>
  <si>
    <t>Podrobná specifikace položek je uvedena v příslušných částech projektové dokumentace.</t>
  </si>
  <si>
    <t>-1787964626</t>
  </si>
  <si>
    <t>SLP_006</t>
  </si>
  <si>
    <t>Ceny obsahují též veškeré systémové detaily jako systémové lišty, napojení na okolní konstrukce, úpravy u prostupů, výplní otvorů,opatření proti nadměrné prašnosti apod.</t>
  </si>
  <si>
    <t>-387455916</t>
  </si>
  <si>
    <t>D257</t>
  </si>
  <si>
    <t>SLP_02: EPS</t>
  </si>
  <si>
    <t>SLP_007</t>
  </si>
  <si>
    <t xml:space="preserve">Ústředna EPS pro 2 kruhové linky_(analogové vyhodnocení)  - kompetní se zdojem, čelním panelem</t>
  </si>
  <si>
    <t>534905398</t>
  </si>
  <si>
    <t>SLP_008</t>
  </si>
  <si>
    <t>Akku 12 V / 24 Ah</t>
  </si>
  <si>
    <t>-1499815122</t>
  </si>
  <si>
    <t>SLP_009</t>
  </si>
  <si>
    <t>ram-s-dvermi-s-protipozarni-upravou EI45/EW60 š/v/h 1026, 2160, 250</t>
  </si>
  <si>
    <t>1083217916</t>
  </si>
  <si>
    <t>SLP_010</t>
  </si>
  <si>
    <t>tmel pro nástěnné protipožární rámy</t>
  </si>
  <si>
    <t>-1487038775</t>
  </si>
  <si>
    <t>SLP_011</t>
  </si>
  <si>
    <t>Spínaný zálohovaný zdroj v krytu24V10A, CPD certifikát</t>
  </si>
  <si>
    <t>2035853389</t>
  </si>
  <si>
    <t>SLP_012</t>
  </si>
  <si>
    <t>104510563</t>
  </si>
  <si>
    <t>SLP_013</t>
  </si>
  <si>
    <t>klíčový trezor KTPO</t>
  </si>
  <si>
    <t>1909432520</t>
  </si>
  <si>
    <t>SLP_014</t>
  </si>
  <si>
    <t>maják se sirénou</t>
  </si>
  <si>
    <t>-1620911965</t>
  </si>
  <si>
    <t>SLP_015</t>
  </si>
  <si>
    <t>panel OPPO</t>
  </si>
  <si>
    <t>-930922372</t>
  </si>
  <si>
    <t>SLP_016</t>
  </si>
  <si>
    <t>paralelní zobracovací panel</t>
  </si>
  <si>
    <t>-477459646</t>
  </si>
  <si>
    <t>SLP_017</t>
  </si>
  <si>
    <t>Opticko kouřový hlásič požáru</t>
  </si>
  <si>
    <t>-1468210815</t>
  </si>
  <si>
    <t>SLP_018</t>
  </si>
  <si>
    <t>Tepelný hlásič požáru</t>
  </si>
  <si>
    <t>-274474535</t>
  </si>
  <si>
    <t>SLP_019</t>
  </si>
  <si>
    <t>Patice hlásiče</t>
  </si>
  <si>
    <t>875371649</t>
  </si>
  <si>
    <t>SLP_020</t>
  </si>
  <si>
    <t>Tlačítkový hlásič požáru vnitřní</t>
  </si>
  <si>
    <t>1352321828</t>
  </si>
  <si>
    <t>SLP_021</t>
  </si>
  <si>
    <t>Vstupně/výstupní prvek 2xvstup/2xvýstup</t>
  </si>
  <si>
    <t>-1782295107</t>
  </si>
  <si>
    <t>SLP_022</t>
  </si>
  <si>
    <t>Krabice pro v/v moduly + víčko</t>
  </si>
  <si>
    <t>281774006</t>
  </si>
  <si>
    <t>SLP_023</t>
  </si>
  <si>
    <t>Přídržný magnet 100 kg, 24V , s vypínacím tlačítkem, IP52, kotva s kloubem</t>
  </si>
  <si>
    <t>895283070</t>
  </si>
  <si>
    <t>SLP_024</t>
  </si>
  <si>
    <t>1x2x0,8 bezhalogenový, komunikační kabel s omezenu tvorbou kouře a šířením ohně, s klasifikací B2cas1d1dle CPR, ČSN EN 50575: 2014 + A1: 2016</t>
  </si>
  <si>
    <t>-266270218</t>
  </si>
  <si>
    <t>SLP_025</t>
  </si>
  <si>
    <t>kabel s požární integritou 10x2x0,8</t>
  </si>
  <si>
    <t>-876248970</t>
  </si>
  <si>
    <t>SLP_026</t>
  </si>
  <si>
    <t>Kabel ohniodolný E30 1x2x0,8 s Cu žílami dle vyhl.č.23/2008Sb.</t>
  </si>
  <si>
    <t>-612634371</t>
  </si>
  <si>
    <t>SLP_027</t>
  </si>
  <si>
    <t>Kabel ohniodolný E30 2x2x0,8 s Cu žílami dle vyhl.č.23/2008Sb.</t>
  </si>
  <si>
    <t>348383030</t>
  </si>
  <si>
    <t>SLP_028</t>
  </si>
  <si>
    <t>kabel 2x1.5 ČSN EN 60332-3-22.</t>
  </si>
  <si>
    <t>-1243146332</t>
  </si>
  <si>
    <t>SLP_029</t>
  </si>
  <si>
    <t>Vodič uzemňovací CY10</t>
  </si>
  <si>
    <t>1270434692</t>
  </si>
  <si>
    <t>SLP_030</t>
  </si>
  <si>
    <t>Vodič uzemňovací CY 4</t>
  </si>
  <si>
    <t>-280155944</t>
  </si>
  <si>
    <t>SLP_031</t>
  </si>
  <si>
    <t>krabice s odolnostíí a keramickou svorkovnicí</t>
  </si>
  <si>
    <t>1106239002</t>
  </si>
  <si>
    <t>SLP_032</t>
  </si>
  <si>
    <t>Svorkovnice, šrouby, hmoždinky,drobný mat.</t>
  </si>
  <si>
    <t>1820948850</t>
  </si>
  <si>
    <t>SLP_033</t>
  </si>
  <si>
    <t>Trubka instalační pevná bezhalogen s příchytkami a ostatním příslušenstvím</t>
  </si>
  <si>
    <t>1431283424</t>
  </si>
  <si>
    <t>SLP_034</t>
  </si>
  <si>
    <t>Příchyka pro ohniodolný kabel + hmoždinka + šroub</t>
  </si>
  <si>
    <t>-699635895</t>
  </si>
  <si>
    <t>SLP_035</t>
  </si>
  <si>
    <t>příchytka sdružená s požární integritou</t>
  </si>
  <si>
    <t>-539215499</t>
  </si>
  <si>
    <t>SLP_036</t>
  </si>
  <si>
    <t>Dvojitá příchytka s požární odolností + hmoždinka + šroub</t>
  </si>
  <si>
    <t>-1261339202</t>
  </si>
  <si>
    <t>SLP_037</t>
  </si>
  <si>
    <t>žlab 100x60 normová trasa včetně konzol, odbočení ap.</t>
  </si>
  <si>
    <t>1622172048</t>
  </si>
  <si>
    <t>SLP_038</t>
  </si>
  <si>
    <t>Požární ucpávky</t>
  </si>
  <si>
    <t>-348658023</t>
  </si>
  <si>
    <t>SLP_039</t>
  </si>
  <si>
    <t>Měření po úsecích na jeden detektor, výstup</t>
  </si>
  <si>
    <t>-1696474295</t>
  </si>
  <si>
    <t>SLP_040</t>
  </si>
  <si>
    <t>Koordinace na stavbě s ostatními profesemi</t>
  </si>
  <si>
    <t>-1290354690</t>
  </si>
  <si>
    <t>SLP_041</t>
  </si>
  <si>
    <t>Zákaznický text</t>
  </si>
  <si>
    <t>-2057515057</t>
  </si>
  <si>
    <t>SLP_042</t>
  </si>
  <si>
    <t>Programování, testování, zprovoznění systému</t>
  </si>
  <si>
    <t>1743035167</t>
  </si>
  <si>
    <t>SLP_043</t>
  </si>
  <si>
    <t>Ostatní drobný instalační materiál</t>
  </si>
  <si>
    <t>234933868</t>
  </si>
  <si>
    <t>SLP_044</t>
  </si>
  <si>
    <t>Revize zařízení</t>
  </si>
  <si>
    <t>-1890270577</t>
  </si>
  <si>
    <t>SLP_045</t>
  </si>
  <si>
    <t>Provozní kniha EPS</t>
  </si>
  <si>
    <t>-1433354516</t>
  </si>
  <si>
    <t>SLP_046</t>
  </si>
  <si>
    <t>provedení koordinační funkční zkoušky systému EPS a návazných zařízení, vyhotovení protokolu - nutná součinnsot investora, dodavatelů ostatních ovládaných zařízení</t>
  </si>
  <si>
    <t>-553655521</t>
  </si>
  <si>
    <t>SLP_047</t>
  </si>
  <si>
    <t>školení obsluhy</t>
  </si>
  <si>
    <t>-213137421</t>
  </si>
  <si>
    <t>SLP_048</t>
  </si>
  <si>
    <t>ZDP - bude řešeno na základě smlouvy mezi investorem a HZS pověřenou organizavcí</t>
  </si>
  <si>
    <t>2025559132</t>
  </si>
  <si>
    <t>SLP_049</t>
  </si>
  <si>
    <t>40913530</t>
  </si>
  <si>
    <t>D258</t>
  </si>
  <si>
    <t>SLP_03: Evakuační rozhlas</t>
  </si>
  <si>
    <t>SLP_050</t>
  </si>
  <si>
    <t xml:space="preserve">EN54-16 certifikovaná systémová řídicí jednotka 240W, 6 zón s individuální regulací hlasitosti, 4 audio vstupy, 2 porty pro mikrofonní stanice, 1 ruční evakuační mikrofon, provozní i evakuační logické vstupy a výstupy, Ethernet port, digitální zpracování </t>
  </si>
  <si>
    <t>1299335288</t>
  </si>
  <si>
    <t>SLP_051</t>
  </si>
  <si>
    <t>zálohovaný zdroj dle EN54 včetně akumulátorů</t>
  </si>
  <si>
    <t>784957923</t>
  </si>
  <si>
    <t>SLP_052</t>
  </si>
  <si>
    <t>mikrofonní panel</t>
  </si>
  <si>
    <t>-501929534</t>
  </si>
  <si>
    <t>SLP_053</t>
  </si>
  <si>
    <t>Montážní sada</t>
  </si>
  <si>
    <t>-219264069</t>
  </si>
  <si>
    <t>SLP_054</t>
  </si>
  <si>
    <t>Svorkovnice pro přívodní linky</t>
  </si>
  <si>
    <t>-1867478900</t>
  </si>
  <si>
    <t>SLP_055</t>
  </si>
  <si>
    <t>cert. reproduktor nástěnný/vestavný 6W/100V EN54-24</t>
  </si>
  <si>
    <t>1930136037</t>
  </si>
  <si>
    <t>SLP_056</t>
  </si>
  <si>
    <t>reproduktor stropni podhledový EN54-24, 6W RMS</t>
  </si>
  <si>
    <t>1722806790</t>
  </si>
  <si>
    <t>SLP_057</t>
  </si>
  <si>
    <t>kabel s požární integritou 2x1,5</t>
  </si>
  <si>
    <t>-709406184</t>
  </si>
  <si>
    <t>SLP_058</t>
  </si>
  <si>
    <t>kabel s požární integritou pro mikrofonní stanici</t>
  </si>
  <si>
    <t>-974117839</t>
  </si>
  <si>
    <t>SLP_059</t>
  </si>
  <si>
    <t>-447678484</t>
  </si>
  <si>
    <t>SLP_060</t>
  </si>
  <si>
    <t>kabelový žebřík 200x60 včetně SONAP</t>
  </si>
  <si>
    <t>677233030</t>
  </si>
  <si>
    <t>SLP_061</t>
  </si>
  <si>
    <t>žlab 150x60 normová trasa včetně konzol, odbočení ap.</t>
  </si>
  <si>
    <t>-1109210808</t>
  </si>
  <si>
    <t>SLP_062</t>
  </si>
  <si>
    <t xml:space="preserve">Programování, nastavení, oživení,  revize</t>
  </si>
  <si>
    <t>-492728934</t>
  </si>
  <si>
    <t>SLP_063</t>
  </si>
  <si>
    <t>581721 Zalozni sit. zdroj PSU EN54-4,</t>
  </si>
  <si>
    <t>-1361753635</t>
  </si>
  <si>
    <t>SLP_064</t>
  </si>
  <si>
    <t>581730 Akumulator 12V / 105 Ah pro PSU</t>
  </si>
  <si>
    <t>1823491494</t>
  </si>
  <si>
    <t>SLP_065</t>
  </si>
  <si>
    <t>měření impedance rozhlasové ústředny</t>
  </si>
  <si>
    <t>-477095755</t>
  </si>
  <si>
    <t>SLP_066</t>
  </si>
  <si>
    <t>srozumitelnosti systému</t>
  </si>
  <si>
    <t>-1997526796</t>
  </si>
  <si>
    <t>SLP_067</t>
  </si>
  <si>
    <t>h</t>
  </si>
  <si>
    <t>-206448930</t>
  </si>
  <si>
    <t>D259</t>
  </si>
  <si>
    <t>SLP_04: Strukturovaná kabeláž</t>
  </si>
  <si>
    <t>SLP_068</t>
  </si>
  <si>
    <t>RACK 42U 600x600 (S_1NP) plechový dveře</t>
  </si>
  <si>
    <t>-702205672</t>
  </si>
  <si>
    <t>SLP_069</t>
  </si>
  <si>
    <t>Ventilátorová jednotka</t>
  </si>
  <si>
    <t>15450581</t>
  </si>
  <si>
    <t>SLP_070</t>
  </si>
  <si>
    <t>19" rozvodný panel 5x220V, 3m 1,5U - včetně vaničky a přepěťové ochrany</t>
  </si>
  <si>
    <t>2039537476</t>
  </si>
  <si>
    <t>SLP_071</t>
  </si>
  <si>
    <t>police</t>
  </si>
  <si>
    <t>627617135</t>
  </si>
  <si>
    <t>SLP_072</t>
  </si>
  <si>
    <t>organizér</t>
  </si>
  <si>
    <t>918010427</t>
  </si>
  <si>
    <t>SLP_073</t>
  </si>
  <si>
    <t xml:space="preserve">patch panel 24yRJ45 cat6 FTP  do RD_H</t>
  </si>
  <si>
    <t>146177084</t>
  </si>
  <si>
    <t>SLP_074</t>
  </si>
  <si>
    <t>kabel FTP cat.6 vnější, gelový propoj do Zelená 15</t>
  </si>
  <si>
    <t>-1036535112</t>
  </si>
  <si>
    <t>SLP_075</t>
  </si>
  <si>
    <t>kabel FTP cat.6A LSOH propoj do R_S B01.01B</t>
  </si>
  <si>
    <t>2114755915</t>
  </si>
  <si>
    <t>SLP_076</t>
  </si>
  <si>
    <t xml:space="preserve">patch panel 24yRJ45 cat6 FTP  do RD_S</t>
  </si>
  <si>
    <t>-915870402</t>
  </si>
  <si>
    <t>D260</t>
  </si>
  <si>
    <t>SLP_05: příprava pro kamery</t>
  </si>
  <si>
    <t>SLP_077</t>
  </si>
  <si>
    <t>zásuvka kompletní včetně RJ cat 6FTP</t>
  </si>
  <si>
    <t>944626532</t>
  </si>
  <si>
    <t>SLP_078</t>
  </si>
  <si>
    <t>kabel FTP cat.6A LSOH propoj</t>
  </si>
  <si>
    <t>-281820625</t>
  </si>
  <si>
    <t>D261</t>
  </si>
  <si>
    <t>SLP_06: příprava pro WIFI</t>
  </si>
  <si>
    <t>SLP_079</t>
  </si>
  <si>
    <t>951924235</t>
  </si>
  <si>
    <t>SLP_080</t>
  </si>
  <si>
    <t>kabel FTP cat.6A LSOH</t>
  </si>
  <si>
    <t>-1328549531</t>
  </si>
  <si>
    <t>D262</t>
  </si>
  <si>
    <t>SLP_07: příprava pro TV - monitor</t>
  </si>
  <si>
    <t>SLP_081</t>
  </si>
  <si>
    <t>1972406747</t>
  </si>
  <si>
    <t>SLP_082</t>
  </si>
  <si>
    <t>-764906489</t>
  </si>
  <si>
    <t>SLP_083</t>
  </si>
  <si>
    <t>popis portu zásuvky</t>
  </si>
  <si>
    <t>1159670238</t>
  </si>
  <si>
    <t>SLP_084</t>
  </si>
  <si>
    <t>popis portu patch panelu</t>
  </si>
  <si>
    <t>-1940464670</t>
  </si>
  <si>
    <t>SLP_085</t>
  </si>
  <si>
    <t xml:space="preserve">značení  kabelů</t>
  </si>
  <si>
    <t>904591851</t>
  </si>
  <si>
    <t>SLP_086</t>
  </si>
  <si>
    <t>měřeni segmentu metalického s vyhotovenim protokolu</t>
  </si>
  <si>
    <t>-718942239</t>
  </si>
  <si>
    <t>SLP_087</t>
  </si>
  <si>
    <t>vyvazováni kabeláže ve žlabech</t>
  </si>
  <si>
    <t>366277684</t>
  </si>
  <si>
    <t>D263</t>
  </si>
  <si>
    <t>SLP_08: inspicient RTS</t>
  </si>
  <si>
    <t>SLP_089</t>
  </si>
  <si>
    <t>reproduktor nástěnný 100V6W</t>
  </si>
  <si>
    <t>-18368739</t>
  </si>
  <si>
    <t>SLP_090</t>
  </si>
  <si>
    <t>regulátor</t>
  </si>
  <si>
    <t>90062684</t>
  </si>
  <si>
    <t>SLP_091</t>
  </si>
  <si>
    <t>282751040</t>
  </si>
  <si>
    <t>SLP_092</t>
  </si>
  <si>
    <t>mikrofonní panel s tlačítky</t>
  </si>
  <si>
    <t>-979887589</t>
  </si>
  <si>
    <t>SLP_093</t>
  </si>
  <si>
    <t>RTS MATRIX se zesilovačem pouze montáž a nastavení</t>
  </si>
  <si>
    <t>314308137</t>
  </si>
  <si>
    <t>SLP_094</t>
  </si>
  <si>
    <t>indukční smyčka</t>
  </si>
  <si>
    <t>-275451630</t>
  </si>
  <si>
    <t>SLP_095</t>
  </si>
  <si>
    <t>Plochá Cu páska s izolací pro indukční smyčku, 25x0,1mm</t>
  </si>
  <si>
    <t>-1193773995</t>
  </si>
  <si>
    <t>D264</t>
  </si>
  <si>
    <t>SLP_09: Intercom</t>
  </si>
  <si>
    <t>SLP_096</t>
  </si>
  <si>
    <t xml:space="preserve">Audio kit pro 1 účastníka s panelem , telefonem  a s napájecím zdrojem.</t>
  </si>
  <si>
    <t>1053618810</t>
  </si>
  <si>
    <t>SLP_097</t>
  </si>
  <si>
    <t>systémový kabel</t>
  </si>
  <si>
    <t>-262693043</t>
  </si>
  <si>
    <t>D265</t>
  </si>
  <si>
    <t>SLP_10: GSM</t>
  </si>
  <si>
    <t>SLP_098</t>
  </si>
  <si>
    <t>-2065683566</t>
  </si>
  <si>
    <t>D266</t>
  </si>
  <si>
    <t>SLP_11: autonomní systém signalizace WC invalida</t>
  </si>
  <si>
    <t>SLP_099</t>
  </si>
  <si>
    <t>volacího tlačítka do vyšky 900 mm a táhla do vyšky 150mm</t>
  </si>
  <si>
    <t>84131885</t>
  </si>
  <si>
    <t>SLP_100</t>
  </si>
  <si>
    <t>AT - vybavovací - potvrzovací tlačítko</t>
  </si>
  <si>
    <t>987466202</t>
  </si>
  <si>
    <t>SLP_101</t>
  </si>
  <si>
    <t>signalizační svétlo s akustickcu signalizaci</t>
  </si>
  <si>
    <t>-696227676</t>
  </si>
  <si>
    <t>SLP_102</t>
  </si>
  <si>
    <t>zdroj k WC signalizaci</t>
  </si>
  <si>
    <t>586639330</t>
  </si>
  <si>
    <t>SLP_103</t>
  </si>
  <si>
    <t>-1784781660</t>
  </si>
  <si>
    <t>D267</t>
  </si>
  <si>
    <t>SLP_12: Společné</t>
  </si>
  <si>
    <t>SLP_105</t>
  </si>
  <si>
    <t>žlab drátový 150x50</t>
  </si>
  <si>
    <t>931068913</t>
  </si>
  <si>
    <t>SLP_106</t>
  </si>
  <si>
    <t>trubka ohebná pod omítku průměr 29</t>
  </si>
  <si>
    <t>-708815323</t>
  </si>
  <si>
    <t>SLP_107</t>
  </si>
  <si>
    <t>trubka ohebná pod omítku průměr 16</t>
  </si>
  <si>
    <t>1175034887</t>
  </si>
  <si>
    <t>SLP_108</t>
  </si>
  <si>
    <t>krabicce protahovací 150x150x77</t>
  </si>
  <si>
    <t>-464721256</t>
  </si>
  <si>
    <t>SLP_109</t>
  </si>
  <si>
    <t>krabicce univerzální KU68</t>
  </si>
  <si>
    <t>934383507</t>
  </si>
  <si>
    <t>SLP_110</t>
  </si>
  <si>
    <t>dílenská dokumentace dodavatele</t>
  </si>
  <si>
    <t>-1864434244</t>
  </si>
  <si>
    <t>SLP_111</t>
  </si>
  <si>
    <t>1843281344</t>
  </si>
  <si>
    <t>SLP_112</t>
  </si>
  <si>
    <t>ostatní práce neobsažené v ceníku celkem (viz záhlaví)</t>
  </si>
  <si>
    <t>696703274</t>
  </si>
  <si>
    <t>742210501</t>
  </si>
  <si>
    <t>Provedení zkoušky TIČR pro EPS</t>
  </si>
  <si>
    <t>-1166560037</t>
  </si>
  <si>
    <t>742210503</t>
  </si>
  <si>
    <t>Provedení koordinační funkční zkoušky EPS</t>
  </si>
  <si>
    <t>784725568</t>
  </si>
  <si>
    <t>11 - AV + jevištní technika</t>
  </si>
  <si>
    <t>D291 - DT_01: Osvětlovací technika</t>
  </si>
  <si>
    <t xml:space="preserve">    D292 - DT_02: Zařízení</t>
  </si>
  <si>
    <t xml:space="preserve">    D293 - DT_03: Řídící kontrolní  a Datová technika pro osvětlovací techniku</t>
  </si>
  <si>
    <t>D294 - DT_04: Audio</t>
  </si>
  <si>
    <t xml:space="preserve">    D295 - DT_05: Ozvučovací technika</t>
  </si>
  <si>
    <t>D296 - DT_06: AV Technika</t>
  </si>
  <si>
    <t xml:space="preserve">    D297 - DT_07: Řídící, kontrolní , datová technika pro zvukovou a video techniku techniku</t>
  </si>
  <si>
    <t xml:space="preserve">    D298 - DT_08: Kabelové  trasy AV technika</t>
  </si>
  <si>
    <t>D299 - DT_09: Video technika</t>
  </si>
  <si>
    <t xml:space="preserve">    D300 - DT_10: Video technika</t>
  </si>
  <si>
    <t>D301 - DT_11: Rošt, opona</t>
  </si>
  <si>
    <t xml:space="preserve">    D302 - DT_12: Zařízení</t>
  </si>
  <si>
    <t xml:space="preserve">    D303 - DT_13: Instalace</t>
  </si>
  <si>
    <t>D291</t>
  </si>
  <si>
    <t>DT_01: Osvětlovací technika</t>
  </si>
  <si>
    <t>D292</t>
  </si>
  <si>
    <t>DT_02: Zařízení</t>
  </si>
  <si>
    <t>DT_001</t>
  </si>
  <si>
    <t xml:space="preserve">Nástěnný stmívač / spínač výkonnů v provedení reálného přemostění stmívací jednotky. 24 kanálů x 10A + SP/RCD4. Funkce spínání a/nebo stmívání pomocí RDM a nebo na ovládácím LCD panelu.  Pasivní provedení bez větráku. Nastavení funkcí adresování a softpac</t>
  </si>
  <si>
    <t>165843838</t>
  </si>
  <si>
    <t>DT_002</t>
  </si>
  <si>
    <t>Kabel přívodní H07RN-F 4G10 (CGTG)</t>
  </si>
  <si>
    <t>-382416644</t>
  </si>
  <si>
    <t>DT_003</t>
  </si>
  <si>
    <t xml:space="preserve">Příslušenství pro pro připojení nástěnných stmívačů/spínačů  do rozvodny</t>
  </si>
  <si>
    <t>inst set</t>
  </si>
  <si>
    <t>983779555</t>
  </si>
  <si>
    <t>DT_004</t>
  </si>
  <si>
    <t xml:space="preserve">Kabelový žlab  pozink 50x250x0,75</t>
  </si>
  <si>
    <t>-770809039</t>
  </si>
  <si>
    <t>DT_005</t>
  </si>
  <si>
    <t>Víko kabelového žlabu 50 x 250</t>
  </si>
  <si>
    <t>-1163688715</t>
  </si>
  <si>
    <t>DT_006</t>
  </si>
  <si>
    <t xml:space="preserve">Kabelový žlab  pozink 50x125x0,75</t>
  </si>
  <si>
    <t>1477732060</t>
  </si>
  <si>
    <t>DT_007</t>
  </si>
  <si>
    <t>Víko kabelového žlabu 50 x 125 x 0,75</t>
  </si>
  <si>
    <t>122189192</t>
  </si>
  <si>
    <t>DT_008</t>
  </si>
  <si>
    <t xml:space="preserve">Roh 90°kabelového žlabu  50x250</t>
  </si>
  <si>
    <t>7308751</t>
  </si>
  <si>
    <t>DT_009</t>
  </si>
  <si>
    <t xml:space="preserve">Roh 90°kabelového žlabu  50x150</t>
  </si>
  <si>
    <t>2063548828</t>
  </si>
  <si>
    <t>DT_010</t>
  </si>
  <si>
    <t xml:space="preserve">Podpěra   kabelového žlabu NPR 125F</t>
  </si>
  <si>
    <t>-2100388790</t>
  </si>
  <si>
    <t>DT_011</t>
  </si>
  <si>
    <t>Závěs Kabelového žlabu</t>
  </si>
  <si>
    <t>-854676347</t>
  </si>
  <si>
    <t>DT_012</t>
  </si>
  <si>
    <t xml:space="preserve">T kus kabelového žlabu  50x125</t>
  </si>
  <si>
    <t>1331281100</t>
  </si>
  <si>
    <t>DT_013</t>
  </si>
  <si>
    <t>Spojovací šroub 6x10 pozink</t>
  </si>
  <si>
    <t>-2007623123</t>
  </si>
  <si>
    <t>DT_014</t>
  </si>
  <si>
    <t xml:space="preserve">Kotevní  materiál -Kotva / Matka M6</t>
  </si>
  <si>
    <t>1662487157</t>
  </si>
  <si>
    <t>DT_015</t>
  </si>
  <si>
    <t>Svorky pro kabelový žlab a víko</t>
  </si>
  <si>
    <t>990279389</t>
  </si>
  <si>
    <t>DT_016</t>
  </si>
  <si>
    <t xml:space="preserve">Montážní deska MDS125 x 125 na  kabelový žlab- Určeno pro montáž kovových zásuvek.</t>
  </si>
  <si>
    <t>1919379327</t>
  </si>
  <si>
    <t>DT_017</t>
  </si>
  <si>
    <t xml:space="preserve">Kovová zásuvka s víčkem  IP 55, provedení CSN</t>
  </si>
  <si>
    <t>989770972</t>
  </si>
  <si>
    <t>DT_018</t>
  </si>
  <si>
    <t>Ochranná trubka 40mm- Určeno pro instalaci kabelů</t>
  </si>
  <si>
    <t>-1190629285</t>
  </si>
  <si>
    <t>DT_019</t>
  </si>
  <si>
    <t xml:space="preserve">Rozvodnice RSO1 700x700 pro 96 okruhů /  16 x panelový HAN s pákami a vložkou 16HAN  Female. Černé provedení</t>
  </si>
  <si>
    <t>-209795283</t>
  </si>
  <si>
    <t>DT_020</t>
  </si>
  <si>
    <t xml:space="preserve">Rozvodnice RSO2 700x700 pro 96 okruhů /  16 x panelový HAN s pákami a vložkou 16HAN  Female. Černé provedení</t>
  </si>
  <si>
    <t>1156933277</t>
  </si>
  <si>
    <t>DT_021</t>
  </si>
  <si>
    <t>Multikabel JZ600 18 x 1,5mm osazený konektory HDC 16HAN.Černé provední. Kompletně osazený. 2m</t>
  </si>
  <si>
    <t>výr</t>
  </si>
  <si>
    <t>886373620</t>
  </si>
  <si>
    <t>DT_022</t>
  </si>
  <si>
    <t xml:space="preserve">Instalační kabel 1-CXKH-R-J B2CAS1D0 3x2,5  stmívané /  spínané okruhy</t>
  </si>
  <si>
    <t>-2091203965</t>
  </si>
  <si>
    <t>DT_023</t>
  </si>
  <si>
    <t>Kabel pro pohyblivý přívod JZ-600 black 18 x G 1.5 mm²</t>
  </si>
  <si>
    <t>-959685914</t>
  </si>
  <si>
    <t>DT_024</t>
  </si>
  <si>
    <t xml:space="preserve">Datový kabel stíněný  CAT6A. konstrukce U/FTP, typ pláště LSOH, třída reakce na oheň B2ca-s1,d1,a1</t>
  </si>
  <si>
    <t>355083343</t>
  </si>
  <si>
    <t>DT_025</t>
  </si>
  <si>
    <t>Datový kabe DMX, AES/EBU Cable | 0.34 mm² AWG22</t>
  </si>
  <si>
    <t>29391925</t>
  </si>
  <si>
    <t>DT_026</t>
  </si>
  <si>
    <t xml:space="preserve">Power Box L1 neprůchozí í typ. 1 x HDC 16HAN In/Out /  3 x 230V. Zatížitelnost 3200W na 1 kanál.  1 x DMX  panelový  Female, 1 x DMX panelová male</t>
  </si>
  <si>
    <t>2004324444</t>
  </si>
  <si>
    <t>DT_027</t>
  </si>
  <si>
    <t xml:space="preserve">Power Box L 2 neprůchozí í typ. 1 x HDC 16HAN In/Out /  6 x 230V. Zatížitelnost 3200W na 1 kanál.</t>
  </si>
  <si>
    <t>-13020918</t>
  </si>
  <si>
    <t>DT_028</t>
  </si>
  <si>
    <t>Instalační materiál kabelových tras</t>
  </si>
  <si>
    <t>-2072553659</t>
  </si>
  <si>
    <t>D293</t>
  </si>
  <si>
    <t xml:space="preserve">DT_03: Řídící kontrolní  a Datová technika pro osvětlovací techniku</t>
  </si>
  <si>
    <t>DT_029</t>
  </si>
  <si>
    <t>Rack 1HE 1Gb 8-Port Switch, 120W POE 1/2 Rack</t>
  </si>
  <si>
    <t>-989808269</t>
  </si>
  <si>
    <t>DT_030</t>
  </si>
  <si>
    <t xml:space="preserve">Rack 1HE  datové zařízení umožňující převod sACN na DMX, DMX na sACN,  ArtNET na DMX, DMX na ArtNET pomocí RDM. 2xLAN  / 12 x DMX OUT</t>
  </si>
  <si>
    <t>-2001513868</t>
  </si>
  <si>
    <t>DT_031</t>
  </si>
  <si>
    <t xml:space="preserve">Rack 1HE datové zařízení umožňující převod sACN na DMX, DMX na sACN,  ArtNET na DMX, DMX na ArtNET pomocí RDM. 2x RJ 45LAN  / 12 x LAN RJ 45</t>
  </si>
  <si>
    <t>258047872</t>
  </si>
  <si>
    <t>DT_032</t>
  </si>
  <si>
    <t xml:space="preserve">Napájecí rackový modul 1 HE  230V 16A / 4 x 230V 10A.</t>
  </si>
  <si>
    <t>-1798369099</t>
  </si>
  <si>
    <t>DT_033</t>
  </si>
  <si>
    <t>Instalační rack 12HE</t>
  </si>
  <si>
    <t>48281226</t>
  </si>
  <si>
    <t>DT_034</t>
  </si>
  <si>
    <t>-2007095262</t>
  </si>
  <si>
    <t>DT_035</t>
  </si>
  <si>
    <t>Instalační materiál</t>
  </si>
  <si>
    <t>-230361471</t>
  </si>
  <si>
    <t>D294</t>
  </si>
  <si>
    <t>DT_04: Audio</t>
  </si>
  <si>
    <t>D295</t>
  </si>
  <si>
    <t>DT_05: Ozvučovací technika</t>
  </si>
  <si>
    <t>DT_036</t>
  </si>
  <si>
    <t>1 x 12„ (300 mm) LF driver a 3 x 1,4" (35 mm) HF drivery Pasivní bedna s pevným úhlem 15° pro úzký vertikální rozptylový vzor Ručně nastavitelná dynamická klapka Horn Flare™ (mezi 60°, 90° nebo 75° asymetrická) pro flexibilní horizontální pattern Fázová z</t>
  </si>
  <si>
    <t>-1959851393</t>
  </si>
  <si>
    <t>DT_037</t>
  </si>
  <si>
    <t>1 x 12„ (300 mm) a 3 x 1,4“ (35 mm) HF drivers Pasivní bedna s pevnou úhlovou soustavou s 30° vertikálním rozptylovým diagramem Ručně nastavitelná dynamická klapka Horn Flare™ (mezi 60°, 90° nebo 75° asymetrická) pro flexibilní horizontální obrazce Fázová</t>
  </si>
  <si>
    <t>111787907</t>
  </si>
  <si>
    <t>DT_038</t>
  </si>
  <si>
    <t xml:space="preserve">Závesný rám  - Rám pro Vertical Arrays (vertikální pole)  2bodové zavěšení  1 nebo 2bodové zvedání  Hmotnost 12,0 kg (26,5 lb) Materiál Polyesterová práškově lakovaná ocel odolná proti povětrnostním vlivům - Kompatibilní s položkami č. 55 a 56.</t>
  </si>
  <si>
    <t>-1476360386</t>
  </si>
  <si>
    <t>DT_039</t>
  </si>
  <si>
    <t>Pomocná instalační konstrukce pro montáž reproduktoru na místo</t>
  </si>
  <si>
    <t>-1276532798</t>
  </si>
  <si>
    <t>DT_040</t>
  </si>
  <si>
    <t>Pasivní dvoupásmový reproduktor. Vysoký výstupní výkon vzhledem k velikosti 6" Koaxiální konfigurace bodového zdroje 73 Hz - 20 kHz ± 3 dB , -10 dB @ 57 Hz s předvolbami 150W výstup AES Rozptyl 100°V x 80°V Hmotnost 5,5 kg Rozměry 321 mm x 220 mm x 197 mm</t>
  </si>
  <si>
    <t>291841776</t>
  </si>
  <si>
    <t>DT_041</t>
  </si>
  <si>
    <t xml:space="preserve">Třmen (yoke) Stojanový držák při použití s adaptérem pro montáž na sloup.  Hmotnost: 1,99 kg 4,39 lb Materiál: Polyesterová ocel s práškovým nástřikem odolná proti povětrnostním vlivům - Kompatibilní s položkou č.58</t>
  </si>
  <si>
    <t>-406579334</t>
  </si>
  <si>
    <t>DT_042</t>
  </si>
  <si>
    <t>562193636</t>
  </si>
  <si>
    <t>DT_043</t>
  </si>
  <si>
    <t>Kompaktní pasivní dvoupásmový reproduktor. 8“ Flexibilní možnosti montáže Koaxiální bodová konfigurace zdroje 63Hz - 18kHz ± 3dB , -10dB @ 50Hz s přednastavenými hodnotami Výkon 250 W AES 90°V x 70°V Rychloupínací ocelová mřížka Hmotnost 9,3 kg Rozměry 32</t>
  </si>
  <si>
    <t>1916570334</t>
  </si>
  <si>
    <t>DT_044</t>
  </si>
  <si>
    <t xml:space="preserve">Třmen (yoke) Stojanový držák při použití s adaptérem pro montáž na sloup.  Hmotnost: 2.5 kg 5.5116 lb Materiál: Polyesterová ocel s práškovým nástřikem odolná proti povětrnostním vlivům - Kompatibilní s položkou č.</t>
  </si>
  <si>
    <t>-1609812667</t>
  </si>
  <si>
    <t>DT_045</t>
  </si>
  <si>
    <t>801037084</t>
  </si>
  <si>
    <t>DT_046</t>
  </si>
  <si>
    <t>-1780005380</t>
  </si>
  <si>
    <t>DT_047</t>
  </si>
  <si>
    <t xml:space="preserve">Třmen (yoke) Stojanový držák při použití s adaptérem pro montáž na sloup.  Hmotnost: 2.5 kg 5.5116 lb Materiál: Polyesterová ocel s práškovým nástřikem odolná proti povětrnostním vlivům - Kompatibilní s položkou č. 61</t>
  </si>
  <si>
    <t>1769570044</t>
  </si>
  <si>
    <t>DT_048</t>
  </si>
  <si>
    <t>2081342803</t>
  </si>
  <si>
    <t>DT_049</t>
  </si>
  <si>
    <t>Osm kanálů účinného zesílení třídy D Velmi vysoká hustota výkonu ve výšce 2U racku Celkový výkon 10 000 W Vysoce výkonný 96kHz DSP na všech vstupech a výstupech (48kHz na výstupech při implementaci filtrů FIR) Spínaný napájecí zdroj Globální síťový provoz</t>
  </si>
  <si>
    <t>1717556514</t>
  </si>
  <si>
    <t>DT_050</t>
  </si>
  <si>
    <t>Nosný rám 22U s kabeláží a kompletní NFa AES67 kabeláž na 19“ rackových lištách</t>
  </si>
  <si>
    <t>set</t>
  </si>
  <si>
    <t>1912455723</t>
  </si>
  <si>
    <t>DT_051</t>
  </si>
  <si>
    <t>vzdálený přístup Mikrotec a AES67 netgear hub</t>
  </si>
  <si>
    <t>-55787381</t>
  </si>
  <si>
    <t>DT_052</t>
  </si>
  <si>
    <t xml:space="preserve">Reproduktorový kabel  4 x 2,5 mm² vnější průměr 12 mm odpor 0,6 Ohm/100 m</t>
  </si>
  <si>
    <t>-675904850</t>
  </si>
  <si>
    <t>DT_053</t>
  </si>
  <si>
    <t xml:space="preserve">Reproduktorový kabel  2 x 2,5 mm² vnější průměr 8,5 mm odpor 0,6 Ohm/100 m</t>
  </si>
  <si>
    <t>-2021625151</t>
  </si>
  <si>
    <t>DT_054</t>
  </si>
  <si>
    <t>krabice, spojovací materiál, pomocný montážní materiál</t>
  </si>
  <si>
    <t>1604421361</t>
  </si>
  <si>
    <t>DT_055</t>
  </si>
  <si>
    <t>AES67 kabelový rámový nosný kabel Cat6a iK81/Netgear</t>
  </si>
  <si>
    <t>680005934</t>
  </si>
  <si>
    <t>DT_056</t>
  </si>
  <si>
    <t>sada konektorů kromě nosného rámu</t>
  </si>
  <si>
    <t>1636373187</t>
  </si>
  <si>
    <t>DT_057</t>
  </si>
  <si>
    <t>Programování VU Net, optimalizace reproduktorů</t>
  </si>
  <si>
    <t>práce</t>
  </si>
  <si>
    <t>1218059712</t>
  </si>
  <si>
    <t>DT_058</t>
  </si>
  <si>
    <t>Programování prostorového procesoru a maticového procesoru</t>
  </si>
  <si>
    <t>428448519</t>
  </si>
  <si>
    <t>DT_059</t>
  </si>
  <si>
    <t xml:space="preserve">Digitální mixážní pult.  24 motorizovaných  faderů  Plně konfigurovatelné rozvržení: 144 channel stripů  Uživatelské rozhraní Harmony integruje ovládací prvky rozmístěné okolo a uvnitř obrazovky 2x 12” kapacitní obrazovka: Ovládání gesty: dotekem, posunut</t>
  </si>
  <si>
    <t>-1176483651</t>
  </si>
  <si>
    <t>DT_060</t>
  </si>
  <si>
    <t xml:space="preserve">Digitální rackový  MixRack pro systém hlavní mixážní pult s DANTE 64x IN, 32x OUT XCVI 160×64 FPGA jádro  vzorkovací frekvence 96 kHz  kapacita 128 vstupů a 64 výstupů konfigurovatelné sběrnice  16x RackExtra FX  16x DCA  vestavěný generátor signálu  přeh</t>
  </si>
  <si>
    <t>-738609841</t>
  </si>
  <si>
    <t>DT_061</t>
  </si>
  <si>
    <t xml:space="preserve">Digitální Stagebox  16 mikrofonních předzesilovačů s fantomovým napájení s LED indikací  8 linkových XLR výstupů Kompatibilita s dLive S Class a C Class, Avantis, SQ a AHM-64  Možnost připojení až 6ti expandérů DX168 pro 96 vstupů a 48 výstupů  „Cascade m</t>
  </si>
  <si>
    <t>213719177</t>
  </si>
  <si>
    <t>DT_062</t>
  </si>
  <si>
    <t>Tour - Case kompatibilní s položkou č.: 83</t>
  </si>
  <si>
    <t>-1704796337</t>
  </si>
  <si>
    <t>DT_063</t>
  </si>
  <si>
    <t>Tour - Case kompatibilní s položkou č.: 84</t>
  </si>
  <si>
    <t>-1353023100</t>
  </si>
  <si>
    <t>DT_064</t>
  </si>
  <si>
    <t>Tour - Case kompatibilní s položkou č.: 85</t>
  </si>
  <si>
    <t>-1701269239</t>
  </si>
  <si>
    <t>DT_065</t>
  </si>
  <si>
    <t xml:space="preserve">Reproduktor pro odposlechy  60 W rms / 100 V nebo 8 Ω, 90 dB, 45 – 20 000 Hz, přepínač výkonu, 8″ basový reproduktor, 50 mm kalotový výškový reproduktor, instalační konzola.</t>
  </si>
  <si>
    <t>-707825855</t>
  </si>
  <si>
    <t>DT_066</t>
  </si>
  <si>
    <t xml:space="preserve">Zónový zesilovač  pro odposlechy 1 mic + 3 mic/line + 2 line + 1 emg vstupy, 6 zón, 500 W</t>
  </si>
  <si>
    <t>1717895802</t>
  </si>
  <si>
    <t>DT_067</t>
  </si>
  <si>
    <t>Kondenzátorový mikrofon pro odposlech jeviště a hlediště, Kardioda, 145 dB, Phantom 48V</t>
  </si>
  <si>
    <t>396027414</t>
  </si>
  <si>
    <t>DT_068</t>
  </si>
  <si>
    <t xml:space="preserve">Set nahrávacích mikrofonnů DPA. 10x  4099, 10x Microdot adaptér, 10x  miniaturní mikrofonní kabel  s, 8x Klip pro housle , 3x Klip cello, 2x klip pro piáno , 4x Klip pro kytaru, 2x klip pro dechy, 2x univerzální klip , 2x klip pro basu, 2x klip pro bicí ,</t>
  </si>
  <si>
    <t>-1418575247</t>
  </si>
  <si>
    <t>D296</t>
  </si>
  <si>
    <t>DT_06: AV Technika</t>
  </si>
  <si>
    <t>D297</t>
  </si>
  <si>
    <t>DT_07: Řídící, kontrolní , datová technika pro zvukovou a video techniku techniku</t>
  </si>
  <si>
    <t>DT_069</t>
  </si>
  <si>
    <t xml:space="preserve">Rozvaděč /Racková skříň  32 HE, skleněné dveře 1552×600×800 mm, včetně vnitřního systému pro uspořádání kabelů</t>
  </si>
  <si>
    <t>-1711929068</t>
  </si>
  <si>
    <t>DT_070</t>
  </si>
  <si>
    <t>Panel 1U 12 x XLR</t>
  </si>
  <si>
    <t>541260374</t>
  </si>
  <si>
    <t>DT_071</t>
  </si>
  <si>
    <t>Panel 1U 16 x XLR /</t>
  </si>
  <si>
    <t>1139404728</t>
  </si>
  <si>
    <t>DT_072</t>
  </si>
  <si>
    <t xml:space="preserve">Panel 1U 1Gb Switch  16 portů  POE++</t>
  </si>
  <si>
    <t>-2142523211</t>
  </si>
  <si>
    <t>DT_073</t>
  </si>
  <si>
    <t>Panelový reproduktorový , čtyřpolový Twist konektor</t>
  </si>
  <si>
    <t>1087954422</t>
  </si>
  <si>
    <t>DT_074</t>
  </si>
  <si>
    <t>Panelový linkový XLT konektor Female</t>
  </si>
  <si>
    <t>-925200689</t>
  </si>
  <si>
    <t>DT_075</t>
  </si>
  <si>
    <t>Panelový datový BNC 75Ohm konektor</t>
  </si>
  <si>
    <t>327675753</t>
  </si>
  <si>
    <t>DT_076</t>
  </si>
  <si>
    <t xml:space="preserve">Panelový napájecí modul 230V  / 4x 230V</t>
  </si>
  <si>
    <t>-673417155</t>
  </si>
  <si>
    <t>DT_077</t>
  </si>
  <si>
    <t>Profesionální Patch kabel XLR /XLR Female/Male 0,9m</t>
  </si>
  <si>
    <t>-1952598453</t>
  </si>
  <si>
    <t>DT_078</t>
  </si>
  <si>
    <t>Profesionální síťový kabel CAT 6A SFTP Patch kabel 0,5m</t>
  </si>
  <si>
    <t>1076986376</t>
  </si>
  <si>
    <t>DT_079</t>
  </si>
  <si>
    <t>Instalační rack 9HE</t>
  </si>
  <si>
    <t>95090530</t>
  </si>
  <si>
    <t>DT_080</t>
  </si>
  <si>
    <t>Panel 1U 16 x XLR / Panelový konektor XLR3</t>
  </si>
  <si>
    <t>-548625326</t>
  </si>
  <si>
    <t>DT_081</t>
  </si>
  <si>
    <t>-379974993</t>
  </si>
  <si>
    <t>DT_082</t>
  </si>
  <si>
    <t>-1292766249</t>
  </si>
  <si>
    <t>DT_083</t>
  </si>
  <si>
    <t>Panelový datový RJ45 konektor</t>
  </si>
  <si>
    <t>98003401</t>
  </si>
  <si>
    <t>DT_084</t>
  </si>
  <si>
    <t>Profesionální Patch kabel BNC 0,5m</t>
  </si>
  <si>
    <t>-1047865113</t>
  </si>
  <si>
    <t>DT_085</t>
  </si>
  <si>
    <t>1090122524</t>
  </si>
  <si>
    <t>DT_086</t>
  </si>
  <si>
    <t>Instalační rack 6HE</t>
  </si>
  <si>
    <t>1657716744</t>
  </si>
  <si>
    <t>DT_087</t>
  </si>
  <si>
    <t>-791050551</t>
  </si>
  <si>
    <t>DT_088</t>
  </si>
  <si>
    <t>1872244620</t>
  </si>
  <si>
    <t>DT_089</t>
  </si>
  <si>
    <t>1164428219</t>
  </si>
  <si>
    <t>DT_090</t>
  </si>
  <si>
    <t>Panelový TV HDMI konektor 2.0</t>
  </si>
  <si>
    <t>1685484963</t>
  </si>
  <si>
    <t>DT_091</t>
  </si>
  <si>
    <t>14242172</t>
  </si>
  <si>
    <t>DT_092</t>
  </si>
  <si>
    <t>Přípojná audio periférie S1. 2 x 230V , 2x RJ 45</t>
  </si>
  <si>
    <t>-1835177908</t>
  </si>
  <si>
    <t>DT_093</t>
  </si>
  <si>
    <t xml:space="preserve">Přípojná audio periférie S3.  1 x 230V, 2 x panelový RJ 45, 2x panelový BNC</t>
  </si>
  <si>
    <t>1385101553</t>
  </si>
  <si>
    <t>DT_094</t>
  </si>
  <si>
    <t xml:space="preserve">Přípojná video periférie V1-V6. 1 x 230V, 1x panelový BNC, 1x panelový  HDMI, 1x panelový RJ 45</t>
  </si>
  <si>
    <t>-757781077</t>
  </si>
  <si>
    <t>DT_095</t>
  </si>
  <si>
    <t xml:space="preserve">Live post  4 x 230V, 4xRJ45. úprava pro zabudování  do elevace</t>
  </si>
  <si>
    <t>1839616259</t>
  </si>
  <si>
    <t>D298</t>
  </si>
  <si>
    <t xml:space="preserve">DT_08: Kabelové  trasy AV technika</t>
  </si>
  <si>
    <t>DT_096</t>
  </si>
  <si>
    <t>Kabel coaxiální H121 AL PE</t>
  </si>
  <si>
    <t>-675084047</t>
  </si>
  <si>
    <t>DT_097</t>
  </si>
  <si>
    <t>-414404874</t>
  </si>
  <si>
    <t>DT_098</t>
  </si>
  <si>
    <t>Datový kabel DMX, AES/EBU Cable | 0.34 mm² AWG22</t>
  </si>
  <si>
    <t>-663418697</t>
  </si>
  <si>
    <t>DT_099</t>
  </si>
  <si>
    <t xml:space="preserve">Linkový kabel mikrofonní  0.22 mm² AWG24</t>
  </si>
  <si>
    <t>-1096273169</t>
  </si>
  <si>
    <t>DT_100</t>
  </si>
  <si>
    <t>Instalační kabel 1-CXKH-R-J B2CAS1D0 3x2,5</t>
  </si>
  <si>
    <t>-1311250009</t>
  </si>
  <si>
    <t>D299</t>
  </si>
  <si>
    <t>DT_09: Video technika</t>
  </si>
  <si>
    <t>D300</t>
  </si>
  <si>
    <t>DT_10: Video technika</t>
  </si>
  <si>
    <t>DT_101</t>
  </si>
  <si>
    <t xml:space="preserve">TX a Rx bezdrátový -vysílač a přijímač  HDMI signálu. Duální HDMI výstupy na přijímači.Bateriový provoz nebo napájení USB C</t>
  </si>
  <si>
    <t>481992973</t>
  </si>
  <si>
    <t>DT_102</t>
  </si>
  <si>
    <t xml:space="preserve">Kamera pro sledování  jeviště 4K, 50xZoom ve Full HD. Pohyb Pan/Tilt, CMOS Sensor, 60fps.RTSP, RTMP, ONVIF, SRT, Multicast, Unicast</t>
  </si>
  <si>
    <t>-1011560993</t>
  </si>
  <si>
    <t>DT_103</t>
  </si>
  <si>
    <t xml:space="preserve">Kamera pro sledování  jeviště v  Black out režimu  4K, 50xZoom ve Full HD. Pohyb Pan/Tilt, CMOS Sensor, 60fps.RTSP, RTMP, ONVIF, SRT, Multicast, Unicast</t>
  </si>
  <si>
    <t>223820302</t>
  </si>
  <si>
    <t>DT_104</t>
  </si>
  <si>
    <t xml:space="preserve">Kamera pro sledování  hlediště 4K, 50xZoom ve Full HD. Pohyb Pan/Tilt, CMOS Sensor, 60fps.RTSP, RTMP, ONVIF, SRT, Multicast, Unicast</t>
  </si>
  <si>
    <t>1482556441</t>
  </si>
  <si>
    <t>DT_105</t>
  </si>
  <si>
    <t>Instalační kit pro kamery</t>
  </si>
  <si>
    <t>1036644936</t>
  </si>
  <si>
    <t>DT_106</t>
  </si>
  <si>
    <t xml:space="preserve">Network rozhraní pro videokamery  2x 1GbE RJ45 (Control &amp; AV)</t>
  </si>
  <si>
    <t>397189699</t>
  </si>
  <si>
    <t>DT_107</t>
  </si>
  <si>
    <t xml:space="preserve">Enkodér a dekodér pro videokamery POE++  2x 1GbE RJ45 (Control &amp; AV)</t>
  </si>
  <si>
    <t>1830243590</t>
  </si>
  <si>
    <t>DT_108</t>
  </si>
  <si>
    <t xml:space="preserve">PC pro video techniku  M90a Pro Gen 4 AiO 27" QHD IPS/i7-13700/16GB/1TB SSD/DVD- RW/1yPremier/Win11 Pro.</t>
  </si>
  <si>
    <t>-1707325956</t>
  </si>
  <si>
    <t>DT_109</t>
  </si>
  <si>
    <t xml:space="preserve">Videomatrix  I/O DSP s 32 obousměrnými kanály digitálního zvuku Dante™, 12 analogovými vstupy, 8 analogových výstupů a obsahuje až 8 kanálů konfigurovatelného USB, 4 x GIO, 2 Gibabit Ethernet. Dante protokol</t>
  </si>
  <si>
    <t>2125118328</t>
  </si>
  <si>
    <t>D301</t>
  </si>
  <si>
    <t>DT_11: Rošt, opona</t>
  </si>
  <si>
    <t>D302</t>
  </si>
  <si>
    <t>DT_12: Zařízení</t>
  </si>
  <si>
    <t>DT_110</t>
  </si>
  <si>
    <t>Demontáž stávajícího roštu</t>
  </si>
  <si>
    <t>-865921652</t>
  </si>
  <si>
    <t>DT_111</t>
  </si>
  <si>
    <t xml:space="preserve">Trubka podélně svařovaná hladká.  EN 10219 průměr 48,3x3,2</t>
  </si>
  <si>
    <t>1411459035</t>
  </si>
  <si>
    <t>DT_112</t>
  </si>
  <si>
    <t>Výroba konstrukce</t>
  </si>
  <si>
    <t>917839449</t>
  </si>
  <si>
    <t>DT_113</t>
  </si>
  <si>
    <t>Kotvící technologie</t>
  </si>
  <si>
    <t>622618082</t>
  </si>
  <si>
    <t>DT_114</t>
  </si>
  <si>
    <t>Sestava pro portálovou tyč s dvěma rameny</t>
  </si>
  <si>
    <t>-379399443</t>
  </si>
  <si>
    <t>DT_115</t>
  </si>
  <si>
    <t>Vertikální portálová tyč 48x3,2mm EN 10219</t>
  </si>
  <si>
    <t>1120236145</t>
  </si>
  <si>
    <t>DT_116</t>
  </si>
  <si>
    <t>Doprava</t>
  </si>
  <si>
    <t>-1712224896</t>
  </si>
  <si>
    <t>DT_117</t>
  </si>
  <si>
    <t>-2058351801</t>
  </si>
  <si>
    <t>DT_118</t>
  </si>
  <si>
    <t xml:space="preserve">Jednofázové zdvihací zařízení s proměnnou rychlostí.  Nostnost 240 kg. Rozměry: 400x370x260.</t>
  </si>
  <si>
    <t>-402956797</t>
  </si>
  <si>
    <t>DT_119</t>
  </si>
  <si>
    <t xml:space="preserve">Zdvihací motorové zařízení s pevnou rychlostí. Nostnost 250Kg. Rozměry 410x380x320. Bezpečnostní norma BGV D8+ pro provoz  nad hledištěm</t>
  </si>
  <si>
    <t>343691204</t>
  </si>
  <si>
    <t>DT_120</t>
  </si>
  <si>
    <t>Nosná trubka Trubka podélně svařovaná hladká, EN 10219, 51 x 5mm</t>
  </si>
  <si>
    <t>-18090968</t>
  </si>
  <si>
    <t>DT_121</t>
  </si>
  <si>
    <t xml:space="preserve">Závěs na  mototorový zdvih. Nostnost 750Kg</t>
  </si>
  <si>
    <t>-957923230</t>
  </si>
  <si>
    <t>DT_122</t>
  </si>
  <si>
    <t xml:space="preserve">Závěsný hák  s okem. Nostnost 750Kg</t>
  </si>
  <si>
    <t>-610116392</t>
  </si>
  <si>
    <t>DT_123</t>
  </si>
  <si>
    <t>Dráha opony, kolejnice typu TT</t>
  </si>
  <si>
    <t>-12002412</t>
  </si>
  <si>
    <t>DT_124</t>
  </si>
  <si>
    <t>Spojka kolejnice opony TT</t>
  </si>
  <si>
    <t>1455355971</t>
  </si>
  <si>
    <t>DT_125</t>
  </si>
  <si>
    <t>Stropní úchyt kolejnice TT</t>
  </si>
  <si>
    <t>1656861708</t>
  </si>
  <si>
    <t>DT_126</t>
  </si>
  <si>
    <t>Základní jezdec opony TT</t>
  </si>
  <si>
    <t>1514665797</t>
  </si>
  <si>
    <t>DT_127</t>
  </si>
  <si>
    <t>Jezdec opony TT určený pro překrytí opony s motorovým pohonem</t>
  </si>
  <si>
    <t>-826806386</t>
  </si>
  <si>
    <t>DT_128</t>
  </si>
  <si>
    <t>Závitová tyč M10 určená pro kolejnici TT / stropní uchycení</t>
  </si>
  <si>
    <t>2114781490</t>
  </si>
  <si>
    <t>DT_129</t>
  </si>
  <si>
    <t xml:space="preserve">Koncový bod  kolejnice opony  TT</t>
  </si>
  <si>
    <t>3806737</t>
  </si>
  <si>
    <t>DT_130</t>
  </si>
  <si>
    <t>Hlavní kladka kolejnice TT</t>
  </si>
  <si>
    <t>10258326</t>
  </si>
  <si>
    <t>DT_131</t>
  </si>
  <si>
    <t>Nosný provaz opony</t>
  </si>
  <si>
    <t>615654476</t>
  </si>
  <si>
    <t>DT_132</t>
  </si>
  <si>
    <t>Držák provazu opony</t>
  </si>
  <si>
    <t>1408631600</t>
  </si>
  <si>
    <t>DT_133</t>
  </si>
  <si>
    <t>Převodovka pro provaz opony/motorový pohon</t>
  </si>
  <si>
    <t>84531294</t>
  </si>
  <si>
    <t>DT_134</t>
  </si>
  <si>
    <t xml:space="preserve">Motorový pohon opony TT.1x230V /6A  /120W. Tichý chod, nastavitelné rychlosti 12/24/54 Nm</t>
  </si>
  <si>
    <t>-1482757634</t>
  </si>
  <si>
    <t>DT_135</t>
  </si>
  <si>
    <t xml:space="preserve">Kontrolní jednoka  pro motorový pohon</t>
  </si>
  <si>
    <t>-1485285877</t>
  </si>
  <si>
    <t>DT_136</t>
  </si>
  <si>
    <t>Ovládání opony s možností ovládání DMX : Start , Stop, Rychlost</t>
  </si>
  <si>
    <t>2062297226</t>
  </si>
  <si>
    <t>DT_137</t>
  </si>
  <si>
    <t xml:space="preserve">Sametová  opona ze dvou kusů. Samet 520g/1m, řasení 50%, Překryt 70cm</t>
  </si>
  <si>
    <t>-2072027783</t>
  </si>
  <si>
    <t>DT_138</t>
  </si>
  <si>
    <t>426829672</t>
  </si>
  <si>
    <t>DT_139</t>
  </si>
  <si>
    <t>768055000</t>
  </si>
  <si>
    <t>DT_140</t>
  </si>
  <si>
    <t>923621190</t>
  </si>
  <si>
    <t>DT_141</t>
  </si>
  <si>
    <t>572009060</t>
  </si>
  <si>
    <t>DT_142</t>
  </si>
  <si>
    <t>Horizont. Samet 500kg/1m. Jednodílný</t>
  </si>
  <si>
    <t>1763197588</t>
  </si>
  <si>
    <t>D303</t>
  </si>
  <si>
    <t>DT_13: Instalace</t>
  </si>
  <si>
    <t>DT_143</t>
  </si>
  <si>
    <t>Instalace stmívačů a racku pro stmívače.</t>
  </si>
  <si>
    <t>1572775768</t>
  </si>
  <si>
    <t>DT_144</t>
  </si>
  <si>
    <t>Instalace kabelových tras</t>
  </si>
  <si>
    <t>-591696925</t>
  </si>
  <si>
    <t>DT_145</t>
  </si>
  <si>
    <t xml:space="preserve">Instalace  divadelní nosného roštu</t>
  </si>
  <si>
    <t>-1285793732</t>
  </si>
  <si>
    <t>DT_146</t>
  </si>
  <si>
    <t>Instalace zvukové techniky a videotechniky</t>
  </si>
  <si>
    <t>210537997</t>
  </si>
  <si>
    <t>DT_147</t>
  </si>
  <si>
    <t>Instalace jevištních technologií</t>
  </si>
  <si>
    <t>1808438616</t>
  </si>
  <si>
    <t>DT_148</t>
  </si>
  <si>
    <t>Veškeré stavební přípomoci</t>
  </si>
  <si>
    <t>-173803078</t>
  </si>
  <si>
    <t>DT_149</t>
  </si>
  <si>
    <t>komplet</t>
  </si>
  <si>
    <t>-1654228218</t>
  </si>
  <si>
    <t>DT_150</t>
  </si>
  <si>
    <t>Dílenská dokumentace</t>
  </si>
  <si>
    <t>1654227286</t>
  </si>
  <si>
    <t>DT_151</t>
  </si>
  <si>
    <t>Dokumentace skutečného provedení</t>
  </si>
  <si>
    <t>1311594772</t>
  </si>
  <si>
    <t>DT_152</t>
  </si>
  <si>
    <t>Revize elektroinstalací</t>
  </si>
  <si>
    <t>-2073239087</t>
  </si>
  <si>
    <t>13 - Zahradní a krajinářské úpravy</t>
  </si>
  <si>
    <t>D313 - SAD_01: montáž</t>
  </si>
  <si>
    <t>D314 - SAD_02: dodávky</t>
  </si>
  <si>
    <t>D309 - 0021: Úprava podloží a základové spáry</t>
  </si>
  <si>
    <t>D313</t>
  </si>
  <si>
    <t>SAD_01: montáž</t>
  </si>
  <si>
    <t>SAD_001</t>
  </si>
  <si>
    <t>Obdělání půdy hrabáním, v rovině</t>
  </si>
  <si>
    <t>-420832190</t>
  </si>
  <si>
    <t>SAD_002</t>
  </si>
  <si>
    <t>Hloub. jamek bez výměny půdy do 0,05 m3</t>
  </si>
  <si>
    <t>-2060170539</t>
  </si>
  <si>
    <t>SAD_003</t>
  </si>
  <si>
    <t>Výsadba dřevin s balem D do 20 cm, v rovině</t>
  </si>
  <si>
    <t>-506431688</t>
  </si>
  <si>
    <t>SAD_004</t>
  </si>
  <si>
    <t>Výsadba květin hrnkovaných – záhony parter</t>
  </si>
  <si>
    <t>-1397844583</t>
  </si>
  <si>
    <t>SAD_005</t>
  </si>
  <si>
    <t>založení záhonu, rov., hornina 4</t>
  </si>
  <si>
    <t>-1729731258</t>
  </si>
  <si>
    <t>SAD_006</t>
  </si>
  <si>
    <t xml:space="preserve">Položení separační fólie  vč. dodání - střecha</t>
  </si>
  <si>
    <t>611655360</t>
  </si>
  <si>
    <t>SAD_007</t>
  </si>
  <si>
    <t>Drenážní rohož AquaDrain HB položená na sucho vč. dodání – střechy</t>
  </si>
  <si>
    <t>-1082723269</t>
  </si>
  <si>
    <t>SAD_008</t>
  </si>
  <si>
    <t>Položení vrstvy z geotextilie, vč. dodání – středcha</t>
  </si>
  <si>
    <t>1948120593</t>
  </si>
  <si>
    <t>SAD_009</t>
  </si>
  <si>
    <t xml:space="preserve">Uložení výkopku bez zhutnění – spodní substrát  20 cm</t>
  </si>
  <si>
    <t>-1580636136</t>
  </si>
  <si>
    <t>SAD_010</t>
  </si>
  <si>
    <t>dtto, záhonový substrát 30 cm</t>
  </si>
  <si>
    <t>-1570561910</t>
  </si>
  <si>
    <t>SAD_011</t>
  </si>
  <si>
    <t>dtto, extenzivní, substrát – střecha</t>
  </si>
  <si>
    <t>501047066</t>
  </si>
  <si>
    <t>SAD_012</t>
  </si>
  <si>
    <t>dtto, prokořenitelný substrát po dlažbu</t>
  </si>
  <si>
    <t>970761677</t>
  </si>
  <si>
    <t>SAD_013</t>
  </si>
  <si>
    <t>Položení travního koberce – rozchodníků</t>
  </si>
  <si>
    <t>738774848</t>
  </si>
  <si>
    <t>SAD_014</t>
  </si>
  <si>
    <t>Příprava nádob na výsadbu do 0,3 m2 – skalka</t>
  </si>
  <si>
    <t>-1893477120</t>
  </si>
  <si>
    <t>SAD_015</t>
  </si>
  <si>
    <t xml:space="preserve">Výsadba květin hrnkovaných  - skalka</t>
  </si>
  <si>
    <t>1753690104</t>
  </si>
  <si>
    <t>D314</t>
  </si>
  <si>
    <t>SAD_02: dodávky</t>
  </si>
  <si>
    <t>SAD_016</t>
  </si>
  <si>
    <t>střešní substrát extenzivní</t>
  </si>
  <si>
    <t>-391059500</t>
  </si>
  <si>
    <t>SAD_017</t>
  </si>
  <si>
    <t>spodní substrát</t>
  </si>
  <si>
    <t>1243538336</t>
  </si>
  <si>
    <t>SAD_018</t>
  </si>
  <si>
    <t>záhonový substrát</t>
  </si>
  <si>
    <t>-574647068</t>
  </si>
  <si>
    <t>SAD_019</t>
  </si>
  <si>
    <t>prokořenitelný substrát pod chodník</t>
  </si>
  <si>
    <t>1256521793</t>
  </si>
  <si>
    <t>SAD_020</t>
  </si>
  <si>
    <t>substrátr do tvarovek skalky 117x0.04</t>
  </si>
  <si>
    <t>-337049622</t>
  </si>
  <si>
    <t>SAD_021</t>
  </si>
  <si>
    <t>rozchodníkový koberec</t>
  </si>
  <si>
    <t>-452112875</t>
  </si>
  <si>
    <t>SAD_022</t>
  </si>
  <si>
    <t>Hedera helix Goldheart kont 2,5 i.</t>
  </si>
  <si>
    <t>-1521646066</t>
  </si>
  <si>
    <t>SAD_023</t>
  </si>
  <si>
    <t>Clematis montana kont 2,5 i.</t>
  </si>
  <si>
    <t>-529256773</t>
  </si>
  <si>
    <t>SAD_024</t>
  </si>
  <si>
    <t>Clematis viticella kont 2,5 i.</t>
  </si>
  <si>
    <t>264168824</t>
  </si>
  <si>
    <t>SAD_025</t>
  </si>
  <si>
    <t>Clematis tangutica kont 2,5 i.</t>
  </si>
  <si>
    <t>1514056731</t>
  </si>
  <si>
    <t>SAD_026</t>
  </si>
  <si>
    <t>Cotoneaster dammerii Cardinal kont 2,5 i.</t>
  </si>
  <si>
    <t>-1600228865</t>
  </si>
  <si>
    <t>SAD_027</t>
  </si>
  <si>
    <t xml:space="preserve">Euonymus fortunei radicans  kont 2,5 i.</t>
  </si>
  <si>
    <t>1519378940</t>
  </si>
  <si>
    <t>SAD_028</t>
  </si>
  <si>
    <t>Hosta sp.</t>
  </si>
  <si>
    <t>-866423106</t>
  </si>
  <si>
    <t>SAD_029</t>
  </si>
  <si>
    <t>Heuchera hybrida</t>
  </si>
  <si>
    <t>-1084951224</t>
  </si>
  <si>
    <t>SAD_030</t>
  </si>
  <si>
    <t>Aster novae-angliae</t>
  </si>
  <si>
    <t>-752151693</t>
  </si>
  <si>
    <t>SAD_031</t>
  </si>
  <si>
    <t>Sedum spectabile</t>
  </si>
  <si>
    <t>-297581128</t>
  </si>
  <si>
    <t>SAD_032</t>
  </si>
  <si>
    <t>Panicum virgatum Warior</t>
  </si>
  <si>
    <t>1206915633</t>
  </si>
  <si>
    <t>SAD_033</t>
  </si>
  <si>
    <t>Miscanthus sinensis</t>
  </si>
  <si>
    <t>-1223137781</t>
  </si>
  <si>
    <t>SAD_034</t>
  </si>
  <si>
    <t>Matteucia struthiopteris</t>
  </si>
  <si>
    <t>87255623</t>
  </si>
  <si>
    <t>SAD_035</t>
  </si>
  <si>
    <t>Bergenia cordifolia</t>
  </si>
  <si>
    <t>811223509</t>
  </si>
  <si>
    <t>SAD_036</t>
  </si>
  <si>
    <t>Anemone hupehensis</t>
  </si>
  <si>
    <t>396221593</t>
  </si>
  <si>
    <t>SAD_037</t>
  </si>
  <si>
    <t>Carex morrovii</t>
  </si>
  <si>
    <t>-2056060678</t>
  </si>
  <si>
    <t>SAD_038</t>
  </si>
  <si>
    <t>Carex plantaginea</t>
  </si>
  <si>
    <t>kd</t>
  </si>
  <si>
    <t>1834424296</t>
  </si>
  <si>
    <t>SAD_040</t>
  </si>
  <si>
    <t>Přesun hmot pro sadovnické a krajin. úpravy do 5km</t>
  </si>
  <si>
    <t>707524605</t>
  </si>
  <si>
    <t>D309</t>
  </si>
  <si>
    <t>0021: Úprava podloží a základové spáry</t>
  </si>
  <si>
    <t>212341111</t>
  </si>
  <si>
    <t>Obetonování drenážních trub mezerovitým betonem</t>
  </si>
  <si>
    <t>-68557536</t>
  </si>
  <si>
    <t>212750101</t>
  </si>
  <si>
    <t>Trativod z drenážních trubek PVC-U SN 4 perforace 360° včetně lože otevřený výkop DN 100 pro budovy plocha pro vtékání vody min. 80 cm2/m</t>
  </si>
  <si>
    <t>685202960</t>
  </si>
  <si>
    <t>212972112</t>
  </si>
  <si>
    <t>Opláštění drenážních trub filtrační textilií DN 100</t>
  </si>
  <si>
    <t>1942097713</t>
  </si>
  <si>
    <t>14 - VRN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</si>
  <si>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</si>
  <si>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</si>
  <si>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</si>
  <si>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</si>
  <si>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</si>
  <si>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</si>
  <si>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011002000</t>
  </si>
  <si>
    <t>Průzkumné práce</t>
  </si>
  <si>
    <t>-419911518</t>
  </si>
  <si>
    <t>011314000</t>
  </si>
  <si>
    <t>Archeologický dohled</t>
  </si>
  <si>
    <t>175747560</t>
  </si>
  <si>
    <t>011434000</t>
  </si>
  <si>
    <t>Měření hluku</t>
  </si>
  <si>
    <t>1545697840</t>
  </si>
  <si>
    <t>012414000</t>
  </si>
  <si>
    <t>Geometrický plán</t>
  </si>
  <si>
    <t>991649765</t>
  </si>
  <si>
    <t>012434000</t>
  </si>
  <si>
    <t>Geodetická aktualizační dokumentace (GAD DTM)</t>
  </si>
  <si>
    <t>340298187</t>
  </si>
  <si>
    <t>012444000</t>
  </si>
  <si>
    <t>Geodetické měření skutečného provedení stavby</t>
  </si>
  <si>
    <t>-425401977</t>
  </si>
  <si>
    <t>Výrobní dokumentace stavby - stavební část</t>
  </si>
  <si>
    <t>109908110</t>
  </si>
  <si>
    <t>Dokumentace skutečného provedení stavby-stavební část</t>
  </si>
  <si>
    <t>1383543593</t>
  </si>
  <si>
    <t>013274000</t>
  </si>
  <si>
    <t>Pasportizace objektu před započetím prací</t>
  </si>
  <si>
    <t>-1387814494</t>
  </si>
  <si>
    <t>013284000</t>
  </si>
  <si>
    <t>Pasportizace objektu po provedení prací</t>
  </si>
  <si>
    <t>1390496153</t>
  </si>
  <si>
    <t>VRN2</t>
  </si>
  <si>
    <t>Příprava staveniště</t>
  </si>
  <si>
    <t>023103000</t>
  </si>
  <si>
    <t>Neočekávané vyklizení objektů</t>
  </si>
  <si>
    <t>1750288776</t>
  </si>
  <si>
    <t>VRN3</t>
  </si>
  <si>
    <t>Zařízení staveniště</t>
  </si>
  <si>
    <t>031002000</t>
  </si>
  <si>
    <t>Související (přípravné) práce pro zařízení staveniště</t>
  </si>
  <si>
    <t>343934298</t>
  </si>
  <si>
    <t>031303000</t>
  </si>
  <si>
    <t>Náklady na zábor</t>
  </si>
  <si>
    <t>den</t>
  </si>
  <si>
    <t>381486088</t>
  </si>
  <si>
    <t>032103000</t>
  </si>
  <si>
    <t>Náklady na stavební buňky, úpravu stávajících objektů</t>
  </si>
  <si>
    <t>165455601</t>
  </si>
  <si>
    <t>032503000</t>
  </si>
  <si>
    <t>Skládky na staveništi</t>
  </si>
  <si>
    <t>-956841325</t>
  </si>
  <si>
    <t>032803000</t>
  </si>
  <si>
    <t>Ostatní vybavení staveniště</t>
  </si>
  <si>
    <t>1179893088</t>
  </si>
  <si>
    <t>032903000</t>
  </si>
  <si>
    <t>Náklady na provoz a údržbu vybavení staveniště</t>
  </si>
  <si>
    <t>1497353158</t>
  </si>
  <si>
    <t>033103000</t>
  </si>
  <si>
    <t>Připojení energií pro zařízení staveniště</t>
  </si>
  <si>
    <t>1498202638</t>
  </si>
  <si>
    <t>034103000</t>
  </si>
  <si>
    <t>Oplocení staveniště</t>
  </si>
  <si>
    <t>1040341035</t>
  </si>
  <si>
    <t>034303000</t>
  </si>
  <si>
    <t>Dopravní značení na staveništi</t>
  </si>
  <si>
    <t>10959872</t>
  </si>
  <si>
    <t>034403000</t>
  </si>
  <si>
    <t>Osvětlení staveniště</t>
  </si>
  <si>
    <t>-88194047</t>
  </si>
  <si>
    <t>034503000</t>
  </si>
  <si>
    <t>Informační tabule na staveništi</t>
  </si>
  <si>
    <t>-1397258704</t>
  </si>
  <si>
    <t>034703000</t>
  </si>
  <si>
    <t>Ochranné konstrukce</t>
  </si>
  <si>
    <t>1892078173</t>
  </si>
  <si>
    <t>035103000</t>
  </si>
  <si>
    <t>Pronájem ploch</t>
  </si>
  <si>
    <t>1332365352</t>
  </si>
  <si>
    <t>039103000</t>
  </si>
  <si>
    <t>Rozebrání, bourání a odvoz zařízení staveniště</t>
  </si>
  <si>
    <t>1869721328</t>
  </si>
  <si>
    <t>VRN4</t>
  </si>
  <si>
    <t>Inženýrská činnost</t>
  </si>
  <si>
    <t>041414000</t>
  </si>
  <si>
    <t>Plán BOZP</t>
  </si>
  <si>
    <t>-59188918</t>
  </si>
  <si>
    <t>043154000</t>
  </si>
  <si>
    <t>Zkoušky hutnicí</t>
  </si>
  <si>
    <t>kp</t>
  </si>
  <si>
    <t>-1000546637</t>
  </si>
  <si>
    <t>043224000</t>
  </si>
  <si>
    <t>Monitoring celkem</t>
  </si>
  <si>
    <t>-1153767361</t>
  </si>
  <si>
    <t>045203000</t>
  </si>
  <si>
    <t>Kompletační činnost</t>
  </si>
  <si>
    <t>-474064934</t>
  </si>
  <si>
    <t>045303000</t>
  </si>
  <si>
    <t>Koordinační činnost</t>
  </si>
  <si>
    <t>kpl…</t>
  </si>
  <si>
    <t>-1383775675</t>
  </si>
  <si>
    <t>VRN5</t>
  </si>
  <si>
    <t>Finanční náklady</t>
  </si>
  <si>
    <t>051103000</t>
  </si>
  <si>
    <t>Pojištění proti vlivu vyšší moci</t>
  </si>
  <si>
    <t>-369395744</t>
  </si>
  <si>
    <t>053002000</t>
  </si>
  <si>
    <t>Poplatky</t>
  </si>
  <si>
    <t>-1659830629</t>
  </si>
  <si>
    <t>056002000</t>
  </si>
  <si>
    <t>Bankovní záruka</t>
  </si>
  <si>
    <t>293084323</t>
  </si>
  <si>
    <t>VRN6</t>
  </si>
  <si>
    <t>Územní vlivy</t>
  </si>
  <si>
    <t>061002000</t>
  </si>
  <si>
    <t>Vliv klimatických podmínek</t>
  </si>
  <si>
    <t>135221165</t>
  </si>
  <si>
    <t>062103000</t>
  </si>
  <si>
    <t>Překládání nákladu</t>
  </si>
  <si>
    <t>2075827693</t>
  </si>
  <si>
    <t>062303000</t>
  </si>
  <si>
    <t xml:space="preserve">Použití nezvyklých dopravních prostředků pro všechny práce  na staveništi</t>
  </si>
  <si>
    <t>-1445824103</t>
  </si>
  <si>
    <t>063603000</t>
  </si>
  <si>
    <t>Omezený přístup těžké techniky</t>
  </si>
  <si>
    <t>207107946</t>
  </si>
  <si>
    <t>VRN7</t>
  </si>
  <si>
    <t>Provozní vlivy</t>
  </si>
  <si>
    <t>072103000</t>
  </si>
  <si>
    <t>Silniční provoz - projednání DIO a zajištění DIR</t>
  </si>
  <si>
    <t>2136866358</t>
  </si>
  <si>
    <t>072203000</t>
  </si>
  <si>
    <t>Silniční provoz - zajištění DIO (dopravní značení)</t>
  </si>
  <si>
    <t>857634584</t>
  </si>
  <si>
    <t>072303000</t>
  </si>
  <si>
    <t>Rušení stavby silničním provozem</t>
  </si>
  <si>
    <t>-1419731874</t>
  </si>
  <si>
    <t>073002000</t>
  </si>
  <si>
    <t>Ztížený pohyb vozidel v centrech měst</t>
  </si>
  <si>
    <t>ks…</t>
  </si>
  <si>
    <t>-1363041920</t>
  </si>
  <si>
    <t>079002000</t>
  </si>
  <si>
    <t>Ostatní provozní vlivy</t>
  </si>
  <si>
    <t>2013636140</t>
  </si>
  <si>
    <t>091002000</t>
  </si>
  <si>
    <t>Základ pro věžový jeřáb</t>
  </si>
  <si>
    <t>836405029</t>
  </si>
  <si>
    <t>091103000</t>
  </si>
  <si>
    <t>Stroje a zařízení nevyžadující montáž - manipulátor</t>
  </si>
  <si>
    <t>1076153298</t>
  </si>
  <si>
    <t>091803000</t>
  </si>
  <si>
    <t>Vybavení BOZP objektu</t>
  </si>
  <si>
    <t>1655431598</t>
  </si>
  <si>
    <t>092002000</t>
  </si>
  <si>
    <t>Ostatní náklady související s provozem</t>
  </si>
  <si>
    <t>1869904961</t>
  </si>
  <si>
    <t>092103000</t>
  </si>
  <si>
    <t>Náklady na zkušební provoz všech instalovaných zařízení a technologií</t>
  </si>
  <si>
    <t>145442057</t>
  </si>
  <si>
    <t>736814499</t>
  </si>
  <si>
    <t>094002000</t>
  </si>
  <si>
    <t>Ostatní náklady související s výstavbou - mtž,dmtž,nájem věžového jeřábu</t>
  </si>
  <si>
    <t>-2020007413</t>
  </si>
  <si>
    <t>094203000</t>
  </si>
  <si>
    <t>Zimní opatření na stavbě</t>
  </si>
  <si>
    <t>měsíc</t>
  </si>
  <si>
    <t>1639430940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</si>
</sst>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Dejvické divadlo-Přístavba a stavební úpravy objektu č.p.1084, k.ú. Dejvice, Zelená 15a,Praha 6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15. 12. 2024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ROUND(AG95+AG96+AG97+SUM(AG101:AG103)+AG109+SUM(AG116:AG121),2)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ROUND(AS95+AS96+AS97+SUM(AS101:AS103)+AS109+SUM(AS116:AS121),2)</f>
        <v>0</v>
      </c>
      <c r="AT94" s="111">
        <f>ROUND(SUM(AV94:AW94),2)</f>
        <v>0</v>
      </c>
      <c r="AU94" s="112">
        <f>ROUND(AU95+AU96+AU97+SUM(AU101:AU103)+AU109+SUM(AU116:AU121),5)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ROUND(AZ95+AZ96+AZ97+SUM(AZ101:AZ103)+AZ109+SUM(AZ116:AZ121),2)</f>
        <v>0</v>
      </c>
      <c r="BA94" s="111">
        <f>ROUND(BA95+BA96+BA97+SUM(BA101:BA103)+BA109+SUM(BA116:BA121),2)</f>
        <v>0</v>
      </c>
      <c r="BB94" s="111">
        <f>ROUND(BB95+BB96+BB97+SUM(BB101:BB103)+BB109+SUM(BB116:BB121),2)</f>
        <v>0</v>
      </c>
      <c r="BC94" s="111">
        <f>ROUND(BC95+BC96+BC97+SUM(BC101:BC103)+BC109+SUM(BC116:BC121),2)</f>
        <v>0</v>
      </c>
      <c r="BD94" s="113">
        <f>ROUND(BD95+BD96+BD97+SUM(BD101:BD103)+BD109+SUM(BD116:BD121),2)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78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Bourací práce'!J30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'01 - Bourací práce'!P127</f>
        <v>0</v>
      </c>
      <c r="AV95" s="125">
        <f>'01 - Bourací práce'!J33</f>
        <v>0</v>
      </c>
      <c r="AW95" s="125">
        <f>'01 - Bourací práce'!J34</f>
        <v>0</v>
      </c>
      <c r="AX95" s="125">
        <f>'01 - Bourací práce'!J35</f>
        <v>0</v>
      </c>
      <c r="AY95" s="125">
        <f>'01 - Bourací práce'!J36</f>
        <v>0</v>
      </c>
      <c r="AZ95" s="125">
        <f>'01 - Bourací práce'!F33</f>
        <v>0</v>
      </c>
      <c r="BA95" s="125">
        <f>'01 - Bourací práce'!F34</f>
        <v>0</v>
      </c>
      <c r="BB95" s="125">
        <f>'01 - Bourací práce'!F35</f>
        <v>0</v>
      </c>
      <c r="BC95" s="125">
        <f>'01 - Bourací práce'!F36</f>
        <v>0</v>
      </c>
      <c r="BD95" s="127">
        <f>'01 - Bourací práce'!F37</f>
        <v>0</v>
      </c>
      <c r="BE95" s="7"/>
      <c r="BT95" s="128" t="s">
        <v>80</v>
      </c>
      <c r="BV95" s="128" t="s">
        <v>75</v>
      </c>
      <c r="BW95" s="128" t="s">
        <v>81</v>
      </c>
      <c r="BX95" s="128" t="s">
        <v>5</v>
      </c>
      <c r="CL95" s="128" t="s">
        <v>1</v>
      </c>
      <c r="CM95" s="128" t="s">
        <v>82</v>
      </c>
    </row>
    <row r="96" s="7" customFormat="1" ht="16.5" customHeight="1">
      <c r="A96" s="116" t="s">
        <v>77</v>
      </c>
      <c r="B96" s="117"/>
      <c r="C96" s="118"/>
      <c r="D96" s="119" t="s">
        <v>83</v>
      </c>
      <c r="E96" s="119"/>
      <c r="F96" s="119"/>
      <c r="G96" s="119"/>
      <c r="H96" s="119"/>
      <c r="I96" s="120"/>
      <c r="J96" s="119" t="s">
        <v>84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Stavební část'!J30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79</v>
      </c>
      <c r="AR96" s="123"/>
      <c r="AS96" s="124">
        <v>0</v>
      </c>
      <c r="AT96" s="125">
        <f>ROUND(SUM(AV96:AW96),2)</f>
        <v>0</v>
      </c>
      <c r="AU96" s="126">
        <f>'02 - Stavební část'!P152</f>
        <v>0</v>
      </c>
      <c r="AV96" s="125">
        <f>'02 - Stavební část'!J33</f>
        <v>0</v>
      </c>
      <c r="AW96" s="125">
        <f>'02 - Stavební část'!J34</f>
        <v>0</v>
      </c>
      <c r="AX96" s="125">
        <f>'02 - Stavební část'!J35</f>
        <v>0</v>
      </c>
      <c r="AY96" s="125">
        <f>'02 - Stavební část'!J36</f>
        <v>0</v>
      </c>
      <c r="AZ96" s="125">
        <f>'02 - Stavební část'!F33</f>
        <v>0</v>
      </c>
      <c r="BA96" s="125">
        <f>'02 - Stavební část'!F34</f>
        <v>0</v>
      </c>
      <c r="BB96" s="125">
        <f>'02 - Stavební část'!F35</f>
        <v>0</v>
      </c>
      <c r="BC96" s="125">
        <f>'02 - Stavební část'!F36</f>
        <v>0</v>
      </c>
      <c r="BD96" s="127">
        <f>'02 - Stavební část'!F37</f>
        <v>0</v>
      </c>
      <c r="BE96" s="7"/>
      <c r="BT96" s="128" t="s">
        <v>80</v>
      </c>
      <c r="BV96" s="128" t="s">
        <v>75</v>
      </c>
      <c r="BW96" s="128" t="s">
        <v>85</v>
      </c>
      <c r="BX96" s="128" t="s">
        <v>5</v>
      </c>
      <c r="CL96" s="128" t="s">
        <v>1</v>
      </c>
      <c r="CM96" s="128" t="s">
        <v>82</v>
      </c>
    </row>
    <row r="97" s="7" customFormat="1" ht="16.5" customHeight="1">
      <c r="A97" s="7"/>
      <c r="B97" s="117"/>
      <c r="C97" s="118"/>
      <c r="D97" s="119" t="s">
        <v>86</v>
      </c>
      <c r="E97" s="119"/>
      <c r="F97" s="119"/>
      <c r="G97" s="119"/>
      <c r="H97" s="119"/>
      <c r="I97" s="120"/>
      <c r="J97" s="119" t="s">
        <v>87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9">
        <f>ROUND(SUM(AG98:AG100),2)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79</v>
      </c>
      <c r="AR97" s="123"/>
      <c r="AS97" s="124">
        <f>ROUND(SUM(AS98:AS100),2)</f>
        <v>0</v>
      </c>
      <c r="AT97" s="125">
        <f>ROUND(SUM(AV97:AW97),2)</f>
        <v>0</v>
      </c>
      <c r="AU97" s="126">
        <f>ROUND(SUM(AU98:AU100),5)</f>
        <v>0</v>
      </c>
      <c r="AV97" s="125">
        <f>ROUND(AZ97*L29,2)</f>
        <v>0</v>
      </c>
      <c r="AW97" s="125">
        <f>ROUND(BA97*L30,2)</f>
        <v>0</v>
      </c>
      <c r="AX97" s="125">
        <f>ROUND(BB97*L29,2)</f>
        <v>0</v>
      </c>
      <c r="AY97" s="125">
        <f>ROUND(BC97*L30,2)</f>
        <v>0</v>
      </c>
      <c r="AZ97" s="125">
        <f>ROUND(SUM(AZ98:AZ100),2)</f>
        <v>0</v>
      </c>
      <c r="BA97" s="125">
        <f>ROUND(SUM(BA98:BA100),2)</f>
        <v>0</v>
      </c>
      <c r="BB97" s="125">
        <f>ROUND(SUM(BB98:BB100),2)</f>
        <v>0</v>
      </c>
      <c r="BC97" s="125">
        <f>ROUND(SUM(BC98:BC100),2)</f>
        <v>0</v>
      </c>
      <c r="BD97" s="127">
        <f>ROUND(SUM(BD98:BD100),2)</f>
        <v>0</v>
      </c>
      <c r="BE97" s="7"/>
      <c r="BS97" s="128" t="s">
        <v>72</v>
      </c>
      <c r="BT97" s="128" t="s">
        <v>80</v>
      </c>
      <c r="BU97" s="128" t="s">
        <v>74</v>
      </c>
      <c r="BV97" s="128" t="s">
        <v>75</v>
      </c>
      <c r="BW97" s="128" t="s">
        <v>88</v>
      </c>
      <c r="BX97" s="128" t="s">
        <v>5</v>
      </c>
      <c r="CL97" s="128" t="s">
        <v>1</v>
      </c>
      <c r="CM97" s="128" t="s">
        <v>82</v>
      </c>
    </row>
    <row r="98" s="4" customFormat="1" ht="16.5" customHeight="1">
      <c r="A98" s="116" t="s">
        <v>77</v>
      </c>
      <c r="B98" s="67"/>
      <c r="C98" s="130"/>
      <c r="D98" s="130"/>
      <c r="E98" s="131" t="s">
        <v>14</v>
      </c>
      <c r="F98" s="131"/>
      <c r="G98" s="131"/>
      <c r="H98" s="131"/>
      <c r="I98" s="131"/>
      <c r="J98" s="130"/>
      <c r="K98" s="131" t="s">
        <v>89</v>
      </c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2">
        <f>'01 - Vnitřní vodovod'!J32</f>
        <v>0</v>
      </c>
      <c r="AH98" s="130"/>
      <c r="AI98" s="130"/>
      <c r="AJ98" s="130"/>
      <c r="AK98" s="130"/>
      <c r="AL98" s="130"/>
      <c r="AM98" s="130"/>
      <c r="AN98" s="132">
        <f>SUM(AG98,AT98)</f>
        <v>0</v>
      </c>
      <c r="AO98" s="130"/>
      <c r="AP98" s="130"/>
      <c r="AQ98" s="133" t="s">
        <v>90</v>
      </c>
      <c r="AR98" s="69"/>
      <c r="AS98" s="134">
        <v>0</v>
      </c>
      <c r="AT98" s="135">
        <f>ROUND(SUM(AV98:AW98),2)</f>
        <v>0</v>
      </c>
      <c r="AU98" s="136">
        <f>'01 - Vnitřní vodovod'!P131</f>
        <v>0</v>
      </c>
      <c r="AV98" s="135">
        <f>'01 - Vnitřní vodovod'!J35</f>
        <v>0</v>
      </c>
      <c r="AW98" s="135">
        <f>'01 - Vnitřní vodovod'!J36</f>
        <v>0</v>
      </c>
      <c r="AX98" s="135">
        <f>'01 - Vnitřní vodovod'!J37</f>
        <v>0</v>
      </c>
      <c r="AY98" s="135">
        <f>'01 - Vnitřní vodovod'!J38</f>
        <v>0</v>
      </c>
      <c r="AZ98" s="135">
        <f>'01 - Vnitřní vodovod'!F35</f>
        <v>0</v>
      </c>
      <c r="BA98" s="135">
        <f>'01 - Vnitřní vodovod'!F36</f>
        <v>0</v>
      </c>
      <c r="BB98" s="135">
        <f>'01 - Vnitřní vodovod'!F37</f>
        <v>0</v>
      </c>
      <c r="BC98" s="135">
        <f>'01 - Vnitřní vodovod'!F38</f>
        <v>0</v>
      </c>
      <c r="BD98" s="137">
        <f>'01 - Vnitřní vodovod'!F39</f>
        <v>0</v>
      </c>
      <c r="BE98" s="4"/>
      <c r="BT98" s="138" t="s">
        <v>82</v>
      </c>
      <c r="BV98" s="138" t="s">
        <v>75</v>
      </c>
      <c r="BW98" s="138" t="s">
        <v>91</v>
      </c>
      <c r="BX98" s="138" t="s">
        <v>88</v>
      </c>
      <c r="CL98" s="138" t="s">
        <v>1</v>
      </c>
    </row>
    <row r="99" s="4" customFormat="1" ht="16.5" customHeight="1">
      <c r="A99" s="116" t="s">
        <v>77</v>
      </c>
      <c r="B99" s="67"/>
      <c r="C99" s="130"/>
      <c r="D99" s="130"/>
      <c r="E99" s="131" t="s">
        <v>83</v>
      </c>
      <c r="F99" s="131"/>
      <c r="G99" s="131"/>
      <c r="H99" s="131"/>
      <c r="I99" s="131"/>
      <c r="J99" s="130"/>
      <c r="K99" s="131" t="s">
        <v>92</v>
      </c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2">
        <f>'02 - Vnitřní kanalizace'!J32</f>
        <v>0</v>
      </c>
      <c r="AH99" s="130"/>
      <c r="AI99" s="130"/>
      <c r="AJ99" s="130"/>
      <c r="AK99" s="130"/>
      <c r="AL99" s="130"/>
      <c r="AM99" s="130"/>
      <c r="AN99" s="132">
        <f>SUM(AG99,AT99)</f>
        <v>0</v>
      </c>
      <c r="AO99" s="130"/>
      <c r="AP99" s="130"/>
      <c r="AQ99" s="133" t="s">
        <v>90</v>
      </c>
      <c r="AR99" s="69"/>
      <c r="AS99" s="134">
        <v>0</v>
      </c>
      <c r="AT99" s="135">
        <f>ROUND(SUM(AV99:AW99),2)</f>
        <v>0</v>
      </c>
      <c r="AU99" s="136">
        <f>'02 - Vnitřní kanalizace'!P140</f>
        <v>0</v>
      </c>
      <c r="AV99" s="135">
        <f>'02 - Vnitřní kanalizace'!J35</f>
        <v>0</v>
      </c>
      <c r="AW99" s="135">
        <f>'02 - Vnitřní kanalizace'!J36</f>
        <v>0</v>
      </c>
      <c r="AX99" s="135">
        <f>'02 - Vnitřní kanalizace'!J37</f>
        <v>0</v>
      </c>
      <c r="AY99" s="135">
        <f>'02 - Vnitřní kanalizace'!J38</f>
        <v>0</v>
      </c>
      <c r="AZ99" s="135">
        <f>'02 - Vnitřní kanalizace'!F35</f>
        <v>0</v>
      </c>
      <c r="BA99" s="135">
        <f>'02 - Vnitřní kanalizace'!F36</f>
        <v>0</v>
      </c>
      <c r="BB99" s="135">
        <f>'02 - Vnitřní kanalizace'!F37</f>
        <v>0</v>
      </c>
      <c r="BC99" s="135">
        <f>'02 - Vnitřní kanalizace'!F38</f>
        <v>0</v>
      </c>
      <c r="BD99" s="137">
        <f>'02 - Vnitřní kanalizace'!F39</f>
        <v>0</v>
      </c>
      <c r="BE99" s="4"/>
      <c r="BT99" s="138" t="s">
        <v>82</v>
      </c>
      <c r="BV99" s="138" t="s">
        <v>75</v>
      </c>
      <c r="BW99" s="138" t="s">
        <v>93</v>
      </c>
      <c r="BX99" s="138" t="s">
        <v>88</v>
      </c>
      <c r="CL99" s="138" t="s">
        <v>1</v>
      </c>
    </row>
    <row r="100" s="4" customFormat="1" ht="16.5" customHeight="1">
      <c r="A100" s="116" t="s">
        <v>77</v>
      </c>
      <c r="B100" s="67"/>
      <c r="C100" s="130"/>
      <c r="D100" s="130"/>
      <c r="E100" s="131" t="s">
        <v>86</v>
      </c>
      <c r="F100" s="131"/>
      <c r="G100" s="131"/>
      <c r="H100" s="131"/>
      <c r="I100" s="131"/>
      <c r="J100" s="130"/>
      <c r="K100" s="131" t="s">
        <v>94</v>
      </c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2">
        <f>'03 - Zařizovací předměty'!J32</f>
        <v>0</v>
      </c>
      <c r="AH100" s="130"/>
      <c r="AI100" s="130"/>
      <c r="AJ100" s="130"/>
      <c r="AK100" s="130"/>
      <c r="AL100" s="130"/>
      <c r="AM100" s="130"/>
      <c r="AN100" s="132">
        <f>SUM(AG100,AT100)</f>
        <v>0</v>
      </c>
      <c r="AO100" s="130"/>
      <c r="AP100" s="130"/>
      <c r="AQ100" s="133" t="s">
        <v>90</v>
      </c>
      <c r="AR100" s="69"/>
      <c r="AS100" s="134">
        <v>0</v>
      </c>
      <c r="AT100" s="135">
        <f>ROUND(SUM(AV100:AW100),2)</f>
        <v>0</v>
      </c>
      <c r="AU100" s="136">
        <f>'03 - Zařizovací předměty'!P125</f>
        <v>0</v>
      </c>
      <c r="AV100" s="135">
        <f>'03 - Zařizovací předměty'!J35</f>
        <v>0</v>
      </c>
      <c r="AW100" s="135">
        <f>'03 - Zařizovací předměty'!J36</f>
        <v>0</v>
      </c>
      <c r="AX100" s="135">
        <f>'03 - Zařizovací předměty'!J37</f>
        <v>0</v>
      </c>
      <c r="AY100" s="135">
        <f>'03 - Zařizovací předměty'!J38</f>
        <v>0</v>
      </c>
      <c r="AZ100" s="135">
        <f>'03 - Zařizovací předměty'!F35</f>
        <v>0</v>
      </c>
      <c r="BA100" s="135">
        <f>'03 - Zařizovací předměty'!F36</f>
        <v>0</v>
      </c>
      <c r="BB100" s="135">
        <f>'03 - Zařizovací předměty'!F37</f>
        <v>0</v>
      </c>
      <c r="BC100" s="135">
        <f>'03 - Zařizovací předměty'!F38</f>
        <v>0</v>
      </c>
      <c r="BD100" s="137">
        <f>'03 - Zařizovací předměty'!F39</f>
        <v>0</v>
      </c>
      <c r="BE100" s="4"/>
      <c r="BT100" s="138" t="s">
        <v>82</v>
      </c>
      <c r="BV100" s="138" t="s">
        <v>75</v>
      </c>
      <c r="BW100" s="138" t="s">
        <v>95</v>
      </c>
      <c r="BX100" s="138" t="s">
        <v>88</v>
      </c>
      <c r="CL100" s="138" t="s">
        <v>1</v>
      </c>
    </row>
    <row r="101" s="7" customFormat="1" ht="16.5" customHeight="1">
      <c r="A101" s="116" t="s">
        <v>77</v>
      </c>
      <c r="B101" s="117"/>
      <c r="C101" s="118"/>
      <c r="D101" s="119" t="s">
        <v>96</v>
      </c>
      <c r="E101" s="119"/>
      <c r="F101" s="119"/>
      <c r="G101" s="119"/>
      <c r="H101" s="119"/>
      <c r="I101" s="120"/>
      <c r="J101" s="119" t="s">
        <v>97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'04 - Elektro'!J30</f>
        <v>0</v>
      </c>
      <c r="AH101" s="120"/>
      <c r="AI101" s="120"/>
      <c r="AJ101" s="120"/>
      <c r="AK101" s="120"/>
      <c r="AL101" s="120"/>
      <c r="AM101" s="120"/>
      <c r="AN101" s="121">
        <f>SUM(AG101,AT101)</f>
        <v>0</v>
      </c>
      <c r="AO101" s="120"/>
      <c r="AP101" s="120"/>
      <c r="AQ101" s="122" t="s">
        <v>79</v>
      </c>
      <c r="AR101" s="123"/>
      <c r="AS101" s="124">
        <v>0</v>
      </c>
      <c r="AT101" s="125">
        <f>ROUND(SUM(AV101:AW101),2)</f>
        <v>0</v>
      </c>
      <c r="AU101" s="126">
        <f>'04 - Elektro'!P125</f>
        <v>0</v>
      </c>
      <c r="AV101" s="125">
        <f>'04 - Elektro'!J33</f>
        <v>0</v>
      </c>
      <c r="AW101" s="125">
        <f>'04 - Elektro'!J34</f>
        <v>0</v>
      </c>
      <c r="AX101" s="125">
        <f>'04 - Elektro'!J35</f>
        <v>0</v>
      </c>
      <c r="AY101" s="125">
        <f>'04 - Elektro'!J36</f>
        <v>0</v>
      </c>
      <c r="AZ101" s="125">
        <f>'04 - Elektro'!F33</f>
        <v>0</v>
      </c>
      <c r="BA101" s="125">
        <f>'04 - Elektro'!F34</f>
        <v>0</v>
      </c>
      <c r="BB101" s="125">
        <f>'04 - Elektro'!F35</f>
        <v>0</v>
      </c>
      <c r="BC101" s="125">
        <f>'04 - Elektro'!F36</f>
        <v>0</v>
      </c>
      <c r="BD101" s="127">
        <f>'04 - Elektro'!F37</f>
        <v>0</v>
      </c>
      <c r="BE101" s="7"/>
      <c r="BT101" s="128" t="s">
        <v>80</v>
      </c>
      <c r="BV101" s="128" t="s">
        <v>75</v>
      </c>
      <c r="BW101" s="128" t="s">
        <v>98</v>
      </c>
      <c r="BX101" s="128" t="s">
        <v>5</v>
      </c>
      <c r="CL101" s="128" t="s">
        <v>1</v>
      </c>
      <c r="CM101" s="128" t="s">
        <v>82</v>
      </c>
    </row>
    <row r="102" s="7" customFormat="1" ht="16.5" customHeight="1">
      <c r="A102" s="116" t="s">
        <v>77</v>
      </c>
      <c r="B102" s="117"/>
      <c r="C102" s="118"/>
      <c r="D102" s="119" t="s">
        <v>99</v>
      </c>
      <c r="E102" s="119"/>
      <c r="F102" s="119"/>
      <c r="G102" s="119"/>
      <c r="H102" s="119"/>
      <c r="I102" s="120"/>
      <c r="J102" s="119" t="s">
        <v>100</v>
      </c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1">
        <f>'05 - Vytápění'!J30</f>
        <v>0</v>
      </c>
      <c r="AH102" s="120"/>
      <c r="AI102" s="120"/>
      <c r="AJ102" s="120"/>
      <c r="AK102" s="120"/>
      <c r="AL102" s="120"/>
      <c r="AM102" s="120"/>
      <c r="AN102" s="121">
        <f>SUM(AG102,AT102)</f>
        <v>0</v>
      </c>
      <c r="AO102" s="120"/>
      <c r="AP102" s="120"/>
      <c r="AQ102" s="122" t="s">
        <v>79</v>
      </c>
      <c r="AR102" s="123"/>
      <c r="AS102" s="124">
        <v>0</v>
      </c>
      <c r="AT102" s="125">
        <f>ROUND(SUM(AV102:AW102),2)</f>
        <v>0</v>
      </c>
      <c r="AU102" s="126">
        <f>'05 - Vytápění'!P134</f>
        <v>0</v>
      </c>
      <c r="AV102" s="125">
        <f>'05 - Vytápění'!J33</f>
        <v>0</v>
      </c>
      <c r="AW102" s="125">
        <f>'05 - Vytápění'!J34</f>
        <v>0</v>
      </c>
      <c r="AX102" s="125">
        <f>'05 - Vytápění'!J35</f>
        <v>0</v>
      </c>
      <c r="AY102" s="125">
        <f>'05 - Vytápění'!J36</f>
        <v>0</v>
      </c>
      <c r="AZ102" s="125">
        <f>'05 - Vytápění'!F33</f>
        <v>0</v>
      </c>
      <c r="BA102" s="125">
        <f>'05 - Vytápění'!F34</f>
        <v>0</v>
      </c>
      <c r="BB102" s="125">
        <f>'05 - Vytápění'!F35</f>
        <v>0</v>
      </c>
      <c r="BC102" s="125">
        <f>'05 - Vytápění'!F36</f>
        <v>0</v>
      </c>
      <c r="BD102" s="127">
        <f>'05 - Vytápění'!F37</f>
        <v>0</v>
      </c>
      <c r="BE102" s="7"/>
      <c r="BT102" s="128" t="s">
        <v>80</v>
      </c>
      <c r="BV102" s="128" t="s">
        <v>75</v>
      </c>
      <c r="BW102" s="128" t="s">
        <v>101</v>
      </c>
      <c r="BX102" s="128" t="s">
        <v>5</v>
      </c>
      <c r="CL102" s="128" t="s">
        <v>1</v>
      </c>
      <c r="CM102" s="128" t="s">
        <v>82</v>
      </c>
    </row>
    <row r="103" s="7" customFormat="1" ht="16.5" customHeight="1">
      <c r="A103" s="7"/>
      <c r="B103" s="117"/>
      <c r="C103" s="118"/>
      <c r="D103" s="119" t="s">
        <v>102</v>
      </c>
      <c r="E103" s="119"/>
      <c r="F103" s="119"/>
      <c r="G103" s="119"/>
      <c r="H103" s="119"/>
      <c r="I103" s="120"/>
      <c r="J103" s="119" t="s">
        <v>103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9">
        <f>ROUND(SUM(AG104:AG108),2)</f>
        <v>0</v>
      </c>
      <c r="AH103" s="120"/>
      <c r="AI103" s="120"/>
      <c r="AJ103" s="120"/>
      <c r="AK103" s="120"/>
      <c r="AL103" s="120"/>
      <c r="AM103" s="120"/>
      <c r="AN103" s="121">
        <f>SUM(AG103,AT103)</f>
        <v>0</v>
      </c>
      <c r="AO103" s="120"/>
      <c r="AP103" s="120"/>
      <c r="AQ103" s="122" t="s">
        <v>79</v>
      </c>
      <c r="AR103" s="123"/>
      <c r="AS103" s="124">
        <f>ROUND(SUM(AS104:AS108),2)</f>
        <v>0</v>
      </c>
      <c r="AT103" s="125">
        <f>ROUND(SUM(AV103:AW103),2)</f>
        <v>0</v>
      </c>
      <c r="AU103" s="126">
        <f>ROUND(SUM(AU104:AU108),5)</f>
        <v>0</v>
      </c>
      <c r="AV103" s="125">
        <f>ROUND(AZ103*L29,2)</f>
        <v>0</v>
      </c>
      <c r="AW103" s="125">
        <f>ROUND(BA103*L30,2)</f>
        <v>0</v>
      </c>
      <c r="AX103" s="125">
        <f>ROUND(BB103*L29,2)</f>
        <v>0</v>
      </c>
      <c r="AY103" s="125">
        <f>ROUND(BC103*L30,2)</f>
        <v>0</v>
      </c>
      <c r="AZ103" s="125">
        <f>ROUND(SUM(AZ104:AZ108),2)</f>
        <v>0</v>
      </c>
      <c r="BA103" s="125">
        <f>ROUND(SUM(BA104:BA108),2)</f>
        <v>0</v>
      </c>
      <c r="BB103" s="125">
        <f>ROUND(SUM(BB104:BB108),2)</f>
        <v>0</v>
      </c>
      <c r="BC103" s="125">
        <f>ROUND(SUM(BC104:BC108),2)</f>
        <v>0</v>
      </c>
      <c r="BD103" s="127">
        <f>ROUND(SUM(BD104:BD108),2)</f>
        <v>0</v>
      </c>
      <c r="BE103" s="7"/>
      <c r="BS103" s="128" t="s">
        <v>72</v>
      </c>
      <c r="BT103" s="128" t="s">
        <v>80</v>
      </c>
      <c r="BU103" s="128" t="s">
        <v>74</v>
      </c>
      <c r="BV103" s="128" t="s">
        <v>75</v>
      </c>
      <c r="BW103" s="128" t="s">
        <v>104</v>
      </c>
      <c r="BX103" s="128" t="s">
        <v>5</v>
      </c>
      <c r="CL103" s="128" t="s">
        <v>1</v>
      </c>
      <c r="CM103" s="128" t="s">
        <v>82</v>
      </c>
    </row>
    <row r="104" s="4" customFormat="1" ht="16.5" customHeight="1">
      <c r="A104" s="116" t="s">
        <v>77</v>
      </c>
      <c r="B104" s="67"/>
      <c r="C104" s="130"/>
      <c r="D104" s="130"/>
      <c r="E104" s="131" t="s">
        <v>14</v>
      </c>
      <c r="F104" s="131"/>
      <c r="G104" s="131"/>
      <c r="H104" s="131"/>
      <c r="I104" s="131"/>
      <c r="J104" s="130"/>
      <c r="K104" s="131" t="s">
        <v>105</v>
      </c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2">
        <f>'01 - Zařízení č.1 - Větrá...'!J32</f>
        <v>0</v>
      </c>
      <c r="AH104" s="130"/>
      <c r="AI104" s="130"/>
      <c r="AJ104" s="130"/>
      <c r="AK104" s="130"/>
      <c r="AL104" s="130"/>
      <c r="AM104" s="130"/>
      <c r="AN104" s="132">
        <f>SUM(AG104,AT104)</f>
        <v>0</v>
      </c>
      <c r="AO104" s="130"/>
      <c r="AP104" s="130"/>
      <c r="AQ104" s="133" t="s">
        <v>90</v>
      </c>
      <c r="AR104" s="69"/>
      <c r="AS104" s="134">
        <v>0</v>
      </c>
      <c r="AT104" s="135">
        <f>ROUND(SUM(AV104:AW104),2)</f>
        <v>0</v>
      </c>
      <c r="AU104" s="136">
        <f>'01 - Zařízení č.1 - Větrá...'!P125</f>
        <v>0</v>
      </c>
      <c r="AV104" s="135">
        <f>'01 - Zařízení č.1 - Větrá...'!J35</f>
        <v>0</v>
      </c>
      <c r="AW104" s="135">
        <f>'01 - Zařízení č.1 - Větrá...'!J36</f>
        <v>0</v>
      </c>
      <c r="AX104" s="135">
        <f>'01 - Zařízení č.1 - Větrá...'!J37</f>
        <v>0</v>
      </c>
      <c r="AY104" s="135">
        <f>'01 - Zařízení č.1 - Větrá...'!J38</f>
        <v>0</v>
      </c>
      <c r="AZ104" s="135">
        <f>'01 - Zařízení č.1 - Větrá...'!F35</f>
        <v>0</v>
      </c>
      <c r="BA104" s="135">
        <f>'01 - Zařízení č.1 - Větrá...'!F36</f>
        <v>0</v>
      </c>
      <c r="BB104" s="135">
        <f>'01 - Zařízení č.1 - Větrá...'!F37</f>
        <v>0</v>
      </c>
      <c r="BC104" s="135">
        <f>'01 - Zařízení č.1 - Větrá...'!F38</f>
        <v>0</v>
      </c>
      <c r="BD104" s="137">
        <f>'01 - Zařízení č.1 - Větrá...'!F39</f>
        <v>0</v>
      </c>
      <c r="BE104" s="4"/>
      <c r="BT104" s="138" t="s">
        <v>82</v>
      </c>
      <c r="BV104" s="138" t="s">
        <v>75</v>
      </c>
      <c r="BW104" s="138" t="s">
        <v>106</v>
      </c>
      <c r="BX104" s="138" t="s">
        <v>104</v>
      </c>
      <c r="CL104" s="138" t="s">
        <v>1</v>
      </c>
    </row>
    <row r="105" s="4" customFormat="1" ht="23.25" customHeight="1">
      <c r="A105" s="116" t="s">
        <v>77</v>
      </c>
      <c r="B105" s="67"/>
      <c r="C105" s="130"/>
      <c r="D105" s="130"/>
      <c r="E105" s="131" t="s">
        <v>83</v>
      </c>
      <c r="F105" s="131"/>
      <c r="G105" s="131"/>
      <c r="H105" s="131"/>
      <c r="I105" s="131"/>
      <c r="J105" s="130"/>
      <c r="K105" s="131" t="s">
        <v>107</v>
      </c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2">
        <f>'02 - Zařízení č.2 - Chlaz...'!J32</f>
        <v>0</v>
      </c>
      <c r="AH105" s="130"/>
      <c r="AI105" s="130"/>
      <c r="AJ105" s="130"/>
      <c r="AK105" s="130"/>
      <c r="AL105" s="130"/>
      <c r="AM105" s="130"/>
      <c r="AN105" s="132">
        <f>SUM(AG105,AT105)</f>
        <v>0</v>
      </c>
      <c r="AO105" s="130"/>
      <c r="AP105" s="130"/>
      <c r="AQ105" s="133" t="s">
        <v>90</v>
      </c>
      <c r="AR105" s="69"/>
      <c r="AS105" s="134">
        <v>0</v>
      </c>
      <c r="AT105" s="135">
        <f>ROUND(SUM(AV105:AW105),2)</f>
        <v>0</v>
      </c>
      <c r="AU105" s="136">
        <f>'02 - Zařízení č.2 - Chlaz...'!P125</f>
        <v>0</v>
      </c>
      <c r="AV105" s="135">
        <f>'02 - Zařízení č.2 - Chlaz...'!J35</f>
        <v>0</v>
      </c>
      <c r="AW105" s="135">
        <f>'02 - Zařízení č.2 - Chlaz...'!J36</f>
        <v>0</v>
      </c>
      <c r="AX105" s="135">
        <f>'02 - Zařízení č.2 - Chlaz...'!J37</f>
        <v>0</v>
      </c>
      <c r="AY105" s="135">
        <f>'02 - Zařízení č.2 - Chlaz...'!J38</f>
        <v>0</v>
      </c>
      <c r="AZ105" s="135">
        <f>'02 - Zařízení č.2 - Chlaz...'!F35</f>
        <v>0</v>
      </c>
      <c r="BA105" s="135">
        <f>'02 - Zařízení č.2 - Chlaz...'!F36</f>
        <v>0</v>
      </c>
      <c r="BB105" s="135">
        <f>'02 - Zařízení č.2 - Chlaz...'!F37</f>
        <v>0</v>
      </c>
      <c r="BC105" s="135">
        <f>'02 - Zařízení č.2 - Chlaz...'!F38</f>
        <v>0</v>
      </c>
      <c r="BD105" s="137">
        <f>'02 - Zařízení č.2 - Chlaz...'!F39</f>
        <v>0</v>
      </c>
      <c r="BE105" s="4"/>
      <c r="BT105" s="138" t="s">
        <v>82</v>
      </c>
      <c r="BV105" s="138" t="s">
        <v>75</v>
      </c>
      <c r="BW105" s="138" t="s">
        <v>108</v>
      </c>
      <c r="BX105" s="138" t="s">
        <v>104</v>
      </c>
      <c r="CL105" s="138" t="s">
        <v>1</v>
      </c>
    </row>
    <row r="106" s="4" customFormat="1" ht="23.25" customHeight="1">
      <c r="A106" s="116" t="s">
        <v>77</v>
      </c>
      <c r="B106" s="67"/>
      <c r="C106" s="130"/>
      <c r="D106" s="130"/>
      <c r="E106" s="131" t="s">
        <v>86</v>
      </c>
      <c r="F106" s="131"/>
      <c r="G106" s="131"/>
      <c r="H106" s="131"/>
      <c r="I106" s="131"/>
      <c r="J106" s="130"/>
      <c r="K106" s="131" t="s">
        <v>109</v>
      </c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2">
        <f>'03 - Zařízení č.3 - Chlaz...'!J32</f>
        <v>0</v>
      </c>
      <c r="AH106" s="130"/>
      <c r="AI106" s="130"/>
      <c r="AJ106" s="130"/>
      <c r="AK106" s="130"/>
      <c r="AL106" s="130"/>
      <c r="AM106" s="130"/>
      <c r="AN106" s="132">
        <f>SUM(AG106,AT106)</f>
        <v>0</v>
      </c>
      <c r="AO106" s="130"/>
      <c r="AP106" s="130"/>
      <c r="AQ106" s="133" t="s">
        <v>90</v>
      </c>
      <c r="AR106" s="69"/>
      <c r="AS106" s="134">
        <v>0</v>
      </c>
      <c r="AT106" s="135">
        <f>ROUND(SUM(AV106:AW106),2)</f>
        <v>0</v>
      </c>
      <c r="AU106" s="136">
        <f>'03 - Zařízení č.3 - Chlaz...'!P125</f>
        <v>0</v>
      </c>
      <c r="AV106" s="135">
        <f>'03 - Zařízení č.3 - Chlaz...'!J35</f>
        <v>0</v>
      </c>
      <c r="AW106" s="135">
        <f>'03 - Zařízení č.3 - Chlaz...'!J36</f>
        <v>0</v>
      </c>
      <c r="AX106" s="135">
        <f>'03 - Zařízení č.3 - Chlaz...'!J37</f>
        <v>0</v>
      </c>
      <c r="AY106" s="135">
        <f>'03 - Zařízení č.3 - Chlaz...'!J38</f>
        <v>0</v>
      </c>
      <c r="AZ106" s="135">
        <f>'03 - Zařízení č.3 - Chlaz...'!F35</f>
        <v>0</v>
      </c>
      <c r="BA106" s="135">
        <f>'03 - Zařízení č.3 - Chlaz...'!F36</f>
        <v>0</v>
      </c>
      <c r="BB106" s="135">
        <f>'03 - Zařízení č.3 - Chlaz...'!F37</f>
        <v>0</v>
      </c>
      <c r="BC106" s="135">
        <f>'03 - Zařízení č.3 - Chlaz...'!F38</f>
        <v>0</v>
      </c>
      <c r="BD106" s="137">
        <f>'03 - Zařízení č.3 - Chlaz...'!F39</f>
        <v>0</v>
      </c>
      <c r="BE106" s="4"/>
      <c r="BT106" s="138" t="s">
        <v>82</v>
      </c>
      <c r="BV106" s="138" t="s">
        <v>75</v>
      </c>
      <c r="BW106" s="138" t="s">
        <v>110</v>
      </c>
      <c r="BX106" s="138" t="s">
        <v>104</v>
      </c>
      <c r="CL106" s="138" t="s">
        <v>1</v>
      </c>
    </row>
    <row r="107" s="4" customFormat="1" ht="23.25" customHeight="1">
      <c r="A107" s="116" t="s">
        <v>77</v>
      </c>
      <c r="B107" s="67"/>
      <c r="C107" s="130"/>
      <c r="D107" s="130"/>
      <c r="E107" s="131" t="s">
        <v>96</v>
      </c>
      <c r="F107" s="131"/>
      <c r="G107" s="131"/>
      <c r="H107" s="131"/>
      <c r="I107" s="131"/>
      <c r="J107" s="130"/>
      <c r="K107" s="131" t="s">
        <v>111</v>
      </c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2">
        <f>'04 - Zařízení č.4 - Chlaz...'!J32</f>
        <v>0</v>
      </c>
      <c r="AH107" s="130"/>
      <c r="AI107" s="130"/>
      <c r="AJ107" s="130"/>
      <c r="AK107" s="130"/>
      <c r="AL107" s="130"/>
      <c r="AM107" s="130"/>
      <c r="AN107" s="132">
        <f>SUM(AG107,AT107)</f>
        <v>0</v>
      </c>
      <c r="AO107" s="130"/>
      <c r="AP107" s="130"/>
      <c r="AQ107" s="133" t="s">
        <v>90</v>
      </c>
      <c r="AR107" s="69"/>
      <c r="AS107" s="134">
        <v>0</v>
      </c>
      <c r="AT107" s="135">
        <f>ROUND(SUM(AV107:AW107),2)</f>
        <v>0</v>
      </c>
      <c r="AU107" s="136">
        <f>'04 - Zařízení č.4 - Chlaz...'!P125</f>
        <v>0</v>
      </c>
      <c r="AV107" s="135">
        <f>'04 - Zařízení č.4 - Chlaz...'!J35</f>
        <v>0</v>
      </c>
      <c r="AW107" s="135">
        <f>'04 - Zařízení č.4 - Chlaz...'!J36</f>
        <v>0</v>
      </c>
      <c r="AX107" s="135">
        <f>'04 - Zařízení č.4 - Chlaz...'!J37</f>
        <v>0</v>
      </c>
      <c r="AY107" s="135">
        <f>'04 - Zařízení č.4 - Chlaz...'!J38</f>
        <v>0</v>
      </c>
      <c r="AZ107" s="135">
        <f>'04 - Zařízení č.4 - Chlaz...'!F35</f>
        <v>0</v>
      </c>
      <c r="BA107" s="135">
        <f>'04 - Zařízení č.4 - Chlaz...'!F36</f>
        <v>0</v>
      </c>
      <c r="BB107" s="135">
        <f>'04 - Zařízení č.4 - Chlaz...'!F37</f>
        <v>0</v>
      </c>
      <c r="BC107" s="135">
        <f>'04 - Zařízení č.4 - Chlaz...'!F38</f>
        <v>0</v>
      </c>
      <c r="BD107" s="137">
        <f>'04 - Zařízení č.4 - Chlaz...'!F39</f>
        <v>0</v>
      </c>
      <c r="BE107" s="4"/>
      <c r="BT107" s="138" t="s">
        <v>82</v>
      </c>
      <c r="BV107" s="138" t="s">
        <v>75</v>
      </c>
      <c r="BW107" s="138" t="s">
        <v>112</v>
      </c>
      <c r="BX107" s="138" t="s">
        <v>104</v>
      </c>
      <c r="CL107" s="138" t="s">
        <v>1</v>
      </c>
    </row>
    <row r="108" s="4" customFormat="1" ht="16.5" customHeight="1">
      <c r="A108" s="116" t="s">
        <v>77</v>
      </c>
      <c r="B108" s="67"/>
      <c r="C108" s="130"/>
      <c r="D108" s="130"/>
      <c r="E108" s="131" t="s">
        <v>99</v>
      </c>
      <c r="F108" s="131"/>
      <c r="G108" s="131"/>
      <c r="H108" s="131"/>
      <c r="I108" s="131"/>
      <c r="J108" s="130"/>
      <c r="K108" s="131" t="s">
        <v>113</v>
      </c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2">
        <f>'05 - Demontáže'!J32</f>
        <v>0</v>
      </c>
      <c r="AH108" s="130"/>
      <c r="AI108" s="130"/>
      <c r="AJ108" s="130"/>
      <c r="AK108" s="130"/>
      <c r="AL108" s="130"/>
      <c r="AM108" s="130"/>
      <c r="AN108" s="132">
        <f>SUM(AG108,AT108)</f>
        <v>0</v>
      </c>
      <c r="AO108" s="130"/>
      <c r="AP108" s="130"/>
      <c r="AQ108" s="133" t="s">
        <v>90</v>
      </c>
      <c r="AR108" s="69"/>
      <c r="AS108" s="134">
        <v>0</v>
      </c>
      <c r="AT108" s="135">
        <f>ROUND(SUM(AV108:AW108),2)</f>
        <v>0</v>
      </c>
      <c r="AU108" s="136">
        <f>'05 - Demontáže'!P124</f>
        <v>0</v>
      </c>
      <c r="AV108" s="135">
        <f>'05 - Demontáže'!J35</f>
        <v>0</v>
      </c>
      <c r="AW108" s="135">
        <f>'05 - Demontáže'!J36</f>
        <v>0</v>
      </c>
      <c r="AX108" s="135">
        <f>'05 - Demontáže'!J37</f>
        <v>0</v>
      </c>
      <c r="AY108" s="135">
        <f>'05 - Demontáže'!J38</f>
        <v>0</v>
      </c>
      <c r="AZ108" s="135">
        <f>'05 - Demontáže'!F35</f>
        <v>0</v>
      </c>
      <c r="BA108" s="135">
        <f>'05 - Demontáže'!F36</f>
        <v>0</v>
      </c>
      <c r="BB108" s="135">
        <f>'05 - Demontáže'!F37</f>
        <v>0</v>
      </c>
      <c r="BC108" s="135">
        <f>'05 - Demontáže'!F38</f>
        <v>0</v>
      </c>
      <c r="BD108" s="137">
        <f>'05 - Demontáže'!F39</f>
        <v>0</v>
      </c>
      <c r="BE108" s="4"/>
      <c r="BT108" s="138" t="s">
        <v>82</v>
      </c>
      <c r="BV108" s="138" t="s">
        <v>75</v>
      </c>
      <c r="BW108" s="138" t="s">
        <v>114</v>
      </c>
      <c r="BX108" s="138" t="s">
        <v>104</v>
      </c>
      <c r="CL108" s="138" t="s">
        <v>1</v>
      </c>
    </row>
    <row r="109" s="7" customFormat="1" ht="16.5" customHeight="1">
      <c r="A109" s="7"/>
      <c r="B109" s="117"/>
      <c r="C109" s="118"/>
      <c r="D109" s="119" t="s">
        <v>115</v>
      </c>
      <c r="E109" s="119"/>
      <c r="F109" s="119"/>
      <c r="G109" s="119"/>
      <c r="H109" s="119"/>
      <c r="I109" s="120"/>
      <c r="J109" s="119" t="s">
        <v>116</v>
      </c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29">
        <f>ROUND(SUM(AG110:AG115),2)</f>
        <v>0</v>
      </c>
      <c r="AH109" s="120"/>
      <c r="AI109" s="120"/>
      <c r="AJ109" s="120"/>
      <c r="AK109" s="120"/>
      <c r="AL109" s="120"/>
      <c r="AM109" s="120"/>
      <c r="AN109" s="121">
        <f>SUM(AG109,AT109)</f>
        <v>0</v>
      </c>
      <c r="AO109" s="120"/>
      <c r="AP109" s="120"/>
      <c r="AQ109" s="122" t="s">
        <v>79</v>
      </c>
      <c r="AR109" s="123"/>
      <c r="AS109" s="124">
        <f>ROUND(SUM(AS110:AS115),2)</f>
        <v>0</v>
      </c>
      <c r="AT109" s="125">
        <f>ROUND(SUM(AV109:AW109),2)</f>
        <v>0</v>
      </c>
      <c r="AU109" s="126">
        <f>ROUND(SUM(AU110:AU115),5)</f>
        <v>0</v>
      </c>
      <c r="AV109" s="125">
        <f>ROUND(AZ109*L29,2)</f>
        <v>0</v>
      </c>
      <c r="AW109" s="125">
        <f>ROUND(BA109*L30,2)</f>
        <v>0</v>
      </c>
      <c r="AX109" s="125">
        <f>ROUND(BB109*L29,2)</f>
        <v>0</v>
      </c>
      <c r="AY109" s="125">
        <f>ROUND(BC109*L30,2)</f>
        <v>0</v>
      </c>
      <c r="AZ109" s="125">
        <f>ROUND(SUM(AZ110:AZ115),2)</f>
        <v>0</v>
      </c>
      <c r="BA109" s="125">
        <f>ROUND(SUM(BA110:BA115),2)</f>
        <v>0</v>
      </c>
      <c r="BB109" s="125">
        <f>ROUND(SUM(BB110:BB115),2)</f>
        <v>0</v>
      </c>
      <c r="BC109" s="125">
        <f>ROUND(SUM(BC110:BC115),2)</f>
        <v>0</v>
      </c>
      <c r="BD109" s="127">
        <f>ROUND(SUM(BD110:BD115),2)</f>
        <v>0</v>
      </c>
      <c r="BE109" s="7"/>
      <c r="BS109" s="128" t="s">
        <v>72</v>
      </c>
      <c r="BT109" s="128" t="s">
        <v>80</v>
      </c>
      <c r="BU109" s="128" t="s">
        <v>74</v>
      </c>
      <c r="BV109" s="128" t="s">
        <v>75</v>
      </c>
      <c r="BW109" s="128" t="s">
        <v>117</v>
      </c>
      <c r="BX109" s="128" t="s">
        <v>5</v>
      </c>
      <c r="CL109" s="128" t="s">
        <v>1</v>
      </c>
      <c r="CM109" s="128" t="s">
        <v>82</v>
      </c>
    </row>
    <row r="110" s="4" customFormat="1" ht="16.5" customHeight="1">
      <c r="A110" s="116" t="s">
        <v>77</v>
      </c>
      <c r="B110" s="67"/>
      <c r="C110" s="130"/>
      <c r="D110" s="130"/>
      <c r="E110" s="131" t="s">
        <v>14</v>
      </c>
      <c r="F110" s="131"/>
      <c r="G110" s="131"/>
      <c r="H110" s="131"/>
      <c r="I110" s="131"/>
      <c r="J110" s="130"/>
      <c r="K110" s="131" t="s">
        <v>118</v>
      </c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2">
        <f>'01 - Zařízení1 - Větrání ...'!J32</f>
        <v>0</v>
      </c>
      <c r="AH110" s="130"/>
      <c r="AI110" s="130"/>
      <c r="AJ110" s="130"/>
      <c r="AK110" s="130"/>
      <c r="AL110" s="130"/>
      <c r="AM110" s="130"/>
      <c r="AN110" s="132">
        <f>SUM(AG110,AT110)</f>
        <v>0</v>
      </c>
      <c r="AO110" s="130"/>
      <c r="AP110" s="130"/>
      <c r="AQ110" s="133" t="s">
        <v>90</v>
      </c>
      <c r="AR110" s="69"/>
      <c r="AS110" s="134">
        <v>0</v>
      </c>
      <c r="AT110" s="135">
        <f>ROUND(SUM(AV110:AW110),2)</f>
        <v>0</v>
      </c>
      <c r="AU110" s="136">
        <f>'01 - Zařízení1 - Větrání ...'!P125</f>
        <v>0</v>
      </c>
      <c r="AV110" s="135">
        <f>'01 - Zařízení1 - Větrání ...'!J35</f>
        <v>0</v>
      </c>
      <c r="AW110" s="135">
        <f>'01 - Zařízení1 - Větrání ...'!J36</f>
        <v>0</v>
      </c>
      <c r="AX110" s="135">
        <f>'01 - Zařízení1 - Větrání ...'!J37</f>
        <v>0</v>
      </c>
      <c r="AY110" s="135">
        <f>'01 - Zařízení1 - Větrání ...'!J38</f>
        <v>0</v>
      </c>
      <c r="AZ110" s="135">
        <f>'01 - Zařízení1 - Větrání ...'!F35</f>
        <v>0</v>
      </c>
      <c r="BA110" s="135">
        <f>'01 - Zařízení1 - Větrání ...'!F36</f>
        <v>0</v>
      </c>
      <c r="BB110" s="135">
        <f>'01 - Zařízení1 - Větrání ...'!F37</f>
        <v>0</v>
      </c>
      <c r="BC110" s="135">
        <f>'01 - Zařízení1 - Větrání ...'!F38</f>
        <v>0</v>
      </c>
      <c r="BD110" s="137">
        <f>'01 - Zařízení1 - Větrání ...'!F39</f>
        <v>0</v>
      </c>
      <c r="BE110" s="4"/>
      <c r="BT110" s="138" t="s">
        <v>82</v>
      </c>
      <c r="BV110" s="138" t="s">
        <v>75</v>
      </c>
      <c r="BW110" s="138" t="s">
        <v>119</v>
      </c>
      <c r="BX110" s="138" t="s">
        <v>117</v>
      </c>
      <c r="CL110" s="138" t="s">
        <v>1</v>
      </c>
    </row>
    <row r="111" s="4" customFormat="1" ht="16.5" customHeight="1">
      <c r="A111" s="116" t="s">
        <v>77</v>
      </c>
      <c r="B111" s="67"/>
      <c r="C111" s="130"/>
      <c r="D111" s="130"/>
      <c r="E111" s="131" t="s">
        <v>83</v>
      </c>
      <c r="F111" s="131"/>
      <c r="G111" s="131"/>
      <c r="H111" s="131"/>
      <c r="I111" s="131"/>
      <c r="J111" s="130"/>
      <c r="K111" s="131" t="s">
        <v>120</v>
      </c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2">
        <f>'02 - Zařízení 2 - Větrání...'!J32</f>
        <v>0</v>
      </c>
      <c r="AH111" s="130"/>
      <c r="AI111" s="130"/>
      <c r="AJ111" s="130"/>
      <c r="AK111" s="130"/>
      <c r="AL111" s="130"/>
      <c r="AM111" s="130"/>
      <c r="AN111" s="132">
        <f>SUM(AG111,AT111)</f>
        <v>0</v>
      </c>
      <c r="AO111" s="130"/>
      <c r="AP111" s="130"/>
      <c r="AQ111" s="133" t="s">
        <v>90</v>
      </c>
      <c r="AR111" s="69"/>
      <c r="AS111" s="134">
        <v>0</v>
      </c>
      <c r="AT111" s="135">
        <f>ROUND(SUM(AV111:AW111),2)</f>
        <v>0</v>
      </c>
      <c r="AU111" s="136">
        <f>'02 - Zařízení 2 - Větrání...'!P125</f>
        <v>0</v>
      </c>
      <c r="AV111" s="135">
        <f>'02 - Zařízení 2 - Větrání...'!J35</f>
        <v>0</v>
      </c>
      <c r="AW111" s="135">
        <f>'02 - Zařízení 2 - Větrání...'!J36</f>
        <v>0</v>
      </c>
      <c r="AX111" s="135">
        <f>'02 - Zařízení 2 - Větrání...'!J37</f>
        <v>0</v>
      </c>
      <c r="AY111" s="135">
        <f>'02 - Zařízení 2 - Větrání...'!J38</f>
        <v>0</v>
      </c>
      <c r="AZ111" s="135">
        <f>'02 - Zařízení 2 - Větrání...'!F35</f>
        <v>0</v>
      </c>
      <c r="BA111" s="135">
        <f>'02 - Zařízení 2 - Větrání...'!F36</f>
        <v>0</v>
      </c>
      <c r="BB111" s="135">
        <f>'02 - Zařízení 2 - Větrání...'!F37</f>
        <v>0</v>
      </c>
      <c r="BC111" s="135">
        <f>'02 - Zařízení 2 - Větrání...'!F38</f>
        <v>0</v>
      </c>
      <c r="BD111" s="137">
        <f>'02 - Zařízení 2 - Větrání...'!F39</f>
        <v>0</v>
      </c>
      <c r="BE111" s="4"/>
      <c r="BT111" s="138" t="s">
        <v>82</v>
      </c>
      <c r="BV111" s="138" t="s">
        <v>75</v>
      </c>
      <c r="BW111" s="138" t="s">
        <v>121</v>
      </c>
      <c r="BX111" s="138" t="s">
        <v>117</v>
      </c>
      <c r="CL111" s="138" t="s">
        <v>1</v>
      </c>
    </row>
    <row r="112" s="4" customFormat="1" ht="16.5" customHeight="1">
      <c r="A112" s="116" t="s">
        <v>77</v>
      </c>
      <c r="B112" s="67"/>
      <c r="C112" s="130"/>
      <c r="D112" s="130"/>
      <c r="E112" s="131" t="s">
        <v>86</v>
      </c>
      <c r="F112" s="131"/>
      <c r="G112" s="131"/>
      <c r="H112" s="131"/>
      <c r="I112" s="131"/>
      <c r="J112" s="130"/>
      <c r="K112" s="131" t="s">
        <v>122</v>
      </c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2">
        <f>'03 - Zařízení 3 - Odvětrá...'!J32</f>
        <v>0</v>
      </c>
      <c r="AH112" s="130"/>
      <c r="AI112" s="130"/>
      <c r="AJ112" s="130"/>
      <c r="AK112" s="130"/>
      <c r="AL112" s="130"/>
      <c r="AM112" s="130"/>
      <c r="AN112" s="132">
        <f>SUM(AG112,AT112)</f>
        <v>0</v>
      </c>
      <c r="AO112" s="130"/>
      <c r="AP112" s="130"/>
      <c r="AQ112" s="133" t="s">
        <v>90</v>
      </c>
      <c r="AR112" s="69"/>
      <c r="AS112" s="134">
        <v>0</v>
      </c>
      <c r="AT112" s="135">
        <f>ROUND(SUM(AV112:AW112),2)</f>
        <v>0</v>
      </c>
      <c r="AU112" s="136">
        <f>'03 - Zařízení 3 - Odvětrá...'!P125</f>
        <v>0</v>
      </c>
      <c r="AV112" s="135">
        <f>'03 - Zařízení 3 - Odvětrá...'!J35</f>
        <v>0</v>
      </c>
      <c r="AW112" s="135">
        <f>'03 - Zařízení 3 - Odvětrá...'!J36</f>
        <v>0</v>
      </c>
      <c r="AX112" s="135">
        <f>'03 - Zařízení 3 - Odvětrá...'!J37</f>
        <v>0</v>
      </c>
      <c r="AY112" s="135">
        <f>'03 - Zařízení 3 - Odvětrá...'!J38</f>
        <v>0</v>
      </c>
      <c r="AZ112" s="135">
        <f>'03 - Zařízení 3 - Odvětrá...'!F35</f>
        <v>0</v>
      </c>
      <c r="BA112" s="135">
        <f>'03 - Zařízení 3 - Odvětrá...'!F36</f>
        <v>0</v>
      </c>
      <c r="BB112" s="135">
        <f>'03 - Zařízení 3 - Odvětrá...'!F37</f>
        <v>0</v>
      </c>
      <c r="BC112" s="135">
        <f>'03 - Zařízení 3 - Odvětrá...'!F38</f>
        <v>0</v>
      </c>
      <c r="BD112" s="137">
        <f>'03 - Zařízení 3 - Odvětrá...'!F39</f>
        <v>0</v>
      </c>
      <c r="BE112" s="4"/>
      <c r="BT112" s="138" t="s">
        <v>82</v>
      </c>
      <c r="BV112" s="138" t="s">
        <v>75</v>
      </c>
      <c r="BW112" s="138" t="s">
        <v>123</v>
      </c>
      <c r="BX112" s="138" t="s">
        <v>117</v>
      </c>
      <c r="CL112" s="138" t="s">
        <v>1</v>
      </c>
    </row>
    <row r="113" s="4" customFormat="1" ht="23.25" customHeight="1">
      <c r="A113" s="116" t="s">
        <v>77</v>
      </c>
      <c r="B113" s="67"/>
      <c r="C113" s="130"/>
      <c r="D113" s="130"/>
      <c r="E113" s="131" t="s">
        <v>96</v>
      </c>
      <c r="F113" s="131"/>
      <c r="G113" s="131"/>
      <c r="H113" s="131"/>
      <c r="I113" s="131"/>
      <c r="J113" s="130"/>
      <c r="K113" s="131" t="s">
        <v>124</v>
      </c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2">
        <f>'04 - Zařízení 4 - Větrání...'!J32</f>
        <v>0</v>
      </c>
      <c r="AH113" s="130"/>
      <c r="AI113" s="130"/>
      <c r="AJ113" s="130"/>
      <c r="AK113" s="130"/>
      <c r="AL113" s="130"/>
      <c r="AM113" s="130"/>
      <c r="AN113" s="132">
        <f>SUM(AG113,AT113)</f>
        <v>0</v>
      </c>
      <c r="AO113" s="130"/>
      <c r="AP113" s="130"/>
      <c r="AQ113" s="133" t="s">
        <v>90</v>
      </c>
      <c r="AR113" s="69"/>
      <c r="AS113" s="134">
        <v>0</v>
      </c>
      <c r="AT113" s="135">
        <f>ROUND(SUM(AV113:AW113),2)</f>
        <v>0</v>
      </c>
      <c r="AU113" s="136">
        <f>'04 - Zařízení 4 - Větrání...'!P125</f>
        <v>0</v>
      </c>
      <c r="AV113" s="135">
        <f>'04 - Zařízení 4 - Větrání...'!J35</f>
        <v>0</v>
      </c>
      <c r="AW113" s="135">
        <f>'04 - Zařízení 4 - Větrání...'!J36</f>
        <v>0</v>
      </c>
      <c r="AX113" s="135">
        <f>'04 - Zařízení 4 - Větrání...'!J37</f>
        <v>0</v>
      </c>
      <c r="AY113" s="135">
        <f>'04 - Zařízení 4 - Větrání...'!J38</f>
        <v>0</v>
      </c>
      <c r="AZ113" s="135">
        <f>'04 - Zařízení 4 - Větrání...'!F35</f>
        <v>0</v>
      </c>
      <c r="BA113" s="135">
        <f>'04 - Zařízení 4 - Větrání...'!F36</f>
        <v>0</v>
      </c>
      <c r="BB113" s="135">
        <f>'04 - Zařízení 4 - Větrání...'!F37</f>
        <v>0</v>
      </c>
      <c r="BC113" s="135">
        <f>'04 - Zařízení 4 - Větrání...'!F38</f>
        <v>0</v>
      </c>
      <c r="BD113" s="137">
        <f>'04 - Zařízení 4 - Větrání...'!F39</f>
        <v>0</v>
      </c>
      <c r="BE113" s="4"/>
      <c r="BT113" s="138" t="s">
        <v>82</v>
      </c>
      <c r="BV113" s="138" t="s">
        <v>75</v>
      </c>
      <c r="BW113" s="138" t="s">
        <v>125</v>
      </c>
      <c r="BX113" s="138" t="s">
        <v>117</v>
      </c>
      <c r="CL113" s="138" t="s">
        <v>1</v>
      </c>
    </row>
    <row r="114" s="4" customFormat="1" ht="16.5" customHeight="1">
      <c r="A114" s="116" t="s">
        <v>77</v>
      </c>
      <c r="B114" s="67"/>
      <c r="C114" s="130"/>
      <c r="D114" s="130"/>
      <c r="E114" s="131" t="s">
        <v>99</v>
      </c>
      <c r="F114" s="131"/>
      <c r="G114" s="131"/>
      <c r="H114" s="131"/>
      <c r="I114" s="131"/>
      <c r="J114" s="130"/>
      <c r="K114" s="131" t="s">
        <v>126</v>
      </c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2">
        <f>'05 - Zařízení 5 - Úprava ...'!J32</f>
        <v>0</v>
      </c>
      <c r="AH114" s="130"/>
      <c r="AI114" s="130"/>
      <c r="AJ114" s="130"/>
      <c r="AK114" s="130"/>
      <c r="AL114" s="130"/>
      <c r="AM114" s="130"/>
      <c r="AN114" s="132">
        <f>SUM(AG114,AT114)</f>
        <v>0</v>
      </c>
      <c r="AO114" s="130"/>
      <c r="AP114" s="130"/>
      <c r="AQ114" s="133" t="s">
        <v>90</v>
      </c>
      <c r="AR114" s="69"/>
      <c r="AS114" s="134">
        <v>0</v>
      </c>
      <c r="AT114" s="135">
        <f>ROUND(SUM(AV114:AW114),2)</f>
        <v>0</v>
      </c>
      <c r="AU114" s="136">
        <f>'05 - Zařízení 5 - Úprava ...'!P130</f>
        <v>0</v>
      </c>
      <c r="AV114" s="135">
        <f>'05 - Zařízení 5 - Úprava ...'!J35</f>
        <v>0</v>
      </c>
      <c r="AW114" s="135">
        <f>'05 - Zařízení 5 - Úprava ...'!J36</f>
        <v>0</v>
      </c>
      <c r="AX114" s="135">
        <f>'05 - Zařízení 5 - Úprava ...'!J37</f>
        <v>0</v>
      </c>
      <c r="AY114" s="135">
        <f>'05 - Zařízení 5 - Úprava ...'!J38</f>
        <v>0</v>
      </c>
      <c r="AZ114" s="135">
        <f>'05 - Zařízení 5 - Úprava ...'!F35</f>
        <v>0</v>
      </c>
      <c r="BA114" s="135">
        <f>'05 - Zařízení 5 - Úprava ...'!F36</f>
        <v>0</v>
      </c>
      <c r="BB114" s="135">
        <f>'05 - Zařízení 5 - Úprava ...'!F37</f>
        <v>0</v>
      </c>
      <c r="BC114" s="135">
        <f>'05 - Zařízení 5 - Úprava ...'!F38</f>
        <v>0</v>
      </c>
      <c r="BD114" s="137">
        <f>'05 - Zařízení 5 - Úprava ...'!F39</f>
        <v>0</v>
      </c>
      <c r="BE114" s="4"/>
      <c r="BT114" s="138" t="s">
        <v>82</v>
      </c>
      <c r="BV114" s="138" t="s">
        <v>75</v>
      </c>
      <c r="BW114" s="138" t="s">
        <v>127</v>
      </c>
      <c r="BX114" s="138" t="s">
        <v>117</v>
      </c>
      <c r="CL114" s="138" t="s">
        <v>1</v>
      </c>
    </row>
    <row r="115" s="4" customFormat="1" ht="16.5" customHeight="1">
      <c r="A115" s="116" t="s">
        <v>77</v>
      </c>
      <c r="B115" s="67"/>
      <c r="C115" s="130"/>
      <c r="D115" s="130"/>
      <c r="E115" s="131" t="s">
        <v>102</v>
      </c>
      <c r="F115" s="131"/>
      <c r="G115" s="131"/>
      <c r="H115" s="131"/>
      <c r="I115" s="131"/>
      <c r="J115" s="130"/>
      <c r="K115" s="131" t="s">
        <v>128</v>
      </c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2">
        <f>'06 - Demontáž a ekologick...'!J32</f>
        <v>0</v>
      </c>
      <c r="AH115" s="130"/>
      <c r="AI115" s="130"/>
      <c r="AJ115" s="130"/>
      <c r="AK115" s="130"/>
      <c r="AL115" s="130"/>
      <c r="AM115" s="130"/>
      <c r="AN115" s="132">
        <f>SUM(AG115,AT115)</f>
        <v>0</v>
      </c>
      <c r="AO115" s="130"/>
      <c r="AP115" s="130"/>
      <c r="AQ115" s="133" t="s">
        <v>90</v>
      </c>
      <c r="AR115" s="69"/>
      <c r="AS115" s="134">
        <v>0</v>
      </c>
      <c r="AT115" s="135">
        <f>ROUND(SUM(AV115:AW115),2)</f>
        <v>0</v>
      </c>
      <c r="AU115" s="136">
        <f>'06 - Demontáž a ekologick...'!P124</f>
        <v>0</v>
      </c>
      <c r="AV115" s="135">
        <f>'06 - Demontáž a ekologick...'!J35</f>
        <v>0</v>
      </c>
      <c r="AW115" s="135">
        <f>'06 - Demontáž a ekologick...'!J36</f>
        <v>0</v>
      </c>
      <c r="AX115" s="135">
        <f>'06 - Demontáž a ekologick...'!J37</f>
        <v>0</v>
      </c>
      <c r="AY115" s="135">
        <f>'06 - Demontáž a ekologick...'!J38</f>
        <v>0</v>
      </c>
      <c r="AZ115" s="135">
        <f>'06 - Demontáž a ekologick...'!F35</f>
        <v>0</v>
      </c>
      <c r="BA115" s="135">
        <f>'06 - Demontáž a ekologick...'!F36</f>
        <v>0</v>
      </c>
      <c r="BB115" s="135">
        <f>'06 - Demontáž a ekologick...'!F37</f>
        <v>0</v>
      </c>
      <c r="BC115" s="135">
        <f>'06 - Demontáž a ekologick...'!F38</f>
        <v>0</v>
      </c>
      <c r="BD115" s="137">
        <f>'06 - Demontáž a ekologick...'!F39</f>
        <v>0</v>
      </c>
      <c r="BE115" s="4"/>
      <c r="BT115" s="138" t="s">
        <v>82</v>
      </c>
      <c r="BV115" s="138" t="s">
        <v>75</v>
      </c>
      <c r="BW115" s="138" t="s">
        <v>129</v>
      </c>
      <c r="BX115" s="138" t="s">
        <v>117</v>
      </c>
      <c r="CL115" s="138" t="s">
        <v>1</v>
      </c>
    </row>
    <row r="116" s="7" customFormat="1" ht="24.75" customHeight="1">
      <c r="A116" s="116" t="s">
        <v>77</v>
      </c>
      <c r="B116" s="117"/>
      <c r="C116" s="118"/>
      <c r="D116" s="119" t="s">
        <v>130</v>
      </c>
      <c r="E116" s="119"/>
      <c r="F116" s="119"/>
      <c r="G116" s="119"/>
      <c r="H116" s="119"/>
      <c r="I116" s="120"/>
      <c r="J116" s="119" t="s">
        <v>131</v>
      </c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21">
        <f>'08 - ZOTK - Zařízení pro ...'!J30</f>
        <v>0</v>
      </c>
      <c r="AH116" s="120"/>
      <c r="AI116" s="120"/>
      <c r="AJ116" s="120"/>
      <c r="AK116" s="120"/>
      <c r="AL116" s="120"/>
      <c r="AM116" s="120"/>
      <c r="AN116" s="121">
        <f>SUM(AG116,AT116)</f>
        <v>0</v>
      </c>
      <c r="AO116" s="120"/>
      <c r="AP116" s="120"/>
      <c r="AQ116" s="122" t="s">
        <v>79</v>
      </c>
      <c r="AR116" s="123"/>
      <c r="AS116" s="124">
        <v>0</v>
      </c>
      <c r="AT116" s="125">
        <f>ROUND(SUM(AV116:AW116),2)</f>
        <v>0</v>
      </c>
      <c r="AU116" s="126">
        <f>'08 - ZOTK - Zařízení pro ...'!P117</f>
        <v>0</v>
      </c>
      <c r="AV116" s="125">
        <f>'08 - ZOTK - Zařízení pro ...'!J33</f>
        <v>0</v>
      </c>
      <c r="AW116" s="125">
        <f>'08 - ZOTK - Zařízení pro ...'!J34</f>
        <v>0</v>
      </c>
      <c r="AX116" s="125">
        <f>'08 - ZOTK - Zařízení pro ...'!J35</f>
        <v>0</v>
      </c>
      <c r="AY116" s="125">
        <f>'08 - ZOTK - Zařízení pro ...'!J36</f>
        <v>0</v>
      </c>
      <c r="AZ116" s="125">
        <f>'08 - ZOTK - Zařízení pro ...'!F33</f>
        <v>0</v>
      </c>
      <c r="BA116" s="125">
        <f>'08 - ZOTK - Zařízení pro ...'!F34</f>
        <v>0</v>
      </c>
      <c r="BB116" s="125">
        <f>'08 - ZOTK - Zařízení pro ...'!F35</f>
        <v>0</v>
      </c>
      <c r="BC116" s="125">
        <f>'08 - ZOTK - Zařízení pro ...'!F36</f>
        <v>0</v>
      </c>
      <c r="BD116" s="127">
        <f>'08 - ZOTK - Zařízení pro ...'!F37</f>
        <v>0</v>
      </c>
      <c r="BE116" s="7"/>
      <c r="BT116" s="128" t="s">
        <v>80</v>
      </c>
      <c r="BV116" s="128" t="s">
        <v>75</v>
      </c>
      <c r="BW116" s="128" t="s">
        <v>132</v>
      </c>
      <c r="BX116" s="128" t="s">
        <v>5</v>
      </c>
      <c r="CL116" s="128" t="s">
        <v>1</v>
      </c>
      <c r="CM116" s="128" t="s">
        <v>82</v>
      </c>
    </row>
    <row r="117" s="7" customFormat="1" ht="16.5" customHeight="1">
      <c r="A117" s="116" t="s">
        <v>77</v>
      </c>
      <c r="B117" s="117"/>
      <c r="C117" s="118"/>
      <c r="D117" s="119" t="s">
        <v>133</v>
      </c>
      <c r="E117" s="119"/>
      <c r="F117" s="119"/>
      <c r="G117" s="119"/>
      <c r="H117" s="119"/>
      <c r="I117" s="120"/>
      <c r="J117" s="119" t="s">
        <v>134</v>
      </c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21">
        <f>'09 - Měření a regulace'!J30</f>
        <v>0</v>
      </c>
      <c r="AH117" s="120"/>
      <c r="AI117" s="120"/>
      <c r="AJ117" s="120"/>
      <c r="AK117" s="120"/>
      <c r="AL117" s="120"/>
      <c r="AM117" s="120"/>
      <c r="AN117" s="121">
        <f>SUM(AG117,AT117)</f>
        <v>0</v>
      </c>
      <c r="AO117" s="120"/>
      <c r="AP117" s="120"/>
      <c r="AQ117" s="122" t="s">
        <v>79</v>
      </c>
      <c r="AR117" s="123"/>
      <c r="AS117" s="124">
        <v>0</v>
      </c>
      <c r="AT117" s="125">
        <f>ROUND(SUM(AV117:AW117),2)</f>
        <v>0</v>
      </c>
      <c r="AU117" s="126">
        <f>'09 - Měření a regulace'!P123</f>
        <v>0</v>
      </c>
      <c r="AV117" s="125">
        <f>'09 - Měření a regulace'!J33</f>
        <v>0</v>
      </c>
      <c r="AW117" s="125">
        <f>'09 - Měření a regulace'!J34</f>
        <v>0</v>
      </c>
      <c r="AX117" s="125">
        <f>'09 - Měření a regulace'!J35</f>
        <v>0</v>
      </c>
      <c r="AY117" s="125">
        <f>'09 - Měření a regulace'!J36</f>
        <v>0</v>
      </c>
      <c r="AZ117" s="125">
        <f>'09 - Měření a regulace'!F33</f>
        <v>0</v>
      </c>
      <c r="BA117" s="125">
        <f>'09 - Měření a regulace'!F34</f>
        <v>0</v>
      </c>
      <c r="BB117" s="125">
        <f>'09 - Měření a regulace'!F35</f>
        <v>0</v>
      </c>
      <c r="BC117" s="125">
        <f>'09 - Měření a regulace'!F36</f>
        <v>0</v>
      </c>
      <c r="BD117" s="127">
        <f>'09 - Měření a regulace'!F37</f>
        <v>0</v>
      </c>
      <c r="BE117" s="7"/>
      <c r="BT117" s="128" t="s">
        <v>80</v>
      </c>
      <c r="BV117" s="128" t="s">
        <v>75</v>
      </c>
      <c r="BW117" s="128" t="s">
        <v>135</v>
      </c>
      <c r="BX117" s="128" t="s">
        <v>5</v>
      </c>
      <c r="CL117" s="128" t="s">
        <v>1</v>
      </c>
      <c r="CM117" s="128" t="s">
        <v>82</v>
      </c>
    </row>
    <row r="118" s="7" customFormat="1" ht="16.5" customHeight="1">
      <c r="A118" s="116" t="s">
        <v>77</v>
      </c>
      <c r="B118" s="117"/>
      <c r="C118" s="118"/>
      <c r="D118" s="119" t="s">
        <v>136</v>
      </c>
      <c r="E118" s="119"/>
      <c r="F118" s="119"/>
      <c r="G118" s="119"/>
      <c r="H118" s="119"/>
      <c r="I118" s="120"/>
      <c r="J118" s="119" t="s">
        <v>137</v>
      </c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21">
        <f>'10 - EPS_EROP, ESL'!J30</f>
        <v>0</v>
      </c>
      <c r="AH118" s="120"/>
      <c r="AI118" s="120"/>
      <c r="AJ118" s="120"/>
      <c r="AK118" s="120"/>
      <c r="AL118" s="120"/>
      <c r="AM118" s="120"/>
      <c r="AN118" s="121">
        <f>SUM(AG118,AT118)</f>
        <v>0</v>
      </c>
      <c r="AO118" s="120"/>
      <c r="AP118" s="120"/>
      <c r="AQ118" s="122" t="s">
        <v>79</v>
      </c>
      <c r="AR118" s="123"/>
      <c r="AS118" s="124">
        <v>0</v>
      </c>
      <c r="AT118" s="125">
        <f>ROUND(SUM(AV118:AW118),2)</f>
        <v>0</v>
      </c>
      <c r="AU118" s="126">
        <f>'10 - EPS_EROP, ESL'!P132</f>
        <v>0</v>
      </c>
      <c r="AV118" s="125">
        <f>'10 - EPS_EROP, ESL'!J33</f>
        <v>0</v>
      </c>
      <c r="AW118" s="125">
        <f>'10 - EPS_EROP, ESL'!J34</f>
        <v>0</v>
      </c>
      <c r="AX118" s="125">
        <f>'10 - EPS_EROP, ESL'!J35</f>
        <v>0</v>
      </c>
      <c r="AY118" s="125">
        <f>'10 - EPS_EROP, ESL'!J36</f>
        <v>0</v>
      </c>
      <c r="AZ118" s="125">
        <f>'10 - EPS_EROP, ESL'!F33</f>
        <v>0</v>
      </c>
      <c r="BA118" s="125">
        <f>'10 - EPS_EROP, ESL'!F34</f>
        <v>0</v>
      </c>
      <c r="BB118" s="125">
        <f>'10 - EPS_EROP, ESL'!F35</f>
        <v>0</v>
      </c>
      <c r="BC118" s="125">
        <f>'10 - EPS_EROP, ESL'!F36</f>
        <v>0</v>
      </c>
      <c r="BD118" s="127">
        <f>'10 - EPS_EROP, ESL'!F37</f>
        <v>0</v>
      </c>
      <c r="BE118" s="7"/>
      <c r="BT118" s="128" t="s">
        <v>80</v>
      </c>
      <c r="BV118" s="128" t="s">
        <v>75</v>
      </c>
      <c r="BW118" s="128" t="s">
        <v>138</v>
      </c>
      <c r="BX118" s="128" t="s">
        <v>5</v>
      </c>
      <c r="CL118" s="128" t="s">
        <v>1</v>
      </c>
      <c r="CM118" s="128" t="s">
        <v>82</v>
      </c>
    </row>
    <row r="119" s="7" customFormat="1" ht="16.5" customHeight="1">
      <c r="A119" s="116" t="s">
        <v>77</v>
      </c>
      <c r="B119" s="117"/>
      <c r="C119" s="118"/>
      <c r="D119" s="119" t="s">
        <v>139</v>
      </c>
      <c r="E119" s="119"/>
      <c r="F119" s="119"/>
      <c r="G119" s="119"/>
      <c r="H119" s="119"/>
      <c r="I119" s="120"/>
      <c r="J119" s="119" t="s">
        <v>140</v>
      </c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21">
        <f>'11 - AV + jevištní technika'!J30</f>
        <v>0</v>
      </c>
      <c r="AH119" s="120"/>
      <c r="AI119" s="120"/>
      <c r="AJ119" s="120"/>
      <c r="AK119" s="120"/>
      <c r="AL119" s="120"/>
      <c r="AM119" s="120"/>
      <c r="AN119" s="121">
        <f>SUM(AG119,AT119)</f>
        <v>0</v>
      </c>
      <c r="AO119" s="120"/>
      <c r="AP119" s="120"/>
      <c r="AQ119" s="122" t="s">
        <v>79</v>
      </c>
      <c r="AR119" s="123"/>
      <c r="AS119" s="124">
        <v>0</v>
      </c>
      <c r="AT119" s="125">
        <f>ROUND(SUM(AV119:AW119),2)</f>
        <v>0</v>
      </c>
      <c r="AU119" s="126">
        <f>'11 - AV + jevištní technika'!P129</f>
        <v>0</v>
      </c>
      <c r="AV119" s="125">
        <f>'11 - AV + jevištní technika'!J33</f>
        <v>0</v>
      </c>
      <c r="AW119" s="125">
        <f>'11 - AV + jevištní technika'!J34</f>
        <v>0</v>
      </c>
      <c r="AX119" s="125">
        <f>'11 - AV + jevištní technika'!J35</f>
        <v>0</v>
      </c>
      <c r="AY119" s="125">
        <f>'11 - AV + jevištní technika'!J36</f>
        <v>0</v>
      </c>
      <c r="AZ119" s="125">
        <f>'11 - AV + jevištní technika'!F33</f>
        <v>0</v>
      </c>
      <c r="BA119" s="125">
        <f>'11 - AV + jevištní technika'!F34</f>
        <v>0</v>
      </c>
      <c r="BB119" s="125">
        <f>'11 - AV + jevištní technika'!F35</f>
        <v>0</v>
      </c>
      <c r="BC119" s="125">
        <f>'11 - AV + jevištní technika'!F36</f>
        <v>0</v>
      </c>
      <c r="BD119" s="127">
        <f>'11 - AV + jevištní technika'!F37</f>
        <v>0</v>
      </c>
      <c r="BE119" s="7"/>
      <c r="BT119" s="128" t="s">
        <v>80</v>
      </c>
      <c r="BV119" s="128" t="s">
        <v>75</v>
      </c>
      <c r="BW119" s="128" t="s">
        <v>141</v>
      </c>
      <c r="BX119" s="128" t="s">
        <v>5</v>
      </c>
      <c r="CL119" s="128" t="s">
        <v>1</v>
      </c>
      <c r="CM119" s="128" t="s">
        <v>82</v>
      </c>
    </row>
    <row r="120" s="7" customFormat="1" ht="16.5" customHeight="1">
      <c r="A120" s="116" t="s">
        <v>77</v>
      </c>
      <c r="B120" s="117"/>
      <c r="C120" s="118"/>
      <c r="D120" s="119" t="s">
        <v>142</v>
      </c>
      <c r="E120" s="119"/>
      <c r="F120" s="119"/>
      <c r="G120" s="119"/>
      <c r="H120" s="119"/>
      <c r="I120" s="120"/>
      <c r="J120" s="119" t="s">
        <v>143</v>
      </c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21">
        <f>'13 - Zahradní a krajinářs...'!J30</f>
        <v>0</v>
      </c>
      <c r="AH120" s="120"/>
      <c r="AI120" s="120"/>
      <c r="AJ120" s="120"/>
      <c r="AK120" s="120"/>
      <c r="AL120" s="120"/>
      <c r="AM120" s="120"/>
      <c r="AN120" s="121">
        <f>SUM(AG120,AT120)</f>
        <v>0</v>
      </c>
      <c r="AO120" s="120"/>
      <c r="AP120" s="120"/>
      <c r="AQ120" s="122" t="s">
        <v>79</v>
      </c>
      <c r="AR120" s="123"/>
      <c r="AS120" s="124">
        <v>0</v>
      </c>
      <c r="AT120" s="125">
        <f>ROUND(SUM(AV120:AW120),2)</f>
        <v>0</v>
      </c>
      <c r="AU120" s="126">
        <f>'13 - Zahradní a krajinářs...'!P119</f>
        <v>0</v>
      </c>
      <c r="AV120" s="125">
        <f>'13 - Zahradní a krajinářs...'!J33</f>
        <v>0</v>
      </c>
      <c r="AW120" s="125">
        <f>'13 - Zahradní a krajinářs...'!J34</f>
        <v>0</v>
      </c>
      <c r="AX120" s="125">
        <f>'13 - Zahradní a krajinářs...'!J35</f>
        <v>0</v>
      </c>
      <c r="AY120" s="125">
        <f>'13 - Zahradní a krajinářs...'!J36</f>
        <v>0</v>
      </c>
      <c r="AZ120" s="125">
        <f>'13 - Zahradní a krajinářs...'!F33</f>
        <v>0</v>
      </c>
      <c r="BA120" s="125">
        <f>'13 - Zahradní a krajinářs...'!F34</f>
        <v>0</v>
      </c>
      <c r="BB120" s="125">
        <f>'13 - Zahradní a krajinářs...'!F35</f>
        <v>0</v>
      </c>
      <c r="BC120" s="125">
        <f>'13 - Zahradní a krajinářs...'!F36</f>
        <v>0</v>
      </c>
      <c r="BD120" s="127">
        <f>'13 - Zahradní a krajinářs...'!F37</f>
        <v>0</v>
      </c>
      <c r="BE120" s="7"/>
      <c r="BT120" s="128" t="s">
        <v>80</v>
      </c>
      <c r="BV120" s="128" t="s">
        <v>75</v>
      </c>
      <c r="BW120" s="128" t="s">
        <v>144</v>
      </c>
      <c r="BX120" s="128" t="s">
        <v>5</v>
      </c>
      <c r="CL120" s="128" t="s">
        <v>1</v>
      </c>
      <c r="CM120" s="128" t="s">
        <v>82</v>
      </c>
    </row>
    <row r="121" s="7" customFormat="1" ht="16.5" customHeight="1">
      <c r="A121" s="116" t="s">
        <v>77</v>
      </c>
      <c r="B121" s="117"/>
      <c r="C121" s="118"/>
      <c r="D121" s="119" t="s">
        <v>145</v>
      </c>
      <c r="E121" s="119"/>
      <c r="F121" s="119"/>
      <c r="G121" s="119"/>
      <c r="H121" s="119"/>
      <c r="I121" s="120"/>
      <c r="J121" s="119" t="s">
        <v>146</v>
      </c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21">
        <f>'14 - VRN'!J30</f>
        <v>0</v>
      </c>
      <c r="AH121" s="120"/>
      <c r="AI121" s="120"/>
      <c r="AJ121" s="120"/>
      <c r="AK121" s="120"/>
      <c r="AL121" s="120"/>
      <c r="AM121" s="120"/>
      <c r="AN121" s="121">
        <f>SUM(AG121,AT121)</f>
        <v>0</v>
      </c>
      <c r="AO121" s="120"/>
      <c r="AP121" s="120"/>
      <c r="AQ121" s="122" t="s">
        <v>79</v>
      </c>
      <c r="AR121" s="123"/>
      <c r="AS121" s="139">
        <v>0</v>
      </c>
      <c r="AT121" s="140">
        <f>ROUND(SUM(AV121:AW121),2)</f>
        <v>0</v>
      </c>
      <c r="AU121" s="141">
        <f>'14 - VRN'!P125</f>
        <v>0</v>
      </c>
      <c r="AV121" s="140">
        <f>'14 - VRN'!J33</f>
        <v>0</v>
      </c>
      <c r="AW121" s="140">
        <f>'14 - VRN'!J34</f>
        <v>0</v>
      </c>
      <c r="AX121" s="140">
        <f>'14 - VRN'!J35</f>
        <v>0</v>
      </c>
      <c r="AY121" s="140">
        <f>'14 - VRN'!J36</f>
        <v>0</v>
      </c>
      <c r="AZ121" s="140">
        <f>'14 - VRN'!F33</f>
        <v>0</v>
      </c>
      <c r="BA121" s="140">
        <f>'14 - VRN'!F34</f>
        <v>0</v>
      </c>
      <c r="BB121" s="140">
        <f>'14 - VRN'!F35</f>
        <v>0</v>
      </c>
      <c r="BC121" s="140">
        <f>'14 - VRN'!F36</f>
        <v>0</v>
      </c>
      <c r="BD121" s="142">
        <f>'14 - VRN'!F37</f>
        <v>0</v>
      </c>
      <c r="BE121" s="7"/>
      <c r="BT121" s="128" t="s">
        <v>80</v>
      </c>
      <c r="BV121" s="128" t="s">
        <v>75</v>
      </c>
      <c r="BW121" s="128" t="s">
        <v>147</v>
      </c>
      <c r="BX121" s="128" t="s">
        <v>5</v>
      </c>
      <c r="CL121" s="128" t="s">
        <v>1</v>
      </c>
      <c r="CM121" s="128" t="s">
        <v>82</v>
      </c>
    </row>
    <row r="122" s="2" customFormat="1" ht="30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41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41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</row>
  </sheetData>
  <sheetProtection sheet="1" formatColumns="0" formatRows="0" objects="1" scenarios="1" spinCount="100000" saltValue="ZjeXktAKS08jUb3s720lRWa22Wd96Rhdspc4twTg9giOLqZbkxPRSugmOVatdsOuYPXRu6moM41usTG17irO0Q==" hashValue="kJ2MHmyzZaKxHhmWaWaNhlZw4ztCrFXhzqTvNVgv3cdgMPN6iB0Av2idhjuLmR7ZgFvJZtaM0euLR5fn75JEGA==" algorithmName="SHA-512" password="CC35"/>
  <mergeCells count="146">
    <mergeCell ref="E104:I104"/>
    <mergeCell ref="K104:AF104"/>
    <mergeCell ref="K105:AF105"/>
    <mergeCell ref="E105:I105"/>
    <mergeCell ref="E106:I106"/>
    <mergeCell ref="K106:AF106"/>
    <mergeCell ref="E107:I107"/>
    <mergeCell ref="K107:AF107"/>
    <mergeCell ref="E108:I108"/>
    <mergeCell ref="K108:AF108"/>
    <mergeCell ref="J109:AF109"/>
    <mergeCell ref="D109:H109"/>
    <mergeCell ref="K110:AF110"/>
    <mergeCell ref="E110:I110"/>
    <mergeCell ref="K111:AF111"/>
    <mergeCell ref="E111:I111"/>
    <mergeCell ref="K112:AF112"/>
    <mergeCell ref="E112:I112"/>
    <mergeCell ref="K113:AF113"/>
    <mergeCell ref="E113:I113"/>
    <mergeCell ref="K114:AF114"/>
    <mergeCell ref="E114:I114"/>
    <mergeCell ref="E115:I115"/>
    <mergeCell ref="K115:AF115"/>
    <mergeCell ref="D116:H116"/>
    <mergeCell ref="J116:AF116"/>
    <mergeCell ref="D117:H117"/>
    <mergeCell ref="J117:AF117"/>
    <mergeCell ref="D118:H118"/>
    <mergeCell ref="J118:AF118"/>
    <mergeCell ref="D119:H119"/>
    <mergeCell ref="J119:AF119"/>
    <mergeCell ref="D120:H120"/>
    <mergeCell ref="J120:AF120"/>
    <mergeCell ref="D121:H121"/>
    <mergeCell ref="J121:AF121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L85:AJ85"/>
    <mergeCell ref="I92:AF92"/>
    <mergeCell ref="C92:G92"/>
    <mergeCell ref="D95:H95"/>
    <mergeCell ref="J95:AF95"/>
    <mergeCell ref="D96:H96"/>
    <mergeCell ref="J96:AF96"/>
    <mergeCell ref="D97:H97"/>
    <mergeCell ref="J97:AF97"/>
    <mergeCell ref="K98:AF98"/>
    <mergeCell ref="E98:I98"/>
    <mergeCell ref="K99:AF99"/>
    <mergeCell ref="E99:I99"/>
    <mergeCell ref="K100:AF100"/>
    <mergeCell ref="E100:I100"/>
    <mergeCell ref="J101:AF101"/>
    <mergeCell ref="D101:H101"/>
    <mergeCell ref="J102:AF102"/>
    <mergeCell ref="D102:H102"/>
    <mergeCell ref="J103:AF103"/>
    <mergeCell ref="D103:H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Stavební část'!C2" display="/"/>
    <hyperlink ref="A98" location="'01 - Vnitřní vodovod'!C2" display="/"/>
    <hyperlink ref="A99" location="'02 - Vnitřní kanalizace'!C2" display="/"/>
    <hyperlink ref="A100" location="'03 - Zařizovací předměty'!C2" display="/"/>
    <hyperlink ref="A101" location="'04 - Elektro'!C2" display="/"/>
    <hyperlink ref="A102" location="'05 - Vytápění'!C2" display="/"/>
    <hyperlink ref="A104" location="'01 - Zařízení č.1 - Větrá...'!C2" display="/"/>
    <hyperlink ref="A105" location="'02 - Zařízení č.2 - Chlaz...'!C2" display="/"/>
    <hyperlink ref="A106" location="'03 - Zařízení č.3 - Chlaz...'!C2" display="/"/>
    <hyperlink ref="A107" location="'04 - Zařízení č.4 - Chlaz...'!C2" display="/"/>
    <hyperlink ref="A108" location="'05 - Demontáže'!C2" display="/"/>
    <hyperlink ref="A110" location="'01 - Zařízení1 - Větrání ...'!C2" display="/"/>
    <hyperlink ref="A111" location="'02 - Zařízení 2 - Větrání...'!C2" display="/"/>
    <hyperlink ref="A112" location="'03 - Zařízení 3 - Odvětrá...'!C2" display="/"/>
    <hyperlink ref="A113" location="'04 - Zařízení 4 - Větrání...'!C2" display="/"/>
    <hyperlink ref="A114" location="'05 - Zařízení 5 - Úprava ...'!C2" display="/"/>
    <hyperlink ref="A115" location="'06 - Demontáž a ekologick...'!C2" display="/"/>
    <hyperlink ref="A116" location="'08 - ZOTK - Zařízení pro ...'!C2" display="/"/>
    <hyperlink ref="A117" location="'09 - Měření a regulace'!C2" display="/"/>
    <hyperlink ref="A118" location="'10 - EPS_EROP, ESL'!C2" display="/"/>
    <hyperlink ref="A119" location="'11 - AV + jevištní technika'!C2" display="/"/>
    <hyperlink ref="A120" location="'13 - Zahradní a krajinářs...'!C2" display="/"/>
    <hyperlink ref="A121" location="'1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150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ROUND((SUM(BE127:BE188)),  2)</f>
        <v>0</v>
      </c>
      <c r="G33" s="35"/>
      <c r="H33" s="35"/>
      <c r="I33" s="161">
        <v>0.20999999999999999</v>
      </c>
      <c r="J33" s="160">
        <f>ROUND(((SUM(BE127:BE188))*I33),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ROUND((SUM(BF127:BF188)),  2)</f>
        <v>0</v>
      </c>
      <c r="G34" s="35"/>
      <c r="H34" s="35"/>
      <c r="I34" s="161">
        <v>0.12</v>
      </c>
      <c r="J34" s="160">
        <f>ROUND(((SUM(BF127:BF188))*I34),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ROUND((SUM(BG127:BG188)),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ROUND((SUM(BH127:BH188)),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ROUND((SUM(BI127:BI188)),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Bourací práce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156</v>
      </c>
      <c r="E97" s="188"/>
      <c r="F97" s="188"/>
      <c r="G97" s="188"/>
      <c r="H97" s="188"/>
      <c r="I97" s="188"/>
      <c r="J97" s="189">
        <f>J128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157</v>
      </c>
      <c r="E98" s="193"/>
      <c r="F98" s="193"/>
      <c r="G98" s="193"/>
      <c r="H98" s="193"/>
      <c r="I98" s="193"/>
      <c r="J98" s="194">
        <f>J129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30"/>
      <c r="D99" s="192" t="s">
        <v>158</v>
      </c>
      <c r="E99" s="193"/>
      <c r="F99" s="193"/>
      <c r="G99" s="193"/>
      <c r="H99" s="193"/>
      <c r="I99" s="193"/>
      <c r="J99" s="194">
        <f>J131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30"/>
      <c r="D100" s="192" t="s">
        <v>159</v>
      </c>
      <c r="E100" s="193"/>
      <c r="F100" s="193"/>
      <c r="G100" s="193"/>
      <c r="H100" s="193"/>
      <c r="I100" s="193"/>
      <c r="J100" s="194">
        <f>J162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5"/>
      <c r="C101" s="186"/>
      <c r="D101" s="187" t="s">
        <v>160</v>
      </c>
      <c r="E101" s="188"/>
      <c r="F101" s="188"/>
      <c r="G101" s="188"/>
      <c r="H101" s="188"/>
      <c r="I101" s="188"/>
      <c r="J101" s="189">
        <f>J168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1"/>
      <c r="C102" s="130"/>
      <c r="D102" s="192" t="s">
        <v>161</v>
      </c>
      <c r="E102" s="193"/>
      <c r="F102" s="193"/>
      <c r="G102" s="193"/>
      <c r="H102" s="193"/>
      <c r="I102" s="193"/>
      <c r="J102" s="194">
        <f>J169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162</v>
      </c>
      <c r="E103" s="193"/>
      <c r="F103" s="193"/>
      <c r="G103" s="193"/>
      <c r="H103" s="193"/>
      <c r="I103" s="193"/>
      <c r="J103" s="194">
        <f>J171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163</v>
      </c>
      <c r="E104" s="193"/>
      <c r="F104" s="193"/>
      <c r="G104" s="193"/>
      <c r="H104" s="193"/>
      <c r="I104" s="193"/>
      <c r="J104" s="194">
        <f>J174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164</v>
      </c>
      <c r="E105" s="193"/>
      <c r="F105" s="193"/>
      <c r="G105" s="193"/>
      <c r="H105" s="193"/>
      <c r="I105" s="193"/>
      <c r="J105" s="194">
        <f>J176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165</v>
      </c>
      <c r="E106" s="193"/>
      <c r="F106" s="193"/>
      <c r="G106" s="193"/>
      <c r="H106" s="193"/>
      <c r="I106" s="193"/>
      <c r="J106" s="194">
        <f>J179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30"/>
      <c r="D107" s="192" t="s">
        <v>166</v>
      </c>
      <c r="E107" s="193"/>
      <c r="F107" s="193"/>
      <c r="G107" s="193"/>
      <c r="H107" s="193"/>
      <c r="I107" s="193"/>
      <c r="J107" s="194">
        <f>J187</f>
        <v>0</v>
      </c>
      <c r="K107" s="130"/>
      <c r="L107" s="19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167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80" t="str">
        <f>E7</f>
        <v>Dejvické divadlo-Přístavba a stavební úpravy objektu č.p.1084, k.ú. Dejvice, Zelená 15a,Praha 6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149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01 - Bourací práce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29" t="s">
        <v>22</v>
      </c>
      <c r="J121" s="76" t="str">
        <f>IF(J12="","",J12)</f>
        <v>15. 12. 2024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 xml:space="preserve"> </v>
      </c>
      <c r="G123" s="37"/>
      <c r="H123" s="37"/>
      <c r="I123" s="29" t="s">
        <v>29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29" t="s">
        <v>31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6"/>
      <c r="B126" s="197"/>
      <c r="C126" s="198" t="s">
        <v>168</v>
      </c>
      <c r="D126" s="199" t="s">
        <v>58</v>
      </c>
      <c r="E126" s="199" t="s">
        <v>54</v>
      </c>
      <c r="F126" s="199" t="s">
        <v>55</v>
      </c>
      <c r="G126" s="199" t="s">
        <v>169</v>
      </c>
      <c r="H126" s="199" t="s">
        <v>170</v>
      </c>
      <c r="I126" s="199" t="s">
        <v>171</v>
      </c>
      <c r="J126" s="200" t="s">
        <v>153</v>
      </c>
      <c r="K126" s="201" t="s">
        <v>172</v>
      </c>
      <c r="L126" s="202"/>
      <c r="M126" s="97" t="s">
        <v>1</v>
      </c>
      <c r="N126" s="98" t="s">
        <v>37</v>
      </c>
      <c r="O126" s="98" t="s">
        <v>173</v>
      </c>
      <c r="P126" s="98" t="s">
        <v>174</v>
      </c>
      <c r="Q126" s="98" t="s">
        <v>175</v>
      </c>
      <c r="R126" s="98" t="s">
        <v>176</v>
      </c>
      <c r="S126" s="98" t="s">
        <v>177</v>
      </c>
      <c r="T126" s="99" t="s">
        <v>178</v>
      </c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</row>
    <row r="127" s="2" customFormat="1" ht="22.8" customHeight="1">
      <c r="A127" s="35"/>
      <c r="B127" s="36"/>
      <c r="C127" s="104" t="s">
        <v>179</v>
      </c>
      <c r="D127" s="37"/>
      <c r="E127" s="37"/>
      <c r="F127" s="37"/>
      <c r="G127" s="37"/>
      <c r="H127" s="37"/>
      <c r="I127" s="37"/>
      <c r="J127" s="203">
        <f>BK127</f>
        <v>0</v>
      </c>
      <c r="K127" s="37"/>
      <c r="L127" s="41"/>
      <c r="M127" s="100"/>
      <c r="N127" s="204"/>
      <c r="O127" s="101"/>
      <c r="P127" s="205">
        <f>P128+P168</f>
        <v>0</v>
      </c>
      <c r="Q127" s="101"/>
      <c r="R127" s="205">
        <f>R128+R168</f>
        <v>0.00019255000000000002</v>
      </c>
      <c r="S127" s="101"/>
      <c r="T127" s="206">
        <f>T128+T168</f>
        <v>335.88450019999999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72</v>
      </c>
      <c r="AU127" s="14" t="s">
        <v>155</v>
      </c>
      <c r="BK127" s="207">
        <f>BK128+BK168</f>
        <v>0</v>
      </c>
    </row>
    <row r="128" s="12" customFormat="1" ht="25.92" customHeight="1">
      <c r="A128" s="12"/>
      <c r="B128" s="208"/>
      <c r="C128" s="209"/>
      <c r="D128" s="210" t="s">
        <v>72</v>
      </c>
      <c r="E128" s="211" t="s">
        <v>180</v>
      </c>
      <c r="F128" s="211" t="s">
        <v>181</v>
      </c>
      <c r="G128" s="209"/>
      <c r="H128" s="209"/>
      <c r="I128" s="212"/>
      <c r="J128" s="213">
        <f>BK128</f>
        <v>0</v>
      </c>
      <c r="K128" s="209"/>
      <c r="L128" s="214"/>
      <c r="M128" s="215"/>
      <c r="N128" s="216"/>
      <c r="O128" s="216"/>
      <c r="P128" s="217">
        <f>P129+P131+P162</f>
        <v>0</v>
      </c>
      <c r="Q128" s="216"/>
      <c r="R128" s="217">
        <f>R129+R131+R162</f>
        <v>0.00019255000000000002</v>
      </c>
      <c r="S128" s="216"/>
      <c r="T128" s="218">
        <f>T129+T131+T162</f>
        <v>323.26600300000001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9" t="s">
        <v>80</v>
      </c>
      <c r="AT128" s="220" t="s">
        <v>72</v>
      </c>
      <c r="AU128" s="220" t="s">
        <v>73</v>
      </c>
      <c r="AY128" s="219" t="s">
        <v>182</v>
      </c>
      <c r="BK128" s="221">
        <f>BK129+BK131+BK162</f>
        <v>0</v>
      </c>
    </row>
    <row r="129" s="12" customFormat="1" ht="22.8" customHeight="1">
      <c r="A129" s="12"/>
      <c r="B129" s="208"/>
      <c r="C129" s="209"/>
      <c r="D129" s="210" t="s">
        <v>72</v>
      </c>
      <c r="E129" s="222" t="s">
        <v>80</v>
      </c>
      <c r="F129" s="222" t="s">
        <v>183</v>
      </c>
      <c r="G129" s="209"/>
      <c r="H129" s="209"/>
      <c r="I129" s="212"/>
      <c r="J129" s="223">
        <f>BK129</f>
        <v>0</v>
      </c>
      <c r="K129" s="209"/>
      <c r="L129" s="214"/>
      <c r="M129" s="215"/>
      <c r="N129" s="216"/>
      <c r="O129" s="216"/>
      <c r="P129" s="217">
        <f>P130</f>
        <v>0</v>
      </c>
      <c r="Q129" s="216"/>
      <c r="R129" s="217">
        <f>R130</f>
        <v>0</v>
      </c>
      <c r="S129" s="216"/>
      <c r="T129" s="218">
        <f>T130</f>
        <v>10.800000000000001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9" t="s">
        <v>80</v>
      </c>
      <c r="AT129" s="220" t="s">
        <v>72</v>
      </c>
      <c r="AU129" s="220" t="s">
        <v>80</v>
      </c>
      <c r="AY129" s="219" t="s">
        <v>182</v>
      </c>
      <c r="BK129" s="221">
        <f>BK130</f>
        <v>0</v>
      </c>
    </row>
    <row r="130" s="2" customFormat="1" ht="16.5" customHeight="1">
      <c r="A130" s="35"/>
      <c r="B130" s="36"/>
      <c r="C130" s="224" t="s">
        <v>80</v>
      </c>
      <c r="D130" s="224" t="s">
        <v>184</v>
      </c>
      <c r="E130" s="225" t="s">
        <v>80</v>
      </c>
      <c r="F130" s="226" t="s">
        <v>185</v>
      </c>
      <c r="G130" s="227" t="s">
        <v>186</v>
      </c>
      <c r="H130" s="228">
        <v>6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1.8</v>
      </c>
      <c r="T130" s="235">
        <f>S130*H130</f>
        <v>10.800000000000001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187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187</v>
      </c>
      <c r="BM130" s="236" t="s">
        <v>188</v>
      </c>
    </row>
    <row r="131" s="12" customFormat="1" ht="22.8" customHeight="1">
      <c r="A131" s="12"/>
      <c r="B131" s="208"/>
      <c r="C131" s="209"/>
      <c r="D131" s="210" t="s">
        <v>72</v>
      </c>
      <c r="E131" s="222" t="s">
        <v>189</v>
      </c>
      <c r="F131" s="222" t="s">
        <v>190</v>
      </c>
      <c r="G131" s="209"/>
      <c r="H131" s="209"/>
      <c r="I131" s="212"/>
      <c r="J131" s="223">
        <f>BK131</f>
        <v>0</v>
      </c>
      <c r="K131" s="209"/>
      <c r="L131" s="214"/>
      <c r="M131" s="215"/>
      <c r="N131" s="216"/>
      <c r="O131" s="216"/>
      <c r="P131" s="217">
        <f>SUM(P132:P161)</f>
        <v>0</v>
      </c>
      <c r="Q131" s="216"/>
      <c r="R131" s="217">
        <f>SUM(R132:R161)</f>
        <v>0.00019255000000000002</v>
      </c>
      <c r="S131" s="216"/>
      <c r="T131" s="218">
        <f>SUM(T132:T161)</f>
        <v>312.466003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9" t="s">
        <v>80</v>
      </c>
      <c r="AT131" s="220" t="s">
        <v>72</v>
      </c>
      <c r="AU131" s="220" t="s">
        <v>80</v>
      </c>
      <c r="AY131" s="219" t="s">
        <v>182</v>
      </c>
      <c r="BK131" s="221">
        <f>SUM(BK132:BK161)</f>
        <v>0</v>
      </c>
    </row>
    <row r="132" s="2" customFormat="1" ht="16.5" customHeight="1">
      <c r="A132" s="35"/>
      <c r="B132" s="36"/>
      <c r="C132" s="224" t="s">
        <v>82</v>
      </c>
      <c r="D132" s="224" t="s">
        <v>184</v>
      </c>
      <c r="E132" s="225" t="s">
        <v>191</v>
      </c>
      <c r="F132" s="226" t="s">
        <v>192</v>
      </c>
      <c r="G132" s="227" t="s">
        <v>186</v>
      </c>
      <c r="H132" s="228">
        <v>2.4279999999999999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2.3999999999999999</v>
      </c>
      <c r="T132" s="235">
        <f>S132*H132</f>
        <v>5.8271999999999995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187</v>
      </c>
      <c r="AT132" s="236" t="s">
        <v>184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187</v>
      </c>
      <c r="BM132" s="236" t="s">
        <v>193</v>
      </c>
    </row>
    <row r="133" s="2" customFormat="1" ht="24.15" customHeight="1">
      <c r="A133" s="35"/>
      <c r="B133" s="36"/>
      <c r="C133" s="224" t="s">
        <v>194</v>
      </c>
      <c r="D133" s="224" t="s">
        <v>184</v>
      </c>
      <c r="E133" s="225" t="s">
        <v>195</v>
      </c>
      <c r="F133" s="226" t="s">
        <v>196</v>
      </c>
      <c r="G133" s="227" t="s">
        <v>197</v>
      </c>
      <c r="H133" s="228">
        <v>34.924999999999997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0.20799999999999999</v>
      </c>
      <c r="T133" s="235">
        <f>S133*H133</f>
        <v>7.2643999999999993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187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187</v>
      </c>
      <c r="BM133" s="236" t="s">
        <v>198</v>
      </c>
    </row>
    <row r="134" s="2" customFormat="1" ht="24.15" customHeight="1">
      <c r="A134" s="35"/>
      <c r="B134" s="36"/>
      <c r="C134" s="224" t="s">
        <v>187</v>
      </c>
      <c r="D134" s="224" t="s">
        <v>184</v>
      </c>
      <c r="E134" s="225" t="s">
        <v>199</v>
      </c>
      <c r="F134" s="226" t="s">
        <v>200</v>
      </c>
      <c r="G134" s="227" t="s">
        <v>197</v>
      </c>
      <c r="H134" s="228">
        <v>75.754999999999995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0.308</v>
      </c>
      <c r="T134" s="235">
        <f>S134*H134</f>
        <v>23.332539999999998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187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187</v>
      </c>
      <c r="BM134" s="236" t="s">
        <v>201</v>
      </c>
    </row>
    <row r="135" s="2" customFormat="1" ht="24.15" customHeight="1">
      <c r="A135" s="35"/>
      <c r="B135" s="36"/>
      <c r="C135" s="224" t="s">
        <v>202</v>
      </c>
      <c r="D135" s="224" t="s">
        <v>184</v>
      </c>
      <c r="E135" s="225" t="s">
        <v>203</v>
      </c>
      <c r="F135" s="226" t="s">
        <v>204</v>
      </c>
      <c r="G135" s="227" t="s">
        <v>186</v>
      </c>
      <c r="H135" s="228">
        <v>3.4340000000000002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1.8</v>
      </c>
      <c r="T135" s="235">
        <f>S135*H135</f>
        <v>6.1812000000000005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187</v>
      </c>
      <c r="AT135" s="236" t="s">
        <v>184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187</v>
      </c>
      <c r="BM135" s="236" t="s">
        <v>205</v>
      </c>
    </row>
    <row r="136" s="2" customFormat="1" ht="24.15" customHeight="1">
      <c r="A136" s="35"/>
      <c r="B136" s="36"/>
      <c r="C136" s="224" t="s">
        <v>206</v>
      </c>
      <c r="D136" s="224" t="s">
        <v>184</v>
      </c>
      <c r="E136" s="225" t="s">
        <v>207</v>
      </c>
      <c r="F136" s="226" t="s">
        <v>208</v>
      </c>
      <c r="G136" s="227" t="s">
        <v>186</v>
      </c>
      <c r="H136" s="228">
        <v>60.840000000000003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1.8</v>
      </c>
      <c r="T136" s="235">
        <f>S136*H136</f>
        <v>109.51200000000002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187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187</v>
      </c>
      <c r="BM136" s="236" t="s">
        <v>209</v>
      </c>
    </row>
    <row r="137" s="2" customFormat="1" ht="33" customHeight="1">
      <c r="A137" s="35"/>
      <c r="B137" s="36"/>
      <c r="C137" s="224" t="s">
        <v>210</v>
      </c>
      <c r="D137" s="224" t="s">
        <v>184</v>
      </c>
      <c r="E137" s="225" t="s">
        <v>211</v>
      </c>
      <c r="F137" s="226" t="s">
        <v>212</v>
      </c>
      <c r="G137" s="227" t="s">
        <v>186</v>
      </c>
      <c r="H137" s="228">
        <v>9.3759999999999994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1.5940000000000001</v>
      </c>
      <c r="T137" s="235">
        <f>S137*H137</f>
        <v>14.945344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187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187</v>
      </c>
      <c r="BM137" s="236" t="s">
        <v>213</v>
      </c>
    </row>
    <row r="138" s="2" customFormat="1" ht="16.5" customHeight="1">
      <c r="A138" s="35"/>
      <c r="B138" s="36"/>
      <c r="C138" s="224" t="s">
        <v>214</v>
      </c>
      <c r="D138" s="224" t="s">
        <v>184</v>
      </c>
      <c r="E138" s="225" t="s">
        <v>215</v>
      </c>
      <c r="F138" s="226" t="s">
        <v>216</v>
      </c>
      <c r="G138" s="227" t="s">
        <v>186</v>
      </c>
      <c r="H138" s="228">
        <v>23.161999999999999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2.3999999999999999</v>
      </c>
      <c r="T138" s="235">
        <f>S138*H138</f>
        <v>55.588799999999999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187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187</v>
      </c>
      <c r="BM138" s="236" t="s">
        <v>217</v>
      </c>
    </row>
    <row r="139" s="2" customFormat="1" ht="24.15" customHeight="1">
      <c r="A139" s="35"/>
      <c r="B139" s="36"/>
      <c r="C139" s="224" t="s">
        <v>189</v>
      </c>
      <c r="D139" s="224" t="s">
        <v>184</v>
      </c>
      <c r="E139" s="225" t="s">
        <v>218</v>
      </c>
      <c r="F139" s="226" t="s">
        <v>219</v>
      </c>
      <c r="G139" s="227" t="s">
        <v>220</v>
      </c>
      <c r="H139" s="228">
        <v>0.29999999999999999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1</v>
      </c>
      <c r="T139" s="235">
        <f>S139*H139</f>
        <v>0.29999999999999999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187</v>
      </c>
      <c r="AT139" s="236" t="s">
        <v>184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187</v>
      </c>
      <c r="BM139" s="236" t="s">
        <v>221</v>
      </c>
    </row>
    <row r="140" s="2" customFormat="1" ht="24.15" customHeight="1">
      <c r="A140" s="35"/>
      <c r="B140" s="36"/>
      <c r="C140" s="224" t="s">
        <v>136</v>
      </c>
      <c r="D140" s="224" t="s">
        <v>184</v>
      </c>
      <c r="E140" s="225" t="s">
        <v>222</v>
      </c>
      <c r="F140" s="226" t="s">
        <v>223</v>
      </c>
      <c r="G140" s="227" t="s">
        <v>197</v>
      </c>
      <c r="H140" s="228">
        <v>176.08799999999999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0.128</v>
      </c>
      <c r="T140" s="235">
        <f>S140*H140</f>
        <v>22.539263999999999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187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187</v>
      </c>
      <c r="BM140" s="236" t="s">
        <v>224</v>
      </c>
    </row>
    <row r="141" s="2" customFormat="1" ht="16.5" customHeight="1">
      <c r="A141" s="35"/>
      <c r="B141" s="36"/>
      <c r="C141" s="224" t="s">
        <v>139</v>
      </c>
      <c r="D141" s="224" t="s">
        <v>184</v>
      </c>
      <c r="E141" s="225" t="s">
        <v>225</v>
      </c>
      <c r="F141" s="226" t="s">
        <v>226</v>
      </c>
      <c r="G141" s="227" t="s">
        <v>186</v>
      </c>
      <c r="H141" s="228">
        <v>1.736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2.3999999999999999</v>
      </c>
      <c r="T141" s="235">
        <f>S141*H141</f>
        <v>4.1663999999999994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187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187</v>
      </c>
      <c r="BM141" s="236" t="s">
        <v>227</v>
      </c>
    </row>
    <row r="142" s="2" customFormat="1" ht="37.8" customHeight="1">
      <c r="A142" s="35"/>
      <c r="B142" s="36"/>
      <c r="C142" s="224" t="s">
        <v>8</v>
      </c>
      <c r="D142" s="224" t="s">
        <v>184</v>
      </c>
      <c r="E142" s="225" t="s">
        <v>228</v>
      </c>
      <c r="F142" s="226" t="s">
        <v>229</v>
      </c>
      <c r="G142" s="227" t="s">
        <v>186</v>
      </c>
      <c r="H142" s="228">
        <v>1.125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2.2000000000000002</v>
      </c>
      <c r="T142" s="235">
        <f>S142*H142</f>
        <v>2.4750000000000001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187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187</v>
      </c>
      <c r="BM142" s="236" t="s">
        <v>230</v>
      </c>
    </row>
    <row r="143" s="2" customFormat="1" ht="33" customHeight="1">
      <c r="A143" s="35"/>
      <c r="B143" s="36"/>
      <c r="C143" s="224" t="s">
        <v>142</v>
      </c>
      <c r="D143" s="224" t="s">
        <v>184</v>
      </c>
      <c r="E143" s="225" t="s">
        <v>231</v>
      </c>
      <c r="F143" s="226" t="s">
        <v>232</v>
      </c>
      <c r="G143" s="227" t="s">
        <v>186</v>
      </c>
      <c r="H143" s="228">
        <v>1.125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0.029000000000000001</v>
      </c>
      <c r="T143" s="235">
        <f>S143*H143</f>
        <v>0.032625000000000001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187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187</v>
      </c>
      <c r="BM143" s="236" t="s">
        <v>233</v>
      </c>
    </row>
    <row r="144" s="2" customFormat="1" ht="24.15" customHeight="1">
      <c r="A144" s="35"/>
      <c r="B144" s="36"/>
      <c r="C144" s="224" t="s">
        <v>145</v>
      </c>
      <c r="D144" s="224" t="s">
        <v>184</v>
      </c>
      <c r="E144" s="225" t="s">
        <v>234</v>
      </c>
      <c r="F144" s="226" t="s">
        <v>235</v>
      </c>
      <c r="G144" s="227" t="s">
        <v>236</v>
      </c>
      <c r="H144" s="228">
        <v>15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0.25</v>
      </c>
      <c r="T144" s="235">
        <f>S144*H144</f>
        <v>3.75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187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187</v>
      </c>
      <c r="BM144" s="236" t="s">
        <v>237</v>
      </c>
    </row>
    <row r="145" s="2" customFormat="1" ht="24.15" customHeight="1">
      <c r="A145" s="35"/>
      <c r="B145" s="36"/>
      <c r="C145" s="224" t="s">
        <v>238</v>
      </c>
      <c r="D145" s="224" t="s">
        <v>184</v>
      </c>
      <c r="E145" s="225" t="s">
        <v>239</v>
      </c>
      <c r="F145" s="226" t="s">
        <v>240</v>
      </c>
      <c r="G145" s="227" t="s">
        <v>241</v>
      </c>
      <c r="H145" s="228">
        <v>14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0.16500000000000001</v>
      </c>
      <c r="T145" s="235">
        <f>S145*H145</f>
        <v>2.3100000000000001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187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187</v>
      </c>
      <c r="BM145" s="236" t="s">
        <v>242</v>
      </c>
    </row>
    <row r="146" s="2" customFormat="1" ht="24.15" customHeight="1">
      <c r="A146" s="35"/>
      <c r="B146" s="36"/>
      <c r="C146" s="224" t="s">
        <v>243</v>
      </c>
      <c r="D146" s="224" t="s">
        <v>184</v>
      </c>
      <c r="E146" s="225" t="s">
        <v>244</v>
      </c>
      <c r="F146" s="226" t="s">
        <v>245</v>
      </c>
      <c r="G146" s="227" t="s">
        <v>236</v>
      </c>
      <c r="H146" s="228">
        <v>23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0.00198</v>
      </c>
      <c r="T146" s="235">
        <f>S146*H146</f>
        <v>0.045539999999999997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187</v>
      </c>
      <c r="AT146" s="236" t="s">
        <v>184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187</v>
      </c>
      <c r="BM146" s="236" t="s">
        <v>246</v>
      </c>
    </row>
    <row r="147" s="2" customFormat="1" ht="21.75" customHeight="1">
      <c r="A147" s="35"/>
      <c r="B147" s="36"/>
      <c r="C147" s="224" t="s">
        <v>247</v>
      </c>
      <c r="D147" s="224" t="s">
        <v>184</v>
      </c>
      <c r="E147" s="225" t="s">
        <v>248</v>
      </c>
      <c r="F147" s="226" t="s">
        <v>249</v>
      </c>
      <c r="G147" s="227" t="s">
        <v>241</v>
      </c>
      <c r="H147" s="228">
        <v>1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0.20999999999999999</v>
      </c>
      <c r="T147" s="235">
        <f>S147*H147</f>
        <v>0.20999999999999999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187</v>
      </c>
      <c r="AT147" s="236" t="s">
        <v>184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187</v>
      </c>
      <c r="BM147" s="236" t="s">
        <v>250</v>
      </c>
    </row>
    <row r="148" s="2" customFormat="1" ht="24.15" customHeight="1">
      <c r="A148" s="35"/>
      <c r="B148" s="36"/>
      <c r="C148" s="224" t="s">
        <v>251</v>
      </c>
      <c r="D148" s="224" t="s">
        <v>184</v>
      </c>
      <c r="E148" s="225" t="s">
        <v>252</v>
      </c>
      <c r="F148" s="226" t="s">
        <v>253</v>
      </c>
      <c r="G148" s="227" t="s">
        <v>197</v>
      </c>
      <c r="H148" s="228">
        <v>158.93899999999999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0.017999999999999999</v>
      </c>
      <c r="T148" s="235">
        <f>S148*H148</f>
        <v>2.8609019999999998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187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187</v>
      </c>
      <c r="BM148" s="236" t="s">
        <v>254</v>
      </c>
    </row>
    <row r="149" s="2" customFormat="1" ht="24.15" customHeight="1">
      <c r="A149" s="35"/>
      <c r="B149" s="36"/>
      <c r="C149" s="224" t="s">
        <v>255</v>
      </c>
      <c r="D149" s="224" t="s">
        <v>184</v>
      </c>
      <c r="E149" s="225" t="s">
        <v>256</v>
      </c>
      <c r="F149" s="226" t="s">
        <v>257</v>
      </c>
      <c r="G149" s="227" t="s">
        <v>197</v>
      </c>
      <c r="H149" s="228">
        <v>119.59999999999999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0.028000000000000001</v>
      </c>
      <c r="T149" s="235">
        <f>S149*H149</f>
        <v>3.3487999999999998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187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187</v>
      </c>
      <c r="BM149" s="236" t="s">
        <v>258</v>
      </c>
    </row>
    <row r="150" s="2" customFormat="1" ht="24.15" customHeight="1">
      <c r="A150" s="35"/>
      <c r="B150" s="36"/>
      <c r="C150" s="224" t="s">
        <v>259</v>
      </c>
      <c r="D150" s="224" t="s">
        <v>184</v>
      </c>
      <c r="E150" s="225" t="s">
        <v>260</v>
      </c>
      <c r="F150" s="226" t="s">
        <v>261</v>
      </c>
      <c r="G150" s="227" t="s">
        <v>197</v>
      </c>
      <c r="H150" s="228">
        <v>20.998000000000001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0.055</v>
      </c>
      <c r="T150" s="235">
        <f>S150*H150</f>
        <v>1.15489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187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187</v>
      </c>
      <c r="BM150" s="236" t="s">
        <v>262</v>
      </c>
    </row>
    <row r="151" s="2" customFormat="1" ht="24.15" customHeight="1">
      <c r="A151" s="35"/>
      <c r="B151" s="36"/>
      <c r="C151" s="224" t="s">
        <v>7</v>
      </c>
      <c r="D151" s="224" t="s">
        <v>184</v>
      </c>
      <c r="E151" s="225" t="s">
        <v>263</v>
      </c>
      <c r="F151" s="226" t="s">
        <v>264</v>
      </c>
      <c r="G151" s="227" t="s">
        <v>197</v>
      </c>
      <c r="H151" s="228">
        <v>7.5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0.183</v>
      </c>
      <c r="T151" s="235">
        <f>S151*H151</f>
        <v>1.3725000000000001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187</v>
      </c>
      <c r="AT151" s="236" t="s">
        <v>184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187</v>
      </c>
      <c r="BM151" s="236" t="s">
        <v>265</v>
      </c>
    </row>
    <row r="152" s="2" customFormat="1" ht="24.15" customHeight="1">
      <c r="A152" s="35"/>
      <c r="B152" s="36"/>
      <c r="C152" s="224" t="s">
        <v>266</v>
      </c>
      <c r="D152" s="224" t="s">
        <v>184</v>
      </c>
      <c r="E152" s="225" t="s">
        <v>267</v>
      </c>
      <c r="F152" s="226" t="s">
        <v>268</v>
      </c>
      <c r="G152" s="227" t="s">
        <v>197</v>
      </c>
      <c r="H152" s="228">
        <v>6.6909999999999998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0.034000000000000002</v>
      </c>
      <c r="T152" s="235">
        <f>S152*H152</f>
        <v>0.227494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187</v>
      </c>
      <c r="AT152" s="236" t="s">
        <v>184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187</v>
      </c>
      <c r="BM152" s="236" t="s">
        <v>269</v>
      </c>
    </row>
    <row r="153" s="2" customFormat="1" ht="24.15" customHeight="1">
      <c r="A153" s="35"/>
      <c r="B153" s="36"/>
      <c r="C153" s="224" t="s">
        <v>270</v>
      </c>
      <c r="D153" s="224" t="s">
        <v>184</v>
      </c>
      <c r="E153" s="225" t="s">
        <v>271</v>
      </c>
      <c r="F153" s="226" t="s">
        <v>272</v>
      </c>
      <c r="G153" s="227" t="s">
        <v>197</v>
      </c>
      <c r="H153" s="228">
        <v>6.0449999999999999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0.032000000000000001</v>
      </c>
      <c r="T153" s="235">
        <f>S153*H153</f>
        <v>0.19344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187</v>
      </c>
      <c r="AT153" s="236" t="s">
        <v>184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187</v>
      </c>
      <c r="BM153" s="236" t="s">
        <v>273</v>
      </c>
    </row>
    <row r="154" s="2" customFormat="1" ht="21.75" customHeight="1">
      <c r="A154" s="35"/>
      <c r="B154" s="36"/>
      <c r="C154" s="224" t="s">
        <v>274</v>
      </c>
      <c r="D154" s="224" t="s">
        <v>184</v>
      </c>
      <c r="E154" s="225" t="s">
        <v>275</v>
      </c>
      <c r="F154" s="226" t="s">
        <v>276</v>
      </c>
      <c r="G154" s="227" t="s">
        <v>197</v>
      </c>
      <c r="H154" s="228">
        <v>44.209000000000003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0.075999999999999998</v>
      </c>
      <c r="T154" s="235">
        <f>S154*H154</f>
        <v>3.3598840000000001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187</v>
      </c>
      <c r="AT154" s="236" t="s">
        <v>184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187</v>
      </c>
      <c r="BM154" s="236" t="s">
        <v>277</v>
      </c>
    </row>
    <row r="155" s="2" customFormat="1" ht="21.75" customHeight="1">
      <c r="A155" s="35"/>
      <c r="B155" s="36"/>
      <c r="C155" s="224" t="s">
        <v>278</v>
      </c>
      <c r="D155" s="224" t="s">
        <v>184</v>
      </c>
      <c r="E155" s="225" t="s">
        <v>279</v>
      </c>
      <c r="F155" s="226" t="s">
        <v>280</v>
      </c>
      <c r="G155" s="227" t="s">
        <v>197</v>
      </c>
      <c r="H155" s="228">
        <v>4.6600000000000001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0.063</v>
      </c>
      <c r="T155" s="235">
        <f>S155*H155</f>
        <v>0.29358000000000001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187</v>
      </c>
      <c r="AT155" s="236" t="s">
        <v>184</v>
      </c>
      <c r="AU155" s="236" t="s">
        <v>82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187</v>
      </c>
      <c r="BM155" s="236" t="s">
        <v>281</v>
      </c>
    </row>
    <row r="156" s="2" customFormat="1" ht="24.15" customHeight="1">
      <c r="A156" s="35"/>
      <c r="B156" s="36"/>
      <c r="C156" s="224" t="s">
        <v>282</v>
      </c>
      <c r="D156" s="224" t="s">
        <v>184</v>
      </c>
      <c r="E156" s="225" t="s">
        <v>283</v>
      </c>
      <c r="F156" s="226" t="s">
        <v>284</v>
      </c>
      <c r="G156" s="227" t="s">
        <v>186</v>
      </c>
      <c r="H156" s="228">
        <v>1.0129999999999999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1.8</v>
      </c>
      <c r="T156" s="235">
        <f>S156*H156</f>
        <v>1.8233999999999999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187</v>
      </c>
      <c r="AT156" s="236" t="s">
        <v>184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187</v>
      </c>
      <c r="BM156" s="236" t="s">
        <v>285</v>
      </c>
    </row>
    <row r="157" s="2" customFormat="1" ht="24.15" customHeight="1">
      <c r="A157" s="35"/>
      <c r="B157" s="36"/>
      <c r="C157" s="224" t="s">
        <v>286</v>
      </c>
      <c r="D157" s="224" t="s">
        <v>184</v>
      </c>
      <c r="E157" s="225" t="s">
        <v>287</v>
      </c>
      <c r="F157" s="226" t="s">
        <v>288</v>
      </c>
      <c r="G157" s="227" t="s">
        <v>186</v>
      </c>
      <c r="H157" s="228">
        <v>16.302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2.3999999999999999</v>
      </c>
      <c r="T157" s="235">
        <f>S157*H157</f>
        <v>39.1248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187</v>
      </c>
      <c r="AT157" s="236" t="s">
        <v>184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187</v>
      </c>
      <c r="BM157" s="236" t="s">
        <v>289</v>
      </c>
    </row>
    <row r="158" s="2" customFormat="1" ht="24.15" customHeight="1">
      <c r="A158" s="35"/>
      <c r="B158" s="36"/>
      <c r="C158" s="224" t="s">
        <v>290</v>
      </c>
      <c r="D158" s="224" t="s">
        <v>184</v>
      </c>
      <c r="E158" s="225" t="s">
        <v>291</v>
      </c>
      <c r="F158" s="226" t="s">
        <v>292</v>
      </c>
      <c r="G158" s="227" t="s">
        <v>241</v>
      </c>
      <c r="H158" s="228">
        <v>1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0.0040000000000000001</v>
      </c>
      <c r="T158" s="235">
        <f>S158*H158</f>
        <v>0.0040000000000000001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187</v>
      </c>
      <c r="AT158" s="236" t="s">
        <v>184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187</v>
      </c>
      <c r="BM158" s="236" t="s">
        <v>293</v>
      </c>
    </row>
    <row r="159" s="2" customFormat="1" ht="24.15" customHeight="1">
      <c r="A159" s="35"/>
      <c r="B159" s="36"/>
      <c r="C159" s="224" t="s">
        <v>294</v>
      </c>
      <c r="D159" s="224" t="s">
        <v>184</v>
      </c>
      <c r="E159" s="225" t="s">
        <v>295</v>
      </c>
      <c r="F159" s="226" t="s">
        <v>296</v>
      </c>
      <c r="G159" s="227" t="s">
        <v>241</v>
      </c>
      <c r="H159" s="228">
        <v>6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0.001</v>
      </c>
      <c r="T159" s="235">
        <f>S159*H159</f>
        <v>0.0060000000000000001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187</v>
      </c>
      <c r="AT159" s="236" t="s">
        <v>184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187</v>
      </c>
      <c r="BM159" s="236" t="s">
        <v>297</v>
      </c>
    </row>
    <row r="160" s="2" customFormat="1" ht="24.15" customHeight="1">
      <c r="A160" s="35"/>
      <c r="B160" s="36"/>
      <c r="C160" s="224" t="s">
        <v>298</v>
      </c>
      <c r="D160" s="224" t="s">
        <v>184</v>
      </c>
      <c r="E160" s="225" t="s">
        <v>299</v>
      </c>
      <c r="F160" s="226" t="s">
        <v>300</v>
      </c>
      <c r="G160" s="227" t="s">
        <v>241</v>
      </c>
      <c r="H160" s="228">
        <v>4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0.053999999999999999</v>
      </c>
      <c r="T160" s="235">
        <f>S160*H160</f>
        <v>0.216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187</v>
      </c>
      <c r="AT160" s="236" t="s">
        <v>184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187</v>
      </c>
      <c r="BM160" s="236" t="s">
        <v>301</v>
      </c>
    </row>
    <row r="161" s="2" customFormat="1" ht="24.15" customHeight="1">
      <c r="A161" s="35"/>
      <c r="B161" s="36"/>
      <c r="C161" s="224" t="s">
        <v>302</v>
      </c>
      <c r="D161" s="224" t="s">
        <v>184</v>
      </c>
      <c r="E161" s="225" t="s">
        <v>303</v>
      </c>
      <c r="F161" s="226" t="s">
        <v>304</v>
      </c>
      <c r="G161" s="227" t="s">
        <v>236</v>
      </c>
      <c r="H161" s="228">
        <v>19.254999999999999</v>
      </c>
      <c r="I161" s="229"/>
      <c r="J161" s="230">
        <f>ROUND(I161*H161,2)</f>
        <v>0</v>
      </c>
      <c r="K161" s="231"/>
      <c r="L161" s="41"/>
      <c r="M161" s="232" t="s">
        <v>1</v>
      </c>
      <c r="N161" s="233" t="s">
        <v>38</v>
      </c>
      <c r="O161" s="88"/>
      <c r="P161" s="234">
        <f>O161*H161</f>
        <v>0</v>
      </c>
      <c r="Q161" s="234">
        <v>1.0000000000000001E-05</v>
      </c>
      <c r="R161" s="234">
        <f>Q161*H161</f>
        <v>0.00019255000000000002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187</v>
      </c>
      <c r="AT161" s="236" t="s">
        <v>184</v>
      </c>
      <c r="AU161" s="236" t="s">
        <v>82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187</v>
      </c>
      <c r="BM161" s="236" t="s">
        <v>305</v>
      </c>
    </row>
    <row r="162" s="12" customFormat="1" ht="22.8" customHeight="1">
      <c r="A162" s="12"/>
      <c r="B162" s="208"/>
      <c r="C162" s="209"/>
      <c r="D162" s="210" t="s">
        <v>72</v>
      </c>
      <c r="E162" s="222" t="s">
        <v>306</v>
      </c>
      <c r="F162" s="222" t="s">
        <v>307</v>
      </c>
      <c r="G162" s="209"/>
      <c r="H162" s="209"/>
      <c r="I162" s="212"/>
      <c r="J162" s="223">
        <f>BK162</f>
        <v>0</v>
      </c>
      <c r="K162" s="209"/>
      <c r="L162" s="214"/>
      <c r="M162" s="215"/>
      <c r="N162" s="216"/>
      <c r="O162" s="216"/>
      <c r="P162" s="217">
        <f>SUM(P163:P167)</f>
        <v>0</v>
      </c>
      <c r="Q162" s="216"/>
      <c r="R162" s="217">
        <f>SUM(R163:R167)</f>
        <v>0</v>
      </c>
      <c r="S162" s="216"/>
      <c r="T162" s="218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9" t="s">
        <v>80</v>
      </c>
      <c r="AT162" s="220" t="s">
        <v>72</v>
      </c>
      <c r="AU162" s="220" t="s">
        <v>80</v>
      </c>
      <c r="AY162" s="219" t="s">
        <v>182</v>
      </c>
      <c r="BK162" s="221">
        <f>SUM(BK163:BK167)</f>
        <v>0</v>
      </c>
    </row>
    <row r="163" s="2" customFormat="1" ht="24.15" customHeight="1">
      <c r="A163" s="35"/>
      <c r="B163" s="36"/>
      <c r="C163" s="224" t="s">
        <v>308</v>
      </c>
      <c r="D163" s="224" t="s">
        <v>184</v>
      </c>
      <c r="E163" s="225" t="s">
        <v>309</v>
      </c>
      <c r="F163" s="226" t="s">
        <v>310</v>
      </c>
      <c r="G163" s="227" t="s">
        <v>220</v>
      </c>
      <c r="H163" s="228">
        <v>335.88499999999999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187</v>
      </c>
      <c r="AT163" s="236" t="s">
        <v>184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187</v>
      </c>
      <c r="BM163" s="236" t="s">
        <v>311</v>
      </c>
    </row>
    <row r="164" s="2" customFormat="1" ht="33" customHeight="1">
      <c r="A164" s="35"/>
      <c r="B164" s="36"/>
      <c r="C164" s="224" t="s">
        <v>312</v>
      </c>
      <c r="D164" s="224" t="s">
        <v>184</v>
      </c>
      <c r="E164" s="225" t="s">
        <v>313</v>
      </c>
      <c r="F164" s="226" t="s">
        <v>314</v>
      </c>
      <c r="G164" s="227" t="s">
        <v>220</v>
      </c>
      <c r="H164" s="228">
        <v>1679.425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187</v>
      </c>
      <c r="AT164" s="236" t="s">
        <v>184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187</v>
      </c>
      <c r="BM164" s="236" t="s">
        <v>315</v>
      </c>
    </row>
    <row r="165" s="2" customFormat="1" ht="24.15" customHeight="1">
      <c r="A165" s="35"/>
      <c r="B165" s="36"/>
      <c r="C165" s="224" t="s">
        <v>316</v>
      </c>
      <c r="D165" s="224" t="s">
        <v>184</v>
      </c>
      <c r="E165" s="225" t="s">
        <v>317</v>
      </c>
      <c r="F165" s="226" t="s">
        <v>318</v>
      </c>
      <c r="G165" s="227" t="s">
        <v>220</v>
      </c>
      <c r="H165" s="228">
        <v>335.88499999999999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187</v>
      </c>
      <c r="AT165" s="236" t="s">
        <v>184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187</v>
      </c>
      <c r="BM165" s="236" t="s">
        <v>319</v>
      </c>
    </row>
    <row r="166" s="2" customFormat="1" ht="24.15" customHeight="1">
      <c r="A166" s="35"/>
      <c r="B166" s="36"/>
      <c r="C166" s="224" t="s">
        <v>320</v>
      </c>
      <c r="D166" s="224" t="s">
        <v>184</v>
      </c>
      <c r="E166" s="225" t="s">
        <v>321</v>
      </c>
      <c r="F166" s="226" t="s">
        <v>322</v>
      </c>
      <c r="G166" s="227" t="s">
        <v>220</v>
      </c>
      <c r="H166" s="228">
        <v>6381.8149999999996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187</v>
      </c>
      <c r="AT166" s="236" t="s">
        <v>184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187</v>
      </c>
      <c r="BM166" s="236" t="s">
        <v>323</v>
      </c>
    </row>
    <row r="167" s="2" customFormat="1" ht="33" customHeight="1">
      <c r="A167" s="35"/>
      <c r="B167" s="36"/>
      <c r="C167" s="224" t="s">
        <v>324</v>
      </c>
      <c r="D167" s="224" t="s">
        <v>184</v>
      </c>
      <c r="E167" s="225" t="s">
        <v>325</v>
      </c>
      <c r="F167" s="226" t="s">
        <v>326</v>
      </c>
      <c r="G167" s="227" t="s">
        <v>220</v>
      </c>
      <c r="H167" s="228">
        <v>335.88499999999999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38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187</v>
      </c>
      <c r="AT167" s="236" t="s">
        <v>184</v>
      </c>
      <c r="AU167" s="236" t="s">
        <v>82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187</v>
      </c>
      <c r="BM167" s="236" t="s">
        <v>327</v>
      </c>
    </row>
    <row r="168" s="12" customFormat="1" ht="25.92" customHeight="1">
      <c r="A168" s="12"/>
      <c r="B168" s="208"/>
      <c r="C168" s="209"/>
      <c r="D168" s="210" t="s">
        <v>72</v>
      </c>
      <c r="E168" s="211" t="s">
        <v>328</v>
      </c>
      <c r="F168" s="211" t="s">
        <v>329</v>
      </c>
      <c r="G168" s="209"/>
      <c r="H168" s="209"/>
      <c r="I168" s="212"/>
      <c r="J168" s="213">
        <f>BK168</f>
        <v>0</v>
      </c>
      <c r="K168" s="209"/>
      <c r="L168" s="214"/>
      <c r="M168" s="215"/>
      <c r="N168" s="216"/>
      <c r="O168" s="216"/>
      <c r="P168" s="217">
        <f>P169+P171+P174+P176+P179+P187</f>
        <v>0</v>
      </c>
      <c r="Q168" s="216"/>
      <c r="R168" s="217">
        <f>R169+R171+R174+R176+R179+R187</f>
        <v>0</v>
      </c>
      <c r="S168" s="216"/>
      <c r="T168" s="218">
        <f>T169+T171+T174+T176+T179+T187</f>
        <v>12.6184972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9" t="s">
        <v>82</v>
      </c>
      <c r="AT168" s="220" t="s">
        <v>72</v>
      </c>
      <c r="AU168" s="220" t="s">
        <v>73</v>
      </c>
      <c r="AY168" s="219" t="s">
        <v>182</v>
      </c>
      <c r="BK168" s="221">
        <f>BK169+BK171+BK174+BK176+BK179+BK187</f>
        <v>0</v>
      </c>
    </row>
    <row r="169" s="12" customFormat="1" ht="22.8" customHeight="1">
      <c r="A169" s="12"/>
      <c r="B169" s="208"/>
      <c r="C169" s="209"/>
      <c r="D169" s="210" t="s">
        <v>72</v>
      </c>
      <c r="E169" s="222" t="s">
        <v>330</v>
      </c>
      <c r="F169" s="222" t="s">
        <v>331</v>
      </c>
      <c r="G169" s="209"/>
      <c r="H169" s="209"/>
      <c r="I169" s="212"/>
      <c r="J169" s="223">
        <f>BK169</f>
        <v>0</v>
      </c>
      <c r="K169" s="209"/>
      <c r="L169" s="214"/>
      <c r="M169" s="215"/>
      <c r="N169" s="216"/>
      <c r="O169" s="216"/>
      <c r="P169" s="217">
        <f>P170</f>
        <v>0</v>
      </c>
      <c r="Q169" s="216"/>
      <c r="R169" s="217">
        <f>R170</f>
        <v>0</v>
      </c>
      <c r="S169" s="216"/>
      <c r="T169" s="218">
        <f>T170</f>
        <v>0.0499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9" t="s">
        <v>82</v>
      </c>
      <c r="AT169" s="220" t="s">
        <v>72</v>
      </c>
      <c r="AU169" s="220" t="s">
        <v>80</v>
      </c>
      <c r="AY169" s="219" t="s">
        <v>182</v>
      </c>
      <c r="BK169" s="221">
        <f>BK170</f>
        <v>0</v>
      </c>
    </row>
    <row r="170" s="2" customFormat="1" ht="24.15" customHeight="1">
      <c r="A170" s="35"/>
      <c r="B170" s="36"/>
      <c r="C170" s="224" t="s">
        <v>332</v>
      </c>
      <c r="D170" s="224" t="s">
        <v>184</v>
      </c>
      <c r="E170" s="225" t="s">
        <v>333</v>
      </c>
      <c r="F170" s="226" t="s">
        <v>334</v>
      </c>
      <c r="G170" s="227" t="s">
        <v>241</v>
      </c>
      <c r="H170" s="228">
        <v>1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</v>
      </c>
      <c r="R170" s="234">
        <f>Q170*H170</f>
        <v>0</v>
      </c>
      <c r="S170" s="234">
        <v>0.0499</v>
      </c>
      <c r="T170" s="235">
        <f>S170*H170</f>
        <v>0.0499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243</v>
      </c>
      <c r="AT170" s="236" t="s">
        <v>184</v>
      </c>
      <c r="AU170" s="236" t="s">
        <v>82</v>
      </c>
      <c r="AY170" s="14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80</v>
      </c>
      <c r="BK170" s="237">
        <f>ROUND(I170*H170,2)</f>
        <v>0</v>
      </c>
      <c r="BL170" s="14" t="s">
        <v>243</v>
      </c>
      <c r="BM170" s="236" t="s">
        <v>335</v>
      </c>
    </row>
    <row r="171" s="12" customFormat="1" ht="22.8" customHeight="1">
      <c r="A171" s="12"/>
      <c r="B171" s="208"/>
      <c r="C171" s="209"/>
      <c r="D171" s="210" t="s">
        <v>72</v>
      </c>
      <c r="E171" s="222" t="s">
        <v>336</v>
      </c>
      <c r="F171" s="222" t="s">
        <v>337</v>
      </c>
      <c r="G171" s="209"/>
      <c r="H171" s="209"/>
      <c r="I171" s="212"/>
      <c r="J171" s="223">
        <f>BK171</f>
        <v>0</v>
      </c>
      <c r="K171" s="209"/>
      <c r="L171" s="214"/>
      <c r="M171" s="215"/>
      <c r="N171" s="216"/>
      <c r="O171" s="216"/>
      <c r="P171" s="217">
        <f>SUM(P172:P173)</f>
        <v>0</v>
      </c>
      <c r="Q171" s="216"/>
      <c r="R171" s="217">
        <f>SUM(R172:R173)</f>
        <v>0</v>
      </c>
      <c r="S171" s="216"/>
      <c r="T171" s="218">
        <f>SUM(T172:T173)</f>
        <v>0.12789719999999999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9" t="s">
        <v>82</v>
      </c>
      <c r="AT171" s="220" t="s">
        <v>72</v>
      </c>
      <c r="AU171" s="220" t="s">
        <v>80</v>
      </c>
      <c r="AY171" s="219" t="s">
        <v>182</v>
      </c>
      <c r="BK171" s="221">
        <f>SUM(BK172:BK173)</f>
        <v>0</v>
      </c>
    </row>
    <row r="172" s="2" customFormat="1" ht="24.15" customHeight="1">
      <c r="A172" s="35"/>
      <c r="B172" s="36"/>
      <c r="C172" s="224" t="s">
        <v>338</v>
      </c>
      <c r="D172" s="224" t="s">
        <v>184</v>
      </c>
      <c r="E172" s="225" t="s">
        <v>339</v>
      </c>
      <c r="F172" s="226" t="s">
        <v>340</v>
      </c>
      <c r="G172" s="227" t="s">
        <v>236</v>
      </c>
      <c r="H172" s="228">
        <v>53.420000000000002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</v>
      </c>
      <c r="R172" s="234">
        <f>Q172*H172</f>
        <v>0</v>
      </c>
      <c r="S172" s="234">
        <v>0.00191</v>
      </c>
      <c r="T172" s="235">
        <f>S172*H172</f>
        <v>0.1020322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243</v>
      </c>
      <c r="AT172" s="236" t="s">
        <v>184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243</v>
      </c>
      <c r="BM172" s="236" t="s">
        <v>341</v>
      </c>
    </row>
    <row r="173" s="2" customFormat="1" ht="16.5" customHeight="1">
      <c r="A173" s="35"/>
      <c r="B173" s="36"/>
      <c r="C173" s="224" t="s">
        <v>342</v>
      </c>
      <c r="D173" s="224" t="s">
        <v>184</v>
      </c>
      <c r="E173" s="225" t="s">
        <v>343</v>
      </c>
      <c r="F173" s="226" t="s">
        <v>344</v>
      </c>
      <c r="G173" s="227" t="s">
        <v>236</v>
      </c>
      <c r="H173" s="228">
        <v>14.779999999999999</v>
      </c>
      <c r="I173" s="229"/>
      <c r="J173" s="230">
        <f>ROUND(I173*H173,2)</f>
        <v>0</v>
      </c>
      <c r="K173" s="231"/>
      <c r="L173" s="41"/>
      <c r="M173" s="232" t="s">
        <v>1</v>
      </c>
      <c r="N173" s="233" t="s">
        <v>38</v>
      </c>
      <c r="O173" s="88"/>
      <c r="P173" s="234">
        <f>O173*H173</f>
        <v>0</v>
      </c>
      <c r="Q173" s="234">
        <v>0</v>
      </c>
      <c r="R173" s="234">
        <f>Q173*H173</f>
        <v>0</v>
      </c>
      <c r="S173" s="234">
        <v>0.00175</v>
      </c>
      <c r="T173" s="235">
        <f>S173*H173</f>
        <v>0.025864999999999999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243</v>
      </c>
      <c r="AT173" s="236" t="s">
        <v>184</v>
      </c>
      <c r="AU173" s="236" t="s">
        <v>82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243</v>
      </c>
      <c r="BM173" s="236" t="s">
        <v>345</v>
      </c>
    </row>
    <row r="174" s="12" customFormat="1" ht="22.8" customHeight="1">
      <c r="A174" s="12"/>
      <c r="B174" s="208"/>
      <c r="C174" s="209"/>
      <c r="D174" s="210" t="s">
        <v>72</v>
      </c>
      <c r="E174" s="222" t="s">
        <v>346</v>
      </c>
      <c r="F174" s="222" t="s">
        <v>347</v>
      </c>
      <c r="G174" s="209"/>
      <c r="H174" s="209"/>
      <c r="I174" s="212"/>
      <c r="J174" s="223">
        <f>BK174</f>
        <v>0</v>
      </c>
      <c r="K174" s="209"/>
      <c r="L174" s="214"/>
      <c r="M174" s="215"/>
      <c r="N174" s="216"/>
      <c r="O174" s="216"/>
      <c r="P174" s="217">
        <f>P175</f>
        <v>0</v>
      </c>
      <c r="Q174" s="216"/>
      <c r="R174" s="217">
        <f>R175</f>
        <v>0</v>
      </c>
      <c r="S174" s="216"/>
      <c r="T174" s="218">
        <f>T175</f>
        <v>2.6865000000000001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9" t="s">
        <v>82</v>
      </c>
      <c r="AT174" s="220" t="s">
        <v>72</v>
      </c>
      <c r="AU174" s="220" t="s">
        <v>80</v>
      </c>
      <c r="AY174" s="219" t="s">
        <v>182</v>
      </c>
      <c r="BK174" s="221">
        <f>BK175</f>
        <v>0</v>
      </c>
    </row>
    <row r="175" s="2" customFormat="1" ht="16.5" customHeight="1">
      <c r="A175" s="35"/>
      <c r="B175" s="36"/>
      <c r="C175" s="224" t="s">
        <v>348</v>
      </c>
      <c r="D175" s="224" t="s">
        <v>184</v>
      </c>
      <c r="E175" s="225" t="s">
        <v>349</v>
      </c>
      <c r="F175" s="226" t="s">
        <v>350</v>
      </c>
      <c r="G175" s="227" t="s">
        <v>197</v>
      </c>
      <c r="H175" s="228">
        <v>135</v>
      </c>
      <c r="I175" s="229"/>
      <c r="J175" s="230">
        <f>ROUND(I175*H175,2)</f>
        <v>0</v>
      </c>
      <c r="K175" s="231"/>
      <c r="L175" s="41"/>
      <c r="M175" s="232" t="s">
        <v>1</v>
      </c>
      <c r="N175" s="233" t="s">
        <v>38</v>
      </c>
      <c r="O175" s="88"/>
      <c r="P175" s="234">
        <f>O175*H175</f>
        <v>0</v>
      </c>
      <c r="Q175" s="234">
        <v>0</v>
      </c>
      <c r="R175" s="234">
        <f>Q175*H175</f>
        <v>0</v>
      </c>
      <c r="S175" s="234">
        <v>0.019900000000000001</v>
      </c>
      <c r="T175" s="235">
        <f>S175*H175</f>
        <v>2.6865000000000001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243</v>
      </c>
      <c r="AT175" s="236" t="s">
        <v>184</v>
      </c>
      <c r="AU175" s="236" t="s">
        <v>82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243</v>
      </c>
      <c r="BM175" s="236" t="s">
        <v>351</v>
      </c>
    </row>
    <row r="176" s="12" customFormat="1" ht="22.8" customHeight="1">
      <c r="A176" s="12"/>
      <c r="B176" s="208"/>
      <c r="C176" s="209"/>
      <c r="D176" s="210" t="s">
        <v>72</v>
      </c>
      <c r="E176" s="222" t="s">
        <v>352</v>
      </c>
      <c r="F176" s="222" t="s">
        <v>353</v>
      </c>
      <c r="G176" s="209"/>
      <c r="H176" s="209"/>
      <c r="I176" s="212"/>
      <c r="J176" s="223">
        <f>BK176</f>
        <v>0</v>
      </c>
      <c r="K176" s="209"/>
      <c r="L176" s="214"/>
      <c r="M176" s="215"/>
      <c r="N176" s="216"/>
      <c r="O176" s="216"/>
      <c r="P176" s="217">
        <f>SUM(P177:P178)</f>
        <v>0</v>
      </c>
      <c r="Q176" s="216"/>
      <c r="R176" s="217">
        <f>SUM(R177:R178)</f>
        <v>0</v>
      </c>
      <c r="S176" s="216"/>
      <c r="T176" s="218">
        <f>SUM(T177:T178)</f>
        <v>0.22149999999999998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9" t="s">
        <v>82</v>
      </c>
      <c r="AT176" s="220" t="s">
        <v>72</v>
      </c>
      <c r="AU176" s="220" t="s">
        <v>80</v>
      </c>
      <c r="AY176" s="219" t="s">
        <v>182</v>
      </c>
      <c r="BK176" s="221">
        <f>SUM(BK177:BK178)</f>
        <v>0</v>
      </c>
    </row>
    <row r="177" s="2" customFormat="1" ht="24.15" customHeight="1">
      <c r="A177" s="35"/>
      <c r="B177" s="36"/>
      <c r="C177" s="224" t="s">
        <v>354</v>
      </c>
      <c r="D177" s="224" t="s">
        <v>184</v>
      </c>
      <c r="E177" s="225" t="s">
        <v>355</v>
      </c>
      <c r="F177" s="226" t="s">
        <v>356</v>
      </c>
      <c r="G177" s="227" t="s">
        <v>236</v>
      </c>
      <c r="H177" s="228">
        <v>9.5</v>
      </c>
      <c r="I177" s="229"/>
      <c r="J177" s="230">
        <f>ROUND(I177*H177,2)</f>
        <v>0</v>
      </c>
      <c r="K177" s="231"/>
      <c r="L177" s="41"/>
      <c r="M177" s="232" t="s">
        <v>1</v>
      </c>
      <c r="N177" s="233" t="s">
        <v>38</v>
      </c>
      <c r="O177" s="88"/>
      <c r="P177" s="234">
        <f>O177*H177</f>
        <v>0</v>
      </c>
      <c r="Q177" s="234">
        <v>0</v>
      </c>
      <c r="R177" s="234">
        <f>Q177*H177</f>
        <v>0</v>
      </c>
      <c r="S177" s="234">
        <v>0.0050000000000000001</v>
      </c>
      <c r="T177" s="235">
        <f>S177*H177</f>
        <v>0.047500000000000001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243</v>
      </c>
      <c r="AT177" s="236" t="s">
        <v>184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243</v>
      </c>
      <c r="BM177" s="236" t="s">
        <v>357</v>
      </c>
    </row>
    <row r="178" s="2" customFormat="1" ht="24.15" customHeight="1">
      <c r="A178" s="35"/>
      <c r="B178" s="36"/>
      <c r="C178" s="224" t="s">
        <v>358</v>
      </c>
      <c r="D178" s="224" t="s">
        <v>184</v>
      </c>
      <c r="E178" s="225" t="s">
        <v>359</v>
      </c>
      <c r="F178" s="226" t="s">
        <v>360</v>
      </c>
      <c r="G178" s="227" t="s">
        <v>241</v>
      </c>
      <c r="H178" s="228">
        <v>1</v>
      </c>
      <c r="I178" s="229"/>
      <c r="J178" s="230">
        <f>ROUND(I178*H178,2)</f>
        <v>0</v>
      </c>
      <c r="K178" s="231"/>
      <c r="L178" s="41"/>
      <c r="M178" s="232" t="s">
        <v>1</v>
      </c>
      <c r="N178" s="233" t="s">
        <v>38</v>
      </c>
      <c r="O178" s="88"/>
      <c r="P178" s="234">
        <f>O178*H178</f>
        <v>0</v>
      </c>
      <c r="Q178" s="234">
        <v>0</v>
      </c>
      <c r="R178" s="234">
        <f>Q178*H178</f>
        <v>0</v>
      </c>
      <c r="S178" s="234">
        <v>0.17399999999999999</v>
      </c>
      <c r="T178" s="235">
        <f>S178*H178</f>
        <v>0.17399999999999999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243</v>
      </c>
      <c r="AT178" s="236" t="s">
        <v>184</v>
      </c>
      <c r="AU178" s="236" t="s">
        <v>82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243</v>
      </c>
      <c r="BM178" s="236" t="s">
        <v>361</v>
      </c>
    </row>
    <row r="179" s="12" customFormat="1" ht="22.8" customHeight="1">
      <c r="A179" s="12"/>
      <c r="B179" s="208"/>
      <c r="C179" s="209"/>
      <c r="D179" s="210" t="s">
        <v>72</v>
      </c>
      <c r="E179" s="222" t="s">
        <v>362</v>
      </c>
      <c r="F179" s="222" t="s">
        <v>363</v>
      </c>
      <c r="G179" s="209"/>
      <c r="H179" s="209"/>
      <c r="I179" s="212"/>
      <c r="J179" s="223">
        <f>BK179</f>
        <v>0</v>
      </c>
      <c r="K179" s="209"/>
      <c r="L179" s="214"/>
      <c r="M179" s="215"/>
      <c r="N179" s="216"/>
      <c r="O179" s="216"/>
      <c r="P179" s="217">
        <f>SUM(P180:P186)</f>
        <v>0</v>
      </c>
      <c r="Q179" s="216"/>
      <c r="R179" s="217">
        <f>SUM(R180:R186)</f>
        <v>0</v>
      </c>
      <c r="S179" s="216"/>
      <c r="T179" s="218">
        <f>SUM(T180:T186)</f>
        <v>7.5902000000000003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9" t="s">
        <v>82</v>
      </c>
      <c r="AT179" s="220" t="s">
        <v>72</v>
      </c>
      <c r="AU179" s="220" t="s">
        <v>80</v>
      </c>
      <c r="AY179" s="219" t="s">
        <v>182</v>
      </c>
      <c r="BK179" s="221">
        <f>SUM(BK180:BK186)</f>
        <v>0</v>
      </c>
    </row>
    <row r="180" s="2" customFormat="1" ht="24.15" customHeight="1">
      <c r="A180" s="35"/>
      <c r="B180" s="36"/>
      <c r="C180" s="224" t="s">
        <v>364</v>
      </c>
      <c r="D180" s="224" t="s">
        <v>184</v>
      </c>
      <c r="E180" s="225" t="s">
        <v>365</v>
      </c>
      <c r="F180" s="226" t="s">
        <v>366</v>
      </c>
      <c r="G180" s="227" t="s">
        <v>197</v>
      </c>
      <c r="H180" s="228">
        <v>12</v>
      </c>
      <c r="I180" s="229"/>
      <c r="J180" s="230">
        <f>ROUND(I180*H180,2)</f>
        <v>0</v>
      </c>
      <c r="K180" s="231"/>
      <c r="L180" s="41"/>
      <c r="M180" s="232" t="s">
        <v>1</v>
      </c>
      <c r="N180" s="233" t="s">
        <v>38</v>
      </c>
      <c r="O180" s="88"/>
      <c r="P180" s="234">
        <f>O180*H180</f>
        <v>0</v>
      </c>
      <c r="Q180" s="234">
        <v>0</v>
      </c>
      <c r="R180" s="234">
        <f>Q180*H180</f>
        <v>0</v>
      </c>
      <c r="S180" s="234">
        <v>0.040000000000000001</v>
      </c>
      <c r="T180" s="235">
        <f>S180*H180</f>
        <v>0.47999999999999998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243</v>
      </c>
      <c r="AT180" s="236" t="s">
        <v>184</v>
      </c>
      <c r="AU180" s="236" t="s">
        <v>82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243</v>
      </c>
      <c r="BM180" s="236" t="s">
        <v>367</v>
      </c>
    </row>
    <row r="181" s="2" customFormat="1" ht="24.15" customHeight="1">
      <c r="A181" s="35"/>
      <c r="B181" s="36"/>
      <c r="C181" s="224" t="s">
        <v>368</v>
      </c>
      <c r="D181" s="224" t="s">
        <v>184</v>
      </c>
      <c r="E181" s="225" t="s">
        <v>369</v>
      </c>
      <c r="F181" s="226" t="s">
        <v>370</v>
      </c>
      <c r="G181" s="227" t="s">
        <v>236</v>
      </c>
      <c r="H181" s="228">
        <v>2.5</v>
      </c>
      <c r="I181" s="229"/>
      <c r="J181" s="230">
        <f>ROUND(I181*H181,2)</f>
        <v>0</v>
      </c>
      <c r="K181" s="231"/>
      <c r="L181" s="41"/>
      <c r="M181" s="232" t="s">
        <v>1</v>
      </c>
      <c r="N181" s="233" t="s">
        <v>38</v>
      </c>
      <c r="O181" s="88"/>
      <c r="P181" s="234">
        <f>O181*H181</f>
        <v>0</v>
      </c>
      <c r="Q181" s="234">
        <v>0</v>
      </c>
      <c r="R181" s="234">
        <f>Q181*H181</f>
        <v>0</v>
      </c>
      <c r="S181" s="234">
        <v>0.016</v>
      </c>
      <c r="T181" s="235">
        <f>S181*H181</f>
        <v>0.040000000000000001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243</v>
      </c>
      <c r="AT181" s="236" t="s">
        <v>184</v>
      </c>
      <c r="AU181" s="236" t="s">
        <v>82</v>
      </c>
      <c r="AY181" s="14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80</v>
      </c>
      <c r="BK181" s="237">
        <f>ROUND(I181*H181,2)</f>
        <v>0</v>
      </c>
      <c r="BL181" s="14" t="s">
        <v>243</v>
      </c>
      <c r="BM181" s="236" t="s">
        <v>371</v>
      </c>
    </row>
    <row r="182" s="2" customFormat="1" ht="16.5" customHeight="1">
      <c r="A182" s="35"/>
      <c r="B182" s="36"/>
      <c r="C182" s="224" t="s">
        <v>372</v>
      </c>
      <c r="D182" s="224" t="s">
        <v>184</v>
      </c>
      <c r="E182" s="225" t="s">
        <v>373</v>
      </c>
      <c r="F182" s="226" t="s">
        <v>374</v>
      </c>
      <c r="G182" s="227" t="s">
        <v>241</v>
      </c>
      <c r="H182" s="228">
        <v>143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0</v>
      </c>
      <c r="R182" s="234">
        <f>Q182*H182</f>
        <v>0</v>
      </c>
      <c r="S182" s="234">
        <v>0.0060000000000000001</v>
      </c>
      <c r="T182" s="235">
        <f>S182*H182</f>
        <v>0.85799999999999998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243</v>
      </c>
      <c r="AT182" s="236" t="s">
        <v>184</v>
      </c>
      <c r="AU182" s="236" t="s">
        <v>82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243</v>
      </c>
      <c r="BM182" s="236" t="s">
        <v>375</v>
      </c>
    </row>
    <row r="183" s="2" customFormat="1" ht="16.5" customHeight="1">
      <c r="A183" s="35"/>
      <c r="B183" s="36"/>
      <c r="C183" s="224" t="s">
        <v>376</v>
      </c>
      <c r="D183" s="224" t="s">
        <v>184</v>
      </c>
      <c r="E183" s="225" t="s">
        <v>377</v>
      </c>
      <c r="F183" s="226" t="s">
        <v>378</v>
      </c>
      <c r="G183" s="227" t="s">
        <v>197</v>
      </c>
      <c r="H183" s="228">
        <v>6.75</v>
      </c>
      <c r="I183" s="229"/>
      <c r="J183" s="230">
        <f>ROUND(I183*H183,2)</f>
        <v>0</v>
      </c>
      <c r="K183" s="231"/>
      <c r="L183" s="41"/>
      <c r="M183" s="232" t="s">
        <v>1</v>
      </c>
      <c r="N183" s="233" t="s">
        <v>38</v>
      </c>
      <c r="O183" s="88"/>
      <c r="P183" s="234">
        <f>O183*H183</f>
        <v>0</v>
      </c>
      <c r="Q183" s="234">
        <v>0</v>
      </c>
      <c r="R183" s="234">
        <f>Q183*H183</f>
        <v>0</v>
      </c>
      <c r="S183" s="234">
        <v>0.01</v>
      </c>
      <c r="T183" s="235">
        <f>S183*H183</f>
        <v>0.067500000000000004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243</v>
      </c>
      <c r="AT183" s="236" t="s">
        <v>184</v>
      </c>
      <c r="AU183" s="236" t="s">
        <v>82</v>
      </c>
      <c r="AY183" s="14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80</v>
      </c>
      <c r="BK183" s="237">
        <f>ROUND(I183*H183,2)</f>
        <v>0</v>
      </c>
      <c r="BL183" s="14" t="s">
        <v>243</v>
      </c>
      <c r="BM183" s="236" t="s">
        <v>379</v>
      </c>
    </row>
    <row r="184" s="2" customFormat="1" ht="16.5" customHeight="1">
      <c r="A184" s="35"/>
      <c r="B184" s="36"/>
      <c r="C184" s="224" t="s">
        <v>380</v>
      </c>
      <c r="D184" s="224" t="s">
        <v>184</v>
      </c>
      <c r="E184" s="225" t="s">
        <v>381</v>
      </c>
      <c r="F184" s="226" t="s">
        <v>382</v>
      </c>
      <c r="G184" s="227" t="s">
        <v>197</v>
      </c>
      <c r="H184" s="228">
        <v>5.8200000000000003</v>
      </c>
      <c r="I184" s="229"/>
      <c r="J184" s="230">
        <f>ROUND(I184*H184,2)</f>
        <v>0</v>
      </c>
      <c r="K184" s="231"/>
      <c r="L184" s="41"/>
      <c r="M184" s="232" t="s">
        <v>1</v>
      </c>
      <c r="N184" s="233" t="s">
        <v>38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0.02</v>
      </c>
      <c r="T184" s="235">
        <f>S184*H184</f>
        <v>0.1164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243</v>
      </c>
      <c r="AT184" s="236" t="s">
        <v>184</v>
      </c>
      <c r="AU184" s="236" t="s">
        <v>82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243</v>
      </c>
      <c r="BM184" s="236" t="s">
        <v>383</v>
      </c>
    </row>
    <row r="185" s="2" customFormat="1" ht="24.15" customHeight="1">
      <c r="A185" s="35"/>
      <c r="B185" s="36"/>
      <c r="C185" s="224" t="s">
        <v>384</v>
      </c>
      <c r="D185" s="224" t="s">
        <v>184</v>
      </c>
      <c r="E185" s="225" t="s">
        <v>385</v>
      </c>
      <c r="F185" s="226" t="s">
        <v>386</v>
      </c>
      <c r="G185" s="227" t="s">
        <v>236</v>
      </c>
      <c r="H185" s="228">
        <v>2.6099999999999999</v>
      </c>
      <c r="I185" s="229"/>
      <c r="J185" s="230">
        <f>ROUND(I185*H185,2)</f>
        <v>0</v>
      </c>
      <c r="K185" s="231"/>
      <c r="L185" s="41"/>
      <c r="M185" s="232" t="s">
        <v>1</v>
      </c>
      <c r="N185" s="233" t="s">
        <v>38</v>
      </c>
      <c r="O185" s="88"/>
      <c r="P185" s="234">
        <f>O185*H185</f>
        <v>0</v>
      </c>
      <c r="Q185" s="234">
        <v>0</v>
      </c>
      <c r="R185" s="234">
        <f>Q185*H185</f>
        <v>0</v>
      </c>
      <c r="S185" s="234">
        <v>0.029999999999999999</v>
      </c>
      <c r="T185" s="235">
        <f>S185*H185</f>
        <v>0.078299999999999995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243</v>
      </c>
      <c r="AT185" s="236" t="s">
        <v>184</v>
      </c>
      <c r="AU185" s="236" t="s">
        <v>82</v>
      </c>
      <c r="AY185" s="14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80</v>
      </c>
      <c r="BK185" s="237">
        <f>ROUND(I185*H185,2)</f>
        <v>0</v>
      </c>
      <c r="BL185" s="14" t="s">
        <v>243</v>
      </c>
      <c r="BM185" s="236" t="s">
        <v>387</v>
      </c>
    </row>
    <row r="186" s="2" customFormat="1" ht="24.15" customHeight="1">
      <c r="A186" s="35"/>
      <c r="B186" s="36"/>
      <c r="C186" s="224" t="s">
        <v>388</v>
      </c>
      <c r="D186" s="224" t="s">
        <v>184</v>
      </c>
      <c r="E186" s="225" t="s">
        <v>389</v>
      </c>
      <c r="F186" s="226" t="s">
        <v>390</v>
      </c>
      <c r="G186" s="227" t="s">
        <v>391</v>
      </c>
      <c r="H186" s="228">
        <v>5950</v>
      </c>
      <c r="I186" s="229"/>
      <c r="J186" s="230">
        <f>ROUND(I186*H186,2)</f>
        <v>0</v>
      </c>
      <c r="K186" s="231"/>
      <c r="L186" s="41"/>
      <c r="M186" s="232" t="s">
        <v>1</v>
      </c>
      <c r="N186" s="233" t="s">
        <v>38</v>
      </c>
      <c r="O186" s="88"/>
      <c r="P186" s="234">
        <f>O186*H186</f>
        <v>0</v>
      </c>
      <c r="Q186" s="234">
        <v>0</v>
      </c>
      <c r="R186" s="234">
        <f>Q186*H186</f>
        <v>0</v>
      </c>
      <c r="S186" s="234">
        <v>0.001</v>
      </c>
      <c r="T186" s="235">
        <f>S186*H186</f>
        <v>5.9500000000000002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243</v>
      </c>
      <c r="AT186" s="236" t="s">
        <v>184</v>
      </c>
      <c r="AU186" s="236" t="s">
        <v>82</v>
      </c>
      <c r="AY186" s="14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80</v>
      </c>
      <c r="BK186" s="237">
        <f>ROUND(I186*H186,2)</f>
        <v>0</v>
      </c>
      <c r="BL186" s="14" t="s">
        <v>243</v>
      </c>
      <c r="BM186" s="236" t="s">
        <v>392</v>
      </c>
    </row>
    <row r="187" s="12" customFormat="1" ht="22.8" customHeight="1">
      <c r="A187" s="12"/>
      <c r="B187" s="208"/>
      <c r="C187" s="209"/>
      <c r="D187" s="210" t="s">
        <v>72</v>
      </c>
      <c r="E187" s="222" t="s">
        <v>393</v>
      </c>
      <c r="F187" s="222" t="s">
        <v>394</v>
      </c>
      <c r="G187" s="209"/>
      <c r="H187" s="209"/>
      <c r="I187" s="212"/>
      <c r="J187" s="223">
        <f>BK187</f>
        <v>0</v>
      </c>
      <c r="K187" s="209"/>
      <c r="L187" s="214"/>
      <c r="M187" s="215"/>
      <c r="N187" s="216"/>
      <c r="O187" s="216"/>
      <c r="P187" s="217">
        <f>P188</f>
        <v>0</v>
      </c>
      <c r="Q187" s="216"/>
      <c r="R187" s="217">
        <f>R188</f>
        <v>0</v>
      </c>
      <c r="S187" s="216"/>
      <c r="T187" s="218">
        <f>T188</f>
        <v>1.9424999999999999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9" t="s">
        <v>82</v>
      </c>
      <c r="AT187" s="220" t="s">
        <v>72</v>
      </c>
      <c r="AU187" s="220" t="s">
        <v>80</v>
      </c>
      <c r="AY187" s="219" t="s">
        <v>182</v>
      </c>
      <c r="BK187" s="221">
        <f>BK188</f>
        <v>0</v>
      </c>
    </row>
    <row r="188" s="2" customFormat="1" ht="24.15" customHeight="1">
      <c r="A188" s="35"/>
      <c r="B188" s="36"/>
      <c r="C188" s="224" t="s">
        <v>395</v>
      </c>
      <c r="D188" s="224" t="s">
        <v>184</v>
      </c>
      <c r="E188" s="225" t="s">
        <v>396</v>
      </c>
      <c r="F188" s="226" t="s">
        <v>397</v>
      </c>
      <c r="G188" s="227" t="s">
        <v>197</v>
      </c>
      <c r="H188" s="228">
        <v>10.5</v>
      </c>
      <c r="I188" s="229"/>
      <c r="J188" s="230">
        <f>ROUND(I188*H188,2)</f>
        <v>0</v>
      </c>
      <c r="K188" s="231"/>
      <c r="L188" s="41"/>
      <c r="M188" s="238" t="s">
        <v>1</v>
      </c>
      <c r="N188" s="239" t="s">
        <v>38</v>
      </c>
      <c r="O188" s="240"/>
      <c r="P188" s="241">
        <f>O188*H188</f>
        <v>0</v>
      </c>
      <c r="Q188" s="241">
        <v>0</v>
      </c>
      <c r="R188" s="241">
        <f>Q188*H188</f>
        <v>0</v>
      </c>
      <c r="S188" s="241">
        <v>0.185</v>
      </c>
      <c r="T188" s="242">
        <f>S188*H188</f>
        <v>1.9424999999999999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243</v>
      </c>
      <c r="AT188" s="236" t="s">
        <v>184</v>
      </c>
      <c r="AU188" s="236" t="s">
        <v>82</v>
      </c>
      <c r="AY188" s="14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80</v>
      </c>
      <c r="BK188" s="237">
        <f>ROUND(I188*H188,2)</f>
        <v>0</v>
      </c>
      <c r="BL188" s="14" t="s">
        <v>243</v>
      </c>
      <c r="BM188" s="236" t="s">
        <v>398</v>
      </c>
    </row>
    <row r="189" s="2" customFormat="1" ht="6.96" customHeight="1">
      <c r="A189" s="35"/>
      <c r="B189" s="63"/>
      <c r="C189" s="64"/>
      <c r="D189" s="64"/>
      <c r="E189" s="64"/>
      <c r="F189" s="64"/>
      <c r="G189" s="64"/>
      <c r="H189" s="64"/>
      <c r="I189" s="64"/>
      <c r="J189" s="64"/>
      <c r="K189" s="64"/>
      <c r="L189" s="41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sheetProtection sheet="1" autoFilter="0" formatColumns="0" formatRows="0" objects="1" scenarios="1" spinCount="100000" saltValue="PtPpb2GuFr3ALJHP8D5Kn7cqKNMiXQhCrT6TeBmijtwVO56oqjWzeu9BUyXZ2pFN9MyCjn9s5sPaCsToRmhjiw==" hashValue="U2q81IhHSM5a5OwSzzE4Xk+E1JsDCLJOv1hNtiwbb7xgd0MDTA5E+40wStSDBm3uGOiCEV3j6RXGrT3ma4GXPg==" algorithmName="SHA-512" password="CC35"/>
  <autoFilter ref="C126:K18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399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ROUND(J152,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ROUND((SUM(BE152:BE831)),  2)</f>
        <v>0</v>
      </c>
      <c r="G33" s="35"/>
      <c r="H33" s="35"/>
      <c r="I33" s="161">
        <v>0.20999999999999999</v>
      </c>
      <c r="J33" s="160">
        <f>ROUND(((SUM(BE152:BE831))*I33),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ROUND((SUM(BF152:BF831)),  2)</f>
        <v>0</v>
      </c>
      <c r="G34" s="35"/>
      <c r="H34" s="35"/>
      <c r="I34" s="161">
        <v>0.12</v>
      </c>
      <c r="J34" s="160">
        <f>ROUND(((SUM(BF152:BF831))*I34),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ROUND((SUM(BG152:BG831)),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ROUND((SUM(BH152:BH831)),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ROUND((SUM(BI152:BI831)),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Stavební část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J152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156</v>
      </c>
      <c r="E97" s="188"/>
      <c r="F97" s="188"/>
      <c r="G97" s="188"/>
      <c r="H97" s="188"/>
      <c r="I97" s="188"/>
      <c r="J97" s="189">
        <f>J153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157</v>
      </c>
      <c r="E98" s="193"/>
      <c r="F98" s="193"/>
      <c r="G98" s="193"/>
      <c r="H98" s="193"/>
      <c r="I98" s="193"/>
      <c r="J98" s="194">
        <f>J154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30"/>
      <c r="D99" s="192" t="s">
        <v>400</v>
      </c>
      <c r="E99" s="193"/>
      <c r="F99" s="193"/>
      <c r="G99" s="193"/>
      <c r="H99" s="193"/>
      <c r="I99" s="193"/>
      <c r="J99" s="194">
        <f>J198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30"/>
      <c r="D100" s="192" t="s">
        <v>401</v>
      </c>
      <c r="E100" s="193"/>
      <c r="F100" s="193"/>
      <c r="G100" s="193"/>
      <c r="H100" s="193"/>
      <c r="I100" s="193"/>
      <c r="J100" s="194">
        <f>J236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1"/>
      <c r="C101" s="130"/>
      <c r="D101" s="192" t="s">
        <v>402</v>
      </c>
      <c r="E101" s="193"/>
      <c r="F101" s="193"/>
      <c r="G101" s="193"/>
      <c r="H101" s="193"/>
      <c r="I101" s="193"/>
      <c r="J101" s="194">
        <f>J285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403</v>
      </c>
      <c r="E102" s="193"/>
      <c r="F102" s="193"/>
      <c r="G102" s="193"/>
      <c r="H102" s="193"/>
      <c r="I102" s="193"/>
      <c r="J102" s="194">
        <f>J288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404</v>
      </c>
      <c r="E103" s="193"/>
      <c r="F103" s="193"/>
      <c r="G103" s="193"/>
      <c r="H103" s="193"/>
      <c r="I103" s="193"/>
      <c r="J103" s="194">
        <f>J305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405</v>
      </c>
      <c r="E104" s="193"/>
      <c r="F104" s="193"/>
      <c r="G104" s="193"/>
      <c r="H104" s="193"/>
      <c r="I104" s="193"/>
      <c r="J104" s="194">
        <f>J311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1"/>
      <c r="C105" s="130"/>
      <c r="D105" s="192" t="s">
        <v>406</v>
      </c>
      <c r="E105" s="193"/>
      <c r="F105" s="193"/>
      <c r="G105" s="193"/>
      <c r="H105" s="193"/>
      <c r="I105" s="193"/>
      <c r="J105" s="194">
        <f>J357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407</v>
      </c>
      <c r="E106" s="193"/>
      <c r="F106" s="193"/>
      <c r="G106" s="193"/>
      <c r="H106" s="193"/>
      <c r="I106" s="193"/>
      <c r="J106" s="194">
        <f>J365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30"/>
      <c r="D107" s="192" t="s">
        <v>158</v>
      </c>
      <c r="E107" s="193"/>
      <c r="F107" s="193"/>
      <c r="G107" s="193"/>
      <c r="H107" s="193"/>
      <c r="I107" s="193"/>
      <c r="J107" s="194">
        <f>J375</f>
        <v>0</v>
      </c>
      <c r="K107" s="130"/>
      <c r="L107" s="19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1"/>
      <c r="C108" s="130"/>
      <c r="D108" s="192" t="s">
        <v>159</v>
      </c>
      <c r="E108" s="193"/>
      <c r="F108" s="193"/>
      <c r="G108" s="193"/>
      <c r="H108" s="193"/>
      <c r="I108" s="193"/>
      <c r="J108" s="194">
        <f>J426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1"/>
      <c r="C109" s="130"/>
      <c r="D109" s="192" t="s">
        <v>408</v>
      </c>
      <c r="E109" s="193"/>
      <c r="F109" s="193"/>
      <c r="G109" s="193"/>
      <c r="H109" s="193"/>
      <c r="I109" s="193"/>
      <c r="J109" s="194">
        <f>J433</f>
        <v>0</v>
      </c>
      <c r="K109" s="130"/>
      <c r="L109" s="19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5"/>
      <c r="C110" s="186"/>
      <c r="D110" s="187" t="s">
        <v>160</v>
      </c>
      <c r="E110" s="188"/>
      <c r="F110" s="188"/>
      <c r="G110" s="188"/>
      <c r="H110" s="188"/>
      <c r="I110" s="188"/>
      <c r="J110" s="189">
        <f>J436</f>
        <v>0</v>
      </c>
      <c r="K110" s="186"/>
      <c r="L110" s="19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1"/>
      <c r="C111" s="130"/>
      <c r="D111" s="192" t="s">
        <v>409</v>
      </c>
      <c r="E111" s="193"/>
      <c r="F111" s="193"/>
      <c r="G111" s="193"/>
      <c r="H111" s="193"/>
      <c r="I111" s="193"/>
      <c r="J111" s="194">
        <f>J437</f>
        <v>0</v>
      </c>
      <c r="K111" s="130"/>
      <c r="L111" s="19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1"/>
      <c r="C112" s="130"/>
      <c r="D112" s="192" t="s">
        <v>410</v>
      </c>
      <c r="E112" s="193"/>
      <c r="F112" s="193"/>
      <c r="G112" s="193"/>
      <c r="H112" s="193"/>
      <c r="I112" s="193"/>
      <c r="J112" s="194">
        <f>J458</f>
        <v>0</v>
      </c>
      <c r="K112" s="130"/>
      <c r="L112" s="19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1"/>
      <c r="C113" s="130"/>
      <c r="D113" s="192" t="s">
        <v>411</v>
      </c>
      <c r="E113" s="193"/>
      <c r="F113" s="193"/>
      <c r="G113" s="193"/>
      <c r="H113" s="193"/>
      <c r="I113" s="193"/>
      <c r="J113" s="194">
        <f>J473</f>
        <v>0</v>
      </c>
      <c r="K113" s="130"/>
      <c r="L113" s="19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1"/>
      <c r="C114" s="130"/>
      <c r="D114" s="192" t="s">
        <v>412</v>
      </c>
      <c r="E114" s="193"/>
      <c r="F114" s="193"/>
      <c r="G114" s="193"/>
      <c r="H114" s="193"/>
      <c r="I114" s="193"/>
      <c r="J114" s="194">
        <f>J500</f>
        <v>0</v>
      </c>
      <c r="K114" s="130"/>
      <c r="L114" s="19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1"/>
      <c r="C115" s="130"/>
      <c r="D115" s="192" t="s">
        <v>413</v>
      </c>
      <c r="E115" s="193"/>
      <c r="F115" s="193"/>
      <c r="G115" s="193"/>
      <c r="H115" s="193"/>
      <c r="I115" s="193"/>
      <c r="J115" s="194">
        <f>J512</f>
        <v>0</v>
      </c>
      <c r="K115" s="130"/>
      <c r="L115" s="19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1"/>
      <c r="C116" s="130"/>
      <c r="D116" s="192" t="s">
        <v>414</v>
      </c>
      <c r="E116" s="193"/>
      <c r="F116" s="193"/>
      <c r="G116" s="193"/>
      <c r="H116" s="193"/>
      <c r="I116" s="193"/>
      <c r="J116" s="194">
        <f>J516</f>
        <v>0</v>
      </c>
      <c r="K116" s="130"/>
      <c r="L116" s="19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1"/>
      <c r="C117" s="130"/>
      <c r="D117" s="192" t="s">
        <v>415</v>
      </c>
      <c r="E117" s="193"/>
      <c r="F117" s="193"/>
      <c r="G117" s="193"/>
      <c r="H117" s="193"/>
      <c r="I117" s="193"/>
      <c r="J117" s="194">
        <f>J521</f>
        <v>0</v>
      </c>
      <c r="K117" s="130"/>
      <c r="L117" s="19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1"/>
      <c r="C118" s="130"/>
      <c r="D118" s="192" t="s">
        <v>161</v>
      </c>
      <c r="E118" s="193"/>
      <c r="F118" s="193"/>
      <c r="G118" s="193"/>
      <c r="H118" s="193"/>
      <c r="I118" s="193"/>
      <c r="J118" s="194">
        <f>J526</f>
        <v>0</v>
      </c>
      <c r="K118" s="130"/>
      <c r="L118" s="19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1"/>
      <c r="C119" s="130"/>
      <c r="D119" s="192" t="s">
        <v>416</v>
      </c>
      <c r="E119" s="193"/>
      <c r="F119" s="193"/>
      <c r="G119" s="193"/>
      <c r="H119" s="193"/>
      <c r="I119" s="193"/>
      <c r="J119" s="194">
        <f>J530</f>
        <v>0</v>
      </c>
      <c r="K119" s="130"/>
      <c r="L119" s="19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1"/>
      <c r="C120" s="130"/>
      <c r="D120" s="192" t="s">
        <v>417</v>
      </c>
      <c r="E120" s="193"/>
      <c r="F120" s="193"/>
      <c r="G120" s="193"/>
      <c r="H120" s="193"/>
      <c r="I120" s="193"/>
      <c r="J120" s="194">
        <f>J547</f>
        <v>0</v>
      </c>
      <c r="K120" s="130"/>
      <c r="L120" s="19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1"/>
      <c r="C121" s="130"/>
      <c r="D121" s="192" t="s">
        <v>162</v>
      </c>
      <c r="E121" s="193"/>
      <c r="F121" s="193"/>
      <c r="G121" s="193"/>
      <c r="H121" s="193"/>
      <c r="I121" s="193"/>
      <c r="J121" s="194">
        <f>J577</f>
        <v>0</v>
      </c>
      <c r="K121" s="130"/>
      <c r="L121" s="19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1"/>
      <c r="C122" s="130"/>
      <c r="D122" s="192" t="s">
        <v>164</v>
      </c>
      <c r="E122" s="193"/>
      <c r="F122" s="193"/>
      <c r="G122" s="193"/>
      <c r="H122" s="193"/>
      <c r="I122" s="193"/>
      <c r="J122" s="194">
        <f>J591</f>
        <v>0</v>
      </c>
      <c r="K122" s="130"/>
      <c r="L122" s="19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1"/>
      <c r="C123" s="130"/>
      <c r="D123" s="192" t="s">
        <v>165</v>
      </c>
      <c r="E123" s="193"/>
      <c r="F123" s="193"/>
      <c r="G123" s="193"/>
      <c r="H123" s="193"/>
      <c r="I123" s="193"/>
      <c r="J123" s="194">
        <f>J654</f>
        <v>0</v>
      </c>
      <c r="K123" s="130"/>
      <c r="L123" s="195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1"/>
      <c r="C124" s="130"/>
      <c r="D124" s="192" t="s">
        <v>418</v>
      </c>
      <c r="E124" s="193"/>
      <c r="F124" s="193"/>
      <c r="G124" s="193"/>
      <c r="H124" s="193"/>
      <c r="I124" s="193"/>
      <c r="J124" s="194">
        <f>J721</f>
        <v>0</v>
      </c>
      <c r="K124" s="130"/>
      <c r="L124" s="195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1"/>
      <c r="C125" s="130"/>
      <c r="D125" s="192" t="s">
        <v>419</v>
      </c>
      <c r="E125" s="193"/>
      <c r="F125" s="193"/>
      <c r="G125" s="193"/>
      <c r="H125" s="193"/>
      <c r="I125" s="193"/>
      <c r="J125" s="194">
        <f>J731</f>
        <v>0</v>
      </c>
      <c r="K125" s="130"/>
      <c r="L125" s="195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1"/>
      <c r="C126" s="130"/>
      <c r="D126" s="192" t="s">
        <v>420</v>
      </c>
      <c r="E126" s="193"/>
      <c r="F126" s="193"/>
      <c r="G126" s="193"/>
      <c r="H126" s="193"/>
      <c r="I126" s="193"/>
      <c r="J126" s="194">
        <f>J742</f>
        <v>0</v>
      </c>
      <c r="K126" s="130"/>
      <c r="L126" s="195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1"/>
      <c r="C127" s="130"/>
      <c r="D127" s="192" t="s">
        <v>421</v>
      </c>
      <c r="E127" s="193"/>
      <c r="F127" s="193"/>
      <c r="G127" s="193"/>
      <c r="H127" s="193"/>
      <c r="I127" s="193"/>
      <c r="J127" s="194">
        <f>J770</f>
        <v>0</v>
      </c>
      <c r="K127" s="130"/>
      <c r="L127" s="195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1"/>
      <c r="C128" s="130"/>
      <c r="D128" s="192" t="s">
        <v>422</v>
      </c>
      <c r="E128" s="193"/>
      <c r="F128" s="193"/>
      <c r="G128" s="193"/>
      <c r="H128" s="193"/>
      <c r="I128" s="193"/>
      <c r="J128" s="194">
        <f>J783</f>
        <v>0</v>
      </c>
      <c r="K128" s="130"/>
      <c r="L128" s="195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1"/>
      <c r="C129" s="130"/>
      <c r="D129" s="192" t="s">
        <v>423</v>
      </c>
      <c r="E129" s="193"/>
      <c r="F129" s="193"/>
      <c r="G129" s="193"/>
      <c r="H129" s="193"/>
      <c r="I129" s="193"/>
      <c r="J129" s="194">
        <f>J804</f>
        <v>0</v>
      </c>
      <c r="K129" s="130"/>
      <c r="L129" s="195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1"/>
      <c r="C130" s="130"/>
      <c r="D130" s="192" t="s">
        <v>424</v>
      </c>
      <c r="E130" s="193"/>
      <c r="F130" s="193"/>
      <c r="G130" s="193"/>
      <c r="H130" s="193"/>
      <c r="I130" s="193"/>
      <c r="J130" s="194">
        <f>J815</f>
        <v>0</v>
      </c>
      <c r="K130" s="130"/>
      <c r="L130" s="195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85"/>
      <c r="C131" s="186"/>
      <c r="D131" s="187" t="s">
        <v>425</v>
      </c>
      <c r="E131" s="188"/>
      <c r="F131" s="188"/>
      <c r="G131" s="188"/>
      <c r="H131" s="188"/>
      <c r="I131" s="188"/>
      <c r="J131" s="189">
        <f>J822</f>
        <v>0</v>
      </c>
      <c r="K131" s="186"/>
      <c r="L131" s="190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1"/>
      <c r="C132" s="130"/>
      <c r="D132" s="192" t="s">
        <v>426</v>
      </c>
      <c r="E132" s="193"/>
      <c r="F132" s="193"/>
      <c r="G132" s="193"/>
      <c r="H132" s="193"/>
      <c r="I132" s="193"/>
      <c r="J132" s="194">
        <f>J823</f>
        <v>0</v>
      </c>
      <c r="K132" s="130"/>
      <c r="L132" s="195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63"/>
      <c r="C134" s="64"/>
      <c r="D134" s="64"/>
      <c r="E134" s="64"/>
      <c r="F134" s="64"/>
      <c r="G134" s="64"/>
      <c r="H134" s="64"/>
      <c r="I134" s="64"/>
      <c r="J134" s="64"/>
      <c r="K134" s="64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8" s="2" customFormat="1" ht="6.96" customHeight="1">
      <c r="A138" s="35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24.96" customHeight="1">
      <c r="A139" s="35"/>
      <c r="B139" s="36"/>
      <c r="C139" s="20" t="s">
        <v>167</v>
      </c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6.96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2" customHeight="1">
      <c r="A141" s="35"/>
      <c r="B141" s="36"/>
      <c r="C141" s="29" t="s">
        <v>16</v>
      </c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26.25" customHeight="1">
      <c r="A142" s="35"/>
      <c r="B142" s="36"/>
      <c r="C142" s="37"/>
      <c r="D142" s="37"/>
      <c r="E142" s="180" t="str">
        <f>E7</f>
        <v>Dejvické divadlo-Přístavba a stavební úpravy objektu č.p.1084, k.ú. Dejvice, Zelená 15a,Praha 6</v>
      </c>
      <c r="F142" s="29"/>
      <c r="G142" s="29"/>
      <c r="H142" s="29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2" customHeight="1">
      <c r="A143" s="35"/>
      <c r="B143" s="36"/>
      <c r="C143" s="29" t="s">
        <v>149</v>
      </c>
      <c r="D143" s="37"/>
      <c r="E143" s="37"/>
      <c r="F143" s="37"/>
      <c r="G143" s="37"/>
      <c r="H143" s="37"/>
      <c r="I143" s="37"/>
      <c r="J143" s="37"/>
      <c r="K143" s="37"/>
      <c r="L143" s="6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16.5" customHeight="1">
      <c r="A144" s="35"/>
      <c r="B144" s="36"/>
      <c r="C144" s="37"/>
      <c r="D144" s="37"/>
      <c r="E144" s="73" t="str">
        <f>E9</f>
        <v>02 - Stavební část</v>
      </c>
      <c r="F144" s="37"/>
      <c r="G144" s="37"/>
      <c r="H144" s="37"/>
      <c r="I144" s="37"/>
      <c r="J144" s="37"/>
      <c r="K144" s="37"/>
      <c r="L144" s="6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2" customFormat="1" ht="6.96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60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="2" customFormat="1" ht="12" customHeight="1">
      <c r="A146" s="35"/>
      <c r="B146" s="36"/>
      <c r="C146" s="29" t="s">
        <v>20</v>
      </c>
      <c r="D146" s="37"/>
      <c r="E146" s="37"/>
      <c r="F146" s="24" t="str">
        <f>F12</f>
        <v xml:space="preserve"> </v>
      </c>
      <c r="G146" s="37"/>
      <c r="H146" s="37"/>
      <c r="I146" s="29" t="s">
        <v>22</v>
      </c>
      <c r="J146" s="76" t="str">
        <f>IF(J12="","",J12)</f>
        <v>15. 12. 2024</v>
      </c>
      <c r="K146" s="37"/>
      <c r="L146" s="60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="2" customFormat="1" ht="6.96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60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="2" customFormat="1" ht="15.15" customHeight="1">
      <c r="A148" s="35"/>
      <c r="B148" s="36"/>
      <c r="C148" s="29" t="s">
        <v>24</v>
      </c>
      <c r="D148" s="37"/>
      <c r="E148" s="37"/>
      <c r="F148" s="24" t="str">
        <f>E15</f>
        <v xml:space="preserve"> </v>
      </c>
      <c r="G148" s="37"/>
      <c r="H148" s="37"/>
      <c r="I148" s="29" t="s">
        <v>29</v>
      </c>
      <c r="J148" s="33" t="str">
        <f>E21</f>
        <v xml:space="preserve"> </v>
      </c>
      <c r="K148" s="37"/>
      <c r="L148" s="60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="2" customFormat="1" ht="15.15" customHeight="1">
      <c r="A149" s="35"/>
      <c r="B149" s="36"/>
      <c r="C149" s="29" t="s">
        <v>27</v>
      </c>
      <c r="D149" s="37"/>
      <c r="E149" s="37"/>
      <c r="F149" s="24" t="str">
        <f>IF(E18="","",E18)</f>
        <v>Vyplň údaj</v>
      </c>
      <c r="G149" s="37"/>
      <c r="H149" s="37"/>
      <c r="I149" s="29" t="s">
        <v>31</v>
      </c>
      <c r="J149" s="33" t="str">
        <f>E24</f>
        <v xml:space="preserve"> </v>
      </c>
      <c r="K149" s="37"/>
      <c r="L149" s="60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="2" customFormat="1" ht="10.32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60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="11" customFormat="1" ht="29.28" customHeight="1">
      <c r="A151" s="196"/>
      <c r="B151" s="197"/>
      <c r="C151" s="198" t="s">
        <v>168</v>
      </c>
      <c r="D151" s="199" t="s">
        <v>58</v>
      </c>
      <c r="E151" s="199" t="s">
        <v>54</v>
      </c>
      <c r="F151" s="199" t="s">
        <v>55</v>
      </c>
      <c r="G151" s="199" t="s">
        <v>169</v>
      </c>
      <c r="H151" s="199" t="s">
        <v>170</v>
      </c>
      <c r="I151" s="199" t="s">
        <v>171</v>
      </c>
      <c r="J151" s="200" t="s">
        <v>153</v>
      </c>
      <c r="K151" s="201" t="s">
        <v>172</v>
      </c>
      <c r="L151" s="202"/>
      <c r="M151" s="97" t="s">
        <v>1</v>
      </c>
      <c r="N151" s="98" t="s">
        <v>37</v>
      </c>
      <c r="O151" s="98" t="s">
        <v>173</v>
      </c>
      <c r="P151" s="98" t="s">
        <v>174</v>
      </c>
      <c r="Q151" s="98" t="s">
        <v>175</v>
      </c>
      <c r="R151" s="98" t="s">
        <v>176</v>
      </c>
      <c r="S151" s="98" t="s">
        <v>177</v>
      </c>
      <c r="T151" s="99" t="s">
        <v>178</v>
      </c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</row>
    <row r="152" s="2" customFormat="1" ht="22.8" customHeight="1">
      <c r="A152" s="35"/>
      <c r="B152" s="36"/>
      <c r="C152" s="104" t="s">
        <v>179</v>
      </c>
      <c r="D152" s="37"/>
      <c r="E152" s="37"/>
      <c r="F152" s="37"/>
      <c r="G152" s="37"/>
      <c r="H152" s="37"/>
      <c r="I152" s="37"/>
      <c r="J152" s="203">
        <f>BK152</f>
        <v>0</v>
      </c>
      <c r="K152" s="37"/>
      <c r="L152" s="41"/>
      <c r="M152" s="100"/>
      <c r="N152" s="204"/>
      <c r="O152" s="101"/>
      <c r="P152" s="205">
        <f>P153+P436+P822</f>
        <v>0</v>
      </c>
      <c r="Q152" s="101"/>
      <c r="R152" s="205">
        <f>R153+R436+R822</f>
        <v>1500.0798456700002</v>
      </c>
      <c r="S152" s="101"/>
      <c r="T152" s="206">
        <f>T153+T436+T822</f>
        <v>188.85103830000003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72</v>
      </c>
      <c r="AU152" s="14" t="s">
        <v>155</v>
      </c>
      <c r="BK152" s="207">
        <f>BK153+BK436+BK822</f>
        <v>0</v>
      </c>
    </row>
    <row r="153" s="12" customFormat="1" ht="25.92" customHeight="1">
      <c r="A153" s="12"/>
      <c r="B153" s="208"/>
      <c r="C153" s="209"/>
      <c r="D153" s="210" t="s">
        <v>72</v>
      </c>
      <c r="E153" s="211" t="s">
        <v>180</v>
      </c>
      <c r="F153" s="211" t="s">
        <v>181</v>
      </c>
      <c r="G153" s="209"/>
      <c r="H153" s="209"/>
      <c r="I153" s="212"/>
      <c r="J153" s="213">
        <f>BK153</f>
        <v>0</v>
      </c>
      <c r="K153" s="209"/>
      <c r="L153" s="214"/>
      <c r="M153" s="215"/>
      <c r="N153" s="216"/>
      <c r="O153" s="216"/>
      <c r="P153" s="217">
        <f>P154+P198+P236+P288+P305+P311+P365+P375+P426+P433</f>
        <v>0</v>
      </c>
      <c r="Q153" s="216"/>
      <c r="R153" s="217">
        <f>R154+R198+R236+R288+R305+R311+R365+R375+R426+R433</f>
        <v>1417.1609339200002</v>
      </c>
      <c r="S153" s="216"/>
      <c r="T153" s="218">
        <f>T154+T198+T236+T288+T305+T311+T365+T375+T426+T433</f>
        <v>170.37629850000002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9" t="s">
        <v>80</v>
      </c>
      <c r="AT153" s="220" t="s">
        <v>72</v>
      </c>
      <c r="AU153" s="220" t="s">
        <v>73</v>
      </c>
      <c r="AY153" s="219" t="s">
        <v>182</v>
      </c>
      <c r="BK153" s="221">
        <f>BK154+BK198+BK236+BK288+BK305+BK311+BK365+BK375+BK426+BK433</f>
        <v>0</v>
      </c>
    </row>
    <row r="154" s="12" customFormat="1" ht="22.8" customHeight="1">
      <c r="A154" s="12"/>
      <c r="B154" s="208"/>
      <c r="C154" s="209"/>
      <c r="D154" s="210" t="s">
        <v>72</v>
      </c>
      <c r="E154" s="222" t="s">
        <v>80</v>
      </c>
      <c r="F154" s="222" t="s">
        <v>183</v>
      </c>
      <c r="G154" s="209"/>
      <c r="H154" s="209"/>
      <c r="I154" s="212"/>
      <c r="J154" s="223">
        <f>BK154</f>
        <v>0</v>
      </c>
      <c r="K154" s="209"/>
      <c r="L154" s="214"/>
      <c r="M154" s="215"/>
      <c r="N154" s="216"/>
      <c r="O154" s="216"/>
      <c r="P154" s="217">
        <f>SUM(P155:P197)</f>
        <v>0</v>
      </c>
      <c r="Q154" s="216"/>
      <c r="R154" s="217">
        <f>SUM(R155:R197)</f>
        <v>438.93726528000002</v>
      </c>
      <c r="S154" s="216"/>
      <c r="T154" s="218">
        <f>SUM(T155:T197)</f>
        <v>59.25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9" t="s">
        <v>80</v>
      </c>
      <c r="AT154" s="220" t="s">
        <v>72</v>
      </c>
      <c r="AU154" s="220" t="s">
        <v>80</v>
      </c>
      <c r="AY154" s="219" t="s">
        <v>182</v>
      </c>
      <c r="BK154" s="221">
        <f>SUM(BK155:BK197)</f>
        <v>0</v>
      </c>
    </row>
    <row r="155" s="2" customFormat="1" ht="33" customHeight="1">
      <c r="A155" s="35"/>
      <c r="B155" s="36"/>
      <c r="C155" s="224" t="s">
        <v>80</v>
      </c>
      <c r="D155" s="224" t="s">
        <v>184</v>
      </c>
      <c r="E155" s="225" t="s">
        <v>427</v>
      </c>
      <c r="F155" s="226" t="s">
        <v>428</v>
      </c>
      <c r="G155" s="227" t="s">
        <v>197</v>
      </c>
      <c r="H155" s="228">
        <v>10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187</v>
      </c>
      <c r="AT155" s="236" t="s">
        <v>184</v>
      </c>
      <c r="AU155" s="236" t="s">
        <v>82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187</v>
      </c>
      <c r="BM155" s="236" t="s">
        <v>429</v>
      </c>
    </row>
    <row r="156" s="2" customFormat="1" ht="24.15" customHeight="1">
      <c r="A156" s="35"/>
      <c r="B156" s="36"/>
      <c r="C156" s="224" t="s">
        <v>82</v>
      </c>
      <c r="D156" s="224" t="s">
        <v>184</v>
      </c>
      <c r="E156" s="225" t="s">
        <v>430</v>
      </c>
      <c r="F156" s="226" t="s">
        <v>431</v>
      </c>
      <c r="G156" s="227" t="s">
        <v>241</v>
      </c>
      <c r="H156" s="228">
        <v>1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187</v>
      </c>
      <c r="AT156" s="236" t="s">
        <v>184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187</v>
      </c>
      <c r="BM156" s="236" t="s">
        <v>432</v>
      </c>
    </row>
    <row r="157" s="2" customFormat="1" ht="21.75" customHeight="1">
      <c r="A157" s="35"/>
      <c r="B157" s="36"/>
      <c r="C157" s="224" t="s">
        <v>194</v>
      </c>
      <c r="D157" s="224" t="s">
        <v>184</v>
      </c>
      <c r="E157" s="225" t="s">
        <v>433</v>
      </c>
      <c r="F157" s="226" t="s">
        <v>434</v>
      </c>
      <c r="G157" s="227" t="s">
        <v>241</v>
      </c>
      <c r="H157" s="228">
        <v>1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187</v>
      </c>
      <c r="AT157" s="236" t="s">
        <v>184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187</v>
      </c>
      <c r="BM157" s="236" t="s">
        <v>435</v>
      </c>
    </row>
    <row r="158" s="2" customFormat="1" ht="24.15" customHeight="1">
      <c r="A158" s="35"/>
      <c r="B158" s="36"/>
      <c r="C158" s="224" t="s">
        <v>187</v>
      </c>
      <c r="D158" s="224" t="s">
        <v>184</v>
      </c>
      <c r="E158" s="225" t="s">
        <v>436</v>
      </c>
      <c r="F158" s="226" t="s">
        <v>437</v>
      </c>
      <c r="G158" s="227" t="s">
        <v>197</v>
      </c>
      <c r="H158" s="228">
        <v>150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0.29499999999999998</v>
      </c>
      <c r="T158" s="235">
        <f>S158*H158</f>
        <v>44.25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187</v>
      </c>
      <c r="AT158" s="236" t="s">
        <v>184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187</v>
      </c>
      <c r="BM158" s="236" t="s">
        <v>438</v>
      </c>
    </row>
    <row r="159" s="2" customFormat="1" ht="24.15" customHeight="1">
      <c r="A159" s="35"/>
      <c r="B159" s="36"/>
      <c r="C159" s="224" t="s">
        <v>202</v>
      </c>
      <c r="D159" s="224" t="s">
        <v>184</v>
      </c>
      <c r="E159" s="225" t="s">
        <v>439</v>
      </c>
      <c r="F159" s="226" t="s">
        <v>440</v>
      </c>
      <c r="G159" s="227" t="s">
        <v>197</v>
      </c>
      <c r="H159" s="228">
        <v>50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0.29999999999999999</v>
      </c>
      <c r="T159" s="235">
        <f>S159*H159</f>
        <v>15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187</v>
      </c>
      <c r="AT159" s="236" t="s">
        <v>184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187</v>
      </c>
      <c r="BM159" s="236" t="s">
        <v>441</v>
      </c>
    </row>
    <row r="160" s="2" customFormat="1" ht="24.15" customHeight="1">
      <c r="A160" s="35"/>
      <c r="B160" s="36"/>
      <c r="C160" s="224" t="s">
        <v>206</v>
      </c>
      <c r="D160" s="224" t="s">
        <v>184</v>
      </c>
      <c r="E160" s="225" t="s">
        <v>442</v>
      </c>
      <c r="F160" s="226" t="s">
        <v>443</v>
      </c>
      <c r="G160" s="227" t="s">
        <v>186</v>
      </c>
      <c r="H160" s="228">
        <v>2.552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187</v>
      </c>
      <c r="AT160" s="236" t="s">
        <v>184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187</v>
      </c>
      <c r="BM160" s="236" t="s">
        <v>444</v>
      </c>
    </row>
    <row r="161" s="2" customFormat="1" ht="24.15" customHeight="1">
      <c r="A161" s="35"/>
      <c r="B161" s="36"/>
      <c r="C161" s="224" t="s">
        <v>210</v>
      </c>
      <c r="D161" s="224" t="s">
        <v>184</v>
      </c>
      <c r="E161" s="225" t="s">
        <v>445</v>
      </c>
      <c r="F161" s="226" t="s">
        <v>446</v>
      </c>
      <c r="G161" s="227" t="s">
        <v>186</v>
      </c>
      <c r="H161" s="228">
        <v>2.298</v>
      </c>
      <c r="I161" s="229"/>
      <c r="J161" s="230">
        <f>ROUND(I161*H161,2)</f>
        <v>0</v>
      </c>
      <c r="K161" s="231"/>
      <c r="L161" s="41"/>
      <c r="M161" s="232" t="s">
        <v>1</v>
      </c>
      <c r="N161" s="233" t="s">
        <v>38</v>
      </c>
      <c r="O161" s="88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187</v>
      </c>
      <c r="AT161" s="236" t="s">
        <v>184</v>
      </c>
      <c r="AU161" s="236" t="s">
        <v>82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187</v>
      </c>
      <c r="BM161" s="236" t="s">
        <v>447</v>
      </c>
    </row>
    <row r="162" s="2" customFormat="1" ht="37.8" customHeight="1">
      <c r="A162" s="35"/>
      <c r="B162" s="36"/>
      <c r="C162" s="224" t="s">
        <v>214</v>
      </c>
      <c r="D162" s="224" t="s">
        <v>184</v>
      </c>
      <c r="E162" s="225" t="s">
        <v>448</v>
      </c>
      <c r="F162" s="226" t="s">
        <v>449</v>
      </c>
      <c r="G162" s="227" t="s">
        <v>186</v>
      </c>
      <c r="H162" s="228">
        <v>713.73900000000003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187</v>
      </c>
      <c r="AT162" s="236" t="s">
        <v>184</v>
      </c>
      <c r="AU162" s="236" t="s">
        <v>82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187</v>
      </c>
      <c r="BM162" s="236" t="s">
        <v>450</v>
      </c>
    </row>
    <row r="163" s="2" customFormat="1" ht="33" customHeight="1">
      <c r="A163" s="35"/>
      <c r="B163" s="36"/>
      <c r="C163" s="224" t="s">
        <v>189</v>
      </c>
      <c r="D163" s="224" t="s">
        <v>184</v>
      </c>
      <c r="E163" s="225" t="s">
        <v>451</v>
      </c>
      <c r="F163" s="226" t="s">
        <v>452</v>
      </c>
      <c r="G163" s="227" t="s">
        <v>186</v>
      </c>
      <c r="H163" s="228">
        <v>7.3029999999999999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187</v>
      </c>
      <c r="AT163" s="236" t="s">
        <v>184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187</v>
      </c>
      <c r="BM163" s="236" t="s">
        <v>453</v>
      </c>
    </row>
    <row r="164" s="2" customFormat="1" ht="24.15" customHeight="1">
      <c r="A164" s="35"/>
      <c r="B164" s="36"/>
      <c r="C164" s="224" t="s">
        <v>136</v>
      </c>
      <c r="D164" s="224" t="s">
        <v>184</v>
      </c>
      <c r="E164" s="225" t="s">
        <v>454</v>
      </c>
      <c r="F164" s="226" t="s">
        <v>455</v>
      </c>
      <c r="G164" s="227" t="s">
        <v>186</v>
      </c>
      <c r="H164" s="228">
        <v>10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187</v>
      </c>
      <c r="AT164" s="236" t="s">
        <v>184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187</v>
      </c>
      <c r="BM164" s="236" t="s">
        <v>456</v>
      </c>
    </row>
    <row r="165" s="2" customFormat="1" ht="24.15" customHeight="1">
      <c r="A165" s="35"/>
      <c r="B165" s="36"/>
      <c r="C165" s="224" t="s">
        <v>139</v>
      </c>
      <c r="D165" s="224" t="s">
        <v>184</v>
      </c>
      <c r="E165" s="225" t="s">
        <v>457</v>
      </c>
      <c r="F165" s="226" t="s">
        <v>458</v>
      </c>
      <c r="G165" s="227" t="s">
        <v>186</v>
      </c>
      <c r="H165" s="228">
        <v>1.893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187</v>
      </c>
      <c r="AT165" s="236" t="s">
        <v>184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187</v>
      </c>
      <c r="BM165" s="236" t="s">
        <v>459</v>
      </c>
    </row>
    <row r="166" s="2" customFormat="1" ht="24.15" customHeight="1">
      <c r="A166" s="35"/>
      <c r="B166" s="36"/>
      <c r="C166" s="224" t="s">
        <v>8</v>
      </c>
      <c r="D166" s="224" t="s">
        <v>184</v>
      </c>
      <c r="E166" s="225" t="s">
        <v>460</v>
      </c>
      <c r="F166" s="226" t="s">
        <v>461</v>
      </c>
      <c r="G166" s="227" t="s">
        <v>186</v>
      </c>
      <c r="H166" s="228">
        <v>1.442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187</v>
      </c>
      <c r="AT166" s="236" t="s">
        <v>184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187</v>
      </c>
      <c r="BM166" s="236" t="s">
        <v>462</v>
      </c>
    </row>
    <row r="167" s="2" customFormat="1" ht="16.5" customHeight="1">
      <c r="A167" s="35"/>
      <c r="B167" s="36"/>
      <c r="C167" s="224" t="s">
        <v>142</v>
      </c>
      <c r="D167" s="224" t="s">
        <v>184</v>
      </c>
      <c r="E167" s="225" t="s">
        <v>463</v>
      </c>
      <c r="F167" s="226" t="s">
        <v>464</v>
      </c>
      <c r="G167" s="227" t="s">
        <v>236</v>
      </c>
      <c r="H167" s="228">
        <v>76.400000000000006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38</v>
      </c>
      <c r="O167" s="88"/>
      <c r="P167" s="234">
        <f>O167*H167</f>
        <v>0</v>
      </c>
      <c r="Q167" s="234">
        <v>0.0010200000000000001</v>
      </c>
      <c r="R167" s="234">
        <f>Q167*H167</f>
        <v>0.077928000000000011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187</v>
      </c>
      <c r="AT167" s="236" t="s">
        <v>184</v>
      </c>
      <c r="AU167" s="236" t="s">
        <v>82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187</v>
      </c>
      <c r="BM167" s="236" t="s">
        <v>465</v>
      </c>
    </row>
    <row r="168" s="2" customFormat="1" ht="16.5" customHeight="1">
      <c r="A168" s="35"/>
      <c r="B168" s="36"/>
      <c r="C168" s="224" t="s">
        <v>145</v>
      </c>
      <c r="D168" s="224" t="s">
        <v>184</v>
      </c>
      <c r="E168" s="225" t="s">
        <v>466</v>
      </c>
      <c r="F168" s="226" t="s">
        <v>467</v>
      </c>
      <c r="G168" s="227" t="s">
        <v>236</v>
      </c>
      <c r="H168" s="228">
        <v>285.60000000000002</v>
      </c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0.00088000000000000003</v>
      </c>
      <c r="R168" s="234">
        <f>Q168*H168</f>
        <v>0.25132800000000005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187</v>
      </c>
      <c r="AT168" s="236" t="s">
        <v>184</v>
      </c>
      <c r="AU168" s="236" t="s">
        <v>82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187</v>
      </c>
      <c r="BM168" s="236" t="s">
        <v>468</v>
      </c>
    </row>
    <row r="169" s="2" customFormat="1" ht="21.75" customHeight="1">
      <c r="A169" s="35"/>
      <c r="B169" s="36"/>
      <c r="C169" s="243" t="s">
        <v>238</v>
      </c>
      <c r="D169" s="243" t="s">
        <v>469</v>
      </c>
      <c r="E169" s="244" t="s">
        <v>470</v>
      </c>
      <c r="F169" s="245" t="s">
        <v>471</v>
      </c>
      <c r="G169" s="246" t="s">
        <v>220</v>
      </c>
      <c r="H169" s="247">
        <v>15.574999999999999</v>
      </c>
      <c r="I169" s="248"/>
      <c r="J169" s="249">
        <f>ROUND(I169*H169,2)</f>
        <v>0</v>
      </c>
      <c r="K169" s="250"/>
      <c r="L169" s="251"/>
      <c r="M169" s="252" t="s">
        <v>1</v>
      </c>
      <c r="N169" s="253" t="s">
        <v>38</v>
      </c>
      <c r="O169" s="88"/>
      <c r="P169" s="234">
        <f>O169*H169</f>
        <v>0</v>
      </c>
      <c r="Q169" s="234">
        <v>1</v>
      </c>
      <c r="R169" s="234">
        <f>Q169*H169</f>
        <v>15.574999999999999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214</v>
      </c>
      <c r="AT169" s="236" t="s">
        <v>469</v>
      </c>
      <c r="AU169" s="236" t="s">
        <v>82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187</v>
      </c>
      <c r="BM169" s="236" t="s">
        <v>472</v>
      </c>
    </row>
    <row r="170" s="2" customFormat="1" ht="24.15" customHeight="1">
      <c r="A170" s="35"/>
      <c r="B170" s="36"/>
      <c r="C170" s="224" t="s">
        <v>243</v>
      </c>
      <c r="D170" s="224" t="s">
        <v>184</v>
      </c>
      <c r="E170" s="225" t="s">
        <v>473</v>
      </c>
      <c r="F170" s="226" t="s">
        <v>474</v>
      </c>
      <c r="G170" s="227" t="s">
        <v>236</v>
      </c>
      <c r="H170" s="228">
        <v>39.960000000000001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0.15478</v>
      </c>
      <c r="R170" s="234">
        <f>Q170*H170</f>
        <v>6.1850088000000003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187</v>
      </c>
      <c r="AT170" s="236" t="s">
        <v>184</v>
      </c>
      <c r="AU170" s="236" t="s">
        <v>82</v>
      </c>
      <c r="AY170" s="14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80</v>
      </c>
      <c r="BK170" s="237">
        <f>ROUND(I170*H170,2)</f>
        <v>0</v>
      </c>
      <c r="BL170" s="14" t="s">
        <v>187</v>
      </c>
      <c r="BM170" s="236" t="s">
        <v>475</v>
      </c>
    </row>
    <row r="171" s="2" customFormat="1" ht="24.15" customHeight="1">
      <c r="A171" s="35"/>
      <c r="B171" s="36"/>
      <c r="C171" s="243" t="s">
        <v>247</v>
      </c>
      <c r="D171" s="243" t="s">
        <v>469</v>
      </c>
      <c r="E171" s="244" t="s">
        <v>476</v>
      </c>
      <c r="F171" s="245" t="s">
        <v>477</v>
      </c>
      <c r="G171" s="246" t="s">
        <v>220</v>
      </c>
      <c r="H171" s="247">
        <v>1.623</v>
      </c>
      <c r="I171" s="248"/>
      <c r="J171" s="249">
        <f>ROUND(I171*H171,2)</f>
        <v>0</v>
      </c>
      <c r="K171" s="250"/>
      <c r="L171" s="251"/>
      <c r="M171" s="252" t="s">
        <v>1</v>
      </c>
      <c r="N171" s="253" t="s">
        <v>38</v>
      </c>
      <c r="O171" s="88"/>
      <c r="P171" s="234">
        <f>O171*H171</f>
        <v>0</v>
      </c>
      <c r="Q171" s="234">
        <v>1</v>
      </c>
      <c r="R171" s="234">
        <f>Q171*H171</f>
        <v>1.623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214</v>
      </c>
      <c r="AT171" s="236" t="s">
        <v>469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187</v>
      </c>
      <c r="BM171" s="236" t="s">
        <v>478</v>
      </c>
    </row>
    <row r="172" s="2" customFormat="1" ht="24.15" customHeight="1">
      <c r="A172" s="35"/>
      <c r="B172" s="36"/>
      <c r="C172" s="224" t="s">
        <v>251</v>
      </c>
      <c r="D172" s="224" t="s">
        <v>184</v>
      </c>
      <c r="E172" s="225" t="s">
        <v>479</v>
      </c>
      <c r="F172" s="226" t="s">
        <v>480</v>
      </c>
      <c r="G172" s="227" t="s">
        <v>236</v>
      </c>
      <c r="H172" s="228">
        <v>39.960000000000001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187</v>
      </c>
      <c r="AT172" s="236" t="s">
        <v>184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187</v>
      </c>
      <c r="BM172" s="236" t="s">
        <v>481</v>
      </c>
    </row>
    <row r="173" s="2" customFormat="1" ht="24.15" customHeight="1">
      <c r="A173" s="35"/>
      <c r="B173" s="36"/>
      <c r="C173" s="224" t="s">
        <v>255</v>
      </c>
      <c r="D173" s="224" t="s">
        <v>184</v>
      </c>
      <c r="E173" s="225" t="s">
        <v>482</v>
      </c>
      <c r="F173" s="226" t="s">
        <v>483</v>
      </c>
      <c r="G173" s="227" t="s">
        <v>197</v>
      </c>
      <c r="H173" s="228">
        <v>39.226999999999997</v>
      </c>
      <c r="I173" s="229"/>
      <c r="J173" s="230">
        <f>ROUND(I173*H173,2)</f>
        <v>0</v>
      </c>
      <c r="K173" s="231"/>
      <c r="L173" s="41"/>
      <c r="M173" s="232" t="s">
        <v>1</v>
      </c>
      <c r="N173" s="233" t="s">
        <v>38</v>
      </c>
      <c r="O173" s="88"/>
      <c r="P173" s="234">
        <f>O173*H173</f>
        <v>0</v>
      </c>
      <c r="Q173" s="234">
        <v>0.0264</v>
      </c>
      <c r="R173" s="234">
        <f>Q173*H173</f>
        <v>1.0355927999999999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187</v>
      </c>
      <c r="AT173" s="236" t="s">
        <v>184</v>
      </c>
      <c r="AU173" s="236" t="s">
        <v>82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187</v>
      </c>
      <c r="BM173" s="236" t="s">
        <v>484</v>
      </c>
    </row>
    <row r="174" s="2" customFormat="1" ht="24.15" customHeight="1">
      <c r="A174" s="35"/>
      <c r="B174" s="36"/>
      <c r="C174" s="224" t="s">
        <v>259</v>
      </c>
      <c r="D174" s="224" t="s">
        <v>184</v>
      </c>
      <c r="E174" s="225" t="s">
        <v>485</v>
      </c>
      <c r="F174" s="226" t="s">
        <v>486</v>
      </c>
      <c r="G174" s="227" t="s">
        <v>197</v>
      </c>
      <c r="H174" s="228">
        <v>177.89699999999999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0.029440000000000001</v>
      </c>
      <c r="R174" s="234">
        <f>Q174*H174</f>
        <v>5.2372876799999997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187</v>
      </c>
      <c r="AT174" s="236" t="s">
        <v>184</v>
      </c>
      <c r="AU174" s="236" t="s">
        <v>82</v>
      </c>
      <c r="AY174" s="14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80</v>
      </c>
      <c r="BK174" s="237">
        <f>ROUND(I174*H174,2)</f>
        <v>0</v>
      </c>
      <c r="BL174" s="14" t="s">
        <v>187</v>
      </c>
      <c r="BM174" s="236" t="s">
        <v>487</v>
      </c>
    </row>
    <row r="175" s="2" customFormat="1" ht="16.5" customHeight="1">
      <c r="A175" s="35"/>
      <c r="B175" s="36"/>
      <c r="C175" s="224" t="s">
        <v>7</v>
      </c>
      <c r="D175" s="224" t="s">
        <v>184</v>
      </c>
      <c r="E175" s="225" t="s">
        <v>488</v>
      </c>
      <c r="F175" s="226" t="s">
        <v>489</v>
      </c>
      <c r="G175" s="227" t="s">
        <v>241</v>
      </c>
      <c r="H175" s="228">
        <v>15</v>
      </c>
      <c r="I175" s="229"/>
      <c r="J175" s="230">
        <f>ROUND(I175*H175,2)</f>
        <v>0</v>
      </c>
      <c r="K175" s="231"/>
      <c r="L175" s="41"/>
      <c r="M175" s="232" t="s">
        <v>1</v>
      </c>
      <c r="N175" s="233" t="s">
        <v>38</v>
      </c>
      <c r="O175" s="88"/>
      <c r="P175" s="234">
        <f>O175*H175</f>
        <v>0</v>
      </c>
      <c r="Q175" s="234">
        <v>0.021600000000000001</v>
      </c>
      <c r="R175" s="234">
        <f>Q175*H175</f>
        <v>0.32400000000000001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187</v>
      </c>
      <c r="AT175" s="236" t="s">
        <v>184</v>
      </c>
      <c r="AU175" s="236" t="s">
        <v>82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187</v>
      </c>
      <c r="BM175" s="236" t="s">
        <v>490</v>
      </c>
    </row>
    <row r="176" s="2" customFormat="1" ht="33" customHeight="1">
      <c r="A176" s="35"/>
      <c r="B176" s="36"/>
      <c r="C176" s="224" t="s">
        <v>266</v>
      </c>
      <c r="D176" s="224" t="s">
        <v>184</v>
      </c>
      <c r="E176" s="225" t="s">
        <v>491</v>
      </c>
      <c r="F176" s="226" t="s">
        <v>492</v>
      </c>
      <c r="G176" s="227" t="s">
        <v>186</v>
      </c>
      <c r="H176" s="228">
        <v>596.11000000000001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187</v>
      </c>
      <c r="AT176" s="236" t="s">
        <v>184</v>
      </c>
      <c r="AU176" s="236" t="s">
        <v>82</v>
      </c>
      <c r="AY176" s="14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80</v>
      </c>
      <c r="BK176" s="237">
        <f>ROUND(I176*H176,2)</f>
        <v>0</v>
      </c>
      <c r="BL176" s="14" t="s">
        <v>187</v>
      </c>
      <c r="BM176" s="236" t="s">
        <v>493</v>
      </c>
    </row>
    <row r="177" s="2" customFormat="1" ht="33" customHeight="1">
      <c r="A177" s="35"/>
      <c r="B177" s="36"/>
      <c r="C177" s="224" t="s">
        <v>270</v>
      </c>
      <c r="D177" s="224" t="s">
        <v>184</v>
      </c>
      <c r="E177" s="225" t="s">
        <v>494</v>
      </c>
      <c r="F177" s="226" t="s">
        <v>495</v>
      </c>
      <c r="G177" s="227" t="s">
        <v>186</v>
      </c>
      <c r="H177" s="228">
        <v>1.893</v>
      </c>
      <c r="I177" s="229"/>
      <c r="J177" s="230">
        <f>ROUND(I177*H177,2)</f>
        <v>0</v>
      </c>
      <c r="K177" s="231"/>
      <c r="L177" s="41"/>
      <c r="M177" s="232" t="s">
        <v>1</v>
      </c>
      <c r="N177" s="233" t="s">
        <v>38</v>
      </c>
      <c r="O177" s="88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187</v>
      </c>
      <c r="AT177" s="236" t="s">
        <v>184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187</v>
      </c>
      <c r="BM177" s="236" t="s">
        <v>496</v>
      </c>
    </row>
    <row r="178" s="2" customFormat="1" ht="24.15" customHeight="1">
      <c r="A178" s="35"/>
      <c r="B178" s="36"/>
      <c r="C178" s="224" t="s">
        <v>274</v>
      </c>
      <c r="D178" s="224" t="s">
        <v>184</v>
      </c>
      <c r="E178" s="225" t="s">
        <v>497</v>
      </c>
      <c r="F178" s="226" t="s">
        <v>498</v>
      </c>
      <c r="G178" s="227" t="s">
        <v>241</v>
      </c>
      <c r="H178" s="228">
        <v>1</v>
      </c>
      <c r="I178" s="229"/>
      <c r="J178" s="230">
        <f>ROUND(I178*H178,2)</f>
        <v>0</v>
      </c>
      <c r="K178" s="231"/>
      <c r="L178" s="41"/>
      <c r="M178" s="232" t="s">
        <v>1</v>
      </c>
      <c r="N178" s="233" t="s">
        <v>38</v>
      </c>
      <c r="O178" s="88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187</v>
      </c>
      <c r="AT178" s="236" t="s">
        <v>184</v>
      </c>
      <c r="AU178" s="236" t="s">
        <v>82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187</v>
      </c>
      <c r="BM178" s="236" t="s">
        <v>499</v>
      </c>
    </row>
    <row r="179" s="2" customFormat="1" ht="24.15" customHeight="1">
      <c r="A179" s="35"/>
      <c r="B179" s="36"/>
      <c r="C179" s="224" t="s">
        <v>278</v>
      </c>
      <c r="D179" s="224" t="s">
        <v>184</v>
      </c>
      <c r="E179" s="225" t="s">
        <v>500</v>
      </c>
      <c r="F179" s="226" t="s">
        <v>501</v>
      </c>
      <c r="G179" s="227" t="s">
        <v>241</v>
      </c>
      <c r="H179" s="228">
        <v>1</v>
      </c>
      <c r="I179" s="229"/>
      <c r="J179" s="230">
        <f>ROUND(I179*H179,2)</f>
        <v>0</v>
      </c>
      <c r="K179" s="231"/>
      <c r="L179" s="41"/>
      <c r="M179" s="232" t="s">
        <v>1</v>
      </c>
      <c r="N179" s="233" t="s">
        <v>38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187</v>
      </c>
      <c r="AT179" s="236" t="s">
        <v>184</v>
      </c>
      <c r="AU179" s="236" t="s">
        <v>82</v>
      </c>
      <c r="AY179" s="14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80</v>
      </c>
      <c r="BK179" s="237">
        <f>ROUND(I179*H179,2)</f>
        <v>0</v>
      </c>
      <c r="BL179" s="14" t="s">
        <v>187</v>
      </c>
      <c r="BM179" s="236" t="s">
        <v>502</v>
      </c>
    </row>
    <row r="180" s="2" customFormat="1" ht="37.8" customHeight="1">
      <c r="A180" s="35"/>
      <c r="B180" s="36"/>
      <c r="C180" s="224" t="s">
        <v>282</v>
      </c>
      <c r="D180" s="224" t="s">
        <v>184</v>
      </c>
      <c r="E180" s="225" t="s">
        <v>503</v>
      </c>
      <c r="F180" s="226" t="s">
        <v>504</v>
      </c>
      <c r="G180" s="227" t="s">
        <v>186</v>
      </c>
      <c r="H180" s="228">
        <v>167.57900000000001</v>
      </c>
      <c r="I180" s="229"/>
      <c r="J180" s="230">
        <f>ROUND(I180*H180,2)</f>
        <v>0</v>
      </c>
      <c r="K180" s="231"/>
      <c r="L180" s="41"/>
      <c r="M180" s="232" t="s">
        <v>1</v>
      </c>
      <c r="N180" s="233" t="s">
        <v>38</v>
      </c>
      <c r="O180" s="88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187</v>
      </c>
      <c r="AT180" s="236" t="s">
        <v>184</v>
      </c>
      <c r="AU180" s="236" t="s">
        <v>82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187</v>
      </c>
      <c r="BM180" s="236" t="s">
        <v>505</v>
      </c>
    </row>
    <row r="181" s="2" customFormat="1" ht="37.8" customHeight="1">
      <c r="A181" s="35"/>
      <c r="B181" s="36"/>
      <c r="C181" s="224" t="s">
        <v>286</v>
      </c>
      <c r="D181" s="224" t="s">
        <v>184</v>
      </c>
      <c r="E181" s="225" t="s">
        <v>506</v>
      </c>
      <c r="F181" s="226" t="s">
        <v>507</v>
      </c>
      <c r="G181" s="227" t="s">
        <v>186</v>
      </c>
      <c r="H181" s="228">
        <v>837.89499999999998</v>
      </c>
      <c r="I181" s="229"/>
      <c r="J181" s="230">
        <f>ROUND(I181*H181,2)</f>
        <v>0</v>
      </c>
      <c r="K181" s="231"/>
      <c r="L181" s="41"/>
      <c r="M181" s="232" t="s">
        <v>1</v>
      </c>
      <c r="N181" s="233" t="s">
        <v>38</v>
      </c>
      <c r="O181" s="88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187</v>
      </c>
      <c r="AT181" s="236" t="s">
        <v>184</v>
      </c>
      <c r="AU181" s="236" t="s">
        <v>82</v>
      </c>
      <c r="AY181" s="14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80</v>
      </c>
      <c r="BK181" s="237">
        <f>ROUND(I181*H181,2)</f>
        <v>0</v>
      </c>
      <c r="BL181" s="14" t="s">
        <v>187</v>
      </c>
      <c r="BM181" s="236" t="s">
        <v>508</v>
      </c>
    </row>
    <row r="182" s="2" customFormat="1" ht="33" customHeight="1">
      <c r="A182" s="35"/>
      <c r="B182" s="36"/>
      <c r="C182" s="224" t="s">
        <v>290</v>
      </c>
      <c r="D182" s="224" t="s">
        <v>184</v>
      </c>
      <c r="E182" s="225" t="s">
        <v>509</v>
      </c>
      <c r="F182" s="226" t="s">
        <v>510</v>
      </c>
      <c r="G182" s="227" t="s">
        <v>241</v>
      </c>
      <c r="H182" s="228">
        <v>19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187</v>
      </c>
      <c r="AT182" s="236" t="s">
        <v>184</v>
      </c>
      <c r="AU182" s="236" t="s">
        <v>82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187</v>
      </c>
      <c r="BM182" s="236" t="s">
        <v>511</v>
      </c>
    </row>
    <row r="183" s="2" customFormat="1" ht="33" customHeight="1">
      <c r="A183" s="35"/>
      <c r="B183" s="36"/>
      <c r="C183" s="224" t="s">
        <v>294</v>
      </c>
      <c r="D183" s="224" t="s">
        <v>184</v>
      </c>
      <c r="E183" s="225" t="s">
        <v>512</v>
      </c>
      <c r="F183" s="226" t="s">
        <v>513</v>
      </c>
      <c r="G183" s="227" t="s">
        <v>241</v>
      </c>
      <c r="H183" s="228">
        <v>19</v>
      </c>
      <c r="I183" s="229"/>
      <c r="J183" s="230">
        <f>ROUND(I183*H183,2)</f>
        <v>0</v>
      </c>
      <c r="K183" s="231"/>
      <c r="L183" s="41"/>
      <c r="M183" s="232" t="s">
        <v>1</v>
      </c>
      <c r="N183" s="233" t="s">
        <v>38</v>
      </c>
      <c r="O183" s="88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187</v>
      </c>
      <c r="AT183" s="236" t="s">
        <v>184</v>
      </c>
      <c r="AU183" s="236" t="s">
        <v>82</v>
      </c>
      <c r="AY183" s="14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80</v>
      </c>
      <c r="BK183" s="237">
        <f>ROUND(I183*H183,2)</f>
        <v>0</v>
      </c>
      <c r="BL183" s="14" t="s">
        <v>187</v>
      </c>
      <c r="BM183" s="236" t="s">
        <v>514</v>
      </c>
    </row>
    <row r="184" s="2" customFormat="1" ht="37.8" customHeight="1">
      <c r="A184" s="35"/>
      <c r="B184" s="36"/>
      <c r="C184" s="224" t="s">
        <v>298</v>
      </c>
      <c r="D184" s="224" t="s">
        <v>184</v>
      </c>
      <c r="E184" s="225" t="s">
        <v>515</v>
      </c>
      <c r="F184" s="226" t="s">
        <v>516</v>
      </c>
      <c r="G184" s="227" t="s">
        <v>186</v>
      </c>
      <c r="H184" s="228">
        <v>713.73900000000003</v>
      </c>
      <c r="I184" s="229"/>
      <c r="J184" s="230">
        <f>ROUND(I184*H184,2)</f>
        <v>0</v>
      </c>
      <c r="K184" s="231"/>
      <c r="L184" s="41"/>
      <c r="M184" s="232" t="s">
        <v>1</v>
      </c>
      <c r="N184" s="233" t="s">
        <v>38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187</v>
      </c>
      <c r="AT184" s="236" t="s">
        <v>184</v>
      </c>
      <c r="AU184" s="236" t="s">
        <v>82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187</v>
      </c>
      <c r="BM184" s="236" t="s">
        <v>517</v>
      </c>
    </row>
    <row r="185" s="2" customFormat="1" ht="24.15" customHeight="1">
      <c r="A185" s="35"/>
      <c r="B185" s="36"/>
      <c r="C185" s="224" t="s">
        <v>302</v>
      </c>
      <c r="D185" s="224" t="s">
        <v>184</v>
      </c>
      <c r="E185" s="225" t="s">
        <v>518</v>
      </c>
      <c r="F185" s="226" t="s">
        <v>519</v>
      </c>
      <c r="G185" s="227" t="s">
        <v>186</v>
      </c>
      <c r="H185" s="228">
        <v>24.169</v>
      </c>
      <c r="I185" s="229"/>
      <c r="J185" s="230">
        <f>ROUND(I185*H185,2)</f>
        <v>0</v>
      </c>
      <c r="K185" s="231"/>
      <c r="L185" s="41"/>
      <c r="M185" s="232" t="s">
        <v>1</v>
      </c>
      <c r="N185" s="233" t="s">
        <v>38</v>
      </c>
      <c r="O185" s="88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187</v>
      </c>
      <c r="AT185" s="236" t="s">
        <v>184</v>
      </c>
      <c r="AU185" s="236" t="s">
        <v>82</v>
      </c>
      <c r="AY185" s="14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80</v>
      </c>
      <c r="BK185" s="237">
        <f>ROUND(I185*H185,2)</f>
        <v>0</v>
      </c>
      <c r="BL185" s="14" t="s">
        <v>187</v>
      </c>
      <c r="BM185" s="236" t="s">
        <v>520</v>
      </c>
    </row>
    <row r="186" s="2" customFormat="1" ht="24.15" customHeight="1">
      <c r="A186" s="35"/>
      <c r="B186" s="36"/>
      <c r="C186" s="224" t="s">
        <v>308</v>
      </c>
      <c r="D186" s="224" t="s">
        <v>184</v>
      </c>
      <c r="E186" s="225" t="s">
        <v>521</v>
      </c>
      <c r="F186" s="226" t="s">
        <v>522</v>
      </c>
      <c r="G186" s="227" t="s">
        <v>186</v>
      </c>
      <c r="H186" s="228">
        <v>338.36599999999999</v>
      </c>
      <c r="I186" s="229"/>
      <c r="J186" s="230">
        <f>ROUND(I186*H186,2)</f>
        <v>0</v>
      </c>
      <c r="K186" s="231"/>
      <c r="L186" s="41"/>
      <c r="M186" s="232" t="s">
        <v>1</v>
      </c>
      <c r="N186" s="233" t="s">
        <v>38</v>
      </c>
      <c r="O186" s="88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187</v>
      </c>
      <c r="AT186" s="236" t="s">
        <v>184</v>
      </c>
      <c r="AU186" s="236" t="s">
        <v>82</v>
      </c>
      <c r="AY186" s="14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80</v>
      </c>
      <c r="BK186" s="237">
        <f>ROUND(I186*H186,2)</f>
        <v>0</v>
      </c>
      <c r="BL186" s="14" t="s">
        <v>187</v>
      </c>
      <c r="BM186" s="236" t="s">
        <v>523</v>
      </c>
    </row>
    <row r="187" s="2" customFormat="1" ht="37.8" customHeight="1">
      <c r="A187" s="35"/>
      <c r="B187" s="36"/>
      <c r="C187" s="224" t="s">
        <v>312</v>
      </c>
      <c r="D187" s="224" t="s">
        <v>184</v>
      </c>
      <c r="E187" s="225" t="s">
        <v>524</v>
      </c>
      <c r="F187" s="226" t="s">
        <v>525</v>
      </c>
      <c r="G187" s="227" t="s">
        <v>186</v>
      </c>
      <c r="H187" s="228">
        <v>560.10799999999995</v>
      </c>
      <c r="I187" s="229"/>
      <c r="J187" s="230">
        <f>ROUND(I187*H187,2)</f>
        <v>0</v>
      </c>
      <c r="K187" s="231"/>
      <c r="L187" s="41"/>
      <c r="M187" s="232" t="s">
        <v>1</v>
      </c>
      <c r="N187" s="233" t="s">
        <v>38</v>
      </c>
      <c r="O187" s="88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6" t="s">
        <v>187</v>
      </c>
      <c r="AT187" s="236" t="s">
        <v>184</v>
      </c>
      <c r="AU187" s="236" t="s">
        <v>82</v>
      </c>
      <c r="AY187" s="14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4" t="s">
        <v>80</v>
      </c>
      <c r="BK187" s="237">
        <f>ROUND(I187*H187,2)</f>
        <v>0</v>
      </c>
      <c r="BL187" s="14" t="s">
        <v>187</v>
      </c>
      <c r="BM187" s="236" t="s">
        <v>526</v>
      </c>
    </row>
    <row r="188" s="2" customFormat="1" ht="37.8" customHeight="1">
      <c r="A188" s="35"/>
      <c r="B188" s="36"/>
      <c r="C188" s="224" t="s">
        <v>316</v>
      </c>
      <c r="D188" s="224" t="s">
        <v>184</v>
      </c>
      <c r="E188" s="225" t="s">
        <v>527</v>
      </c>
      <c r="F188" s="226" t="s">
        <v>528</v>
      </c>
      <c r="G188" s="227" t="s">
        <v>186</v>
      </c>
      <c r="H188" s="228">
        <v>5601.0799999999999</v>
      </c>
      <c r="I188" s="229"/>
      <c r="J188" s="230">
        <f>ROUND(I188*H188,2)</f>
        <v>0</v>
      </c>
      <c r="K188" s="231"/>
      <c r="L188" s="41"/>
      <c r="M188" s="232" t="s">
        <v>1</v>
      </c>
      <c r="N188" s="233" t="s">
        <v>38</v>
      </c>
      <c r="O188" s="88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187</v>
      </c>
      <c r="AT188" s="236" t="s">
        <v>184</v>
      </c>
      <c r="AU188" s="236" t="s">
        <v>82</v>
      </c>
      <c r="AY188" s="14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80</v>
      </c>
      <c r="BK188" s="237">
        <f>ROUND(I188*H188,2)</f>
        <v>0</v>
      </c>
      <c r="BL188" s="14" t="s">
        <v>187</v>
      </c>
      <c r="BM188" s="236" t="s">
        <v>529</v>
      </c>
    </row>
    <row r="189" s="2" customFormat="1" ht="24.15" customHeight="1">
      <c r="A189" s="35"/>
      <c r="B189" s="36"/>
      <c r="C189" s="224" t="s">
        <v>320</v>
      </c>
      <c r="D189" s="224" t="s">
        <v>184</v>
      </c>
      <c r="E189" s="225" t="s">
        <v>530</v>
      </c>
      <c r="F189" s="226" t="s">
        <v>531</v>
      </c>
      <c r="G189" s="227" t="s">
        <v>186</v>
      </c>
      <c r="H189" s="228">
        <v>713.73900000000003</v>
      </c>
      <c r="I189" s="229"/>
      <c r="J189" s="230">
        <f>ROUND(I189*H189,2)</f>
        <v>0</v>
      </c>
      <c r="K189" s="231"/>
      <c r="L189" s="41"/>
      <c r="M189" s="232" t="s">
        <v>1</v>
      </c>
      <c r="N189" s="233" t="s">
        <v>38</v>
      </c>
      <c r="O189" s="88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187</v>
      </c>
      <c r="AT189" s="236" t="s">
        <v>184</v>
      </c>
      <c r="AU189" s="236" t="s">
        <v>82</v>
      </c>
      <c r="AY189" s="14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80</v>
      </c>
      <c r="BK189" s="237">
        <f>ROUND(I189*H189,2)</f>
        <v>0</v>
      </c>
      <c r="BL189" s="14" t="s">
        <v>187</v>
      </c>
      <c r="BM189" s="236" t="s">
        <v>532</v>
      </c>
    </row>
    <row r="190" s="2" customFormat="1" ht="24.15" customHeight="1">
      <c r="A190" s="35"/>
      <c r="B190" s="36"/>
      <c r="C190" s="224" t="s">
        <v>324</v>
      </c>
      <c r="D190" s="224" t="s">
        <v>184</v>
      </c>
      <c r="E190" s="225" t="s">
        <v>533</v>
      </c>
      <c r="F190" s="226" t="s">
        <v>534</v>
      </c>
      <c r="G190" s="227" t="s">
        <v>186</v>
      </c>
      <c r="H190" s="228">
        <v>713.73900000000003</v>
      </c>
      <c r="I190" s="229"/>
      <c r="J190" s="230">
        <f>ROUND(I190*H190,2)</f>
        <v>0</v>
      </c>
      <c r="K190" s="231"/>
      <c r="L190" s="41"/>
      <c r="M190" s="232" t="s">
        <v>1</v>
      </c>
      <c r="N190" s="233" t="s">
        <v>38</v>
      </c>
      <c r="O190" s="88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6" t="s">
        <v>187</v>
      </c>
      <c r="AT190" s="236" t="s">
        <v>184</v>
      </c>
      <c r="AU190" s="236" t="s">
        <v>82</v>
      </c>
      <c r="AY190" s="14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4" t="s">
        <v>80</v>
      </c>
      <c r="BK190" s="237">
        <f>ROUND(I190*H190,2)</f>
        <v>0</v>
      </c>
      <c r="BL190" s="14" t="s">
        <v>187</v>
      </c>
      <c r="BM190" s="236" t="s">
        <v>535</v>
      </c>
    </row>
    <row r="191" s="2" customFormat="1" ht="24.15" customHeight="1">
      <c r="A191" s="35"/>
      <c r="B191" s="36"/>
      <c r="C191" s="224" t="s">
        <v>332</v>
      </c>
      <c r="D191" s="224" t="s">
        <v>184</v>
      </c>
      <c r="E191" s="225" t="s">
        <v>536</v>
      </c>
      <c r="F191" s="226" t="s">
        <v>537</v>
      </c>
      <c r="G191" s="227" t="s">
        <v>220</v>
      </c>
      <c r="H191" s="228">
        <v>1103.2449999999999</v>
      </c>
      <c r="I191" s="229"/>
      <c r="J191" s="230">
        <f>ROUND(I191*H191,2)</f>
        <v>0</v>
      </c>
      <c r="K191" s="231"/>
      <c r="L191" s="41"/>
      <c r="M191" s="232" t="s">
        <v>1</v>
      </c>
      <c r="N191" s="233" t="s">
        <v>38</v>
      </c>
      <c r="O191" s="88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6" t="s">
        <v>187</v>
      </c>
      <c r="AT191" s="236" t="s">
        <v>184</v>
      </c>
      <c r="AU191" s="236" t="s">
        <v>82</v>
      </c>
      <c r="AY191" s="14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4" t="s">
        <v>80</v>
      </c>
      <c r="BK191" s="237">
        <f>ROUND(I191*H191,2)</f>
        <v>0</v>
      </c>
      <c r="BL191" s="14" t="s">
        <v>187</v>
      </c>
      <c r="BM191" s="236" t="s">
        <v>538</v>
      </c>
    </row>
    <row r="192" s="2" customFormat="1" ht="24.15" customHeight="1">
      <c r="A192" s="35"/>
      <c r="B192" s="36"/>
      <c r="C192" s="224" t="s">
        <v>338</v>
      </c>
      <c r="D192" s="224" t="s">
        <v>184</v>
      </c>
      <c r="E192" s="225" t="s">
        <v>539</v>
      </c>
      <c r="F192" s="226" t="s">
        <v>540</v>
      </c>
      <c r="G192" s="227" t="s">
        <v>186</v>
      </c>
      <c r="H192" s="228">
        <v>225</v>
      </c>
      <c r="I192" s="229"/>
      <c r="J192" s="230">
        <f>ROUND(I192*H192,2)</f>
        <v>0</v>
      </c>
      <c r="K192" s="231"/>
      <c r="L192" s="41"/>
      <c r="M192" s="232" t="s">
        <v>1</v>
      </c>
      <c r="N192" s="233" t="s">
        <v>38</v>
      </c>
      <c r="O192" s="88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6" t="s">
        <v>187</v>
      </c>
      <c r="AT192" s="236" t="s">
        <v>184</v>
      </c>
      <c r="AU192" s="236" t="s">
        <v>82</v>
      </c>
      <c r="AY192" s="14" t="s">
        <v>182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4" t="s">
        <v>80</v>
      </c>
      <c r="BK192" s="237">
        <f>ROUND(I192*H192,2)</f>
        <v>0</v>
      </c>
      <c r="BL192" s="14" t="s">
        <v>187</v>
      </c>
      <c r="BM192" s="236" t="s">
        <v>541</v>
      </c>
    </row>
    <row r="193" s="2" customFormat="1" ht="16.5" customHeight="1">
      <c r="A193" s="35"/>
      <c r="B193" s="36"/>
      <c r="C193" s="243" t="s">
        <v>342</v>
      </c>
      <c r="D193" s="243" t="s">
        <v>469</v>
      </c>
      <c r="E193" s="244" t="s">
        <v>542</v>
      </c>
      <c r="F193" s="245" t="s">
        <v>543</v>
      </c>
      <c r="G193" s="246" t="s">
        <v>220</v>
      </c>
      <c r="H193" s="247">
        <v>405</v>
      </c>
      <c r="I193" s="248"/>
      <c r="J193" s="249">
        <f>ROUND(I193*H193,2)</f>
        <v>0</v>
      </c>
      <c r="K193" s="250"/>
      <c r="L193" s="251"/>
      <c r="M193" s="252" t="s">
        <v>1</v>
      </c>
      <c r="N193" s="253" t="s">
        <v>38</v>
      </c>
      <c r="O193" s="88"/>
      <c r="P193" s="234">
        <f>O193*H193</f>
        <v>0</v>
      </c>
      <c r="Q193" s="234">
        <v>1</v>
      </c>
      <c r="R193" s="234">
        <f>Q193*H193</f>
        <v>405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214</v>
      </c>
      <c r="AT193" s="236" t="s">
        <v>469</v>
      </c>
      <c r="AU193" s="236" t="s">
        <v>82</v>
      </c>
      <c r="AY193" s="14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80</v>
      </c>
      <c r="BK193" s="237">
        <f>ROUND(I193*H193,2)</f>
        <v>0</v>
      </c>
      <c r="BL193" s="14" t="s">
        <v>187</v>
      </c>
      <c r="BM193" s="236" t="s">
        <v>544</v>
      </c>
    </row>
    <row r="194" s="2" customFormat="1" ht="24.15" customHeight="1">
      <c r="A194" s="35"/>
      <c r="B194" s="36"/>
      <c r="C194" s="224" t="s">
        <v>348</v>
      </c>
      <c r="D194" s="224" t="s">
        <v>184</v>
      </c>
      <c r="E194" s="225" t="s">
        <v>545</v>
      </c>
      <c r="F194" s="226" t="s">
        <v>546</v>
      </c>
      <c r="G194" s="227" t="s">
        <v>197</v>
      </c>
      <c r="H194" s="228">
        <v>178.10400000000001</v>
      </c>
      <c r="I194" s="229"/>
      <c r="J194" s="230">
        <f>ROUND(I194*H194,2)</f>
        <v>0</v>
      </c>
      <c r="K194" s="231"/>
      <c r="L194" s="41"/>
      <c r="M194" s="232" t="s">
        <v>1</v>
      </c>
      <c r="N194" s="233" t="s">
        <v>38</v>
      </c>
      <c r="O194" s="88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6" t="s">
        <v>187</v>
      </c>
      <c r="AT194" s="236" t="s">
        <v>184</v>
      </c>
      <c r="AU194" s="236" t="s">
        <v>82</v>
      </c>
      <c r="AY194" s="14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4" t="s">
        <v>80</v>
      </c>
      <c r="BK194" s="237">
        <f>ROUND(I194*H194,2)</f>
        <v>0</v>
      </c>
      <c r="BL194" s="14" t="s">
        <v>187</v>
      </c>
      <c r="BM194" s="236" t="s">
        <v>547</v>
      </c>
    </row>
    <row r="195" s="2" customFormat="1" ht="16.5" customHeight="1">
      <c r="A195" s="35"/>
      <c r="B195" s="36"/>
      <c r="C195" s="224" t="s">
        <v>354</v>
      </c>
      <c r="D195" s="224" t="s">
        <v>184</v>
      </c>
      <c r="E195" s="225" t="s">
        <v>548</v>
      </c>
      <c r="F195" s="226" t="s">
        <v>549</v>
      </c>
      <c r="G195" s="227" t="s">
        <v>197</v>
      </c>
      <c r="H195" s="228">
        <v>19.5</v>
      </c>
      <c r="I195" s="229"/>
      <c r="J195" s="230">
        <f>ROUND(I195*H195,2)</f>
        <v>0</v>
      </c>
      <c r="K195" s="231"/>
      <c r="L195" s="41"/>
      <c r="M195" s="232" t="s">
        <v>1</v>
      </c>
      <c r="N195" s="233" t="s">
        <v>38</v>
      </c>
      <c r="O195" s="88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6" t="s">
        <v>187</v>
      </c>
      <c r="AT195" s="236" t="s">
        <v>184</v>
      </c>
      <c r="AU195" s="236" t="s">
        <v>82</v>
      </c>
      <c r="AY195" s="14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4" t="s">
        <v>80</v>
      </c>
      <c r="BK195" s="237">
        <f>ROUND(I195*H195,2)</f>
        <v>0</v>
      </c>
      <c r="BL195" s="14" t="s">
        <v>187</v>
      </c>
      <c r="BM195" s="236" t="s">
        <v>550</v>
      </c>
    </row>
    <row r="196" s="2" customFormat="1" ht="16.5" customHeight="1">
      <c r="A196" s="35"/>
      <c r="B196" s="36"/>
      <c r="C196" s="243" t="s">
        <v>358</v>
      </c>
      <c r="D196" s="243" t="s">
        <v>469</v>
      </c>
      <c r="E196" s="244" t="s">
        <v>551</v>
      </c>
      <c r="F196" s="245" t="s">
        <v>552</v>
      </c>
      <c r="G196" s="246" t="s">
        <v>220</v>
      </c>
      <c r="H196" s="247">
        <v>3.5</v>
      </c>
      <c r="I196" s="248"/>
      <c r="J196" s="249">
        <f>ROUND(I196*H196,2)</f>
        <v>0</v>
      </c>
      <c r="K196" s="250"/>
      <c r="L196" s="251"/>
      <c r="M196" s="252" t="s">
        <v>1</v>
      </c>
      <c r="N196" s="253" t="s">
        <v>38</v>
      </c>
      <c r="O196" s="88"/>
      <c r="P196" s="234">
        <f>O196*H196</f>
        <v>0</v>
      </c>
      <c r="Q196" s="234">
        <v>1</v>
      </c>
      <c r="R196" s="234">
        <f>Q196*H196</f>
        <v>3.5</v>
      </c>
      <c r="S196" s="234">
        <v>0</v>
      </c>
      <c r="T196" s="23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6" t="s">
        <v>214</v>
      </c>
      <c r="AT196" s="236" t="s">
        <v>469</v>
      </c>
      <c r="AU196" s="236" t="s">
        <v>82</v>
      </c>
      <c r="AY196" s="14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4" t="s">
        <v>80</v>
      </c>
      <c r="BK196" s="237">
        <f>ROUND(I196*H196,2)</f>
        <v>0</v>
      </c>
      <c r="BL196" s="14" t="s">
        <v>187</v>
      </c>
      <c r="BM196" s="236" t="s">
        <v>553</v>
      </c>
    </row>
    <row r="197" s="2" customFormat="1" ht="24.15" customHeight="1">
      <c r="A197" s="35"/>
      <c r="B197" s="36"/>
      <c r="C197" s="224" t="s">
        <v>364</v>
      </c>
      <c r="D197" s="224" t="s">
        <v>184</v>
      </c>
      <c r="E197" s="225" t="s">
        <v>554</v>
      </c>
      <c r="F197" s="226" t="s">
        <v>555</v>
      </c>
      <c r="G197" s="227" t="s">
        <v>241</v>
      </c>
      <c r="H197" s="228">
        <v>4</v>
      </c>
      <c r="I197" s="229"/>
      <c r="J197" s="230">
        <f>ROUND(I197*H197,2)</f>
        <v>0</v>
      </c>
      <c r="K197" s="231"/>
      <c r="L197" s="41"/>
      <c r="M197" s="232" t="s">
        <v>1</v>
      </c>
      <c r="N197" s="233" t="s">
        <v>38</v>
      </c>
      <c r="O197" s="88"/>
      <c r="P197" s="234">
        <f>O197*H197</f>
        <v>0</v>
      </c>
      <c r="Q197" s="234">
        <v>0.032030000000000003</v>
      </c>
      <c r="R197" s="234">
        <f>Q197*H197</f>
        <v>0.12812000000000001</v>
      </c>
      <c r="S197" s="234">
        <v>0</v>
      </c>
      <c r="T197" s="23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6" t="s">
        <v>187</v>
      </c>
      <c r="AT197" s="236" t="s">
        <v>184</v>
      </c>
      <c r="AU197" s="236" t="s">
        <v>82</v>
      </c>
      <c r="AY197" s="14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4" t="s">
        <v>80</v>
      </c>
      <c r="BK197" s="237">
        <f>ROUND(I197*H197,2)</f>
        <v>0</v>
      </c>
      <c r="BL197" s="14" t="s">
        <v>187</v>
      </c>
      <c r="BM197" s="236" t="s">
        <v>556</v>
      </c>
    </row>
    <row r="198" s="12" customFormat="1" ht="22.8" customHeight="1">
      <c r="A198" s="12"/>
      <c r="B198" s="208"/>
      <c r="C198" s="209"/>
      <c r="D198" s="210" t="s">
        <v>72</v>
      </c>
      <c r="E198" s="222" t="s">
        <v>82</v>
      </c>
      <c r="F198" s="222" t="s">
        <v>557</v>
      </c>
      <c r="G198" s="209"/>
      <c r="H198" s="209"/>
      <c r="I198" s="212"/>
      <c r="J198" s="223">
        <f>BK198</f>
        <v>0</v>
      </c>
      <c r="K198" s="209"/>
      <c r="L198" s="214"/>
      <c r="M198" s="215"/>
      <c r="N198" s="216"/>
      <c r="O198" s="216"/>
      <c r="P198" s="217">
        <f>SUM(P199:P235)</f>
        <v>0</v>
      </c>
      <c r="Q198" s="216"/>
      <c r="R198" s="217">
        <f>SUM(R199:R235)</f>
        <v>302.67472069000002</v>
      </c>
      <c r="S198" s="216"/>
      <c r="T198" s="218">
        <f>SUM(T199:T235)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9" t="s">
        <v>80</v>
      </c>
      <c r="AT198" s="220" t="s">
        <v>72</v>
      </c>
      <c r="AU198" s="220" t="s">
        <v>80</v>
      </c>
      <c r="AY198" s="219" t="s">
        <v>182</v>
      </c>
      <c r="BK198" s="221">
        <f>SUM(BK199:BK235)</f>
        <v>0</v>
      </c>
    </row>
    <row r="199" s="2" customFormat="1" ht="24.15" customHeight="1">
      <c r="A199" s="35"/>
      <c r="B199" s="36"/>
      <c r="C199" s="224" t="s">
        <v>368</v>
      </c>
      <c r="D199" s="224" t="s">
        <v>184</v>
      </c>
      <c r="E199" s="225" t="s">
        <v>558</v>
      </c>
      <c r="F199" s="226" t="s">
        <v>559</v>
      </c>
      <c r="G199" s="227" t="s">
        <v>197</v>
      </c>
      <c r="H199" s="228">
        <v>217.124</v>
      </c>
      <c r="I199" s="229"/>
      <c r="J199" s="230">
        <f>ROUND(I199*H199,2)</f>
        <v>0</v>
      </c>
      <c r="K199" s="231"/>
      <c r="L199" s="41"/>
      <c r="M199" s="232" t="s">
        <v>1</v>
      </c>
      <c r="N199" s="233" t="s">
        <v>38</v>
      </c>
      <c r="O199" s="88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6" t="s">
        <v>187</v>
      </c>
      <c r="AT199" s="236" t="s">
        <v>184</v>
      </c>
      <c r="AU199" s="236" t="s">
        <v>82</v>
      </c>
      <c r="AY199" s="14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4" t="s">
        <v>80</v>
      </c>
      <c r="BK199" s="237">
        <f>ROUND(I199*H199,2)</f>
        <v>0</v>
      </c>
      <c r="BL199" s="14" t="s">
        <v>187</v>
      </c>
      <c r="BM199" s="236" t="s">
        <v>560</v>
      </c>
    </row>
    <row r="200" s="2" customFormat="1" ht="16.5" customHeight="1">
      <c r="A200" s="35"/>
      <c r="B200" s="36"/>
      <c r="C200" s="243" t="s">
        <v>372</v>
      </c>
      <c r="D200" s="243" t="s">
        <v>469</v>
      </c>
      <c r="E200" s="244" t="s">
        <v>561</v>
      </c>
      <c r="F200" s="245" t="s">
        <v>562</v>
      </c>
      <c r="G200" s="246" t="s">
        <v>186</v>
      </c>
      <c r="H200" s="247">
        <v>24.969000000000001</v>
      </c>
      <c r="I200" s="248"/>
      <c r="J200" s="249">
        <f>ROUND(I200*H200,2)</f>
        <v>0</v>
      </c>
      <c r="K200" s="250"/>
      <c r="L200" s="251"/>
      <c r="M200" s="252" t="s">
        <v>1</v>
      </c>
      <c r="N200" s="253" t="s">
        <v>38</v>
      </c>
      <c r="O200" s="88"/>
      <c r="P200" s="234">
        <f>O200*H200</f>
        <v>0</v>
      </c>
      <c r="Q200" s="234">
        <v>2.4289999999999998</v>
      </c>
      <c r="R200" s="234">
        <f>Q200*H200</f>
        <v>60.649701</v>
      </c>
      <c r="S200" s="234">
        <v>0</v>
      </c>
      <c r="T200" s="23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6" t="s">
        <v>214</v>
      </c>
      <c r="AT200" s="236" t="s">
        <v>469</v>
      </c>
      <c r="AU200" s="236" t="s">
        <v>82</v>
      </c>
      <c r="AY200" s="14" t="s">
        <v>182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4" t="s">
        <v>80</v>
      </c>
      <c r="BK200" s="237">
        <f>ROUND(I200*H200,2)</f>
        <v>0</v>
      </c>
      <c r="BL200" s="14" t="s">
        <v>187</v>
      </c>
      <c r="BM200" s="236" t="s">
        <v>563</v>
      </c>
    </row>
    <row r="201" s="2" customFormat="1" ht="33" customHeight="1">
      <c r="A201" s="35"/>
      <c r="B201" s="36"/>
      <c r="C201" s="224" t="s">
        <v>376</v>
      </c>
      <c r="D201" s="224" t="s">
        <v>184</v>
      </c>
      <c r="E201" s="225" t="s">
        <v>564</v>
      </c>
      <c r="F201" s="226" t="s">
        <v>565</v>
      </c>
      <c r="G201" s="227" t="s">
        <v>197</v>
      </c>
      <c r="H201" s="228">
        <v>217.124</v>
      </c>
      <c r="I201" s="229"/>
      <c r="J201" s="230">
        <f>ROUND(I201*H201,2)</f>
        <v>0</v>
      </c>
      <c r="K201" s="231"/>
      <c r="L201" s="41"/>
      <c r="M201" s="232" t="s">
        <v>1</v>
      </c>
      <c r="N201" s="233" t="s">
        <v>38</v>
      </c>
      <c r="O201" s="88"/>
      <c r="P201" s="234">
        <f>O201*H201</f>
        <v>0</v>
      </c>
      <c r="Q201" s="234">
        <v>0.0094999999999999998</v>
      </c>
      <c r="R201" s="234">
        <f>Q201*H201</f>
        <v>2.062678</v>
      </c>
      <c r="S201" s="234">
        <v>0</v>
      </c>
      <c r="T201" s="23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6" t="s">
        <v>187</v>
      </c>
      <c r="AT201" s="236" t="s">
        <v>184</v>
      </c>
      <c r="AU201" s="236" t="s">
        <v>82</v>
      </c>
      <c r="AY201" s="14" t="s">
        <v>182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4" t="s">
        <v>80</v>
      </c>
      <c r="BK201" s="237">
        <f>ROUND(I201*H201,2)</f>
        <v>0</v>
      </c>
      <c r="BL201" s="14" t="s">
        <v>187</v>
      </c>
      <c r="BM201" s="236" t="s">
        <v>566</v>
      </c>
    </row>
    <row r="202" s="2" customFormat="1" ht="24.15" customHeight="1">
      <c r="A202" s="35"/>
      <c r="B202" s="36"/>
      <c r="C202" s="224" t="s">
        <v>380</v>
      </c>
      <c r="D202" s="224" t="s">
        <v>184</v>
      </c>
      <c r="E202" s="225" t="s">
        <v>567</v>
      </c>
      <c r="F202" s="226" t="s">
        <v>568</v>
      </c>
      <c r="G202" s="227" t="s">
        <v>186</v>
      </c>
      <c r="H202" s="228">
        <v>1.125</v>
      </c>
      <c r="I202" s="229"/>
      <c r="J202" s="230">
        <f>ROUND(I202*H202,2)</f>
        <v>0</v>
      </c>
      <c r="K202" s="231"/>
      <c r="L202" s="41"/>
      <c r="M202" s="232" t="s">
        <v>1</v>
      </c>
      <c r="N202" s="233" t="s">
        <v>38</v>
      </c>
      <c r="O202" s="88"/>
      <c r="P202" s="234">
        <f>O202*H202</f>
        <v>0</v>
      </c>
      <c r="Q202" s="234">
        <v>1.9205000000000001</v>
      </c>
      <c r="R202" s="234">
        <f>Q202*H202</f>
        <v>2.1605625000000002</v>
      </c>
      <c r="S202" s="234">
        <v>0</v>
      </c>
      <c r="T202" s="23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6" t="s">
        <v>187</v>
      </c>
      <c r="AT202" s="236" t="s">
        <v>184</v>
      </c>
      <c r="AU202" s="236" t="s">
        <v>82</v>
      </c>
      <c r="AY202" s="14" t="s">
        <v>182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4" t="s">
        <v>80</v>
      </c>
      <c r="BK202" s="237">
        <f>ROUND(I202*H202,2)</f>
        <v>0</v>
      </c>
      <c r="BL202" s="14" t="s">
        <v>187</v>
      </c>
      <c r="BM202" s="236" t="s">
        <v>569</v>
      </c>
    </row>
    <row r="203" s="2" customFormat="1" ht="33" customHeight="1">
      <c r="A203" s="35"/>
      <c r="B203" s="36"/>
      <c r="C203" s="224" t="s">
        <v>384</v>
      </c>
      <c r="D203" s="224" t="s">
        <v>184</v>
      </c>
      <c r="E203" s="225" t="s">
        <v>570</v>
      </c>
      <c r="F203" s="226" t="s">
        <v>571</v>
      </c>
      <c r="G203" s="227" t="s">
        <v>197</v>
      </c>
      <c r="H203" s="228">
        <v>12</v>
      </c>
      <c r="I203" s="229"/>
      <c r="J203" s="230">
        <f>ROUND(I203*H203,2)</f>
        <v>0</v>
      </c>
      <c r="K203" s="231"/>
      <c r="L203" s="41"/>
      <c r="M203" s="232" t="s">
        <v>1</v>
      </c>
      <c r="N203" s="233" t="s">
        <v>38</v>
      </c>
      <c r="O203" s="88"/>
      <c r="P203" s="234">
        <f>O203*H203</f>
        <v>0</v>
      </c>
      <c r="Q203" s="234">
        <v>0.00031</v>
      </c>
      <c r="R203" s="234">
        <f>Q203*H203</f>
        <v>0.0037200000000000002</v>
      </c>
      <c r="S203" s="234">
        <v>0</v>
      </c>
      <c r="T203" s="23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6" t="s">
        <v>187</v>
      </c>
      <c r="AT203" s="236" t="s">
        <v>184</v>
      </c>
      <c r="AU203" s="236" t="s">
        <v>82</v>
      </c>
      <c r="AY203" s="14" t="s">
        <v>182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4" t="s">
        <v>80</v>
      </c>
      <c r="BK203" s="237">
        <f>ROUND(I203*H203,2)</f>
        <v>0</v>
      </c>
      <c r="BL203" s="14" t="s">
        <v>187</v>
      </c>
      <c r="BM203" s="236" t="s">
        <v>572</v>
      </c>
    </row>
    <row r="204" s="2" customFormat="1" ht="24.15" customHeight="1">
      <c r="A204" s="35"/>
      <c r="B204" s="36"/>
      <c r="C204" s="243" t="s">
        <v>388</v>
      </c>
      <c r="D204" s="243" t="s">
        <v>469</v>
      </c>
      <c r="E204" s="244" t="s">
        <v>573</v>
      </c>
      <c r="F204" s="245" t="s">
        <v>574</v>
      </c>
      <c r="G204" s="246" t="s">
        <v>197</v>
      </c>
      <c r="H204" s="247">
        <v>14.214</v>
      </c>
      <c r="I204" s="248"/>
      <c r="J204" s="249">
        <f>ROUND(I204*H204,2)</f>
        <v>0</v>
      </c>
      <c r="K204" s="250"/>
      <c r="L204" s="251"/>
      <c r="M204" s="252" t="s">
        <v>1</v>
      </c>
      <c r="N204" s="253" t="s">
        <v>38</v>
      </c>
      <c r="O204" s="88"/>
      <c r="P204" s="234">
        <f>O204*H204</f>
        <v>0</v>
      </c>
      <c r="Q204" s="234">
        <v>0.00029999999999999997</v>
      </c>
      <c r="R204" s="234">
        <f>Q204*H204</f>
        <v>0.0042642000000000001</v>
      </c>
      <c r="S204" s="234">
        <v>0</v>
      </c>
      <c r="T204" s="23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6" t="s">
        <v>214</v>
      </c>
      <c r="AT204" s="236" t="s">
        <v>469</v>
      </c>
      <c r="AU204" s="236" t="s">
        <v>82</v>
      </c>
      <c r="AY204" s="14" t="s">
        <v>182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4" t="s">
        <v>80</v>
      </c>
      <c r="BK204" s="237">
        <f>ROUND(I204*H204,2)</f>
        <v>0</v>
      </c>
      <c r="BL204" s="14" t="s">
        <v>187</v>
      </c>
      <c r="BM204" s="236" t="s">
        <v>575</v>
      </c>
    </row>
    <row r="205" s="2" customFormat="1" ht="24.15" customHeight="1">
      <c r="A205" s="35"/>
      <c r="B205" s="36"/>
      <c r="C205" s="224" t="s">
        <v>395</v>
      </c>
      <c r="D205" s="224" t="s">
        <v>184</v>
      </c>
      <c r="E205" s="225" t="s">
        <v>576</v>
      </c>
      <c r="F205" s="226" t="s">
        <v>577</v>
      </c>
      <c r="G205" s="227" t="s">
        <v>236</v>
      </c>
      <c r="H205" s="228">
        <v>10</v>
      </c>
      <c r="I205" s="229"/>
      <c r="J205" s="230">
        <f>ROUND(I205*H205,2)</f>
        <v>0</v>
      </c>
      <c r="K205" s="231"/>
      <c r="L205" s="41"/>
      <c r="M205" s="232" t="s">
        <v>1</v>
      </c>
      <c r="N205" s="233" t="s">
        <v>38</v>
      </c>
      <c r="O205" s="88"/>
      <c r="P205" s="234">
        <f>O205*H205</f>
        <v>0</v>
      </c>
      <c r="Q205" s="234">
        <v>0.00048999999999999998</v>
      </c>
      <c r="R205" s="234">
        <f>Q205*H205</f>
        <v>0.0048999999999999998</v>
      </c>
      <c r="S205" s="234">
        <v>0</v>
      </c>
      <c r="T205" s="23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6" t="s">
        <v>187</v>
      </c>
      <c r="AT205" s="236" t="s">
        <v>184</v>
      </c>
      <c r="AU205" s="236" t="s">
        <v>82</v>
      </c>
      <c r="AY205" s="14" t="s">
        <v>182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4" t="s">
        <v>80</v>
      </c>
      <c r="BK205" s="237">
        <f>ROUND(I205*H205,2)</f>
        <v>0</v>
      </c>
      <c r="BL205" s="14" t="s">
        <v>187</v>
      </c>
      <c r="BM205" s="236" t="s">
        <v>578</v>
      </c>
    </row>
    <row r="206" s="2" customFormat="1" ht="33" customHeight="1">
      <c r="A206" s="35"/>
      <c r="B206" s="36"/>
      <c r="C206" s="224" t="s">
        <v>579</v>
      </c>
      <c r="D206" s="224" t="s">
        <v>184</v>
      </c>
      <c r="E206" s="225" t="s">
        <v>580</v>
      </c>
      <c r="F206" s="226" t="s">
        <v>581</v>
      </c>
      <c r="G206" s="227" t="s">
        <v>236</v>
      </c>
      <c r="H206" s="228">
        <v>228</v>
      </c>
      <c r="I206" s="229"/>
      <c r="J206" s="230">
        <f>ROUND(I206*H206,2)</f>
        <v>0</v>
      </c>
      <c r="K206" s="231"/>
      <c r="L206" s="41"/>
      <c r="M206" s="232" t="s">
        <v>1</v>
      </c>
      <c r="N206" s="233" t="s">
        <v>38</v>
      </c>
      <c r="O206" s="88"/>
      <c r="P206" s="234">
        <f>O206*H206</f>
        <v>0</v>
      </c>
      <c r="Q206" s="234">
        <v>0.00077999999999999999</v>
      </c>
      <c r="R206" s="234">
        <f>Q206*H206</f>
        <v>0.17784</v>
      </c>
      <c r="S206" s="234">
        <v>0</v>
      </c>
      <c r="T206" s="23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6" t="s">
        <v>187</v>
      </c>
      <c r="AT206" s="236" t="s">
        <v>184</v>
      </c>
      <c r="AU206" s="236" t="s">
        <v>82</v>
      </c>
      <c r="AY206" s="14" t="s">
        <v>182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4" t="s">
        <v>80</v>
      </c>
      <c r="BK206" s="237">
        <f>ROUND(I206*H206,2)</f>
        <v>0</v>
      </c>
      <c r="BL206" s="14" t="s">
        <v>187</v>
      </c>
      <c r="BM206" s="236" t="s">
        <v>582</v>
      </c>
    </row>
    <row r="207" s="2" customFormat="1" ht="24.15" customHeight="1">
      <c r="A207" s="35"/>
      <c r="B207" s="36"/>
      <c r="C207" s="224" t="s">
        <v>583</v>
      </c>
      <c r="D207" s="224" t="s">
        <v>184</v>
      </c>
      <c r="E207" s="225" t="s">
        <v>584</v>
      </c>
      <c r="F207" s="226" t="s">
        <v>585</v>
      </c>
      <c r="G207" s="227" t="s">
        <v>236</v>
      </c>
      <c r="H207" s="228">
        <v>346.69999999999999</v>
      </c>
      <c r="I207" s="229"/>
      <c r="J207" s="230">
        <f>ROUND(I207*H207,2)</f>
        <v>0</v>
      </c>
      <c r="K207" s="231"/>
      <c r="L207" s="41"/>
      <c r="M207" s="232" t="s">
        <v>1</v>
      </c>
      <c r="N207" s="233" t="s">
        <v>38</v>
      </c>
      <c r="O207" s="88"/>
      <c r="P207" s="234">
        <f>O207*H207</f>
        <v>0</v>
      </c>
      <c r="Q207" s="234">
        <v>0.00010000000000000001</v>
      </c>
      <c r="R207" s="234">
        <f>Q207*H207</f>
        <v>0.034669999999999999</v>
      </c>
      <c r="S207" s="234">
        <v>0</v>
      </c>
      <c r="T207" s="23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6" t="s">
        <v>187</v>
      </c>
      <c r="AT207" s="236" t="s">
        <v>184</v>
      </c>
      <c r="AU207" s="236" t="s">
        <v>82</v>
      </c>
      <c r="AY207" s="14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4" t="s">
        <v>80</v>
      </c>
      <c r="BK207" s="237">
        <f>ROUND(I207*H207,2)</f>
        <v>0</v>
      </c>
      <c r="BL207" s="14" t="s">
        <v>187</v>
      </c>
      <c r="BM207" s="236" t="s">
        <v>586</v>
      </c>
    </row>
    <row r="208" s="2" customFormat="1" ht="37.8" customHeight="1">
      <c r="A208" s="35"/>
      <c r="B208" s="36"/>
      <c r="C208" s="224" t="s">
        <v>587</v>
      </c>
      <c r="D208" s="224" t="s">
        <v>184</v>
      </c>
      <c r="E208" s="225" t="s">
        <v>588</v>
      </c>
      <c r="F208" s="226" t="s">
        <v>589</v>
      </c>
      <c r="G208" s="227" t="s">
        <v>236</v>
      </c>
      <c r="H208" s="228">
        <v>140</v>
      </c>
      <c r="I208" s="229"/>
      <c r="J208" s="230">
        <f>ROUND(I208*H208,2)</f>
        <v>0</v>
      </c>
      <c r="K208" s="231"/>
      <c r="L208" s="41"/>
      <c r="M208" s="232" t="s">
        <v>1</v>
      </c>
      <c r="N208" s="233" t="s">
        <v>38</v>
      </c>
      <c r="O208" s="88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6" t="s">
        <v>187</v>
      </c>
      <c r="AT208" s="236" t="s">
        <v>184</v>
      </c>
      <c r="AU208" s="236" t="s">
        <v>82</v>
      </c>
      <c r="AY208" s="14" t="s">
        <v>182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4" t="s">
        <v>80</v>
      </c>
      <c r="BK208" s="237">
        <f>ROUND(I208*H208,2)</f>
        <v>0</v>
      </c>
      <c r="BL208" s="14" t="s">
        <v>187</v>
      </c>
      <c r="BM208" s="236" t="s">
        <v>590</v>
      </c>
    </row>
    <row r="209" s="2" customFormat="1" ht="16.5" customHeight="1">
      <c r="A209" s="35"/>
      <c r="B209" s="36"/>
      <c r="C209" s="243" t="s">
        <v>591</v>
      </c>
      <c r="D209" s="243" t="s">
        <v>469</v>
      </c>
      <c r="E209" s="244" t="s">
        <v>592</v>
      </c>
      <c r="F209" s="245" t="s">
        <v>593</v>
      </c>
      <c r="G209" s="246" t="s">
        <v>186</v>
      </c>
      <c r="H209" s="247">
        <v>7.899</v>
      </c>
      <c r="I209" s="248"/>
      <c r="J209" s="249">
        <f>ROUND(I209*H209,2)</f>
        <v>0</v>
      </c>
      <c r="K209" s="250"/>
      <c r="L209" s="251"/>
      <c r="M209" s="252" t="s">
        <v>1</v>
      </c>
      <c r="N209" s="253" t="s">
        <v>38</v>
      </c>
      <c r="O209" s="88"/>
      <c r="P209" s="234">
        <f>O209*H209</f>
        <v>0</v>
      </c>
      <c r="Q209" s="234">
        <v>2.4289999999999998</v>
      </c>
      <c r="R209" s="234">
        <f>Q209*H209</f>
        <v>19.186670999999997</v>
      </c>
      <c r="S209" s="234">
        <v>0</v>
      </c>
      <c r="T209" s="23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6" t="s">
        <v>214</v>
      </c>
      <c r="AT209" s="236" t="s">
        <v>469</v>
      </c>
      <c r="AU209" s="236" t="s">
        <v>82</v>
      </c>
      <c r="AY209" s="14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4" t="s">
        <v>80</v>
      </c>
      <c r="BK209" s="237">
        <f>ROUND(I209*H209,2)</f>
        <v>0</v>
      </c>
      <c r="BL209" s="14" t="s">
        <v>187</v>
      </c>
      <c r="BM209" s="236" t="s">
        <v>594</v>
      </c>
    </row>
    <row r="210" s="2" customFormat="1" ht="24.15" customHeight="1">
      <c r="A210" s="35"/>
      <c r="B210" s="36"/>
      <c r="C210" s="224" t="s">
        <v>595</v>
      </c>
      <c r="D210" s="224" t="s">
        <v>184</v>
      </c>
      <c r="E210" s="225" t="s">
        <v>596</v>
      </c>
      <c r="F210" s="226" t="s">
        <v>597</v>
      </c>
      <c r="G210" s="227" t="s">
        <v>186</v>
      </c>
      <c r="H210" s="228">
        <v>32.219000000000001</v>
      </c>
      <c r="I210" s="229"/>
      <c r="J210" s="230">
        <f>ROUND(I210*H210,2)</f>
        <v>0</v>
      </c>
      <c r="K210" s="231"/>
      <c r="L210" s="41"/>
      <c r="M210" s="232" t="s">
        <v>1</v>
      </c>
      <c r="N210" s="233" t="s">
        <v>38</v>
      </c>
      <c r="O210" s="88"/>
      <c r="P210" s="234">
        <f>O210*H210</f>
        <v>0</v>
      </c>
      <c r="Q210" s="234">
        <v>2.5018699999999998</v>
      </c>
      <c r="R210" s="234">
        <f>Q210*H210</f>
        <v>80.607749529999992</v>
      </c>
      <c r="S210" s="234">
        <v>0</v>
      </c>
      <c r="T210" s="23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6" t="s">
        <v>187</v>
      </c>
      <c r="AT210" s="236" t="s">
        <v>184</v>
      </c>
      <c r="AU210" s="236" t="s">
        <v>82</v>
      </c>
      <c r="AY210" s="14" t="s">
        <v>182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4" t="s">
        <v>80</v>
      </c>
      <c r="BK210" s="237">
        <f>ROUND(I210*H210,2)</f>
        <v>0</v>
      </c>
      <c r="BL210" s="14" t="s">
        <v>187</v>
      </c>
      <c r="BM210" s="236" t="s">
        <v>598</v>
      </c>
    </row>
    <row r="211" s="2" customFormat="1" ht="16.5" customHeight="1">
      <c r="A211" s="35"/>
      <c r="B211" s="36"/>
      <c r="C211" s="224" t="s">
        <v>599</v>
      </c>
      <c r="D211" s="224" t="s">
        <v>184</v>
      </c>
      <c r="E211" s="225" t="s">
        <v>600</v>
      </c>
      <c r="F211" s="226" t="s">
        <v>601</v>
      </c>
      <c r="G211" s="227" t="s">
        <v>197</v>
      </c>
      <c r="H211" s="228">
        <v>6.476</v>
      </c>
      <c r="I211" s="229"/>
      <c r="J211" s="230">
        <f>ROUND(I211*H211,2)</f>
        <v>0</v>
      </c>
      <c r="K211" s="231"/>
      <c r="L211" s="41"/>
      <c r="M211" s="232" t="s">
        <v>1</v>
      </c>
      <c r="N211" s="233" t="s">
        <v>38</v>
      </c>
      <c r="O211" s="88"/>
      <c r="P211" s="234">
        <f>O211*H211</f>
        <v>0</v>
      </c>
      <c r="Q211" s="234">
        <v>0.0029399999999999999</v>
      </c>
      <c r="R211" s="234">
        <f>Q211*H211</f>
        <v>0.019039439999999998</v>
      </c>
      <c r="S211" s="234">
        <v>0</v>
      </c>
      <c r="T211" s="23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6" t="s">
        <v>187</v>
      </c>
      <c r="AT211" s="236" t="s">
        <v>184</v>
      </c>
      <c r="AU211" s="236" t="s">
        <v>82</v>
      </c>
      <c r="AY211" s="14" t="s">
        <v>182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4" t="s">
        <v>80</v>
      </c>
      <c r="BK211" s="237">
        <f>ROUND(I211*H211,2)</f>
        <v>0</v>
      </c>
      <c r="BL211" s="14" t="s">
        <v>187</v>
      </c>
      <c r="BM211" s="236" t="s">
        <v>602</v>
      </c>
    </row>
    <row r="212" s="2" customFormat="1" ht="16.5" customHeight="1">
      <c r="A212" s="35"/>
      <c r="B212" s="36"/>
      <c r="C212" s="224" t="s">
        <v>603</v>
      </c>
      <c r="D212" s="224" t="s">
        <v>184</v>
      </c>
      <c r="E212" s="225" t="s">
        <v>604</v>
      </c>
      <c r="F212" s="226" t="s">
        <v>605</v>
      </c>
      <c r="G212" s="227" t="s">
        <v>197</v>
      </c>
      <c r="H212" s="228">
        <v>6.476</v>
      </c>
      <c r="I212" s="229"/>
      <c r="J212" s="230">
        <f>ROUND(I212*H212,2)</f>
        <v>0</v>
      </c>
      <c r="K212" s="231"/>
      <c r="L212" s="41"/>
      <c r="M212" s="232" t="s">
        <v>1</v>
      </c>
      <c r="N212" s="233" t="s">
        <v>38</v>
      </c>
      <c r="O212" s="88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6" t="s">
        <v>187</v>
      </c>
      <c r="AT212" s="236" t="s">
        <v>184</v>
      </c>
      <c r="AU212" s="236" t="s">
        <v>82</v>
      </c>
      <c r="AY212" s="14" t="s">
        <v>182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4" t="s">
        <v>80</v>
      </c>
      <c r="BK212" s="237">
        <f>ROUND(I212*H212,2)</f>
        <v>0</v>
      </c>
      <c r="BL212" s="14" t="s">
        <v>187</v>
      </c>
      <c r="BM212" s="236" t="s">
        <v>606</v>
      </c>
    </row>
    <row r="213" s="2" customFormat="1" ht="21.75" customHeight="1">
      <c r="A213" s="35"/>
      <c r="B213" s="36"/>
      <c r="C213" s="224" t="s">
        <v>607</v>
      </c>
      <c r="D213" s="224" t="s">
        <v>184</v>
      </c>
      <c r="E213" s="225" t="s">
        <v>608</v>
      </c>
      <c r="F213" s="226" t="s">
        <v>609</v>
      </c>
      <c r="G213" s="227" t="s">
        <v>220</v>
      </c>
      <c r="H213" s="228">
        <v>5.0949999999999998</v>
      </c>
      <c r="I213" s="229"/>
      <c r="J213" s="230">
        <f>ROUND(I213*H213,2)</f>
        <v>0</v>
      </c>
      <c r="K213" s="231"/>
      <c r="L213" s="41"/>
      <c r="M213" s="232" t="s">
        <v>1</v>
      </c>
      <c r="N213" s="233" t="s">
        <v>38</v>
      </c>
      <c r="O213" s="88"/>
      <c r="P213" s="234">
        <f>O213*H213</f>
        <v>0</v>
      </c>
      <c r="Q213" s="234">
        <v>1.0606199999999999</v>
      </c>
      <c r="R213" s="234">
        <f>Q213*H213</f>
        <v>5.4038588999999995</v>
      </c>
      <c r="S213" s="234">
        <v>0</v>
      </c>
      <c r="T213" s="23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6" t="s">
        <v>187</v>
      </c>
      <c r="AT213" s="236" t="s">
        <v>184</v>
      </c>
      <c r="AU213" s="236" t="s">
        <v>82</v>
      </c>
      <c r="AY213" s="14" t="s">
        <v>182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4" t="s">
        <v>80</v>
      </c>
      <c r="BK213" s="237">
        <f>ROUND(I213*H213,2)</f>
        <v>0</v>
      </c>
      <c r="BL213" s="14" t="s">
        <v>187</v>
      </c>
      <c r="BM213" s="236" t="s">
        <v>610</v>
      </c>
    </row>
    <row r="214" s="2" customFormat="1" ht="24.15" customHeight="1">
      <c r="A214" s="35"/>
      <c r="B214" s="36"/>
      <c r="C214" s="224" t="s">
        <v>611</v>
      </c>
      <c r="D214" s="224" t="s">
        <v>184</v>
      </c>
      <c r="E214" s="225" t="s">
        <v>612</v>
      </c>
      <c r="F214" s="226" t="s">
        <v>613</v>
      </c>
      <c r="G214" s="227" t="s">
        <v>197</v>
      </c>
      <c r="H214" s="228">
        <v>85.192999999999998</v>
      </c>
      <c r="I214" s="229"/>
      <c r="J214" s="230">
        <f>ROUND(I214*H214,2)</f>
        <v>0</v>
      </c>
      <c r="K214" s="231"/>
      <c r="L214" s="41"/>
      <c r="M214" s="232" t="s">
        <v>1</v>
      </c>
      <c r="N214" s="233" t="s">
        <v>38</v>
      </c>
      <c r="O214" s="88"/>
      <c r="P214" s="234">
        <f>O214*H214</f>
        <v>0</v>
      </c>
      <c r="Q214" s="234">
        <v>0.001</v>
      </c>
      <c r="R214" s="234">
        <f>Q214*H214</f>
        <v>0.085193000000000005</v>
      </c>
      <c r="S214" s="234">
        <v>0</v>
      </c>
      <c r="T214" s="23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6" t="s">
        <v>187</v>
      </c>
      <c r="AT214" s="236" t="s">
        <v>184</v>
      </c>
      <c r="AU214" s="236" t="s">
        <v>82</v>
      </c>
      <c r="AY214" s="14" t="s">
        <v>182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4" t="s">
        <v>80</v>
      </c>
      <c r="BK214" s="237">
        <f>ROUND(I214*H214,2)</f>
        <v>0</v>
      </c>
      <c r="BL214" s="14" t="s">
        <v>187</v>
      </c>
      <c r="BM214" s="236" t="s">
        <v>614</v>
      </c>
    </row>
    <row r="215" s="2" customFormat="1" ht="24.15" customHeight="1">
      <c r="A215" s="35"/>
      <c r="B215" s="36"/>
      <c r="C215" s="224" t="s">
        <v>615</v>
      </c>
      <c r="D215" s="224" t="s">
        <v>184</v>
      </c>
      <c r="E215" s="225" t="s">
        <v>616</v>
      </c>
      <c r="F215" s="226" t="s">
        <v>617</v>
      </c>
      <c r="G215" s="227" t="s">
        <v>186</v>
      </c>
      <c r="H215" s="228">
        <v>9.6780000000000008</v>
      </c>
      <c r="I215" s="229"/>
      <c r="J215" s="230">
        <f>ROUND(I215*H215,2)</f>
        <v>0</v>
      </c>
      <c r="K215" s="231"/>
      <c r="L215" s="41"/>
      <c r="M215" s="232" t="s">
        <v>1</v>
      </c>
      <c r="N215" s="233" t="s">
        <v>38</v>
      </c>
      <c r="O215" s="88"/>
      <c r="P215" s="234">
        <f>O215*H215</f>
        <v>0</v>
      </c>
      <c r="Q215" s="234">
        <v>2.5018699999999998</v>
      </c>
      <c r="R215" s="234">
        <f>Q215*H215</f>
        <v>24.213097860000001</v>
      </c>
      <c r="S215" s="234">
        <v>0</v>
      </c>
      <c r="T215" s="23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6" t="s">
        <v>187</v>
      </c>
      <c r="AT215" s="236" t="s">
        <v>184</v>
      </c>
      <c r="AU215" s="236" t="s">
        <v>82</v>
      </c>
      <c r="AY215" s="14" t="s">
        <v>182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4" t="s">
        <v>80</v>
      </c>
      <c r="BK215" s="237">
        <f>ROUND(I215*H215,2)</f>
        <v>0</v>
      </c>
      <c r="BL215" s="14" t="s">
        <v>187</v>
      </c>
      <c r="BM215" s="236" t="s">
        <v>618</v>
      </c>
    </row>
    <row r="216" s="2" customFormat="1" ht="16.5" customHeight="1">
      <c r="A216" s="35"/>
      <c r="B216" s="36"/>
      <c r="C216" s="224" t="s">
        <v>619</v>
      </c>
      <c r="D216" s="224" t="s">
        <v>184</v>
      </c>
      <c r="E216" s="225" t="s">
        <v>620</v>
      </c>
      <c r="F216" s="226" t="s">
        <v>621</v>
      </c>
      <c r="G216" s="227" t="s">
        <v>197</v>
      </c>
      <c r="H216" s="228">
        <v>23.920000000000002</v>
      </c>
      <c r="I216" s="229"/>
      <c r="J216" s="230">
        <f>ROUND(I216*H216,2)</f>
        <v>0</v>
      </c>
      <c r="K216" s="231"/>
      <c r="L216" s="41"/>
      <c r="M216" s="232" t="s">
        <v>1</v>
      </c>
      <c r="N216" s="233" t="s">
        <v>38</v>
      </c>
      <c r="O216" s="88"/>
      <c r="P216" s="234">
        <f>O216*H216</f>
        <v>0</v>
      </c>
      <c r="Q216" s="234">
        <v>0.0026900000000000001</v>
      </c>
      <c r="R216" s="234">
        <f>Q216*H216</f>
        <v>0.064344800000000008</v>
      </c>
      <c r="S216" s="234">
        <v>0</v>
      </c>
      <c r="T216" s="23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6" t="s">
        <v>187</v>
      </c>
      <c r="AT216" s="236" t="s">
        <v>184</v>
      </c>
      <c r="AU216" s="236" t="s">
        <v>82</v>
      </c>
      <c r="AY216" s="14" t="s">
        <v>182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4" t="s">
        <v>80</v>
      </c>
      <c r="BK216" s="237">
        <f>ROUND(I216*H216,2)</f>
        <v>0</v>
      </c>
      <c r="BL216" s="14" t="s">
        <v>187</v>
      </c>
      <c r="BM216" s="236" t="s">
        <v>622</v>
      </c>
    </row>
    <row r="217" s="2" customFormat="1" ht="16.5" customHeight="1">
      <c r="A217" s="35"/>
      <c r="B217" s="36"/>
      <c r="C217" s="224" t="s">
        <v>623</v>
      </c>
      <c r="D217" s="224" t="s">
        <v>184</v>
      </c>
      <c r="E217" s="225" t="s">
        <v>624</v>
      </c>
      <c r="F217" s="226" t="s">
        <v>625</v>
      </c>
      <c r="G217" s="227" t="s">
        <v>197</v>
      </c>
      <c r="H217" s="228">
        <v>23.920000000000002</v>
      </c>
      <c r="I217" s="229"/>
      <c r="J217" s="230">
        <f>ROUND(I217*H217,2)</f>
        <v>0</v>
      </c>
      <c r="K217" s="231"/>
      <c r="L217" s="41"/>
      <c r="M217" s="232" t="s">
        <v>1</v>
      </c>
      <c r="N217" s="233" t="s">
        <v>38</v>
      </c>
      <c r="O217" s="88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6" t="s">
        <v>187</v>
      </c>
      <c r="AT217" s="236" t="s">
        <v>184</v>
      </c>
      <c r="AU217" s="236" t="s">
        <v>82</v>
      </c>
      <c r="AY217" s="14" t="s">
        <v>182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4" t="s">
        <v>80</v>
      </c>
      <c r="BK217" s="237">
        <f>ROUND(I217*H217,2)</f>
        <v>0</v>
      </c>
      <c r="BL217" s="14" t="s">
        <v>187</v>
      </c>
      <c r="BM217" s="236" t="s">
        <v>626</v>
      </c>
    </row>
    <row r="218" s="2" customFormat="1" ht="33" customHeight="1">
      <c r="A218" s="35"/>
      <c r="B218" s="36"/>
      <c r="C218" s="224" t="s">
        <v>627</v>
      </c>
      <c r="D218" s="224" t="s">
        <v>184</v>
      </c>
      <c r="E218" s="225" t="s">
        <v>628</v>
      </c>
      <c r="F218" s="226" t="s">
        <v>629</v>
      </c>
      <c r="G218" s="227" t="s">
        <v>186</v>
      </c>
      <c r="H218" s="228">
        <v>1.5</v>
      </c>
      <c r="I218" s="229"/>
      <c r="J218" s="230">
        <f>ROUND(I218*H218,2)</f>
        <v>0</v>
      </c>
      <c r="K218" s="231"/>
      <c r="L218" s="41"/>
      <c r="M218" s="232" t="s">
        <v>1</v>
      </c>
      <c r="N218" s="233" t="s">
        <v>38</v>
      </c>
      <c r="O218" s="88"/>
      <c r="P218" s="234">
        <f>O218*H218</f>
        <v>0</v>
      </c>
      <c r="Q218" s="234">
        <v>3.0427900000000001</v>
      </c>
      <c r="R218" s="234">
        <f>Q218*H218</f>
        <v>4.5641850000000002</v>
      </c>
      <c r="S218" s="234">
        <v>0</v>
      </c>
      <c r="T218" s="23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6" t="s">
        <v>187</v>
      </c>
      <c r="AT218" s="236" t="s">
        <v>184</v>
      </c>
      <c r="AU218" s="236" t="s">
        <v>82</v>
      </c>
      <c r="AY218" s="14" t="s">
        <v>182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4" t="s">
        <v>80</v>
      </c>
      <c r="BK218" s="237">
        <f>ROUND(I218*H218,2)</f>
        <v>0</v>
      </c>
      <c r="BL218" s="14" t="s">
        <v>187</v>
      </c>
      <c r="BM218" s="236" t="s">
        <v>630</v>
      </c>
    </row>
    <row r="219" s="2" customFormat="1" ht="21.75" customHeight="1">
      <c r="A219" s="35"/>
      <c r="B219" s="36"/>
      <c r="C219" s="224" t="s">
        <v>631</v>
      </c>
      <c r="D219" s="224" t="s">
        <v>184</v>
      </c>
      <c r="E219" s="225" t="s">
        <v>632</v>
      </c>
      <c r="F219" s="226" t="s">
        <v>633</v>
      </c>
      <c r="G219" s="227" t="s">
        <v>220</v>
      </c>
      <c r="H219" s="228">
        <v>0.20000000000000001</v>
      </c>
      <c r="I219" s="229"/>
      <c r="J219" s="230">
        <f>ROUND(I219*H219,2)</f>
        <v>0</v>
      </c>
      <c r="K219" s="231"/>
      <c r="L219" s="41"/>
      <c r="M219" s="232" t="s">
        <v>1</v>
      </c>
      <c r="N219" s="233" t="s">
        <v>38</v>
      </c>
      <c r="O219" s="88"/>
      <c r="P219" s="234">
        <f>O219*H219</f>
        <v>0</v>
      </c>
      <c r="Q219" s="234">
        <v>1.06277</v>
      </c>
      <c r="R219" s="234">
        <f>Q219*H219</f>
        <v>0.21255400000000002</v>
      </c>
      <c r="S219" s="234">
        <v>0</v>
      </c>
      <c r="T219" s="23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6" t="s">
        <v>187</v>
      </c>
      <c r="AT219" s="236" t="s">
        <v>184</v>
      </c>
      <c r="AU219" s="236" t="s">
        <v>82</v>
      </c>
      <c r="AY219" s="14" t="s">
        <v>182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4" t="s">
        <v>80</v>
      </c>
      <c r="BK219" s="237">
        <f>ROUND(I219*H219,2)</f>
        <v>0</v>
      </c>
      <c r="BL219" s="14" t="s">
        <v>187</v>
      </c>
      <c r="BM219" s="236" t="s">
        <v>634</v>
      </c>
    </row>
    <row r="220" s="2" customFormat="1" ht="24.15" customHeight="1">
      <c r="A220" s="35"/>
      <c r="B220" s="36"/>
      <c r="C220" s="224" t="s">
        <v>635</v>
      </c>
      <c r="D220" s="224" t="s">
        <v>184</v>
      </c>
      <c r="E220" s="225" t="s">
        <v>636</v>
      </c>
      <c r="F220" s="226" t="s">
        <v>637</v>
      </c>
      <c r="G220" s="227" t="s">
        <v>186</v>
      </c>
      <c r="H220" s="228">
        <v>2.8540000000000001</v>
      </c>
      <c r="I220" s="229"/>
      <c r="J220" s="230">
        <f>ROUND(I220*H220,2)</f>
        <v>0</v>
      </c>
      <c r="K220" s="231"/>
      <c r="L220" s="41"/>
      <c r="M220" s="232" t="s">
        <v>1</v>
      </c>
      <c r="N220" s="233" t="s">
        <v>38</v>
      </c>
      <c r="O220" s="88"/>
      <c r="P220" s="234">
        <f>O220*H220</f>
        <v>0</v>
      </c>
      <c r="Q220" s="234">
        <v>2.3656999999999999</v>
      </c>
      <c r="R220" s="234">
        <f>Q220*H220</f>
        <v>6.7517078000000001</v>
      </c>
      <c r="S220" s="234">
        <v>0</v>
      </c>
      <c r="T220" s="23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6" t="s">
        <v>187</v>
      </c>
      <c r="AT220" s="236" t="s">
        <v>184</v>
      </c>
      <c r="AU220" s="236" t="s">
        <v>82</v>
      </c>
      <c r="AY220" s="14" t="s">
        <v>182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4" t="s">
        <v>80</v>
      </c>
      <c r="BK220" s="237">
        <f>ROUND(I220*H220,2)</f>
        <v>0</v>
      </c>
      <c r="BL220" s="14" t="s">
        <v>187</v>
      </c>
      <c r="BM220" s="236" t="s">
        <v>638</v>
      </c>
    </row>
    <row r="221" s="2" customFormat="1" ht="33" customHeight="1">
      <c r="A221" s="35"/>
      <c r="B221" s="36"/>
      <c r="C221" s="224" t="s">
        <v>639</v>
      </c>
      <c r="D221" s="224" t="s">
        <v>184</v>
      </c>
      <c r="E221" s="225" t="s">
        <v>640</v>
      </c>
      <c r="F221" s="226" t="s">
        <v>641</v>
      </c>
      <c r="G221" s="227" t="s">
        <v>186</v>
      </c>
      <c r="H221" s="228">
        <v>0.48199999999999998</v>
      </c>
      <c r="I221" s="229"/>
      <c r="J221" s="230">
        <f>ROUND(I221*H221,2)</f>
        <v>0</v>
      </c>
      <c r="K221" s="231"/>
      <c r="L221" s="41"/>
      <c r="M221" s="232" t="s">
        <v>1</v>
      </c>
      <c r="N221" s="233" t="s">
        <v>38</v>
      </c>
      <c r="O221" s="88"/>
      <c r="P221" s="234">
        <f>O221*H221</f>
        <v>0</v>
      </c>
      <c r="Q221" s="234">
        <v>2.5504500000000001</v>
      </c>
      <c r="R221" s="234">
        <f>Q221*H221</f>
        <v>1.2293168999999999</v>
      </c>
      <c r="S221" s="234">
        <v>0</v>
      </c>
      <c r="T221" s="23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6" t="s">
        <v>187</v>
      </c>
      <c r="AT221" s="236" t="s">
        <v>184</v>
      </c>
      <c r="AU221" s="236" t="s">
        <v>82</v>
      </c>
      <c r="AY221" s="14" t="s">
        <v>182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4" t="s">
        <v>80</v>
      </c>
      <c r="BK221" s="237">
        <f>ROUND(I221*H221,2)</f>
        <v>0</v>
      </c>
      <c r="BL221" s="14" t="s">
        <v>187</v>
      </c>
      <c r="BM221" s="236" t="s">
        <v>642</v>
      </c>
    </row>
    <row r="222" s="2" customFormat="1" ht="24.15" customHeight="1">
      <c r="A222" s="35"/>
      <c r="B222" s="36"/>
      <c r="C222" s="224" t="s">
        <v>643</v>
      </c>
      <c r="D222" s="224" t="s">
        <v>184</v>
      </c>
      <c r="E222" s="225" t="s">
        <v>644</v>
      </c>
      <c r="F222" s="226" t="s">
        <v>645</v>
      </c>
      <c r="G222" s="227" t="s">
        <v>197</v>
      </c>
      <c r="H222" s="228">
        <v>5</v>
      </c>
      <c r="I222" s="229"/>
      <c r="J222" s="230">
        <f>ROUND(I222*H222,2)</f>
        <v>0</v>
      </c>
      <c r="K222" s="231"/>
      <c r="L222" s="41"/>
      <c r="M222" s="232" t="s">
        <v>1</v>
      </c>
      <c r="N222" s="233" t="s">
        <v>38</v>
      </c>
      <c r="O222" s="88"/>
      <c r="P222" s="234">
        <f>O222*H222</f>
        <v>0</v>
      </c>
      <c r="Q222" s="234">
        <v>0.0077000000000000002</v>
      </c>
      <c r="R222" s="234">
        <f>Q222*H222</f>
        <v>0.0385</v>
      </c>
      <c r="S222" s="234">
        <v>0</v>
      </c>
      <c r="T222" s="23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6" t="s">
        <v>187</v>
      </c>
      <c r="AT222" s="236" t="s">
        <v>184</v>
      </c>
      <c r="AU222" s="236" t="s">
        <v>82</v>
      </c>
      <c r="AY222" s="14" t="s">
        <v>182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4" t="s">
        <v>80</v>
      </c>
      <c r="BK222" s="237">
        <f>ROUND(I222*H222,2)</f>
        <v>0</v>
      </c>
      <c r="BL222" s="14" t="s">
        <v>187</v>
      </c>
      <c r="BM222" s="236" t="s">
        <v>646</v>
      </c>
    </row>
    <row r="223" s="2" customFormat="1" ht="24.15" customHeight="1">
      <c r="A223" s="35"/>
      <c r="B223" s="36"/>
      <c r="C223" s="224" t="s">
        <v>647</v>
      </c>
      <c r="D223" s="224" t="s">
        <v>184</v>
      </c>
      <c r="E223" s="225" t="s">
        <v>648</v>
      </c>
      <c r="F223" s="226" t="s">
        <v>649</v>
      </c>
      <c r="G223" s="227" t="s">
        <v>197</v>
      </c>
      <c r="H223" s="228">
        <v>5</v>
      </c>
      <c r="I223" s="229"/>
      <c r="J223" s="230">
        <f>ROUND(I223*H223,2)</f>
        <v>0</v>
      </c>
      <c r="K223" s="231"/>
      <c r="L223" s="41"/>
      <c r="M223" s="232" t="s">
        <v>1</v>
      </c>
      <c r="N223" s="233" t="s">
        <v>38</v>
      </c>
      <c r="O223" s="88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6" t="s">
        <v>187</v>
      </c>
      <c r="AT223" s="236" t="s">
        <v>184</v>
      </c>
      <c r="AU223" s="236" t="s">
        <v>82</v>
      </c>
      <c r="AY223" s="14" t="s">
        <v>182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4" t="s">
        <v>80</v>
      </c>
      <c r="BK223" s="237">
        <f>ROUND(I223*H223,2)</f>
        <v>0</v>
      </c>
      <c r="BL223" s="14" t="s">
        <v>187</v>
      </c>
      <c r="BM223" s="236" t="s">
        <v>650</v>
      </c>
    </row>
    <row r="224" s="2" customFormat="1" ht="37.8" customHeight="1">
      <c r="A224" s="35"/>
      <c r="B224" s="36"/>
      <c r="C224" s="224" t="s">
        <v>651</v>
      </c>
      <c r="D224" s="224" t="s">
        <v>184</v>
      </c>
      <c r="E224" s="225" t="s">
        <v>652</v>
      </c>
      <c r="F224" s="226" t="s">
        <v>653</v>
      </c>
      <c r="G224" s="227" t="s">
        <v>654</v>
      </c>
      <c r="H224" s="228">
        <v>30</v>
      </c>
      <c r="I224" s="229"/>
      <c r="J224" s="230">
        <f>ROUND(I224*H224,2)</f>
        <v>0</v>
      </c>
      <c r="K224" s="231"/>
      <c r="L224" s="41"/>
      <c r="M224" s="232" t="s">
        <v>1</v>
      </c>
      <c r="N224" s="233" t="s">
        <v>38</v>
      </c>
      <c r="O224" s="88"/>
      <c r="P224" s="234">
        <f>O224*H224</f>
        <v>0</v>
      </c>
      <c r="Q224" s="234">
        <v>0.00014999999999999999</v>
      </c>
      <c r="R224" s="234">
        <f>Q224*H224</f>
        <v>0.0044999999999999997</v>
      </c>
      <c r="S224" s="234">
        <v>0</v>
      </c>
      <c r="T224" s="23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6" t="s">
        <v>187</v>
      </c>
      <c r="AT224" s="236" t="s">
        <v>184</v>
      </c>
      <c r="AU224" s="236" t="s">
        <v>82</v>
      </c>
      <c r="AY224" s="14" t="s">
        <v>182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4" t="s">
        <v>80</v>
      </c>
      <c r="BK224" s="237">
        <f>ROUND(I224*H224,2)</f>
        <v>0</v>
      </c>
      <c r="BL224" s="14" t="s">
        <v>187</v>
      </c>
      <c r="BM224" s="236" t="s">
        <v>655</v>
      </c>
    </row>
    <row r="225" s="2" customFormat="1" ht="16.5" customHeight="1">
      <c r="A225" s="35"/>
      <c r="B225" s="36"/>
      <c r="C225" s="243" t="s">
        <v>656</v>
      </c>
      <c r="D225" s="243" t="s">
        <v>469</v>
      </c>
      <c r="E225" s="244" t="s">
        <v>657</v>
      </c>
      <c r="F225" s="245" t="s">
        <v>658</v>
      </c>
      <c r="G225" s="246" t="s">
        <v>186</v>
      </c>
      <c r="H225" s="247">
        <v>28.637</v>
      </c>
      <c r="I225" s="248"/>
      <c r="J225" s="249">
        <f>ROUND(I225*H225,2)</f>
        <v>0</v>
      </c>
      <c r="K225" s="250"/>
      <c r="L225" s="251"/>
      <c r="M225" s="252" t="s">
        <v>1</v>
      </c>
      <c r="N225" s="253" t="s">
        <v>38</v>
      </c>
      <c r="O225" s="88"/>
      <c r="P225" s="234">
        <f>O225*H225</f>
        <v>0</v>
      </c>
      <c r="Q225" s="234">
        <v>2.4289999999999998</v>
      </c>
      <c r="R225" s="234">
        <f>Q225*H225</f>
        <v>69.55927299999999</v>
      </c>
      <c r="S225" s="234">
        <v>0</v>
      </c>
      <c r="T225" s="23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6" t="s">
        <v>214</v>
      </c>
      <c r="AT225" s="236" t="s">
        <v>469</v>
      </c>
      <c r="AU225" s="236" t="s">
        <v>82</v>
      </c>
      <c r="AY225" s="14" t="s">
        <v>182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4" t="s">
        <v>80</v>
      </c>
      <c r="BK225" s="237">
        <f>ROUND(I225*H225,2)</f>
        <v>0</v>
      </c>
      <c r="BL225" s="14" t="s">
        <v>187</v>
      </c>
      <c r="BM225" s="236" t="s">
        <v>659</v>
      </c>
    </row>
    <row r="226" s="2" customFormat="1" ht="24.15" customHeight="1">
      <c r="A226" s="35"/>
      <c r="B226" s="36"/>
      <c r="C226" s="224" t="s">
        <v>660</v>
      </c>
      <c r="D226" s="224" t="s">
        <v>184</v>
      </c>
      <c r="E226" s="225" t="s">
        <v>661</v>
      </c>
      <c r="F226" s="226" t="s">
        <v>662</v>
      </c>
      <c r="G226" s="227" t="s">
        <v>236</v>
      </c>
      <c r="H226" s="228">
        <v>114</v>
      </c>
      <c r="I226" s="229"/>
      <c r="J226" s="230">
        <f>ROUND(I226*H226,2)</f>
        <v>0</v>
      </c>
      <c r="K226" s="231"/>
      <c r="L226" s="41"/>
      <c r="M226" s="232" t="s">
        <v>1</v>
      </c>
      <c r="N226" s="233" t="s">
        <v>38</v>
      </c>
      <c r="O226" s="88"/>
      <c r="P226" s="234">
        <f>O226*H226</f>
        <v>0</v>
      </c>
      <c r="Q226" s="234">
        <v>0.03739</v>
      </c>
      <c r="R226" s="234">
        <f>Q226*H226</f>
        <v>4.2624599999999999</v>
      </c>
      <c r="S226" s="234">
        <v>0</v>
      </c>
      <c r="T226" s="23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6" t="s">
        <v>187</v>
      </c>
      <c r="AT226" s="236" t="s">
        <v>184</v>
      </c>
      <c r="AU226" s="236" t="s">
        <v>82</v>
      </c>
      <c r="AY226" s="14" t="s">
        <v>182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4" t="s">
        <v>80</v>
      </c>
      <c r="BK226" s="237">
        <f>ROUND(I226*H226,2)</f>
        <v>0</v>
      </c>
      <c r="BL226" s="14" t="s">
        <v>187</v>
      </c>
      <c r="BM226" s="236" t="s">
        <v>663</v>
      </c>
    </row>
    <row r="227" s="2" customFormat="1" ht="24.15" customHeight="1">
      <c r="A227" s="35"/>
      <c r="B227" s="36"/>
      <c r="C227" s="243" t="s">
        <v>664</v>
      </c>
      <c r="D227" s="243" t="s">
        <v>469</v>
      </c>
      <c r="E227" s="244" t="s">
        <v>665</v>
      </c>
      <c r="F227" s="245" t="s">
        <v>666</v>
      </c>
      <c r="G227" s="246" t="s">
        <v>236</v>
      </c>
      <c r="H227" s="247">
        <v>125.40000000000001</v>
      </c>
      <c r="I227" s="248"/>
      <c r="J227" s="249">
        <f>ROUND(I227*H227,2)</f>
        <v>0</v>
      </c>
      <c r="K227" s="250"/>
      <c r="L227" s="251"/>
      <c r="M227" s="252" t="s">
        <v>1</v>
      </c>
      <c r="N227" s="253" t="s">
        <v>38</v>
      </c>
      <c r="O227" s="88"/>
      <c r="P227" s="234">
        <f>O227*H227</f>
        <v>0</v>
      </c>
      <c r="Q227" s="234">
        <v>0.043400000000000001</v>
      </c>
      <c r="R227" s="234">
        <f>Q227*H227</f>
        <v>5.4423600000000008</v>
      </c>
      <c r="S227" s="234">
        <v>0</v>
      </c>
      <c r="T227" s="23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6" t="s">
        <v>214</v>
      </c>
      <c r="AT227" s="236" t="s">
        <v>469</v>
      </c>
      <c r="AU227" s="236" t="s">
        <v>82</v>
      </c>
      <c r="AY227" s="14" t="s">
        <v>182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4" t="s">
        <v>80</v>
      </c>
      <c r="BK227" s="237">
        <f>ROUND(I227*H227,2)</f>
        <v>0</v>
      </c>
      <c r="BL227" s="14" t="s">
        <v>187</v>
      </c>
      <c r="BM227" s="236" t="s">
        <v>667</v>
      </c>
    </row>
    <row r="228" s="2" customFormat="1" ht="24.15" customHeight="1">
      <c r="A228" s="35"/>
      <c r="B228" s="36"/>
      <c r="C228" s="224" t="s">
        <v>668</v>
      </c>
      <c r="D228" s="224" t="s">
        <v>184</v>
      </c>
      <c r="E228" s="225" t="s">
        <v>669</v>
      </c>
      <c r="F228" s="226" t="s">
        <v>670</v>
      </c>
      <c r="G228" s="227" t="s">
        <v>236</v>
      </c>
      <c r="H228" s="228">
        <v>117</v>
      </c>
      <c r="I228" s="229"/>
      <c r="J228" s="230">
        <f>ROUND(I228*H228,2)</f>
        <v>0</v>
      </c>
      <c r="K228" s="231"/>
      <c r="L228" s="41"/>
      <c r="M228" s="232" t="s">
        <v>1</v>
      </c>
      <c r="N228" s="233" t="s">
        <v>38</v>
      </c>
      <c r="O228" s="88"/>
      <c r="P228" s="234">
        <f>O228*H228</f>
        <v>0</v>
      </c>
      <c r="Q228" s="234">
        <v>0.03739</v>
      </c>
      <c r="R228" s="234">
        <f>Q228*H228</f>
        <v>4.3746299999999998</v>
      </c>
      <c r="S228" s="234">
        <v>0</v>
      </c>
      <c r="T228" s="23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6" t="s">
        <v>187</v>
      </c>
      <c r="AT228" s="236" t="s">
        <v>184</v>
      </c>
      <c r="AU228" s="236" t="s">
        <v>82</v>
      </c>
      <c r="AY228" s="14" t="s">
        <v>182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4" t="s">
        <v>80</v>
      </c>
      <c r="BK228" s="237">
        <f>ROUND(I228*H228,2)</f>
        <v>0</v>
      </c>
      <c r="BL228" s="14" t="s">
        <v>187</v>
      </c>
      <c r="BM228" s="236" t="s">
        <v>671</v>
      </c>
    </row>
    <row r="229" s="2" customFormat="1" ht="24.15" customHeight="1">
      <c r="A229" s="35"/>
      <c r="B229" s="36"/>
      <c r="C229" s="243" t="s">
        <v>672</v>
      </c>
      <c r="D229" s="243" t="s">
        <v>469</v>
      </c>
      <c r="E229" s="244" t="s">
        <v>665</v>
      </c>
      <c r="F229" s="245" t="s">
        <v>666</v>
      </c>
      <c r="G229" s="246" t="s">
        <v>236</v>
      </c>
      <c r="H229" s="247">
        <v>125.40000000000001</v>
      </c>
      <c r="I229" s="248"/>
      <c r="J229" s="249">
        <f>ROUND(I229*H229,2)</f>
        <v>0</v>
      </c>
      <c r="K229" s="250"/>
      <c r="L229" s="251"/>
      <c r="M229" s="252" t="s">
        <v>1</v>
      </c>
      <c r="N229" s="253" t="s">
        <v>38</v>
      </c>
      <c r="O229" s="88"/>
      <c r="P229" s="234">
        <f>O229*H229</f>
        <v>0</v>
      </c>
      <c r="Q229" s="234">
        <v>0.043400000000000001</v>
      </c>
      <c r="R229" s="234">
        <f>Q229*H229</f>
        <v>5.4423600000000008</v>
      </c>
      <c r="S229" s="234">
        <v>0</v>
      </c>
      <c r="T229" s="23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6" t="s">
        <v>214</v>
      </c>
      <c r="AT229" s="236" t="s">
        <v>469</v>
      </c>
      <c r="AU229" s="236" t="s">
        <v>82</v>
      </c>
      <c r="AY229" s="14" t="s">
        <v>182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4" t="s">
        <v>80</v>
      </c>
      <c r="BK229" s="237">
        <f>ROUND(I229*H229,2)</f>
        <v>0</v>
      </c>
      <c r="BL229" s="14" t="s">
        <v>187</v>
      </c>
      <c r="BM229" s="236" t="s">
        <v>673</v>
      </c>
    </row>
    <row r="230" s="2" customFormat="1" ht="24.15" customHeight="1">
      <c r="A230" s="35"/>
      <c r="B230" s="36"/>
      <c r="C230" s="224" t="s">
        <v>674</v>
      </c>
      <c r="D230" s="224" t="s">
        <v>184</v>
      </c>
      <c r="E230" s="225" t="s">
        <v>675</v>
      </c>
      <c r="F230" s="226" t="s">
        <v>676</v>
      </c>
      <c r="G230" s="227" t="s">
        <v>241</v>
      </c>
      <c r="H230" s="228">
        <v>38</v>
      </c>
      <c r="I230" s="229"/>
      <c r="J230" s="230">
        <f>ROUND(I230*H230,2)</f>
        <v>0</v>
      </c>
      <c r="K230" s="231"/>
      <c r="L230" s="41"/>
      <c r="M230" s="232" t="s">
        <v>1</v>
      </c>
      <c r="N230" s="233" t="s">
        <v>38</v>
      </c>
      <c r="O230" s="88"/>
      <c r="P230" s="234">
        <f>O230*H230</f>
        <v>0</v>
      </c>
      <c r="Q230" s="234">
        <v>0.00071000000000000002</v>
      </c>
      <c r="R230" s="234">
        <f>Q230*H230</f>
        <v>0.026980000000000001</v>
      </c>
      <c r="S230" s="234">
        <v>0</v>
      </c>
      <c r="T230" s="23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6" t="s">
        <v>187</v>
      </c>
      <c r="AT230" s="236" t="s">
        <v>184</v>
      </c>
      <c r="AU230" s="236" t="s">
        <v>82</v>
      </c>
      <c r="AY230" s="14" t="s">
        <v>182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4" t="s">
        <v>80</v>
      </c>
      <c r="BK230" s="237">
        <f>ROUND(I230*H230,2)</f>
        <v>0</v>
      </c>
      <c r="BL230" s="14" t="s">
        <v>187</v>
      </c>
      <c r="BM230" s="236" t="s">
        <v>677</v>
      </c>
    </row>
    <row r="231" s="2" customFormat="1" ht="21.75" customHeight="1">
      <c r="A231" s="35"/>
      <c r="B231" s="36"/>
      <c r="C231" s="243" t="s">
        <v>678</v>
      </c>
      <c r="D231" s="243" t="s">
        <v>469</v>
      </c>
      <c r="E231" s="244" t="s">
        <v>679</v>
      </c>
      <c r="F231" s="245" t="s">
        <v>680</v>
      </c>
      <c r="G231" s="246" t="s">
        <v>220</v>
      </c>
      <c r="H231" s="247">
        <v>0.88600000000000001</v>
      </c>
      <c r="I231" s="248"/>
      <c r="J231" s="249">
        <f>ROUND(I231*H231,2)</f>
        <v>0</v>
      </c>
      <c r="K231" s="250"/>
      <c r="L231" s="251"/>
      <c r="M231" s="252" t="s">
        <v>1</v>
      </c>
      <c r="N231" s="253" t="s">
        <v>38</v>
      </c>
      <c r="O231" s="88"/>
      <c r="P231" s="234">
        <f>O231*H231</f>
        <v>0</v>
      </c>
      <c r="Q231" s="234">
        <v>1</v>
      </c>
      <c r="R231" s="234">
        <f>Q231*H231</f>
        <v>0.88600000000000001</v>
      </c>
      <c r="S231" s="234">
        <v>0</v>
      </c>
      <c r="T231" s="23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6" t="s">
        <v>214</v>
      </c>
      <c r="AT231" s="236" t="s">
        <v>469</v>
      </c>
      <c r="AU231" s="236" t="s">
        <v>82</v>
      </c>
      <c r="AY231" s="14" t="s">
        <v>182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4" t="s">
        <v>80</v>
      </c>
      <c r="BK231" s="237">
        <f>ROUND(I231*H231,2)</f>
        <v>0</v>
      </c>
      <c r="BL231" s="14" t="s">
        <v>187</v>
      </c>
      <c r="BM231" s="236" t="s">
        <v>681</v>
      </c>
    </row>
    <row r="232" s="2" customFormat="1" ht="21.75" customHeight="1">
      <c r="A232" s="35"/>
      <c r="B232" s="36"/>
      <c r="C232" s="243" t="s">
        <v>682</v>
      </c>
      <c r="D232" s="243" t="s">
        <v>469</v>
      </c>
      <c r="E232" s="244" t="s">
        <v>683</v>
      </c>
      <c r="F232" s="245" t="s">
        <v>684</v>
      </c>
      <c r="G232" s="246" t="s">
        <v>220</v>
      </c>
      <c r="H232" s="247">
        <v>0.19300000000000001</v>
      </c>
      <c r="I232" s="248"/>
      <c r="J232" s="249">
        <f>ROUND(I232*H232,2)</f>
        <v>0</v>
      </c>
      <c r="K232" s="250"/>
      <c r="L232" s="251"/>
      <c r="M232" s="252" t="s">
        <v>1</v>
      </c>
      <c r="N232" s="253" t="s">
        <v>38</v>
      </c>
      <c r="O232" s="88"/>
      <c r="P232" s="234">
        <f>O232*H232</f>
        <v>0</v>
      </c>
      <c r="Q232" s="234">
        <v>1</v>
      </c>
      <c r="R232" s="234">
        <f>Q232*H232</f>
        <v>0.19300000000000001</v>
      </c>
      <c r="S232" s="234">
        <v>0</v>
      </c>
      <c r="T232" s="23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6" t="s">
        <v>214</v>
      </c>
      <c r="AT232" s="236" t="s">
        <v>469</v>
      </c>
      <c r="AU232" s="236" t="s">
        <v>82</v>
      </c>
      <c r="AY232" s="14" t="s">
        <v>182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4" t="s">
        <v>80</v>
      </c>
      <c r="BK232" s="237">
        <f>ROUND(I232*H232,2)</f>
        <v>0</v>
      </c>
      <c r="BL232" s="14" t="s">
        <v>187</v>
      </c>
      <c r="BM232" s="236" t="s">
        <v>685</v>
      </c>
    </row>
    <row r="233" s="2" customFormat="1" ht="24.15" customHeight="1">
      <c r="A233" s="35"/>
      <c r="B233" s="36"/>
      <c r="C233" s="224" t="s">
        <v>686</v>
      </c>
      <c r="D233" s="224" t="s">
        <v>184</v>
      </c>
      <c r="E233" s="225" t="s">
        <v>687</v>
      </c>
      <c r="F233" s="226" t="s">
        <v>688</v>
      </c>
      <c r="G233" s="227" t="s">
        <v>220</v>
      </c>
      <c r="H233" s="228">
        <v>4.1760000000000002</v>
      </c>
      <c r="I233" s="229"/>
      <c r="J233" s="230">
        <f>ROUND(I233*H233,2)</f>
        <v>0</v>
      </c>
      <c r="K233" s="231"/>
      <c r="L233" s="41"/>
      <c r="M233" s="232" t="s">
        <v>1</v>
      </c>
      <c r="N233" s="233" t="s">
        <v>38</v>
      </c>
      <c r="O233" s="88"/>
      <c r="P233" s="234">
        <f>O233*H233</f>
        <v>0</v>
      </c>
      <c r="Q233" s="234">
        <v>0.099510000000000001</v>
      </c>
      <c r="R233" s="234">
        <f>Q233*H233</f>
        <v>0.41555375999999999</v>
      </c>
      <c r="S233" s="234">
        <v>0</v>
      </c>
      <c r="T233" s="23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6" t="s">
        <v>187</v>
      </c>
      <c r="AT233" s="236" t="s">
        <v>184</v>
      </c>
      <c r="AU233" s="236" t="s">
        <v>82</v>
      </c>
      <c r="AY233" s="14" t="s">
        <v>182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4" t="s">
        <v>80</v>
      </c>
      <c r="BK233" s="237">
        <f>ROUND(I233*H233,2)</f>
        <v>0</v>
      </c>
      <c r="BL233" s="14" t="s">
        <v>187</v>
      </c>
      <c r="BM233" s="236" t="s">
        <v>689</v>
      </c>
    </row>
    <row r="234" s="2" customFormat="1" ht="24.15" customHeight="1">
      <c r="A234" s="35"/>
      <c r="B234" s="36"/>
      <c r="C234" s="224" t="s">
        <v>690</v>
      </c>
      <c r="D234" s="224" t="s">
        <v>184</v>
      </c>
      <c r="E234" s="225" t="s">
        <v>691</v>
      </c>
      <c r="F234" s="226" t="s">
        <v>692</v>
      </c>
      <c r="G234" s="227" t="s">
        <v>220</v>
      </c>
      <c r="H234" s="228">
        <v>4.1760000000000002</v>
      </c>
      <c r="I234" s="229"/>
      <c r="J234" s="230">
        <f>ROUND(I234*H234,2)</f>
        <v>0</v>
      </c>
      <c r="K234" s="231"/>
      <c r="L234" s="41"/>
      <c r="M234" s="232" t="s">
        <v>1</v>
      </c>
      <c r="N234" s="233" t="s">
        <v>38</v>
      </c>
      <c r="O234" s="88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6" t="s">
        <v>187</v>
      </c>
      <c r="AT234" s="236" t="s">
        <v>184</v>
      </c>
      <c r="AU234" s="236" t="s">
        <v>82</v>
      </c>
      <c r="AY234" s="14" t="s">
        <v>182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4" t="s">
        <v>80</v>
      </c>
      <c r="BK234" s="237">
        <f>ROUND(I234*H234,2)</f>
        <v>0</v>
      </c>
      <c r="BL234" s="14" t="s">
        <v>187</v>
      </c>
      <c r="BM234" s="236" t="s">
        <v>693</v>
      </c>
    </row>
    <row r="235" s="2" customFormat="1" ht="24.15" customHeight="1">
      <c r="A235" s="35"/>
      <c r="B235" s="36"/>
      <c r="C235" s="243" t="s">
        <v>694</v>
      </c>
      <c r="D235" s="243" t="s">
        <v>469</v>
      </c>
      <c r="E235" s="244" t="s">
        <v>695</v>
      </c>
      <c r="F235" s="245" t="s">
        <v>696</v>
      </c>
      <c r="G235" s="246" t="s">
        <v>236</v>
      </c>
      <c r="H235" s="247">
        <v>131.22999999999999</v>
      </c>
      <c r="I235" s="248"/>
      <c r="J235" s="249">
        <f>ROUND(I235*H235,2)</f>
        <v>0</v>
      </c>
      <c r="K235" s="250"/>
      <c r="L235" s="251"/>
      <c r="M235" s="252" t="s">
        <v>1</v>
      </c>
      <c r="N235" s="253" t="s">
        <v>38</v>
      </c>
      <c r="O235" s="88"/>
      <c r="P235" s="234">
        <f>O235*H235</f>
        <v>0</v>
      </c>
      <c r="Q235" s="234">
        <v>0.035000000000000003</v>
      </c>
      <c r="R235" s="234">
        <f>Q235*H235</f>
        <v>4.5930499999999999</v>
      </c>
      <c r="S235" s="234">
        <v>0</v>
      </c>
      <c r="T235" s="23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6" t="s">
        <v>308</v>
      </c>
      <c r="AT235" s="236" t="s">
        <v>469</v>
      </c>
      <c r="AU235" s="236" t="s">
        <v>82</v>
      </c>
      <c r="AY235" s="14" t="s">
        <v>182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4" t="s">
        <v>80</v>
      </c>
      <c r="BK235" s="237">
        <f>ROUND(I235*H235,2)</f>
        <v>0</v>
      </c>
      <c r="BL235" s="14" t="s">
        <v>243</v>
      </c>
      <c r="BM235" s="236" t="s">
        <v>697</v>
      </c>
    </row>
    <row r="236" s="12" customFormat="1" ht="22.8" customHeight="1">
      <c r="A236" s="12"/>
      <c r="B236" s="208"/>
      <c r="C236" s="209"/>
      <c r="D236" s="210" t="s">
        <v>72</v>
      </c>
      <c r="E236" s="222" t="s">
        <v>194</v>
      </c>
      <c r="F236" s="222" t="s">
        <v>698</v>
      </c>
      <c r="G236" s="209"/>
      <c r="H236" s="209"/>
      <c r="I236" s="212"/>
      <c r="J236" s="223">
        <f>BK236</f>
        <v>0</v>
      </c>
      <c r="K236" s="209"/>
      <c r="L236" s="214"/>
      <c r="M236" s="215"/>
      <c r="N236" s="216"/>
      <c r="O236" s="216"/>
      <c r="P236" s="217">
        <f>P237+SUM(P238:P285)</f>
        <v>0</v>
      </c>
      <c r="Q236" s="216"/>
      <c r="R236" s="217">
        <f>R237+SUM(R238:R285)</f>
        <v>310.33144813000001</v>
      </c>
      <c r="S236" s="216"/>
      <c r="T236" s="218">
        <f>T237+SUM(T238:T285)</f>
        <v>0.00046949999999999997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9" t="s">
        <v>80</v>
      </c>
      <c r="AT236" s="220" t="s">
        <v>72</v>
      </c>
      <c r="AU236" s="220" t="s">
        <v>80</v>
      </c>
      <c r="AY236" s="219" t="s">
        <v>182</v>
      </c>
      <c r="BK236" s="221">
        <f>BK237+SUM(BK238:BK285)</f>
        <v>0</v>
      </c>
    </row>
    <row r="237" s="2" customFormat="1" ht="44.25" customHeight="1">
      <c r="A237" s="35"/>
      <c r="B237" s="36"/>
      <c r="C237" s="224" t="s">
        <v>699</v>
      </c>
      <c r="D237" s="224" t="s">
        <v>184</v>
      </c>
      <c r="E237" s="225" t="s">
        <v>700</v>
      </c>
      <c r="F237" s="226" t="s">
        <v>701</v>
      </c>
      <c r="G237" s="227" t="s">
        <v>241</v>
      </c>
      <c r="H237" s="228">
        <v>1.1000000000000001</v>
      </c>
      <c r="I237" s="229"/>
      <c r="J237" s="230">
        <f>ROUND(I237*H237,2)</f>
        <v>0</v>
      </c>
      <c r="K237" s="231"/>
      <c r="L237" s="41"/>
      <c r="M237" s="232" t="s">
        <v>1</v>
      </c>
      <c r="N237" s="233" t="s">
        <v>38</v>
      </c>
      <c r="O237" s="88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6" t="s">
        <v>187</v>
      </c>
      <c r="AT237" s="236" t="s">
        <v>184</v>
      </c>
      <c r="AU237" s="236" t="s">
        <v>82</v>
      </c>
      <c r="AY237" s="14" t="s">
        <v>182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4" t="s">
        <v>80</v>
      </c>
      <c r="BK237" s="237">
        <f>ROUND(I237*H237,2)</f>
        <v>0</v>
      </c>
      <c r="BL237" s="14" t="s">
        <v>187</v>
      </c>
      <c r="BM237" s="236" t="s">
        <v>702</v>
      </c>
    </row>
    <row r="238" s="2" customFormat="1" ht="24.15" customHeight="1">
      <c r="A238" s="35"/>
      <c r="B238" s="36"/>
      <c r="C238" s="243" t="s">
        <v>703</v>
      </c>
      <c r="D238" s="243" t="s">
        <v>469</v>
      </c>
      <c r="E238" s="244" t="s">
        <v>704</v>
      </c>
      <c r="F238" s="245" t="s">
        <v>705</v>
      </c>
      <c r="G238" s="246" t="s">
        <v>236</v>
      </c>
      <c r="H238" s="247">
        <v>1.1000000000000001</v>
      </c>
      <c r="I238" s="248"/>
      <c r="J238" s="249">
        <f>ROUND(I238*H238,2)</f>
        <v>0</v>
      </c>
      <c r="K238" s="250"/>
      <c r="L238" s="251"/>
      <c r="M238" s="252" t="s">
        <v>1</v>
      </c>
      <c r="N238" s="253" t="s">
        <v>38</v>
      </c>
      <c r="O238" s="88"/>
      <c r="P238" s="234">
        <f>O238*H238</f>
        <v>0</v>
      </c>
      <c r="Q238" s="234">
        <v>0.0043099999999999996</v>
      </c>
      <c r="R238" s="234">
        <f>Q238*H238</f>
        <v>0.0047409999999999996</v>
      </c>
      <c r="S238" s="234">
        <v>0</v>
      </c>
      <c r="T238" s="23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6" t="s">
        <v>214</v>
      </c>
      <c r="AT238" s="236" t="s">
        <v>469</v>
      </c>
      <c r="AU238" s="236" t="s">
        <v>82</v>
      </c>
      <c r="AY238" s="14" t="s">
        <v>182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4" t="s">
        <v>80</v>
      </c>
      <c r="BK238" s="237">
        <f>ROUND(I238*H238,2)</f>
        <v>0</v>
      </c>
      <c r="BL238" s="14" t="s">
        <v>187</v>
      </c>
      <c r="BM238" s="236" t="s">
        <v>706</v>
      </c>
    </row>
    <row r="239" s="2" customFormat="1" ht="37.8" customHeight="1">
      <c r="A239" s="35"/>
      <c r="B239" s="36"/>
      <c r="C239" s="224" t="s">
        <v>707</v>
      </c>
      <c r="D239" s="224" t="s">
        <v>184</v>
      </c>
      <c r="E239" s="225" t="s">
        <v>708</v>
      </c>
      <c r="F239" s="226" t="s">
        <v>709</v>
      </c>
      <c r="G239" s="227" t="s">
        <v>241</v>
      </c>
      <c r="H239" s="228">
        <v>1</v>
      </c>
      <c r="I239" s="229"/>
      <c r="J239" s="230">
        <f>ROUND(I239*H239,2)</f>
        <v>0</v>
      </c>
      <c r="K239" s="231"/>
      <c r="L239" s="41"/>
      <c r="M239" s="232" t="s">
        <v>1</v>
      </c>
      <c r="N239" s="233" t="s">
        <v>38</v>
      </c>
      <c r="O239" s="88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6" t="s">
        <v>187</v>
      </c>
      <c r="AT239" s="236" t="s">
        <v>184</v>
      </c>
      <c r="AU239" s="236" t="s">
        <v>82</v>
      </c>
      <c r="AY239" s="14" t="s">
        <v>182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4" t="s">
        <v>80</v>
      </c>
      <c r="BK239" s="237">
        <f>ROUND(I239*H239,2)</f>
        <v>0</v>
      </c>
      <c r="BL239" s="14" t="s">
        <v>187</v>
      </c>
      <c r="BM239" s="236" t="s">
        <v>710</v>
      </c>
    </row>
    <row r="240" s="2" customFormat="1" ht="24.15" customHeight="1">
      <c r="A240" s="35"/>
      <c r="B240" s="36"/>
      <c r="C240" s="243" t="s">
        <v>711</v>
      </c>
      <c r="D240" s="243" t="s">
        <v>469</v>
      </c>
      <c r="E240" s="244" t="s">
        <v>712</v>
      </c>
      <c r="F240" s="245" t="s">
        <v>713</v>
      </c>
      <c r="G240" s="246" t="s">
        <v>236</v>
      </c>
      <c r="H240" s="247">
        <v>0.22</v>
      </c>
      <c r="I240" s="248"/>
      <c r="J240" s="249">
        <f>ROUND(I240*H240,2)</f>
        <v>0</v>
      </c>
      <c r="K240" s="250"/>
      <c r="L240" s="251"/>
      <c r="M240" s="252" t="s">
        <v>1</v>
      </c>
      <c r="N240" s="253" t="s">
        <v>38</v>
      </c>
      <c r="O240" s="88"/>
      <c r="P240" s="234">
        <f>O240*H240</f>
        <v>0</v>
      </c>
      <c r="Q240" s="234">
        <v>0.016619999999999999</v>
      </c>
      <c r="R240" s="234">
        <f>Q240*H240</f>
        <v>0.0036563999999999998</v>
      </c>
      <c r="S240" s="234">
        <v>0</v>
      </c>
      <c r="T240" s="23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6" t="s">
        <v>214</v>
      </c>
      <c r="AT240" s="236" t="s">
        <v>469</v>
      </c>
      <c r="AU240" s="236" t="s">
        <v>82</v>
      </c>
      <c r="AY240" s="14" t="s">
        <v>182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4" t="s">
        <v>80</v>
      </c>
      <c r="BK240" s="237">
        <f>ROUND(I240*H240,2)</f>
        <v>0</v>
      </c>
      <c r="BL240" s="14" t="s">
        <v>187</v>
      </c>
      <c r="BM240" s="236" t="s">
        <v>714</v>
      </c>
    </row>
    <row r="241" s="2" customFormat="1" ht="37.8" customHeight="1">
      <c r="A241" s="35"/>
      <c r="B241" s="36"/>
      <c r="C241" s="224" t="s">
        <v>715</v>
      </c>
      <c r="D241" s="224" t="s">
        <v>184</v>
      </c>
      <c r="E241" s="225" t="s">
        <v>716</v>
      </c>
      <c r="F241" s="226" t="s">
        <v>717</v>
      </c>
      <c r="G241" s="227" t="s">
        <v>241</v>
      </c>
      <c r="H241" s="228">
        <v>10</v>
      </c>
      <c r="I241" s="229"/>
      <c r="J241" s="230">
        <f>ROUND(I241*H241,2)</f>
        <v>0</v>
      </c>
      <c r="K241" s="231"/>
      <c r="L241" s="41"/>
      <c r="M241" s="232" t="s">
        <v>1</v>
      </c>
      <c r="N241" s="233" t="s">
        <v>38</v>
      </c>
      <c r="O241" s="88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6" t="s">
        <v>187</v>
      </c>
      <c r="AT241" s="236" t="s">
        <v>184</v>
      </c>
      <c r="AU241" s="236" t="s">
        <v>82</v>
      </c>
      <c r="AY241" s="14" t="s">
        <v>182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4" t="s">
        <v>80</v>
      </c>
      <c r="BK241" s="237">
        <f>ROUND(I241*H241,2)</f>
        <v>0</v>
      </c>
      <c r="BL241" s="14" t="s">
        <v>187</v>
      </c>
      <c r="BM241" s="236" t="s">
        <v>718</v>
      </c>
    </row>
    <row r="242" s="2" customFormat="1" ht="37.8" customHeight="1">
      <c r="A242" s="35"/>
      <c r="B242" s="36"/>
      <c r="C242" s="224" t="s">
        <v>719</v>
      </c>
      <c r="D242" s="224" t="s">
        <v>184</v>
      </c>
      <c r="E242" s="225" t="s">
        <v>720</v>
      </c>
      <c r="F242" s="226" t="s">
        <v>721</v>
      </c>
      <c r="G242" s="227" t="s">
        <v>197</v>
      </c>
      <c r="H242" s="228">
        <v>13.098000000000001</v>
      </c>
      <c r="I242" s="229"/>
      <c r="J242" s="230">
        <f>ROUND(I242*H242,2)</f>
        <v>0</v>
      </c>
      <c r="K242" s="231"/>
      <c r="L242" s="41"/>
      <c r="M242" s="232" t="s">
        <v>1</v>
      </c>
      <c r="N242" s="233" t="s">
        <v>38</v>
      </c>
      <c r="O242" s="88"/>
      <c r="P242" s="234">
        <f>O242*H242</f>
        <v>0</v>
      </c>
      <c r="Q242" s="234">
        <v>0.21959999999999999</v>
      </c>
      <c r="R242" s="234">
        <f>Q242*H242</f>
        <v>2.8763208000000002</v>
      </c>
      <c r="S242" s="234">
        <v>0</v>
      </c>
      <c r="T242" s="23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6" t="s">
        <v>187</v>
      </c>
      <c r="AT242" s="236" t="s">
        <v>184</v>
      </c>
      <c r="AU242" s="236" t="s">
        <v>82</v>
      </c>
      <c r="AY242" s="14" t="s">
        <v>182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4" t="s">
        <v>80</v>
      </c>
      <c r="BK242" s="237">
        <f>ROUND(I242*H242,2)</f>
        <v>0</v>
      </c>
      <c r="BL242" s="14" t="s">
        <v>187</v>
      </c>
      <c r="BM242" s="236" t="s">
        <v>722</v>
      </c>
    </row>
    <row r="243" s="2" customFormat="1" ht="24.15" customHeight="1">
      <c r="A243" s="35"/>
      <c r="B243" s="36"/>
      <c r="C243" s="224" t="s">
        <v>723</v>
      </c>
      <c r="D243" s="224" t="s">
        <v>184</v>
      </c>
      <c r="E243" s="225" t="s">
        <v>724</v>
      </c>
      <c r="F243" s="226" t="s">
        <v>725</v>
      </c>
      <c r="G243" s="227" t="s">
        <v>186</v>
      </c>
      <c r="H243" s="228">
        <v>3.4940000000000002</v>
      </c>
      <c r="I243" s="229"/>
      <c r="J243" s="230">
        <f>ROUND(I243*H243,2)</f>
        <v>0</v>
      </c>
      <c r="K243" s="231"/>
      <c r="L243" s="41"/>
      <c r="M243" s="232" t="s">
        <v>1</v>
      </c>
      <c r="N243" s="233" t="s">
        <v>38</v>
      </c>
      <c r="O243" s="88"/>
      <c r="P243" s="234">
        <f>O243*H243</f>
        <v>0</v>
      </c>
      <c r="Q243" s="234">
        <v>2.39757</v>
      </c>
      <c r="R243" s="234">
        <f>Q243*H243</f>
        <v>8.3771095800000008</v>
      </c>
      <c r="S243" s="234">
        <v>0</v>
      </c>
      <c r="T243" s="23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6" t="s">
        <v>187</v>
      </c>
      <c r="AT243" s="236" t="s">
        <v>184</v>
      </c>
      <c r="AU243" s="236" t="s">
        <v>82</v>
      </c>
      <c r="AY243" s="14" t="s">
        <v>182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4" t="s">
        <v>80</v>
      </c>
      <c r="BK243" s="237">
        <f>ROUND(I243*H243,2)</f>
        <v>0</v>
      </c>
      <c r="BL243" s="14" t="s">
        <v>187</v>
      </c>
      <c r="BM243" s="236" t="s">
        <v>726</v>
      </c>
    </row>
    <row r="244" s="2" customFormat="1" ht="33" customHeight="1">
      <c r="A244" s="35"/>
      <c r="B244" s="36"/>
      <c r="C244" s="224" t="s">
        <v>727</v>
      </c>
      <c r="D244" s="224" t="s">
        <v>184</v>
      </c>
      <c r="E244" s="225" t="s">
        <v>728</v>
      </c>
      <c r="F244" s="226" t="s">
        <v>729</v>
      </c>
      <c r="G244" s="227" t="s">
        <v>197</v>
      </c>
      <c r="H244" s="228">
        <v>3.589</v>
      </c>
      <c r="I244" s="229"/>
      <c r="J244" s="230">
        <f>ROUND(I244*H244,2)</f>
        <v>0</v>
      </c>
      <c r="K244" s="231"/>
      <c r="L244" s="41"/>
      <c r="M244" s="232" t="s">
        <v>1</v>
      </c>
      <c r="N244" s="233" t="s">
        <v>38</v>
      </c>
      <c r="O244" s="88"/>
      <c r="P244" s="234">
        <f>O244*H244</f>
        <v>0</v>
      </c>
      <c r="Q244" s="234">
        <v>0.17399999999999999</v>
      </c>
      <c r="R244" s="234">
        <f>Q244*H244</f>
        <v>0.62448599999999999</v>
      </c>
      <c r="S244" s="234">
        <v>0</v>
      </c>
      <c r="T244" s="23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6" t="s">
        <v>187</v>
      </c>
      <c r="AT244" s="236" t="s">
        <v>184</v>
      </c>
      <c r="AU244" s="236" t="s">
        <v>82</v>
      </c>
      <c r="AY244" s="14" t="s">
        <v>182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4" t="s">
        <v>80</v>
      </c>
      <c r="BK244" s="237">
        <f>ROUND(I244*H244,2)</f>
        <v>0</v>
      </c>
      <c r="BL244" s="14" t="s">
        <v>187</v>
      </c>
      <c r="BM244" s="236" t="s">
        <v>730</v>
      </c>
    </row>
    <row r="245" s="2" customFormat="1" ht="37.8" customHeight="1">
      <c r="A245" s="35"/>
      <c r="B245" s="36"/>
      <c r="C245" s="224" t="s">
        <v>731</v>
      </c>
      <c r="D245" s="224" t="s">
        <v>184</v>
      </c>
      <c r="E245" s="225" t="s">
        <v>732</v>
      </c>
      <c r="F245" s="226" t="s">
        <v>733</v>
      </c>
      <c r="G245" s="227" t="s">
        <v>197</v>
      </c>
      <c r="H245" s="228">
        <v>8.1219999999999999</v>
      </c>
      <c r="I245" s="229"/>
      <c r="J245" s="230">
        <f>ROUND(I245*H245,2)</f>
        <v>0</v>
      </c>
      <c r="K245" s="231"/>
      <c r="L245" s="41"/>
      <c r="M245" s="232" t="s">
        <v>1</v>
      </c>
      <c r="N245" s="233" t="s">
        <v>38</v>
      </c>
      <c r="O245" s="88"/>
      <c r="P245" s="234">
        <f>O245*H245</f>
        <v>0</v>
      </c>
      <c r="Q245" s="234">
        <v>0.21271999999999999</v>
      </c>
      <c r="R245" s="234">
        <f>Q245*H245</f>
        <v>1.72771184</v>
      </c>
      <c r="S245" s="234">
        <v>0</v>
      </c>
      <c r="T245" s="23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6" t="s">
        <v>187</v>
      </c>
      <c r="AT245" s="236" t="s">
        <v>184</v>
      </c>
      <c r="AU245" s="236" t="s">
        <v>82</v>
      </c>
      <c r="AY245" s="14" t="s">
        <v>182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4" t="s">
        <v>80</v>
      </c>
      <c r="BK245" s="237">
        <f>ROUND(I245*H245,2)</f>
        <v>0</v>
      </c>
      <c r="BL245" s="14" t="s">
        <v>187</v>
      </c>
      <c r="BM245" s="236" t="s">
        <v>734</v>
      </c>
    </row>
    <row r="246" s="2" customFormat="1" ht="24.15" customHeight="1">
      <c r="A246" s="35"/>
      <c r="B246" s="36"/>
      <c r="C246" s="224" t="s">
        <v>735</v>
      </c>
      <c r="D246" s="224" t="s">
        <v>184</v>
      </c>
      <c r="E246" s="225" t="s">
        <v>736</v>
      </c>
      <c r="F246" s="226" t="s">
        <v>737</v>
      </c>
      <c r="G246" s="227" t="s">
        <v>186</v>
      </c>
      <c r="H246" s="228">
        <v>92.227000000000004</v>
      </c>
      <c r="I246" s="229"/>
      <c r="J246" s="230">
        <f>ROUND(I246*H246,2)</f>
        <v>0</v>
      </c>
      <c r="K246" s="231"/>
      <c r="L246" s="41"/>
      <c r="M246" s="232" t="s">
        <v>1</v>
      </c>
      <c r="N246" s="233" t="s">
        <v>38</v>
      </c>
      <c r="O246" s="88"/>
      <c r="P246" s="234">
        <f>O246*H246</f>
        <v>0</v>
      </c>
      <c r="Q246" s="234">
        <v>2.5018699999999998</v>
      </c>
      <c r="R246" s="234">
        <f>Q246*H246</f>
        <v>230.73996449000001</v>
      </c>
      <c r="S246" s="234">
        <v>0</v>
      </c>
      <c r="T246" s="23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6" t="s">
        <v>187</v>
      </c>
      <c r="AT246" s="236" t="s">
        <v>184</v>
      </c>
      <c r="AU246" s="236" t="s">
        <v>82</v>
      </c>
      <c r="AY246" s="14" t="s">
        <v>182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4" t="s">
        <v>80</v>
      </c>
      <c r="BK246" s="237">
        <f>ROUND(I246*H246,2)</f>
        <v>0</v>
      </c>
      <c r="BL246" s="14" t="s">
        <v>187</v>
      </c>
      <c r="BM246" s="236" t="s">
        <v>738</v>
      </c>
    </row>
    <row r="247" s="2" customFormat="1" ht="24.15" customHeight="1">
      <c r="A247" s="35"/>
      <c r="B247" s="36"/>
      <c r="C247" s="224" t="s">
        <v>739</v>
      </c>
      <c r="D247" s="224" t="s">
        <v>184</v>
      </c>
      <c r="E247" s="225" t="s">
        <v>740</v>
      </c>
      <c r="F247" s="226" t="s">
        <v>741</v>
      </c>
      <c r="G247" s="227" t="s">
        <v>197</v>
      </c>
      <c r="H247" s="228">
        <v>626.36300000000006</v>
      </c>
      <c r="I247" s="229"/>
      <c r="J247" s="230">
        <f>ROUND(I247*H247,2)</f>
        <v>0</v>
      </c>
      <c r="K247" s="231"/>
      <c r="L247" s="41"/>
      <c r="M247" s="232" t="s">
        <v>1</v>
      </c>
      <c r="N247" s="233" t="s">
        <v>38</v>
      </c>
      <c r="O247" s="88"/>
      <c r="P247" s="234">
        <f>O247*H247</f>
        <v>0</v>
      </c>
      <c r="Q247" s="234">
        <v>0.0027499999999999998</v>
      </c>
      <c r="R247" s="234">
        <f>Q247*H247</f>
        <v>1.7224982500000001</v>
      </c>
      <c r="S247" s="234">
        <v>0</v>
      </c>
      <c r="T247" s="23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6" t="s">
        <v>187</v>
      </c>
      <c r="AT247" s="236" t="s">
        <v>184</v>
      </c>
      <c r="AU247" s="236" t="s">
        <v>82</v>
      </c>
      <c r="AY247" s="14" t="s">
        <v>182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4" t="s">
        <v>80</v>
      </c>
      <c r="BK247" s="237">
        <f>ROUND(I247*H247,2)</f>
        <v>0</v>
      </c>
      <c r="BL247" s="14" t="s">
        <v>187</v>
      </c>
      <c r="BM247" s="236" t="s">
        <v>742</v>
      </c>
    </row>
    <row r="248" s="2" customFormat="1" ht="24.15" customHeight="1">
      <c r="A248" s="35"/>
      <c r="B248" s="36"/>
      <c r="C248" s="224" t="s">
        <v>743</v>
      </c>
      <c r="D248" s="224" t="s">
        <v>184</v>
      </c>
      <c r="E248" s="225" t="s">
        <v>744</v>
      </c>
      <c r="F248" s="226" t="s">
        <v>745</v>
      </c>
      <c r="G248" s="227" t="s">
        <v>197</v>
      </c>
      <c r="H248" s="228">
        <v>626.36300000000006</v>
      </c>
      <c r="I248" s="229"/>
      <c r="J248" s="230">
        <f>ROUND(I248*H248,2)</f>
        <v>0</v>
      </c>
      <c r="K248" s="231"/>
      <c r="L248" s="41"/>
      <c r="M248" s="232" t="s">
        <v>1</v>
      </c>
      <c r="N248" s="233" t="s">
        <v>38</v>
      </c>
      <c r="O248" s="88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6" t="s">
        <v>187</v>
      </c>
      <c r="AT248" s="236" t="s">
        <v>184</v>
      </c>
      <c r="AU248" s="236" t="s">
        <v>82</v>
      </c>
      <c r="AY248" s="14" t="s">
        <v>182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4" t="s">
        <v>80</v>
      </c>
      <c r="BK248" s="237">
        <f>ROUND(I248*H248,2)</f>
        <v>0</v>
      </c>
      <c r="BL248" s="14" t="s">
        <v>187</v>
      </c>
      <c r="BM248" s="236" t="s">
        <v>746</v>
      </c>
    </row>
    <row r="249" s="2" customFormat="1" ht="24.15" customHeight="1">
      <c r="A249" s="35"/>
      <c r="B249" s="36"/>
      <c r="C249" s="224" t="s">
        <v>747</v>
      </c>
      <c r="D249" s="224" t="s">
        <v>184</v>
      </c>
      <c r="E249" s="225" t="s">
        <v>748</v>
      </c>
      <c r="F249" s="226" t="s">
        <v>749</v>
      </c>
      <c r="G249" s="227" t="s">
        <v>197</v>
      </c>
      <c r="H249" s="228">
        <v>108.214</v>
      </c>
      <c r="I249" s="229"/>
      <c r="J249" s="230">
        <f>ROUND(I249*H249,2)</f>
        <v>0</v>
      </c>
      <c r="K249" s="231"/>
      <c r="L249" s="41"/>
      <c r="M249" s="232" t="s">
        <v>1</v>
      </c>
      <c r="N249" s="233" t="s">
        <v>38</v>
      </c>
      <c r="O249" s="88"/>
      <c r="P249" s="234">
        <f>O249*H249</f>
        <v>0</v>
      </c>
      <c r="Q249" s="234">
        <v>0.00346</v>
      </c>
      <c r="R249" s="234">
        <f>Q249*H249</f>
        <v>0.37442043999999997</v>
      </c>
      <c r="S249" s="234">
        <v>0</v>
      </c>
      <c r="T249" s="23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6" t="s">
        <v>187</v>
      </c>
      <c r="AT249" s="236" t="s">
        <v>184</v>
      </c>
      <c r="AU249" s="236" t="s">
        <v>82</v>
      </c>
      <c r="AY249" s="14" t="s">
        <v>182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4" t="s">
        <v>80</v>
      </c>
      <c r="BK249" s="237">
        <f>ROUND(I249*H249,2)</f>
        <v>0</v>
      </c>
      <c r="BL249" s="14" t="s">
        <v>187</v>
      </c>
      <c r="BM249" s="236" t="s">
        <v>750</v>
      </c>
    </row>
    <row r="250" s="2" customFormat="1" ht="24.15" customHeight="1">
      <c r="A250" s="35"/>
      <c r="B250" s="36"/>
      <c r="C250" s="224" t="s">
        <v>751</v>
      </c>
      <c r="D250" s="224" t="s">
        <v>184</v>
      </c>
      <c r="E250" s="225" t="s">
        <v>752</v>
      </c>
      <c r="F250" s="226" t="s">
        <v>753</v>
      </c>
      <c r="G250" s="227" t="s">
        <v>197</v>
      </c>
      <c r="H250" s="228">
        <v>108.214</v>
      </c>
      <c r="I250" s="229"/>
      <c r="J250" s="230">
        <f>ROUND(I250*H250,2)</f>
        <v>0</v>
      </c>
      <c r="K250" s="231"/>
      <c r="L250" s="41"/>
      <c r="M250" s="232" t="s">
        <v>1</v>
      </c>
      <c r="N250" s="233" t="s">
        <v>38</v>
      </c>
      <c r="O250" s="88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6" t="s">
        <v>187</v>
      </c>
      <c r="AT250" s="236" t="s">
        <v>184</v>
      </c>
      <c r="AU250" s="236" t="s">
        <v>82</v>
      </c>
      <c r="AY250" s="14" t="s">
        <v>182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4" t="s">
        <v>80</v>
      </c>
      <c r="BK250" s="237">
        <f>ROUND(I250*H250,2)</f>
        <v>0</v>
      </c>
      <c r="BL250" s="14" t="s">
        <v>187</v>
      </c>
      <c r="BM250" s="236" t="s">
        <v>754</v>
      </c>
    </row>
    <row r="251" s="2" customFormat="1" ht="24.15" customHeight="1">
      <c r="A251" s="35"/>
      <c r="B251" s="36"/>
      <c r="C251" s="224" t="s">
        <v>755</v>
      </c>
      <c r="D251" s="224" t="s">
        <v>184</v>
      </c>
      <c r="E251" s="225" t="s">
        <v>756</v>
      </c>
      <c r="F251" s="226" t="s">
        <v>757</v>
      </c>
      <c r="G251" s="227" t="s">
        <v>197</v>
      </c>
      <c r="H251" s="228">
        <v>6.444</v>
      </c>
      <c r="I251" s="229"/>
      <c r="J251" s="230">
        <f>ROUND(I251*H251,2)</f>
        <v>0</v>
      </c>
      <c r="K251" s="231"/>
      <c r="L251" s="41"/>
      <c r="M251" s="232" t="s">
        <v>1</v>
      </c>
      <c r="N251" s="233" t="s">
        <v>38</v>
      </c>
      <c r="O251" s="88"/>
      <c r="P251" s="234">
        <f>O251*H251</f>
        <v>0</v>
      </c>
      <c r="Q251" s="234">
        <v>0.0025000000000000001</v>
      </c>
      <c r="R251" s="234">
        <f>Q251*H251</f>
        <v>0.016109999999999999</v>
      </c>
      <c r="S251" s="234">
        <v>0</v>
      </c>
      <c r="T251" s="23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6" t="s">
        <v>187</v>
      </c>
      <c r="AT251" s="236" t="s">
        <v>184</v>
      </c>
      <c r="AU251" s="236" t="s">
        <v>82</v>
      </c>
      <c r="AY251" s="14" t="s">
        <v>182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4" t="s">
        <v>80</v>
      </c>
      <c r="BK251" s="237">
        <f>ROUND(I251*H251,2)</f>
        <v>0</v>
      </c>
      <c r="BL251" s="14" t="s">
        <v>187</v>
      </c>
      <c r="BM251" s="236" t="s">
        <v>758</v>
      </c>
    </row>
    <row r="252" s="2" customFormat="1" ht="16.5" customHeight="1">
      <c r="A252" s="35"/>
      <c r="B252" s="36"/>
      <c r="C252" s="224" t="s">
        <v>759</v>
      </c>
      <c r="D252" s="224" t="s">
        <v>184</v>
      </c>
      <c r="E252" s="225" t="s">
        <v>760</v>
      </c>
      <c r="F252" s="226" t="s">
        <v>761</v>
      </c>
      <c r="G252" s="227" t="s">
        <v>220</v>
      </c>
      <c r="H252" s="228">
        <v>12.07</v>
      </c>
      <c r="I252" s="229"/>
      <c r="J252" s="230">
        <f>ROUND(I252*H252,2)</f>
        <v>0</v>
      </c>
      <c r="K252" s="231"/>
      <c r="L252" s="41"/>
      <c r="M252" s="232" t="s">
        <v>1</v>
      </c>
      <c r="N252" s="233" t="s">
        <v>38</v>
      </c>
      <c r="O252" s="88"/>
      <c r="P252" s="234">
        <f>O252*H252</f>
        <v>0</v>
      </c>
      <c r="Q252" s="234">
        <v>1.04922</v>
      </c>
      <c r="R252" s="234">
        <f>Q252*H252</f>
        <v>12.664085400000001</v>
      </c>
      <c r="S252" s="234">
        <v>0</v>
      </c>
      <c r="T252" s="23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6" t="s">
        <v>187</v>
      </c>
      <c r="AT252" s="236" t="s">
        <v>184</v>
      </c>
      <c r="AU252" s="236" t="s">
        <v>82</v>
      </c>
      <c r="AY252" s="14" t="s">
        <v>182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4" t="s">
        <v>80</v>
      </c>
      <c r="BK252" s="237">
        <f>ROUND(I252*H252,2)</f>
        <v>0</v>
      </c>
      <c r="BL252" s="14" t="s">
        <v>187</v>
      </c>
      <c r="BM252" s="236" t="s">
        <v>762</v>
      </c>
    </row>
    <row r="253" s="2" customFormat="1" ht="21.75" customHeight="1">
      <c r="A253" s="35"/>
      <c r="B253" s="36"/>
      <c r="C253" s="224" t="s">
        <v>763</v>
      </c>
      <c r="D253" s="224" t="s">
        <v>184</v>
      </c>
      <c r="E253" s="225" t="s">
        <v>764</v>
      </c>
      <c r="F253" s="226" t="s">
        <v>765</v>
      </c>
      <c r="G253" s="227" t="s">
        <v>186</v>
      </c>
      <c r="H253" s="228">
        <v>0.64400000000000002</v>
      </c>
      <c r="I253" s="229"/>
      <c r="J253" s="230">
        <f>ROUND(I253*H253,2)</f>
        <v>0</v>
      </c>
      <c r="K253" s="231"/>
      <c r="L253" s="41"/>
      <c r="M253" s="232" t="s">
        <v>1</v>
      </c>
      <c r="N253" s="233" t="s">
        <v>38</v>
      </c>
      <c r="O253" s="88"/>
      <c r="P253" s="234">
        <f>O253*H253</f>
        <v>0</v>
      </c>
      <c r="Q253" s="234">
        <v>2.5018699999999998</v>
      </c>
      <c r="R253" s="234">
        <f>Q253*H253</f>
        <v>1.6112042799999999</v>
      </c>
      <c r="S253" s="234">
        <v>0</v>
      </c>
      <c r="T253" s="23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6" t="s">
        <v>187</v>
      </c>
      <c r="AT253" s="236" t="s">
        <v>184</v>
      </c>
      <c r="AU253" s="236" t="s">
        <v>82</v>
      </c>
      <c r="AY253" s="14" t="s">
        <v>182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4" t="s">
        <v>80</v>
      </c>
      <c r="BK253" s="237">
        <f>ROUND(I253*H253,2)</f>
        <v>0</v>
      </c>
      <c r="BL253" s="14" t="s">
        <v>187</v>
      </c>
      <c r="BM253" s="236" t="s">
        <v>766</v>
      </c>
    </row>
    <row r="254" s="2" customFormat="1" ht="16.5" customHeight="1">
      <c r="A254" s="35"/>
      <c r="B254" s="36"/>
      <c r="C254" s="224" t="s">
        <v>767</v>
      </c>
      <c r="D254" s="224" t="s">
        <v>184</v>
      </c>
      <c r="E254" s="225" t="s">
        <v>768</v>
      </c>
      <c r="F254" s="226" t="s">
        <v>769</v>
      </c>
      <c r="G254" s="227" t="s">
        <v>186</v>
      </c>
      <c r="H254" s="228">
        <v>3.6659999999999999</v>
      </c>
      <c r="I254" s="229"/>
      <c r="J254" s="230">
        <f>ROUND(I254*H254,2)</f>
        <v>0</v>
      </c>
      <c r="K254" s="231"/>
      <c r="L254" s="41"/>
      <c r="M254" s="232" t="s">
        <v>1</v>
      </c>
      <c r="N254" s="233" t="s">
        <v>38</v>
      </c>
      <c r="O254" s="88"/>
      <c r="P254" s="234">
        <f>O254*H254</f>
        <v>0</v>
      </c>
      <c r="Q254" s="234">
        <v>1.94302</v>
      </c>
      <c r="R254" s="234">
        <f>Q254*H254</f>
        <v>7.1231113199999996</v>
      </c>
      <c r="S254" s="234">
        <v>0</v>
      </c>
      <c r="T254" s="23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6" t="s">
        <v>187</v>
      </c>
      <c r="AT254" s="236" t="s">
        <v>184</v>
      </c>
      <c r="AU254" s="236" t="s">
        <v>82</v>
      </c>
      <c r="AY254" s="14" t="s">
        <v>182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4" t="s">
        <v>80</v>
      </c>
      <c r="BK254" s="237">
        <f>ROUND(I254*H254,2)</f>
        <v>0</v>
      </c>
      <c r="BL254" s="14" t="s">
        <v>187</v>
      </c>
      <c r="BM254" s="236" t="s">
        <v>770</v>
      </c>
    </row>
    <row r="255" s="2" customFormat="1" ht="33" customHeight="1">
      <c r="A255" s="35"/>
      <c r="B255" s="36"/>
      <c r="C255" s="224" t="s">
        <v>771</v>
      </c>
      <c r="D255" s="224" t="s">
        <v>184</v>
      </c>
      <c r="E255" s="225" t="s">
        <v>772</v>
      </c>
      <c r="F255" s="226" t="s">
        <v>773</v>
      </c>
      <c r="G255" s="227" t="s">
        <v>220</v>
      </c>
      <c r="H255" s="228">
        <v>0.49099999999999999</v>
      </c>
      <c r="I255" s="229"/>
      <c r="J255" s="230">
        <f>ROUND(I255*H255,2)</f>
        <v>0</v>
      </c>
      <c r="K255" s="231"/>
      <c r="L255" s="41"/>
      <c r="M255" s="232" t="s">
        <v>1</v>
      </c>
      <c r="N255" s="233" t="s">
        <v>38</v>
      </c>
      <c r="O255" s="88"/>
      <c r="P255" s="234">
        <f>O255*H255</f>
        <v>0</v>
      </c>
      <c r="Q255" s="234">
        <v>0.01221</v>
      </c>
      <c r="R255" s="234">
        <f>Q255*H255</f>
        <v>0.0059951099999999997</v>
      </c>
      <c r="S255" s="234">
        <v>0</v>
      </c>
      <c r="T255" s="23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6" t="s">
        <v>187</v>
      </c>
      <c r="AT255" s="236" t="s">
        <v>184</v>
      </c>
      <c r="AU255" s="236" t="s">
        <v>82</v>
      </c>
      <c r="AY255" s="14" t="s">
        <v>182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4" t="s">
        <v>80</v>
      </c>
      <c r="BK255" s="237">
        <f>ROUND(I255*H255,2)</f>
        <v>0</v>
      </c>
      <c r="BL255" s="14" t="s">
        <v>187</v>
      </c>
      <c r="BM255" s="236" t="s">
        <v>774</v>
      </c>
    </row>
    <row r="256" s="2" customFormat="1" ht="21.75" customHeight="1">
      <c r="A256" s="35"/>
      <c r="B256" s="36"/>
      <c r="C256" s="243" t="s">
        <v>775</v>
      </c>
      <c r="D256" s="243" t="s">
        <v>469</v>
      </c>
      <c r="E256" s="244" t="s">
        <v>776</v>
      </c>
      <c r="F256" s="245" t="s">
        <v>777</v>
      </c>
      <c r="G256" s="246" t="s">
        <v>220</v>
      </c>
      <c r="H256" s="247">
        <v>0.51600000000000001</v>
      </c>
      <c r="I256" s="248"/>
      <c r="J256" s="249">
        <f>ROUND(I256*H256,2)</f>
        <v>0</v>
      </c>
      <c r="K256" s="250"/>
      <c r="L256" s="251"/>
      <c r="M256" s="252" t="s">
        <v>1</v>
      </c>
      <c r="N256" s="253" t="s">
        <v>38</v>
      </c>
      <c r="O256" s="88"/>
      <c r="P256" s="234">
        <f>O256*H256</f>
        <v>0</v>
      </c>
      <c r="Q256" s="234">
        <v>1</v>
      </c>
      <c r="R256" s="234">
        <f>Q256*H256</f>
        <v>0.51600000000000001</v>
      </c>
      <c r="S256" s="234">
        <v>0</v>
      </c>
      <c r="T256" s="23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6" t="s">
        <v>214</v>
      </c>
      <c r="AT256" s="236" t="s">
        <v>469</v>
      </c>
      <c r="AU256" s="236" t="s">
        <v>82</v>
      </c>
      <c r="AY256" s="14" t="s">
        <v>182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4" t="s">
        <v>80</v>
      </c>
      <c r="BK256" s="237">
        <f>ROUND(I256*H256,2)</f>
        <v>0</v>
      </c>
      <c r="BL256" s="14" t="s">
        <v>187</v>
      </c>
      <c r="BM256" s="236" t="s">
        <v>778</v>
      </c>
    </row>
    <row r="257" s="2" customFormat="1" ht="24.15" customHeight="1">
      <c r="A257" s="35"/>
      <c r="B257" s="36"/>
      <c r="C257" s="224" t="s">
        <v>779</v>
      </c>
      <c r="D257" s="224" t="s">
        <v>184</v>
      </c>
      <c r="E257" s="225" t="s">
        <v>780</v>
      </c>
      <c r="F257" s="226" t="s">
        <v>781</v>
      </c>
      <c r="G257" s="227" t="s">
        <v>220</v>
      </c>
      <c r="H257" s="228">
        <v>0.36399999999999999</v>
      </c>
      <c r="I257" s="229"/>
      <c r="J257" s="230">
        <f>ROUND(I257*H257,2)</f>
        <v>0</v>
      </c>
      <c r="K257" s="231"/>
      <c r="L257" s="41"/>
      <c r="M257" s="232" t="s">
        <v>1</v>
      </c>
      <c r="N257" s="233" t="s">
        <v>38</v>
      </c>
      <c r="O257" s="88"/>
      <c r="P257" s="234">
        <f>O257*H257</f>
        <v>0</v>
      </c>
      <c r="Q257" s="234">
        <v>1.0900000000000001</v>
      </c>
      <c r="R257" s="234">
        <f>Q257*H257</f>
        <v>0.39676</v>
      </c>
      <c r="S257" s="234">
        <v>0</v>
      </c>
      <c r="T257" s="23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6" t="s">
        <v>187</v>
      </c>
      <c r="AT257" s="236" t="s">
        <v>184</v>
      </c>
      <c r="AU257" s="236" t="s">
        <v>82</v>
      </c>
      <c r="AY257" s="14" t="s">
        <v>182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4" t="s">
        <v>80</v>
      </c>
      <c r="BK257" s="237">
        <f>ROUND(I257*H257,2)</f>
        <v>0</v>
      </c>
      <c r="BL257" s="14" t="s">
        <v>187</v>
      </c>
      <c r="BM257" s="236" t="s">
        <v>782</v>
      </c>
    </row>
    <row r="258" s="2" customFormat="1" ht="24.15" customHeight="1">
      <c r="A258" s="35"/>
      <c r="B258" s="36"/>
      <c r="C258" s="224" t="s">
        <v>783</v>
      </c>
      <c r="D258" s="224" t="s">
        <v>184</v>
      </c>
      <c r="E258" s="225" t="s">
        <v>784</v>
      </c>
      <c r="F258" s="226" t="s">
        <v>785</v>
      </c>
      <c r="G258" s="227" t="s">
        <v>220</v>
      </c>
      <c r="H258" s="228">
        <v>1.5629999999999999</v>
      </c>
      <c r="I258" s="229"/>
      <c r="J258" s="230">
        <f>ROUND(I258*H258,2)</f>
        <v>0</v>
      </c>
      <c r="K258" s="231"/>
      <c r="L258" s="41"/>
      <c r="M258" s="232" t="s">
        <v>1</v>
      </c>
      <c r="N258" s="233" t="s">
        <v>38</v>
      </c>
      <c r="O258" s="88"/>
      <c r="P258" s="234">
        <f>O258*H258</f>
        <v>0</v>
      </c>
      <c r="Q258" s="234">
        <v>1.0900000000000001</v>
      </c>
      <c r="R258" s="234">
        <f>Q258*H258</f>
        <v>1.70367</v>
      </c>
      <c r="S258" s="234">
        <v>0</v>
      </c>
      <c r="T258" s="23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6" t="s">
        <v>187</v>
      </c>
      <c r="AT258" s="236" t="s">
        <v>184</v>
      </c>
      <c r="AU258" s="236" t="s">
        <v>82</v>
      </c>
      <c r="AY258" s="14" t="s">
        <v>182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4" t="s">
        <v>80</v>
      </c>
      <c r="BK258" s="237">
        <f>ROUND(I258*H258,2)</f>
        <v>0</v>
      </c>
      <c r="BL258" s="14" t="s">
        <v>187</v>
      </c>
      <c r="BM258" s="236" t="s">
        <v>786</v>
      </c>
    </row>
    <row r="259" s="2" customFormat="1" ht="24.15" customHeight="1">
      <c r="A259" s="35"/>
      <c r="B259" s="36"/>
      <c r="C259" s="224" t="s">
        <v>787</v>
      </c>
      <c r="D259" s="224" t="s">
        <v>184</v>
      </c>
      <c r="E259" s="225" t="s">
        <v>788</v>
      </c>
      <c r="F259" s="226" t="s">
        <v>789</v>
      </c>
      <c r="G259" s="227" t="s">
        <v>220</v>
      </c>
      <c r="H259" s="228">
        <v>5.2240000000000002</v>
      </c>
      <c r="I259" s="229"/>
      <c r="J259" s="230">
        <f>ROUND(I259*H259,2)</f>
        <v>0</v>
      </c>
      <c r="K259" s="231"/>
      <c r="L259" s="41"/>
      <c r="M259" s="232" t="s">
        <v>1</v>
      </c>
      <c r="N259" s="233" t="s">
        <v>38</v>
      </c>
      <c r="O259" s="88"/>
      <c r="P259" s="234">
        <f>O259*H259</f>
        <v>0</v>
      </c>
      <c r="Q259" s="234">
        <v>1.0900000000000001</v>
      </c>
      <c r="R259" s="234">
        <f>Q259*H259</f>
        <v>5.694160000000001</v>
      </c>
      <c r="S259" s="234">
        <v>0</v>
      </c>
      <c r="T259" s="23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6" t="s">
        <v>187</v>
      </c>
      <c r="AT259" s="236" t="s">
        <v>184</v>
      </c>
      <c r="AU259" s="236" t="s">
        <v>82</v>
      </c>
      <c r="AY259" s="14" t="s">
        <v>182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4" t="s">
        <v>80</v>
      </c>
      <c r="BK259" s="237">
        <f>ROUND(I259*H259,2)</f>
        <v>0</v>
      </c>
      <c r="BL259" s="14" t="s">
        <v>187</v>
      </c>
      <c r="BM259" s="236" t="s">
        <v>790</v>
      </c>
    </row>
    <row r="260" s="2" customFormat="1" ht="24.15" customHeight="1">
      <c r="A260" s="35"/>
      <c r="B260" s="36"/>
      <c r="C260" s="224" t="s">
        <v>791</v>
      </c>
      <c r="D260" s="224" t="s">
        <v>184</v>
      </c>
      <c r="E260" s="225" t="s">
        <v>792</v>
      </c>
      <c r="F260" s="226" t="s">
        <v>793</v>
      </c>
      <c r="G260" s="227" t="s">
        <v>236</v>
      </c>
      <c r="H260" s="228">
        <v>8.9949999999999992</v>
      </c>
      <c r="I260" s="229"/>
      <c r="J260" s="230">
        <f>ROUND(I260*H260,2)</f>
        <v>0</v>
      </c>
      <c r="K260" s="231"/>
      <c r="L260" s="41"/>
      <c r="M260" s="232" t="s">
        <v>1</v>
      </c>
      <c r="N260" s="233" t="s">
        <v>38</v>
      </c>
      <c r="O260" s="88"/>
      <c r="P260" s="234">
        <f>O260*H260</f>
        <v>0</v>
      </c>
      <c r="Q260" s="234">
        <v>0.00079000000000000001</v>
      </c>
      <c r="R260" s="234">
        <f>Q260*H260</f>
        <v>0.0071060499999999992</v>
      </c>
      <c r="S260" s="234">
        <v>1.0000000000000001E-05</v>
      </c>
      <c r="T260" s="235">
        <f>S260*H260</f>
        <v>8.9950000000000004E-05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6" t="s">
        <v>187</v>
      </c>
      <c r="AT260" s="236" t="s">
        <v>184</v>
      </c>
      <c r="AU260" s="236" t="s">
        <v>82</v>
      </c>
      <c r="AY260" s="14" t="s">
        <v>182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4" t="s">
        <v>80</v>
      </c>
      <c r="BK260" s="237">
        <f>ROUND(I260*H260,2)</f>
        <v>0</v>
      </c>
      <c r="BL260" s="14" t="s">
        <v>187</v>
      </c>
      <c r="BM260" s="236" t="s">
        <v>794</v>
      </c>
    </row>
    <row r="261" s="2" customFormat="1" ht="24.15" customHeight="1">
      <c r="A261" s="35"/>
      <c r="B261" s="36"/>
      <c r="C261" s="224" t="s">
        <v>795</v>
      </c>
      <c r="D261" s="224" t="s">
        <v>184</v>
      </c>
      <c r="E261" s="225" t="s">
        <v>796</v>
      </c>
      <c r="F261" s="226" t="s">
        <v>797</v>
      </c>
      <c r="G261" s="227" t="s">
        <v>236</v>
      </c>
      <c r="H261" s="228">
        <v>33.68</v>
      </c>
      <c r="I261" s="229"/>
      <c r="J261" s="230">
        <f>ROUND(I261*H261,2)</f>
        <v>0</v>
      </c>
      <c r="K261" s="231"/>
      <c r="L261" s="41"/>
      <c r="M261" s="232" t="s">
        <v>1</v>
      </c>
      <c r="N261" s="233" t="s">
        <v>38</v>
      </c>
      <c r="O261" s="88"/>
      <c r="P261" s="234">
        <f>O261*H261</f>
        <v>0</v>
      </c>
      <c r="Q261" s="234">
        <v>0.0017799999999999999</v>
      </c>
      <c r="R261" s="234">
        <f>Q261*H261</f>
        <v>0.059950399999999994</v>
      </c>
      <c r="S261" s="234">
        <v>1.0000000000000001E-05</v>
      </c>
      <c r="T261" s="235">
        <f>S261*H261</f>
        <v>0.0003368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6" t="s">
        <v>187</v>
      </c>
      <c r="AT261" s="236" t="s">
        <v>184</v>
      </c>
      <c r="AU261" s="236" t="s">
        <v>82</v>
      </c>
      <c r="AY261" s="14" t="s">
        <v>182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4" t="s">
        <v>80</v>
      </c>
      <c r="BK261" s="237">
        <f>ROUND(I261*H261,2)</f>
        <v>0</v>
      </c>
      <c r="BL261" s="14" t="s">
        <v>187</v>
      </c>
      <c r="BM261" s="236" t="s">
        <v>798</v>
      </c>
    </row>
    <row r="262" s="2" customFormat="1" ht="24.15" customHeight="1">
      <c r="A262" s="35"/>
      <c r="B262" s="36"/>
      <c r="C262" s="224" t="s">
        <v>799</v>
      </c>
      <c r="D262" s="224" t="s">
        <v>184</v>
      </c>
      <c r="E262" s="225" t="s">
        <v>800</v>
      </c>
      <c r="F262" s="226" t="s">
        <v>801</v>
      </c>
      <c r="G262" s="227" t="s">
        <v>236</v>
      </c>
      <c r="H262" s="228">
        <v>4.2750000000000004</v>
      </c>
      <c r="I262" s="229"/>
      <c r="J262" s="230">
        <f>ROUND(I262*H262,2)</f>
        <v>0</v>
      </c>
      <c r="K262" s="231"/>
      <c r="L262" s="41"/>
      <c r="M262" s="232" t="s">
        <v>1</v>
      </c>
      <c r="N262" s="233" t="s">
        <v>38</v>
      </c>
      <c r="O262" s="88"/>
      <c r="P262" s="234">
        <f>O262*H262</f>
        <v>0</v>
      </c>
      <c r="Q262" s="234">
        <v>0.00298</v>
      </c>
      <c r="R262" s="234">
        <f>Q262*H262</f>
        <v>0.012739500000000001</v>
      </c>
      <c r="S262" s="234">
        <v>1.0000000000000001E-05</v>
      </c>
      <c r="T262" s="235">
        <f>S262*H262</f>
        <v>4.2750000000000009E-05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6" t="s">
        <v>187</v>
      </c>
      <c r="AT262" s="236" t="s">
        <v>184</v>
      </c>
      <c r="AU262" s="236" t="s">
        <v>82</v>
      </c>
      <c r="AY262" s="14" t="s">
        <v>182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4" t="s">
        <v>80</v>
      </c>
      <c r="BK262" s="237">
        <f>ROUND(I262*H262,2)</f>
        <v>0</v>
      </c>
      <c r="BL262" s="14" t="s">
        <v>187</v>
      </c>
      <c r="BM262" s="236" t="s">
        <v>802</v>
      </c>
    </row>
    <row r="263" s="2" customFormat="1" ht="16.5" customHeight="1">
      <c r="A263" s="35"/>
      <c r="B263" s="36"/>
      <c r="C263" s="224" t="s">
        <v>803</v>
      </c>
      <c r="D263" s="224" t="s">
        <v>184</v>
      </c>
      <c r="E263" s="225" t="s">
        <v>804</v>
      </c>
      <c r="F263" s="226" t="s">
        <v>805</v>
      </c>
      <c r="G263" s="227" t="s">
        <v>186</v>
      </c>
      <c r="H263" s="228">
        <v>4.9139999999999997</v>
      </c>
      <c r="I263" s="229"/>
      <c r="J263" s="230">
        <f>ROUND(I263*H263,2)</f>
        <v>0</v>
      </c>
      <c r="K263" s="231"/>
      <c r="L263" s="41"/>
      <c r="M263" s="232" t="s">
        <v>1</v>
      </c>
      <c r="N263" s="233" t="s">
        <v>38</v>
      </c>
      <c r="O263" s="88"/>
      <c r="P263" s="234">
        <f>O263*H263</f>
        <v>0</v>
      </c>
      <c r="Q263" s="234">
        <v>2.5018699999999998</v>
      </c>
      <c r="R263" s="234">
        <f>Q263*H263</f>
        <v>12.294189179999998</v>
      </c>
      <c r="S263" s="234">
        <v>0</v>
      </c>
      <c r="T263" s="23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6" t="s">
        <v>187</v>
      </c>
      <c r="AT263" s="236" t="s">
        <v>184</v>
      </c>
      <c r="AU263" s="236" t="s">
        <v>82</v>
      </c>
      <c r="AY263" s="14" t="s">
        <v>182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4" t="s">
        <v>80</v>
      </c>
      <c r="BK263" s="237">
        <f>ROUND(I263*H263,2)</f>
        <v>0</v>
      </c>
      <c r="BL263" s="14" t="s">
        <v>187</v>
      </c>
      <c r="BM263" s="236" t="s">
        <v>806</v>
      </c>
    </row>
    <row r="264" s="2" customFormat="1" ht="24.15" customHeight="1">
      <c r="A264" s="35"/>
      <c r="B264" s="36"/>
      <c r="C264" s="224" t="s">
        <v>807</v>
      </c>
      <c r="D264" s="224" t="s">
        <v>184</v>
      </c>
      <c r="E264" s="225" t="s">
        <v>808</v>
      </c>
      <c r="F264" s="226" t="s">
        <v>809</v>
      </c>
      <c r="G264" s="227" t="s">
        <v>197</v>
      </c>
      <c r="H264" s="228">
        <v>10.518000000000001</v>
      </c>
      <c r="I264" s="229"/>
      <c r="J264" s="230">
        <f>ROUND(I264*H264,2)</f>
        <v>0</v>
      </c>
      <c r="K264" s="231"/>
      <c r="L264" s="41"/>
      <c r="M264" s="232" t="s">
        <v>1</v>
      </c>
      <c r="N264" s="233" t="s">
        <v>38</v>
      </c>
      <c r="O264" s="88"/>
      <c r="P264" s="234">
        <f>O264*H264</f>
        <v>0</v>
      </c>
      <c r="Q264" s="234">
        <v>0.0021299999999999999</v>
      </c>
      <c r="R264" s="234">
        <f>Q264*H264</f>
        <v>0.022403340000000001</v>
      </c>
      <c r="S264" s="234">
        <v>0</v>
      </c>
      <c r="T264" s="23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6" t="s">
        <v>187</v>
      </c>
      <c r="AT264" s="236" t="s">
        <v>184</v>
      </c>
      <c r="AU264" s="236" t="s">
        <v>82</v>
      </c>
      <c r="AY264" s="14" t="s">
        <v>182</v>
      </c>
      <c r="BE264" s="237">
        <f>IF(N264="základní",J264,0)</f>
        <v>0</v>
      </c>
      <c r="BF264" s="237">
        <f>IF(N264="snížená",J264,0)</f>
        <v>0</v>
      </c>
      <c r="BG264" s="237">
        <f>IF(N264="zákl. přenesená",J264,0)</f>
        <v>0</v>
      </c>
      <c r="BH264" s="237">
        <f>IF(N264="sníž. přenesená",J264,0)</f>
        <v>0</v>
      </c>
      <c r="BI264" s="237">
        <f>IF(N264="nulová",J264,0)</f>
        <v>0</v>
      </c>
      <c r="BJ264" s="14" t="s">
        <v>80</v>
      </c>
      <c r="BK264" s="237">
        <f>ROUND(I264*H264,2)</f>
        <v>0</v>
      </c>
      <c r="BL264" s="14" t="s">
        <v>187</v>
      </c>
      <c r="BM264" s="236" t="s">
        <v>810</v>
      </c>
    </row>
    <row r="265" s="2" customFormat="1" ht="24.15" customHeight="1">
      <c r="A265" s="35"/>
      <c r="B265" s="36"/>
      <c r="C265" s="224" t="s">
        <v>811</v>
      </c>
      <c r="D265" s="224" t="s">
        <v>184</v>
      </c>
      <c r="E265" s="225" t="s">
        <v>812</v>
      </c>
      <c r="F265" s="226" t="s">
        <v>813</v>
      </c>
      <c r="G265" s="227" t="s">
        <v>197</v>
      </c>
      <c r="H265" s="228">
        <v>10.518000000000001</v>
      </c>
      <c r="I265" s="229"/>
      <c r="J265" s="230">
        <f>ROUND(I265*H265,2)</f>
        <v>0</v>
      </c>
      <c r="K265" s="231"/>
      <c r="L265" s="41"/>
      <c r="M265" s="232" t="s">
        <v>1</v>
      </c>
      <c r="N265" s="233" t="s">
        <v>38</v>
      </c>
      <c r="O265" s="88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6" t="s">
        <v>187</v>
      </c>
      <c r="AT265" s="236" t="s">
        <v>184</v>
      </c>
      <c r="AU265" s="236" t="s">
        <v>82</v>
      </c>
      <c r="AY265" s="14" t="s">
        <v>182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4" t="s">
        <v>80</v>
      </c>
      <c r="BK265" s="237">
        <f>ROUND(I265*H265,2)</f>
        <v>0</v>
      </c>
      <c r="BL265" s="14" t="s">
        <v>187</v>
      </c>
      <c r="BM265" s="236" t="s">
        <v>814</v>
      </c>
    </row>
    <row r="266" s="2" customFormat="1" ht="21.75" customHeight="1">
      <c r="A266" s="35"/>
      <c r="B266" s="36"/>
      <c r="C266" s="224" t="s">
        <v>815</v>
      </c>
      <c r="D266" s="224" t="s">
        <v>184</v>
      </c>
      <c r="E266" s="225" t="s">
        <v>816</v>
      </c>
      <c r="F266" s="226" t="s">
        <v>817</v>
      </c>
      <c r="G266" s="227" t="s">
        <v>220</v>
      </c>
      <c r="H266" s="228">
        <v>0.84999999999999998</v>
      </c>
      <c r="I266" s="229"/>
      <c r="J266" s="230">
        <f>ROUND(I266*H266,2)</f>
        <v>0</v>
      </c>
      <c r="K266" s="231"/>
      <c r="L266" s="41"/>
      <c r="M266" s="232" t="s">
        <v>1</v>
      </c>
      <c r="N266" s="233" t="s">
        <v>38</v>
      </c>
      <c r="O266" s="88"/>
      <c r="P266" s="234">
        <f>O266*H266</f>
        <v>0</v>
      </c>
      <c r="Q266" s="234">
        <v>1.05237</v>
      </c>
      <c r="R266" s="234">
        <f>Q266*H266</f>
        <v>0.89451449999999999</v>
      </c>
      <c r="S266" s="234">
        <v>0</v>
      </c>
      <c r="T266" s="23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6" t="s">
        <v>187</v>
      </c>
      <c r="AT266" s="236" t="s">
        <v>184</v>
      </c>
      <c r="AU266" s="236" t="s">
        <v>82</v>
      </c>
      <c r="AY266" s="14" t="s">
        <v>182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4" t="s">
        <v>80</v>
      </c>
      <c r="BK266" s="237">
        <f>ROUND(I266*H266,2)</f>
        <v>0</v>
      </c>
      <c r="BL266" s="14" t="s">
        <v>187</v>
      </c>
      <c r="BM266" s="236" t="s">
        <v>818</v>
      </c>
    </row>
    <row r="267" s="2" customFormat="1" ht="24.15" customHeight="1">
      <c r="A267" s="35"/>
      <c r="B267" s="36"/>
      <c r="C267" s="224" t="s">
        <v>819</v>
      </c>
      <c r="D267" s="224" t="s">
        <v>184</v>
      </c>
      <c r="E267" s="225" t="s">
        <v>820</v>
      </c>
      <c r="F267" s="226" t="s">
        <v>821</v>
      </c>
      <c r="G267" s="227" t="s">
        <v>241</v>
      </c>
      <c r="H267" s="228">
        <v>26</v>
      </c>
      <c r="I267" s="229"/>
      <c r="J267" s="230">
        <f>ROUND(I267*H267,2)</f>
        <v>0</v>
      </c>
      <c r="K267" s="231"/>
      <c r="L267" s="41"/>
      <c r="M267" s="232" t="s">
        <v>1</v>
      </c>
      <c r="N267" s="233" t="s">
        <v>38</v>
      </c>
      <c r="O267" s="88"/>
      <c r="P267" s="234">
        <f>O267*H267</f>
        <v>0</v>
      </c>
      <c r="Q267" s="234">
        <v>0.17488999999999999</v>
      </c>
      <c r="R267" s="234">
        <f>Q267*H267</f>
        <v>4.5471399999999997</v>
      </c>
      <c r="S267" s="234">
        <v>0</v>
      </c>
      <c r="T267" s="23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6" t="s">
        <v>187</v>
      </c>
      <c r="AT267" s="236" t="s">
        <v>184</v>
      </c>
      <c r="AU267" s="236" t="s">
        <v>82</v>
      </c>
      <c r="AY267" s="14" t="s">
        <v>182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4" t="s">
        <v>80</v>
      </c>
      <c r="BK267" s="237">
        <f>ROUND(I267*H267,2)</f>
        <v>0</v>
      </c>
      <c r="BL267" s="14" t="s">
        <v>187</v>
      </c>
      <c r="BM267" s="236" t="s">
        <v>822</v>
      </c>
    </row>
    <row r="268" s="2" customFormat="1" ht="33" customHeight="1">
      <c r="A268" s="35"/>
      <c r="B268" s="36"/>
      <c r="C268" s="243" t="s">
        <v>823</v>
      </c>
      <c r="D268" s="243" t="s">
        <v>469</v>
      </c>
      <c r="E268" s="244" t="s">
        <v>824</v>
      </c>
      <c r="F268" s="245" t="s">
        <v>825</v>
      </c>
      <c r="G268" s="246" t="s">
        <v>241</v>
      </c>
      <c r="H268" s="247">
        <v>14</v>
      </c>
      <c r="I268" s="248"/>
      <c r="J268" s="249">
        <f>ROUND(I268*H268,2)</f>
        <v>0</v>
      </c>
      <c r="K268" s="250"/>
      <c r="L268" s="251"/>
      <c r="M268" s="252" t="s">
        <v>1</v>
      </c>
      <c r="N268" s="253" t="s">
        <v>38</v>
      </c>
      <c r="O268" s="88"/>
      <c r="P268" s="234">
        <f>O268*H268</f>
        <v>0</v>
      </c>
      <c r="Q268" s="234">
        <v>0.0037000000000000002</v>
      </c>
      <c r="R268" s="234">
        <f>Q268*H268</f>
        <v>0.051799999999999999</v>
      </c>
      <c r="S268" s="234">
        <v>0</v>
      </c>
      <c r="T268" s="23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6" t="s">
        <v>214</v>
      </c>
      <c r="AT268" s="236" t="s">
        <v>469</v>
      </c>
      <c r="AU268" s="236" t="s">
        <v>82</v>
      </c>
      <c r="AY268" s="14" t="s">
        <v>182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4" t="s">
        <v>80</v>
      </c>
      <c r="BK268" s="237">
        <f>ROUND(I268*H268,2)</f>
        <v>0</v>
      </c>
      <c r="BL268" s="14" t="s">
        <v>187</v>
      </c>
      <c r="BM268" s="236" t="s">
        <v>826</v>
      </c>
    </row>
    <row r="269" s="2" customFormat="1" ht="37.8" customHeight="1">
      <c r="A269" s="35"/>
      <c r="B269" s="36"/>
      <c r="C269" s="243" t="s">
        <v>827</v>
      </c>
      <c r="D269" s="243" t="s">
        <v>469</v>
      </c>
      <c r="E269" s="244" t="s">
        <v>828</v>
      </c>
      <c r="F269" s="245" t="s">
        <v>829</v>
      </c>
      <c r="G269" s="246" t="s">
        <v>241</v>
      </c>
      <c r="H269" s="247">
        <v>4</v>
      </c>
      <c r="I269" s="248"/>
      <c r="J269" s="249">
        <f>ROUND(I269*H269,2)</f>
        <v>0</v>
      </c>
      <c r="K269" s="250"/>
      <c r="L269" s="251"/>
      <c r="M269" s="252" t="s">
        <v>1</v>
      </c>
      <c r="N269" s="253" t="s">
        <v>38</v>
      </c>
      <c r="O269" s="88"/>
      <c r="P269" s="234">
        <f>O269*H269</f>
        <v>0</v>
      </c>
      <c r="Q269" s="234">
        <v>0.002</v>
      </c>
      <c r="R269" s="234">
        <f>Q269*H269</f>
        <v>0.0080000000000000002</v>
      </c>
      <c r="S269" s="234">
        <v>0</v>
      </c>
      <c r="T269" s="23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6" t="s">
        <v>214</v>
      </c>
      <c r="AT269" s="236" t="s">
        <v>469</v>
      </c>
      <c r="AU269" s="236" t="s">
        <v>82</v>
      </c>
      <c r="AY269" s="14" t="s">
        <v>182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4" t="s">
        <v>80</v>
      </c>
      <c r="BK269" s="237">
        <f>ROUND(I269*H269,2)</f>
        <v>0</v>
      </c>
      <c r="BL269" s="14" t="s">
        <v>187</v>
      </c>
      <c r="BM269" s="236" t="s">
        <v>830</v>
      </c>
    </row>
    <row r="270" s="2" customFormat="1" ht="21.75" customHeight="1">
      <c r="A270" s="35"/>
      <c r="B270" s="36"/>
      <c r="C270" s="243" t="s">
        <v>831</v>
      </c>
      <c r="D270" s="243" t="s">
        <v>469</v>
      </c>
      <c r="E270" s="244" t="s">
        <v>832</v>
      </c>
      <c r="F270" s="245" t="s">
        <v>833</v>
      </c>
      <c r="G270" s="246" t="s">
        <v>241</v>
      </c>
      <c r="H270" s="247">
        <v>4</v>
      </c>
      <c r="I270" s="248"/>
      <c r="J270" s="249">
        <f>ROUND(I270*H270,2)</f>
        <v>0</v>
      </c>
      <c r="K270" s="250"/>
      <c r="L270" s="251"/>
      <c r="M270" s="252" t="s">
        <v>1</v>
      </c>
      <c r="N270" s="253" t="s">
        <v>38</v>
      </c>
      <c r="O270" s="88"/>
      <c r="P270" s="234">
        <f>O270*H270</f>
        <v>0</v>
      </c>
      <c r="Q270" s="234">
        <v>0.00010000000000000001</v>
      </c>
      <c r="R270" s="234">
        <f>Q270*H270</f>
        <v>0.00040000000000000002</v>
      </c>
      <c r="S270" s="234">
        <v>0</v>
      </c>
      <c r="T270" s="23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6" t="s">
        <v>214</v>
      </c>
      <c r="AT270" s="236" t="s">
        <v>469</v>
      </c>
      <c r="AU270" s="236" t="s">
        <v>82</v>
      </c>
      <c r="AY270" s="14" t="s">
        <v>182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4" t="s">
        <v>80</v>
      </c>
      <c r="BK270" s="237">
        <f>ROUND(I270*H270,2)</f>
        <v>0</v>
      </c>
      <c r="BL270" s="14" t="s">
        <v>187</v>
      </c>
      <c r="BM270" s="236" t="s">
        <v>834</v>
      </c>
    </row>
    <row r="271" s="2" customFormat="1" ht="24.15" customHeight="1">
      <c r="A271" s="35"/>
      <c r="B271" s="36"/>
      <c r="C271" s="243" t="s">
        <v>835</v>
      </c>
      <c r="D271" s="243" t="s">
        <v>469</v>
      </c>
      <c r="E271" s="244" t="s">
        <v>836</v>
      </c>
      <c r="F271" s="245" t="s">
        <v>837</v>
      </c>
      <c r="G271" s="246" t="s">
        <v>241</v>
      </c>
      <c r="H271" s="247">
        <v>8</v>
      </c>
      <c r="I271" s="248"/>
      <c r="J271" s="249">
        <f>ROUND(I271*H271,2)</f>
        <v>0</v>
      </c>
      <c r="K271" s="250"/>
      <c r="L271" s="251"/>
      <c r="M271" s="252" t="s">
        <v>1</v>
      </c>
      <c r="N271" s="253" t="s">
        <v>38</v>
      </c>
      <c r="O271" s="88"/>
      <c r="P271" s="234">
        <f>O271*H271</f>
        <v>0</v>
      </c>
      <c r="Q271" s="234">
        <v>0.0030000000000000001</v>
      </c>
      <c r="R271" s="234">
        <f>Q271*H271</f>
        <v>0.024</v>
      </c>
      <c r="S271" s="234">
        <v>0</v>
      </c>
      <c r="T271" s="23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6" t="s">
        <v>214</v>
      </c>
      <c r="AT271" s="236" t="s">
        <v>469</v>
      </c>
      <c r="AU271" s="236" t="s">
        <v>82</v>
      </c>
      <c r="AY271" s="14" t="s">
        <v>182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4" t="s">
        <v>80</v>
      </c>
      <c r="BK271" s="237">
        <f>ROUND(I271*H271,2)</f>
        <v>0</v>
      </c>
      <c r="BL271" s="14" t="s">
        <v>187</v>
      </c>
      <c r="BM271" s="236" t="s">
        <v>838</v>
      </c>
    </row>
    <row r="272" s="2" customFormat="1" ht="24.15" customHeight="1">
      <c r="A272" s="35"/>
      <c r="B272" s="36"/>
      <c r="C272" s="224" t="s">
        <v>839</v>
      </c>
      <c r="D272" s="224" t="s">
        <v>184</v>
      </c>
      <c r="E272" s="225" t="s">
        <v>840</v>
      </c>
      <c r="F272" s="226" t="s">
        <v>841</v>
      </c>
      <c r="G272" s="227" t="s">
        <v>197</v>
      </c>
      <c r="H272" s="228">
        <v>7.9829999999999997</v>
      </c>
      <c r="I272" s="229"/>
      <c r="J272" s="230">
        <f>ROUND(I272*H272,2)</f>
        <v>0</v>
      </c>
      <c r="K272" s="231"/>
      <c r="L272" s="41"/>
      <c r="M272" s="232" t="s">
        <v>1</v>
      </c>
      <c r="N272" s="233" t="s">
        <v>38</v>
      </c>
      <c r="O272" s="88"/>
      <c r="P272" s="234">
        <f>O272*H272</f>
        <v>0</v>
      </c>
      <c r="Q272" s="234">
        <v>0.061719999999999997</v>
      </c>
      <c r="R272" s="234">
        <f>Q272*H272</f>
        <v>0.49271075999999997</v>
      </c>
      <c r="S272" s="234">
        <v>0</v>
      </c>
      <c r="T272" s="23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6" t="s">
        <v>187</v>
      </c>
      <c r="AT272" s="236" t="s">
        <v>184</v>
      </c>
      <c r="AU272" s="236" t="s">
        <v>82</v>
      </c>
      <c r="AY272" s="14" t="s">
        <v>182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4" t="s">
        <v>80</v>
      </c>
      <c r="BK272" s="237">
        <f>ROUND(I272*H272,2)</f>
        <v>0</v>
      </c>
      <c r="BL272" s="14" t="s">
        <v>187</v>
      </c>
      <c r="BM272" s="236" t="s">
        <v>842</v>
      </c>
    </row>
    <row r="273" s="2" customFormat="1" ht="24.15" customHeight="1">
      <c r="A273" s="35"/>
      <c r="B273" s="36"/>
      <c r="C273" s="224" t="s">
        <v>843</v>
      </c>
      <c r="D273" s="224" t="s">
        <v>184</v>
      </c>
      <c r="E273" s="225" t="s">
        <v>844</v>
      </c>
      <c r="F273" s="226" t="s">
        <v>845</v>
      </c>
      <c r="G273" s="227" t="s">
        <v>197</v>
      </c>
      <c r="H273" s="228">
        <v>109.613</v>
      </c>
      <c r="I273" s="229"/>
      <c r="J273" s="230">
        <f>ROUND(I273*H273,2)</f>
        <v>0</v>
      </c>
      <c r="K273" s="231"/>
      <c r="L273" s="41"/>
      <c r="M273" s="232" t="s">
        <v>1</v>
      </c>
      <c r="N273" s="233" t="s">
        <v>38</v>
      </c>
      <c r="O273" s="88"/>
      <c r="P273" s="234">
        <f>O273*H273</f>
        <v>0</v>
      </c>
      <c r="Q273" s="234">
        <v>0.079210000000000003</v>
      </c>
      <c r="R273" s="234">
        <f>Q273*H273</f>
        <v>8.6824457299999995</v>
      </c>
      <c r="S273" s="234">
        <v>0</v>
      </c>
      <c r="T273" s="23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6" t="s">
        <v>187</v>
      </c>
      <c r="AT273" s="236" t="s">
        <v>184</v>
      </c>
      <c r="AU273" s="236" t="s">
        <v>82</v>
      </c>
      <c r="AY273" s="14" t="s">
        <v>182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4" t="s">
        <v>80</v>
      </c>
      <c r="BK273" s="237">
        <f>ROUND(I273*H273,2)</f>
        <v>0</v>
      </c>
      <c r="BL273" s="14" t="s">
        <v>187</v>
      </c>
      <c r="BM273" s="236" t="s">
        <v>846</v>
      </c>
    </row>
    <row r="274" s="2" customFormat="1" ht="24.15" customHeight="1">
      <c r="A274" s="35"/>
      <c r="B274" s="36"/>
      <c r="C274" s="224" t="s">
        <v>847</v>
      </c>
      <c r="D274" s="224" t="s">
        <v>184</v>
      </c>
      <c r="E274" s="225" t="s">
        <v>848</v>
      </c>
      <c r="F274" s="226" t="s">
        <v>849</v>
      </c>
      <c r="G274" s="227" t="s">
        <v>236</v>
      </c>
      <c r="H274" s="228">
        <v>34.133000000000003</v>
      </c>
      <c r="I274" s="229"/>
      <c r="J274" s="230">
        <f>ROUND(I274*H274,2)</f>
        <v>0</v>
      </c>
      <c r="K274" s="231"/>
      <c r="L274" s="41"/>
      <c r="M274" s="232" t="s">
        <v>1</v>
      </c>
      <c r="N274" s="233" t="s">
        <v>38</v>
      </c>
      <c r="O274" s="88"/>
      <c r="P274" s="234">
        <f>O274*H274</f>
        <v>0</v>
      </c>
      <c r="Q274" s="234">
        <v>0.00012</v>
      </c>
      <c r="R274" s="234">
        <f>Q274*H274</f>
        <v>0.0040959600000000001</v>
      </c>
      <c r="S274" s="234">
        <v>0</v>
      </c>
      <c r="T274" s="23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6" t="s">
        <v>187</v>
      </c>
      <c r="AT274" s="236" t="s">
        <v>184</v>
      </c>
      <c r="AU274" s="236" t="s">
        <v>82</v>
      </c>
      <c r="AY274" s="14" t="s">
        <v>182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4" t="s">
        <v>80</v>
      </c>
      <c r="BK274" s="237">
        <f>ROUND(I274*H274,2)</f>
        <v>0</v>
      </c>
      <c r="BL274" s="14" t="s">
        <v>187</v>
      </c>
      <c r="BM274" s="236" t="s">
        <v>850</v>
      </c>
    </row>
    <row r="275" s="2" customFormat="1" ht="24.15" customHeight="1">
      <c r="A275" s="35"/>
      <c r="B275" s="36"/>
      <c r="C275" s="224" t="s">
        <v>851</v>
      </c>
      <c r="D275" s="224" t="s">
        <v>184</v>
      </c>
      <c r="E275" s="225" t="s">
        <v>852</v>
      </c>
      <c r="F275" s="226" t="s">
        <v>853</v>
      </c>
      <c r="G275" s="227" t="s">
        <v>236</v>
      </c>
      <c r="H275" s="228">
        <v>109.28</v>
      </c>
      <c r="I275" s="229"/>
      <c r="J275" s="230">
        <f>ROUND(I275*H275,2)</f>
        <v>0</v>
      </c>
      <c r="K275" s="231"/>
      <c r="L275" s="41"/>
      <c r="M275" s="232" t="s">
        <v>1</v>
      </c>
      <c r="N275" s="233" t="s">
        <v>38</v>
      </c>
      <c r="O275" s="88"/>
      <c r="P275" s="234">
        <f>O275*H275</f>
        <v>0</v>
      </c>
      <c r="Q275" s="234">
        <v>0.00020000000000000001</v>
      </c>
      <c r="R275" s="234">
        <f>Q275*H275</f>
        <v>0.021856</v>
      </c>
      <c r="S275" s="234">
        <v>0</v>
      </c>
      <c r="T275" s="23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6" t="s">
        <v>187</v>
      </c>
      <c r="AT275" s="236" t="s">
        <v>184</v>
      </c>
      <c r="AU275" s="236" t="s">
        <v>82</v>
      </c>
      <c r="AY275" s="14" t="s">
        <v>182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4" t="s">
        <v>80</v>
      </c>
      <c r="BK275" s="237">
        <f>ROUND(I275*H275,2)</f>
        <v>0</v>
      </c>
      <c r="BL275" s="14" t="s">
        <v>187</v>
      </c>
      <c r="BM275" s="236" t="s">
        <v>854</v>
      </c>
    </row>
    <row r="276" s="2" customFormat="1" ht="24.15" customHeight="1">
      <c r="A276" s="35"/>
      <c r="B276" s="36"/>
      <c r="C276" s="224" t="s">
        <v>855</v>
      </c>
      <c r="D276" s="224" t="s">
        <v>184</v>
      </c>
      <c r="E276" s="225" t="s">
        <v>856</v>
      </c>
      <c r="F276" s="226" t="s">
        <v>857</v>
      </c>
      <c r="G276" s="227" t="s">
        <v>197</v>
      </c>
      <c r="H276" s="228">
        <v>10</v>
      </c>
      <c r="I276" s="229"/>
      <c r="J276" s="230">
        <f>ROUND(I276*H276,2)</f>
        <v>0</v>
      </c>
      <c r="K276" s="231"/>
      <c r="L276" s="41"/>
      <c r="M276" s="232" t="s">
        <v>1</v>
      </c>
      <c r="N276" s="233" t="s">
        <v>38</v>
      </c>
      <c r="O276" s="88"/>
      <c r="P276" s="234">
        <f>O276*H276</f>
        <v>0</v>
      </c>
      <c r="Q276" s="234">
        <v>0.17818000000000001</v>
      </c>
      <c r="R276" s="234">
        <f>Q276*H276</f>
        <v>1.7818000000000001</v>
      </c>
      <c r="S276" s="234">
        <v>0</v>
      </c>
      <c r="T276" s="23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6" t="s">
        <v>187</v>
      </c>
      <c r="AT276" s="236" t="s">
        <v>184</v>
      </c>
      <c r="AU276" s="236" t="s">
        <v>82</v>
      </c>
      <c r="AY276" s="14" t="s">
        <v>182</v>
      </c>
      <c r="BE276" s="237">
        <f>IF(N276="základní",J276,0)</f>
        <v>0</v>
      </c>
      <c r="BF276" s="237">
        <f>IF(N276="snížená",J276,0)</f>
        <v>0</v>
      </c>
      <c r="BG276" s="237">
        <f>IF(N276="zákl. přenesená",J276,0)</f>
        <v>0</v>
      </c>
      <c r="BH276" s="237">
        <f>IF(N276="sníž. přenesená",J276,0)</f>
        <v>0</v>
      </c>
      <c r="BI276" s="237">
        <f>IF(N276="nulová",J276,0)</f>
        <v>0</v>
      </c>
      <c r="BJ276" s="14" t="s">
        <v>80</v>
      </c>
      <c r="BK276" s="237">
        <f>ROUND(I276*H276,2)</f>
        <v>0</v>
      </c>
      <c r="BL276" s="14" t="s">
        <v>187</v>
      </c>
      <c r="BM276" s="236" t="s">
        <v>858</v>
      </c>
    </row>
    <row r="277" s="2" customFormat="1" ht="16.5" customHeight="1">
      <c r="A277" s="35"/>
      <c r="B277" s="36"/>
      <c r="C277" s="224" t="s">
        <v>859</v>
      </c>
      <c r="D277" s="224" t="s">
        <v>184</v>
      </c>
      <c r="E277" s="225" t="s">
        <v>860</v>
      </c>
      <c r="F277" s="226" t="s">
        <v>861</v>
      </c>
      <c r="G277" s="227" t="s">
        <v>197</v>
      </c>
      <c r="H277" s="228">
        <v>42.055</v>
      </c>
      <c r="I277" s="229"/>
      <c r="J277" s="230">
        <f>ROUND(I277*H277,2)</f>
        <v>0</v>
      </c>
      <c r="K277" s="231"/>
      <c r="L277" s="41"/>
      <c r="M277" s="232" t="s">
        <v>1</v>
      </c>
      <c r="N277" s="233" t="s">
        <v>38</v>
      </c>
      <c r="O277" s="88"/>
      <c r="P277" s="234">
        <f>O277*H277</f>
        <v>0</v>
      </c>
      <c r="Q277" s="234">
        <v>0.073480000000000004</v>
      </c>
      <c r="R277" s="234">
        <f>Q277*H277</f>
        <v>3.0902014000000002</v>
      </c>
      <c r="S277" s="234">
        <v>0</v>
      </c>
      <c r="T277" s="23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6" t="s">
        <v>187</v>
      </c>
      <c r="AT277" s="236" t="s">
        <v>184</v>
      </c>
      <c r="AU277" s="236" t="s">
        <v>82</v>
      </c>
      <c r="AY277" s="14" t="s">
        <v>182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4" t="s">
        <v>80</v>
      </c>
      <c r="BK277" s="237">
        <f>ROUND(I277*H277,2)</f>
        <v>0</v>
      </c>
      <c r="BL277" s="14" t="s">
        <v>187</v>
      </c>
      <c r="BM277" s="236" t="s">
        <v>862</v>
      </c>
    </row>
    <row r="278" s="2" customFormat="1" ht="24.15" customHeight="1">
      <c r="A278" s="35"/>
      <c r="B278" s="36"/>
      <c r="C278" s="224" t="s">
        <v>863</v>
      </c>
      <c r="D278" s="224" t="s">
        <v>184</v>
      </c>
      <c r="E278" s="225" t="s">
        <v>864</v>
      </c>
      <c r="F278" s="226" t="s">
        <v>865</v>
      </c>
      <c r="G278" s="227" t="s">
        <v>241</v>
      </c>
      <c r="H278" s="228">
        <v>1</v>
      </c>
      <c r="I278" s="229"/>
      <c r="J278" s="230">
        <f>ROUND(I278*H278,2)</f>
        <v>0</v>
      </c>
      <c r="K278" s="231"/>
      <c r="L278" s="41"/>
      <c r="M278" s="232" t="s">
        <v>1</v>
      </c>
      <c r="N278" s="233" t="s">
        <v>38</v>
      </c>
      <c r="O278" s="88"/>
      <c r="P278" s="234">
        <f>O278*H278</f>
        <v>0</v>
      </c>
      <c r="Q278" s="234">
        <v>0</v>
      </c>
      <c r="R278" s="234">
        <f>Q278*H278</f>
        <v>0</v>
      </c>
      <c r="S278" s="234">
        <v>0</v>
      </c>
      <c r="T278" s="23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6" t="s">
        <v>187</v>
      </c>
      <c r="AT278" s="236" t="s">
        <v>184</v>
      </c>
      <c r="AU278" s="236" t="s">
        <v>82</v>
      </c>
      <c r="AY278" s="14" t="s">
        <v>182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4" t="s">
        <v>80</v>
      </c>
      <c r="BK278" s="237">
        <f>ROUND(I278*H278,2)</f>
        <v>0</v>
      </c>
      <c r="BL278" s="14" t="s">
        <v>187</v>
      </c>
      <c r="BM278" s="236" t="s">
        <v>866</v>
      </c>
    </row>
    <row r="279" s="2" customFormat="1" ht="24.15" customHeight="1">
      <c r="A279" s="35"/>
      <c r="B279" s="36"/>
      <c r="C279" s="243" t="s">
        <v>867</v>
      </c>
      <c r="D279" s="243" t="s">
        <v>469</v>
      </c>
      <c r="E279" s="244" t="s">
        <v>868</v>
      </c>
      <c r="F279" s="245" t="s">
        <v>869</v>
      </c>
      <c r="G279" s="246" t="s">
        <v>241</v>
      </c>
      <c r="H279" s="247">
        <v>1</v>
      </c>
      <c r="I279" s="248"/>
      <c r="J279" s="249">
        <f>ROUND(I279*H279,2)</f>
        <v>0</v>
      </c>
      <c r="K279" s="250"/>
      <c r="L279" s="251"/>
      <c r="M279" s="252" t="s">
        <v>1</v>
      </c>
      <c r="N279" s="253" t="s">
        <v>38</v>
      </c>
      <c r="O279" s="88"/>
      <c r="P279" s="234">
        <f>O279*H279</f>
        <v>0</v>
      </c>
      <c r="Q279" s="234">
        <v>0.036179999999999997</v>
      </c>
      <c r="R279" s="234">
        <f>Q279*H279</f>
        <v>0.036179999999999997</v>
      </c>
      <c r="S279" s="234">
        <v>0</v>
      </c>
      <c r="T279" s="23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6" t="s">
        <v>214</v>
      </c>
      <c r="AT279" s="236" t="s">
        <v>469</v>
      </c>
      <c r="AU279" s="236" t="s">
        <v>82</v>
      </c>
      <c r="AY279" s="14" t="s">
        <v>182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4" t="s">
        <v>80</v>
      </c>
      <c r="BK279" s="237">
        <f>ROUND(I279*H279,2)</f>
        <v>0</v>
      </c>
      <c r="BL279" s="14" t="s">
        <v>187</v>
      </c>
      <c r="BM279" s="236" t="s">
        <v>870</v>
      </c>
    </row>
    <row r="280" s="2" customFormat="1" ht="24.15" customHeight="1">
      <c r="A280" s="35"/>
      <c r="B280" s="36"/>
      <c r="C280" s="224" t="s">
        <v>871</v>
      </c>
      <c r="D280" s="224" t="s">
        <v>184</v>
      </c>
      <c r="E280" s="225" t="s">
        <v>872</v>
      </c>
      <c r="F280" s="226" t="s">
        <v>873</v>
      </c>
      <c r="G280" s="227" t="s">
        <v>241</v>
      </c>
      <c r="H280" s="228">
        <v>11</v>
      </c>
      <c r="I280" s="229"/>
      <c r="J280" s="230">
        <f>ROUND(I280*H280,2)</f>
        <v>0</v>
      </c>
      <c r="K280" s="231"/>
      <c r="L280" s="41"/>
      <c r="M280" s="232" t="s">
        <v>1</v>
      </c>
      <c r="N280" s="233" t="s">
        <v>38</v>
      </c>
      <c r="O280" s="88"/>
      <c r="P280" s="234">
        <f>O280*H280</f>
        <v>0</v>
      </c>
      <c r="Q280" s="234">
        <v>0.00040000000000000002</v>
      </c>
      <c r="R280" s="234">
        <f>Q280*H280</f>
        <v>0.0044000000000000003</v>
      </c>
      <c r="S280" s="234">
        <v>0</v>
      </c>
      <c r="T280" s="23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6" t="s">
        <v>187</v>
      </c>
      <c r="AT280" s="236" t="s">
        <v>184</v>
      </c>
      <c r="AU280" s="236" t="s">
        <v>82</v>
      </c>
      <c r="AY280" s="14" t="s">
        <v>182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4" t="s">
        <v>80</v>
      </c>
      <c r="BK280" s="237">
        <f>ROUND(I280*H280,2)</f>
        <v>0</v>
      </c>
      <c r="BL280" s="14" t="s">
        <v>187</v>
      </c>
      <c r="BM280" s="236" t="s">
        <v>874</v>
      </c>
    </row>
    <row r="281" s="2" customFormat="1" ht="16.5" customHeight="1">
      <c r="A281" s="35"/>
      <c r="B281" s="36"/>
      <c r="C281" s="243" t="s">
        <v>875</v>
      </c>
      <c r="D281" s="243" t="s">
        <v>469</v>
      </c>
      <c r="E281" s="244" t="s">
        <v>876</v>
      </c>
      <c r="F281" s="245" t="s">
        <v>877</v>
      </c>
      <c r="G281" s="246" t="s">
        <v>241</v>
      </c>
      <c r="H281" s="247">
        <v>11</v>
      </c>
      <c r="I281" s="248"/>
      <c r="J281" s="249">
        <f>ROUND(I281*H281,2)</f>
        <v>0</v>
      </c>
      <c r="K281" s="250"/>
      <c r="L281" s="251"/>
      <c r="M281" s="252" t="s">
        <v>1</v>
      </c>
      <c r="N281" s="253" t="s">
        <v>38</v>
      </c>
      <c r="O281" s="88"/>
      <c r="P281" s="234">
        <f>O281*H281</f>
        <v>0</v>
      </c>
      <c r="Q281" s="234">
        <v>0.066000000000000003</v>
      </c>
      <c r="R281" s="234">
        <f>Q281*H281</f>
        <v>0.72599999999999998</v>
      </c>
      <c r="S281" s="234">
        <v>0</v>
      </c>
      <c r="T281" s="23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6" t="s">
        <v>214</v>
      </c>
      <c r="AT281" s="236" t="s">
        <v>469</v>
      </c>
      <c r="AU281" s="236" t="s">
        <v>82</v>
      </c>
      <c r="AY281" s="14" t="s">
        <v>182</v>
      </c>
      <c r="BE281" s="237">
        <f>IF(N281="základní",J281,0)</f>
        <v>0</v>
      </c>
      <c r="BF281" s="237">
        <f>IF(N281="snížená",J281,0)</f>
        <v>0</v>
      </c>
      <c r="BG281" s="237">
        <f>IF(N281="zákl. přenesená",J281,0)</f>
        <v>0</v>
      </c>
      <c r="BH281" s="237">
        <f>IF(N281="sníž. přenesená",J281,0)</f>
        <v>0</v>
      </c>
      <c r="BI281" s="237">
        <f>IF(N281="nulová",J281,0)</f>
        <v>0</v>
      </c>
      <c r="BJ281" s="14" t="s">
        <v>80</v>
      </c>
      <c r="BK281" s="237">
        <f>ROUND(I281*H281,2)</f>
        <v>0</v>
      </c>
      <c r="BL281" s="14" t="s">
        <v>187</v>
      </c>
      <c r="BM281" s="236" t="s">
        <v>878</v>
      </c>
    </row>
    <row r="282" s="2" customFormat="1" ht="24.15" customHeight="1">
      <c r="A282" s="35"/>
      <c r="B282" s="36"/>
      <c r="C282" s="224" t="s">
        <v>879</v>
      </c>
      <c r="D282" s="224" t="s">
        <v>184</v>
      </c>
      <c r="E282" s="225" t="s">
        <v>880</v>
      </c>
      <c r="F282" s="226" t="s">
        <v>881</v>
      </c>
      <c r="G282" s="227" t="s">
        <v>236</v>
      </c>
      <c r="H282" s="228">
        <v>22</v>
      </c>
      <c r="I282" s="229"/>
      <c r="J282" s="230">
        <f>ROUND(I282*H282,2)</f>
        <v>0</v>
      </c>
      <c r="K282" s="231"/>
      <c r="L282" s="41"/>
      <c r="M282" s="232" t="s">
        <v>1</v>
      </c>
      <c r="N282" s="233" t="s">
        <v>38</v>
      </c>
      <c r="O282" s="88"/>
      <c r="P282" s="234">
        <f>O282*H282</f>
        <v>0</v>
      </c>
      <c r="Q282" s="234">
        <v>0.024979999999999999</v>
      </c>
      <c r="R282" s="234">
        <f>Q282*H282</f>
        <v>0.54955999999999994</v>
      </c>
      <c r="S282" s="234">
        <v>0</v>
      </c>
      <c r="T282" s="23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6" t="s">
        <v>187</v>
      </c>
      <c r="AT282" s="236" t="s">
        <v>184</v>
      </c>
      <c r="AU282" s="236" t="s">
        <v>82</v>
      </c>
      <c r="AY282" s="14" t="s">
        <v>182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4" t="s">
        <v>80</v>
      </c>
      <c r="BK282" s="237">
        <f>ROUND(I282*H282,2)</f>
        <v>0</v>
      </c>
      <c r="BL282" s="14" t="s">
        <v>187</v>
      </c>
      <c r="BM282" s="236" t="s">
        <v>882</v>
      </c>
    </row>
    <row r="283" s="2" customFormat="1" ht="44.25" customHeight="1">
      <c r="A283" s="35"/>
      <c r="B283" s="36"/>
      <c r="C283" s="243" t="s">
        <v>883</v>
      </c>
      <c r="D283" s="243" t="s">
        <v>469</v>
      </c>
      <c r="E283" s="244" t="s">
        <v>884</v>
      </c>
      <c r="F283" s="245" t="s">
        <v>885</v>
      </c>
      <c r="G283" s="246" t="s">
        <v>241</v>
      </c>
      <c r="H283" s="247">
        <v>9</v>
      </c>
      <c r="I283" s="248"/>
      <c r="J283" s="249">
        <f>ROUND(I283*H283,2)</f>
        <v>0</v>
      </c>
      <c r="K283" s="250"/>
      <c r="L283" s="251"/>
      <c r="M283" s="252" t="s">
        <v>1</v>
      </c>
      <c r="N283" s="253" t="s">
        <v>38</v>
      </c>
      <c r="O283" s="88"/>
      <c r="P283" s="234">
        <f>O283*H283</f>
        <v>0</v>
      </c>
      <c r="Q283" s="234">
        <v>0.0189</v>
      </c>
      <c r="R283" s="234">
        <f>Q283*H283</f>
        <v>0.1701</v>
      </c>
      <c r="S283" s="234">
        <v>0</v>
      </c>
      <c r="T283" s="23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6" t="s">
        <v>214</v>
      </c>
      <c r="AT283" s="236" t="s">
        <v>469</v>
      </c>
      <c r="AU283" s="236" t="s">
        <v>82</v>
      </c>
      <c r="AY283" s="14" t="s">
        <v>182</v>
      </c>
      <c r="BE283" s="237">
        <f>IF(N283="základní",J283,0)</f>
        <v>0</v>
      </c>
      <c r="BF283" s="237">
        <f>IF(N283="snížená",J283,0)</f>
        <v>0</v>
      </c>
      <c r="BG283" s="237">
        <f>IF(N283="zákl. přenesená",J283,0)</f>
        <v>0</v>
      </c>
      <c r="BH283" s="237">
        <f>IF(N283="sníž. přenesená",J283,0)</f>
        <v>0</v>
      </c>
      <c r="BI283" s="237">
        <f>IF(N283="nulová",J283,0)</f>
        <v>0</v>
      </c>
      <c r="BJ283" s="14" t="s">
        <v>80</v>
      </c>
      <c r="BK283" s="237">
        <f>ROUND(I283*H283,2)</f>
        <v>0</v>
      </c>
      <c r="BL283" s="14" t="s">
        <v>187</v>
      </c>
      <c r="BM283" s="236" t="s">
        <v>886</v>
      </c>
    </row>
    <row r="284" s="2" customFormat="1" ht="24.15" customHeight="1">
      <c r="A284" s="35"/>
      <c r="B284" s="36"/>
      <c r="C284" s="224" t="s">
        <v>887</v>
      </c>
      <c r="D284" s="224" t="s">
        <v>184</v>
      </c>
      <c r="E284" s="225" t="s">
        <v>888</v>
      </c>
      <c r="F284" s="226" t="s">
        <v>889</v>
      </c>
      <c r="G284" s="227" t="s">
        <v>197</v>
      </c>
      <c r="H284" s="228">
        <v>1.47</v>
      </c>
      <c r="I284" s="229"/>
      <c r="J284" s="230">
        <f>ROUND(I284*H284,2)</f>
        <v>0</v>
      </c>
      <c r="K284" s="231"/>
      <c r="L284" s="41"/>
      <c r="M284" s="232" t="s">
        <v>1</v>
      </c>
      <c r="N284" s="233" t="s">
        <v>38</v>
      </c>
      <c r="O284" s="88"/>
      <c r="P284" s="234">
        <f>O284*H284</f>
        <v>0</v>
      </c>
      <c r="Q284" s="234">
        <v>0.45432</v>
      </c>
      <c r="R284" s="234">
        <f>Q284*H284</f>
        <v>0.66785039999999996</v>
      </c>
      <c r="S284" s="234">
        <v>0</v>
      </c>
      <c r="T284" s="23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6" t="s">
        <v>187</v>
      </c>
      <c r="AT284" s="236" t="s">
        <v>184</v>
      </c>
      <c r="AU284" s="236" t="s">
        <v>82</v>
      </c>
      <c r="AY284" s="14" t="s">
        <v>182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4" t="s">
        <v>80</v>
      </c>
      <c r="BK284" s="237">
        <f>ROUND(I284*H284,2)</f>
        <v>0</v>
      </c>
      <c r="BL284" s="14" t="s">
        <v>187</v>
      </c>
      <c r="BM284" s="236" t="s">
        <v>890</v>
      </c>
    </row>
    <row r="285" s="12" customFormat="1" ht="20.88" customHeight="1">
      <c r="A285" s="12"/>
      <c r="B285" s="208"/>
      <c r="C285" s="209"/>
      <c r="D285" s="210" t="s">
        <v>72</v>
      </c>
      <c r="E285" s="222" t="s">
        <v>308</v>
      </c>
      <c r="F285" s="222" t="s">
        <v>891</v>
      </c>
      <c r="G285" s="209"/>
      <c r="H285" s="209"/>
      <c r="I285" s="212"/>
      <c r="J285" s="223">
        <f>BK285</f>
        <v>0</v>
      </c>
      <c r="K285" s="209"/>
      <c r="L285" s="214"/>
      <c r="M285" s="215"/>
      <c r="N285" s="216"/>
      <c r="O285" s="216"/>
      <c r="P285" s="217">
        <f>SUM(P286:P287)</f>
        <v>0</v>
      </c>
      <c r="Q285" s="216"/>
      <c r="R285" s="217">
        <f>SUM(R286:R287)</f>
        <v>0</v>
      </c>
      <c r="S285" s="216"/>
      <c r="T285" s="218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9" t="s">
        <v>80</v>
      </c>
      <c r="AT285" s="220" t="s">
        <v>72</v>
      </c>
      <c r="AU285" s="220" t="s">
        <v>82</v>
      </c>
      <c r="AY285" s="219" t="s">
        <v>182</v>
      </c>
      <c r="BK285" s="221">
        <f>SUM(BK286:BK287)</f>
        <v>0</v>
      </c>
    </row>
    <row r="286" s="2" customFormat="1" ht="16.5" customHeight="1">
      <c r="A286" s="35"/>
      <c r="B286" s="36"/>
      <c r="C286" s="224" t="s">
        <v>892</v>
      </c>
      <c r="D286" s="224" t="s">
        <v>184</v>
      </c>
      <c r="E286" s="225" t="s">
        <v>893</v>
      </c>
      <c r="F286" s="226" t="s">
        <v>894</v>
      </c>
      <c r="G286" s="227" t="s">
        <v>895</v>
      </c>
      <c r="H286" s="228">
        <v>1</v>
      </c>
      <c r="I286" s="229"/>
      <c r="J286" s="230">
        <f>ROUND(I286*H286,2)</f>
        <v>0</v>
      </c>
      <c r="K286" s="231"/>
      <c r="L286" s="41"/>
      <c r="M286" s="232" t="s">
        <v>1</v>
      </c>
      <c r="N286" s="233" t="s">
        <v>38</v>
      </c>
      <c r="O286" s="88"/>
      <c r="P286" s="234">
        <f>O286*H286</f>
        <v>0</v>
      </c>
      <c r="Q286" s="234">
        <v>0</v>
      </c>
      <c r="R286" s="234">
        <f>Q286*H286</f>
        <v>0</v>
      </c>
      <c r="S286" s="234">
        <v>0</v>
      </c>
      <c r="T286" s="23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6" t="s">
        <v>187</v>
      </c>
      <c r="AT286" s="236" t="s">
        <v>184</v>
      </c>
      <c r="AU286" s="236" t="s">
        <v>194</v>
      </c>
      <c r="AY286" s="14" t="s">
        <v>182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4" t="s">
        <v>80</v>
      </c>
      <c r="BK286" s="237">
        <f>ROUND(I286*H286,2)</f>
        <v>0</v>
      </c>
      <c r="BL286" s="14" t="s">
        <v>187</v>
      </c>
      <c r="BM286" s="236" t="s">
        <v>896</v>
      </c>
    </row>
    <row r="287" s="2" customFormat="1" ht="16.5" customHeight="1">
      <c r="A287" s="35"/>
      <c r="B287" s="36"/>
      <c r="C287" s="224" t="s">
        <v>897</v>
      </c>
      <c r="D287" s="224" t="s">
        <v>184</v>
      </c>
      <c r="E287" s="225" t="s">
        <v>898</v>
      </c>
      <c r="F287" s="226" t="s">
        <v>899</v>
      </c>
      <c r="G287" s="227" t="s">
        <v>895</v>
      </c>
      <c r="H287" s="228">
        <v>1</v>
      </c>
      <c r="I287" s="229"/>
      <c r="J287" s="230">
        <f>ROUND(I287*H287,2)</f>
        <v>0</v>
      </c>
      <c r="K287" s="231"/>
      <c r="L287" s="41"/>
      <c r="M287" s="232" t="s">
        <v>1</v>
      </c>
      <c r="N287" s="233" t="s">
        <v>38</v>
      </c>
      <c r="O287" s="88"/>
      <c r="P287" s="234">
        <f>O287*H287</f>
        <v>0</v>
      </c>
      <c r="Q287" s="234">
        <v>0</v>
      </c>
      <c r="R287" s="234">
        <f>Q287*H287</f>
        <v>0</v>
      </c>
      <c r="S287" s="234">
        <v>0</v>
      </c>
      <c r="T287" s="23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6" t="s">
        <v>187</v>
      </c>
      <c r="AT287" s="236" t="s">
        <v>184</v>
      </c>
      <c r="AU287" s="236" t="s">
        <v>194</v>
      </c>
      <c r="AY287" s="14" t="s">
        <v>182</v>
      </c>
      <c r="BE287" s="237">
        <f>IF(N287="základní",J287,0)</f>
        <v>0</v>
      </c>
      <c r="BF287" s="237">
        <f>IF(N287="snížená",J287,0)</f>
        <v>0</v>
      </c>
      <c r="BG287" s="237">
        <f>IF(N287="zákl. přenesená",J287,0)</f>
        <v>0</v>
      </c>
      <c r="BH287" s="237">
        <f>IF(N287="sníž. přenesená",J287,0)</f>
        <v>0</v>
      </c>
      <c r="BI287" s="237">
        <f>IF(N287="nulová",J287,0)</f>
        <v>0</v>
      </c>
      <c r="BJ287" s="14" t="s">
        <v>80</v>
      </c>
      <c r="BK287" s="237">
        <f>ROUND(I287*H287,2)</f>
        <v>0</v>
      </c>
      <c r="BL287" s="14" t="s">
        <v>187</v>
      </c>
      <c r="BM287" s="236" t="s">
        <v>900</v>
      </c>
    </row>
    <row r="288" s="12" customFormat="1" ht="22.8" customHeight="1">
      <c r="A288" s="12"/>
      <c r="B288" s="208"/>
      <c r="C288" s="209"/>
      <c r="D288" s="210" t="s">
        <v>72</v>
      </c>
      <c r="E288" s="222" t="s">
        <v>187</v>
      </c>
      <c r="F288" s="222" t="s">
        <v>901</v>
      </c>
      <c r="G288" s="209"/>
      <c r="H288" s="209"/>
      <c r="I288" s="212"/>
      <c r="J288" s="223">
        <f>BK288</f>
        <v>0</v>
      </c>
      <c r="K288" s="209"/>
      <c r="L288" s="214"/>
      <c r="M288" s="215"/>
      <c r="N288" s="216"/>
      <c r="O288" s="216"/>
      <c r="P288" s="217">
        <f>SUM(P289:P304)</f>
        <v>0</v>
      </c>
      <c r="Q288" s="216"/>
      <c r="R288" s="217">
        <f>SUM(R289:R304)</f>
        <v>103.75932981999999</v>
      </c>
      <c r="S288" s="216"/>
      <c r="T288" s="218">
        <f>SUM(T289:T304)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9" t="s">
        <v>80</v>
      </c>
      <c r="AT288" s="220" t="s">
        <v>72</v>
      </c>
      <c r="AU288" s="220" t="s">
        <v>80</v>
      </c>
      <c r="AY288" s="219" t="s">
        <v>182</v>
      </c>
      <c r="BK288" s="221">
        <f>SUM(BK289:BK304)</f>
        <v>0</v>
      </c>
    </row>
    <row r="289" s="2" customFormat="1" ht="16.5" customHeight="1">
      <c r="A289" s="35"/>
      <c r="B289" s="36"/>
      <c r="C289" s="224" t="s">
        <v>902</v>
      </c>
      <c r="D289" s="224" t="s">
        <v>184</v>
      </c>
      <c r="E289" s="225" t="s">
        <v>903</v>
      </c>
      <c r="F289" s="226" t="s">
        <v>904</v>
      </c>
      <c r="G289" s="227" t="s">
        <v>186</v>
      </c>
      <c r="H289" s="228">
        <v>36.710000000000001</v>
      </c>
      <c r="I289" s="229"/>
      <c r="J289" s="230">
        <f>ROUND(I289*H289,2)</f>
        <v>0</v>
      </c>
      <c r="K289" s="231"/>
      <c r="L289" s="41"/>
      <c r="M289" s="232" t="s">
        <v>1</v>
      </c>
      <c r="N289" s="233" t="s">
        <v>38</v>
      </c>
      <c r="O289" s="88"/>
      <c r="P289" s="234">
        <f>O289*H289</f>
        <v>0</v>
      </c>
      <c r="Q289" s="234">
        <v>2.5020099999999998</v>
      </c>
      <c r="R289" s="234">
        <f>Q289*H289</f>
        <v>91.848787099999996</v>
      </c>
      <c r="S289" s="234">
        <v>0</v>
      </c>
      <c r="T289" s="23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6" t="s">
        <v>187</v>
      </c>
      <c r="AT289" s="236" t="s">
        <v>184</v>
      </c>
      <c r="AU289" s="236" t="s">
        <v>82</v>
      </c>
      <c r="AY289" s="14" t="s">
        <v>182</v>
      </c>
      <c r="BE289" s="237">
        <f>IF(N289="základní",J289,0)</f>
        <v>0</v>
      </c>
      <c r="BF289" s="237">
        <f>IF(N289="snížená",J289,0)</f>
        <v>0</v>
      </c>
      <c r="BG289" s="237">
        <f>IF(N289="zákl. přenesená",J289,0)</f>
        <v>0</v>
      </c>
      <c r="BH289" s="237">
        <f>IF(N289="sníž. přenesená",J289,0)</f>
        <v>0</v>
      </c>
      <c r="BI289" s="237">
        <f>IF(N289="nulová",J289,0)</f>
        <v>0</v>
      </c>
      <c r="BJ289" s="14" t="s">
        <v>80</v>
      </c>
      <c r="BK289" s="237">
        <f>ROUND(I289*H289,2)</f>
        <v>0</v>
      </c>
      <c r="BL289" s="14" t="s">
        <v>187</v>
      </c>
      <c r="BM289" s="236" t="s">
        <v>905</v>
      </c>
    </row>
    <row r="290" s="2" customFormat="1" ht="24.15" customHeight="1">
      <c r="A290" s="35"/>
      <c r="B290" s="36"/>
      <c r="C290" s="224" t="s">
        <v>906</v>
      </c>
      <c r="D290" s="224" t="s">
        <v>184</v>
      </c>
      <c r="E290" s="225" t="s">
        <v>907</v>
      </c>
      <c r="F290" s="226" t="s">
        <v>908</v>
      </c>
      <c r="G290" s="227" t="s">
        <v>197</v>
      </c>
      <c r="H290" s="228">
        <v>134.25</v>
      </c>
      <c r="I290" s="229"/>
      <c r="J290" s="230">
        <f>ROUND(I290*H290,2)</f>
        <v>0</v>
      </c>
      <c r="K290" s="231"/>
      <c r="L290" s="41"/>
      <c r="M290" s="232" t="s">
        <v>1</v>
      </c>
      <c r="N290" s="233" t="s">
        <v>38</v>
      </c>
      <c r="O290" s="88"/>
      <c r="P290" s="234">
        <f>O290*H290</f>
        <v>0</v>
      </c>
      <c r="Q290" s="234">
        <v>0.0053299999999999997</v>
      </c>
      <c r="R290" s="234">
        <f>Q290*H290</f>
        <v>0.71555249999999992</v>
      </c>
      <c r="S290" s="234">
        <v>0</v>
      </c>
      <c r="T290" s="23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6" t="s">
        <v>187</v>
      </c>
      <c r="AT290" s="236" t="s">
        <v>184</v>
      </c>
      <c r="AU290" s="236" t="s">
        <v>82</v>
      </c>
      <c r="AY290" s="14" t="s">
        <v>182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4" t="s">
        <v>80</v>
      </c>
      <c r="BK290" s="237">
        <f>ROUND(I290*H290,2)</f>
        <v>0</v>
      </c>
      <c r="BL290" s="14" t="s">
        <v>187</v>
      </c>
      <c r="BM290" s="236" t="s">
        <v>909</v>
      </c>
    </row>
    <row r="291" s="2" customFormat="1" ht="24.15" customHeight="1">
      <c r="A291" s="35"/>
      <c r="B291" s="36"/>
      <c r="C291" s="224" t="s">
        <v>910</v>
      </c>
      <c r="D291" s="224" t="s">
        <v>184</v>
      </c>
      <c r="E291" s="225" t="s">
        <v>911</v>
      </c>
      <c r="F291" s="226" t="s">
        <v>912</v>
      </c>
      <c r="G291" s="227" t="s">
        <v>197</v>
      </c>
      <c r="H291" s="228">
        <v>134.25</v>
      </c>
      <c r="I291" s="229"/>
      <c r="J291" s="230">
        <f>ROUND(I291*H291,2)</f>
        <v>0</v>
      </c>
      <c r="K291" s="231"/>
      <c r="L291" s="41"/>
      <c r="M291" s="232" t="s">
        <v>1</v>
      </c>
      <c r="N291" s="233" t="s">
        <v>38</v>
      </c>
      <c r="O291" s="88"/>
      <c r="P291" s="234">
        <f>O291*H291</f>
        <v>0</v>
      </c>
      <c r="Q291" s="234">
        <v>0</v>
      </c>
      <c r="R291" s="234">
        <f>Q291*H291</f>
        <v>0</v>
      </c>
      <c r="S291" s="234">
        <v>0</v>
      </c>
      <c r="T291" s="23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6" t="s">
        <v>187</v>
      </c>
      <c r="AT291" s="236" t="s">
        <v>184</v>
      </c>
      <c r="AU291" s="236" t="s">
        <v>82</v>
      </c>
      <c r="AY291" s="14" t="s">
        <v>182</v>
      </c>
      <c r="BE291" s="237">
        <f>IF(N291="základní",J291,0)</f>
        <v>0</v>
      </c>
      <c r="BF291" s="237">
        <f>IF(N291="snížená",J291,0)</f>
        <v>0</v>
      </c>
      <c r="BG291" s="237">
        <f>IF(N291="zákl. přenesená",J291,0)</f>
        <v>0</v>
      </c>
      <c r="BH291" s="237">
        <f>IF(N291="sníž. přenesená",J291,0)</f>
        <v>0</v>
      </c>
      <c r="BI291" s="237">
        <f>IF(N291="nulová",J291,0)</f>
        <v>0</v>
      </c>
      <c r="BJ291" s="14" t="s">
        <v>80</v>
      </c>
      <c r="BK291" s="237">
        <f>ROUND(I291*H291,2)</f>
        <v>0</v>
      </c>
      <c r="BL291" s="14" t="s">
        <v>187</v>
      </c>
      <c r="BM291" s="236" t="s">
        <v>913</v>
      </c>
    </row>
    <row r="292" s="2" customFormat="1" ht="24.15" customHeight="1">
      <c r="A292" s="35"/>
      <c r="B292" s="36"/>
      <c r="C292" s="224" t="s">
        <v>914</v>
      </c>
      <c r="D292" s="224" t="s">
        <v>184</v>
      </c>
      <c r="E292" s="225" t="s">
        <v>915</v>
      </c>
      <c r="F292" s="226" t="s">
        <v>916</v>
      </c>
      <c r="G292" s="227" t="s">
        <v>197</v>
      </c>
      <c r="H292" s="228">
        <v>103.535</v>
      </c>
      <c r="I292" s="229"/>
      <c r="J292" s="230">
        <f>ROUND(I292*H292,2)</f>
        <v>0</v>
      </c>
      <c r="K292" s="231"/>
      <c r="L292" s="41"/>
      <c r="M292" s="232" t="s">
        <v>1</v>
      </c>
      <c r="N292" s="233" t="s">
        <v>38</v>
      </c>
      <c r="O292" s="88"/>
      <c r="P292" s="234">
        <f>O292*H292</f>
        <v>0</v>
      </c>
      <c r="Q292" s="234">
        <v>0.00088000000000000003</v>
      </c>
      <c r="R292" s="234">
        <f>Q292*H292</f>
        <v>0.091110800000000006</v>
      </c>
      <c r="S292" s="234">
        <v>0</v>
      </c>
      <c r="T292" s="23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6" t="s">
        <v>187</v>
      </c>
      <c r="AT292" s="236" t="s">
        <v>184</v>
      </c>
      <c r="AU292" s="236" t="s">
        <v>82</v>
      </c>
      <c r="AY292" s="14" t="s">
        <v>182</v>
      </c>
      <c r="BE292" s="237">
        <f>IF(N292="základní",J292,0)</f>
        <v>0</v>
      </c>
      <c r="BF292" s="237">
        <f>IF(N292="snížená",J292,0)</f>
        <v>0</v>
      </c>
      <c r="BG292" s="237">
        <f>IF(N292="zákl. přenesená",J292,0)</f>
        <v>0</v>
      </c>
      <c r="BH292" s="237">
        <f>IF(N292="sníž. přenesená",J292,0)</f>
        <v>0</v>
      </c>
      <c r="BI292" s="237">
        <f>IF(N292="nulová",J292,0)</f>
        <v>0</v>
      </c>
      <c r="BJ292" s="14" t="s">
        <v>80</v>
      </c>
      <c r="BK292" s="237">
        <f>ROUND(I292*H292,2)</f>
        <v>0</v>
      </c>
      <c r="BL292" s="14" t="s">
        <v>187</v>
      </c>
      <c r="BM292" s="236" t="s">
        <v>917</v>
      </c>
    </row>
    <row r="293" s="2" customFormat="1" ht="24.15" customHeight="1">
      <c r="A293" s="35"/>
      <c r="B293" s="36"/>
      <c r="C293" s="224" t="s">
        <v>918</v>
      </c>
      <c r="D293" s="224" t="s">
        <v>184</v>
      </c>
      <c r="E293" s="225" t="s">
        <v>919</v>
      </c>
      <c r="F293" s="226" t="s">
        <v>920</v>
      </c>
      <c r="G293" s="227" t="s">
        <v>197</v>
      </c>
      <c r="H293" s="228">
        <v>103.535</v>
      </c>
      <c r="I293" s="229"/>
      <c r="J293" s="230">
        <f>ROUND(I293*H293,2)</f>
        <v>0</v>
      </c>
      <c r="K293" s="231"/>
      <c r="L293" s="41"/>
      <c r="M293" s="232" t="s">
        <v>1</v>
      </c>
      <c r="N293" s="233" t="s">
        <v>38</v>
      </c>
      <c r="O293" s="88"/>
      <c r="P293" s="234">
        <f>O293*H293</f>
        <v>0</v>
      </c>
      <c r="Q293" s="234">
        <v>0</v>
      </c>
      <c r="R293" s="234">
        <f>Q293*H293</f>
        <v>0</v>
      </c>
      <c r="S293" s="234">
        <v>0</v>
      </c>
      <c r="T293" s="23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6" t="s">
        <v>187</v>
      </c>
      <c r="AT293" s="236" t="s">
        <v>184</v>
      </c>
      <c r="AU293" s="236" t="s">
        <v>82</v>
      </c>
      <c r="AY293" s="14" t="s">
        <v>182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4" t="s">
        <v>80</v>
      </c>
      <c r="BK293" s="237">
        <f>ROUND(I293*H293,2)</f>
        <v>0</v>
      </c>
      <c r="BL293" s="14" t="s">
        <v>187</v>
      </c>
      <c r="BM293" s="236" t="s">
        <v>921</v>
      </c>
    </row>
    <row r="294" s="2" customFormat="1" ht="24.15" customHeight="1">
      <c r="A294" s="35"/>
      <c r="B294" s="36"/>
      <c r="C294" s="224" t="s">
        <v>922</v>
      </c>
      <c r="D294" s="224" t="s">
        <v>184</v>
      </c>
      <c r="E294" s="225" t="s">
        <v>923</v>
      </c>
      <c r="F294" s="226" t="s">
        <v>924</v>
      </c>
      <c r="G294" s="227" t="s">
        <v>197</v>
      </c>
      <c r="H294" s="228">
        <v>28.867999999999999</v>
      </c>
      <c r="I294" s="229"/>
      <c r="J294" s="230">
        <f>ROUND(I294*H294,2)</f>
        <v>0</v>
      </c>
      <c r="K294" s="231"/>
      <c r="L294" s="41"/>
      <c r="M294" s="232" t="s">
        <v>1</v>
      </c>
      <c r="N294" s="233" t="s">
        <v>38</v>
      </c>
      <c r="O294" s="88"/>
      <c r="P294" s="234">
        <f>O294*H294</f>
        <v>0</v>
      </c>
      <c r="Q294" s="234">
        <v>0.00092000000000000003</v>
      </c>
      <c r="R294" s="234">
        <f>Q294*H294</f>
        <v>0.026558559999999998</v>
      </c>
      <c r="S294" s="234">
        <v>0</v>
      </c>
      <c r="T294" s="23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6" t="s">
        <v>187</v>
      </c>
      <c r="AT294" s="236" t="s">
        <v>184</v>
      </c>
      <c r="AU294" s="236" t="s">
        <v>82</v>
      </c>
      <c r="AY294" s="14" t="s">
        <v>182</v>
      </c>
      <c r="BE294" s="237">
        <f>IF(N294="základní",J294,0)</f>
        <v>0</v>
      </c>
      <c r="BF294" s="237">
        <f>IF(N294="snížená",J294,0)</f>
        <v>0</v>
      </c>
      <c r="BG294" s="237">
        <f>IF(N294="zákl. přenesená",J294,0)</f>
        <v>0</v>
      </c>
      <c r="BH294" s="237">
        <f>IF(N294="sníž. přenesená",J294,0)</f>
        <v>0</v>
      </c>
      <c r="BI294" s="237">
        <f>IF(N294="nulová",J294,0)</f>
        <v>0</v>
      </c>
      <c r="BJ294" s="14" t="s">
        <v>80</v>
      </c>
      <c r="BK294" s="237">
        <f>ROUND(I294*H294,2)</f>
        <v>0</v>
      </c>
      <c r="BL294" s="14" t="s">
        <v>187</v>
      </c>
      <c r="BM294" s="236" t="s">
        <v>925</v>
      </c>
    </row>
    <row r="295" s="2" customFormat="1" ht="24.15" customHeight="1">
      <c r="A295" s="35"/>
      <c r="B295" s="36"/>
      <c r="C295" s="224" t="s">
        <v>926</v>
      </c>
      <c r="D295" s="224" t="s">
        <v>184</v>
      </c>
      <c r="E295" s="225" t="s">
        <v>927</v>
      </c>
      <c r="F295" s="226" t="s">
        <v>928</v>
      </c>
      <c r="G295" s="227" t="s">
        <v>197</v>
      </c>
      <c r="H295" s="228">
        <v>28.867999999999999</v>
      </c>
      <c r="I295" s="229"/>
      <c r="J295" s="230">
        <f>ROUND(I295*H295,2)</f>
        <v>0</v>
      </c>
      <c r="K295" s="231"/>
      <c r="L295" s="41"/>
      <c r="M295" s="232" t="s">
        <v>1</v>
      </c>
      <c r="N295" s="233" t="s">
        <v>38</v>
      </c>
      <c r="O295" s="88"/>
      <c r="P295" s="234">
        <f>O295*H295</f>
        <v>0</v>
      </c>
      <c r="Q295" s="234">
        <v>0</v>
      </c>
      <c r="R295" s="234">
        <f>Q295*H295</f>
        <v>0</v>
      </c>
      <c r="S295" s="234">
        <v>0</v>
      </c>
      <c r="T295" s="235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6" t="s">
        <v>187</v>
      </c>
      <c r="AT295" s="236" t="s">
        <v>184</v>
      </c>
      <c r="AU295" s="236" t="s">
        <v>82</v>
      </c>
      <c r="AY295" s="14" t="s">
        <v>182</v>
      </c>
      <c r="BE295" s="237">
        <f>IF(N295="základní",J295,0)</f>
        <v>0</v>
      </c>
      <c r="BF295" s="237">
        <f>IF(N295="snížená",J295,0)</f>
        <v>0</v>
      </c>
      <c r="BG295" s="237">
        <f>IF(N295="zákl. přenesená",J295,0)</f>
        <v>0</v>
      </c>
      <c r="BH295" s="237">
        <f>IF(N295="sníž. přenesená",J295,0)</f>
        <v>0</v>
      </c>
      <c r="BI295" s="237">
        <f>IF(N295="nulová",J295,0)</f>
        <v>0</v>
      </c>
      <c r="BJ295" s="14" t="s">
        <v>80</v>
      </c>
      <c r="BK295" s="237">
        <f>ROUND(I295*H295,2)</f>
        <v>0</v>
      </c>
      <c r="BL295" s="14" t="s">
        <v>187</v>
      </c>
      <c r="BM295" s="236" t="s">
        <v>929</v>
      </c>
    </row>
    <row r="296" s="2" customFormat="1" ht="16.5" customHeight="1">
      <c r="A296" s="35"/>
      <c r="B296" s="36"/>
      <c r="C296" s="224" t="s">
        <v>930</v>
      </c>
      <c r="D296" s="224" t="s">
        <v>184</v>
      </c>
      <c r="E296" s="225" t="s">
        <v>931</v>
      </c>
      <c r="F296" s="226" t="s">
        <v>932</v>
      </c>
      <c r="G296" s="227" t="s">
        <v>220</v>
      </c>
      <c r="H296" s="228">
        <v>4.7329999999999997</v>
      </c>
      <c r="I296" s="229"/>
      <c r="J296" s="230">
        <f>ROUND(I296*H296,2)</f>
        <v>0</v>
      </c>
      <c r="K296" s="231"/>
      <c r="L296" s="41"/>
      <c r="M296" s="232" t="s">
        <v>1</v>
      </c>
      <c r="N296" s="233" t="s">
        <v>38</v>
      </c>
      <c r="O296" s="88"/>
      <c r="P296" s="234">
        <f>O296*H296</f>
        <v>0</v>
      </c>
      <c r="Q296" s="234">
        <v>1.05555</v>
      </c>
      <c r="R296" s="234">
        <f>Q296*H296</f>
        <v>4.9959181499999996</v>
      </c>
      <c r="S296" s="234">
        <v>0</v>
      </c>
      <c r="T296" s="23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6" t="s">
        <v>187</v>
      </c>
      <c r="AT296" s="236" t="s">
        <v>184</v>
      </c>
      <c r="AU296" s="236" t="s">
        <v>82</v>
      </c>
      <c r="AY296" s="14" t="s">
        <v>182</v>
      </c>
      <c r="BE296" s="237">
        <f>IF(N296="základní",J296,0)</f>
        <v>0</v>
      </c>
      <c r="BF296" s="237">
        <f>IF(N296="snížená",J296,0)</f>
        <v>0</v>
      </c>
      <c r="BG296" s="237">
        <f>IF(N296="zákl. přenesená",J296,0)</f>
        <v>0</v>
      </c>
      <c r="BH296" s="237">
        <f>IF(N296="sníž. přenesená",J296,0)</f>
        <v>0</v>
      </c>
      <c r="BI296" s="237">
        <f>IF(N296="nulová",J296,0)</f>
        <v>0</v>
      </c>
      <c r="BJ296" s="14" t="s">
        <v>80</v>
      </c>
      <c r="BK296" s="237">
        <f>ROUND(I296*H296,2)</f>
        <v>0</v>
      </c>
      <c r="BL296" s="14" t="s">
        <v>187</v>
      </c>
      <c r="BM296" s="236" t="s">
        <v>933</v>
      </c>
    </row>
    <row r="297" s="2" customFormat="1" ht="21.75" customHeight="1">
      <c r="A297" s="35"/>
      <c r="B297" s="36"/>
      <c r="C297" s="224" t="s">
        <v>934</v>
      </c>
      <c r="D297" s="224" t="s">
        <v>184</v>
      </c>
      <c r="E297" s="225" t="s">
        <v>935</v>
      </c>
      <c r="F297" s="226" t="s">
        <v>936</v>
      </c>
      <c r="G297" s="227" t="s">
        <v>186</v>
      </c>
      <c r="H297" s="228">
        <v>1.0580000000000001</v>
      </c>
      <c r="I297" s="229"/>
      <c r="J297" s="230">
        <f>ROUND(I297*H297,2)</f>
        <v>0</v>
      </c>
      <c r="K297" s="231"/>
      <c r="L297" s="41"/>
      <c r="M297" s="232" t="s">
        <v>1</v>
      </c>
      <c r="N297" s="233" t="s">
        <v>38</v>
      </c>
      <c r="O297" s="88"/>
      <c r="P297" s="234">
        <f>O297*H297</f>
        <v>0</v>
      </c>
      <c r="Q297" s="234">
        <v>2.5019499999999999</v>
      </c>
      <c r="R297" s="234">
        <f>Q297*H297</f>
        <v>2.6470631</v>
      </c>
      <c r="S297" s="234">
        <v>0</v>
      </c>
      <c r="T297" s="23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6" t="s">
        <v>187</v>
      </c>
      <c r="AT297" s="236" t="s">
        <v>184</v>
      </c>
      <c r="AU297" s="236" t="s">
        <v>82</v>
      </c>
      <c r="AY297" s="14" t="s">
        <v>182</v>
      </c>
      <c r="BE297" s="237">
        <f>IF(N297="základní",J297,0)</f>
        <v>0</v>
      </c>
      <c r="BF297" s="237">
        <f>IF(N297="snížená",J297,0)</f>
        <v>0</v>
      </c>
      <c r="BG297" s="237">
        <f>IF(N297="zákl. přenesená",J297,0)</f>
        <v>0</v>
      </c>
      <c r="BH297" s="237">
        <f>IF(N297="sníž. přenesená",J297,0)</f>
        <v>0</v>
      </c>
      <c r="BI297" s="237">
        <f>IF(N297="nulová",J297,0)</f>
        <v>0</v>
      </c>
      <c r="BJ297" s="14" t="s">
        <v>80</v>
      </c>
      <c r="BK297" s="237">
        <f>ROUND(I297*H297,2)</f>
        <v>0</v>
      </c>
      <c r="BL297" s="14" t="s">
        <v>187</v>
      </c>
      <c r="BM297" s="236" t="s">
        <v>937</v>
      </c>
    </row>
    <row r="298" s="2" customFormat="1" ht="24.15" customHeight="1">
      <c r="A298" s="35"/>
      <c r="B298" s="36"/>
      <c r="C298" s="224" t="s">
        <v>938</v>
      </c>
      <c r="D298" s="224" t="s">
        <v>184</v>
      </c>
      <c r="E298" s="225" t="s">
        <v>939</v>
      </c>
      <c r="F298" s="226" t="s">
        <v>940</v>
      </c>
      <c r="G298" s="227" t="s">
        <v>197</v>
      </c>
      <c r="H298" s="228">
        <v>8.952</v>
      </c>
      <c r="I298" s="229"/>
      <c r="J298" s="230">
        <f>ROUND(I298*H298,2)</f>
        <v>0</v>
      </c>
      <c r="K298" s="231"/>
      <c r="L298" s="41"/>
      <c r="M298" s="232" t="s">
        <v>1</v>
      </c>
      <c r="N298" s="233" t="s">
        <v>38</v>
      </c>
      <c r="O298" s="88"/>
      <c r="P298" s="234">
        <f>O298*H298</f>
        <v>0</v>
      </c>
      <c r="Q298" s="234">
        <v>0.012959999999999999</v>
      </c>
      <c r="R298" s="234">
        <f>Q298*H298</f>
        <v>0.11601792</v>
      </c>
      <c r="S298" s="234">
        <v>0</v>
      </c>
      <c r="T298" s="23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6" t="s">
        <v>187</v>
      </c>
      <c r="AT298" s="236" t="s">
        <v>184</v>
      </c>
      <c r="AU298" s="236" t="s">
        <v>82</v>
      </c>
      <c r="AY298" s="14" t="s">
        <v>182</v>
      </c>
      <c r="BE298" s="237">
        <f>IF(N298="základní",J298,0)</f>
        <v>0</v>
      </c>
      <c r="BF298" s="237">
        <f>IF(N298="snížená",J298,0)</f>
        <v>0</v>
      </c>
      <c r="BG298" s="237">
        <f>IF(N298="zákl. přenesená",J298,0)</f>
        <v>0</v>
      </c>
      <c r="BH298" s="237">
        <f>IF(N298="sníž. přenesená",J298,0)</f>
        <v>0</v>
      </c>
      <c r="BI298" s="237">
        <f>IF(N298="nulová",J298,0)</f>
        <v>0</v>
      </c>
      <c r="BJ298" s="14" t="s">
        <v>80</v>
      </c>
      <c r="BK298" s="237">
        <f>ROUND(I298*H298,2)</f>
        <v>0</v>
      </c>
      <c r="BL298" s="14" t="s">
        <v>187</v>
      </c>
      <c r="BM298" s="236" t="s">
        <v>941</v>
      </c>
    </row>
    <row r="299" s="2" customFormat="1" ht="24.15" customHeight="1">
      <c r="A299" s="35"/>
      <c r="B299" s="36"/>
      <c r="C299" s="224" t="s">
        <v>942</v>
      </c>
      <c r="D299" s="224" t="s">
        <v>184</v>
      </c>
      <c r="E299" s="225" t="s">
        <v>943</v>
      </c>
      <c r="F299" s="226" t="s">
        <v>944</v>
      </c>
      <c r="G299" s="227" t="s">
        <v>197</v>
      </c>
      <c r="H299" s="228">
        <v>8.952</v>
      </c>
      <c r="I299" s="229"/>
      <c r="J299" s="230">
        <f>ROUND(I299*H299,2)</f>
        <v>0</v>
      </c>
      <c r="K299" s="231"/>
      <c r="L299" s="41"/>
      <c r="M299" s="232" t="s">
        <v>1</v>
      </c>
      <c r="N299" s="233" t="s">
        <v>38</v>
      </c>
      <c r="O299" s="88"/>
      <c r="P299" s="234">
        <f>O299*H299</f>
        <v>0</v>
      </c>
      <c r="Q299" s="234">
        <v>0</v>
      </c>
      <c r="R299" s="234">
        <f>Q299*H299</f>
        <v>0</v>
      </c>
      <c r="S299" s="234">
        <v>0</v>
      </c>
      <c r="T299" s="235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6" t="s">
        <v>187</v>
      </c>
      <c r="AT299" s="236" t="s">
        <v>184</v>
      </c>
      <c r="AU299" s="236" t="s">
        <v>82</v>
      </c>
      <c r="AY299" s="14" t="s">
        <v>182</v>
      </c>
      <c r="BE299" s="237">
        <f>IF(N299="základní",J299,0)</f>
        <v>0</v>
      </c>
      <c r="BF299" s="237">
        <f>IF(N299="snížená",J299,0)</f>
        <v>0</v>
      </c>
      <c r="BG299" s="237">
        <f>IF(N299="zákl. přenesená",J299,0)</f>
        <v>0</v>
      </c>
      <c r="BH299" s="237">
        <f>IF(N299="sníž. přenesená",J299,0)</f>
        <v>0</v>
      </c>
      <c r="BI299" s="237">
        <f>IF(N299="nulová",J299,0)</f>
        <v>0</v>
      </c>
      <c r="BJ299" s="14" t="s">
        <v>80</v>
      </c>
      <c r="BK299" s="237">
        <f>ROUND(I299*H299,2)</f>
        <v>0</v>
      </c>
      <c r="BL299" s="14" t="s">
        <v>187</v>
      </c>
      <c r="BM299" s="236" t="s">
        <v>945</v>
      </c>
    </row>
    <row r="300" s="2" customFormat="1" ht="16.5" customHeight="1">
      <c r="A300" s="35"/>
      <c r="B300" s="36"/>
      <c r="C300" s="224" t="s">
        <v>946</v>
      </c>
      <c r="D300" s="224" t="s">
        <v>184</v>
      </c>
      <c r="E300" s="225" t="s">
        <v>947</v>
      </c>
      <c r="F300" s="226" t="s">
        <v>948</v>
      </c>
      <c r="G300" s="227" t="s">
        <v>236</v>
      </c>
      <c r="H300" s="228">
        <v>4.6449999999999996</v>
      </c>
      <c r="I300" s="229"/>
      <c r="J300" s="230">
        <f>ROUND(I300*H300,2)</f>
        <v>0</v>
      </c>
      <c r="K300" s="231"/>
      <c r="L300" s="41"/>
      <c r="M300" s="232" t="s">
        <v>1</v>
      </c>
      <c r="N300" s="233" t="s">
        <v>38</v>
      </c>
      <c r="O300" s="88"/>
      <c r="P300" s="234">
        <f>O300*H300</f>
        <v>0</v>
      </c>
      <c r="Q300" s="234">
        <v>0.13677</v>
      </c>
      <c r="R300" s="234">
        <f>Q300*H300</f>
        <v>0.63529664999999991</v>
      </c>
      <c r="S300" s="234">
        <v>0</v>
      </c>
      <c r="T300" s="23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6" t="s">
        <v>187</v>
      </c>
      <c r="AT300" s="236" t="s">
        <v>184</v>
      </c>
      <c r="AU300" s="236" t="s">
        <v>82</v>
      </c>
      <c r="AY300" s="14" t="s">
        <v>182</v>
      </c>
      <c r="BE300" s="237">
        <f>IF(N300="základní",J300,0)</f>
        <v>0</v>
      </c>
      <c r="BF300" s="237">
        <f>IF(N300="snížená",J300,0)</f>
        <v>0</v>
      </c>
      <c r="BG300" s="237">
        <f>IF(N300="zákl. přenesená",J300,0)</f>
        <v>0</v>
      </c>
      <c r="BH300" s="237">
        <f>IF(N300="sníž. přenesená",J300,0)</f>
        <v>0</v>
      </c>
      <c r="BI300" s="237">
        <f>IF(N300="nulová",J300,0)</f>
        <v>0</v>
      </c>
      <c r="BJ300" s="14" t="s">
        <v>80</v>
      </c>
      <c r="BK300" s="237">
        <f>ROUND(I300*H300,2)</f>
        <v>0</v>
      </c>
      <c r="BL300" s="14" t="s">
        <v>187</v>
      </c>
      <c r="BM300" s="236" t="s">
        <v>949</v>
      </c>
    </row>
    <row r="301" s="2" customFormat="1" ht="21.75" customHeight="1">
      <c r="A301" s="35"/>
      <c r="B301" s="36"/>
      <c r="C301" s="243" t="s">
        <v>950</v>
      </c>
      <c r="D301" s="243" t="s">
        <v>469</v>
      </c>
      <c r="E301" s="244" t="s">
        <v>951</v>
      </c>
      <c r="F301" s="245" t="s">
        <v>952</v>
      </c>
      <c r="G301" s="246" t="s">
        <v>241</v>
      </c>
      <c r="H301" s="247">
        <v>17</v>
      </c>
      <c r="I301" s="248"/>
      <c r="J301" s="249">
        <f>ROUND(I301*H301,2)</f>
        <v>0</v>
      </c>
      <c r="K301" s="250"/>
      <c r="L301" s="251"/>
      <c r="M301" s="252" t="s">
        <v>1</v>
      </c>
      <c r="N301" s="253" t="s">
        <v>38</v>
      </c>
      <c r="O301" s="88"/>
      <c r="P301" s="234">
        <f>O301*H301</f>
        <v>0</v>
      </c>
      <c r="Q301" s="234">
        <v>0.021000000000000001</v>
      </c>
      <c r="R301" s="234">
        <f>Q301*H301</f>
        <v>0.35700000000000004</v>
      </c>
      <c r="S301" s="234">
        <v>0</v>
      </c>
      <c r="T301" s="23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6" t="s">
        <v>214</v>
      </c>
      <c r="AT301" s="236" t="s">
        <v>469</v>
      </c>
      <c r="AU301" s="236" t="s">
        <v>82</v>
      </c>
      <c r="AY301" s="14" t="s">
        <v>182</v>
      </c>
      <c r="BE301" s="237">
        <f>IF(N301="základní",J301,0)</f>
        <v>0</v>
      </c>
      <c r="BF301" s="237">
        <f>IF(N301="snížená",J301,0)</f>
        <v>0</v>
      </c>
      <c r="BG301" s="237">
        <f>IF(N301="zákl. přenesená",J301,0)</f>
        <v>0</v>
      </c>
      <c r="BH301" s="237">
        <f>IF(N301="sníž. přenesená",J301,0)</f>
        <v>0</v>
      </c>
      <c r="BI301" s="237">
        <f>IF(N301="nulová",J301,0)</f>
        <v>0</v>
      </c>
      <c r="BJ301" s="14" t="s">
        <v>80</v>
      </c>
      <c r="BK301" s="237">
        <f>ROUND(I301*H301,2)</f>
        <v>0</v>
      </c>
      <c r="BL301" s="14" t="s">
        <v>187</v>
      </c>
      <c r="BM301" s="236" t="s">
        <v>953</v>
      </c>
    </row>
    <row r="302" s="2" customFormat="1" ht="24.15" customHeight="1">
      <c r="A302" s="35"/>
      <c r="B302" s="36"/>
      <c r="C302" s="224" t="s">
        <v>954</v>
      </c>
      <c r="D302" s="224" t="s">
        <v>184</v>
      </c>
      <c r="E302" s="225" t="s">
        <v>955</v>
      </c>
      <c r="F302" s="226" t="s">
        <v>956</v>
      </c>
      <c r="G302" s="227" t="s">
        <v>236</v>
      </c>
      <c r="H302" s="228">
        <v>20.780000000000001</v>
      </c>
      <c r="I302" s="229"/>
      <c r="J302" s="230">
        <f>ROUND(I302*H302,2)</f>
        <v>0</v>
      </c>
      <c r="K302" s="231"/>
      <c r="L302" s="41"/>
      <c r="M302" s="232" t="s">
        <v>1</v>
      </c>
      <c r="N302" s="233" t="s">
        <v>38</v>
      </c>
      <c r="O302" s="88"/>
      <c r="P302" s="234">
        <f>O302*H302</f>
        <v>0</v>
      </c>
      <c r="Q302" s="234">
        <v>0.11046</v>
      </c>
      <c r="R302" s="234">
        <f>Q302*H302</f>
        <v>2.2953588000000003</v>
      </c>
      <c r="S302" s="234">
        <v>0</v>
      </c>
      <c r="T302" s="23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6" t="s">
        <v>187</v>
      </c>
      <c r="AT302" s="236" t="s">
        <v>184</v>
      </c>
      <c r="AU302" s="236" t="s">
        <v>82</v>
      </c>
      <c r="AY302" s="14" t="s">
        <v>182</v>
      </c>
      <c r="BE302" s="237">
        <f>IF(N302="základní",J302,0)</f>
        <v>0</v>
      </c>
      <c r="BF302" s="237">
        <f>IF(N302="snížená",J302,0)</f>
        <v>0</v>
      </c>
      <c r="BG302" s="237">
        <f>IF(N302="zákl. přenesená",J302,0)</f>
        <v>0</v>
      </c>
      <c r="BH302" s="237">
        <f>IF(N302="sníž. přenesená",J302,0)</f>
        <v>0</v>
      </c>
      <c r="BI302" s="237">
        <f>IF(N302="nulová",J302,0)</f>
        <v>0</v>
      </c>
      <c r="BJ302" s="14" t="s">
        <v>80</v>
      </c>
      <c r="BK302" s="237">
        <f>ROUND(I302*H302,2)</f>
        <v>0</v>
      </c>
      <c r="BL302" s="14" t="s">
        <v>187</v>
      </c>
      <c r="BM302" s="236" t="s">
        <v>957</v>
      </c>
    </row>
    <row r="303" s="2" customFormat="1" ht="16.5" customHeight="1">
      <c r="A303" s="35"/>
      <c r="B303" s="36"/>
      <c r="C303" s="224" t="s">
        <v>958</v>
      </c>
      <c r="D303" s="224" t="s">
        <v>184</v>
      </c>
      <c r="E303" s="225" t="s">
        <v>959</v>
      </c>
      <c r="F303" s="226" t="s">
        <v>960</v>
      </c>
      <c r="G303" s="227" t="s">
        <v>197</v>
      </c>
      <c r="H303" s="228">
        <v>3.8719999999999999</v>
      </c>
      <c r="I303" s="229"/>
      <c r="J303" s="230">
        <f>ROUND(I303*H303,2)</f>
        <v>0</v>
      </c>
      <c r="K303" s="231"/>
      <c r="L303" s="41"/>
      <c r="M303" s="232" t="s">
        <v>1</v>
      </c>
      <c r="N303" s="233" t="s">
        <v>38</v>
      </c>
      <c r="O303" s="88"/>
      <c r="P303" s="234">
        <f>O303*H303</f>
        <v>0</v>
      </c>
      <c r="Q303" s="234">
        <v>0.00792</v>
      </c>
      <c r="R303" s="234">
        <f>Q303*H303</f>
        <v>0.030666239999999997</v>
      </c>
      <c r="S303" s="234">
        <v>0</v>
      </c>
      <c r="T303" s="23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6" t="s">
        <v>187</v>
      </c>
      <c r="AT303" s="236" t="s">
        <v>184</v>
      </c>
      <c r="AU303" s="236" t="s">
        <v>82</v>
      </c>
      <c r="AY303" s="14" t="s">
        <v>182</v>
      </c>
      <c r="BE303" s="237">
        <f>IF(N303="základní",J303,0)</f>
        <v>0</v>
      </c>
      <c r="BF303" s="237">
        <f>IF(N303="snížená",J303,0)</f>
        <v>0</v>
      </c>
      <c r="BG303" s="237">
        <f>IF(N303="zákl. přenesená",J303,0)</f>
        <v>0</v>
      </c>
      <c r="BH303" s="237">
        <f>IF(N303="sníž. přenesená",J303,0)</f>
        <v>0</v>
      </c>
      <c r="BI303" s="237">
        <f>IF(N303="nulová",J303,0)</f>
        <v>0</v>
      </c>
      <c r="BJ303" s="14" t="s">
        <v>80</v>
      </c>
      <c r="BK303" s="237">
        <f>ROUND(I303*H303,2)</f>
        <v>0</v>
      </c>
      <c r="BL303" s="14" t="s">
        <v>187</v>
      </c>
      <c r="BM303" s="236" t="s">
        <v>961</v>
      </c>
    </row>
    <row r="304" s="2" customFormat="1" ht="16.5" customHeight="1">
      <c r="A304" s="35"/>
      <c r="B304" s="36"/>
      <c r="C304" s="224" t="s">
        <v>962</v>
      </c>
      <c r="D304" s="224" t="s">
        <v>184</v>
      </c>
      <c r="E304" s="225" t="s">
        <v>963</v>
      </c>
      <c r="F304" s="226" t="s">
        <v>964</v>
      </c>
      <c r="G304" s="227" t="s">
        <v>197</v>
      </c>
      <c r="H304" s="228">
        <v>3.8719999999999999</v>
      </c>
      <c r="I304" s="229"/>
      <c r="J304" s="230">
        <f>ROUND(I304*H304,2)</f>
        <v>0</v>
      </c>
      <c r="K304" s="231"/>
      <c r="L304" s="41"/>
      <c r="M304" s="232" t="s">
        <v>1</v>
      </c>
      <c r="N304" s="233" t="s">
        <v>38</v>
      </c>
      <c r="O304" s="88"/>
      <c r="P304" s="234">
        <f>O304*H304</f>
        <v>0</v>
      </c>
      <c r="Q304" s="234">
        <v>0</v>
      </c>
      <c r="R304" s="234">
        <f>Q304*H304</f>
        <v>0</v>
      </c>
      <c r="S304" s="234">
        <v>0</v>
      </c>
      <c r="T304" s="23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6" t="s">
        <v>187</v>
      </c>
      <c r="AT304" s="236" t="s">
        <v>184</v>
      </c>
      <c r="AU304" s="236" t="s">
        <v>82</v>
      </c>
      <c r="AY304" s="14" t="s">
        <v>182</v>
      </c>
      <c r="BE304" s="237">
        <f>IF(N304="základní",J304,0)</f>
        <v>0</v>
      </c>
      <c r="BF304" s="237">
        <f>IF(N304="snížená",J304,0)</f>
        <v>0</v>
      </c>
      <c r="BG304" s="237">
        <f>IF(N304="zákl. přenesená",J304,0)</f>
        <v>0</v>
      </c>
      <c r="BH304" s="237">
        <f>IF(N304="sníž. přenesená",J304,0)</f>
        <v>0</v>
      </c>
      <c r="BI304" s="237">
        <f>IF(N304="nulová",J304,0)</f>
        <v>0</v>
      </c>
      <c r="BJ304" s="14" t="s">
        <v>80</v>
      </c>
      <c r="BK304" s="237">
        <f>ROUND(I304*H304,2)</f>
        <v>0</v>
      </c>
      <c r="BL304" s="14" t="s">
        <v>187</v>
      </c>
      <c r="BM304" s="236" t="s">
        <v>965</v>
      </c>
    </row>
    <row r="305" s="12" customFormat="1" ht="22.8" customHeight="1">
      <c r="A305" s="12"/>
      <c r="B305" s="208"/>
      <c r="C305" s="209"/>
      <c r="D305" s="210" t="s">
        <v>72</v>
      </c>
      <c r="E305" s="222" t="s">
        <v>202</v>
      </c>
      <c r="F305" s="222" t="s">
        <v>966</v>
      </c>
      <c r="G305" s="209"/>
      <c r="H305" s="209"/>
      <c r="I305" s="212"/>
      <c r="J305" s="223">
        <f>BK305</f>
        <v>0</v>
      </c>
      <c r="K305" s="209"/>
      <c r="L305" s="214"/>
      <c r="M305" s="215"/>
      <c r="N305" s="216"/>
      <c r="O305" s="216"/>
      <c r="P305" s="217">
        <f>SUM(P306:P310)</f>
        <v>0</v>
      </c>
      <c r="Q305" s="216"/>
      <c r="R305" s="217">
        <f>SUM(R306:R310)</f>
        <v>50.22945524</v>
      </c>
      <c r="S305" s="216"/>
      <c r="T305" s="218">
        <f>SUM(T306:T310)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9" t="s">
        <v>80</v>
      </c>
      <c r="AT305" s="220" t="s">
        <v>72</v>
      </c>
      <c r="AU305" s="220" t="s">
        <v>80</v>
      </c>
      <c r="AY305" s="219" t="s">
        <v>182</v>
      </c>
      <c r="BK305" s="221">
        <f>SUM(BK306:BK310)</f>
        <v>0</v>
      </c>
    </row>
    <row r="306" s="2" customFormat="1" ht="24.15" customHeight="1">
      <c r="A306" s="35"/>
      <c r="B306" s="36"/>
      <c r="C306" s="224" t="s">
        <v>967</v>
      </c>
      <c r="D306" s="224" t="s">
        <v>184</v>
      </c>
      <c r="E306" s="225" t="s">
        <v>968</v>
      </c>
      <c r="F306" s="226" t="s">
        <v>969</v>
      </c>
      <c r="G306" s="227" t="s">
        <v>197</v>
      </c>
      <c r="H306" s="228">
        <v>36.116</v>
      </c>
      <c r="I306" s="229"/>
      <c r="J306" s="230">
        <f>ROUND(I306*H306,2)</f>
        <v>0</v>
      </c>
      <c r="K306" s="231"/>
      <c r="L306" s="41"/>
      <c r="M306" s="232" t="s">
        <v>1</v>
      </c>
      <c r="N306" s="233" t="s">
        <v>38</v>
      </c>
      <c r="O306" s="88"/>
      <c r="P306" s="234">
        <f>O306*H306</f>
        <v>0</v>
      </c>
      <c r="Q306" s="234">
        <v>0.57499999999999996</v>
      </c>
      <c r="R306" s="234">
        <f>Q306*H306</f>
        <v>20.766699999999997</v>
      </c>
      <c r="S306" s="234">
        <v>0</v>
      </c>
      <c r="T306" s="23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6" t="s">
        <v>187</v>
      </c>
      <c r="AT306" s="236" t="s">
        <v>184</v>
      </c>
      <c r="AU306" s="236" t="s">
        <v>82</v>
      </c>
      <c r="AY306" s="14" t="s">
        <v>182</v>
      </c>
      <c r="BE306" s="237">
        <f>IF(N306="základní",J306,0)</f>
        <v>0</v>
      </c>
      <c r="BF306" s="237">
        <f>IF(N306="snížená",J306,0)</f>
        <v>0</v>
      </c>
      <c r="BG306" s="237">
        <f>IF(N306="zákl. přenesená",J306,0)</f>
        <v>0</v>
      </c>
      <c r="BH306" s="237">
        <f>IF(N306="sníž. přenesená",J306,0)</f>
        <v>0</v>
      </c>
      <c r="BI306" s="237">
        <f>IF(N306="nulová",J306,0)</f>
        <v>0</v>
      </c>
      <c r="BJ306" s="14" t="s">
        <v>80</v>
      </c>
      <c r="BK306" s="237">
        <f>ROUND(I306*H306,2)</f>
        <v>0</v>
      </c>
      <c r="BL306" s="14" t="s">
        <v>187</v>
      </c>
      <c r="BM306" s="236" t="s">
        <v>970</v>
      </c>
    </row>
    <row r="307" s="2" customFormat="1" ht="24.15" customHeight="1">
      <c r="A307" s="35"/>
      <c r="B307" s="36"/>
      <c r="C307" s="224" t="s">
        <v>971</v>
      </c>
      <c r="D307" s="224" t="s">
        <v>184</v>
      </c>
      <c r="E307" s="225" t="s">
        <v>972</v>
      </c>
      <c r="F307" s="226" t="s">
        <v>973</v>
      </c>
      <c r="G307" s="227" t="s">
        <v>197</v>
      </c>
      <c r="H307" s="228">
        <v>36.116</v>
      </c>
      <c r="I307" s="229"/>
      <c r="J307" s="230">
        <f>ROUND(I307*H307,2)</f>
        <v>0</v>
      </c>
      <c r="K307" s="231"/>
      <c r="L307" s="41"/>
      <c r="M307" s="232" t="s">
        <v>1</v>
      </c>
      <c r="N307" s="233" t="s">
        <v>38</v>
      </c>
      <c r="O307" s="88"/>
      <c r="P307" s="234">
        <f>O307*H307</f>
        <v>0</v>
      </c>
      <c r="Q307" s="234">
        <v>0.089219999999999994</v>
      </c>
      <c r="R307" s="234">
        <f>Q307*H307</f>
        <v>3.2222695199999998</v>
      </c>
      <c r="S307" s="234">
        <v>0</v>
      </c>
      <c r="T307" s="235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36" t="s">
        <v>187</v>
      </c>
      <c r="AT307" s="236" t="s">
        <v>184</v>
      </c>
      <c r="AU307" s="236" t="s">
        <v>82</v>
      </c>
      <c r="AY307" s="14" t="s">
        <v>182</v>
      </c>
      <c r="BE307" s="237">
        <f>IF(N307="základní",J307,0)</f>
        <v>0</v>
      </c>
      <c r="BF307" s="237">
        <f>IF(N307="snížená",J307,0)</f>
        <v>0</v>
      </c>
      <c r="BG307" s="237">
        <f>IF(N307="zákl. přenesená",J307,0)</f>
        <v>0</v>
      </c>
      <c r="BH307" s="237">
        <f>IF(N307="sníž. přenesená",J307,0)</f>
        <v>0</v>
      </c>
      <c r="BI307" s="237">
        <f>IF(N307="nulová",J307,0)</f>
        <v>0</v>
      </c>
      <c r="BJ307" s="14" t="s">
        <v>80</v>
      </c>
      <c r="BK307" s="237">
        <f>ROUND(I307*H307,2)</f>
        <v>0</v>
      </c>
      <c r="BL307" s="14" t="s">
        <v>187</v>
      </c>
      <c r="BM307" s="236" t="s">
        <v>974</v>
      </c>
    </row>
    <row r="308" s="2" customFormat="1" ht="24.15" customHeight="1">
      <c r="A308" s="35"/>
      <c r="B308" s="36"/>
      <c r="C308" s="243" t="s">
        <v>975</v>
      </c>
      <c r="D308" s="243" t="s">
        <v>469</v>
      </c>
      <c r="E308" s="244" t="s">
        <v>976</v>
      </c>
      <c r="F308" s="245" t="s">
        <v>977</v>
      </c>
      <c r="G308" s="246" t="s">
        <v>197</v>
      </c>
      <c r="H308" s="247">
        <v>37.198999999999998</v>
      </c>
      <c r="I308" s="248"/>
      <c r="J308" s="249">
        <f>ROUND(I308*H308,2)</f>
        <v>0</v>
      </c>
      <c r="K308" s="250"/>
      <c r="L308" s="251"/>
      <c r="M308" s="252" t="s">
        <v>1</v>
      </c>
      <c r="N308" s="253" t="s">
        <v>38</v>
      </c>
      <c r="O308" s="88"/>
      <c r="P308" s="234">
        <f>O308*H308</f>
        <v>0</v>
      </c>
      <c r="Q308" s="234">
        <v>0.13028000000000001</v>
      </c>
      <c r="R308" s="234">
        <f>Q308*H308</f>
        <v>4.84628572</v>
      </c>
      <c r="S308" s="234">
        <v>0</v>
      </c>
      <c r="T308" s="23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6" t="s">
        <v>978</v>
      </c>
      <c r="AT308" s="236" t="s">
        <v>469</v>
      </c>
      <c r="AU308" s="236" t="s">
        <v>82</v>
      </c>
      <c r="AY308" s="14" t="s">
        <v>182</v>
      </c>
      <c r="BE308" s="237">
        <f>IF(N308="základní",J308,0)</f>
        <v>0</v>
      </c>
      <c r="BF308" s="237">
        <f>IF(N308="snížená",J308,0)</f>
        <v>0</v>
      </c>
      <c r="BG308" s="237">
        <f>IF(N308="zákl. přenesená",J308,0)</f>
        <v>0</v>
      </c>
      <c r="BH308" s="237">
        <f>IF(N308="sníž. přenesená",J308,0)</f>
        <v>0</v>
      </c>
      <c r="BI308" s="237">
        <f>IF(N308="nulová",J308,0)</f>
        <v>0</v>
      </c>
      <c r="BJ308" s="14" t="s">
        <v>80</v>
      </c>
      <c r="BK308" s="237">
        <f>ROUND(I308*H308,2)</f>
        <v>0</v>
      </c>
      <c r="BL308" s="14" t="s">
        <v>631</v>
      </c>
      <c r="BM308" s="236" t="s">
        <v>979</v>
      </c>
    </row>
    <row r="309" s="2" customFormat="1" ht="33" customHeight="1">
      <c r="A309" s="35"/>
      <c r="B309" s="36"/>
      <c r="C309" s="224" t="s">
        <v>980</v>
      </c>
      <c r="D309" s="224" t="s">
        <v>184</v>
      </c>
      <c r="E309" s="225" t="s">
        <v>981</v>
      </c>
      <c r="F309" s="226" t="s">
        <v>982</v>
      </c>
      <c r="G309" s="227" t="s">
        <v>197</v>
      </c>
      <c r="H309" s="228">
        <v>150</v>
      </c>
      <c r="I309" s="229"/>
      <c r="J309" s="230">
        <f>ROUND(I309*H309,2)</f>
        <v>0</v>
      </c>
      <c r="K309" s="231"/>
      <c r="L309" s="41"/>
      <c r="M309" s="232" t="s">
        <v>1</v>
      </c>
      <c r="N309" s="233" t="s">
        <v>38</v>
      </c>
      <c r="O309" s="88"/>
      <c r="P309" s="234">
        <f>O309*H309</f>
        <v>0</v>
      </c>
      <c r="Q309" s="234">
        <v>0.11162</v>
      </c>
      <c r="R309" s="234">
        <f>Q309*H309</f>
        <v>16.742999999999999</v>
      </c>
      <c r="S309" s="234">
        <v>0</v>
      </c>
      <c r="T309" s="23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6" t="s">
        <v>187</v>
      </c>
      <c r="AT309" s="236" t="s">
        <v>184</v>
      </c>
      <c r="AU309" s="236" t="s">
        <v>82</v>
      </c>
      <c r="AY309" s="14" t="s">
        <v>182</v>
      </c>
      <c r="BE309" s="237">
        <f>IF(N309="základní",J309,0)</f>
        <v>0</v>
      </c>
      <c r="BF309" s="237">
        <f>IF(N309="snížená",J309,0)</f>
        <v>0</v>
      </c>
      <c r="BG309" s="237">
        <f>IF(N309="zákl. přenesená",J309,0)</f>
        <v>0</v>
      </c>
      <c r="BH309" s="237">
        <f>IF(N309="sníž. přenesená",J309,0)</f>
        <v>0</v>
      </c>
      <c r="BI309" s="237">
        <f>IF(N309="nulová",J309,0)</f>
        <v>0</v>
      </c>
      <c r="BJ309" s="14" t="s">
        <v>80</v>
      </c>
      <c r="BK309" s="237">
        <f>ROUND(I309*H309,2)</f>
        <v>0</v>
      </c>
      <c r="BL309" s="14" t="s">
        <v>187</v>
      </c>
      <c r="BM309" s="236" t="s">
        <v>983</v>
      </c>
    </row>
    <row r="310" s="2" customFormat="1" ht="24.15" customHeight="1">
      <c r="A310" s="35"/>
      <c r="B310" s="36"/>
      <c r="C310" s="243" t="s">
        <v>984</v>
      </c>
      <c r="D310" s="243" t="s">
        <v>469</v>
      </c>
      <c r="E310" s="244" t="s">
        <v>985</v>
      </c>
      <c r="F310" s="245" t="s">
        <v>986</v>
      </c>
      <c r="G310" s="246" t="s">
        <v>197</v>
      </c>
      <c r="H310" s="247">
        <v>30.600000000000001</v>
      </c>
      <c r="I310" s="248"/>
      <c r="J310" s="249">
        <f>ROUND(I310*H310,2)</f>
        <v>0</v>
      </c>
      <c r="K310" s="250"/>
      <c r="L310" s="251"/>
      <c r="M310" s="252" t="s">
        <v>1</v>
      </c>
      <c r="N310" s="253" t="s">
        <v>38</v>
      </c>
      <c r="O310" s="88"/>
      <c r="P310" s="234">
        <f>O310*H310</f>
        <v>0</v>
      </c>
      <c r="Q310" s="234">
        <v>0.152</v>
      </c>
      <c r="R310" s="234">
        <f>Q310*H310</f>
        <v>4.6512000000000002</v>
      </c>
      <c r="S310" s="234">
        <v>0</v>
      </c>
      <c r="T310" s="23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6" t="s">
        <v>214</v>
      </c>
      <c r="AT310" s="236" t="s">
        <v>469</v>
      </c>
      <c r="AU310" s="236" t="s">
        <v>82</v>
      </c>
      <c r="AY310" s="14" t="s">
        <v>182</v>
      </c>
      <c r="BE310" s="237">
        <f>IF(N310="základní",J310,0)</f>
        <v>0</v>
      </c>
      <c r="BF310" s="237">
        <f>IF(N310="snížená",J310,0)</f>
        <v>0</v>
      </c>
      <c r="BG310" s="237">
        <f>IF(N310="zákl. přenesená",J310,0)</f>
        <v>0</v>
      </c>
      <c r="BH310" s="237">
        <f>IF(N310="sníž. přenesená",J310,0)</f>
        <v>0</v>
      </c>
      <c r="BI310" s="237">
        <f>IF(N310="nulová",J310,0)</f>
        <v>0</v>
      </c>
      <c r="BJ310" s="14" t="s">
        <v>80</v>
      </c>
      <c r="BK310" s="237">
        <f>ROUND(I310*H310,2)</f>
        <v>0</v>
      </c>
      <c r="BL310" s="14" t="s">
        <v>187</v>
      </c>
      <c r="BM310" s="236" t="s">
        <v>987</v>
      </c>
    </row>
    <row r="311" s="12" customFormat="1" ht="22.8" customHeight="1">
      <c r="A311" s="12"/>
      <c r="B311" s="208"/>
      <c r="C311" s="209"/>
      <c r="D311" s="210" t="s">
        <v>72</v>
      </c>
      <c r="E311" s="222" t="s">
        <v>206</v>
      </c>
      <c r="F311" s="222" t="s">
        <v>988</v>
      </c>
      <c r="G311" s="209"/>
      <c r="H311" s="209"/>
      <c r="I311" s="212"/>
      <c r="J311" s="223">
        <f>BK311</f>
        <v>0</v>
      </c>
      <c r="K311" s="209"/>
      <c r="L311" s="214"/>
      <c r="M311" s="215"/>
      <c r="N311" s="216"/>
      <c r="O311" s="216"/>
      <c r="P311" s="217">
        <f>P312+SUM(P313:P357)</f>
        <v>0</v>
      </c>
      <c r="Q311" s="216"/>
      <c r="R311" s="217">
        <f>R312+SUM(R313:R357)</f>
        <v>182.43058694000001</v>
      </c>
      <c r="S311" s="216"/>
      <c r="T311" s="218">
        <f>T312+SUM(T313:T357)</f>
        <v>3.3200000000000003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9" t="s">
        <v>80</v>
      </c>
      <c r="AT311" s="220" t="s">
        <v>72</v>
      </c>
      <c r="AU311" s="220" t="s">
        <v>80</v>
      </c>
      <c r="AY311" s="219" t="s">
        <v>182</v>
      </c>
      <c r="BK311" s="221">
        <f>BK312+SUM(BK313:BK357)</f>
        <v>0</v>
      </c>
    </row>
    <row r="312" s="2" customFormat="1" ht="24.15" customHeight="1">
      <c r="A312" s="35"/>
      <c r="B312" s="36"/>
      <c r="C312" s="224" t="s">
        <v>989</v>
      </c>
      <c r="D312" s="224" t="s">
        <v>184</v>
      </c>
      <c r="E312" s="225" t="s">
        <v>990</v>
      </c>
      <c r="F312" s="226" t="s">
        <v>991</v>
      </c>
      <c r="G312" s="227" t="s">
        <v>197</v>
      </c>
      <c r="H312" s="228">
        <v>713.86000000000001</v>
      </c>
      <c r="I312" s="229"/>
      <c r="J312" s="230">
        <f>ROUND(I312*H312,2)</f>
        <v>0</v>
      </c>
      <c r="K312" s="231"/>
      <c r="L312" s="41"/>
      <c r="M312" s="232" t="s">
        <v>1</v>
      </c>
      <c r="N312" s="233" t="s">
        <v>38</v>
      </c>
      <c r="O312" s="88"/>
      <c r="P312" s="234">
        <f>O312*H312</f>
        <v>0</v>
      </c>
      <c r="Q312" s="234">
        <v>0.0073499999999999998</v>
      </c>
      <c r="R312" s="234">
        <f>Q312*H312</f>
        <v>5.2468709999999996</v>
      </c>
      <c r="S312" s="234">
        <v>0</v>
      </c>
      <c r="T312" s="23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6" t="s">
        <v>187</v>
      </c>
      <c r="AT312" s="236" t="s">
        <v>184</v>
      </c>
      <c r="AU312" s="236" t="s">
        <v>82</v>
      </c>
      <c r="AY312" s="14" t="s">
        <v>182</v>
      </c>
      <c r="BE312" s="237">
        <f>IF(N312="základní",J312,0)</f>
        <v>0</v>
      </c>
      <c r="BF312" s="237">
        <f>IF(N312="snížená",J312,0)</f>
        <v>0</v>
      </c>
      <c r="BG312" s="237">
        <f>IF(N312="zákl. přenesená",J312,0)</f>
        <v>0</v>
      </c>
      <c r="BH312" s="237">
        <f>IF(N312="sníž. přenesená",J312,0)</f>
        <v>0</v>
      </c>
      <c r="BI312" s="237">
        <f>IF(N312="nulová",J312,0)</f>
        <v>0</v>
      </c>
      <c r="BJ312" s="14" t="s">
        <v>80</v>
      </c>
      <c r="BK312" s="237">
        <f>ROUND(I312*H312,2)</f>
        <v>0</v>
      </c>
      <c r="BL312" s="14" t="s">
        <v>187</v>
      </c>
      <c r="BM312" s="236" t="s">
        <v>992</v>
      </c>
    </row>
    <row r="313" s="2" customFormat="1" ht="21.75" customHeight="1">
      <c r="A313" s="35"/>
      <c r="B313" s="36"/>
      <c r="C313" s="224" t="s">
        <v>993</v>
      </c>
      <c r="D313" s="224" t="s">
        <v>184</v>
      </c>
      <c r="E313" s="225" t="s">
        <v>994</v>
      </c>
      <c r="F313" s="226" t="s">
        <v>995</v>
      </c>
      <c r="G313" s="227" t="s">
        <v>197</v>
      </c>
      <c r="H313" s="228">
        <v>713.86000000000001</v>
      </c>
      <c r="I313" s="229"/>
      <c r="J313" s="230">
        <f>ROUND(I313*H313,2)</f>
        <v>0</v>
      </c>
      <c r="K313" s="231"/>
      <c r="L313" s="41"/>
      <c r="M313" s="232" t="s">
        <v>1</v>
      </c>
      <c r="N313" s="233" t="s">
        <v>38</v>
      </c>
      <c r="O313" s="88"/>
      <c r="P313" s="234">
        <f>O313*H313</f>
        <v>0</v>
      </c>
      <c r="Q313" s="234">
        <v>0.0043800000000000002</v>
      </c>
      <c r="R313" s="234">
        <f>Q313*H313</f>
        <v>3.1267068</v>
      </c>
      <c r="S313" s="234">
        <v>0</v>
      </c>
      <c r="T313" s="23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6" t="s">
        <v>187</v>
      </c>
      <c r="AT313" s="236" t="s">
        <v>184</v>
      </c>
      <c r="AU313" s="236" t="s">
        <v>82</v>
      </c>
      <c r="AY313" s="14" t="s">
        <v>182</v>
      </c>
      <c r="BE313" s="237">
        <f>IF(N313="základní",J313,0)</f>
        <v>0</v>
      </c>
      <c r="BF313" s="237">
        <f>IF(N313="snížená",J313,0)</f>
        <v>0</v>
      </c>
      <c r="BG313" s="237">
        <f>IF(N313="zákl. přenesená",J313,0)</f>
        <v>0</v>
      </c>
      <c r="BH313" s="237">
        <f>IF(N313="sníž. přenesená",J313,0)</f>
        <v>0</v>
      </c>
      <c r="BI313" s="237">
        <f>IF(N313="nulová",J313,0)</f>
        <v>0</v>
      </c>
      <c r="BJ313" s="14" t="s">
        <v>80</v>
      </c>
      <c r="BK313" s="237">
        <f>ROUND(I313*H313,2)</f>
        <v>0</v>
      </c>
      <c r="BL313" s="14" t="s">
        <v>187</v>
      </c>
      <c r="BM313" s="236" t="s">
        <v>996</v>
      </c>
    </row>
    <row r="314" s="2" customFormat="1" ht="24.15" customHeight="1">
      <c r="A314" s="35"/>
      <c r="B314" s="36"/>
      <c r="C314" s="224" t="s">
        <v>997</v>
      </c>
      <c r="D314" s="224" t="s">
        <v>184</v>
      </c>
      <c r="E314" s="225" t="s">
        <v>998</v>
      </c>
      <c r="F314" s="226" t="s">
        <v>999</v>
      </c>
      <c r="G314" s="227" t="s">
        <v>197</v>
      </c>
      <c r="H314" s="228">
        <v>713.86000000000001</v>
      </c>
      <c r="I314" s="229"/>
      <c r="J314" s="230">
        <f>ROUND(I314*H314,2)</f>
        <v>0</v>
      </c>
      <c r="K314" s="231"/>
      <c r="L314" s="41"/>
      <c r="M314" s="232" t="s">
        <v>1</v>
      </c>
      <c r="N314" s="233" t="s">
        <v>38</v>
      </c>
      <c r="O314" s="88"/>
      <c r="P314" s="234">
        <f>O314*H314</f>
        <v>0</v>
      </c>
      <c r="Q314" s="234">
        <v>0.018380000000000001</v>
      </c>
      <c r="R314" s="234">
        <f>Q314*H314</f>
        <v>13.120746800000001</v>
      </c>
      <c r="S314" s="234">
        <v>0</v>
      </c>
      <c r="T314" s="23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6" t="s">
        <v>187</v>
      </c>
      <c r="AT314" s="236" t="s">
        <v>184</v>
      </c>
      <c r="AU314" s="236" t="s">
        <v>82</v>
      </c>
      <c r="AY314" s="14" t="s">
        <v>182</v>
      </c>
      <c r="BE314" s="237">
        <f>IF(N314="základní",J314,0)</f>
        <v>0</v>
      </c>
      <c r="BF314" s="237">
        <f>IF(N314="snížená",J314,0)</f>
        <v>0</v>
      </c>
      <c r="BG314" s="237">
        <f>IF(N314="zákl. přenesená",J314,0)</f>
        <v>0</v>
      </c>
      <c r="BH314" s="237">
        <f>IF(N314="sníž. přenesená",J314,0)</f>
        <v>0</v>
      </c>
      <c r="BI314" s="237">
        <f>IF(N314="nulová",J314,0)</f>
        <v>0</v>
      </c>
      <c r="BJ314" s="14" t="s">
        <v>80</v>
      </c>
      <c r="BK314" s="237">
        <f>ROUND(I314*H314,2)</f>
        <v>0</v>
      </c>
      <c r="BL314" s="14" t="s">
        <v>187</v>
      </c>
      <c r="BM314" s="236" t="s">
        <v>1000</v>
      </c>
    </row>
    <row r="315" s="2" customFormat="1" ht="24.15" customHeight="1">
      <c r="A315" s="35"/>
      <c r="B315" s="36"/>
      <c r="C315" s="224" t="s">
        <v>1001</v>
      </c>
      <c r="D315" s="224" t="s">
        <v>184</v>
      </c>
      <c r="E315" s="225" t="s">
        <v>1002</v>
      </c>
      <c r="F315" s="226" t="s">
        <v>1003</v>
      </c>
      <c r="G315" s="227" t="s">
        <v>197</v>
      </c>
      <c r="H315" s="228">
        <v>713.86000000000001</v>
      </c>
      <c r="I315" s="229"/>
      <c r="J315" s="230">
        <f>ROUND(I315*H315,2)</f>
        <v>0</v>
      </c>
      <c r="K315" s="231"/>
      <c r="L315" s="41"/>
      <c r="M315" s="232" t="s">
        <v>1</v>
      </c>
      <c r="N315" s="233" t="s">
        <v>38</v>
      </c>
      <c r="O315" s="88"/>
      <c r="P315" s="234">
        <f>O315*H315</f>
        <v>0</v>
      </c>
      <c r="Q315" s="234">
        <v>0.0079000000000000008</v>
      </c>
      <c r="R315" s="234">
        <f>Q315*H315</f>
        <v>5.6394940000000009</v>
      </c>
      <c r="S315" s="234">
        <v>0</v>
      </c>
      <c r="T315" s="23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6" t="s">
        <v>187</v>
      </c>
      <c r="AT315" s="236" t="s">
        <v>184</v>
      </c>
      <c r="AU315" s="236" t="s">
        <v>82</v>
      </c>
      <c r="AY315" s="14" t="s">
        <v>182</v>
      </c>
      <c r="BE315" s="237">
        <f>IF(N315="základní",J315,0)</f>
        <v>0</v>
      </c>
      <c r="BF315" s="237">
        <f>IF(N315="snížená",J315,0)</f>
        <v>0</v>
      </c>
      <c r="BG315" s="237">
        <f>IF(N315="zákl. přenesená",J315,0)</f>
        <v>0</v>
      </c>
      <c r="BH315" s="237">
        <f>IF(N315="sníž. přenesená",J315,0)</f>
        <v>0</v>
      </c>
      <c r="BI315" s="237">
        <f>IF(N315="nulová",J315,0)</f>
        <v>0</v>
      </c>
      <c r="BJ315" s="14" t="s">
        <v>80</v>
      </c>
      <c r="BK315" s="237">
        <f>ROUND(I315*H315,2)</f>
        <v>0</v>
      </c>
      <c r="BL315" s="14" t="s">
        <v>187</v>
      </c>
      <c r="BM315" s="236" t="s">
        <v>1004</v>
      </c>
    </row>
    <row r="316" s="2" customFormat="1" ht="24.15" customHeight="1">
      <c r="A316" s="35"/>
      <c r="B316" s="36"/>
      <c r="C316" s="224" t="s">
        <v>1005</v>
      </c>
      <c r="D316" s="224" t="s">
        <v>184</v>
      </c>
      <c r="E316" s="225" t="s">
        <v>1006</v>
      </c>
      <c r="F316" s="226" t="s">
        <v>1007</v>
      </c>
      <c r="G316" s="227" t="s">
        <v>197</v>
      </c>
      <c r="H316" s="228">
        <v>1363.5989999999999</v>
      </c>
      <c r="I316" s="229"/>
      <c r="J316" s="230">
        <f>ROUND(I316*H316,2)</f>
        <v>0</v>
      </c>
      <c r="K316" s="231"/>
      <c r="L316" s="41"/>
      <c r="M316" s="232" t="s">
        <v>1</v>
      </c>
      <c r="N316" s="233" t="s">
        <v>38</v>
      </c>
      <c r="O316" s="88"/>
      <c r="P316" s="234">
        <f>O316*H316</f>
        <v>0</v>
      </c>
      <c r="Q316" s="234">
        <v>0.0073499999999999998</v>
      </c>
      <c r="R316" s="234">
        <f>Q316*H316</f>
        <v>10.02245265</v>
      </c>
      <c r="S316" s="234">
        <v>0</v>
      </c>
      <c r="T316" s="23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6" t="s">
        <v>187</v>
      </c>
      <c r="AT316" s="236" t="s">
        <v>184</v>
      </c>
      <c r="AU316" s="236" t="s">
        <v>82</v>
      </c>
      <c r="AY316" s="14" t="s">
        <v>182</v>
      </c>
      <c r="BE316" s="237">
        <f>IF(N316="základní",J316,0)</f>
        <v>0</v>
      </c>
      <c r="BF316" s="237">
        <f>IF(N316="snížená",J316,0)</f>
        <v>0</v>
      </c>
      <c r="BG316" s="237">
        <f>IF(N316="zákl. přenesená",J316,0)</f>
        <v>0</v>
      </c>
      <c r="BH316" s="237">
        <f>IF(N316="sníž. přenesená",J316,0)</f>
        <v>0</v>
      </c>
      <c r="BI316" s="237">
        <f>IF(N316="nulová",J316,0)</f>
        <v>0</v>
      </c>
      <c r="BJ316" s="14" t="s">
        <v>80</v>
      </c>
      <c r="BK316" s="237">
        <f>ROUND(I316*H316,2)</f>
        <v>0</v>
      </c>
      <c r="BL316" s="14" t="s">
        <v>187</v>
      </c>
      <c r="BM316" s="236" t="s">
        <v>1008</v>
      </c>
    </row>
    <row r="317" s="2" customFormat="1" ht="24.15" customHeight="1">
      <c r="A317" s="35"/>
      <c r="B317" s="36"/>
      <c r="C317" s="224" t="s">
        <v>1009</v>
      </c>
      <c r="D317" s="224" t="s">
        <v>184</v>
      </c>
      <c r="E317" s="225" t="s">
        <v>1010</v>
      </c>
      <c r="F317" s="226" t="s">
        <v>1011</v>
      </c>
      <c r="G317" s="227" t="s">
        <v>197</v>
      </c>
      <c r="H317" s="228">
        <v>150.137</v>
      </c>
      <c r="I317" s="229"/>
      <c r="J317" s="230">
        <f>ROUND(I317*H317,2)</f>
        <v>0</v>
      </c>
      <c r="K317" s="231"/>
      <c r="L317" s="41"/>
      <c r="M317" s="232" t="s">
        <v>1</v>
      </c>
      <c r="N317" s="233" t="s">
        <v>38</v>
      </c>
      <c r="O317" s="88"/>
      <c r="P317" s="234">
        <f>O317*H317</f>
        <v>0</v>
      </c>
      <c r="Q317" s="234">
        <v>0.0080000000000000002</v>
      </c>
      <c r="R317" s="234">
        <f>Q317*H317</f>
        <v>1.2010959999999999</v>
      </c>
      <c r="S317" s="234">
        <v>0</v>
      </c>
      <c r="T317" s="23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6" t="s">
        <v>187</v>
      </c>
      <c r="AT317" s="236" t="s">
        <v>184</v>
      </c>
      <c r="AU317" s="236" t="s">
        <v>82</v>
      </c>
      <c r="AY317" s="14" t="s">
        <v>182</v>
      </c>
      <c r="BE317" s="237">
        <f>IF(N317="základní",J317,0)</f>
        <v>0</v>
      </c>
      <c r="BF317" s="237">
        <f>IF(N317="snížená",J317,0)</f>
        <v>0</v>
      </c>
      <c r="BG317" s="237">
        <f>IF(N317="zákl. přenesená",J317,0)</f>
        <v>0</v>
      </c>
      <c r="BH317" s="237">
        <f>IF(N317="sníž. přenesená",J317,0)</f>
        <v>0</v>
      </c>
      <c r="BI317" s="237">
        <f>IF(N317="nulová",J317,0)</f>
        <v>0</v>
      </c>
      <c r="BJ317" s="14" t="s">
        <v>80</v>
      </c>
      <c r="BK317" s="237">
        <f>ROUND(I317*H317,2)</f>
        <v>0</v>
      </c>
      <c r="BL317" s="14" t="s">
        <v>187</v>
      </c>
      <c r="BM317" s="236" t="s">
        <v>1012</v>
      </c>
    </row>
    <row r="318" s="2" customFormat="1" ht="21.75" customHeight="1">
      <c r="A318" s="35"/>
      <c r="B318" s="36"/>
      <c r="C318" s="224" t="s">
        <v>1013</v>
      </c>
      <c r="D318" s="224" t="s">
        <v>184</v>
      </c>
      <c r="E318" s="225" t="s">
        <v>1014</v>
      </c>
      <c r="F318" s="226" t="s">
        <v>1015</v>
      </c>
      <c r="G318" s="227" t="s">
        <v>197</v>
      </c>
      <c r="H318" s="228">
        <v>1363.5989999999999</v>
      </c>
      <c r="I318" s="229"/>
      <c r="J318" s="230">
        <f>ROUND(I318*H318,2)</f>
        <v>0</v>
      </c>
      <c r="K318" s="231"/>
      <c r="L318" s="41"/>
      <c r="M318" s="232" t="s">
        <v>1</v>
      </c>
      <c r="N318" s="233" t="s">
        <v>38</v>
      </c>
      <c r="O318" s="88"/>
      <c r="P318" s="234">
        <f>O318*H318</f>
        <v>0</v>
      </c>
      <c r="Q318" s="234">
        <v>0.0043800000000000002</v>
      </c>
      <c r="R318" s="234">
        <f>Q318*H318</f>
        <v>5.9725636199999999</v>
      </c>
      <c r="S318" s="234">
        <v>0</v>
      </c>
      <c r="T318" s="23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6" t="s">
        <v>187</v>
      </c>
      <c r="AT318" s="236" t="s">
        <v>184</v>
      </c>
      <c r="AU318" s="236" t="s">
        <v>82</v>
      </c>
      <c r="AY318" s="14" t="s">
        <v>182</v>
      </c>
      <c r="BE318" s="237">
        <f>IF(N318="základní",J318,0)</f>
        <v>0</v>
      </c>
      <c r="BF318" s="237">
        <f>IF(N318="snížená",J318,0)</f>
        <v>0</v>
      </c>
      <c r="BG318" s="237">
        <f>IF(N318="zákl. přenesená",J318,0)</f>
        <v>0</v>
      </c>
      <c r="BH318" s="237">
        <f>IF(N318="sníž. přenesená",J318,0)</f>
        <v>0</v>
      </c>
      <c r="BI318" s="237">
        <f>IF(N318="nulová",J318,0)</f>
        <v>0</v>
      </c>
      <c r="BJ318" s="14" t="s">
        <v>80</v>
      </c>
      <c r="BK318" s="237">
        <f>ROUND(I318*H318,2)</f>
        <v>0</v>
      </c>
      <c r="BL318" s="14" t="s">
        <v>187</v>
      </c>
      <c r="BM318" s="236" t="s">
        <v>1016</v>
      </c>
    </row>
    <row r="319" s="2" customFormat="1" ht="24.15" customHeight="1">
      <c r="A319" s="35"/>
      <c r="B319" s="36"/>
      <c r="C319" s="224" t="s">
        <v>1017</v>
      </c>
      <c r="D319" s="224" t="s">
        <v>184</v>
      </c>
      <c r="E319" s="225" t="s">
        <v>1018</v>
      </c>
      <c r="F319" s="226" t="s">
        <v>1019</v>
      </c>
      <c r="G319" s="227" t="s">
        <v>197</v>
      </c>
      <c r="H319" s="228">
        <v>97.525000000000006</v>
      </c>
      <c r="I319" s="229"/>
      <c r="J319" s="230">
        <f>ROUND(I319*H319,2)</f>
        <v>0</v>
      </c>
      <c r="K319" s="231"/>
      <c r="L319" s="41"/>
      <c r="M319" s="232" t="s">
        <v>1</v>
      </c>
      <c r="N319" s="233" t="s">
        <v>38</v>
      </c>
      <c r="O319" s="88"/>
      <c r="P319" s="234">
        <f>O319*H319</f>
        <v>0</v>
      </c>
      <c r="Q319" s="234">
        <v>0.015400000000000001</v>
      </c>
      <c r="R319" s="234">
        <f>Q319*H319</f>
        <v>1.5018850000000001</v>
      </c>
      <c r="S319" s="234">
        <v>0</v>
      </c>
      <c r="T319" s="23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6" t="s">
        <v>187</v>
      </c>
      <c r="AT319" s="236" t="s">
        <v>184</v>
      </c>
      <c r="AU319" s="236" t="s">
        <v>82</v>
      </c>
      <c r="AY319" s="14" t="s">
        <v>182</v>
      </c>
      <c r="BE319" s="237">
        <f>IF(N319="základní",J319,0)</f>
        <v>0</v>
      </c>
      <c r="BF319" s="237">
        <f>IF(N319="snížená",J319,0)</f>
        <v>0</v>
      </c>
      <c r="BG319" s="237">
        <f>IF(N319="zákl. přenesená",J319,0)</f>
        <v>0</v>
      </c>
      <c r="BH319" s="237">
        <f>IF(N319="sníž. přenesená",J319,0)</f>
        <v>0</v>
      </c>
      <c r="BI319" s="237">
        <f>IF(N319="nulová",J319,0)</f>
        <v>0</v>
      </c>
      <c r="BJ319" s="14" t="s">
        <v>80</v>
      </c>
      <c r="BK319" s="237">
        <f>ROUND(I319*H319,2)</f>
        <v>0</v>
      </c>
      <c r="BL319" s="14" t="s">
        <v>187</v>
      </c>
      <c r="BM319" s="236" t="s">
        <v>1020</v>
      </c>
    </row>
    <row r="320" s="2" customFormat="1" ht="24.15" customHeight="1">
      <c r="A320" s="35"/>
      <c r="B320" s="36"/>
      <c r="C320" s="224" t="s">
        <v>1021</v>
      </c>
      <c r="D320" s="224" t="s">
        <v>184</v>
      </c>
      <c r="E320" s="225" t="s">
        <v>1022</v>
      </c>
      <c r="F320" s="226" t="s">
        <v>1023</v>
      </c>
      <c r="G320" s="227" t="s">
        <v>197</v>
      </c>
      <c r="H320" s="228">
        <v>1266.0740000000001</v>
      </c>
      <c r="I320" s="229"/>
      <c r="J320" s="230">
        <f>ROUND(I320*H320,2)</f>
        <v>0</v>
      </c>
      <c r="K320" s="231"/>
      <c r="L320" s="41"/>
      <c r="M320" s="232" t="s">
        <v>1</v>
      </c>
      <c r="N320" s="233" t="s">
        <v>38</v>
      </c>
      <c r="O320" s="88"/>
      <c r="P320" s="234">
        <f>O320*H320</f>
        <v>0</v>
      </c>
      <c r="Q320" s="234">
        <v>0.018380000000000001</v>
      </c>
      <c r="R320" s="234">
        <f>Q320*H320</f>
        <v>23.270440120000004</v>
      </c>
      <c r="S320" s="234">
        <v>0</v>
      </c>
      <c r="T320" s="23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6" t="s">
        <v>187</v>
      </c>
      <c r="AT320" s="236" t="s">
        <v>184</v>
      </c>
      <c r="AU320" s="236" t="s">
        <v>82</v>
      </c>
      <c r="AY320" s="14" t="s">
        <v>182</v>
      </c>
      <c r="BE320" s="237">
        <f>IF(N320="základní",J320,0)</f>
        <v>0</v>
      </c>
      <c r="BF320" s="237">
        <f>IF(N320="snížená",J320,0)</f>
        <v>0</v>
      </c>
      <c r="BG320" s="237">
        <f>IF(N320="zákl. přenesená",J320,0)</f>
        <v>0</v>
      </c>
      <c r="BH320" s="237">
        <f>IF(N320="sníž. přenesená",J320,0)</f>
        <v>0</v>
      </c>
      <c r="BI320" s="237">
        <f>IF(N320="nulová",J320,0)</f>
        <v>0</v>
      </c>
      <c r="BJ320" s="14" t="s">
        <v>80</v>
      </c>
      <c r="BK320" s="237">
        <f>ROUND(I320*H320,2)</f>
        <v>0</v>
      </c>
      <c r="BL320" s="14" t="s">
        <v>187</v>
      </c>
      <c r="BM320" s="236" t="s">
        <v>1024</v>
      </c>
    </row>
    <row r="321" s="2" customFormat="1" ht="24.15" customHeight="1">
      <c r="A321" s="35"/>
      <c r="B321" s="36"/>
      <c r="C321" s="224" t="s">
        <v>1025</v>
      </c>
      <c r="D321" s="224" t="s">
        <v>184</v>
      </c>
      <c r="E321" s="225" t="s">
        <v>1026</v>
      </c>
      <c r="F321" s="226" t="s">
        <v>1027</v>
      </c>
      <c r="G321" s="227" t="s">
        <v>197</v>
      </c>
      <c r="H321" s="228">
        <v>4090.797</v>
      </c>
      <c r="I321" s="229"/>
      <c r="J321" s="230">
        <f>ROUND(I321*H321,2)</f>
        <v>0</v>
      </c>
      <c r="K321" s="231"/>
      <c r="L321" s="41"/>
      <c r="M321" s="232" t="s">
        <v>1</v>
      </c>
      <c r="N321" s="233" t="s">
        <v>38</v>
      </c>
      <c r="O321" s="88"/>
      <c r="P321" s="234">
        <f>O321*H321</f>
        <v>0</v>
      </c>
      <c r="Q321" s="234">
        <v>0.0079000000000000008</v>
      </c>
      <c r="R321" s="234">
        <f>Q321*H321</f>
        <v>32.317296300000002</v>
      </c>
      <c r="S321" s="234">
        <v>0</v>
      </c>
      <c r="T321" s="23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6" t="s">
        <v>187</v>
      </c>
      <c r="AT321" s="236" t="s">
        <v>184</v>
      </c>
      <c r="AU321" s="236" t="s">
        <v>82</v>
      </c>
      <c r="AY321" s="14" t="s">
        <v>182</v>
      </c>
      <c r="BE321" s="237">
        <f>IF(N321="základní",J321,0)</f>
        <v>0</v>
      </c>
      <c r="BF321" s="237">
        <f>IF(N321="snížená",J321,0)</f>
        <v>0</v>
      </c>
      <c r="BG321" s="237">
        <f>IF(N321="zákl. přenesená",J321,0)</f>
        <v>0</v>
      </c>
      <c r="BH321" s="237">
        <f>IF(N321="sníž. přenesená",J321,0)</f>
        <v>0</v>
      </c>
      <c r="BI321" s="237">
        <f>IF(N321="nulová",J321,0)</f>
        <v>0</v>
      </c>
      <c r="BJ321" s="14" t="s">
        <v>80</v>
      </c>
      <c r="BK321" s="237">
        <f>ROUND(I321*H321,2)</f>
        <v>0</v>
      </c>
      <c r="BL321" s="14" t="s">
        <v>187</v>
      </c>
      <c r="BM321" s="236" t="s">
        <v>1028</v>
      </c>
    </row>
    <row r="322" s="2" customFormat="1" ht="24.15" customHeight="1">
      <c r="A322" s="35"/>
      <c r="B322" s="36"/>
      <c r="C322" s="224" t="s">
        <v>1029</v>
      </c>
      <c r="D322" s="224" t="s">
        <v>184</v>
      </c>
      <c r="E322" s="225" t="s">
        <v>1030</v>
      </c>
      <c r="F322" s="226" t="s">
        <v>1031</v>
      </c>
      <c r="G322" s="227" t="s">
        <v>197</v>
      </c>
      <c r="H322" s="228">
        <v>150.137</v>
      </c>
      <c r="I322" s="229"/>
      <c r="J322" s="230">
        <f>ROUND(I322*H322,2)</f>
        <v>0</v>
      </c>
      <c r="K322" s="231"/>
      <c r="L322" s="41"/>
      <c r="M322" s="232" t="s">
        <v>1</v>
      </c>
      <c r="N322" s="233" t="s">
        <v>38</v>
      </c>
      <c r="O322" s="88"/>
      <c r="P322" s="234">
        <f>O322*H322</f>
        <v>0</v>
      </c>
      <c r="Q322" s="234">
        <v>0.012</v>
      </c>
      <c r="R322" s="234">
        <f>Q322*H322</f>
        <v>1.801644</v>
      </c>
      <c r="S322" s="234">
        <v>0</v>
      </c>
      <c r="T322" s="235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6" t="s">
        <v>187</v>
      </c>
      <c r="AT322" s="236" t="s">
        <v>184</v>
      </c>
      <c r="AU322" s="236" t="s">
        <v>82</v>
      </c>
      <c r="AY322" s="14" t="s">
        <v>182</v>
      </c>
      <c r="BE322" s="237">
        <f>IF(N322="základní",J322,0)</f>
        <v>0</v>
      </c>
      <c r="BF322" s="237">
        <f>IF(N322="snížená",J322,0)</f>
        <v>0</v>
      </c>
      <c r="BG322" s="237">
        <f>IF(N322="zákl. přenesená",J322,0)</f>
        <v>0</v>
      </c>
      <c r="BH322" s="237">
        <f>IF(N322="sníž. přenesená",J322,0)</f>
        <v>0</v>
      </c>
      <c r="BI322" s="237">
        <f>IF(N322="nulová",J322,0)</f>
        <v>0</v>
      </c>
      <c r="BJ322" s="14" t="s">
        <v>80</v>
      </c>
      <c r="BK322" s="237">
        <f>ROUND(I322*H322,2)</f>
        <v>0</v>
      </c>
      <c r="BL322" s="14" t="s">
        <v>187</v>
      </c>
      <c r="BM322" s="236" t="s">
        <v>1032</v>
      </c>
    </row>
    <row r="323" s="2" customFormat="1" ht="33" customHeight="1">
      <c r="A323" s="35"/>
      <c r="B323" s="36"/>
      <c r="C323" s="224" t="s">
        <v>1033</v>
      </c>
      <c r="D323" s="224" t="s">
        <v>184</v>
      </c>
      <c r="E323" s="225" t="s">
        <v>1034</v>
      </c>
      <c r="F323" s="226" t="s">
        <v>1035</v>
      </c>
      <c r="G323" s="227" t="s">
        <v>197</v>
      </c>
      <c r="H323" s="228">
        <v>150.137</v>
      </c>
      <c r="I323" s="229"/>
      <c r="J323" s="230">
        <f>ROUND(I323*H323,2)</f>
        <v>0</v>
      </c>
      <c r="K323" s="231"/>
      <c r="L323" s="41"/>
      <c r="M323" s="232" t="s">
        <v>1</v>
      </c>
      <c r="N323" s="233" t="s">
        <v>38</v>
      </c>
      <c r="O323" s="88"/>
      <c r="P323" s="234">
        <f>O323*H323</f>
        <v>0</v>
      </c>
      <c r="Q323" s="234">
        <v>0.0060000000000000001</v>
      </c>
      <c r="R323" s="234">
        <f>Q323*H323</f>
        <v>0.90082200000000001</v>
      </c>
      <c r="S323" s="234">
        <v>0</v>
      </c>
      <c r="T323" s="23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36" t="s">
        <v>187</v>
      </c>
      <c r="AT323" s="236" t="s">
        <v>184</v>
      </c>
      <c r="AU323" s="236" t="s">
        <v>82</v>
      </c>
      <c r="AY323" s="14" t="s">
        <v>182</v>
      </c>
      <c r="BE323" s="237">
        <f>IF(N323="základní",J323,0)</f>
        <v>0</v>
      </c>
      <c r="BF323" s="237">
        <f>IF(N323="snížená",J323,0)</f>
        <v>0</v>
      </c>
      <c r="BG323" s="237">
        <f>IF(N323="zákl. přenesená",J323,0)</f>
        <v>0</v>
      </c>
      <c r="BH323" s="237">
        <f>IF(N323="sníž. přenesená",J323,0)</f>
        <v>0</v>
      </c>
      <c r="BI323" s="237">
        <f>IF(N323="nulová",J323,0)</f>
        <v>0</v>
      </c>
      <c r="BJ323" s="14" t="s">
        <v>80</v>
      </c>
      <c r="BK323" s="237">
        <f>ROUND(I323*H323,2)</f>
        <v>0</v>
      </c>
      <c r="BL323" s="14" t="s">
        <v>187</v>
      </c>
      <c r="BM323" s="236" t="s">
        <v>1036</v>
      </c>
    </row>
    <row r="324" s="2" customFormat="1" ht="24.15" customHeight="1">
      <c r="A324" s="35"/>
      <c r="B324" s="36"/>
      <c r="C324" s="224" t="s">
        <v>1037</v>
      </c>
      <c r="D324" s="224" t="s">
        <v>184</v>
      </c>
      <c r="E324" s="225" t="s">
        <v>1038</v>
      </c>
      <c r="F324" s="226" t="s">
        <v>1039</v>
      </c>
      <c r="G324" s="227" t="s">
        <v>197</v>
      </c>
      <c r="H324" s="228">
        <v>5.7000000000000002</v>
      </c>
      <c r="I324" s="229"/>
      <c r="J324" s="230">
        <f>ROUND(I324*H324,2)</f>
        <v>0</v>
      </c>
      <c r="K324" s="231"/>
      <c r="L324" s="41"/>
      <c r="M324" s="232" t="s">
        <v>1</v>
      </c>
      <c r="N324" s="233" t="s">
        <v>38</v>
      </c>
      <c r="O324" s="88"/>
      <c r="P324" s="234">
        <f>O324*H324</f>
        <v>0</v>
      </c>
      <c r="Q324" s="234">
        <v>0.041200000000000001</v>
      </c>
      <c r="R324" s="234">
        <f>Q324*H324</f>
        <v>0.23484000000000002</v>
      </c>
      <c r="S324" s="234">
        <v>0</v>
      </c>
      <c r="T324" s="23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6" t="s">
        <v>187</v>
      </c>
      <c r="AT324" s="236" t="s">
        <v>184</v>
      </c>
      <c r="AU324" s="236" t="s">
        <v>82</v>
      </c>
      <c r="AY324" s="14" t="s">
        <v>182</v>
      </c>
      <c r="BE324" s="237">
        <f>IF(N324="základní",J324,0)</f>
        <v>0</v>
      </c>
      <c r="BF324" s="237">
        <f>IF(N324="snížená",J324,0)</f>
        <v>0</v>
      </c>
      <c r="BG324" s="237">
        <f>IF(N324="zákl. přenesená",J324,0)</f>
        <v>0</v>
      </c>
      <c r="BH324" s="237">
        <f>IF(N324="sníž. přenesená",J324,0)</f>
        <v>0</v>
      </c>
      <c r="BI324" s="237">
        <f>IF(N324="nulová",J324,0)</f>
        <v>0</v>
      </c>
      <c r="BJ324" s="14" t="s">
        <v>80</v>
      </c>
      <c r="BK324" s="237">
        <f>ROUND(I324*H324,2)</f>
        <v>0</v>
      </c>
      <c r="BL324" s="14" t="s">
        <v>187</v>
      </c>
      <c r="BM324" s="236" t="s">
        <v>1040</v>
      </c>
    </row>
    <row r="325" s="2" customFormat="1" ht="21.75" customHeight="1">
      <c r="A325" s="35"/>
      <c r="B325" s="36"/>
      <c r="C325" s="224" t="s">
        <v>1041</v>
      </c>
      <c r="D325" s="224" t="s">
        <v>184</v>
      </c>
      <c r="E325" s="225" t="s">
        <v>1042</v>
      </c>
      <c r="F325" s="226" t="s">
        <v>1043</v>
      </c>
      <c r="G325" s="227" t="s">
        <v>197</v>
      </c>
      <c r="H325" s="228">
        <v>150.137</v>
      </c>
      <c r="I325" s="229"/>
      <c r="J325" s="230">
        <f>ROUND(I325*H325,2)</f>
        <v>0</v>
      </c>
      <c r="K325" s="231"/>
      <c r="L325" s="41"/>
      <c r="M325" s="232" t="s">
        <v>1</v>
      </c>
      <c r="N325" s="233" t="s">
        <v>38</v>
      </c>
      <c r="O325" s="88"/>
      <c r="P325" s="234">
        <f>O325*H325</f>
        <v>0</v>
      </c>
      <c r="Q325" s="234">
        <v>0.016199999999999999</v>
      </c>
      <c r="R325" s="234">
        <f>Q325*H325</f>
        <v>2.4322193999999997</v>
      </c>
      <c r="S325" s="234">
        <v>0</v>
      </c>
      <c r="T325" s="23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6" t="s">
        <v>187</v>
      </c>
      <c r="AT325" s="236" t="s">
        <v>184</v>
      </c>
      <c r="AU325" s="236" t="s">
        <v>82</v>
      </c>
      <c r="AY325" s="14" t="s">
        <v>182</v>
      </c>
      <c r="BE325" s="237">
        <f>IF(N325="základní",J325,0)</f>
        <v>0</v>
      </c>
      <c r="BF325" s="237">
        <f>IF(N325="snížená",J325,0)</f>
        <v>0</v>
      </c>
      <c r="BG325" s="237">
        <f>IF(N325="zákl. přenesená",J325,0)</f>
        <v>0</v>
      </c>
      <c r="BH325" s="237">
        <f>IF(N325="sníž. přenesená",J325,0)</f>
        <v>0</v>
      </c>
      <c r="BI325" s="237">
        <f>IF(N325="nulová",J325,0)</f>
        <v>0</v>
      </c>
      <c r="BJ325" s="14" t="s">
        <v>80</v>
      </c>
      <c r="BK325" s="237">
        <f>ROUND(I325*H325,2)</f>
        <v>0</v>
      </c>
      <c r="BL325" s="14" t="s">
        <v>187</v>
      </c>
      <c r="BM325" s="236" t="s">
        <v>1044</v>
      </c>
    </row>
    <row r="326" s="2" customFormat="1" ht="33" customHeight="1">
      <c r="A326" s="35"/>
      <c r="B326" s="36"/>
      <c r="C326" s="224" t="s">
        <v>1045</v>
      </c>
      <c r="D326" s="224" t="s">
        <v>184</v>
      </c>
      <c r="E326" s="225" t="s">
        <v>1046</v>
      </c>
      <c r="F326" s="226" t="s">
        <v>1047</v>
      </c>
      <c r="G326" s="227" t="s">
        <v>197</v>
      </c>
      <c r="H326" s="228">
        <v>150.137</v>
      </c>
      <c r="I326" s="229"/>
      <c r="J326" s="230">
        <f>ROUND(I326*H326,2)</f>
        <v>0</v>
      </c>
      <c r="K326" s="231"/>
      <c r="L326" s="41"/>
      <c r="M326" s="232" t="s">
        <v>1</v>
      </c>
      <c r="N326" s="233" t="s">
        <v>38</v>
      </c>
      <c r="O326" s="88"/>
      <c r="P326" s="234">
        <f>O326*H326</f>
        <v>0</v>
      </c>
      <c r="Q326" s="234">
        <v>0.0054000000000000003</v>
      </c>
      <c r="R326" s="234">
        <f>Q326*H326</f>
        <v>0.81073980000000001</v>
      </c>
      <c r="S326" s="234">
        <v>0</v>
      </c>
      <c r="T326" s="23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36" t="s">
        <v>187</v>
      </c>
      <c r="AT326" s="236" t="s">
        <v>184</v>
      </c>
      <c r="AU326" s="236" t="s">
        <v>82</v>
      </c>
      <c r="AY326" s="14" t="s">
        <v>182</v>
      </c>
      <c r="BE326" s="237">
        <f>IF(N326="základní",J326,0)</f>
        <v>0</v>
      </c>
      <c r="BF326" s="237">
        <f>IF(N326="snížená",J326,0)</f>
        <v>0</v>
      </c>
      <c r="BG326" s="237">
        <f>IF(N326="zákl. přenesená",J326,0)</f>
        <v>0</v>
      </c>
      <c r="BH326" s="237">
        <f>IF(N326="sníž. přenesená",J326,0)</f>
        <v>0</v>
      </c>
      <c r="BI326" s="237">
        <f>IF(N326="nulová",J326,0)</f>
        <v>0</v>
      </c>
      <c r="BJ326" s="14" t="s">
        <v>80</v>
      </c>
      <c r="BK326" s="237">
        <f>ROUND(I326*H326,2)</f>
        <v>0</v>
      </c>
      <c r="BL326" s="14" t="s">
        <v>187</v>
      </c>
      <c r="BM326" s="236" t="s">
        <v>1048</v>
      </c>
    </row>
    <row r="327" s="2" customFormat="1" ht="16.5" customHeight="1">
      <c r="A327" s="35"/>
      <c r="B327" s="36"/>
      <c r="C327" s="224" t="s">
        <v>1049</v>
      </c>
      <c r="D327" s="224" t="s">
        <v>184</v>
      </c>
      <c r="E327" s="225" t="s">
        <v>1050</v>
      </c>
      <c r="F327" s="226" t="s">
        <v>1051</v>
      </c>
      <c r="G327" s="227" t="s">
        <v>197</v>
      </c>
      <c r="H327" s="228">
        <v>150.137</v>
      </c>
      <c r="I327" s="229"/>
      <c r="J327" s="230">
        <f>ROUND(I327*H327,2)</f>
        <v>0</v>
      </c>
      <c r="K327" s="231"/>
      <c r="L327" s="41"/>
      <c r="M327" s="232" t="s">
        <v>1</v>
      </c>
      <c r="N327" s="233" t="s">
        <v>38</v>
      </c>
      <c r="O327" s="88"/>
      <c r="P327" s="234">
        <f>O327*H327</f>
        <v>0</v>
      </c>
      <c r="Q327" s="234">
        <v>0.0040000000000000001</v>
      </c>
      <c r="R327" s="234">
        <f>Q327*H327</f>
        <v>0.60054799999999997</v>
      </c>
      <c r="S327" s="234">
        <v>0</v>
      </c>
      <c r="T327" s="23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36" t="s">
        <v>187</v>
      </c>
      <c r="AT327" s="236" t="s">
        <v>184</v>
      </c>
      <c r="AU327" s="236" t="s">
        <v>82</v>
      </c>
      <c r="AY327" s="14" t="s">
        <v>182</v>
      </c>
      <c r="BE327" s="237">
        <f>IF(N327="základní",J327,0)</f>
        <v>0</v>
      </c>
      <c r="BF327" s="237">
        <f>IF(N327="snížená",J327,0)</f>
        <v>0</v>
      </c>
      <c r="BG327" s="237">
        <f>IF(N327="zákl. přenesená",J327,0)</f>
        <v>0</v>
      </c>
      <c r="BH327" s="237">
        <f>IF(N327="sníž. přenesená",J327,0)</f>
        <v>0</v>
      </c>
      <c r="BI327" s="237">
        <f>IF(N327="nulová",J327,0)</f>
        <v>0</v>
      </c>
      <c r="BJ327" s="14" t="s">
        <v>80</v>
      </c>
      <c r="BK327" s="237">
        <f>ROUND(I327*H327,2)</f>
        <v>0</v>
      </c>
      <c r="BL327" s="14" t="s">
        <v>187</v>
      </c>
      <c r="BM327" s="236" t="s">
        <v>1052</v>
      </c>
    </row>
    <row r="328" s="2" customFormat="1" ht="21.75" customHeight="1">
      <c r="A328" s="35"/>
      <c r="B328" s="36"/>
      <c r="C328" s="224" t="s">
        <v>1053</v>
      </c>
      <c r="D328" s="224" t="s">
        <v>184</v>
      </c>
      <c r="E328" s="225" t="s">
        <v>1054</v>
      </c>
      <c r="F328" s="226" t="s">
        <v>1055</v>
      </c>
      <c r="G328" s="227" t="s">
        <v>236</v>
      </c>
      <c r="H328" s="228">
        <v>13.5</v>
      </c>
      <c r="I328" s="229"/>
      <c r="J328" s="230">
        <f>ROUND(I328*H328,2)</f>
        <v>0</v>
      </c>
      <c r="K328" s="231"/>
      <c r="L328" s="41"/>
      <c r="M328" s="232" t="s">
        <v>1</v>
      </c>
      <c r="N328" s="233" t="s">
        <v>38</v>
      </c>
      <c r="O328" s="88"/>
      <c r="P328" s="234">
        <f>O328*H328</f>
        <v>0</v>
      </c>
      <c r="Q328" s="234">
        <v>0.0067999999999999996</v>
      </c>
      <c r="R328" s="234">
        <f>Q328*H328</f>
        <v>0.091799999999999993</v>
      </c>
      <c r="S328" s="234">
        <v>0</v>
      </c>
      <c r="T328" s="23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36" t="s">
        <v>187</v>
      </c>
      <c r="AT328" s="236" t="s">
        <v>184</v>
      </c>
      <c r="AU328" s="236" t="s">
        <v>82</v>
      </c>
      <c r="AY328" s="14" t="s">
        <v>182</v>
      </c>
      <c r="BE328" s="237">
        <f>IF(N328="základní",J328,0)</f>
        <v>0</v>
      </c>
      <c r="BF328" s="237">
        <f>IF(N328="snížená",J328,0)</f>
        <v>0</v>
      </c>
      <c r="BG328" s="237">
        <f>IF(N328="zákl. přenesená",J328,0)</f>
        <v>0</v>
      </c>
      <c r="BH328" s="237">
        <f>IF(N328="sníž. přenesená",J328,0)</f>
        <v>0</v>
      </c>
      <c r="BI328" s="237">
        <f>IF(N328="nulová",J328,0)</f>
        <v>0</v>
      </c>
      <c r="BJ328" s="14" t="s">
        <v>80</v>
      </c>
      <c r="BK328" s="237">
        <f>ROUND(I328*H328,2)</f>
        <v>0</v>
      </c>
      <c r="BL328" s="14" t="s">
        <v>187</v>
      </c>
      <c r="BM328" s="236" t="s">
        <v>1056</v>
      </c>
    </row>
    <row r="329" s="2" customFormat="1" ht="16.5" customHeight="1">
      <c r="A329" s="35"/>
      <c r="B329" s="36"/>
      <c r="C329" s="224" t="s">
        <v>1057</v>
      </c>
      <c r="D329" s="224" t="s">
        <v>184</v>
      </c>
      <c r="E329" s="225" t="s">
        <v>1058</v>
      </c>
      <c r="F329" s="226" t="s">
        <v>1059</v>
      </c>
      <c r="G329" s="227" t="s">
        <v>197</v>
      </c>
      <c r="H329" s="228">
        <v>100</v>
      </c>
      <c r="I329" s="229"/>
      <c r="J329" s="230">
        <f>ROUND(I329*H329,2)</f>
        <v>0</v>
      </c>
      <c r="K329" s="231"/>
      <c r="L329" s="41"/>
      <c r="M329" s="232" t="s">
        <v>1</v>
      </c>
      <c r="N329" s="233" t="s">
        <v>38</v>
      </c>
      <c r="O329" s="88"/>
      <c r="P329" s="234">
        <f>O329*H329</f>
        <v>0</v>
      </c>
      <c r="Q329" s="234">
        <v>0.026440000000000002</v>
      </c>
      <c r="R329" s="234">
        <f>Q329*H329</f>
        <v>2.6440000000000001</v>
      </c>
      <c r="S329" s="234">
        <v>0.025999999999999999</v>
      </c>
      <c r="T329" s="235">
        <f>S329*H329</f>
        <v>2.6000000000000001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6" t="s">
        <v>187</v>
      </c>
      <c r="AT329" s="236" t="s">
        <v>184</v>
      </c>
      <c r="AU329" s="236" t="s">
        <v>82</v>
      </c>
      <c r="AY329" s="14" t="s">
        <v>182</v>
      </c>
      <c r="BE329" s="237">
        <f>IF(N329="základní",J329,0)</f>
        <v>0</v>
      </c>
      <c r="BF329" s="237">
        <f>IF(N329="snížená",J329,0)</f>
        <v>0</v>
      </c>
      <c r="BG329" s="237">
        <f>IF(N329="zákl. přenesená",J329,0)</f>
        <v>0</v>
      </c>
      <c r="BH329" s="237">
        <f>IF(N329="sníž. přenesená",J329,0)</f>
        <v>0</v>
      </c>
      <c r="BI329" s="237">
        <f>IF(N329="nulová",J329,0)</f>
        <v>0</v>
      </c>
      <c r="BJ329" s="14" t="s">
        <v>80</v>
      </c>
      <c r="BK329" s="237">
        <f>ROUND(I329*H329,2)</f>
        <v>0</v>
      </c>
      <c r="BL329" s="14" t="s">
        <v>187</v>
      </c>
      <c r="BM329" s="236" t="s">
        <v>1060</v>
      </c>
    </row>
    <row r="330" s="2" customFormat="1" ht="16.5" customHeight="1">
      <c r="A330" s="35"/>
      <c r="B330" s="36"/>
      <c r="C330" s="224" t="s">
        <v>1061</v>
      </c>
      <c r="D330" s="224" t="s">
        <v>184</v>
      </c>
      <c r="E330" s="225" t="s">
        <v>1062</v>
      </c>
      <c r="F330" s="226" t="s">
        <v>1063</v>
      </c>
      <c r="G330" s="227" t="s">
        <v>197</v>
      </c>
      <c r="H330" s="228">
        <v>1200</v>
      </c>
      <c r="I330" s="229"/>
      <c r="J330" s="230">
        <f>ROUND(I330*H330,2)</f>
        <v>0</v>
      </c>
      <c r="K330" s="231"/>
      <c r="L330" s="41"/>
      <c r="M330" s="232" t="s">
        <v>1</v>
      </c>
      <c r="N330" s="233" t="s">
        <v>38</v>
      </c>
      <c r="O330" s="88"/>
      <c r="P330" s="234">
        <f>O330*H330</f>
        <v>0</v>
      </c>
      <c r="Q330" s="234">
        <v>0.00055000000000000003</v>
      </c>
      <c r="R330" s="234">
        <f>Q330*H330</f>
        <v>0.66000000000000003</v>
      </c>
      <c r="S330" s="234">
        <v>0.00059999999999999995</v>
      </c>
      <c r="T330" s="235">
        <f>S330*H330</f>
        <v>0.71999999999999997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36" t="s">
        <v>187</v>
      </c>
      <c r="AT330" s="236" t="s">
        <v>184</v>
      </c>
      <c r="AU330" s="236" t="s">
        <v>82</v>
      </c>
      <c r="AY330" s="14" t="s">
        <v>182</v>
      </c>
      <c r="BE330" s="237">
        <f>IF(N330="základní",J330,0)</f>
        <v>0</v>
      </c>
      <c r="BF330" s="237">
        <f>IF(N330="snížená",J330,0)</f>
        <v>0</v>
      </c>
      <c r="BG330" s="237">
        <f>IF(N330="zákl. přenesená",J330,0)</f>
        <v>0</v>
      </c>
      <c r="BH330" s="237">
        <f>IF(N330="sníž. přenesená",J330,0)</f>
        <v>0</v>
      </c>
      <c r="BI330" s="237">
        <f>IF(N330="nulová",J330,0)</f>
        <v>0</v>
      </c>
      <c r="BJ330" s="14" t="s">
        <v>80</v>
      </c>
      <c r="BK330" s="237">
        <f>ROUND(I330*H330,2)</f>
        <v>0</v>
      </c>
      <c r="BL330" s="14" t="s">
        <v>187</v>
      </c>
      <c r="BM330" s="236" t="s">
        <v>1064</v>
      </c>
    </row>
    <row r="331" s="2" customFormat="1" ht="49.05" customHeight="1">
      <c r="A331" s="35"/>
      <c r="B331" s="36"/>
      <c r="C331" s="224" t="s">
        <v>1065</v>
      </c>
      <c r="D331" s="224" t="s">
        <v>184</v>
      </c>
      <c r="E331" s="225" t="s">
        <v>1066</v>
      </c>
      <c r="F331" s="226" t="s">
        <v>1067</v>
      </c>
      <c r="G331" s="227" t="s">
        <v>197</v>
      </c>
      <c r="H331" s="228">
        <v>235.94800000000001</v>
      </c>
      <c r="I331" s="229"/>
      <c r="J331" s="230">
        <f>ROUND(I331*H331,2)</f>
        <v>0</v>
      </c>
      <c r="K331" s="231"/>
      <c r="L331" s="41"/>
      <c r="M331" s="232" t="s">
        <v>1</v>
      </c>
      <c r="N331" s="233" t="s">
        <v>38</v>
      </c>
      <c r="O331" s="88"/>
      <c r="P331" s="234">
        <f>O331*H331</f>
        <v>0</v>
      </c>
      <c r="Q331" s="234">
        <v>0.012760000000000001</v>
      </c>
      <c r="R331" s="234">
        <f>Q331*H331</f>
        <v>3.01069648</v>
      </c>
      <c r="S331" s="234">
        <v>0</v>
      </c>
      <c r="T331" s="23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36" t="s">
        <v>187</v>
      </c>
      <c r="AT331" s="236" t="s">
        <v>184</v>
      </c>
      <c r="AU331" s="236" t="s">
        <v>82</v>
      </c>
      <c r="AY331" s="14" t="s">
        <v>182</v>
      </c>
      <c r="BE331" s="237">
        <f>IF(N331="základní",J331,0)</f>
        <v>0</v>
      </c>
      <c r="BF331" s="237">
        <f>IF(N331="snížená",J331,0)</f>
        <v>0</v>
      </c>
      <c r="BG331" s="237">
        <f>IF(N331="zákl. přenesená",J331,0)</f>
        <v>0</v>
      </c>
      <c r="BH331" s="237">
        <f>IF(N331="sníž. přenesená",J331,0)</f>
        <v>0</v>
      </c>
      <c r="BI331" s="237">
        <f>IF(N331="nulová",J331,0)</f>
        <v>0</v>
      </c>
      <c r="BJ331" s="14" t="s">
        <v>80</v>
      </c>
      <c r="BK331" s="237">
        <f>ROUND(I331*H331,2)</f>
        <v>0</v>
      </c>
      <c r="BL331" s="14" t="s">
        <v>187</v>
      </c>
      <c r="BM331" s="236" t="s">
        <v>1068</v>
      </c>
    </row>
    <row r="332" s="2" customFormat="1" ht="24.15" customHeight="1">
      <c r="A332" s="35"/>
      <c r="B332" s="36"/>
      <c r="C332" s="243" t="s">
        <v>1069</v>
      </c>
      <c r="D332" s="243" t="s">
        <v>469</v>
      </c>
      <c r="E332" s="244" t="s">
        <v>1070</v>
      </c>
      <c r="F332" s="245" t="s">
        <v>1071</v>
      </c>
      <c r="G332" s="246" t="s">
        <v>197</v>
      </c>
      <c r="H332" s="247">
        <v>237.42099999999999</v>
      </c>
      <c r="I332" s="248"/>
      <c r="J332" s="249">
        <f>ROUND(I332*H332,2)</f>
        <v>0</v>
      </c>
      <c r="K332" s="250"/>
      <c r="L332" s="251"/>
      <c r="M332" s="252" t="s">
        <v>1</v>
      </c>
      <c r="N332" s="253" t="s">
        <v>38</v>
      </c>
      <c r="O332" s="88"/>
      <c r="P332" s="234">
        <f>O332*H332</f>
        <v>0</v>
      </c>
      <c r="Q332" s="234">
        <v>0.017999999999999999</v>
      </c>
      <c r="R332" s="234">
        <f>Q332*H332</f>
        <v>4.2735779999999997</v>
      </c>
      <c r="S332" s="234">
        <v>0</v>
      </c>
      <c r="T332" s="235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6" t="s">
        <v>214</v>
      </c>
      <c r="AT332" s="236" t="s">
        <v>469</v>
      </c>
      <c r="AU332" s="236" t="s">
        <v>82</v>
      </c>
      <c r="AY332" s="14" t="s">
        <v>182</v>
      </c>
      <c r="BE332" s="237">
        <f>IF(N332="základní",J332,0)</f>
        <v>0</v>
      </c>
      <c r="BF332" s="237">
        <f>IF(N332="snížená",J332,0)</f>
        <v>0</v>
      </c>
      <c r="BG332" s="237">
        <f>IF(N332="zákl. přenesená",J332,0)</f>
        <v>0</v>
      </c>
      <c r="BH332" s="237">
        <f>IF(N332="sníž. přenesená",J332,0)</f>
        <v>0</v>
      </c>
      <c r="BI332" s="237">
        <f>IF(N332="nulová",J332,0)</f>
        <v>0</v>
      </c>
      <c r="BJ332" s="14" t="s">
        <v>80</v>
      </c>
      <c r="BK332" s="237">
        <f>ROUND(I332*H332,2)</f>
        <v>0</v>
      </c>
      <c r="BL332" s="14" t="s">
        <v>187</v>
      </c>
      <c r="BM332" s="236" t="s">
        <v>1072</v>
      </c>
    </row>
    <row r="333" s="2" customFormat="1" ht="24.15" customHeight="1">
      <c r="A333" s="35"/>
      <c r="B333" s="36"/>
      <c r="C333" s="243" t="s">
        <v>1073</v>
      </c>
      <c r="D333" s="243" t="s">
        <v>469</v>
      </c>
      <c r="E333" s="244" t="s">
        <v>1074</v>
      </c>
      <c r="F333" s="245" t="s">
        <v>1075</v>
      </c>
      <c r="G333" s="246" t="s">
        <v>197</v>
      </c>
      <c r="H333" s="247">
        <v>10.324999999999999</v>
      </c>
      <c r="I333" s="248"/>
      <c r="J333" s="249">
        <f>ROUND(I333*H333,2)</f>
        <v>0</v>
      </c>
      <c r="K333" s="250"/>
      <c r="L333" s="251"/>
      <c r="M333" s="252" t="s">
        <v>1</v>
      </c>
      <c r="N333" s="253" t="s">
        <v>38</v>
      </c>
      <c r="O333" s="88"/>
      <c r="P333" s="234">
        <f>O333*H333</f>
        <v>0</v>
      </c>
      <c r="Q333" s="234">
        <v>0.016</v>
      </c>
      <c r="R333" s="234">
        <f>Q333*H333</f>
        <v>0.16519999999999999</v>
      </c>
      <c r="S333" s="234">
        <v>0</v>
      </c>
      <c r="T333" s="235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36" t="s">
        <v>214</v>
      </c>
      <c r="AT333" s="236" t="s">
        <v>469</v>
      </c>
      <c r="AU333" s="236" t="s">
        <v>82</v>
      </c>
      <c r="AY333" s="14" t="s">
        <v>182</v>
      </c>
      <c r="BE333" s="237">
        <f>IF(N333="základní",J333,0)</f>
        <v>0</v>
      </c>
      <c r="BF333" s="237">
        <f>IF(N333="snížená",J333,0)</f>
        <v>0</v>
      </c>
      <c r="BG333" s="237">
        <f>IF(N333="zákl. přenesená",J333,0)</f>
        <v>0</v>
      </c>
      <c r="BH333" s="237">
        <f>IF(N333="sníž. přenesená",J333,0)</f>
        <v>0</v>
      </c>
      <c r="BI333" s="237">
        <f>IF(N333="nulová",J333,0)</f>
        <v>0</v>
      </c>
      <c r="BJ333" s="14" t="s">
        <v>80</v>
      </c>
      <c r="BK333" s="237">
        <f>ROUND(I333*H333,2)</f>
        <v>0</v>
      </c>
      <c r="BL333" s="14" t="s">
        <v>187</v>
      </c>
      <c r="BM333" s="236" t="s">
        <v>1076</v>
      </c>
    </row>
    <row r="334" s="2" customFormat="1" ht="24.15" customHeight="1">
      <c r="A334" s="35"/>
      <c r="B334" s="36"/>
      <c r="C334" s="224" t="s">
        <v>1077</v>
      </c>
      <c r="D334" s="224" t="s">
        <v>184</v>
      </c>
      <c r="E334" s="225" t="s">
        <v>1078</v>
      </c>
      <c r="F334" s="226" t="s">
        <v>1079</v>
      </c>
      <c r="G334" s="227" t="s">
        <v>197</v>
      </c>
      <c r="H334" s="228">
        <v>235.94800000000001</v>
      </c>
      <c r="I334" s="229"/>
      <c r="J334" s="230">
        <f>ROUND(I334*H334,2)</f>
        <v>0</v>
      </c>
      <c r="K334" s="231"/>
      <c r="L334" s="41"/>
      <c r="M334" s="232" t="s">
        <v>1</v>
      </c>
      <c r="N334" s="233" t="s">
        <v>38</v>
      </c>
      <c r="O334" s="88"/>
      <c r="P334" s="234">
        <f>O334*H334</f>
        <v>0</v>
      </c>
      <c r="Q334" s="234">
        <v>0.00013999999999999999</v>
      </c>
      <c r="R334" s="234">
        <f>Q334*H334</f>
        <v>0.033032720000000002</v>
      </c>
      <c r="S334" s="234">
        <v>0</v>
      </c>
      <c r="T334" s="235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36" t="s">
        <v>187</v>
      </c>
      <c r="AT334" s="236" t="s">
        <v>184</v>
      </c>
      <c r="AU334" s="236" t="s">
        <v>82</v>
      </c>
      <c r="AY334" s="14" t="s">
        <v>182</v>
      </c>
      <c r="BE334" s="237">
        <f>IF(N334="základní",J334,0)</f>
        <v>0</v>
      </c>
      <c r="BF334" s="237">
        <f>IF(N334="snížená",J334,0)</f>
        <v>0</v>
      </c>
      <c r="BG334" s="237">
        <f>IF(N334="zákl. přenesená",J334,0)</f>
        <v>0</v>
      </c>
      <c r="BH334" s="237">
        <f>IF(N334="sníž. přenesená",J334,0)</f>
        <v>0</v>
      </c>
      <c r="BI334" s="237">
        <f>IF(N334="nulová",J334,0)</f>
        <v>0</v>
      </c>
      <c r="BJ334" s="14" t="s">
        <v>80</v>
      </c>
      <c r="BK334" s="237">
        <f>ROUND(I334*H334,2)</f>
        <v>0</v>
      </c>
      <c r="BL334" s="14" t="s">
        <v>187</v>
      </c>
      <c r="BM334" s="236" t="s">
        <v>1080</v>
      </c>
    </row>
    <row r="335" s="2" customFormat="1" ht="37.8" customHeight="1">
      <c r="A335" s="35"/>
      <c r="B335" s="36"/>
      <c r="C335" s="224" t="s">
        <v>1081</v>
      </c>
      <c r="D335" s="224" t="s">
        <v>184</v>
      </c>
      <c r="E335" s="225" t="s">
        <v>1082</v>
      </c>
      <c r="F335" s="226" t="s">
        <v>1083</v>
      </c>
      <c r="G335" s="227" t="s">
        <v>197</v>
      </c>
      <c r="H335" s="228">
        <v>235.94800000000001</v>
      </c>
      <c r="I335" s="229"/>
      <c r="J335" s="230">
        <f>ROUND(I335*H335,2)</f>
        <v>0</v>
      </c>
      <c r="K335" s="231"/>
      <c r="L335" s="41"/>
      <c r="M335" s="232" t="s">
        <v>1</v>
      </c>
      <c r="N335" s="233" t="s">
        <v>38</v>
      </c>
      <c r="O335" s="88"/>
      <c r="P335" s="234">
        <f>O335*H335</f>
        <v>0</v>
      </c>
      <c r="Q335" s="234">
        <v>8.0000000000000007E-05</v>
      </c>
      <c r="R335" s="234">
        <f>Q335*H335</f>
        <v>0.018875840000000001</v>
      </c>
      <c r="S335" s="234">
        <v>0</v>
      </c>
      <c r="T335" s="23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36" t="s">
        <v>187</v>
      </c>
      <c r="AT335" s="236" t="s">
        <v>184</v>
      </c>
      <c r="AU335" s="236" t="s">
        <v>82</v>
      </c>
      <c r="AY335" s="14" t="s">
        <v>182</v>
      </c>
      <c r="BE335" s="237">
        <f>IF(N335="základní",J335,0)</f>
        <v>0</v>
      </c>
      <c r="BF335" s="237">
        <f>IF(N335="snížená",J335,0)</f>
        <v>0</v>
      </c>
      <c r="BG335" s="237">
        <f>IF(N335="zákl. přenesená",J335,0)</f>
        <v>0</v>
      </c>
      <c r="BH335" s="237">
        <f>IF(N335="sníž. přenesená",J335,0)</f>
        <v>0</v>
      </c>
      <c r="BI335" s="237">
        <f>IF(N335="nulová",J335,0)</f>
        <v>0</v>
      </c>
      <c r="BJ335" s="14" t="s">
        <v>80</v>
      </c>
      <c r="BK335" s="237">
        <f>ROUND(I335*H335,2)</f>
        <v>0</v>
      </c>
      <c r="BL335" s="14" t="s">
        <v>187</v>
      </c>
      <c r="BM335" s="236" t="s">
        <v>1084</v>
      </c>
    </row>
    <row r="336" s="2" customFormat="1" ht="21.75" customHeight="1">
      <c r="A336" s="35"/>
      <c r="B336" s="36"/>
      <c r="C336" s="224" t="s">
        <v>1085</v>
      </c>
      <c r="D336" s="224" t="s">
        <v>184</v>
      </c>
      <c r="E336" s="225" t="s">
        <v>1086</v>
      </c>
      <c r="F336" s="226" t="s">
        <v>1087</v>
      </c>
      <c r="G336" s="227" t="s">
        <v>197</v>
      </c>
      <c r="H336" s="228">
        <v>226.11500000000001</v>
      </c>
      <c r="I336" s="229"/>
      <c r="J336" s="230">
        <f>ROUND(I336*H336,2)</f>
        <v>0</v>
      </c>
      <c r="K336" s="231"/>
      <c r="L336" s="41"/>
      <c r="M336" s="232" t="s">
        <v>1</v>
      </c>
      <c r="N336" s="233" t="s">
        <v>38</v>
      </c>
      <c r="O336" s="88"/>
      <c r="P336" s="234">
        <f>O336*H336</f>
        <v>0</v>
      </c>
      <c r="Q336" s="234">
        <v>0.0017099999999999999</v>
      </c>
      <c r="R336" s="234">
        <f>Q336*H336</f>
        <v>0.38665664999999999</v>
      </c>
      <c r="S336" s="234">
        <v>0</v>
      </c>
      <c r="T336" s="23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36" t="s">
        <v>187</v>
      </c>
      <c r="AT336" s="236" t="s">
        <v>184</v>
      </c>
      <c r="AU336" s="236" t="s">
        <v>82</v>
      </c>
      <c r="AY336" s="14" t="s">
        <v>182</v>
      </c>
      <c r="BE336" s="237">
        <f>IF(N336="základní",J336,0)</f>
        <v>0</v>
      </c>
      <c r="BF336" s="237">
        <f>IF(N336="snížená",J336,0)</f>
        <v>0</v>
      </c>
      <c r="BG336" s="237">
        <f>IF(N336="zákl. přenesená",J336,0)</f>
        <v>0</v>
      </c>
      <c r="BH336" s="237">
        <f>IF(N336="sníž. přenesená",J336,0)</f>
        <v>0</v>
      </c>
      <c r="BI336" s="237">
        <f>IF(N336="nulová",J336,0)</f>
        <v>0</v>
      </c>
      <c r="BJ336" s="14" t="s">
        <v>80</v>
      </c>
      <c r="BK336" s="237">
        <f>ROUND(I336*H336,2)</f>
        <v>0</v>
      </c>
      <c r="BL336" s="14" t="s">
        <v>187</v>
      </c>
      <c r="BM336" s="236" t="s">
        <v>1088</v>
      </c>
    </row>
    <row r="337" s="2" customFormat="1" ht="24.15" customHeight="1">
      <c r="A337" s="35"/>
      <c r="B337" s="36"/>
      <c r="C337" s="224" t="s">
        <v>1089</v>
      </c>
      <c r="D337" s="224" t="s">
        <v>184</v>
      </c>
      <c r="E337" s="225" t="s">
        <v>1090</v>
      </c>
      <c r="F337" s="226" t="s">
        <v>1091</v>
      </c>
      <c r="G337" s="227" t="s">
        <v>236</v>
      </c>
      <c r="H337" s="228">
        <v>7.5999999999999996</v>
      </c>
      <c r="I337" s="229"/>
      <c r="J337" s="230">
        <f>ROUND(I337*H337,2)</f>
        <v>0</v>
      </c>
      <c r="K337" s="231"/>
      <c r="L337" s="41"/>
      <c r="M337" s="232" t="s">
        <v>1</v>
      </c>
      <c r="N337" s="233" t="s">
        <v>38</v>
      </c>
      <c r="O337" s="88"/>
      <c r="P337" s="234">
        <f>O337*H337</f>
        <v>0</v>
      </c>
      <c r="Q337" s="234">
        <v>0.0082799999999999992</v>
      </c>
      <c r="R337" s="234">
        <f>Q337*H337</f>
        <v>0.062927999999999984</v>
      </c>
      <c r="S337" s="234">
        <v>0</v>
      </c>
      <c r="T337" s="235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36" t="s">
        <v>187</v>
      </c>
      <c r="AT337" s="236" t="s">
        <v>184</v>
      </c>
      <c r="AU337" s="236" t="s">
        <v>82</v>
      </c>
      <c r="AY337" s="14" t="s">
        <v>182</v>
      </c>
      <c r="BE337" s="237">
        <f>IF(N337="základní",J337,0)</f>
        <v>0</v>
      </c>
      <c r="BF337" s="237">
        <f>IF(N337="snížená",J337,0)</f>
        <v>0</v>
      </c>
      <c r="BG337" s="237">
        <f>IF(N337="zákl. přenesená",J337,0)</f>
        <v>0</v>
      </c>
      <c r="BH337" s="237">
        <f>IF(N337="sníž. přenesená",J337,0)</f>
        <v>0</v>
      </c>
      <c r="BI337" s="237">
        <f>IF(N337="nulová",J337,0)</f>
        <v>0</v>
      </c>
      <c r="BJ337" s="14" t="s">
        <v>80</v>
      </c>
      <c r="BK337" s="237">
        <f>ROUND(I337*H337,2)</f>
        <v>0</v>
      </c>
      <c r="BL337" s="14" t="s">
        <v>187</v>
      </c>
      <c r="BM337" s="236" t="s">
        <v>1092</v>
      </c>
    </row>
    <row r="338" s="2" customFormat="1" ht="24.15" customHeight="1">
      <c r="A338" s="35"/>
      <c r="B338" s="36"/>
      <c r="C338" s="224" t="s">
        <v>1093</v>
      </c>
      <c r="D338" s="224" t="s">
        <v>184</v>
      </c>
      <c r="E338" s="225" t="s">
        <v>1094</v>
      </c>
      <c r="F338" s="226" t="s">
        <v>1095</v>
      </c>
      <c r="G338" s="227" t="s">
        <v>236</v>
      </c>
      <c r="H338" s="228">
        <v>9.5</v>
      </c>
      <c r="I338" s="229"/>
      <c r="J338" s="230">
        <f>ROUND(I338*H338,2)</f>
        <v>0</v>
      </c>
      <c r="K338" s="231"/>
      <c r="L338" s="41"/>
      <c r="M338" s="232" t="s">
        <v>1</v>
      </c>
      <c r="N338" s="233" t="s">
        <v>38</v>
      </c>
      <c r="O338" s="88"/>
      <c r="P338" s="234">
        <f>O338*H338</f>
        <v>0</v>
      </c>
      <c r="Q338" s="234">
        <v>0.0082799999999999992</v>
      </c>
      <c r="R338" s="234">
        <f>Q338*H338</f>
        <v>0.078659999999999994</v>
      </c>
      <c r="S338" s="234">
        <v>0</v>
      </c>
      <c r="T338" s="235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6" t="s">
        <v>187</v>
      </c>
      <c r="AT338" s="236" t="s">
        <v>184</v>
      </c>
      <c r="AU338" s="236" t="s">
        <v>82</v>
      </c>
      <c r="AY338" s="14" t="s">
        <v>182</v>
      </c>
      <c r="BE338" s="237">
        <f>IF(N338="základní",J338,0)</f>
        <v>0</v>
      </c>
      <c r="BF338" s="237">
        <f>IF(N338="snížená",J338,0)</f>
        <v>0</v>
      </c>
      <c r="BG338" s="237">
        <f>IF(N338="zákl. přenesená",J338,0)</f>
        <v>0</v>
      </c>
      <c r="BH338" s="237">
        <f>IF(N338="sníž. přenesená",J338,0)</f>
        <v>0</v>
      </c>
      <c r="BI338" s="237">
        <f>IF(N338="nulová",J338,0)</f>
        <v>0</v>
      </c>
      <c r="BJ338" s="14" t="s">
        <v>80</v>
      </c>
      <c r="BK338" s="237">
        <f>ROUND(I338*H338,2)</f>
        <v>0</v>
      </c>
      <c r="BL338" s="14" t="s">
        <v>187</v>
      </c>
      <c r="BM338" s="236" t="s">
        <v>1096</v>
      </c>
    </row>
    <row r="339" s="2" customFormat="1" ht="24.15" customHeight="1">
      <c r="A339" s="35"/>
      <c r="B339" s="36"/>
      <c r="C339" s="224" t="s">
        <v>1097</v>
      </c>
      <c r="D339" s="224" t="s">
        <v>184</v>
      </c>
      <c r="E339" s="225" t="s">
        <v>1098</v>
      </c>
      <c r="F339" s="226" t="s">
        <v>1099</v>
      </c>
      <c r="G339" s="227" t="s">
        <v>197</v>
      </c>
      <c r="H339" s="228">
        <v>235.94800000000001</v>
      </c>
      <c r="I339" s="229"/>
      <c r="J339" s="230">
        <f>ROUND(I339*H339,2)</f>
        <v>0</v>
      </c>
      <c r="K339" s="231"/>
      <c r="L339" s="41"/>
      <c r="M339" s="232" t="s">
        <v>1</v>
      </c>
      <c r="N339" s="233" t="s">
        <v>38</v>
      </c>
      <c r="O339" s="88"/>
      <c r="P339" s="234">
        <f>O339*H339</f>
        <v>0</v>
      </c>
      <c r="Q339" s="234">
        <v>0.0024199999999999998</v>
      </c>
      <c r="R339" s="234">
        <f>Q339*H339</f>
        <v>0.57099416000000003</v>
      </c>
      <c r="S339" s="234">
        <v>0</v>
      </c>
      <c r="T339" s="23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36" t="s">
        <v>187</v>
      </c>
      <c r="AT339" s="236" t="s">
        <v>184</v>
      </c>
      <c r="AU339" s="236" t="s">
        <v>82</v>
      </c>
      <c r="AY339" s="14" t="s">
        <v>182</v>
      </c>
      <c r="BE339" s="237">
        <f>IF(N339="základní",J339,0)</f>
        <v>0</v>
      </c>
      <c r="BF339" s="237">
        <f>IF(N339="snížená",J339,0)</f>
        <v>0</v>
      </c>
      <c r="BG339" s="237">
        <f>IF(N339="zákl. přenesená",J339,0)</f>
        <v>0</v>
      </c>
      <c r="BH339" s="237">
        <f>IF(N339="sníž. přenesená",J339,0)</f>
        <v>0</v>
      </c>
      <c r="BI339" s="237">
        <f>IF(N339="nulová",J339,0)</f>
        <v>0</v>
      </c>
      <c r="BJ339" s="14" t="s">
        <v>80</v>
      </c>
      <c r="BK339" s="237">
        <f>ROUND(I339*H339,2)</f>
        <v>0</v>
      </c>
      <c r="BL339" s="14" t="s">
        <v>187</v>
      </c>
      <c r="BM339" s="236" t="s">
        <v>1100</v>
      </c>
    </row>
    <row r="340" s="2" customFormat="1" ht="33" customHeight="1">
      <c r="A340" s="35"/>
      <c r="B340" s="36"/>
      <c r="C340" s="224" t="s">
        <v>1101</v>
      </c>
      <c r="D340" s="224" t="s">
        <v>184</v>
      </c>
      <c r="E340" s="225" t="s">
        <v>1102</v>
      </c>
      <c r="F340" s="226" t="s">
        <v>1103</v>
      </c>
      <c r="G340" s="227" t="s">
        <v>186</v>
      </c>
      <c r="H340" s="228">
        <v>3.6699999999999999</v>
      </c>
      <c r="I340" s="229"/>
      <c r="J340" s="230">
        <f>ROUND(I340*H340,2)</f>
        <v>0</v>
      </c>
      <c r="K340" s="231"/>
      <c r="L340" s="41"/>
      <c r="M340" s="232" t="s">
        <v>1</v>
      </c>
      <c r="N340" s="233" t="s">
        <v>38</v>
      </c>
      <c r="O340" s="88"/>
      <c r="P340" s="234">
        <f>O340*H340</f>
        <v>0</v>
      </c>
      <c r="Q340" s="234">
        <v>2.5018699999999998</v>
      </c>
      <c r="R340" s="234">
        <f>Q340*H340</f>
        <v>9.1818628999999987</v>
      </c>
      <c r="S340" s="234">
        <v>0</v>
      </c>
      <c r="T340" s="23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36" t="s">
        <v>187</v>
      </c>
      <c r="AT340" s="236" t="s">
        <v>184</v>
      </c>
      <c r="AU340" s="236" t="s">
        <v>82</v>
      </c>
      <c r="AY340" s="14" t="s">
        <v>182</v>
      </c>
      <c r="BE340" s="237">
        <f>IF(N340="základní",J340,0)</f>
        <v>0</v>
      </c>
      <c r="BF340" s="237">
        <f>IF(N340="snížená",J340,0)</f>
        <v>0</v>
      </c>
      <c r="BG340" s="237">
        <f>IF(N340="zákl. přenesená",J340,0)</f>
        <v>0</v>
      </c>
      <c r="BH340" s="237">
        <f>IF(N340="sníž. přenesená",J340,0)</f>
        <v>0</v>
      </c>
      <c r="BI340" s="237">
        <f>IF(N340="nulová",J340,0)</f>
        <v>0</v>
      </c>
      <c r="BJ340" s="14" t="s">
        <v>80</v>
      </c>
      <c r="BK340" s="237">
        <f>ROUND(I340*H340,2)</f>
        <v>0</v>
      </c>
      <c r="BL340" s="14" t="s">
        <v>187</v>
      </c>
      <c r="BM340" s="236" t="s">
        <v>1104</v>
      </c>
    </row>
    <row r="341" s="2" customFormat="1" ht="33" customHeight="1">
      <c r="A341" s="35"/>
      <c r="B341" s="36"/>
      <c r="C341" s="224" t="s">
        <v>1105</v>
      </c>
      <c r="D341" s="224" t="s">
        <v>184</v>
      </c>
      <c r="E341" s="225" t="s">
        <v>1106</v>
      </c>
      <c r="F341" s="226" t="s">
        <v>1107</v>
      </c>
      <c r="G341" s="227" t="s">
        <v>186</v>
      </c>
      <c r="H341" s="228">
        <v>9.0690000000000008</v>
      </c>
      <c r="I341" s="229"/>
      <c r="J341" s="230">
        <f>ROUND(I341*H341,2)</f>
        <v>0</v>
      </c>
      <c r="K341" s="231"/>
      <c r="L341" s="41"/>
      <c r="M341" s="232" t="s">
        <v>1</v>
      </c>
      <c r="N341" s="233" t="s">
        <v>38</v>
      </c>
      <c r="O341" s="88"/>
      <c r="P341" s="234">
        <f>O341*H341</f>
        <v>0</v>
      </c>
      <c r="Q341" s="234">
        <v>2.3010199999999998</v>
      </c>
      <c r="R341" s="234">
        <f>Q341*H341</f>
        <v>20.86795038</v>
      </c>
      <c r="S341" s="234">
        <v>0</v>
      </c>
      <c r="T341" s="235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36" t="s">
        <v>187</v>
      </c>
      <c r="AT341" s="236" t="s">
        <v>184</v>
      </c>
      <c r="AU341" s="236" t="s">
        <v>82</v>
      </c>
      <c r="AY341" s="14" t="s">
        <v>182</v>
      </c>
      <c r="BE341" s="237">
        <f>IF(N341="základní",J341,0)</f>
        <v>0</v>
      </c>
      <c r="BF341" s="237">
        <f>IF(N341="snížená",J341,0)</f>
        <v>0</v>
      </c>
      <c r="BG341" s="237">
        <f>IF(N341="zákl. přenesená",J341,0)</f>
        <v>0</v>
      </c>
      <c r="BH341" s="237">
        <f>IF(N341="sníž. přenesená",J341,0)</f>
        <v>0</v>
      </c>
      <c r="BI341" s="237">
        <f>IF(N341="nulová",J341,0)</f>
        <v>0</v>
      </c>
      <c r="BJ341" s="14" t="s">
        <v>80</v>
      </c>
      <c r="BK341" s="237">
        <f>ROUND(I341*H341,2)</f>
        <v>0</v>
      </c>
      <c r="BL341" s="14" t="s">
        <v>187</v>
      </c>
      <c r="BM341" s="236" t="s">
        <v>1108</v>
      </c>
    </row>
    <row r="342" s="2" customFormat="1" ht="24.15" customHeight="1">
      <c r="A342" s="35"/>
      <c r="B342" s="36"/>
      <c r="C342" s="224" t="s">
        <v>1109</v>
      </c>
      <c r="D342" s="224" t="s">
        <v>184</v>
      </c>
      <c r="E342" s="225" t="s">
        <v>1110</v>
      </c>
      <c r="F342" s="226" t="s">
        <v>1111</v>
      </c>
      <c r="G342" s="227" t="s">
        <v>186</v>
      </c>
      <c r="H342" s="228">
        <v>3.6699999999999999</v>
      </c>
      <c r="I342" s="229"/>
      <c r="J342" s="230">
        <f>ROUND(I342*H342,2)</f>
        <v>0</v>
      </c>
      <c r="K342" s="231"/>
      <c r="L342" s="41"/>
      <c r="M342" s="232" t="s">
        <v>1</v>
      </c>
      <c r="N342" s="233" t="s">
        <v>38</v>
      </c>
      <c r="O342" s="88"/>
      <c r="P342" s="234">
        <f>O342*H342</f>
        <v>0</v>
      </c>
      <c r="Q342" s="234">
        <v>0</v>
      </c>
      <c r="R342" s="234">
        <f>Q342*H342</f>
        <v>0</v>
      </c>
      <c r="S342" s="234">
        <v>0</v>
      </c>
      <c r="T342" s="235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36" t="s">
        <v>187</v>
      </c>
      <c r="AT342" s="236" t="s">
        <v>184</v>
      </c>
      <c r="AU342" s="236" t="s">
        <v>82</v>
      </c>
      <c r="AY342" s="14" t="s">
        <v>182</v>
      </c>
      <c r="BE342" s="237">
        <f>IF(N342="základní",J342,0)</f>
        <v>0</v>
      </c>
      <c r="BF342" s="237">
        <f>IF(N342="snížená",J342,0)</f>
        <v>0</v>
      </c>
      <c r="BG342" s="237">
        <f>IF(N342="zákl. přenesená",J342,0)</f>
        <v>0</v>
      </c>
      <c r="BH342" s="237">
        <f>IF(N342="sníž. přenesená",J342,0)</f>
        <v>0</v>
      </c>
      <c r="BI342" s="237">
        <f>IF(N342="nulová",J342,0)</f>
        <v>0</v>
      </c>
      <c r="BJ342" s="14" t="s">
        <v>80</v>
      </c>
      <c r="BK342" s="237">
        <f>ROUND(I342*H342,2)</f>
        <v>0</v>
      </c>
      <c r="BL342" s="14" t="s">
        <v>187</v>
      </c>
      <c r="BM342" s="236" t="s">
        <v>1112</v>
      </c>
    </row>
    <row r="343" s="2" customFormat="1" ht="24.15" customHeight="1">
      <c r="A343" s="35"/>
      <c r="B343" s="36"/>
      <c r="C343" s="224" t="s">
        <v>1113</v>
      </c>
      <c r="D343" s="224" t="s">
        <v>184</v>
      </c>
      <c r="E343" s="225" t="s">
        <v>1114</v>
      </c>
      <c r="F343" s="226" t="s">
        <v>1115</v>
      </c>
      <c r="G343" s="227" t="s">
        <v>186</v>
      </c>
      <c r="H343" s="228">
        <v>9.0690000000000008</v>
      </c>
      <c r="I343" s="229"/>
      <c r="J343" s="230">
        <f>ROUND(I343*H343,2)</f>
        <v>0</v>
      </c>
      <c r="K343" s="231"/>
      <c r="L343" s="41"/>
      <c r="M343" s="232" t="s">
        <v>1</v>
      </c>
      <c r="N343" s="233" t="s">
        <v>38</v>
      </c>
      <c r="O343" s="88"/>
      <c r="P343" s="234">
        <f>O343*H343</f>
        <v>0</v>
      </c>
      <c r="Q343" s="234">
        <v>0</v>
      </c>
      <c r="R343" s="234">
        <f>Q343*H343</f>
        <v>0</v>
      </c>
      <c r="S343" s="234">
        <v>0</v>
      </c>
      <c r="T343" s="235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36" t="s">
        <v>187</v>
      </c>
      <c r="AT343" s="236" t="s">
        <v>184</v>
      </c>
      <c r="AU343" s="236" t="s">
        <v>82</v>
      </c>
      <c r="AY343" s="14" t="s">
        <v>182</v>
      </c>
      <c r="BE343" s="237">
        <f>IF(N343="základní",J343,0)</f>
        <v>0</v>
      </c>
      <c r="BF343" s="237">
        <f>IF(N343="snížená",J343,0)</f>
        <v>0</v>
      </c>
      <c r="BG343" s="237">
        <f>IF(N343="zákl. přenesená",J343,0)</f>
        <v>0</v>
      </c>
      <c r="BH343" s="237">
        <f>IF(N343="sníž. přenesená",J343,0)</f>
        <v>0</v>
      </c>
      <c r="BI343" s="237">
        <f>IF(N343="nulová",J343,0)</f>
        <v>0</v>
      </c>
      <c r="BJ343" s="14" t="s">
        <v>80</v>
      </c>
      <c r="BK343" s="237">
        <f>ROUND(I343*H343,2)</f>
        <v>0</v>
      </c>
      <c r="BL343" s="14" t="s">
        <v>187</v>
      </c>
      <c r="BM343" s="236" t="s">
        <v>1116</v>
      </c>
    </row>
    <row r="344" s="2" customFormat="1" ht="33" customHeight="1">
      <c r="A344" s="35"/>
      <c r="B344" s="36"/>
      <c r="C344" s="224" t="s">
        <v>1117</v>
      </c>
      <c r="D344" s="224" t="s">
        <v>184</v>
      </c>
      <c r="E344" s="225" t="s">
        <v>1118</v>
      </c>
      <c r="F344" s="226" t="s">
        <v>1119</v>
      </c>
      <c r="G344" s="227" t="s">
        <v>186</v>
      </c>
      <c r="H344" s="228">
        <v>3.6699999999999999</v>
      </c>
      <c r="I344" s="229"/>
      <c r="J344" s="230">
        <f>ROUND(I344*H344,2)</f>
        <v>0</v>
      </c>
      <c r="K344" s="231"/>
      <c r="L344" s="41"/>
      <c r="M344" s="232" t="s">
        <v>1</v>
      </c>
      <c r="N344" s="233" t="s">
        <v>38</v>
      </c>
      <c r="O344" s="88"/>
      <c r="P344" s="234">
        <f>O344*H344</f>
        <v>0</v>
      </c>
      <c r="Q344" s="234">
        <v>0</v>
      </c>
      <c r="R344" s="234">
        <f>Q344*H344</f>
        <v>0</v>
      </c>
      <c r="S344" s="234">
        <v>0</v>
      </c>
      <c r="T344" s="235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36" t="s">
        <v>187</v>
      </c>
      <c r="AT344" s="236" t="s">
        <v>184</v>
      </c>
      <c r="AU344" s="236" t="s">
        <v>82</v>
      </c>
      <c r="AY344" s="14" t="s">
        <v>182</v>
      </c>
      <c r="BE344" s="237">
        <f>IF(N344="základní",J344,0)</f>
        <v>0</v>
      </c>
      <c r="BF344" s="237">
        <f>IF(N344="snížená",J344,0)</f>
        <v>0</v>
      </c>
      <c r="BG344" s="237">
        <f>IF(N344="zákl. přenesená",J344,0)</f>
        <v>0</v>
      </c>
      <c r="BH344" s="237">
        <f>IF(N344="sníž. přenesená",J344,0)</f>
        <v>0</v>
      </c>
      <c r="BI344" s="237">
        <f>IF(N344="nulová",J344,0)</f>
        <v>0</v>
      </c>
      <c r="BJ344" s="14" t="s">
        <v>80</v>
      </c>
      <c r="BK344" s="237">
        <f>ROUND(I344*H344,2)</f>
        <v>0</v>
      </c>
      <c r="BL344" s="14" t="s">
        <v>187</v>
      </c>
      <c r="BM344" s="236" t="s">
        <v>1120</v>
      </c>
    </row>
    <row r="345" s="2" customFormat="1" ht="33" customHeight="1">
      <c r="A345" s="35"/>
      <c r="B345" s="36"/>
      <c r="C345" s="224" t="s">
        <v>1121</v>
      </c>
      <c r="D345" s="224" t="s">
        <v>184</v>
      </c>
      <c r="E345" s="225" t="s">
        <v>1122</v>
      </c>
      <c r="F345" s="226" t="s">
        <v>1123</v>
      </c>
      <c r="G345" s="227" t="s">
        <v>186</v>
      </c>
      <c r="H345" s="228">
        <v>9.0690000000000008</v>
      </c>
      <c r="I345" s="229"/>
      <c r="J345" s="230">
        <f>ROUND(I345*H345,2)</f>
        <v>0</v>
      </c>
      <c r="K345" s="231"/>
      <c r="L345" s="41"/>
      <c r="M345" s="232" t="s">
        <v>1</v>
      </c>
      <c r="N345" s="233" t="s">
        <v>38</v>
      </c>
      <c r="O345" s="88"/>
      <c r="P345" s="234">
        <f>O345*H345</f>
        <v>0</v>
      </c>
      <c r="Q345" s="234">
        <v>0</v>
      </c>
      <c r="R345" s="234">
        <f>Q345*H345</f>
        <v>0</v>
      </c>
      <c r="S345" s="234">
        <v>0</v>
      </c>
      <c r="T345" s="235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36" t="s">
        <v>187</v>
      </c>
      <c r="AT345" s="236" t="s">
        <v>184</v>
      </c>
      <c r="AU345" s="236" t="s">
        <v>82</v>
      </c>
      <c r="AY345" s="14" t="s">
        <v>182</v>
      </c>
      <c r="BE345" s="237">
        <f>IF(N345="základní",J345,0)</f>
        <v>0</v>
      </c>
      <c r="BF345" s="237">
        <f>IF(N345="snížená",J345,0)</f>
        <v>0</v>
      </c>
      <c r="BG345" s="237">
        <f>IF(N345="zákl. přenesená",J345,0)</f>
        <v>0</v>
      </c>
      <c r="BH345" s="237">
        <f>IF(N345="sníž. přenesená",J345,0)</f>
        <v>0</v>
      </c>
      <c r="BI345" s="237">
        <f>IF(N345="nulová",J345,0)</f>
        <v>0</v>
      </c>
      <c r="BJ345" s="14" t="s">
        <v>80</v>
      </c>
      <c r="BK345" s="237">
        <f>ROUND(I345*H345,2)</f>
        <v>0</v>
      </c>
      <c r="BL345" s="14" t="s">
        <v>187</v>
      </c>
      <c r="BM345" s="236" t="s">
        <v>1124</v>
      </c>
    </row>
    <row r="346" s="2" customFormat="1" ht="16.5" customHeight="1">
      <c r="A346" s="35"/>
      <c r="B346" s="36"/>
      <c r="C346" s="224" t="s">
        <v>1125</v>
      </c>
      <c r="D346" s="224" t="s">
        <v>184</v>
      </c>
      <c r="E346" s="225" t="s">
        <v>1126</v>
      </c>
      <c r="F346" s="226" t="s">
        <v>1127</v>
      </c>
      <c r="G346" s="227" t="s">
        <v>220</v>
      </c>
      <c r="H346" s="228">
        <v>1.6160000000000001</v>
      </c>
      <c r="I346" s="229"/>
      <c r="J346" s="230">
        <f>ROUND(I346*H346,2)</f>
        <v>0</v>
      </c>
      <c r="K346" s="231"/>
      <c r="L346" s="41"/>
      <c r="M346" s="232" t="s">
        <v>1</v>
      </c>
      <c r="N346" s="233" t="s">
        <v>38</v>
      </c>
      <c r="O346" s="88"/>
      <c r="P346" s="234">
        <f>O346*H346</f>
        <v>0</v>
      </c>
      <c r="Q346" s="234">
        <v>1.06277</v>
      </c>
      <c r="R346" s="234">
        <f>Q346*H346</f>
        <v>1.71743632</v>
      </c>
      <c r="S346" s="234">
        <v>0</v>
      </c>
      <c r="T346" s="235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36" t="s">
        <v>187</v>
      </c>
      <c r="AT346" s="236" t="s">
        <v>184</v>
      </c>
      <c r="AU346" s="236" t="s">
        <v>82</v>
      </c>
      <c r="AY346" s="14" t="s">
        <v>182</v>
      </c>
      <c r="BE346" s="237">
        <f>IF(N346="základní",J346,0)</f>
        <v>0</v>
      </c>
      <c r="BF346" s="237">
        <f>IF(N346="snížená",J346,0)</f>
        <v>0</v>
      </c>
      <c r="BG346" s="237">
        <f>IF(N346="zákl. přenesená",J346,0)</f>
        <v>0</v>
      </c>
      <c r="BH346" s="237">
        <f>IF(N346="sníž. přenesená",J346,0)</f>
        <v>0</v>
      </c>
      <c r="BI346" s="237">
        <f>IF(N346="nulová",J346,0)</f>
        <v>0</v>
      </c>
      <c r="BJ346" s="14" t="s">
        <v>80</v>
      </c>
      <c r="BK346" s="237">
        <f>ROUND(I346*H346,2)</f>
        <v>0</v>
      </c>
      <c r="BL346" s="14" t="s">
        <v>187</v>
      </c>
      <c r="BM346" s="236" t="s">
        <v>1128</v>
      </c>
    </row>
    <row r="347" s="2" customFormat="1" ht="24.15" customHeight="1">
      <c r="A347" s="35"/>
      <c r="B347" s="36"/>
      <c r="C347" s="224" t="s">
        <v>1129</v>
      </c>
      <c r="D347" s="224" t="s">
        <v>184</v>
      </c>
      <c r="E347" s="225" t="s">
        <v>1130</v>
      </c>
      <c r="F347" s="226" t="s">
        <v>1131</v>
      </c>
      <c r="G347" s="227" t="s">
        <v>197</v>
      </c>
      <c r="H347" s="228">
        <v>96.543999999999997</v>
      </c>
      <c r="I347" s="229"/>
      <c r="J347" s="230">
        <f>ROUND(I347*H347,2)</f>
        <v>0</v>
      </c>
      <c r="K347" s="231"/>
      <c r="L347" s="41"/>
      <c r="M347" s="232" t="s">
        <v>1</v>
      </c>
      <c r="N347" s="233" t="s">
        <v>38</v>
      </c>
      <c r="O347" s="88"/>
      <c r="P347" s="234">
        <f>O347*H347</f>
        <v>0</v>
      </c>
      <c r="Q347" s="234">
        <v>0.105</v>
      </c>
      <c r="R347" s="234">
        <f>Q347*H347</f>
        <v>10.13712</v>
      </c>
      <c r="S347" s="234">
        <v>0</v>
      </c>
      <c r="T347" s="235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36" t="s">
        <v>187</v>
      </c>
      <c r="AT347" s="236" t="s">
        <v>184</v>
      </c>
      <c r="AU347" s="236" t="s">
        <v>82</v>
      </c>
      <c r="AY347" s="14" t="s">
        <v>182</v>
      </c>
      <c r="BE347" s="237">
        <f>IF(N347="základní",J347,0)</f>
        <v>0</v>
      </c>
      <c r="BF347" s="237">
        <f>IF(N347="snížená",J347,0)</f>
        <v>0</v>
      </c>
      <c r="BG347" s="237">
        <f>IF(N347="zákl. přenesená",J347,0)</f>
        <v>0</v>
      </c>
      <c r="BH347" s="237">
        <f>IF(N347="sníž. přenesená",J347,0)</f>
        <v>0</v>
      </c>
      <c r="BI347" s="237">
        <f>IF(N347="nulová",J347,0)</f>
        <v>0</v>
      </c>
      <c r="BJ347" s="14" t="s">
        <v>80</v>
      </c>
      <c r="BK347" s="237">
        <f>ROUND(I347*H347,2)</f>
        <v>0</v>
      </c>
      <c r="BL347" s="14" t="s">
        <v>187</v>
      </c>
      <c r="BM347" s="236" t="s">
        <v>1132</v>
      </c>
    </row>
    <row r="348" s="2" customFormat="1" ht="24.15" customHeight="1">
      <c r="A348" s="35"/>
      <c r="B348" s="36"/>
      <c r="C348" s="224" t="s">
        <v>1133</v>
      </c>
      <c r="D348" s="224" t="s">
        <v>184</v>
      </c>
      <c r="E348" s="225" t="s">
        <v>1134</v>
      </c>
      <c r="F348" s="226" t="s">
        <v>1135</v>
      </c>
      <c r="G348" s="227" t="s">
        <v>197</v>
      </c>
      <c r="H348" s="228">
        <v>2.512</v>
      </c>
      <c r="I348" s="229"/>
      <c r="J348" s="230">
        <f>ROUND(I348*H348,2)</f>
        <v>0</v>
      </c>
      <c r="K348" s="231"/>
      <c r="L348" s="41"/>
      <c r="M348" s="232" t="s">
        <v>1</v>
      </c>
      <c r="N348" s="233" t="s">
        <v>38</v>
      </c>
      <c r="O348" s="88"/>
      <c r="P348" s="234">
        <f>O348*H348</f>
        <v>0</v>
      </c>
      <c r="Q348" s="234">
        <v>0</v>
      </c>
      <c r="R348" s="234">
        <f>Q348*H348</f>
        <v>0</v>
      </c>
      <c r="S348" s="234">
        <v>0</v>
      </c>
      <c r="T348" s="235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36" t="s">
        <v>187</v>
      </c>
      <c r="AT348" s="236" t="s">
        <v>184</v>
      </c>
      <c r="AU348" s="236" t="s">
        <v>82</v>
      </c>
      <c r="AY348" s="14" t="s">
        <v>182</v>
      </c>
      <c r="BE348" s="237">
        <f>IF(N348="základní",J348,0)</f>
        <v>0</v>
      </c>
      <c r="BF348" s="237">
        <f>IF(N348="snížená",J348,0)</f>
        <v>0</v>
      </c>
      <c r="BG348" s="237">
        <f>IF(N348="zákl. přenesená",J348,0)</f>
        <v>0</v>
      </c>
      <c r="BH348" s="237">
        <f>IF(N348="sníž. přenesená",J348,0)</f>
        <v>0</v>
      </c>
      <c r="BI348" s="237">
        <f>IF(N348="nulová",J348,0)</f>
        <v>0</v>
      </c>
      <c r="BJ348" s="14" t="s">
        <v>80</v>
      </c>
      <c r="BK348" s="237">
        <f>ROUND(I348*H348,2)</f>
        <v>0</v>
      </c>
      <c r="BL348" s="14" t="s">
        <v>187</v>
      </c>
      <c r="BM348" s="236" t="s">
        <v>1136</v>
      </c>
    </row>
    <row r="349" s="2" customFormat="1" ht="24.15" customHeight="1">
      <c r="A349" s="35"/>
      <c r="B349" s="36"/>
      <c r="C349" s="224" t="s">
        <v>1137</v>
      </c>
      <c r="D349" s="224" t="s">
        <v>184</v>
      </c>
      <c r="E349" s="225" t="s">
        <v>1138</v>
      </c>
      <c r="F349" s="226" t="s">
        <v>1139</v>
      </c>
      <c r="G349" s="227" t="s">
        <v>236</v>
      </c>
      <c r="H349" s="228">
        <v>2</v>
      </c>
      <c r="I349" s="229"/>
      <c r="J349" s="230">
        <f>ROUND(I349*H349,2)</f>
        <v>0</v>
      </c>
      <c r="K349" s="231"/>
      <c r="L349" s="41"/>
      <c r="M349" s="232" t="s">
        <v>1</v>
      </c>
      <c r="N349" s="233" t="s">
        <v>38</v>
      </c>
      <c r="O349" s="88"/>
      <c r="P349" s="234">
        <f>O349*H349</f>
        <v>0</v>
      </c>
      <c r="Q349" s="234">
        <v>5.0000000000000002E-05</v>
      </c>
      <c r="R349" s="234">
        <f>Q349*H349</f>
        <v>0.00010000000000000001</v>
      </c>
      <c r="S349" s="234">
        <v>0</v>
      </c>
      <c r="T349" s="23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36" t="s">
        <v>187</v>
      </c>
      <c r="AT349" s="236" t="s">
        <v>184</v>
      </c>
      <c r="AU349" s="236" t="s">
        <v>82</v>
      </c>
      <c r="AY349" s="14" t="s">
        <v>182</v>
      </c>
      <c r="BE349" s="237">
        <f>IF(N349="základní",J349,0)</f>
        <v>0</v>
      </c>
      <c r="BF349" s="237">
        <f>IF(N349="snížená",J349,0)</f>
        <v>0</v>
      </c>
      <c r="BG349" s="237">
        <f>IF(N349="zákl. přenesená",J349,0)</f>
        <v>0</v>
      </c>
      <c r="BH349" s="237">
        <f>IF(N349="sníž. přenesená",J349,0)</f>
        <v>0</v>
      </c>
      <c r="BI349" s="237">
        <f>IF(N349="nulová",J349,0)</f>
        <v>0</v>
      </c>
      <c r="BJ349" s="14" t="s">
        <v>80</v>
      </c>
      <c r="BK349" s="237">
        <f>ROUND(I349*H349,2)</f>
        <v>0</v>
      </c>
      <c r="BL349" s="14" t="s">
        <v>187</v>
      </c>
      <c r="BM349" s="236" t="s">
        <v>1140</v>
      </c>
    </row>
    <row r="350" s="2" customFormat="1" ht="24.15" customHeight="1">
      <c r="A350" s="35"/>
      <c r="B350" s="36"/>
      <c r="C350" s="224" t="s">
        <v>1141</v>
      </c>
      <c r="D350" s="224" t="s">
        <v>184</v>
      </c>
      <c r="E350" s="225" t="s">
        <v>1142</v>
      </c>
      <c r="F350" s="226" t="s">
        <v>1143</v>
      </c>
      <c r="G350" s="227" t="s">
        <v>236</v>
      </c>
      <c r="H350" s="228">
        <v>2</v>
      </c>
      <c r="I350" s="229"/>
      <c r="J350" s="230">
        <f>ROUND(I350*H350,2)</f>
        <v>0</v>
      </c>
      <c r="K350" s="231"/>
      <c r="L350" s="41"/>
      <c r="M350" s="232" t="s">
        <v>1</v>
      </c>
      <c r="N350" s="233" t="s">
        <v>38</v>
      </c>
      <c r="O350" s="88"/>
      <c r="P350" s="234">
        <f>O350*H350</f>
        <v>0</v>
      </c>
      <c r="Q350" s="234">
        <v>0.0010300000000000001</v>
      </c>
      <c r="R350" s="234">
        <f>Q350*H350</f>
        <v>0.0020600000000000002</v>
      </c>
      <c r="S350" s="234">
        <v>0</v>
      </c>
      <c r="T350" s="235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36" t="s">
        <v>187</v>
      </c>
      <c r="AT350" s="236" t="s">
        <v>184</v>
      </c>
      <c r="AU350" s="236" t="s">
        <v>82</v>
      </c>
      <c r="AY350" s="14" t="s">
        <v>182</v>
      </c>
      <c r="BE350" s="237">
        <f>IF(N350="základní",J350,0)</f>
        <v>0</v>
      </c>
      <c r="BF350" s="237">
        <f>IF(N350="snížená",J350,0)</f>
        <v>0</v>
      </c>
      <c r="BG350" s="237">
        <f>IF(N350="zákl. přenesená",J350,0)</f>
        <v>0</v>
      </c>
      <c r="BH350" s="237">
        <f>IF(N350="sníž. přenesená",J350,0)</f>
        <v>0</v>
      </c>
      <c r="BI350" s="237">
        <f>IF(N350="nulová",J350,0)</f>
        <v>0</v>
      </c>
      <c r="BJ350" s="14" t="s">
        <v>80</v>
      </c>
      <c r="BK350" s="237">
        <f>ROUND(I350*H350,2)</f>
        <v>0</v>
      </c>
      <c r="BL350" s="14" t="s">
        <v>187</v>
      </c>
      <c r="BM350" s="236" t="s">
        <v>1144</v>
      </c>
    </row>
    <row r="351" s="2" customFormat="1" ht="24.15" customHeight="1">
      <c r="A351" s="35"/>
      <c r="B351" s="36"/>
      <c r="C351" s="224" t="s">
        <v>1145</v>
      </c>
      <c r="D351" s="224" t="s">
        <v>184</v>
      </c>
      <c r="E351" s="225" t="s">
        <v>1146</v>
      </c>
      <c r="F351" s="226" t="s">
        <v>1147</v>
      </c>
      <c r="G351" s="227" t="s">
        <v>197</v>
      </c>
      <c r="H351" s="228">
        <v>50</v>
      </c>
      <c r="I351" s="229"/>
      <c r="J351" s="230">
        <f>ROUND(I351*H351,2)</f>
        <v>0</v>
      </c>
      <c r="K351" s="231"/>
      <c r="L351" s="41"/>
      <c r="M351" s="232" t="s">
        <v>1</v>
      </c>
      <c r="N351" s="233" t="s">
        <v>38</v>
      </c>
      <c r="O351" s="88"/>
      <c r="P351" s="234">
        <f>O351*H351</f>
        <v>0</v>
      </c>
      <c r="Q351" s="234">
        <v>0.21263000000000001</v>
      </c>
      <c r="R351" s="234">
        <f>Q351*H351</f>
        <v>10.631500000000001</v>
      </c>
      <c r="S351" s="234">
        <v>0</v>
      </c>
      <c r="T351" s="235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36" t="s">
        <v>187</v>
      </c>
      <c r="AT351" s="236" t="s">
        <v>184</v>
      </c>
      <c r="AU351" s="236" t="s">
        <v>82</v>
      </c>
      <c r="AY351" s="14" t="s">
        <v>182</v>
      </c>
      <c r="BE351" s="237">
        <f>IF(N351="základní",J351,0)</f>
        <v>0</v>
      </c>
      <c r="BF351" s="237">
        <f>IF(N351="snížená",J351,0)</f>
        <v>0</v>
      </c>
      <c r="BG351" s="237">
        <f>IF(N351="zákl. přenesená",J351,0)</f>
        <v>0</v>
      </c>
      <c r="BH351" s="237">
        <f>IF(N351="sníž. přenesená",J351,0)</f>
        <v>0</v>
      </c>
      <c r="BI351" s="237">
        <f>IF(N351="nulová",J351,0)</f>
        <v>0</v>
      </c>
      <c r="BJ351" s="14" t="s">
        <v>80</v>
      </c>
      <c r="BK351" s="237">
        <f>ROUND(I351*H351,2)</f>
        <v>0</v>
      </c>
      <c r="BL351" s="14" t="s">
        <v>187</v>
      </c>
      <c r="BM351" s="236" t="s">
        <v>1148</v>
      </c>
    </row>
    <row r="352" s="2" customFormat="1" ht="24.15" customHeight="1">
      <c r="A352" s="35"/>
      <c r="B352" s="36"/>
      <c r="C352" s="224" t="s">
        <v>1149</v>
      </c>
      <c r="D352" s="224" t="s">
        <v>184</v>
      </c>
      <c r="E352" s="225" t="s">
        <v>1150</v>
      </c>
      <c r="F352" s="226" t="s">
        <v>1151</v>
      </c>
      <c r="G352" s="227" t="s">
        <v>241</v>
      </c>
      <c r="H352" s="228">
        <v>22</v>
      </c>
      <c r="I352" s="229"/>
      <c r="J352" s="230">
        <f>ROUND(I352*H352,2)</f>
        <v>0</v>
      </c>
      <c r="K352" s="231"/>
      <c r="L352" s="41"/>
      <c r="M352" s="232" t="s">
        <v>1</v>
      </c>
      <c r="N352" s="233" t="s">
        <v>38</v>
      </c>
      <c r="O352" s="88"/>
      <c r="P352" s="234">
        <f>O352*H352</f>
        <v>0</v>
      </c>
      <c r="Q352" s="234">
        <v>0.42153000000000002</v>
      </c>
      <c r="R352" s="234">
        <f>Q352*H352</f>
        <v>9.2736599999999996</v>
      </c>
      <c r="S352" s="234">
        <v>0</v>
      </c>
      <c r="T352" s="23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36" t="s">
        <v>187</v>
      </c>
      <c r="AT352" s="236" t="s">
        <v>184</v>
      </c>
      <c r="AU352" s="236" t="s">
        <v>82</v>
      </c>
      <c r="AY352" s="14" t="s">
        <v>182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4" t="s">
        <v>80</v>
      </c>
      <c r="BK352" s="237">
        <f>ROUND(I352*H352,2)</f>
        <v>0</v>
      </c>
      <c r="BL352" s="14" t="s">
        <v>187</v>
      </c>
      <c r="BM352" s="236" t="s">
        <v>1152</v>
      </c>
    </row>
    <row r="353" s="2" customFormat="1" ht="37.8" customHeight="1">
      <c r="A353" s="35"/>
      <c r="B353" s="36"/>
      <c r="C353" s="243" t="s">
        <v>1153</v>
      </c>
      <c r="D353" s="243" t="s">
        <v>469</v>
      </c>
      <c r="E353" s="244" t="s">
        <v>1154</v>
      </c>
      <c r="F353" s="245" t="s">
        <v>1155</v>
      </c>
      <c r="G353" s="246" t="s">
        <v>241</v>
      </c>
      <c r="H353" s="247">
        <v>4</v>
      </c>
      <c r="I353" s="248"/>
      <c r="J353" s="249">
        <f>ROUND(I353*H353,2)</f>
        <v>0</v>
      </c>
      <c r="K353" s="250"/>
      <c r="L353" s="251"/>
      <c r="M353" s="252" t="s">
        <v>1</v>
      </c>
      <c r="N353" s="253" t="s">
        <v>38</v>
      </c>
      <c r="O353" s="88"/>
      <c r="P353" s="234">
        <f>O353*H353</f>
        <v>0</v>
      </c>
      <c r="Q353" s="234">
        <v>0.01753</v>
      </c>
      <c r="R353" s="234">
        <f>Q353*H353</f>
        <v>0.070120000000000002</v>
      </c>
      <c r="S353" s="234">
        <v>0</v>
      </c>
      <c r="T353" s="235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36" t="s">
        <v>214</v>
      </c>
      <c r="AT353" s="236" t="s">
        <v>469</v>
      </c>
      <c r="AU353" s="236" t="s">
        <v>82</v>
      </c>
      <c r="AY353" s="14" t="s">
        <v>182</v>
      </c>
      <c r="BE353" s="237">
        <f>IF(N353="základní",J353,0)</f>
        <v>0</v>
      </c>
      <c r="BF353" s="237">
        <f>IF(N353="snížená",J353,0)</f>
        <v>0</v>
      </c>
      <c r="BG353" s="237">
        <f>IF(N353="zákl. přenesená",J353,0)</f>
        <v>0</v>
      </c>
      <c r="BH353" s="237">
        <f>IF(N353="sníž. přenesená",J353,0)</f>
        <v>0</v>
      </c>
      <c r="BI353" s="237">
        <f>IF(N353="nulová",J353,0)</f>
        <v>0</v>
      </c>
      <c r="BJ353" s="14" t="s">
        <v>80</v>
      </c>
      <c r="BK353" s="237">
        <f>ROUND(I353*H353,2)</f>
        <v>0</v>
      </c>
      <c r="BL353" s="14" t="s">
        <v>187</v>
      </c>
      <c r="BM353" s="236" t="s">
        <v>1156</v>
      </c>
    </row>
    <row r="354" s="2" customFormat="1" ht="37.8" customHeight="1">
      <c r="A354" s="35"/>
      <c r="B354" s="36"/>
      <c r="C354" s="243" t="s">
        <v>1157</v>
      </c>
      <c r="D354" s="243" t="s">
        <v>469</v>
      </c>
      <c r="E354" s="244" t="s">
        <v>1158</v>
      </c>
      <c r="F354" s="245" t="s">
        <v>1159</v>
      </c>
      <c r="G354" s="246" t="s">
        <v>241</v>
      </c>
      <c r="H354" s="247">
        <v>10</v>
      </c>
      <c r="I354" s="248"/>
      <c r="J354" s="249">
        <f>ROUND(I354*H354,2)</f>
        <v>0</v>
      </c>
      <c r="K354" s="250"/>
      <c r="L354" s="251"/>
      <c r="M354" s="252" t="s">
        <v>1</v>
      </c>
      <c r="N354" s="253" t="s">
        <v>38</v>
      </c>
      <c r="O354" s="88"/>
      <c r="P354" s="234">
        <f>O354*H354</f>
        <v>0</v>
      </c>
      <c r="Q354" s="234">
        <v>0.017930000000000001</v>
      </c>
      <c r="R354" s="234">
        <f>Q354*H354</f>
        <v>0.17930000000000002</v>
      </c>
      <c r="S354" s="234">
        <v>0</v>
      </c>
      <c r="T354" s="23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36" t="s">
        <v>214</v>
      </c>
      <c r="AT354" s="236" t="s">
        <v>469</v>
      </c>
      <c r="AU354" s="236" t="s">
        <v>82</v>
      </c>
      <c r="AY354" s="14" t="s">
        <v>182</v>
      </c>
      <c r="BE354" s="237">
        <f>IF(N354="základní",J354,0)</f>
        <v>0</v>
      </c>
      <c r="BF354" s="237">
        <f>IF(N354="snížená",J354,0)</f>
        <v>0</v>
      </c>
      <c r="BG354" s="237">
        <f>IF(N354="zákl. přenesená",J354,0)</f>
        <v>0</v>
      </c>
      <c r="BH354" s="237">
        <f>IF(N354="sníž. přenesená",J354,0)</f>
        <v>0</v>
      </c>
      <c r="BI354" s="237">
        <f>IF(N354="nulová",J354,0)</f>
        <v>0</v>
      </c>
      <c r="BJ354" s="14" t="s">
        <v>80</v>
      </c>
      <c r="BK354" s="237">
        <f>ROUND(I354*H354,2)</f>
        <v>0</v>
      </c>
      <c r="BL354" s="14" t="s">
        <v>187</v>
      </c>
      <c r="BM354" s="236" t="s">
        <v>1160</v>
      </c>
    </row>
    <row r="355" s="2" customFormat="1" ht="37.8" customHeight="1">
      <c r="A355" s="35"/>
      <c r="B355" s="36"/>
      <c r="C355" s="243" t="s">
        <v>1161</v>
      </c>
      <c r="D355" s="243" t="s">
        <v>469</v>
      </c>
      <c r="E355" s="244" t="s">
        <v>1162</v>
      </c>
      <c r="F355" s="245" t="s">
        <v>1163</v>
      </c>
      <c r="G355" s="246" t="s">
        <v>241</v>
      </c>
      <c r="H355" s="247">
        <v>1</v>
      </c>
      <c r="I355" s="248"/>
      <c r="J355" s="249">
        <f>ROUND(I355*H355,2)</f>
        <v>0</v>
      </c>
      <c r="K355" s="250"/>
      <c r="L355" s="251"/>
      <c r="M355" s="252" t="s">
        <v>1</v>
      </c>
      <c r="N355" s="253" t="s">
        <v>38</v>
      </c>
      <c r="O355" s="88"/>
      <c r="P355" s="234">
        <f>O355*H355</f>
        <v>0</v>
      </c>
      <c r="Q355" s="234">
        <v>0.017149999999999999</v>
      </c>
      <c r="R355" s="234">
        <f>Q355*H355</f>
        <v>0.017149999999999999</v>
      </c>
      <c r="S355" s="234">
        <v>0</v>
      </c>
      <c r="T355" s="235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36" t="s">
        <v>214</v>
      </c>
      <c r="AT355" s="236" t="s">
        <v>469</v>
      </c>
      <c r="AU355" s="236" t="s">
        <v>82</v>
      </c>
      <c r="AY355" s="14" t="s">
        <v>182</v>
      </c>
      <c r="BE355" s="237">
        <f>IF(N355="základní",J355,0)</f>
        <v>0</v>
      </c>
      <c r="BF355" s="237">
        <f>IF(N355="snížená",J355,0)</f>
        <v>0</v>
      </c>
      <c r="BG355" s="237">
        <f>IF(N355="zákl. přenesená",J355,0)</f>
        <v>0</v>
      </c>
      <c r="BH355" s="237">
        <f>IF(N355="sníž. přenesená",J355,0)</f>
        <v>0</v>
      </c>
      <c r="BI355" s="237">
        <f>IF(N355="nulová",J355,0)</f>
        <v>0</v>
      </c>
      <c r="BJ355" s="14" t="s">
        <v>80</v>
      </c>
      <c r="BK355" s="237">
        <f>ROUND(I355*H355,2)</f>
        <v>0</v>
      </c>
      <c r="BL355" s="14" t="s">
        <v>187</v>
      </c>
      <c r="BM355" s="236" t="s">
        <v>1164</v>
      </c>
    </row>
    <row r="356" s="2" customFormat="1" ht="37.8" customHeight="1">
      <c r="A356" s="35"/>
      <c r="B356" s="36"/>
      <c r="C356" s="243" t="s">
        <v>1165</v>
      </c>
      <c r="D356" s="243" t="s">
        <v>469</v>
      </c>
      <c r="E356" s="244" t="s">
        <v>1166</v>
      </c>
      <c r="F356" s="245" t="s">
        <v>1167</v>
      </c>
      <c r="G356" s="246" t="s">
        <v>241</v>
      </c>
      <c r="H356" s="247">
        <v>7</v>
      </c>
      <c r="I356" s="248"/>
      <c r="J356" s="249">
        <f>ROUND(I356*H356,2)</f>
        <v>0</v>
      </c>
      <c r="K356" s="250"/>
      <c r="L356" s="251"/>
      <c r="M356" s="252" t="s">
        <v>1</v>
      </c>
      <c r="N356" s="253" t="s">
        <v>38</v>
      </c>
      <c r="O356" s="88"/>
      <c r="P356" s="234">
        <f>O356*H356</f>
        <v>0</v>
      </c>
      <c r="Q356" s="234">
        <v>0.02222</v>
      </c>
      <c r="R356" s="234">
        <f>Q356*H356</f>
        <v>0.15554000000000001</v>
      </c>
      <c r="S356" s="234">
        <v>0</v>
      </c>
      <c r="T356" s="235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36" t="s">
        <v>214</v>
      </c>
      <c r="AT356" s="236" t="s">
        <v>469</v>
      </c>
      <c r="AU356" s="236" t="s">
        <v>82</v>
      </c>
      <c r="AY356" s="14" t="s">
        <v>182</v>
      </c>
      <c r="BE356" s="237">
        <f>IF(N356="základní",J356,0)</f>
        <v>0</v>
      </c>
      <c r="BF356" s="237">
        <f>IF(N356="snížená",J356,0)</f>
        <v>0</v>
      </c>
      <c r="BG356" s="237">
        <f>IF(N356="zákl. přenesená",J356,0)</f>
        <v>0</v>
      </c>
      <c r="BH356" s="237">
        <f>IF(N356="sníž. přenesená",J356,0)</f>
        <v>0</v>
      </c>
      <c r="BI356" s="237">
        <f>IF(N356="nulová",J356,0)</f>
        <v>0</v>
      </c>
      <c r="BJ356" s="14" t="s">
        <v>80</v>
      </c>
      <c r="BK356" s="237">
        <f>ROUND(I356*H356,2)</f>
        <v>0</v>
      </c>
      <c r="BL356" s="14" t="s">
        <v>187</v>
      </c>
      <c r="BM356" s="236" t="s">
        <v>1168</v>
      </c>
    </row>
    <row r="357" s="12" customFormat="1" ht="20.88" customHeight="1">
      <c r="A357" s="12"/>
      <c r="B357" s="208"/>
      <c r="C357" s="209"/>
      <c r="D357" s="210" t="s">
        <v>72</v>
      </c>
      <c r="E357" s="222" t="s">
        <v>631</v>
      </c>
      <c r="F357" s="222" t="s">
        <v>1169</v>
      </c>
      <c r="G357" s="209"/>
      <c r="H357" s="209"/>
      <c r="I357" s="212"/>
      <c r="J357" s="223">
        <f>BK357</f>
        <v>0</v>
      </c>
      <c r="K357" s="209"/>
      <c r="L357" s="214"/>
      <c r="M357" s="215"/>
      <c r="N357" s="216"/>
      <c r="O357" s="216"/>
      <c r="P357" s="217">
        <f>SUM(P358:P364)</f>
        <v>0</v>
      </c>
      <c r="Q357" s="216"/>
      <c r="R357" s="217">
        <f>SUM(R358:R364)</f>
        <v>0</v>
      </c>
      <c r="S357" s="216"/>
      <c r="T357" s="218">
        <f>SUM(T358:T364)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9" t="s">
        <v>80</v>
      </c>
      <c r="AT357" s="220" t="s">
        <v>72</v>
      </c>
      <c r="AU357" s="220" t="s">
        <v>82</v>
      </c>
      <c r="AY357" s="219" t="s">
        <v>182</v>
      </c>
      <c r="BK357" s="221">
        <f>SUM(BK358:BK364)</f>
        <v>0</v>
      </c>
    </row>
    <row r="358" s="2" customFormat="1" ht="66.75" customHeight="1">
      <c r="A358" s="35"/>
      <c r="B358" s="36"/>
      <c r="C358" s="224" t="s">
        <v>1170</v>
      </c>
      <c r="D358" s="224" t="s">
        <v>184</v>
      </c>
      <c r="E358" s="225" t="s">
        <v>1171</v>
      </c>
      <c r="F358" s="226" t="s">
        <v>1172</v>
      </c>
      <c r="G358" s="227" t="s">
        <v>1</v>
      </c>
      <c r="H358" s="228">
        <v>0</v>
      </c>
      <c r="I358" s="229"/>
      <c r="J358" s="230">
        <f>ROUND(I358*H358,2)</f>
        <v>0</v>
      </c>
      <c r="K358" s="231"/>
      <c r="L358" s="41"/>
      <c r="M358" s="232" t="s">
        <v>1</v>
      </c>
      <c r="N358" s="233" t="s">
        <v>38</v>
      </c>
      <c r="O358" s="88"/>
      <c r="P358" s="234">
        <f>O358*H358</f>
        <v>0</v>
      </c>
      <c r="Q358" s="234">
        <v>0</v>
      </c>
      <c r="R358" s="234">
        <f>Q358*H358</f>
        <v>0</v>
      </c>
      <c r="S358" s="234">
        <v>0</v>
      </c>
      <c r="T358" s="235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36" t="s">
        <v>187</v>
      </c>
      <c r="AT358" s="236" t="s">
        <v>184</v>
      </c>
      <c r="AU358" s="236" t="s">
        <v>194</v>
      </c>
      <c r="AY358" s="14" t="s">
        <v>182</v>
      </c>
      <c r="BE358" s="237">
        <f>IF(N358="základní",J358,0)</f>
        <v>0</v>
      </c>
      <c r="BF358" s="237">
        <f>IF(N358="snížená",J358,0)</f>
        <v>0</v>
      </c>
      <c r="BG358" s="237">
        <f>IF(N358="zákl. přenesená",J358,0)</f>
        <v>0</v>
      </c>
      <c r="BH358" s="237">
        <f>IF(N358="sníž. přenesená",J358,0)</f>
        <v>0</v>
      </c>
      <c r="BI358" s="237">
        <f>IF(N358="nulová",J358,0)</f>
        <v>0</v>
      </c>
      <c r="BJ358" s="14" t="s">
        <v>80</v>
      </c>
      <c r="BK358" s="237">
        <f>ROUND(I358*H358,2)</f>
        <v>0</v>
      </c>
      <c r="BL358" s="14" t="s">
        <v>187</v>
      </c>
      <c r="BM358" s="236" t="s">
        <v>1173</v>
      </c>
    </row>
    <row r="359" s="2" customFormat="1" ht="33" customHeight="1">
      <c r="A359" s="35"/>
      <c r="B359" s="36"/>
      <c r="C359" s="224" t="s">
        <v>1174</v>
      </c>
      <c r="D359" s="224" t="s">
        <v>184</v>
      </c>
      <c r="E359" s="225" t="s">
        <v>1175</v>
      </c>
      <c r="F359" s="226" t="s">
        <v>1176</v>
      </c>
      <c r="G359" s="227" t="s">
        <v>1177</v>
      </c>
      <c r="H359" s="228">
        <v>1</v>
      </c>
      <c r="I359" s="229"/>
      <c r="J359" s="230">
        <f>ROUND(I359*H359,2)</f>
        <v>0</v>
      </c>
      <c r="K359" s="231"/>
      <c r="L359" s="41"/>
      <c r="M359" s="232" t="s">
        <v>1</v>
      </c>
      <c r="N359" s="233" t="s">
        <v>38</v>
      </c>
      <c r="O359" s="88"/>
      <c r="P359" s="234">
        <f>O359*H359</f>
        <v>0</v>
      </c>
      <c r="Q359" s="234">
        <v>0</v>
      </c>
      <c r="R359" s="234">
        <f>Q359*H359</f>
        <v>0</v>
      </c>
      <c r="S359" s="234">
        <v>0</v>
      </c>
      <c r="T359" s="235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36" t="s">
        <v>187</v>
      </c>
      <c r="AT359" s="236" t="s">
        <v>184</v>
      </c>
      <c r="AU359" s="236" t="s">
        <v>194</v>
      </c>
      <c r="AY359" s="14" t="s">
        <v>182</v>
      </c>
      <c r="BE359" s="237">
        <f>IF(N359="základní",J359,0)</f>
        <v>0</v>
      </c>
      <c r="BF359" s="237">
        <f>IF(N359="snížená",J359,0)</f>
        <v>0</v>
      </c>
      <c r="BG359" s="237">
        <f>IF(N359="zákl. přenesená",J359,0)</f>
        <v>0</v>
      </c>
      <c r="BH359" s="237">
        <f>IF(N359="sníž. přenesená",J359,0)</f>
        <v>0</v>
      </c>
      <c r="BI359" s="237">
        <f>IF(N359="nulová",J359,0)</f>
        <v>0</v>
      </c>
      <c r="BJ359" s="14" t="s">
        <v>80</v>
      </c>
      <c r="BK359" s="237">
        <f>ROUND(I359*H359,2)</f>
        <v>0</v>
      </c>
      <c r="BL359" s="14" t="s">
        <v>187</v>
      </c>
      <c r="BM359" s="236" t="s">
        <v>1178</v>
      </c>
    </row>
    <row r="360" s="2" customFormat="1" ht="33" customHeight="1">
      <c r="A360" s="35"/>
      <c r="B360" s="36"/>
      <c r="C360" s="224" t="s">
        <v>1179</v>
      </c>
      <c r="D360" s="224" t="s">
        <v>184</v>
      </c>
      <c r="E360" s="225" t="s">
        <v>1180</v>
      </c>
      <c r="F360" s="226" t="s">
        <v>1181</v>
      </c>
      <c r="G360" s="227" t="s">
        <v>1177</v>
      </c>
      <c r="H360" s="228">
        <v>1</v>
      </c>
      <c r="I360" s="229"/>
      <c r="J360" s="230">
        <f>ROUND(I360*H360,2)</f>
        <v>0</v>
      </c>
      <c r="K360" s="231"/>
      <c r="L360" s="41"/>
      <c r="M360" s="232" t="s">
        <v>1</v>
      </c>
      <c r="N360" s="233" t="s">
        <v>38</v>
      </c>
      <c r="O360" s="88"/>
      <c r="P360" s="234">
        <f>O360*H360</f>
        <v>0</v>
      </c>
      <c r="Q360" s="234">
        <v>0</v>
      </c>
      <c r="R360" s="234">
        <f>Q360*H360</f>
        <v>0</v>
      </c>
      <c r="S360" s="234">
        <v>0</v>
      </c>
      <c r="T360" s="235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36" t="s">
        <v>187</v>
      </c>
      <c r="AT360" s="236" t="s">
        <v>184</v>
      </c>
      <c r="AU360" s="236" t="s">
        <v>194</v>
      </c>
      <c r="AY360" s="14" t="s">
        <v>182</v>
      </c>
      <c r="BE360" s="237">
        <f>IF(N360="základní",J360,0)</f>
        <v>0</v>
      </c>
      <c r="BF360" s="237">
        <f>IF(N360="snížená",J360,0)</f>
        <v>0</v>
      </c>
      <c r="BG360" s="237">
        <f>IF(N360="zákl. přenesená",J360,0)</f>
        <v>0</v>
      </c>
      <c r="BH360" s="237">
        <f>IF(N360="sníž. přenesená",J360,0)</f>
        <v>0</v>
      </c>
      <c r="BI360" s="237">
        <f>IF(N360="nulová",J360,0)</f>
        <v>0</v>
      </c>
      <c r="BJ360" s="14" t="s">
        <v>80</v>
      </c>
      <c r="BK360" s="237">
        <f>ROUND(I360*H360,2)</f>
        <v>0</v>
      </c>
      <c r="BL360" s="14" t="s">
        <v>187</v>
      </c>
      <c r="BM360" s="236" t="s">
        <v>1182</v>
      </c>
    </row>
    <row r="361" s="2" customFormat="1" ht="24.15" customHeight="1">
      <c r="A361" s="35"/>
      <c r="B361" s="36"/>
      <c r="C361" s="224" t="s">
        <v>1183</v>
      </c>
      <c r="D361" s="224" t="s">
        <v>184</v>
      </c>
      <c r="E361" s="225" t="s">
        <v>1184</v>
      </c>
      <c r="F361" s="226" t="s">
        <v>1185</v>
      </c>
      <c r="G361" s="227" t="s">
        <v>1177</v>
      </c>
      <c r="H361" s="228">
        <v>1</v>
      </c>
      <c r="I361" s="229"/>
      <c r="J361" s="230">
        <f>ROUND(I361*H361,2)</f>
        <v>0</v>
      </c>
      <c r="K361" s="231"/>
      <c r="L361" s="41"/>
      <c r="M361" s="232" t="s">
        <v>1</v>
      </c>
      <c r="N361" s="233" t="s">
        <v>38</v>
      </c>
      <c r="O361" s="88"/>
      <c r="P361" s="234">
        <f>O361*H361</f>
        <v>0</v>
      </c>
      <c r="Q361" s="234">
        <v>0</v>
      </c>
      <c r="R361" s="234">
        <f>Q361*H361</f>
        <v>0</v>
      </c>
      <c r="S361" s="234">
        <v>0</v>
      </c>
      <c r="T361" s="235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36" t="s">
        <v>187</v>
      </c>
      <c r="AT361" s="236" t="s">
        <v>184</v>
      </c>
      <c r="AU361" s="236" t="s">
        <v>194</v>
      </c>
      <c r="AY361" s="14" t="s">
        <v>182</v>
      </c>
      <c r="BE361" s="237">
        <f>IF(N361="základní",J361,0)</f>
        <v>0</v>
      </c>
      <c r="BF361" s="237">
        <f>IF(N361="snížená",J361,0)</f>
        <v>0</v>
      </c>
      <c r="BG361" s="237">
        <f>IF(N361="zákl. přenesená",J361,0)</f>
        <v>0</v>
      </c>
      <c r="BH361" s="237">
        <f>IF(N361="sníž. přenesená",J361,0)</f>
        <v>0</v>
      </c>
      <c r="BI361" s="237">
        <f>IF(N361="nulová",J361,0)</f>
        <v>0</v>
      </c>
      <c r="BJ361" s="14" t="s">
        <v>80</v>
      </c>
      <c r="BK361" s="237">
        <f>ROUND(I361*H361,2)</f>
        <v>0</v>
      </c>
      <c r="BL361" s="14" t="s">
        <v>187</v>
      </c>
      <c r="BM361" s="236" t="s">
        <v>1186</v>
      </c>
    </row>
    <row r="362" s="2" customFormat="1" ht="24.15" customHeight="1">
      <c r="A362" s="35"/>
      <c r="B362" s="36"/>
      <c r="C362" s="224" t="s">
        <v>1187</v>
      </c>
      <c r="D362" s="224" t="s">
        <v>184</v>
      </c>
      <c r="E362" s="225" t="s">
        <v>1188</v>
      </c>
      <c r="F362" s="226" t="s">
        <v>1189</v>
      </c>
      <c r="G362" s="227" t="s">
        <v>1177</v>
      </c>
      <c r="H362" s="228">
        <v>1</v>
      </c>
      <c r="I362" s="229"/>
      <c r="J362" s="230">
        <f>ROUND(I362*H362,2)</f>
        <v>0</v>
      </c>
      <c r="K362" s="231"/>
      <c r="L362" s="41"/>
      <c r="M362" s="232" t="s">
        <v>1</v>
      </c>
      <c r="N362" s="233" t="s">
        <v>38</v>
      </c>
      <c r="O362" s="88"/>
      <c r="P362" s="234">
        <f>O362*H362</f>
        <v>0</v>
      </c>
      <c r="Q362" s="234">
        <v>0</v>
      </c>
      <c r="R362" s="234">
        <f>Q362*H362</f>
        <v>0</v>
      </c>
      <c r="S362" s="234">
        <v>0</v>
      </c>
      <c r="T362" s="235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36" t="s">
        <v>187</v>
      </c>
      <c r="AT362" s="236" t="s">
        <v>184</v>
      </c>
      <c r="AU362" s="236" t="s">
        <v>194</v>
      </c>
      <c r="AY362" s="14" t="s">
        <v>182</v>
      </c>
      <c r="BE362" s="237">
        <f>IF(N362="základní",J362,0)</f>
        <v>0</v>
      </c>
      <c r="BF362" s="237">
        <f>IF(N362="snížená",J362,0)</f>
        <v>0</v>
      </c>
      <c r="BG362" s="237">
        <f>IF(N362="zákl. přenesená",J362,0)</f>
        <v>0</v>
      </c>
      <c r="BH362" s="237">
        <f>IF(N362="sníž. přenesená",J362,0)</f>
        <v>0</v>
      </c>
      <c r="BI362" s="237">
        <f>IF(N362="nulová",J362,0)</f>
        <v>0</v>
      </c>
      <c r="BJ362" s="14" t="s">
        <v>80</v>
      </c>
      <c r="BK362" s="237">
        <f>ROUND(I362*H362,2)</f>
        <v>0</v>
      </c>
      <c r="BL362" s="14" t="s">
        <v>187</v>
      </c>
      <c r="BM362" s="236" t="s">
        <v>1190</v>
      </c>
    </row>
    <row r="363" s="2" customFormat="1" ht="24.15" customHeight="1">
      <c r="A363" s="35"/>
      <c r="B363" s="36"/>
      <c r="C363" s="224" t="s">
        <v>1191</v>
      </c>
      <c r="D363" s="224" t="s">
        <v>184</v>
      </c>
      <c r="E363" s="225" t="s">
        <v>1192</v>
      </c>
      <c r="F363" s="226" t="s">
        <v>1193</v>
      </c>
      <c r="G363" s="227" t="s">
        <v>1177</v>
      </c>
      <c r="H363" s="228">
        <v>1</v>
      </c>
      <c r="I363" s="229"/>
      <c r="J363" s="230">
        <f>ROUND(I363*H363,2)</f>
        <v>0</v>
      </c>
      <c r="K363" s="231"/>
      <c r="L363" s="41"/>
      <c r="M363" s="232" t="s">
        <v>1</v>
      </c>
      <c r="N363" s="233" t="s">
        <v>38</v>
      </c>
      <c r="O363" s="88"/>
      <c r="P363" s="234">
        <f>O363*H363</f>
        <v>0</v>
      </c>
      <c r="Q363" s="234">
        <v>0</v>
      </c>
      <c r="R363" s="234">
        <f>Q363*H363</f>
        <v>0</v>
      </c>
      <c r="S363" s="234">
        <v>0</v>
      </c>
      <c r="T363" s="235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36" t="s">
        <v>187</v>
      </c>
      <c r="AT363" s="236" t="s">
        <v>184</v>
      </c>
      <c r="AU363" s="236" t="s">
        <v>194</v>
      </c>
      <c r="AY363" s="14" t="s">
        <v>182</v>
      </c>
      <c r="BE363" s="237">
        <f>IF(N363="základní",J363,0)</f>
        <v>0</v>
      </c>
      <c r="BF363" s="237">
        <f>IF(N363="snížená",J363,0)</f>
        <v>0</v>
      </c>
      <c r="BG363" s="237">
        <f>IF(N363="zákl. přenesená",J363,0)</f>
        <v>0</v>
      </c>
      <c r="BH363" s="237">
        <f>IF(N363="sníž. přenesená",J363,0)</f>
        <v>0</v>
      </c>
      <c r="BI363" s="237">
        <f>IF(N363="nulová",J363,0)</f>
        <v>0</v>
      </c>
      <c r="BJ363" s="14" t="s">
        <v>80</v>
      </c>
      <c r="BK363" s="237">
        <f>ROUND(I363*H363,2)</f>
        <v>0</v>
      </c>
      <c r="BL363" s="14" t="s">
        <v>187</v>
      </c>
      <c r="BM363" s="236" t="s">
        <v>1194</v>
      </c>
    </row>
    <row r="364" s="2" customFormat="1" ht="24.15" customHeight="1">
      <c r="A364" s="35"/>
      <c r="B364" s="36"/>
      <c r="C364" s="224" t="s">
        <v>1195</v>
      </c>
      <c r="D364" s="224" t="s">
        <v>184</v>
      </c>
      <c r="E364" s="225" t="s">
        <v>1196</v>
      </c>
      <c r="F364" s="226" t="s">
        <v>1197</v>
      </c>
      <c r="G364" s="227" t="s">
        <v>1177</v>
      </c>
      <c r="H364" s="228">
        <v>1</v>
      </c>
      <c r="I364" s="229"/>
      <c r="J364" s="230">
        <f>ROUND(I364*H364,2)</f>
        <v>0</v>
      </c>
      <c r="K364" s="231"/>
      <c r="L364" s="41"/>
      <c r="M364" s="232" t="s">
        <v>1</v>
      </c>
      <c r="N364" s="233" t="s">
        <v>38</v>
      </c>
      <c r="O364" s="88"/>
      <c r="P364" s="234">
        <f>O364*H364</f>
        <v>0</v>
      </c>
      <c r="Q364" s="234">
        <v>0</v>
      </c>
      <c r="R364" s="234">
        <f>Q364*H364</f>
        <v>0</v>
      </c>
      <c r="S364" s="234">
        <v>0</v>
      </c>
      <c r="T364" s="235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36" t="s">
        <v>187</v>
      </c>
      <c r="AT364" s="236" t="s">
        <v>184</v>
      </c>
      <c r="AU364" s="236" t="s">
        <v>194</v>
      </c>
      <c r="AY364" s="14" t="s">
        <v>182</v>
      </c>
      <c r="BE364" s="237">
        <f>IF(N364="základní",J364,0)</f>
        <v>0</v>
      </c>
      <c r="BF364" s="237">
        <f>IF(N364="snížená",J364,0)</f>
        <v>0</v>
      </c>
      <c r="BG364" s="237">
        <f>IF(N364="zákl. přenesená",J364,0)</f>
        <v>0</v>
      </c>
      <c r="BH364" s="237">
        <f>IF(N364="sníž. přenesená",J364,0)</f>
        <v>0</v>
      </c>
      <c r="BI364" s="237">
        <f>IF(N364="nulová",J364,0)</f>
        <v>0</v>
      </c>
      <c r="BJ364" s="14" t="s">
        <v>80</v>
      </c>
      <c r="BK364" s="237">
        <f>ROUND(I364*H364,2)</f>
        <v>0</v>
      </c>
      <c r="BL364" s="14" t="s">
        <v>187</v>
      </c>
      <c r="BM364" s="236" t="s">
        <v>1198</v>
      </c>
    </row>
    <row r="365" s="12" customFormat="1" ht="22.8" customHeight="1">
      <c r="A365" s="12"/>
      <c r="B365" s="208"/>
      <c r="C365" s="209"/>
      <c r="D365" s="210" t="s">
        <v>72</v>
      </c>
      <c r="E365" s="222" t="s">
        <v>731</v>
      </c>
      <c r="F365" s="222" t="s">
        <v>1199</v>
      </c>
      <c r="G365" s="209"/>
      <c r="H365" s="209"/>
      <c r="I365" s="212"/>
      <c r="J365" s="223">
        <f>BK365</f>
        <v>0</v>
      </c>
      <c r="K365" s="209"/>
      <c r="L365" s="214"/>
      <c r="M365" s="215"/>
      <c r="N365" s="216"/>
      <c r="O365" s="216"/>
      <c r="P365" s="217">
        <f>SUM(P366:P374)</f>
        <v>0</v>
      </c>
      <c r="Q365" s="216"/>
      <c r="R365" s="217">
        <f>SUM(R366:R374)</f>
        <v>22.678402220000002</v>
      </c>
      <c r="S365" s="216"/>
      <c r="T365" s="218">
        <f>SUM(T366:T374)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9" t="s">
        <v>80</v>
      </c>
      <c r="AT365" s="220" t="s">
        <v>72</v>
      </c>
      <c r="AU365" s="220" t="s">
        <v>80</v>
      </c>
      <c r="AY365" s="219" t="s">
        <v>182</v>
      </c>
      <c r="BK365" s="221">
        <f>SUM(BK366:BK374)</f>
        <v>0</v>
      </c>
    </row>
    <row r="366" s="2" customFormat="1" ht="21.75" customHeight="1">
      <c r="A366" s="35"/>
      <c r="B366" s="36"/>
      <c r="C366" s="224" t="s">
        <v>1200</v>
      </c>
      <c r="D366" s="224" t="s">
        <v>184</v>
      </c>
      <c r="E366" s="225" t="s">
        <v>1201</v>
      </c>
      <c r="F366" s="226" t="s">
        <v>1202</v>
      </c>
      <c r="G366" s="227" t="s">
        <v>186</v>
      </c>
      <c r="H366" s="228">
        <v>15.323</v>
      </c>
      <c r="I366" s="229"/>
      <c r="J366" s="230">
        <f>ROUND(I366*H366,2)</f>
        <v>0</v>
      </c>
      <c r="K366" s="231"/>
      <c r="L366" s="41"/>
      <c r="M366" s="232" t="s">
        <v>1</v>
      </c>
      <c r="N366" s="233" t="s">
        <v>38</v>
      </c>
      <c r="O366" s="88"/>
      <c r="P366" s="234">
        <f>O366*H366</f>
        <v>0</v>
      </c>
      <c r="Q366" s="234">
        <v>1.4591400000000001</v>
      </c>
      <c r="R366" s="234">
        <f>Q366*H366</f>
        <v>22.358402220000002</v>
      </c>
      <c r="S366" s="234">
        <v>0</v>
      </c>
      <c r="T366" s="235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36" t="s">
        <v>187</v>
      </c>
      <c r="AT366" s="236" t="s">
        <v>184</v>
      </c>
      <c r="AU366" s="236" t="s">
        <v>82</v>
      </c>
      <c r="AY366" s="14" t="s">
        <v>182</v>
      </c>
      <c r="BE366" s="237">
        <f>IF(N366="základní",J366,0)</f>
        <v>0</v>
      </c>
      <c r="BF366" s="237">
        <f>IF(N366="snížená",J366,0)</f>
        <v>0</v>
      </c>
      <c r="BG366" s="237">
        <f>IF(N366="zákl. přenesená",J366,0)</f>
        <v>0</v>
      </c>
      <c r="BH366" s="237">
        <f>IF(N366="sníž. přenesená",J366,0)</f>
        <v>0</v>
      </c>
      <c r="BI366" s="237">
        <f>IF(N366="nulová",J366,0)</f>
        <v>0</v>
      </c>
      <c r="BJ366" s="14" t="s">
        <v>80</v>
      </c>
      <c r="BK366" s="237">
        <f>ROUND(I366*H366,2)</f>
        <v>0</v>
      </c>
      <c r="BL366" s="14" t="s">
        <v>187</v>
      </c>
      <c r="BM366" s="236" t="s">
        <v>1203</v>
      </c>
    </row>
    <row r="367" s="2" customFormat="1" ht="21.75" customHeight="1">
      <c r="A367" s="35"/>
      <c r="B367" s="36"/>
      <c r="C367" s="224" t="s">
        <v>1204</v>
      </c>
      <c r="D367" s="224" t="s">
        <v>184</v>
      </c>
      <c r="E367" s="225" t="s">
        <v>1205</v>
      </c>
      <c r="F367" s="226" t="s">
        <v>1206</v>
      </c>
      <c r="G367" s="227" t="s">
        <v>1177</v>
      </c>
      <c r="H367" s="228">
        <v>1</v>
      </c>
      <c r="I367" s="229"/>
      <c r="J367" s="230">
        <f>ROUND(I367*H367,2)</f>
        <v>0</v>
      </c>
      <c r="K367" s="231"/>
      <c r="L367" s="41"/>
      <c r="M367" s="232" t="s">
        <v>1</v>
      </c>
      <c r="N367" s="233" t="s">
        <v>38</v>
      </c>
      <c r="O367" s="88"/>
      <c r="P367" s="234">
        <f>O367*H367</f>
        <v>0</v>
      </c>
      <c r="Q367" s="234">
        <v>0</v>
      </c>
      <c r="R367" s="234">
        <f>Q367*H367</f>
        <v>0</v>
      </c>
      <c r="S367" s="234">
        <v>0</v>
      </c>
      <c r="T367" s="235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36" t="s">
        <v>187</v>
      </c>
      <c r="AT367" s="236" t="s">
        <v>184</v>
      </c>
      <c r="AU367" s="236" t="s">
        <v>82</v>
      </c>
      <c r="AY367" s="14" t="s">
        <v>182</v>
      </c>
      <c r="BE367" s="237">
        <f>IF(N367="základní",J367,0)</f>
        <v>0</v>
      </c>
      <c r="BF367" s="237">
        <f>IF(N367="snížená",J367,0)</f>
        <v>0</v>
      </c>
      <c r="BG367" s="237">
        <f>IF(N367="zákl. přenesená",J367,0)</f>
        <v>0</v>
      </c>
      <c r="BH367" s="237">
        <f>IF(N367="sníž. přenesená",J367,0)</f>
        <v>0</v>
      </c>
      <c r="BI367" s="237">
        <f>IF(N367="nulová",J367,0)</f>
        <v>0</v>
      </c>
      <c r="BJ367" s="14" t="s">
        <v>80</v>
      </c>
      <c r="BK367" s="237">
        <f>ROUND(I367*H367,2)</f>
        <v>0</v>
      </c>
      <c r="BL367" s="14" t="s">
        <v>187</v>
      </c>
      <c r="BM367" s="236" t="s">
        <v>1207</v>
      </c>
    </row>
    <row r="368" s="2" customFormat="1" ht="16.5" customHeight="1">
      <c r="A368" s="35"/>
      <c r="B368" s="36"/>
      <c r="C368" s="224" t="s">
        <v>1208</v>
      </c>
      <c r="D368" s="224" t="s">
        <v>184</v>
      </c>
      <c r="E368" s="225" t="s">
        <v>1209</v>
      </c>
      <c r="F368" s="226" t="s">
        <v>1210</v>
      </c>
      <c r="G368" s="227" t="s">
        <v>1177</v>
      </c>
      <c r="H368" s="228">
        <v>1</v>
      </c>
      <c r="I368" s="229"/>
      <c r="J368" s="230">
        <f>ROUND(I368*H368,2)</f>
        <v>0</v>
      </c>
      <c r="K368" s="231"/>
      <c r="L368" s="41"/>
      <c r="M368" s="232" t="s">
        <v>1</v>
      </c>
      <c r="N368" s="233" t="s">
        <v>38</v>
      </c>
      <c r="O368" s="88"/>
      <c r="P368" s="234">
        <f>O368*H368</f>
        <v>0</v>
      </c>
      <c r="Q368" s="234">
        <v>0</v>
      </c>
      <c r="R368" s="234">
        <f>Q368*H368</f>
        <v>0</v>
      </c>
      <c r="S368" s="234">
        <v>0</v>
      </c>
      <c r="T368" s="235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36" t="s">
        <v>187</v>
      </c>
      <c r="AT368" s="236" t="s">
        <v>184</v>
      </c>
      <c r="AU368" s="236" t="s">
        <v>82</v>
      </c>
      <c r="AY368" s="14" t="s">
        <v>182</v>
      </c>
      <c r="BE368" s="237">
        <f>IF(N368="základní",J368,0)</f>
        <v>0</v>
      </c>
      <c r="BF368" s="237">
        <f>IF(N368="snížená",J368,0)</f>
        <v>0</v>
      </c>
      <c r="BG368" s="237">
        <f>IF(N368="zákl. přenesená",J368,0)</f>
        <v>0</v>
      </c>
      <c r="BH368" s="237">
        <f>IF(N368="sníž. přenesená",J368,0)</f>
        <v>0</v>
      </c>
      <c r="BI368" s="237">
        <f>IF(N368="nulová",J368,0)</f>
        <v>0</v>
      </c>
      <c r="BJ368" s="14" t="s">
        <v>80</v>
      </c>
      <c r="BK368" s="237">
        <f>ROUND(I368*H368,2)</f>
        <v>0</v>
      </c>
      <c r="BL368" s="14" t="s">
        <v>187</v>
      </c>
      <c r="BM368" s="236" t="s">
        <v>1211</v>
      </c>
    </row>
    <row r="369" s="2" customFormat="1" ht="16.5" customHeight="1">
      <c r="A369" s="35"/>
      <c r="B369" s="36"/>
      <c r="C369" s="224" t="s">
        <v>1212</v>
      </c>
      <c r="D369" s="224" t="s">
        <v>184</v>
      </c>
      <c r="E369" s="225" t="s">
        <v>1213</v>
      </c>
      <c r="F369" s="226" t="s">
        <v>1214</v>
      </c>
      <c r="G369" s="227" t="s">
        <v>1177</v>
      </c>
      <c r="H369" s="228">
        <v>1</v>
      </c>
      <c r="I369" s="229"/>
      <c r="J369" s="230">
        <f>ROUND(I369*H369,2)</f>
        <v>0</v>
      </c>
      <c r="K369" s="231"/>
      <c r="L369" s="41"/>
      <c r="M369" s="232" t="s">
        <v>1</v>
      </c>
      <c r="N369" s="233" t="s">
        <v>38</v>
      </c>
      <c r="O369" s="88"/>
      <c r="P369" s="234">
        <f>O369*H369</f>
        <v>0</v>
      </c>
      <c r="Q369" s="234">
        <v>0</v>
      </c>
      <c r="R369" s="234">
        <f>Q369*H369</f>
        <v>0</v>
      </c>
      <c r="S369" s="234">
        <v>0</v>
      </c>
      <c r="T369" s="235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36" t="s">
        <v>187</v>
      </c>
      <c r="AT369" s="236" t="s">
        <v>184</v>
      </c>
      <c r="AU369" s="236" t="s">
        <v>82</v>
      </c>
      <c r="AY369" s="14" t="s">
        <v>182</v>
      </c>
      <c r="BE369" s="237">
        <f>IF(N369="základní",J369,0)</f>
        <v>0</v>
      </c>
      <c r="BF369" s="237">
        <f>IF(N369="snížená",J369,0)</f>
        <v>0</v>
      </c>
      <c r="BG369" s="237">
        <f>IF(N369="zákl. přenesená",J369,0)</f>
        <v>0</v>
      </c>
      <c r="BH369" s="237">
        <f>IF(N369="sníž. přenesená",J369,0)</f>
        <v>0</v>
      </c>
      <c r="BI369" s="237">
        <f>IF(N369="nulová",J369,0)</f>
        <v>0</v>
      </c>
      <c r="BJ369" s="14" t="s">
        <v>80</v>
      </c>
      <c r="BK369" s="237">
        <f>ROUND(I369*H369,2)</f>
        <v>0</v>
      </c>
      <c r="BL369" s="14" t="s">
        <v>187</v>
      </c>
      <c r="BM369" s="236" t="s">
        <v>1215</v>
      </c>
    </row>
    <row r="370" s="2" customFormat="1" ht="16.5" customHeight="1">
      <c r="A370" s="35"/>
      <c r="B370" s="36"/>
      <c r="C370" s="224" t="s">
        <v>1216</v>
      </c>
      <c r="D370" s="224" t="s">
        <v>184</v>
      </c>
      <c r="E370" s="225" t="s">
        <v>1217</v>
      </c>
      <c r="F370" s="226" t="s">
        <v>1218</v>
      </c>
      <c r="G370" s="227" t="s">
        <v>1177</v>
      </c>
      <c r="H370" s="228">
        <v>1</v>
      </c>
      <c r="I370" s="229"/>
      <c r="J370" s="230">
        <f>ROUND(I370*H370,2)</f>
        <v>0</v>
      </c>
      <c r="K370" s="231"/>
      <c r="L370" s="41"/>
      <c r="M370" s="232" t="s">
        <v>1</v>
      </c>
      <c r="N370" s="233" t="s">
        <v>38</v>
      </c>
      <c r="O370" s="88"/>
      <c r="P370" s="234">
        <f>O370*H370</f>
        <v>0</v>
      </c>
      <c r="Q370" s="234">
        <v>0</v>
      </c>
      <c r="R370" s="234">
        <f>Q370*H370</f>
        <v>0</v>
      </c>
      <c r="S370" s="234">
        <v>0</v>
      </c>
      <c r="T370" s="235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36" t="s">
        <v>187</v>
      </c>
      <c r="AT370" s="236" t="s">
        <v>184</v>
      </c>
      <c r="AU370" s="236" t="s">
        <v>82</v>
      </c>
      <c r="AY370" s="14" t="s">
        <v>182</v>
      </c>
      <c r="BE370" s="237">
        <f>IF(N370="základní",J370,0)</f>
        <v>0</v>
      </c>
      <c r="BF370" s="237">
        <f>IF(N370="snížená",J370,0)</f>
        <v>0</v>
      </c>
      <c r="BG370" s="237">
        <f>IF(N370="zákl. přenesená",J370,0)</f>
        <v>0</v>
      </c>
      <c r="BH370" s="237">
        <f>IF(N370="sníž. přenesená",J370,0)</f>
        <v>0</v>
      </c>
      <c r="BI370" s="237">
        <f>IF(N370="nulová",J370,0)</f>
        <v>0</v>
      </c>
      <c r="BJ370" s="14" t="s">
        <v>80</v>
      </c>
      <c r="BK370" s="237">
        <f>ROUND(I370*H370,2)</f>
        <v>0</v>
      </c>
      <c r="BL370" s="14" t="s">
        <v>187</v>
      </c>
      <c r="BM370" s="236" t="s">
        <v>1219</v>
      </c>
    </row>
    <row r="371" s="2" customFormat="1" ht="16.5" customHeight="1">
      <c r="A371" s="35"/>
      <c r="B371" s="36"/>
      <c r="C371" s="224" t="s">
        <v>1220</v>
      </c>
      <c r="D371" s="224" t="s">
        <v>184</v>
      </c>
      <c r="E371" s="225" t="s">
        <v>1221</v>
      </c>
      <c r="F371" s="226" t="s">
        <v>1222</v>
      </c>
      <c r="G371" s="227" t="s">
        <v>1177</v>
      </c>
      <c r="H371" s="228">
        <v>1</v>
      </c>
      <c r="I371" s="229"/>
      <c r="J371" s="230">
        <f>ROUND(I371*H371,2)</f>
        <v>0</v>
      </c>
      <c r="K371" s="231"/>
      <c r="L371" s="41"/>
      <c r="M371" s="232" t="s">
        <v>1</v>
      </c>
      <c r="N371" s="233" t="s">
        <v>38</v>
      </c>
      <c r="O371" s="88"/>
      <c r="P371" s="234">
        <f>O371*H371</f>
        <v>0</v>
      </c>
      <c r="Q371" s="234">
        <v>0</v>
      </c>
      <c r="R371" s="234">
        <f>Q371*H371</f>
        <v>0</v>
      </c>
      <c r="S371" s="234">
        <v>0</v>
      </c>
      <c r="T371" s="235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36" t="s">
        <v>187</v>
      </c>
      <c r="AT371" s="236" t="s">
        <v>184</v>
      </c>
      <c r="AU371" s="236" t="s">
        <v>82</v>
      </c>
      <c r="AY371" s="14" t="s">
        <v>182</v>
      </c>
      <c r="BE371" s="237">
        <f>IF(N371="základní",J371,0)</f>
        <v>0</v>
      </c>
      <c r="BF371" s="237">
        <f>IF(N371="snížená",J371,0)</f>
        <v>0</v>
      </c>
      <c r="BG371" s="237">
        <f>IF(N371="zákl. přenesená",J371,0)</f>
        <v>0</v>
      </c>
      <c r="BH371" s="237">
        <f>IF(N371="sníž. přenesená",J371,0)</f>
        <v>0</v>
      </c>
      <c r="BI371" s="237">
        <f>IF(N371="nulová",J371,0)</f>
        <v>0</v>
      </c>
      <c r="BJ371" s="14" t="s">
        <v>80</v>
      </c>
      <c r="BK371" s="237">
        <f>ROUND(I371*H371,2)</f>
        <v>0</v>
      </c>
      <c r="BL371" s="14" t="s">
        <v>187</v>
      </c>
      <c r="BM371" s="236" t="s">
        <v>1223</v>
      </c>
    </row>
    <row r="372" s="2" customFormat="1" ht="37.8" customHeight="1">
      <c r="A372" s="35"/>
      <c r="B372" s="36"/>
      <c r="C372" s="224" t="s">
        <v>1224</v>
      </c>
      <c r="D372" s="224" t="s">
        <v>184</v>
      </c>
      <c r="E372" s="225" t="s">
        <v>1225</v>
      </c>
      <c r="F372" s="226" t="s">
        <v>1226</v>
      </c>
      <c r="G372" s="227" t="s">
        <v>241</v>
      </c>
      <c r="H372" s="228">
        <v>3</v>
      </c>
      <c r="I372" s="229"/>
      <c r="J372" s="230">
        <f>ROUND(I372*H372,2)</f>
        <v>0</v>
      </c>
      <c r="K372" s="231"/>
      <c r="L372" s="41"/>
      <c r="M372" s="232" t="s">
        <v>1</v>
      </c>
      <c r="N372" s="233" t="s">
        <v>38</v>
      </c>
      <c r="O372" s="88"/>
      <c r="P372" s="234">
        <f>O372*H372</f>
        <v>0</v>
      </c>
      <c r="Q372" s="234">
        <v>0.089999999999999997</v>
      </c>
      <c r="R372" s="234">
        <f>Q372*H372</f>
        <v>0.27000000000000002</v>
      </c>
      <c r="S372" s="234">
        <v>0</v>
      </c>
      <c r="T372" s="235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36" t="s">
        <v>187</v>
      </c>
      <c r="AT372" s="236" t="s">
        <v>184</v>
      </c>
      <c r="AU372" s="236" t="s">
        <v>82</v>
      </c>
      <c r="AY372" s="14" t="s">
        <v>182</v>
      </c>
      <c r="BE372" s="237">
        <f>IF(N372="základní",J372,0)</f>
        <v>0</v>
      </c>
      <c r="BF372" s="237">
        <f>IF(N372="snížená",J372,0)</f>
        <v>0</v>
      </c>
      <c r="BG372" s="237">
        <f>IF(N372="zákl. přenesená",J372,0)</f>
        <v>0</v>
      </c>
      <c r="BH372" s="237">
        <f>IF(N372="sníž. přenesená",J372,0)</f>
        <v>0</v>
      </c>
      <c r="BI372" s="237">
        <f>IF(N372="nulová",J372,0)</f>
        <v>0</v>
      </c>
      <c r="BJ372" s="14" t="s">
        <v>80</v>
      </c>
      <c r="BK372" s="237">
        <f>ROUND(I372*H372,2)</f>
        <v>0</v>
      </c>
      <c r="BL372" s="14" t="s">
        <v>187</v>
      </c>
      <c r="BM372" s="236" t="s">
        <v>1227</v>
      </c>
    </row>
    <row r="373" s="2" customFormat="1" ht="24.15" customHeight="1">
      <c r="A373" s="35"/>
      <c r="B373" s="36"/>
      <c r="C373" s="243" t="s">
        <v>1228</v>
      </c>
      <c r="D373" s="243" t="s">
        <v>469</v>
      </c>
      <c r="E373" s="244" t="s">
        <v>1229</v>
      </c>
      <c r="F373" s="245" t="s">
        <v>1230</v>
      </c>
      <c r="G373" s="246" t="s">
        <v>241</v>
      </c>
      <c r="H373" s="247">
        <v>2</v>
      </c>
      <c r="I373" s="248"/>
      <c r="J373" s="249">
        <f>ROUND(I373*H373,2)</f>
        <v>0</v>
      </c>
      <c r="K373" s="250"/>
      <c r="L373" s="251"/>
      <c r="M373" s="252" t="s">
        <v>1</v>
      </c>
      <c r="N373" s="253" t="s">
        <v>38</v>
      </c>
      <c r="O373" s="88"/>
      <c r="P373" s="234">
        <f>O373*H373</f>
        <v>0</v>
      </c>
      <c r="Q373" s="234">
        <v>0.014999999999999999</v>
      </c>
      <c r="R373" s="234">
        <f>Q373*H373</f>
        <v>0.029999999999999999</v>
      </c>
      <c r="S373" s="234">
        <v>0</v>
      </c>
      <c r="T373" s="235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36" t="s">
        <v>214</v>
      </c>
      <c r="AT373" s="236" t="s">
        <v>469</v>
      </c>
      <c r="AU373" s="236" t="s">
        <v>82</v>
      </c>
      <c r="AY373" s="14" t="s">
        <v>182</v>
      </c>
      <c r="BE373" s="237">
        <f>IF(N373="základní",J373,0)</f>
        <v>0</v>
      </c>
      <c r="BF373" s="237">
        <f>IF(N373="snížená",J373,0)</f>
        <v>0</v>
      </c>
      <c r="BG373" s="237">
        <f>IF(N373="zákl. přenesená",J373,0)</f>
        <v>0</v>
      </c>
      <c r="BH373" s="237">
        <f>IF(N373="sníž. přenesená",J373,0)</f>
        <v>0</v>
      </c>
      <c r="BI373" s="237">
        <f>IF(N373="nulová",J373,0)</f>
        <v>0</v>
      </c>
      <c r="BJ373" s="14" t="s">
        <v>80</v>
      </c>
      <c r="BK373" s="237">
        <f>ROUND(I373*H373,2)</f>
        <v>0</v>
      </c>
      <c r="BL373" s="14" t="s">
        <v>187</v>
      </c>
      <c r="BM373" s="236" t="s">
        <v>1231</v>
      </c>
    </row>
    <row r="374" s="2" customFormat="1" ht="24.15" customHeight="1">
      <c r="A374" s="35"/>
      <c r="B374" s="36"/>
      <c r="C374" s="243" t="s">
        <v>1232</v>
      </c>
      <c r="D374" s="243" t="s">
        <v>469</v>
      </c>
      <c r="E374" s="244" t="s">
        <v>1233</v>
      </c>
      <c r="F374" s="245" t="s">
        <v>1234</v>
      </c>
      <c r="G374" s="246" t="s">
        <v>241</v>
      </c>
      <c r="H374" s="247">
        <v>1</v>
      </c>
      <c r="I374" s="248"/>
      <c r="J374" s="249">
        <f>ROUND(I374*H374,2)</f>
        <v>0</v>
      </c>
      <c r="K374" s="250"/>
      <c r="L374" s="251"/>
      <c r="M374" s="252" t="s">
        <v>1</v>
      </c>
      <c r="N374" s="253" t="s">
        <v>38</v>
      </c>
      <c r="O374" s="88"/>
      <c r="P374" s="234">
        <f>O374*H374</f>
        <v>0</v>
      </c>
      <c r="Q374" s="234">
        <v>0.02</v>
      </c>
      <c r="R374" s="234">
        <f>Q374*H374</f>
        <v>0.02</v>
      </c>
      <c r="S374" s="234">
        <v>0</v>
      </c>
      <c r="T374" s="235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36" t="s">
        <v>214</v>
      </c>
      <c r="AT374" s="236" t="s">
        <v>469</v>
      </c>
      <c r="AU374" s="236" t="s">
        <v>82</v>
      </c>
      <c r="AY374" s="14" t="s">
        <v>182</v>
      </c>
      <c r="BE374" s="237">
        <f>IF(N374="základní",J374,0)</f>
        <v>0</v>
      </c>
      <c r="BF374" s="237">
        <f>IF(N374="snížená",J374,0)</f>
        <v>0</v>
      </c>
      <c r="BG374" s="237">
        <f>IF(N374="zákl. přenesená",J374,0)</f>
        <v>0</v>
      </c>
      <c r="BH374" s="237">
        <f>IF(N374="sníž. přenesená",J374,0)</f>
        <v>0</v>
      </c>
      <c r="BI374" s="237">
        <f>IF(N374="nulová",J374,0)</f>
        <v>0</v>
      </c>
      <c r="BJ374" s="14" t="s">
        <v>80</v>
      </c>
      <c r="BK374" s="237">
        <f>ROUND(I374*H374,2)</f>
        <v>0</v>
      </c>
      <c r="BL374" s="14" t="s">
        <v>187</v>
      </c>
      <c r="BM374" s="236" t="s">
        <v>1235</v>
      </c>
    </row>
    <row r="375" s="12" customFormat="1" ht="22.8" customHeight="1">
      <c r="A375" s="12"/>
      <c r="B375" s="208"/>
      <c r="C375" s="209"/>
      <c r="D375" s="210" t="s">
        <v>72</v>
      </c>
      <c r="E375" s="222" t="s">
        <v>189</v>
      </c>
      <c r="F375" s="222" t="s">
        <v>190</v>
      </c>
      <c r="G375" s="209"/>
      <c r="H375" s="209"/>
      <c r="I375" s="212"/>
      <c r="J375" s="223">
        <f>BK375</f>
        <v>0</v>
      </c>
      <c r="K375" s="209"/>
      <c r="L375" s="214"/>
      <c r="M375" s="215"/>
      <c r="N375" s="216"/>
      <c r="O375" s="216"/>
      <c r="P375" s="217">
        <f>SUM(P376:P425)</f>
        <v>0</v>
      </c>
      <c r="Q375" s="216"/>
      <c r="R375" s="217">
        <f>SUM(R376:R425)</f>
        <v>6.1197255999999998</v>
      </c>
      <c r="S375" s="216"/>
      <c r="T375" s="218">
        <f>SUM(T376:T425)</f>
        <v>107.80582900000002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9" t="s">
        <v>80</v>
      </c>
      <c r="AT375" s="220" t="s">
        <v>72</v>
      </c>
      <c r="AU375" s="220" t="s">
        <v>80</v>
      </c>
      <c r="AY375" s="219" t="s">
        <v>182</v>
      </c>
      <c r="BK375" s="221">
        <f>SUM(BK376:BK425)</f>
        <v>0</v>
      </c>
    </row>
    <row r="376" s="2" customFormat="1" ht="33" customHeight="1">
      <c r="A376" s="35"/>
      <c r="B376" s="36"/>
      <c r="C376" s="224" t="s">
        <v>1236</v>
      </c>
      <c r="D376" s="224" t="s">
        <v>184</v>
      </c>
      <c r="E376" s="225" t="s">
        <v>1237</v>
      </c>
      <c r="F376" s="226" t="s">
        <v>1238</v>
      </c>
      <c r="G376" s="227" t="s">
        <v>236</v>
      </c>
      <c r="H376" s="228">
        <v>6.8300000000000001</v>
      </c>
      <c r="I376" s="229"/>
      <c r="J376" s="230">
        <f>ROUND(I376*H376,2)</f>
        <v>0</v>
      </c>
      <c r="K376" s="231"/>
      <c r="L376" s="41"/>
      <c r="M376" s="232" t="s">
        <v>1</v>
      </c>
      <c r="N376" s="233" t="s">
        <v>38</v>
      </c>
      <c r="O376" s="88"/>
      <c r="P376" s="234">
        <f>O376*H376</f>
        <v>0</v>
      </c>
      <c r="Q376" s="234">
        <v>0.16850000000000001</v>
      </c>
      <c r="R376" s="234">
        <f>Q376*H376</f>
        <v>1.1508550000000002</v>
      </c>
      <c r="S376" s="234">
        <v>0</v>
      </c>
      <c r="T376" s="235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36" t="s">
        <v>187</v>
      </c>
      <c r="AT376" s="236" t="s">
        <v>184</v>
      </c>
      <c r="AU376" s="236" t="s">
        <v>82</v>
      </c>
      <c r="AY376" s="14" t="s">
        <v>182</v>
      </c>
      <c r="BE376" s="237">
        <f>IF(N376="základní",J376,0)</f>
        <v>0</v>
      </c>
      <c r="BF376" s="237">
        <f>IF(N376="snížená",J376,0)</f>
        <v>0</v>
      </c>
      <c r="BG376" s="237">
        <f>IF(N376="zákl. přenesená",J376,0)</f>
        <v>0</v>
      </c>
      <c r="BH376" s="237">
        <f>IF(N376="sníž. přenesená",J376,0)</f>
        <v>0</v>
      </c>
      <c r="BI376" s="237">
        <f>IF(N376="nulová",J376,0)</f>
        <v>0</v>
      </c>
      <c r="BJ376" s="14" t="s">
        <v>80</v>
      </c>
      <c r="BK376" s="237">
        <f>ROUND(I376*H376,2)</f>
        <v>0</v>
      </c>
      <c r="BL376" s="14" t="s">
        <v>187</v>
      </c>
      <c r="BM376" s="236" t="s">
        <v>1239</v>
      </c>
    </row>
    <row r="377" s="2" customFormat="1" ht="16.5" customHeight="1">
      <c r="A377" s="35"/>
      <c r="B377" s="36"/>
      <c r="C377" s="243" t="s">
        <v>1240</v>
      </c>
      <c r="D377" s="243" t="s">
        <v>469</v>
      </c>
      <c r="E377" s="244" t="s">
        <v>1241</v>
      </c>
      <c r="F377" s="245" t="s">
        <v>1242</v>
      </c>
      <c r="G377" s="246" t="s">
        <v>236</v>
      </c>
      <c r="H377" s="247">
        <v>6.9669999999999996</v>
      </c>
      <c r="I377" s="248"/>
      <c r="J377" s="249">
        <f>ROUND(I377*H377,2)</f>
        <v>0</v>
      </c>
      <c r="K377" s="250"/>
      <c r="L377" s="251"/>
      <c r="M377" s="252" t="s">
        <v>1</v>
      </c>
      <c r="N377" s="253" t="s">
        <v>38</v>
      </c>
      <c r="O377" s="88"/>
      <c r="P377" s="234">
        <f>O377*H377</f>
        <v>0</v>
      </c>
      <c r="Q377" s="234">
        <v>0.080000000000000002</v>
      </c>
      <c r="R377" s="234">
        <f>Q377*H377</f>
        <v>0.55735999999999997</v>
      </c>
      <c r="S377" s="234">
        <v>0</v>
      </c>
      <c r="T377" s="235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36" t="s">
        <v>214</v>
      </c>
      <c r="AT377" s="236" t="s">
        <v>469</v>
      </c>
      <c r="AU377" s="236" t="s">
        <v>82</v>
      </c>
      <c r="AY377" s="14" t="s">
        <v>182</v>
      </c>
      <c r="BE377" s="237">
        <f>IF(N377="základní",J377,0)</f>
        <v>0</v>
      </c>
      <c r="BF377" s="237">
        <f>IF(N377="snížená",J377,0)</f>
        <v>0</v>
      </c>
      <c r="BG377" s="237">
        <f>IF(N377="zákl. přenesená",J377,0)</f>
        <v>0</v>
      </c>
      <c r="BH377" s="237">
        <f>IF(N377="sníž. přenesená",J377,0)</f>
        <v>0</v>
      </c>
      <c r="BI377" s="237">
        <f>IF(N377="nulová",J377,0)</f>
        <v>0</v>
      </c>
      <c r="BJ377" s="14" t="s">
        <v>80</v>
      </c>
      <c r="BK377" s="237">
        <f>ROUND(I377*H377,2)</f>
        <v>0</v>
      </c>
      <c r="BL377" s="14" t="s">
        <v>187</v>
      </c>
      <c r="BM377" s="236" t="s">
        <v>1243</v>
      </c>
    </row>
    <row r="378" s="2" customFormat="1" ht="24.15" customHeight="1">
      <c r="A378" s="35"/>
      <c r="B378" s="36"/>
      <c r="C378" s="224" t="s">
        <v>1244</v>
      </c>
      <c r="D378" s="224" t="s">
        <v>184</v>
      </c>
      <c r="E378" s="225" t="s">
        <v>1245</v>
      </c>
      <c r="F378" s="226" t="s">
        <v>1246</v>
      </c>
      <c r="G378" s="227" t="s">
        <v>236</v>
      </c>
      <c r="H378" s="228">
        <v>64.385000000000005</v>
      </c>
      <c r="I378" s="229"/>
      <c r="J378" s="230">
        <f>ROUND(I378*H378,2)</f>
        <v>0</v>
      </c>
      <c r="K378" s="231"/>
      <c r="L378" s="41"/>
      <c r="M378" s="232" t="s">
        <v>1</v>
      </c>
      <c r="N378" s="233" t="s">
        <v>38</v>
      </c>
      <c r="O378" s="88"/>
      <c r="P378" s="234">
        <f>O378*H378</f>
        <v>0</v>
      </c>
      <c r="Q378" s="234">
        <v>4.0000000000000003E-05</v>
      </c>
      <c r="R378" s="234">
        <f>Q378*H378</f>
        <v>0.0025754000000000003</v>
      </c>
      <c r="S378" s="234">
        <v>0</v>
      </c>
      <c r="T378" s="235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36" t="s">
        <v>187</v>
      </c>
      <c r="AT378" s="236" t="s">
        <v>184</v>
      </c>
      <c r="AU378" s="236" t="s">
        <v>82</v>
      </c>
      <c r="AY378" s="14" t="s">
        <v>182</v>
      </c>
      <c r="BE378" s="237">
        <f>IF(N378="základní",J378,0)</f>
        <v>0</v>
      </c>
      <c r="BF378" s="237">
        <f>IF(N378="snížená",J378,0)</f>
        <v>0</v>
      </c>
      <c r="BG378" s="237">
        <f>IF(N378="zákl. přenesená",J378,0)</f>
        <v>0</v>
      </c>
      <c r="BH378" s="237">
        <f>IF(N378="sníž. přenesená",J378,0)</f>
        <v>0</v>
      </c>
      <c r="BI378" s="237">
        <f>IF(N378="nulová",J378,0)</f>
        <v>0</v>
      </c>
      <c r="BJ378" s="14" t="s">
        <v>80</v>
      </c>
      <c r="BK378" s="237">
        <f>ROUND(I378*H378,2)</f>
        <v>0</v>
      </c>
      <c r="BL378" s="14" t="s">
        <v>187</v>
      </c>
      <c r="BM378" s="236" t="s">
        <v>1247</v>
      </c>
    </row>
    <row r="379" s="2" customFormat="1" ht="16.5" customHeight="1">
      <c r="A379" s="35"/>
      <c r="B379" s="36"/>
      <c r="C379" s="243" t="s">
        <v>1248</v>
      </c>
      <c r="D379" s="243" t="s">
        <v>469</v>
      </c>
      <c r="E379" s="244" t="s">
        <v>1249</v>
      </c>
      <c r="F379" s="245" t="s">
        <v>1250</v>
      </c>
      <c r="G379" s="246" t="s">
        <v>236</v>
      </c>
      <c r="H379" s="247">
        <v>65.673000000000002</v>
      </c>
      <c r="I379" s="248"/>
      <c r="J379" s="249">
        <f>ROUND(I379*H379,2)</f>
        <v>0</v>
      </c>
      <c r="K379" s="250"/>
      <c r="L379" s="251"/>
      <c r="M379" s="252" t="s">
        <v>1</v>
      </c>
      <c r="N379" s="253" t="s">
        <v>38</v>
      </c>
      <c r="O379" s="88"/>
      <c r="P379" s="234">
        <f>O379*H379</f>
        <v>0</v>
      </c>
      <c r="Q379" s="234">
        <v>0.001</v>
      </c>
      <c r="R379" s="234">
        <f>Q379*H379</f>
        <v>0.065673000000000009</v>
      </c>
      <c r="S379" s="234">
        <v>0</v>
      </c>
      <c r="T379" s="235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36" t="s">
        <v>214</v>
      </c>
      <c r="AT379" s="236" t="s">
        <v>469</v>
      </c>
      <c r="AU379" s="236" t="s">
        <v>82</v>
      </c>
      <c r="AY379" s="14" t="s">
        <v>182</v>
      </c>
      <c r="BE379" s="237">
        <f>IF(N379="základní",J379,0)</f>
        <v>0</v>
      </c>
      <c r="BF379" s="237">
        <f>IF(N379="snížená",J379,0)</f>
        <v>0</v>
      </c>
      <c r="BG379" s="237">
        <f>IF(N379="zákl. přenesená",J379,0)</f>
        <v>0</v>
      </c>
      <c r="BH379" s="237">
        <f>IF(N379="sníž. přenesená",J379,0)</f>
        <v>0</v>
      </c>
      <c r="BI379" s="237">
        <f>IF(N379="nulová",J379,0)</f>
        <v>0</v>
      </c>
      <c r="BJ379" s="14" t="s">
        <v>80</v>
      </c>
      <c r="BK379" s="237">
        <f>ROUND(I379*H379,2)</f>
        <v>0</v>
      </c>
      <c r="BL379" s="14" t="s">
        <v>187</v>
      </c>
      <c r="BM379" s="236" t="s">
        <v>1251</v>
      </c>
    </row>
    <row r="380" s="2" customFormat="1" ht="33" customHeight="1">
      <c r="A380" s="35"/>
      <c r="B380" s="36"/>
      <c r="C380" s="224" t="s">
        <v>1252</v>
      </c>
      <c r="D380" s="224" t="s">
        <v>184</v>
      </c>
      <c r="E380" s="225" t="s">
        <v>1253</v>
      </c>
      <c r="F380" s="226" t="s">
        <v>1254</v>
      </c>
      <c r="G380" s="227" t="s">
        <v>236</v>
      </c>
      <c r="H380" s="228">
        <v>1.2</v>
      </c>
      <c r="I380" s="229"/>
      <c r="J380" s="230">
        <f>ROUND(I380*H380,2)</f>
        <v>0</v>
      </c>
      <c r="K380" s="231"/>
      <c r="L380" s="41"/>
      <c r="M380" s="232" t="s">
        <v>1</v>
      </c>
      <c r="N380" s="233" t="s">
        <v>38</v>
      </c>
      <c r="O380" s="88"/>
      <c r="P380" s="234">
        <f>O380*H380</f>
        <v>0</v>
      </c>
      <c r="Q380" s="234">
        <v>0.35255999999999998</v>
      </c>
      <c r="R380" s="234">
        <f>Q380*H380</f>
        <v>0.42307199999999995</v>
      </c>
      <c r="S380" s="234">
        <v>0</v>
      </c>
      <c r="T380" s="235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36" t="s">
        <v>187</v>
      </c>
      <c r="AT380" s="236" t="s">
        <v>184</v>
      </c>
      <c r="AU380" s="236" t="s">
        <v>82</v>
      </c>
      <c r="AY380" s="14" t="s">
        <v>182</v>
      </c>
      <c r="BE380" s="237">
        <f>IF(N380="základní",J380,0)</f>
        <v>0</v>
      </c>
      <c r="BF380" s="237">
        <f>IF(N380="snížená",J380,0)</f>
        <v>0</v>
      </c>
      <c r="BG380" s="237">
        <f>IF(N380="zákl. přenesená",J380,0)</f>
        <v>0</v>
      </c>
      <c r="BH380" s="237">
        <f>IF(N380="sníž. přenesená",J380,0)</f>
        <v>0</v>
      </c>
      <c r="BI380" s="237">
        <f>IF(N380="nulová",J380,0)</f>
        <v>0</v>
      </c>
      <c r="BJ380" s="14" t="s">
        <v>80</v>
      </c>
      <c r="BK380" s="237">
        <f>ROUND(I380*H380,2)</f>
        <v>0</v>
      </c>
      <c r="BL380" s="14" t="s">
        <v>187</v>
      </c>
      <c r="BM380" s="236" t="s">
        <v>1255</v>
      </c>
    </row>
    <row r="381" s="2" customFormat="1" ht="16.5" customHeight="1">
      <c r="A381" s="35"/>
      <c r="B381" s="36"/>
      <c r="C381" s="224" t="s">
        <v>1256</v>
      </c>
      <c r="D381" s="224" t="s">
        <v>184</v>
      </c>
      <c r="E381" s="225" t="s">
        <v>1257</v>
      </c>
      <c r="F381" s="226" t="s">
        <v>1258</v>
      </c>
      <c r="G381" s="227" t="s">
        <v>197</v>
      </c>
      <c r="H381" s="228">
        <v>5400</v>
      </c>
      <c r="I381" s="229"/>
      <c r="J381" s="230">
        <f>ROUND(I381*H381,2)</f>
        <v>0</v>
      </c>
      <c r="K381" s="231"/>
      <c r="L381" s="41"/>
      <c r="M381" s="232" t="s">
        <v>1</v>
      </c>
      <c r="N381" s="233" t="s">
        <v>38</v>
      </c>
      <c r="O381" s="88"/>
      <c r="P381" s="234">
        <f>O381*H381</f>
        <v>0</v>
      </c>
      <c r="Q381" s="234">
        <v>0</v>
      </c>
      <c r="R381" s="234">
        <f>Q381*H381</f>
        <v>0</v>
      </c>
      <c r="S381" s="234">
        <v>0.01</v>
      </c>
      <c r="T381" s="235">
        <f>S381*H381</f>
        <v>54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36" t="s">
        <v>187</v>
      </c>
      <c r="AT381" s="236" t="s">
        <v>184</v>
      </c>
      <c r="AU381" s="236" t="s">
        <v>82</v>
      </c>
      <c r="AY381" s="14" t="s">
        <v>182</v>
      </c>
      <c r="BE381" s="237">
        <f>IF(N381="základní",J381,0)</f>
        <v>0</v>
      </c>
      <c r="BF381" s="237">
        <f>IF(N381="snížená",J381,0)</f>
        <v>0</v>
      </c>
      <c r="BG381" s="237">
        <f>IF(N381="zákl. přenesená",J381,0)</f>
        <v>0</v>
      </c>
      <c r="BH381" s="237">
        <f>IF(N381="sníž. přenesená",J381,0)</f>
        <v>0</v>
      </c>
      <c r="BI381" s="237">
        <f>IF(N381="nulová",J381,0)</f>
        <v>0</v>
      </c>
      <c r="BJ381" s="14" t="s">
        <v>80</v>
      </c>
      <c r="BK381" s="237">
        <f>ROUND(I381*H381,2)</f>
        <v>0</v>
      </c>
      <c r="BL381" s="14" t="s">
        <v>187</v>
      </c>
      <c r="BM381" s="236" t="s">
        <v>1259</v>
      </c>
    </row>
    <row r="382" s="2" customFormat="1" ht="33" customHeight="1">
      <c r="A382" s="35"/>
      <c r="B382" s="36"/>
      <c r="C382" s="224" t="s">
        <v>1260</v>
      </c>
      <c r="D382" s="224" t="s">
        <v>184</v>
      </c>
      <c r="E382" s="225" t="s">
        <v>1261</v>
      </c>
      <c r="F382" s="226" t="s">
        <v>1262</v>
      </c>
      <c r="G382" s="227" t="s">
        <v>197</v>
      </c>
      <c r="H382" s="228">
        <v>250</v>
      </c>
      <c r="I382" s="229"/>
      <c r="J382" s="230">
        <f>ROUND(I382*H382,2)</f>
        <v>0</v>
      </c>
      <c r="K382" s="231"/>
      <c r="L382" s="41"/>
      <c r="M382" s="232" t="s">
        <v>1</v>
      </c>
      <c r="N382" s="233" t="s">
        <v>38</v>
      </c>
      <c r="O382" s="88"/>
      <c r="P382" s="234">
        <f>O382*H382</f>
        <v>0</v>
      </c>
      <c r="Q382" s="234">
        <v>0</v>
      </c>
      <c r="R382" s="234">
        <f>Q382*H382</f>
        <v>0</v>
      </c>
      <c r="S382" s="234">
        <v>0</v>
      </c>
      <c r="T382" s="235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36" t="s">
        <v>187</v>
      </c>
      <c r="AT382" s="236" t="s">
        <v>184</v>
      </c>
      <c r="AU382" s="236" t="s">
        <v>82</v>
      </c>
      <c r="AY382" s="14" t="s">
        <v>182</v>
      </c>
      <c r="BE382" s="237">
        <f>IF(N382="základní",J382,0)</f>
        <v>0</v>
      </c>
      <c r="BF382" s="237">
        <f>IF(N382="snížená",J382,0)</f>
        <v>0</v>
      </c>
      <c r="BG382" s="237">
        <f>IF(N382="zákl. přenesená",J382,0)</f>
        <v>0</v>
      </c>
      <c r="BH382" s="237">
        <f>IF(N382="sníž. přenesená",J382,0)</f>
        <v>0</v>
      </c>
      <c r="BI382" s="237">
        <f>IF(N382="nulová",J382,0)</f>
        <v>0</v>
      </c>
      <c r="BJ382" s="14" t="s">
        <v>80</v>
      </c>
      <c r="BK382" s="237">
        <f>ROUND(I382*H382,2)</f>
        <v>0</v>
      </c>
      <c r="BL382" s="14" t="s">
        <v>187</v>
      </c>
      <c r="BM382" s="236" t="s">
        <v>1263</v>
      </c>
    </row>
    <row r="383" s="2" customFormat="1" ht="37.8" customHeight="1">
      <c r="A383" s="35"/>
      <c r="B383" s="36"/>
      <c r="C383" s="224" t="s">
        <v>1264</v>
      </c>
      <c r="D383" s="224" t="s">
        <v>184</v>
      </c>
      <c r="E383" s="225" t="s">
        <v>1265</v>
      </c>
      <c r="F383" s="226" t="s">
        <v>1266</v>
      </c>
      <c r="G383" s="227" t="s">
        <v>197</v>
      </c>
      <c r="H383" s="228">
        <v>50000</v>
      </c>
      <c r="I383" s="229"/>
      <c r="J383" s="230">
        <f>ROUND(I383*H383,2)</f>
        <v>0</v>
      </c>
      <c r="K383" s="231"/>
      <c r="L383" s="41"/>
      <c r="M383" s="232" t="s">
        <v>1</v>
      </c>
      <c r="N383" s="233" t="s">
        <v>38</v>
      </c>
      <c r="O383" s="88"/>
      <c r="P383" s="234">
        <f>O383*H383</f>
        <v>0</v>
      </c>
      <c r="Q383" s="234">
        <v>0</v>
      </c>
      <c r="R383" s="234">
        <f>Q383*H383</f>
        <v>0</v>
      </c>
      <c r="S383" s="234">
        <v>0</v>
      </c>
      <c r="T383" s="235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36" t="s">
        <v>187</v>
      </c>
      <c r="AT383" s="236" t="s">
        <v>184</v>
      </c>
      <c r="AU383" s="236" t="s">
        <v>82</v>
      </c>
      <c r="AY383" s="14" t="s">
        <v>182</v>
      </c>
      <c r="BE383" s="237">
        <f>IF(N383="základní",J383,0)</f>
        <v>0</v>
      </c>
      <c r="BF383" s="237">
        <f>IF(N383="snížená",J383,0)</f>
        <v>0</v>
      </c>
      <c r="BG383" s="237">
        <f>IF(N383="zákl. přenesená",J383,0)</f>
        <v>0</v>
      </c>
      <c r="BH383" s="237">
        <f>IF(N383="sníž. přenesená",J383,0)</f>
        <v>0</v>
      </c>
      <c r="BI383" s="237">
        <f>IF(N383="nulová",J383,0)</f>
        <v>0</v>
      </c>
      <c r="BJ383" s="14" t="s">
        <v>80</v>
      </c>
      <c r="BK383" s="237">
        <f>ROUND(I383*H383,2)</f>
        <v>0</v>
      </c>
      <c r="BL383" s="14" t="s">
        <v>187</v>
      </c>
      <c r="BM383" s="236" t="s">
        <v>1267</v>
      </c>
    </row>
    <row r="384" s="2" customFormat="1" ht="33" customHeight="1">
      <c r="A384" s="35"/>
      <c r="B384" s="36"/>
      <c r="C384" s="224" t="s">
        <v>1268</v>
      </c>
      <c r="D384" s="224" t="s">
        <v>184</v>
      </c>
      <c r="E384" s="225" t="s">
        <v>1269</v>
      </c>
      <c r="F384" s="226" t="s">
        <v>1270</v>
      </c>
      <c r="G384" s="227" t="s">
        <v>197</v>
      </c>
      <c r="H384" s="228">
        <v>250</v>
      </c>
      <c r="I384" s="229"/>
      <c r="J384" s="230">
        <f>ROUND(I384*H384,2)</f>
        <v>0</v>
      </c>
      <c r="K384" s="231"/>
      <c r="L384" s="41"/>
      <c r="M384" s="232" t="s">
        <v>1</v>
      </c>
      <c r="N384" s="233" t="s">
        <v>38</v>
      </c>
      <c r="O384" s="88"/>
      <c r="P384" s="234">
        <f>O384*H384</f>
        <v>0</v>
      </c>
      <c r="Q384" s="234">
        <v>0</v>
      </c>
      <c r="R384" s="234">
        <f>Q384*H384</f>
        <v>0</v>
      </c>
      <c r="S384" s="234">
        <v>0</v>
      </c>
      <c r="T384" s="235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36" t="s">
        <v>187</v>
      </c>
      <c r="AT384" s="236" t="s">
        <v>184</v>
      </c>
      <c r="AU384" s="236" t="s">
        <v>82</v>
      </c>
      <c r="AY384" s="14" t="s">
        <v>182</v>
      </c>
      <c r="BE384" s="237">
        <f>IF(N384="základní",J384,0)</f>
        <v>0</v>
      </c>
      <c r="BF384" s="237">
        <f>IF(N384="snížená",J384,0)</f>
        <v>0</v>
      </c>
      <c r="BG384" s="237">
        <f>IF(N384="zákl. přenesená",J384,0)</f>
        <v>0</v>
      </c>
      <c r="BH384" s="237">
        <f>IF(N384="sníž. přenesená",J384,0)</f>
        <v>0</v>
      </c>
      <c r="BI384" s="237">
        <f>IF(N384="nulová",J384,0)</f>
        <v>0</v>
      </c>
      <c r="BJ384" s="14" t="s">
        <v>80</v>
      </c>
      <c r="BK384" s="237">
        <f>ROUND(I384*H384,2)</f>
        <v>0</v>
      </c>
      <c r="BL384" s="14" t="s">
        <v>187</v>
      </c>
      <c r="BM384" s="236" t="s">
        <v>1271</v>
      </c>
    </row>
    <row r="385" s="2" customFormat="1" ht="24.15" customHeight="1">
      <c r="A385" s="35"/>
      <c r="B385" s="36"/>
      <c r="C385" s="224" t="s">
        <v>1272</v>
      </c>
      <c r="D385" s="224" t="s">
        <v>184</v>
      </c>
      <c r="E385" s="225" t="s">
        <v>1273</v>
      </c>
      <c r="F385" s="226" t="s">
        <v>1274</v>
      </c>
      <c r="G385" s="227" t="s">
        <v>186</v>
      </c>
      <c r="H385" s="228">
        <v>36</v>
      </c>
      <c r="I385" s="229"/>
      <c r="J385" s="230">
        <f>ROUND(I385*H385,2)</f>
        <v>0</v>
      </c>
      <c r="K385" s="231"/>
      <c r="L385" s="41"/>
      <c r="M385" s="232" t="s">
        <v>1</v>
      </c>
      <c r="N385" s="233" t="s">
        <v>38</v>
      </c>
      <c r="O385" s="88"/>
      <c r="P385" s="234">
        <f>O385*H385</f>
        <v>0</v>
      </c>
      <c r="Q385" s="234">
        <v>0</v>
      </c>
      <c r="R385" s="234">
        <f>Q385*H385</f>
        <v>0</v>
      </c>
      <c r="S385" s="234">
        <v>0</v>
      </c>
      <c r="T385" s="235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36" t="s">
        <v>187</v>
      </c>
      <c r="AT385" s="236" t="s">
        <v>184</v>
      </c>
      <c r="AU385" s="236" t="s">
        <v>82</v>
      </c>
      <c r="AY385" s="14" t="s">
        <v>182</v>
      </c>
      <c r="BE385" s="237">
        <f>IF(N385="základní",J385,0)</f>
        <v>0</v>
      </c>
      <c r="BF385" s="237">
        <f>IF(N385="snížená",J385,0)</f>
        <v>0</v>
      </c>
      <c r="BG385" s="237">
        <f>IF(N385="zákl. přenesená",J385,0)</f>
        <v>0</v>
      </c>
      <c r="BH385" s="237">
        <f>IF(N385="sníž. přenesená",J385,0)</f>
        <v>0</v>
      </c>
      <c r="BI385" s="237">
        <f>IF(N385="nulová",J385,0)</f>
        <v>0</v>
      </c>
      <c r="BJ385" s="14" t="s">
        <v>80</v>
      </c>
      <c r="BK385" s="237">
        <f>ROUND(I385*H385,2)</f>
        <v>0</v>
      </c>
      <c r="BL385" s="14" t="s">
        <v>187</v>
      </c>
      <c r="BM385" s="236" t="s">
        <v>1275</v>
      </c>
    </row>
    <row r="386" s="2" customFormat="1" ht="37.8" customHeight="1">
      <c r="A386" s="35"/>
      <c r="B386" s="36"/>
      <c r="C386" s="224" t="s">
        <v>1276</v>
      </c>
      <c r="D386" s="224" t="s">
        <v>184</v>
      </c>
      <c r="E386" s="225" t="s">
        <v>1277</v>
      </c>
      <c r="F386" s="226" t="s">
        <v>1278</v>
      </c>
      <c r="G386" s="227" t="s">
        <v>186</v>
      </c>
      <c r="H386" s="228">
        <v>9720</v>
      </c>
      <c r="I386" s="229"/>
      <c r="J386" s="230">
        <f>ROUND(I386*H386,2)</f>
        <v>0</v>
      </c>
      <c r="K386" s="231"/>
      <c r="L386" s="41"/>
      <c r="M386" s="232" t="s">
        <v>1</v>
      </c>
      <c r="N386" s="233" t="s">
        <v>38</v>
      </c>
      <c r="O386" s="88"/>
      <c r="P386" s="234">
        <f>O386*H386</f>
        <v>0</v>
      </c>
      <c r="Q386" s="234">
        <v>0</v>
      </c>
      <c r="R386" s="234">
        <f>Q386*H386</f>
        <v>0</v>
      </c>
      <c r="S386" s="234">
        <v>0</v>
      </c>
      <c r="T386" s="235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36" t="s">
        <v>187</v>
      </c>
      <c r="AT386" s="236" t="s">
        <v>184</v>
      </c>
      <c r="AU386" s="236" t="s">
        <v>82</v>
      </c>
      <c r="AY386" s="14" t="s">
        <v>182</v>
      </c>
      <c r="BE386" s="237">
        <f>IF(N386="základní",J386,0)</f>
        <v>0</v>
      </c>
      <c r="BF386" s="237">
        <f>IF(N386="snížená",J386,0)</f>
        <v>0</v>
      </c>
      <c r="BG386" s="237">
        <f>IF(N386="zákl. přenesená",J386,0)</f>
        <v>0</v>
      </c>
      <c r="BH386" s="237">
        <f>IF(N386="sníž. přenesená",J386,0)</f>
        <v>0</v>
      </c>
      <c r="BI386" s="237">
        <f>IF(N386="nulová",J386,0)</f>
        <v>0</v>
      </c>
      <c r="BJ386" s="14" t="s">
        <v>80</v>
      </c>
      <c r="BK386" s="237">
        <f>ROUND(I386*H386,2)</f>
        <v>0</v>
      </c>
      <c r="BL386" s="14" t="s">
        <v>187</v>
      </c>
      <c r="BM386" s="236" t="s">
        <v>1279</v>
      </c>
    </row>
    <row r="387" s="2" customFormat="1" ht="33" customHeight="1">
      <c r="A387" s="35"/>
      <c r="B387" s="36"/>
      <c r="C387" s="224" t="s">
        <v>1280</v>
      </c>
      <c r="D387" s="224" t="s">
        <v>184</v>
      </c>
      <c r="E387" s="225" t="s">
        <v>1281</v>
      </c>
      <c r="F387" s="226" t="s">
        <v>1282</v>
      </c>
      <c r="G387" s="227" t="s">
        <v>186</v>
      </c>
      <c r="H387" s="228">
        <v>36</v>
      </c>
      <c r="I387" s="229"/>
      <c r="J387" s="230">
        <f>ROUND(I387*H387,2)</f>
        <v>0</v>
      </c>
      <c r="K387" s="231"/>
      <c r="L387" s="41"/>
      <c r="M387" s="232" t="s">
        <v>1</v>
      </c>
      <c r="N387" s="233" t="s">
        <v>38</v>
      </c>
      <c r="O387" s="88"/>
      <c r="P387" s="234">
        <f>O387*H387</f>
        <v>0</v>
      </c>
      <c r="Q387" s="234">
        <v>0</v>
      </c>
      <c r="R387" s="234">
        <f>Q387*H387</f>
        <v>0</v>
      </c>
      <c r="S387" s="234">
        <v>0</v>
      </c>
      <c r="T387" s="235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36" t="s">
        <v>187</v>
      </c>
      <c r="AT387" s="236" t="s">
        <v>184</v>
      </c>
      <c r="AU387" s="236" t="s">
        <v>82</v>
      </c>
      <c r="AY387" s="14" t="s">
        <v>182</v>
      </c>
      <c r="BE387" s="237">
        <f>IF(N387="základní",J387,0)</f>
        <v>0</v>
      </c>
      <c r="BF387" s="237">
        <f>IF(N387="snížená",J387,0)</f>
        <v>0</v>
      </c>
      <c r="BG387" s="237">
        <f>IF(N387="zákl. přenesená",J387,0)</f>
        <v>0</v>
      </c>
      <c r="BH387" s="237">
        <f>IF(N387="sníž. přenesená",J387,0)</f>
        <v>0</v>
      </c>
      <c r="BI387" s="237">
        <f>IF(N387="nulová",J387,0)</f>
        <v>0</v>
      </c>
      <c r="BJ387" s="14" t="s">
        <v>80</v>
      </c>
      <c r="BK387" s="237">
        <f>ROUND(I387*H387,2)</f>
        <v>0</v>
      </c>
      <c r="BL387" s="14" t="s">
        <v>187</v>
      </c>
      <c r="BM387" s="236" t="s">
        <v>1283</v>
      </c>
    </row>
    <row r="388" s="2" customFormat="1" ht="16.5" customHeight="1">
      <c r="A388" s="35"/>
      <c r="B388" s="36"/>
      <c r="C388" s="224" t="s">
        <v>1284</v>
      </c>
      <c r="D388" s="224" t="s">
        <v>184</v>
      </c>
      <c r="E388" s="225" t="s">
        <v>1285</v>
      </c>
      <c r="F388" s="226" t="s">
        <v>1286</v>
      </c>
      <c r="G388" s="227" t="s">
        <v>236</v>
      </c>
      <c r="H388" s="228">
        <v>18</v>
      </c>
      <c r="I388" s="229"/>
      <c r="J388" s="230">
        <f>ROUND(I388*H388,2)</f>
        <v>0</v>
      </c>
      <c r="K388" s="231"/>
      <c r="L388" s="41"/>
      <c r="M388" s="232" t="s">
        <v>1</v>
      </c>
      <c r="N388" s="233" t="s">
        <v>38</v>
      </c>
      <c r="O388" s="88"/>
      <c r="P388" s="234">
        <f>O388*H388</f>
        <v>0</v>
      </c>
      <c r="Q388" s="234">
        <v>0</v>
      </c>
      <c r="R388" s="234">
        <f>Q388*H388</f>
        <v>0</v>
      </c>
      <c r="S388" s="234">
        <v>0</v>
      </c>
      <c r="T388" s="235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36" t="s">
        <v>187</v>
      </c>
      <c r="AT388" s="236" t="s">
        <v>184</v>
      </c>
      <c r="AU388" s="236" t="s">
        <v>82</v>
      </c>
      <c r="AY388" s="14" t="s">
        <v>182</v>
      </c>
      <c r="BE388" s="237">
        <f>IF(N388="základní",J388,0)</f>
        <v>0</v>
      </c>
      <c r="BF388" s="237">
        <f>IF(N388="snížená",J388,0)</f>
        <v>0</v>
      </c>
      <c r="BG388" s="237">
        <f>IF(N388="zákl. přenesená",J388,0)</f>
        <v>0</v>
      </c>
      <c r="BH388" s="237">
        <f>IF(N388="sníž. přenesená",J388,0)</f>
        <v>0</v>
      </c>
      <c r="BI388" s="237">
        <f>IF(N388="nulová",J388,0)</f>
        <v>0</v>
      </c>
      <c r="BJ388" s="14" t="s">
        <v>80</v>
      </c>
      <c r="BK388" s="237">
        <f>ROUND(I388*H388,2)</f>
        <v>0</v>
      </c>
      <c r="BL388" s="14" t="s">
        <v>187</v>
      </c>
      <c r="BM388" s="236" t="s">
        <v>1287</v>
      </c>
    </row>
    <row r="389" s="2" customFormat="1" ht="24.15" customHeight="1">
      <c r="A389" s="35"/>
      <c r="B389" s="36"/>
      <c r="C389" s="224" t="s">
        <v>1288</v>
      </c>
      <c r="D389" s="224" t="s">
        <v>184</v>
      </c>
      <c r="E389" s="225" t="s">
        <v>1289</v>
      </c>
      <c r="F389" s="226" t="s">
        <v>1290</v>
      </c>
      <c r="G389" s="227" t="s">
        <v>236</v>
      </c>
      <c r="H389" s="228">
        <v>4860</v>
      </c>
      <c r="I389" s="229"/>
      <c r="J389" s="230">
        <f>ROUND(I389*H389,2)</f>
        <v>0</v>
      </c>
      <c r="K389" s="231"/>
      <c r="L389" s="41"/>
      <c r="M389" s="232" t="s">
        <v>1</v>
      </c>
      <c r="N389" s="233" t="s">
        <v>38</v>
      </c>
      <c r="O389" s="88"/>
      <c r="P389" s="234">
        <f>O389*H389</f>
        <v>0</v>
      </c>
      <c r="Q389" s="234">
        <v>0</v>
      </c>
      <c r="R389" s="234">
        <f>Q389*H389</f>
        <v>0</v>
      </c>
      <c r="S389" s="234">
        <v>0</v>
      </c>
      <c r="T389" s="235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36" t="s">
        <v>187</v>
      </c>
      <c r="AT389" s="236" t="s">
        <v>184</v>
      </c>
      <c r="AU389" s="236" t="s">
        <v>82</v>
      </c>
      <c r="AY389" s="14" t="s">
        <v>182</v>
      </c>
      <c r="BE389" s="237">
        <f>IF(N389="základní",J389,0)</f>
        <v>0</v>
      </c>
      <c r="BF389" s="237">
        <f>IF(N389="snížená",J389,0)</f>
        <v>0</v>
      </c>
      <c r="BG389" s="237">
        <f>IF(N389="zákl. přenesená",J389,0)</f>
        <v>0</v>
      </c>
      <c r="BH389" s="237">
        <f>IF(N389="sníž. přenesená",J389,0)</f>
        <v>0</v>
      </c>
      <c r="BI389" s="237">
        <f>IF(N389="nulová",J389,0)</f>
        <v>0</v>
      </c>
      <c r="BJ389" s="14" t="s">
        <v>80</v>
      </c>
      <c r="BK389" s="237">
        <f>ROUND(I389*H389,2)</f>
        <v>0</v>
      </c>
      <c r="BL389" s="14" t="s">
        <v>187</v>
      </c>
      <c r="BM389" s="236" t="s">
        <v>1291</v>
      </c>
    </row>
    <row r="390" s="2" customFormat="1" ht="16.5" customHeight="1">
      <c r="A390" s="35"/>
      <c r="B390" s="36"/>
      <c r="C390" s="224" t="s">
        <v>1292</v>
      </c>
      <c r="D390" s="224" t="s">
        <v>184</v>
      </c>
      <c r="E390" s="225" t="s">
        <v>1293</v>
      </c>
      <c r="F390" s="226" t="s">
        <v>1294</v>
      </c>
      <c r="G390" s="227" t="s">
        <v>236</v>
      </c>
      <c r="H390" s="228">
        <v>18</v>
      </c>
      <c r="I390" s="229"/>
      <c r="J390" s="230">
        <f>ROUND(I390*H390,2)</f>
        <v>0</v>
      </c>
      <c r="K390" s="231"/>
      <c r="L390" s="41"/>
      <c r="M390" s="232" t="s">
        <v>1</v>
      </c>
      <c r="N390" s="233" t="s">
        <v>38</v>
      </c>
      <c r="O390" s="88"/>
      <c r="P390" s="234">
        <f>O390*H390</f>
        <v>0</v>
      </c>
      <c r="Q390" s="234">
        <v>0</v>
      </c>
      <c r="R390" s="234">
        <f>Q390*H390</f>
        <v>0</v>
      </c>
      <c r="S390" s="234">
        <v>0</v>
      </c>
      <c r="T390" s="235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36" t="s">
        <v>187</v>
      </c>
      <c r="AT390" s="236" t="s">
        <v>184</v>
      </c>
      <c r="AU390" s="236" t="s">
        <v>82</v>
      </c>
      <c r="AY390" s="14" t="s">
        <v>182</v>
      </c>
      <c r="BE390" s="237">
        <f>IF(N390="základní",J390,0)</f>
        <v>0</v>
      </c>
      <c r="BF390" s="237">
        <f>IF(N390="snížená",J390,0)</f>
        <v>0</v>
      </c>
      <c r="BG390" s="237">
        <f>IF(N390="zákl. přenesená",J390,0)</f>
        <v>0</v>
      </c>
      <c r="BH390" s="237">
        <f>IF(N390="sníž. přenesená",J390,0)</f>
        <v>0</v>
      </c>
      <c r="BI390" s="237">
        <f>IF(N390="nulová",J390,0)</f>
        <v>0</v>
      </c>
      <c r="BJ390" s="14" t="s">
        <v>80</v>
      </c>
      <c r="BK390" s="237">
        <f>ROUND(I390*H390,2)</f>
        <v>0</v>
      </c>
      <c r="BL390" s="14" t="s">
        <v>187</v>
      </c>
      <c r="BM390" s="236" t="s">
        <v>1295</v>
      </c>
    </row>
    <row r="391" s="2" customFormat="1" ht="37.8" customHeight="1">
      <c r="A391" s="35"/>
      <c r="B391" s="36"/>
      <c r="C391" s="224" t="s">
        <v>1296</v>
      </c>
      <c r="D391" s="224" t="s">
        <v>184</v>
      </c>
      <c r="E391" s="225" t="s">
        <v>1297</v>
      </c>
      <c r="F391" s="226" t="s">
        <v>1298</v>
      </c>
      <c r="G391" s="227" t="s">
        <v>197</v>
      </c>
      <c r="H391" s="228">
        <v>1200</v>
      </c>
      <c r="I391" s="229"/>
      <c r="J391" s="230">
        <f>ROUND(I391*H391,2)</f>
        <v>0</v>
      </c>
      <c r="K391" s="231"/>
      <c r="L391" s="41"/>
      <c r="M391" s="232" t="s">
        <v>1</v>
      </c>
      <c r="N391" s="233" t="s">
        <v>38</v>
      </c>
      <c r="O391" s="88"/>
      <c r="P391" s="234">
        <f>O391*H391</f>
        <v>0</v>
      </c>
      <c r="Q391" s="234">
        <v>0</v>
      </c>
      <c r="R391" s="234">
        <f>Q391*H391</f>
        <v>0</v>
      </c>
      <c r="S391" s="234">
        <v>0</v>
      </c>
      <c r="T391" s="235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36" t="s">
        <v>187</v>
      </c>
      <c r="AT391" s="236" t="s">
        <v>184</v>
      </c>
      <c r="AU391" s="236" t="s">
        <v>82</v>
      </c>
      <c r="AY391" s="14" t="s">
        <v>182</v>
      </c>
      <c r="BE391" s="237">
        <f>IF(N391="základní",J391,0)</f>
        <v>0</v>
      </c>
      <c r="BF391" s="237">
        <f>IF(N391="snížená",J391,0)</f>
        <v>0</v>
      </c>
      <c r="BG391" s="237">
        <f>IF(N391="zákl. přenesená",J391,0)</f>
        <v>0</v>
      </c>
      <c r="BH391" s="237">
        <f>IF(N391="sníž. přenesená",J391,0)</f>
        <v>0</v>
      </c>
      <c r="BI391" s="237">
        <f>IF(N391="nulová",J391,0)</f>
        <v>0</v>
      </c>
      <c r="BJ391" s="14" t="s">
        <v>80</v>
      </c>
      <c r="BK391" s="237">
        <f>ROUND(I391*H391,2)</f>
        <v>0</v>
      </c>
      <c r="BL391" s="14" t="s">
        <v>187</v>
      </c>
      <c r="BM391" s="236" t="s">
        <v>1299</v>
      </c>
    </row>
    <row r="392" s="2" customFormat="1" ht="24.15" customHeight="1">
      <c r="A392" s="35"/>
      <c r="B392" s="36"/>
      <c r="C392" s="224" t="s">
        <v>1300</v>
      </c>
      <c r="D392" s="224" t="s">
        <v>184</v>
      </c>
      <c r="E392" s="225" t="s">
        <v>1301</v>
      </c>
      <c r="F392" s="226" t="s">
        <v>1302</v>
      </c>
      <c r="G392" s="227" t="s">
        <v>197</v>
      </c>
      <c r="H392" s="228">
        <v>1200</v>
      </c>
      <c r="I392" s="229"/>
      <c r="J392" s="230">
        <f>ROUND(I392*H392,2)</f>
        <v>0</v>
      </c>
      <c r="K392" s="231"/>
      <c r="L392" s="41"/>
      <c r="M392" s="232" t="s">
        <v>1</v>
      </c>
      <c r="N392" s="233" t="s">
        <v>38</v>
      </c>
      <c r="O392" s="88"/>
      <c r="P392" s="234">
        <f>O392*H392</f>
        <v>0</v>
      </c>
      <c r="Q392" s="234">
        <v>4.0000000000000003E-05</v>
      </c>
      <c r="R392" s="234">
        <f>Q392*H392</f>
        <v>0.048000000000000001</v>
      </c>
      <c r="S392" s="234">
        <v>0</v>
      </c>
      <c r="T392" s="235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36" t="s">
        <v>187</v>
      </c>
      <c r="AT392" s="236" t="s">
        <v>184</v>
      </c>
      <c r="AU392" s="236" t="s">
        <v>82</v>
      </c>
      <c r="AY392" s="14" t="s">
        <v>182</v>
      </c>
      <c r="BE392" s="237">
        <f>IF(N392="základní",J392,0)</f>
        <v>0</v>
      </c>
      <c r="BF392" s="237">
        <f>IF(N392="snížená",J392,0)</f>
        <v>0</v>
      </c>
      <c r="BG392" s="237">
        <f>IF(N392="zákl. přenesená",J392,0)</f>
        <v>0</v>
      </c>
      <c r="BH392" s="237">
        <f>IF(N392="sníž. přenesená",J392,0)</f>
        <v>0</v>
      </c>
      <c r="BI392" s="237">
        <f>IF(N392="nulová",J392,0)</f>
        <v>0</v>
      </c>
      <c r="BJ392" s="14" t="s">
        <v>80</v>
      </c>
      <c r="BK392" s="237">
        <f>ROUND(I392*H392,2)</f>
        <v>0</v>
      </c>
      <c r="BL392" s="14" t="s">
        <v>187</v>
      </c>
      <c r="BM392" s="236" t="s">
        <v>1303</v>
      </c>
    </row>
    <row r="393" s="2" customFormat="1" ht="24.15" customHeight="1">
      <c r="A393" s="35"/>
      <c r="B393" s="36"/>
      <c r="C393" s="224" t="s">
        <v>1304</v>
      </c>
      <c r="D393" s="224" t="s">
        <v>184</v>
      </c>
      <c r="E393" s="225" t="s">
        <v>1305</v>
      </c>
      <c r="F393" s="226" t="s">
        <v>1306</v>
      </c>
      <c r="G393" s="227" t="s">
        <v>197</v>
      </c>
      <c r="H393" s="228">
        <v>209.96000000000001</v>
      </c>
      <c r="I393" s="229"/>
      <c r="J393" s="230">
        <f>ROUND(I393*H393,2)</f>
        <v>0</v>
      </c>
      <c r="K393" s="231"/>
      <c r="L393" s="41"/>
      <c r="M393" s="232" t="s">
        <v>1</v>
      </c>
      <c r="N393" s="233" t="s">
        <v>38</v>
      </c>
      <c r="O393" s="88"/>
      <c r="P393" s="234">
        <f>O393*H393</f>
        <v>0</v>
      </c>
      <c r="Q393" s="234">
        <v>0.0012099999999999999</v>
      </c>
      <c r="R393" s="234">
        <f>Q393*H393</f>
        <v>0.25405159999999999</v>
      </c>
      <c r="S393" s="234">
        <v>0</v>
      </c>
      <c r="T393" s="235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36" t="s">
        <v>187</v>
      </c>
      <c r="AT393" s="236" t="s">
        <v>184</v>
      </c>
      <c r="AU393" s="236" t="s">
        <v>82</v>
      </c>
      <c r="AY393" s="14" t="s">
        <v>182</v>
      </c>
      <c r="BE393" s="237">
        <f>IF(N393="základní",J393,0)</f>
        <v>0</v>
      </c>
      <c r="BF393" s="237">
        <f>IF(N393="snížená",J393,0)</f>
        <v>0</v>
      </c>
      <c r="BG393" s="237">
        <f>IF(N393="zákl. přenesená",J393,0)</f>
        <v>0</v>
      </c>
      <c r="BH393" s="237">
        <f>IF(N393="sníž. přenesená",J393,0)</f>
        <v>0</v>
      </c>
      <c r="BI393" s="237">
        <f>IF(N393="nulová",J393,0)</f>
        <v>0</v>
      </c>
      <c r="BJ393" s="14" t="s">
        <v>80</v>
      </c>
      <c r="BK393" s="237">
        <f>ROUND(I393*H393,2)</f>
        <v>0</v>
      </c>
      <c r="BL393" s="14" t="s">
        <v>187</v>
      </c>
      <c r="BM393" s="236" t="s">
        <v>1307</v>
      </c>
    </row>
    <row r="394" s="2" customFormat="1" ht="33" customHeight="1">
      <c r="A394" s="35"/>
      <c r="B394" s="36"/>
      <c r="C394" s="224" t="s">
        <v>1308</v>
      </c>
      <c r="D394" s="224" t="s">
        <v>184</v>
      </c>
      <c r="E394" s="225" t="s">
        <v>1309</v>
      </c>
      <c r="F394" s="226" t="s">
        <v>1310</v>
      </c>
      <c r="G394" s="227" t="s">
        <v>236</v>
      </c>
      <c r="H394" s="228">
        <v>55</v>
      </c>
      <c r="I394" s="229"/>
      <c r="J394" s="230">
        <f>ROUND(I394*H394,2)</f>
        <v>0</v>
      </c>
      <c r="K394" s="231"/>
      <c r="L394" s="41"/>
      <c r="M394" s="232" t="s">
        <v>1</v>
      </c>
      <c r="N394" s="233" t="s">
        <v>38</v>
      </c>
      <c r="O394" s="88"/>
      <c r="P394" s="234">
        <f>O394*H394</f>
        <v>0</v>
      </c>
      <c r="Q394" s="234">
        <v>0.0013699999999999999</v>
      </c>
      <c r="R394" s="234">
        <f>Q394*H394</f>
        <v>0.07535</v>
      </c>
      <c r="S394" s="234">
        <v>0</v>
      </c>
      <c r="T394" s="235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36" t="s">
        <v>187</v>
      </c>
      <c r="AT394" s="236" t="s">
        <v>184</v>
      </c>
      <c r="AU394" s="236" t="s">
        <v>82</v>
      </c>
      <c r="AY394" s="14" t="s">
        <v>182</v>
      </c>
      <c r="BE394" s="237">
        <f>IF(N394="základní",J394,0)</f>
        <v>0</v>
      </c>
      <c r="BF394" s="237">
        <f>IF(N394="snížená",J394,0)</f>
        <v>0</v>
      </c>
      <c r="BG394" s="237">
        <f>IF(N394="zákl. přenesená",J394,0)</f>
        <v>0</v>
      </c>
      <c r="BH394" s="237">
        <f>IF(N394="sníž. přenesená",J394,0)</f>
        <v>0</v>
      </c>
      <c r="BI394" s="237">
        <f>IF(N394="nulová",J394,0)</f>
        <v>0</v>
      </c>
      <c r="BJ394" s="14" t="s">
        <v>80</v>
      </c>
      <c r="BK394" s="237">
        <f>ROUND(I394*H394,2)</f>
        <v>0</v>
      </c>
      <c r="BL394" s="14" t="s">
        <v>187</v>
      </c>
      <c r="BM394" s="236" t="s">
        <v>1311</v>
      </c>
    </row>
    <row r="395" s="2" customFormat="1" ht="33" customHeight="1">
      <c r="A395" s="35"/>
      <c r="B395" s="36"/>
      <c r="C395" s="224" t="s">
        <v>1312</v>
      </c>
      <c r="D395" s="224" t="s">
        <v>184</v>
      </c>
      <c r="E395" s="225" t="s">
        <v>1313</v>
      </c>
      <c r="F395" s="226" t="s">
        <v>1314</v>
      </c>
      <c r="G395" s="227" t="s">
        <v>236</v>
      </c>
      <c r="H395" s="228">
        <v>30</v>
      </c>
      <c r="I395" s="229"/>
      <c r="J395" s="230">
        <f>ROUND(I395*H395,2)</f>
        <v>0</v>
      </c>
      <c r="K395" s="231"/>
      <c r="L395" s="41"/>
      <c r="M395" s="232" t="s">
        <v>1</v>
      </c>
      <c r="N395" s="233" t="s">
        <v>38</v>
      </c>
      <c r="O395" s="88"/>
      <c r="P395" s="234">
        <f>O395*H395</f>
        <v>0</v>
      </c>
      <c r="Q395" s="234">
        <v>0.0020400000000000001</v>
      </c>
      <c r="R395" s="234">
        <f>Q395*H395</f>
        <v>0.061200000000000004</v>
      </c>
      <c r="S395" s="234">
        <v>0</v>
      </c>
      <c r="T395" s="235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36" t="s">
        <v>187</v>
      </c>
      <c r="AT395" s="236" t="s">
        <v>184</v>
      </c>
      <c r="AU395" s="236" t="s">
        <v>82</v>
      </c>
      <c r="AY395" s="14" t="s">
        <v>182</v>
      </c>
      <c r="BE395" s="237">
        <f>IF(N395="základní",J395,0)</f>
        <v>0</v>
      </c>
      <c r="BF395" s="237">
        <f>IF(N395="snížená",J395,0)</f>
        <v>0</v>
      </c>
      <c r="BG395" s="237">
        <f>IF(N395="zákl. přenesená",J395,0)</f>
        <v>0</v>
      </c>
      <c r="BH395" s="237">
        <f>IF(N395="sníž. přenesená",J395,0)</f>
        <v>0</v>
      </c>
      <c r="BI395" s="237">
        <f>IF(N395="nulová",J395,0)</f>
        <v>0</v>
      </c>
      <c r="BJ395" s="14" t="s">
        <v>80</v>
      </c>
      <c r="BK395" s="237">
        <f>ROUND(I395*H395,2)</f>
        <v>0</v>
      </c>
      <c r="BL395" s="14" t="s">
        <v>187</v>
      </c>
      <c r="BM395" s="236" t="s">
        <v>1315</v>
      </c>
    </row>
    <row r="396" s="2" customFormat="1" ht="16.5" customHeight="1">
      <c r="A396" s="35"/>
      <c r="B396" s="36"/>
      <c r="C396" s="224" t="s">
        <v>1316</v>
      </c>
      <c r="D396" s="224" t="s">
        <v>184</v>
      </c>
      <c r="E396" s="225" t="s">
        <v>1317</v>
      </c>
      <c r="F396" s="226" t="s">
        <v>1318</v>
      </c>
      <c r="G396" s="227" t="s">
        <v>241</v>
      </c>
      <c r="H396" s="228">
        <v>15</v>
      </c>
      <c r="I396" s="229"/>
      <c r="J396" s="230">
        <f>ROUND(I396*H396,2)</f>
        <v>0</v>
      </c>
      <c r="K396" s="231"/>
      <c r="L396" s="41"/>
      <c r="M396" s="232" t="s">
        <v>1</v>
      </c>
      <c r="N396" s="233" t="s">
        <v>38</v>
      </c>
      <c r="O396" s="88"/>
      <c r="P396" s="234">
        <f>O396*H396</f>
        <v>0</v>
      </c>
      <c r="Q396" s="234">
        <v>0.00011</v>
      </c>
      <c r="R396" s="234">
        <f>Q396*H396</f>
        <v>0.00165</v>
      </c>
      <c r="S396" s="234">
        <v>0</v>
      </c>
      <c r="T396" s="235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36" t="s">
        <v>187</v>
      </c>
      <c r="AT396" s="236" t="s">
        <v>184</v>
      </c>
      <c r="AU396" s="236" t="s">
        <v>82</v>
      </c>
      <c r="AY396" s="14" t="s">
        <v>182</v>
      </c>
      <c r="BE396" s="237">
        <f>IF(N396="základní",J396,0)</f>
        <v>0</v>
      </c>
      <c r="BF396" s="237">
        <f>IF(N396="snížená",J396,0)</f>
        <v>0</v>
      </c>
      <c r="BG396" s="237">
        <f>IF(N396="zákl. přenesená",J396,0)</f>
        <v>0</v>
      </c>
      <c r="BH396" s="237">
        <f>IF(N396="sníž. přenesená",J396,0)</f>
        <v>0</v>
      </c>
      <c r="BI396" s="237">
        <f>IF(N396="nulová",J396,0)</f>
        <v>0</v>
      </c>
      <c r="BJ396" s="14" t="s">
        <v>80</v>
      </c>
      <c r="BK396" s="237">
        <f>ROUND(I396*H396,2)</f>
        <v>0</v>
      </c>
      <c r="BL396" s="14" t="s">
        <v>187</v>
      </c>
      <c r="BM396" s="236" t="s">
        <v>1319</v>
      </c>
    </row>
    <row r="397" s="2" customFormat="1" ht="16.5" customHeight="1">
      <c r="A397" s="35"/>
      <c r="B397" s="36"/>
      <c r="C397" s="243" t="s">
        <v>1320</v>
      </c>
      <c r="D397" s="243" t="s">
        <v>469</v>
      </c>
      <c r="E397" s="244" t="s">
        <v>1321</v>
      </c>
      <c r="F397" s="245" t="s">
        <v>1322</v>
      </c>
      <c r="G397" s="246" t="s">
        <v>241</v>
      </c>
      <c r="H397" s="247">
        <v>14</v>
      </c>
      <c r="I397" s="248"/>
      <c r="J397" s="249">
        <f>ROUND(I397*H397,2)</f>
        <v>0</v>
      </c>
      <c r="K397" s="250"/>
      <c r="L397" s="251"/>
      <c r="M397" s="252" t="s">
        <v>1</v>
      </c>
      <c r="N397" s="253" t="s">
        <v>38</v>
      </c>
      <c r="O397" s="88"/>
      <c r="P397" s="234">
        <f>O397*H397</f>
        <v>0</v>
      </c>
      <c r="Q397" s="234">
        <v>0.012</v>
      </c>
      <c r="R397" s="234">
        <f>Q397*H397</f>
        <v>0.16800000000000001</v>
      </c>
      <c r="S397" s="234">
        <v>0</v>
      </c>
      <c r="T397" s="235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36" t="s">
        <v>308</v>
      </c>
      <c r="AT397" s="236" t="s">
        <v>469</v>
      </c>
      <c r="AU397" s="236" t="s">
        <v>82</v>
      </c>
      <c r="AY397" s="14" t="s">
        <v>182</v>
      </c>
      <c r="BE397" s="237">
        <f>IF(N397="základní",J397,0)</f>
        <v>0</v>
      </c>
      <c r="BF397" s="237">
        <f>IF(N397="snížená",J397,0)</f>
        <v>0</v>
      </c>
      <c r="BG397" s="237">
        <f>IF(N397="zákl. přenesená",J397,0)</f>
        <v>0</v>
      </c>
      <c r="BH397" s="237">
        <f>IF(N397="sníž. přenesená",J397,0)</f>
        <v>0</v>
      </c>
      <c r="BI397" s="237">
        <f>IF(N397="nulová",J397,0)</f>
        <v>0</v>
      </c>
      <c r="BJ397" s="14" t="s">
        <v>80</v>
      </c>
      <c r="BK397" s="237">
        <f>ROUND(I397*H397,2)</f>
        <v>0</v>
      </c>
      <c r="BL397" s="14" t="s">
        <v>243</v>
      </c>
      <c r="BM397" s="236" t="s">
        <v>1323</v>
      </c>
    </row>
    <row r="398" s="2" customFormat="1" ht="16.5" customHeight="1">
      <c r="A398" s="35"/>
      <c r="B398" s="36"/>
      <c r="C398" s="243" t="s">
        <v>1324</v>
      </c>
      <c r="D398" s="243" t="s">
        <v>469</v>
      </c>
      <c r="E398" s="244" t="s">
        <v>1325</v>
      </c>
      <c r="F398" s="245" t="s">
        <v>1326</v>
      </c>
      <c r="G398" s="246" t="s">
        <v>241</v>
      </c>
      <c r="H398" s="247">
        <v>1</v>
      </c>
      <c r="I398" s="248"/>
      <c r="J398" s="249">
        <f>ROUND(I398*H398,2)</f>
        <v>0</v>
      </c>
      <c r="K398" s="250"/>
      <c r="L398" s="251"/>
      <c r="M398" s="252" t="s">
        <v>1</v>
      </c>
      <c r="N398" s="253" t="s">
        <v>38</v>
      </c>
      <c r="O398" s="88"/>
      <c r="P398" s="234">
        <f>O398*H398</f>
        <v>0</v>
      </c>
      <c r="Q398" s="234">
        <v>0.0089999999999999993</v>
      </c>
      <c r="R398" s="234">
        <f>Q398*H398</f>
        <v>0.0089999999999999993</v>
      </c>
      <c r="S398" s="234">
        <v>0</v>
      </c>
      <c r="T398" s="235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36" t="s">
        <v>308</v>
      </c>
      <c r="AT398" s="236" t="s">
        <v>469</v>
      </c>
      <c r="AU398" s="236" t="s">
        <v>82</v>
      </c>
      <c r="AY398" s="14" t="s">
        <v>182</v>
      </c>
      <c r="BE398" s="237">
        <f>IF(N398="základní",J398,0)</f>
        <v>0</v>
      </c>
      <c r="BF398" s="237">
        <f>IF(N398="snížená",J398,0)</f>
        <v>0</v>
      </c>
      <c r="BG398" s="237">
        <f>IF(N398="zákl. přenesená",J398,0)</f>
        <v>0</v>
      </c>
      <c r="BH398" s="237">
        <f>IF(N398="sníž. přenesená",J398,0)</f>
        <v>0</v>
      </c>
      <c r="BI398" s="237">
        <f>IF(N398="nulová",J398,0)</f>
        <v>0</v>
      </c>
      <c r="BJ398" s="14" t="s">
        <v>80</v>
      </c>
      <c r="BK398" s="237">
        <f>ROUND(I398*H398,2)</f>
        <v>0</v>
      </c>
      <c r="BL398" s="14" t="s">
        <v>243</v>
      </c>
      <c r="BM398" s="236" t="s">
        <v>1327</v>
      </c>
    </row>
    <row r="399" s="2" customFormat="1" ht="16.5" customHeight="1">
      <c r="A399" s="35"/>
      <c r="B399" s="36"/>
      <c r="C399" s="224" t="s">
        <v>1328</v>
      </c>
      <c r="D399" s="224" t="s">
        <v>184</v>
      </c>
      <c r="E399" s="225" t="s">
        <v>1329</v>
      </c>
      <c r="F399" s="226" t="s">
        <v>1330</v>
      </c>
      <c r="G399" s="227" t="s">
        <v>241</v>
      </c>
      <c r="H399" s="228">
        <v>14</v>
      </c>
      <c r="I399" s="229"/>
      <c r="J399" s="230">
        <f>ROUND(I399*H399,2)</f>
        <v>0</v>
      </c>
      <c r="K399" s="231"/>
      <c r="L399" s="41"/>
      <c r="M399" s="232" t="s">
        <v>1</v>
      </c>
      <c r="N399" s="233" t="s">
        <v>38</v>
      </c>
      <c r="O399" s="88"/>
      <c r="P399" s="234">
        <f>O399*H399</f>
        <v>0</v>
      </c>
      <c r="Q399" s="234">
        <v>0.00011</v>
      </c>
      <c r="R399" s="234">
        <f>Q399*H399</f>
        <v>0.0015400000000000001</v>
      </c>
      <c r="S399" s="234">
        <v>0</v>
      </c>
      <c r="T399" s="235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36" t="s">
        <v>187</v>
      </c>
      <c r="AT399" s="236" t="s">
        <v>184</v>
      </c>
      <c r="AU399" s="236" t="s">
        <v>82</v>
      </c>
      <c r="AY399" s="14" t="s">
        <v>182</v>
      </c>
      <c r="BE399" s="237">
        <f>IF(N399="základní",J399,0)</f>
        <v>0</v>
      </c>
      <c r="BF399" s="237">
        <f>IF(N399="snížená",J399,0)</f>
        <v>0</v>
      </c>
      <c r="BG399" s="237">
        <f>IF(N399="zákl. přenesená",J399,0)</f>
        <v>0</v>
      </c>
      <c r="BH399" s="237">
        <f>IF(N399="sníž. přenesená",J399,0)</f>
        <v>0</v>
      </c>
      <c r="BI399" s="237">
        <f>IF(N399="nulová",J399,0)</f>
        <v>0</v>
      </c>
      <c r="BJ399" s="14" t="s">
        <v>80</v>
      </c>
      <c r="BK399" s="237">
        <f>ROUND(I399*H399,2)</f>
        <v>0</v>
      </c>
      <c r="BL399" s="14" t="s">
        <v>187</v>
      </c>
      <c r="BM399" s="236" t="s">
        <v>1331</v>
      </c>
    </row>
    <row r="400" s="2" customFormat="1" ht="16.5" customHeight="1">
      <c r="A400" s="35"/>
      <c r="B400" s="36"/>
      <c r="C400" s="243" t="s">
        <v>1332</v>
      </c>
      <c r="D400" s="243" t="s">
        <v>469</v>
      </c>
      <c r="E400" s="244" t="s">
        <v>1333</v>
      </c>
      <c r="F400" s="245" t="s">
        <v>1334</v>
      </c>
      <c r="G400" s="246" t="s">
        <v>241</v>
      </c>
      <c r="H400" s="247">
        <v>14</v>
      </c>
      <c r="I400" s="248"/>
      <c r="J400" s="249">
        <f>ROUND(I400*H400,2)</f>
        <v>0</v>
      </c>
      <c r="K400" s="250"/>
      <c r="L400" s="251"/>
      <c r="M400" s="252" t="s">
        <v>1</v>
      </c>
      <c r="N400" s="253" t="s">
        <v>38</v>
      </c>
      <c r="O400" s="88"/>
      <c r="P400" s="234">
        <f>O400*H400</f>
        <v>0</v>
      </c>
      <c r="Q400" s="234">
        <v>0.0050000000000000001</v>
      </c>
      <c r="R400" s="234">
        <f>Q400*H400</f>
        <v>0.070000000000000007</v>
      </c>
      <c r="S400" s="234">
        <v>0</v>
      </c>
      <c r="T400" s="235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36" t="s">
        <v>214</v>
      </c>
      <c r="AT400" s="236" t="s">
        <v>469</v>
      </c>
      <c r="AU400" s="236" t="s">
        <v>82</v>
      </c>
      <c r="AY400" s="14" t="s">
        <v>182</v>
      </c>
      <c r="BE400" s="237">
        <f>IF(N400="základní",J400,0)</f>
        <v>0</v>
      </c>
      <c r="BF400" s="237">
        <f>IF(N400="snížená",J400,0)</f>
        <v>0</v>
      </c>
      <c r="BG400" s="237">
        <f>IF(N400="zákl. přenesená",J400,0)</f>
        <v>0</v>
      </c>
      <c r="BH400" s="237">
        <f>IF(N400="sníž. přenesená",J400,0)</f>
        <v>0</v>
      </c>
      <c r="BI400" s="237">
        <f>IF(N400="nulová",J400,0)</f>
        <v>0</v>
      </c>
      <c r="BJ400" s="14" t="s">
        <v>80</v>
      </c>
      <c r="BK400" s="237">
        <f>ROUND(I400*H400,2)</f>
        <v>0</v>
      </c>
      <c r="BL400" s="14" t="s">
        <v>187</v>
      </c>
      <c r="BM400" s="236" t="s">
        <v>1335</v>
      </c>
    </row>
    <row r="401" s="2" customFormat="1" ht="44.25" customHeight="1">
      <c r="A401" s="35"/>
      <c r="B401" s="36"/>
      <c r="C401" s="224" t="s">
        <v>1336</v>
      </c>
      <c r="D401" s="224" t="s">
        <v>184</v>
      </c>
      <c r="E401" s="225" t="s">
        <v>1337</v>
      </c>
      <c r="F401" s="226" t="s">
        <v>1338</v>
      </c>
      <c r="G401" s="227" t="s">
        <v>236</v>
      </c>
      <c r="H401" s="228">
        <v>72</v>
      </c>
      <c r="I401" s="229"/>
      <c r="J401" s="230">
        <f>ROUND(I401*H401,2)</f>
        <v>0</v>
      </c>
      <c r="K401" s="231"/>
      <c r="L401" s="41"/>
      <c r="M401" s="232" t="s">
        <v>1</v>
      </c>
      <c r="N401" s="233" t="s">
        <v>38</v>
      </c>
      <c r="O401" s="88"/>
      <c r="P401" s="234">
        <f>O401*H401</f>
        <v>0</v>
      </c>
      <c r="Q401" s="234">
        <v>0</v>
      </c>
      <c r="R401" s="234">
        <f>Q401*H401</f>
        <v>0</v>
      </c>
      <c r="S401" s="234">
        <v>0</v>
      </c>
      <c r="T401" s="235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36" t="s">
        <v>187</v>
      </c>
      <c r="AT401" s="236" t="s">
        <v>184</v>
      </c>
      <c r="AU401" s="236" t="s">
        <v>82</v>
      </c>
      <c r="AY401" s="14" t="s">
        <v>182</v>
      </c>
      <c r="BE401" s="237">
        <f>IF(N401="základní",J401,0)</f>
        <v>0</v>
      </c>
      <c r="BF401" s="237">
        <f>IF(N401="snížená",J401,0)</f>
        <v>0</v>
      </c>
      <c r="BG401" s="237">
        <f>IF(N401="zákl. přenesená",J401,0)</f>
        <v>0</v>
      </c>
      <c r="BH401" s="237">
        <f>IF(N401="sníž. přenesená",J401,0)</f>
        <v>0</v>
      </c>
      <c r="BI401" s="237">
        <f>IF(N401="nulová",J401,0)</f>
        <v>0</v>
      </c>
      <c r="BJ401" s="14" t="s">
        <v>80</v>
      </c>
      <c r="BK401" s="237">
        <f>ROUND(I401*H401,2)</f>
        <v>0</v>
      </c>
      <c r="BL401" s="14" t="s">
        <v>187</v>
      </c>
      <c r="BM401" s="236" t="s">
        <v>1339</v>
      </c>
    </row>
    <row r="402" s="2" customFormat="1" ht="24.15" customHeight="1">
      <c r="A402" s="35"/>
      <c r="B402" s="36"/>
      <c r="C402" s="243" t="s">
        <v>1340</v>
      </c>
      <c r="D402" s="243" t="s">
        <v>469</v>
      </c>
      <c r="E402" s="244" t="s">
        <v>1341</v>
      </c>
      <c r="F402" s="245" t="s">
        <v>1342</v>
      </c>
      <c r="G402" s="246" t="s">
        <v>220</v>
      </c>
      <c r="H402" s="247">
        <v>0.24199999999999999</v>
      </c>
      <c r="I402" s="248"/>
      <c r="J402" s="249">
        <f>ROUND(I402*H402,2)</f>
        <v>0</v>
      </c>
      <c r="K402" s="250"/>
      <c r="L402" s="251"/>
      <c r="M402" s="252" t="s">
        <v>1</v>
      </c>
      <c r="N402" s="253" t="s">
        <v>38</v>
      </c>
      <c r="O402" s="88"/>
      <c r="P402" s="234">
        <f>O402*H402</f>
        <v>0</v>
      </c>
      <c r="Q402" s="234">
        <v>1</v>
      </c>
      <c r="R402" s="234">
        <f>Q402*H402</f>
        <v>0.24199999999999999</v>
      </c>
      <c r="S402" s="234">
        <v>0</v>
      </c>
      <c r="T402" s="235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36" t="s">
        <v>214</v>
      </c>
      <c r="AT402" s="236" t="s">
        <v>469</v>
      </c>
      <c r="AU402" s="236" t="s">
        <v>82</v>
      </c>
      <c r="AY402" s="14" t="s">
        <v>182</v>
      </c>
      <c r="BE402" s="237">
        <f>IF(N402="základní",J402,0)</f>
        <v>0</v>
      </c>
      <c r="BF402" s="237">
        <f>IF(N402="snížená",J402,0)</f>
        <v>0</v>
      </c>
      <c r="BG402" s="237">
        <f>IF(N402="zákl. přenesená",J402,0)</f>
        <v>0</v>
      </c>
      <c r="BH402" s="237">
        <f>IF(N402="sníž. přenesená",J402,0)</f>
        <v>0</v>
      </c>
      <c r="BI402" s="237">
        <f>IF(N402="nulová",J402,0)</f>
        <v>0</v>
      </c>
      <c r="BJ402" s="14" t="s">
        <v>80</v>
      </c>
      <c r="BK402" s="237">
        <f>ROUND(I402*H402,2)</f>
        <v>0</v>
      </c>
      <c r="BL402" s="14" t="s">
        <v>187</v>
      </c>
      <c r="BM402" s="236" t="s">
        <v>1343</v>
      </c>
    </row>
    <row r="403" s="2" customFormat="1" ht="24.15" customHeight="1">
      <c r="A403" s="35"/>
      <c r="B403" s="36"/>
      <c r="C403" s="224" t="s">
        <v>1344</v>
      </c>
      <c r="D403" s="224" t="s">
        <v>184</v>
      </c>
      <c r="E403" s="225" t="s">
        <v>1345</v>
      </c>
      <c r="F403" s="226" t="s">
        <v>1346</v>
      </c>
      <c r="G403" s="227" t="s">
        <v>241</v>
      </c>
      <c r="H403" s="228">
        <v>50</v>
      </c>
      <c r="I403" s="229"/>
      <c r="J403" s="230">
        <f>ROUND(I403*H403,2)</f>
        <v>0</v>
      </c>
      <c r="K403" s="231"/>
      <c r="L403" s="41"/>
      <c r="M403" s="232" t="s">
        <v>1</v>
      </c>
      <c r="N403" s="233" t="s">
        <v>38</v>
      </c>
      <c r="O403" s="88"/>
      <c r="P403" s="234">
        <f>O403*H403</f>
        <v>0</v>
      </c>
      <c r="Q403" s="234">
        <v>1.0000000000000001E-05</v>
      </c>
      <c r="R403" s="234">
        <f>Q403*H403</f>
        <v>0.00050000000000000001</v>
      </c>
      <c r="S403" s="234">
        <v>0</v>
      </c>
      <c r="T403" s="235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36" t="s">
        <v>187</v>
      </c>
      <c r="AT403" s="236" t="s">
        <v>184</v>
      </c>
      <c r="AU403" s="236" t="s">
        <v>82</v>
      </c>
      <c r="AY403" s="14" t="s">
        <v>182</v>
      </c>
      <c r="BE403" s="237">
        <f>IF(N403="základní",J403,0)</f>
        <v>0</v>
      </c>
      <c r="BF403" s="237">
        <f>IF(N403="snížená",J403,0)</f>
        <v>0</v>
      </c>
      <c r="BG403" s="237">
        <f>IF(N403="zákl. přenesená",J403,0)</f>
        <v>0</v>
      </c>
      <c r="BH403" s="237">
        <f>IF(N403="sníž. přenesená",J403,0)</f>
        <v>0</v>
      </c>
      <c r="BI403" s="237">
        <f>IF(N403="nulová",J403,0)</f>
        <v>0</v>
      </c>
      <c r="BJ403" s="14" t="s">
        <v>80</v>
      </c>
      <c r="BK403" s="237">
        <f>ROUND(I403*H403,2)</f>
        <v>0</v>
      </c>
      <c r="BL403" s="14" t="s">
        <v>187</v>
      </c>
      <c r="BM403" s="236" t="s">
        <v>1347</v>
      </c>
    </row>
    <row r="404" s="2" customFormat="1" ht="24.15" customHeight="1">
      <c r="A404" s="35"/>
      <c r="B404" s="36"/>
      <c r="C404" s="243" t="s">
        <v>1348</v>
      </c>
      <c r="D404" s="243" t="s">
        <v>469</v>
      </c>
      <c r="E404" s="244" t="s">
        <v>1349</v>
      </c>
      <c r="F404" s="245" t="s">
        <v>1350</v>
      </c>
      <c r="G404" s="246" t="s">
        <v>241</v>
      </c>
      <c r="H404" s="247">
        <v>50</v>
      </c>
      <c r="I404" s="248"/>
      <c r="J404" s="249">
        <f>ROUND(I404*H404,2)</f>
        <v>0</v>
      </c>
      <c r="K404" s="250"/>
      <c r="L404" s="251"/>
      <c r="M404" s="252" t="s">
        <v>1</v>
      </c>
      <c r="N404" s="253" t="s">
        <v>38</v>
      </c>
      <c r="O404" s="88"/>
      <c r="P404" s="234">
        <f>O404*H404</f>
        <v>0</v>
      </c>
      <c r="Q404" s="234">
        <v>3.0000000000000001E-05</v>
      </c>
      <c r="R404" s="234">
        <f>Q404*H404</f>
        <v>0.0015</v>
      </c>
      <c r="S404" s="234">
        <v>0</v>
      </c>
      <c r="T404" s="235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36" t="s">
        <v>214</v>
      </c>
      <c r="AT404" s="236" t="s">
        <v>469</v>
      </c>
      <c r="AU404" s="236" t="s">
        <v>82</v>
      </c>
      <c r="AY404" s="14" t="s">
        <v>182</v>
      </c>
      <c r="BE404" s="237">
        <f>IF(N404="základní",J404,0)</f>
        <v>0</v>
      </c>
      <c r="BF404" s="237">
        <f>IF(N404="snížená",J404,0)</f>
        <v>0</v>
      </c>
      <c r="BG404" s="237">
        <f>IF(N404="zákl. přenesená",J404,0)</f>
        <v>0</v>
      </c>
      <c r="BH404" s="237">
        <f>IF(N404="sníž. přenesená",J404,0)</f>
        <v>0</v>
      </c>
      <c r="BI404" s="237">
        <f>IF(N404="nulová",J404,0)</f>
        <v>0</v>
      </c>
      <c r="BJ404" s="14" t="s">
        <v>80</v>
      </c>
      <c r="BK404" s="237">
        <f>ROUND(I404*H404,2)</f>
        <v>0</v>
      </c>
      <c r="BL404" s="14" t="s">
        <v>187</v>
      </c>
      <c r="BM404" s="236" t="s">
        <v>1351</v>
      </c>
    </row>
    <row r="405" s="2" customFormat="1" ht="24.15" customHeight="1">
      <c r="A405" s="35"/>
      <c r="B405" s="36"/>
      <c r="C405" s="224" t="s">
        <v>1352</v>
      </c>
      <c r="D405" s="224" t="s">
        <v>184</v>
      </c>
      <c r="E405" s="225" t="s">
        <v>1353</v>
      </c>
      <c r="F405" s="226" t="s">
        <v>1354</v>
      </c>
      <c r="G405" s="227" t="s">
        <v>241</v>
      </c>
      <c r="H405" s="228">
        <v>15</v>
      </c>
      <c r="I405" s="229"/>
      <c r="J405" s="230">
        <f>ROUND(I405*H405,2)</f>
        <v>0</v>
      </c>
      <c r="K405" s="231"/>
      <c r="L405" s="41"/>
      <c r="M405" s="232" t="s">
        <v>1</v>
      </c>
      <c r="N405" s="233" t="s">
        <v>38</v>
      </c>
      <c r="O405" s="88"/>
      <c r="P405" s="234">
        <f>O405*H405</f>
        <v>0</v>
      </c>
      <c r="Q405" s="234">
        <v>0.00023000000000000001</v>
      </c>
      <c r="R405" s="234">
        <f>Q405*H405</f>
        <v>0.0034499999999999999</v>
      </c>
      <c r="S405" s="234">
        <v>0</v>
      </c>
      <c r="T405" s="235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36" t="s">
        <v>187</v>
      </c>
      <c r="AT405" s="236" t="s">
        <v>184</v>
      </c>
      <c r="AU405" s="236" t="s">
        <v>82</v>
      </c>
      <c r="AY405" s="14" t="s">
        <v>182</v>
      </c>
      <c r="BE405" s="237">
        <f>IF(N405="základní",J405,0)</f>
        <v>0</v>
      </c>
      <c r="BF405" s="237">
        <f>IF(N405="snížená",J405,0)</f>
        <v>0</v>
      </c>
      <c r="BG405" s="237">
        <f>IF(N405="zákl. přenesená",J405,0)</f>
        <v>0</v>
      </c>
      <c r="BH405" s="237">
        <f>IF(N405="sníž. přenesená",J405,0)</f>
        <v>0</v>
      </c>
      <c r="BI405" s="237">
        <f>IF(N405="nulová",J405,0)</f>
        <v>0</v>
      </c>
      <c r="BJ405" s="14" t="s">
        <v>80</v>
      </c>
      <c r="BK405" s="237">
        <f>ROUND(I405*H405,2)</f>
        <v>0</v>
      </c>
      <c r="BL405" s="14" t="s">
        <v>187</v>
      </c>
      <c r="BM405" s="236" t="s">
        <v>1355</v>
      </c>
    </row>
    <row r="406" s="2" customFormat="1" ht="16.5" customHeight="1">
      <c r="A406" s="35"/>
      <c r="B406" s="36"/>
      <c r="C406" s="243" t="s">
        <v>1356</v>
      </c>
      <c r="D406" s="243" t="s">
        <v>469</v>
      </c>
      <c r="E406" s="244" t="s">
        <v>1357</v>
      </c>
      <c r="F406" s="245" t="s">
        <v>1358</v>
      </c>
      <c r="G406" s="246" t="s">
        <v>241</v>
      </c>
      <c r="H406" s="247">
        <v>15</v>
      </c>
      <c r="I406" s="248"/>
      <c r="J406" s="249">
        <f>ROUND(I406*H406,2)</f>
        <v>0</v>
      </c>
      <c r="K406" s="250"/>
      <c r="L406" s="251"/>
      <c r="M406" s="252" t="s">
        <v>1</v>
      </c>
      <c r="N406" s="253" t="s">
        <v>38</v>
      </c>
      <c r="O406" s="88"/>
      <c r="P406" s="234">
        <f>O406*H406</f>
        <v>0</v>
      </c>
      <c r="Q406" s="234">
        <v>6.0000000000000002E-05</v>
      </c>
      <c r="R406" s="234">
        <f>Q406*H406</f>
        <v>0.00089999999999999998</v>
      </c>
      <c r="S406" s="234">
        <v>0</v>
      </c>
      <c r="T406" s="235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36" t="s">
        <v>214</v>
      </c>
      <c r="AT406" s="236" t="s">
        <v>469</v>
      </c>
      <c r="AU406" s="236" t="s">
        <v>82</v>
      </c>
      <c r="AY406" s="14" t="s">
        <v>182</v>
      </c>
      <c r="BE406" s="237">
        <f>IF(N406="základní",J406,0)</f>
        <v>0</v>
      </c>
      <c r="BF406" s="237">
        <f>IF(N406="snížená",J406,0)</f>
        <v>0</v>
      </c>
      <c r="BG406" s="237">
        <f>IF(N406="zákl. přenesená",J406,0)</f>
        <v>0</v>
      </c>
      <c r="BH406" s="237">
        <f>IF(N406="sníž. přenesená",J406,0)</f>
        <v>0</v>
      </c>
      <c r="BI406" s="237">
        <f>IF(N406="nulová",J406,0)</f>
        <v>0</v>
      </c>
      <c r="BJ406" s="14" t="s">
        <v>80</v>
      </c>
      <c r="BK406" s="237">
        <f>ROUND(I406*H406,2)</f>
        <v>0</v>
      </c>
      <c r="BL406" s="14" t="s">
        <v>187</v>
      </c>
      <c r="BM406" s="236" t="s">
        <v>1359</v>
      </c>
    </row>
    <row r="407" s="2" customFormat="1" ht="24.15" customHeight="1">
      <c r="A407" s="35"/>
      <c r="B407" s="36"/>
      <c r="C407" s="224" t="s">
        <v>1360</v>
      </c>
      <c r="D407" s="224" t="s">
        <v>184</v>
      </c>
      <c r="E407" s="225" t="s">
        <v>218</v>
      </c>
      <c r="F407" s="226" t="s">
        <v>219</v>
      </c>
      <c r="G407" s="227" t="s">
        <v>220</v>
      </c>
      <c r="H407" s="228">
        <v>0.29999999999999999</v>
      </c>
      <c r="I407" s="229"/>
      <c r="J407" s="230">
        <f>ROUND(I407*H407,2)</f>
        <v>0</v>
      </c>
      <c r="K407" s="231"/>
      <c r="L407" s="41"/>
      <c r="M407" s="232" t="s">
        <v>1</v>
      </c>
      <c r="N407" s="233" t="s">
        <v>38</v>
      </c>
      <c r="O407" s="88"/>
      <c r="P407" s="234">
        <f>O407*H407</f>
        <v>0</v>
      </c>
      <c r="Q407" s="234">
        <v>0</v>
      </c>
      <c r="R407" s="234">
        <f>Q407*H407</f>
        <v>0</v>
      </c>
      <c r="S407" s="234">
        <v>1</v>
      </c>
      <c r="T407" s="235">
        <f>S407*H407</f>
        <v>0.29999999999999999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36" t="s">
        <v>187</v>
      </c>
      <c r="AT407" s="236" t="s">
        <v>184</v>
      </c>
      <c r="AU407" s="236" t="s">
        <v>82</v>
      </c>
      <c r="AY407" s="14" t="s">
        <v>182</v>
      </c>
      <c r="BE407" s="237">
        <f>IF(N407="základní",J407,0)</f>
        <v>0</v>
      </c>
      <c r="BF407" s="237">
        <f>IF(N407="snížená",J407,0)</f>
        <v>0</v>
      </c>
      <c r="BG407" s="237">
        <f>IF(N407="zákl. přenesená",J407,0)</f>
        <v>0</v>
      </c>
      <c r="BH407" s="237">
        <f>IF(N407="sníž. přenesená",J407,0)</f>
        <v>0</v>
      </c>
      <c r="BI407" s="237">
        <f>IF(N407="nulová",J407,0)</f>
        <v>0</v>
      </c>
      <c r="BJ407" s="14" t="s">
        <v>80</v>
      </c>
      <c r="BK407" s="237">
        <f>ROUND(I407*H407,2)</f>
        <v>0</v>
      </c>
      <c r="BL407" s="14" t="s">
        <v>187</v>
      </c>
      <c r="BM407" s="236" t="s">
        <v>1361</v>
      </c>
    </row>
    <row r="408" s="2" customFormat="1" ht="37.8" customHeight="1">
      <c r="A408" s="35"/>
      <c r="B408" s="36"/>
      <c r="C408" s="224" t="s">
        <v>1362</v>
      </c>
      <c r="D408" s="224" t="s">
        <v>184</v>
      </c>
      <c r="E408" s="225" t="s">
        <v>228</v>
      </c>
      <c r="F408" s="226" t="s">
        <v>229</v>
      </c>
      <c r="G408" s="227" t="s">
        <v>186</v>
      </c>
      <c r="H408" s="228">
        <v>1.139</v>
      </c>
      <c r="I408" s="229"/>
      <c r="J408" s="230">
        <f>ROUND(I408*H408,2)</f>
        <v>0</v>
      </c>
      <c r="K408" s="231"/>
      <c r="L408" s="41"/>
      <c r="M408" s="232" t="s">
        <v>1</v>
      </c>
      <c r="N408" s="233" t="s">
        <v>38</v>
      </c>
      <c r="O408" s="88"/>
      <c r="P408" s="234">
        <f>O408*H408</f>
        <v>0</v>
      </c>
      <c r="Q408" s="234">
        <v>0</v>
      </c>
      <c r="R408" s="234">
        <f>Q408*H408</f>
        <v>0</v>
      </c>
      <c r="S408" s="234">
        <v>2.2000000000000002</v>
      </c>
      <c r="T408" s="235">
        <f>S408*H408</f>
        <v>2.5058000000000002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36" t="s">
        <v>187</v>
      </c>
      <c r="AT408" s="236" t="s">
        <v>184</v>
      </c>
      <c r="AU408" s="236" t="s">
        <v>82</v>
      </c>
      <c r="AY408" s="14" t="s">
        <v>182</v>
      </c>
      <c r="BE408" s="237">
        <f>IF(N408="základní",J408,0)</f>
        <v>0</v>
      </c>
      <c r="BF408" s="237">
        <f>IF(N408="snížená",J408,0)</f>
        <v>0</v>
      </c>
      <c r="BG408" s="237">
        <f>IF(N408="zákl. přenesená",J408,0)</f>
        <v>0</v>
      </c>
      <c r="BH408" s="237">
        <f>IF(N408="sníž. přenesená",J408,0)</f>
        <v>0</v>
      </c>
      <c r="BI408" s="237">
        <f>IF(N408="nulová",J408,0)</f>
        <v>0</v>
      </c>
      <c r="BJ408" s="14" t="s">
        <v>80</v>
      </c>
      <c r="BK408" s="237">
        <f>ROUND(I408*H408,2)</f>
        <v>0</v>
      </c>
      <c r="BL408" s="14" t="s">
        <v>187</v>
      </c>
      <c r="BM408" s="236" t="s">
        <v>1363</v>
      </c>
    </row>
    <row r="409" s="2" customFormat="1" ht="33" customHeight="1">
      <c r="A409" s="35"/>
      <c r="B409" s="36"/>
      <c r="C409" s="224" t="s">
        <v>1364</v>
      </c>
      <c r="D409" s="224" t="s">
        <v>184</v>
      </c>
      <c r="E409" s="225" t="s">
        <v>1365</v>
      </c>
      <c r="F409" s="226" t="s">
        <v>1366</v>
      </c>
      <c r="G409" s="227" t="s">
        <v>186</v>
      </c>
      <c r="H409" s="228">
        <v>1.1499999999999999</v>
      </c>
      <c r="I409" s="229"/>
      <c r="J409" s="230">
        <f>ROUND(I409*H409,2)</f>
        <v>0</v>
      </c>
      <c r="K409" s="231"/>
      <c r="L409" s="41"/>
      <c r="M409" s="232" t="s">
        <v>1</v>
      </c>
      <c r="N409" s="233" t="s">
        <v>38</v>
      </c>
      <c r="O409" s="88"/>
      <c r="P409" s="234">
        <f>O409*H409</f>
        <v>0</v>
      </c>
      <c r="Q409" s="234">
        <v>0</v>
      </c>
      <c r="R409" s="234">
        <f>Q409*H409</f>
        <v>0</v>
      </c>
      <c r="S409" s="234">
        <v>2.2000000000000002</v>
      </c>
      <c r="T409" s="235">
        <f>S409*H409</f>
        <v>2.5299999999999998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36" t="s">
        <v>187</v>
      </c>
      <c r="AT409" s="236" t="s">
        <v>184</v>
      </c>
      <c r="AU409" s="236" t="s">
        <v>82</v>
      </c>
      <c r="AY409" s="14" t="s">
        <v>182</v>
      </c>
      <c r="BE409" s="237">
        <f>IF(N409="základní",J409,0)</f>
        <v>0</v>
      </c>
      <c r="BF409" s="237">
        <f>IF(N409="snížená",J409,0)</f>
        <v>0</v>
      </c>
      <c r="BG409" s="237">
        <f>IF(N409="zákl. přenesená",J409,0)</f>
        <v>0</v>
      </c>
      <c r="BH409" s="237">
        <f>IF(N409="sníž. přenesená",J409,0)</f>
        <v>0</v>
      </c>
      <c r="BI409" s="237">
        <f>IF(N409="nulová",J409,0)</f>
        <v>0</v>
      </c>
      <c r="BJ409" s="14" t="s">
        <v>80</v>
      </c>
      <c r="BK409" s="237">
        <f>ROUND(I409*H409,2)</f>
        <v>0</v>
      </c>
      <c r="BL409" s="14" t="s">
        <v>187</v>
      </c>
      <c r="BM409" s="236" t="s">
        <v>1367</v>
      </c>
    </row>
    <row r="410" s="2" customFormat="1" ht="33" customHeight="1">
      <c r="A410" s="35"/>
      <c r="B410" s="36"/>
      <c r="C410" s="224" t="s">
        <v>1368</v>
      </c>
      <c r="D410" s="224" t="s">
        <v>184</v>
      </c>
      <c r="E410" s="225" t="s">
        <v>231</v>
      </c>
      <c r="F410" s="226" t="s">
        <v>232</v>
      </c>
      <c r="G410" s="227" t="s">
        <v>186</v>
      </c>
      <c r="H410" s="228">
        <v>1.139</v>
      </c>
      <c r="I410" s="229"/>
      <c r="J410" s="230">
        <f>ROUND(I410*H410,2)</f>
        <v>0</v>
      </c>
      <c r="K410" s="231"/>
      <c r="L410" s="41"/>
      <c r="M410" s="232" t="s">
        <v>1</v>
      </c>
      <c r="N410" s="233" t="s">
        <v>38</v>
      </c>
      <c r="O410" s="88"/>
      <c r="P410" s="234">
        <f>O410*H410</f>
        <v>0</v>
      </c>
      <c r="Q410" s="234">
        <v>0</v>
      </c>
      <c r="R410" s="234">
        <f>Q410*H410</f>
        <v>0</v>
      </c>
      <c r="S410" s="234">
        <v>0.029000000000000001</v>
      </c>
      <c r="T410" s="235">
        <f>S410*H410</f>
        <v>0.033031000000000005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36" t="s">
        <v>187</v>
      </c>
      <c r="AT410" s="236" t="s">
        <v>184</v>
      </c>
      <c r="AU410" s="236" t="s">
        <v>82</v>
      </c>
      <c r="AY410" s="14" t="s">
        <v>182</v>
      </c>
      <c r="BE410" s="237">
        <f>IF(N410="základní",J410,0)</f>
        <v>0</v>
      </c>
      <c r="BF410" s="237">
        <f>IF(N410="snížená",J410,0)</f>
        <v>0</v>
      </c>
      <c r="BG410" s="237">
        <f>IF(N410="zákl. přenesená",J410,0)</f>
        <v>0</v>
      </c>
      <c r="BH410" s="237">
        <f>IF(N410="sníž. přenesená",J410,0)</f>
        <v>0</v>
      </c>
      <c r="BI410" s="237">
        <f>IF(N410="nulová",J410,0)</f>
        <v>0</v>
      </c>
      <c r="BJ410" s="14" t="s">
        <v>80</v>
      </c>
      <c r="BK410" s="237">
        <f>ROUND(I410*H410,2)</f>
        <v>0</v>
      </c>
      <c r="BL410" s="14" t="s">
        <v>187</v>
      </c>
      <c r="BM410" s="236" t="s">
        <v>1369</v>
      </c>
    </row>
    <row r="411" s="2" customFormat="1" ht="24.15" customHeight="1">
      <c r="A411" s="35"/>
      <c r="B411" s="36"/>
      <c r="C411" s="224" t="s">
        <v>1370</v>
      </c>
      <c r="D411" s="224" t="s">
        <v>184</v>
      </c>
      <c r="E411" s="225" t="s">
        <v>1371</v>
      </c>
      <c r="F411" s="226" t="s">
        <v>1372</v>
      </c>
      <c r="G411" s="227" t="s">
        <v>197</v>
      </c>
      <c r="H411" s="228">
        <v>50</v>
      </c>
      <c r="I411" s="229"/>
      <c r="J411" s="230">
        <f>ROUND(I411*H411,2)</f>
        <v>0</v>
      </c>
      <c r="K411" s="231"/>
      <c r="L411" s="41"/>
      <c r="M411" s="232" t="s">
        <v>1</v>
      </c>
      <c r="N411" s="233" t="s">
        <v>38</v>
      </c>
      <c r="O411" s="88"/>
      <c r="P411" s="234">
        <f>O411*H411</f>
        <v>0</v>
      </c>
      <c r="Q411" s="234">
        <v>0</v>
      </c>
      <c r="R411" s="234">
        <f>Q411*H411</f>
        <v>0</v>
      </c>
      <c r="S411" s="234">
        <v>0.070000000000000007</v>
      </c>
      <c r="T411" s="235">
        <f>S411*H411</f>
        <v>3.5000000000000004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36" t="s">
        <v>187</v>
      </c>
      <c r="AT411" s="236" t="s">
        <v>184</v>
      </c>
      <c r="AU411" s="236" t="s">
        <v>82</v>
      </c>
      <c r="AY411" s="14" t="s">
        <v>182</v>
      </c>
      <c r="BE411" s="237">
        <f>IF(N411="základní",J411,0)</f>
        <v>0</v>
      </c>
      <c r="BF411" s="237">
        <f>IF(N411="snížená",J411,0)</f>
        <v>0</v>
      </c>
      <c r="BG411" s="237">
        <f>IF(N411="zákl. přenesená",J411,0)</f>
        <v>0</v>
      </c>
      <c r="BH411" s="237">
        <f>IF(N411="sníž. přenesená",J411,0)</f>
        <v>0</v>
      </c>
      <c r="BI411" s="237">
        <f>IF(N411="nulová",J411,0)</f>
        <v>0</v>
      </c>
      <c r="BJ411" s="14" t="s">
        <v>80</v>
      </c>
      <c r="BK411" s="237">
        <f>ROUND(I411*H411,2)</f>
        <v>0</v>
      </c>
      <c r="BL411" s="14" t="s">
        <v>187</v>
      </c>
      <c r="BM411" s="236" t="s">
        <v>1373</v>
      </c>
    </row>
    <row r="412" s="2" customFormat="1" ht="24.15" customHeight="1">
      <c r="A412" s="35"/>
      <c r="B412" s="36"/>
      <c r="C412" s="224" t="s">
        <v>1374</v>
      </c>
      <c r="D412" s="224" t="s">
        <v>184</v>
      </c>
      <c r="E412" s="225" t="s">
        <v>1375</v>
      </c>
      <c r="F412" s="226" t="s">
        <v>1376</v>
      </c>
      <c r="G412" s="227" t="s">
        <v>197</v>
      </c>
      <c r="H412" s="228">
        <v>48.57</v>
      </c>
      <c r="I412" s="229"/>
      <c r="J412" s="230">
        <f>ROUND(I412*H412,2)</f>
        <v>0</v>
      </c>
      <c r="K412" s="231"/>
      <c r="L412" s="41"/>
      <c r="M412" s="232" t="s">
        <v>1</v>
      </c>
      <c r="N412" s="233" t="s">
        <v>38</v>
      </c>
      <c r="O412" s="88"/>
      <c r="P412" s="234">
        <f>O412*H412</f>
        <v>0</v>
      </c>
      <c r="Q412" s="234">
        <v>0</v>
      </c>
      <c r="R412" s="234">
        <f>Q412*H412</f>
        <v>0</v>
      </c>
      <c r="S412" s="234">
        <v>0.057000000000000002</v>
      </c>
      <c r="T412" s="235">
        <f>S412*H412</f>
        <v>2.7684899999999999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36" t="s">
        <v>187</v>
      </c>
      <c r="AT412" s="236" t="s">
        <v>184</v>
      </c>
      <c r="AU412" s="236" t="s">
        <v>82</v>
      </c>
      <c r="AY412" s="14" t="s">
        <v>182</v>
      </c>
      <c r="BE412" s="237">
        <f>IF(N412="základní",J412,0)</f>
        <v>0</v>
      </c>
      <c r="BF412" s="237">
        <f>IF(N412="snížená",J412,0)</f>
        <v>0</v>
      </c>
      <c r="BG412" s="237">
        <f>IF(N412="zákl. přenesená",J412,0)</f>
        <v>0</v>
      </c>
      <c r="BH412" s="237">
        <f>IF(N412="sníž. přenesená",J412,0)</f>
        <v>0</v>
      </c>
      <c r="BI412" s="237">
        <f>IF(N412="nulová",J412,0)</f>
        <v>0</v>
      </c>
      <c r="BJ412" s="14" t="s">
        <v>80</v>
      </c>
      <c r="BK412" s="237">
        <f>ROUND(I412*H412,2)</f>
        <v>0</v>
      </c>
      <c r="BL412" s="14" t="s">
        <v>187</v>
      </c>
      <c r="BM412" s="236" t="s">
        <v>1377</v>
      </c>
    </row>
    <row r="413" s="2" customFormat="1" ht="24.15" customHeight="1">
      <c r="A413" s="35"/>
      <c r="B413" s="36"/>
      <c r="C413" s="224" t="s">
        <v>1378</v>
      </c>
      <c r="D413" s="224" t="s">
        <v>184</v>
      </c>
      <c r="E413" s="225" t="s">
        <v>1379</v>
      </c>
      <c r="F413" s="226" t="s">
        <v>1380</v>
      </c>
      <c r="G413" s="227" t="s">
        <v>236</v>
      </c>
      <c r="H413" s="228">
        <v>57</v>
      </c>
      <c r="I413" s="229"/>
      <c r="J413" s="230">
        <f>ROUND(I413*H413,2)</f>
        <v>0</v>
      </c>
      <c r="K413" s="231"/>
      <c r="L413" s="41"/>
      <c r="M413" s="232" t="s">
        <v>1</v>
      </c>
      <c r="N413" s="233" t="s">
        <v>38</v>
      </c>
      <c r="O413" s="88"/>
      <c r="P413" s="234">
        <f>O413*H413</f>
        <v>0</v>
      </c>
      <c r="Q413" s="234">
        <v>0</v>
      </c>
      <c r="R413" s="234">
        <f>Q413*H413</f>
        <v>0</v>
      </c>
      <c r="S413" s="234">
        <v>0.0089999999999999993</v>
      </c>
      <c r="T413" s="235">
        <f>S413*H413</f>
        <v>0.51300000000000001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36" t="s">
        <v>187</v>
      </c>
      <c r="AT413" s="236" t="s">
        <v>184</v>
      </c>
      <c r="AU413" s="236" t="s">
        <v>82</v>
      </c>
      <c r="AY413" s="14" t="s">
        <v>182</v>
      </c>
      <c r="BE413" s="237">
        <f>IF(N413="základní",J413,0)</f>
        <v>0</v>
      </c>
      <c r="BF413" s="237">
        <f>IF(N413="snížená",J413,0)</f>
        <v>0</v>
      </c>
      <c r="BG413" s="237">
        <f>IF(N413="zákl. přenesená",J413,0)</f>
        <v>0</v>
      </c>
      <c r="BH413" s="237">
        <f>IF(N413="sníž. přenesená",J413,0)</f>
        <v>0</v>
      </c>
      <c r="BI413" s="237">
        <f>IF(N413="nulová",J413,0)</f>
        <v>0</v>
      </c>
      <c r="BJ413" s="14" t="s">
        <v>80</v>
      </c>
      <c r="BK413" s="237">
        <f>ROUND(I413*H413,2)</f>
        <v>0</v>
      </c>
      <c r="BL413" s="14" t="s">
        <v>187</v>
      </c>
      <c r="BM413" s="236" t="s">
        <v>1381</v>
      </c>
    </row>
    <row r="414" s="2" customFormat="1" ht="24.15" customHeight="1">
      <c r="A414" s="35"/>
      <c r="B414" s="36"/>
      <c r="C414" s="224" t="s">
        <v>1382</v>
      </c>
      <c r="D414" s="224" t="s">
        <v>184</v>
      </c>
      <c r="E414" s="225" t="s">
        <v>1383</v>
      </c>
      <c r="F414" s="226" t="s">
        <v>1384</v>
      </c>
      <c r="G414" s="227" t="s">
        <v>236</v>
      </c>
      <c r="H414" s="228">
        <v>110</v>
      </c>
      <c r="I414" s="229"/>
      <c r="J414" s="230">
        <f>ROUND(I414*H414,2)</f>
        <v>0</v>
      </c>
      <c r="K414" s="231"/>
      <c r="L414" s="41"/>
      <c r="M414" s="232" t="s">
        <v>1</v>
      </c>
      <c r="N414" s="233" t="s">
        <v>38</v>
      </c>
      <c r="O414" s="88"/>
      <c r="P414" s="234">
        <f>O414*H414</f>
        <v>0</v>
      </c>
      <c r="Q414" s="234">
        <v>0</v>
      </c>
      <c r="R414" s="234">
        <f>Q414*H414</f>
        <v>0</v>
      </c>
      <c r="S414" s="234">
        <v>0.097000000000000003</v>
      </c>
      <c r="T414" s="235">
        <f>S414*H414</f>
        <v>10.67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36" t="s">
        <v>187</v>
      </c>
      <c r="AT414" s="236" t="s">
        <v>184</v>
      </c>
      <c r="AU414" s="236" t="s">
        <v>82</v>
      </c>
      <c r="AY414" s="14" t="s">
        <v>182</v>
      </c>
      <c r="BE414" s="237">
        <f>IF(N414="základní",J414,0)</f>
        <v>0</v>
      </c>
      <c r="BF414" s="237">
        <f>IF(N414="snížená",J414,0)</f>
        <v>0</v>
      </c>
      <c r="BG414" s="237">
        <f>IF(N414="zákl. přenesená",J414,0)</f>
        <v>0</v>
      </c>
      <c r="BH414" s="237">
        <f>IF(N414="sníž. přenesená",J414,0)</f>
        <v>0</v>
      </c>
      <c r="BI414" s="237">
        <f>IF(N414="nulová",J414,0)</f>
        <v>0</v>
      </c>
      <c r="BJ414" s="14" t="s">
        <v>80</v>
      </c>
      <c r="BK414" s="237">
        <f>ROUND(I414*H414,2)</f>
        <v>0</v>
      </c>
      <c r="BL414" s="14" t="s">
        <v>187</v>
      </c>
      <c r="BM414" s="236" t="s">
        <v>1385</v>
      </c>
    </row>
    <row r="415" s="2" customFormat="1" ht="37.8" customHeight="1">
      <c r="A415" s="35"/>
      <c r="B415" s="36"/>
      <c r="C415" s="224" t="s">
        <v>1386</v>
      </c>
      <c r="D415" s="224" t="s">
        <v>184</v>
      </c>
      <c r="E415" s="225" t="s">
        <v>1387</v>
      </c>
      <c r="F415" s="226" t="s">
        <v>1388</v>
      </c>
      <c r="G415" s="227" t="s">
        <v>236</v>
      </c>
      <c r="H415" s="228">
        <v>13.6</v>
      </c>
      <c r="I415" s="229"/>
      <c r="J415" s="230">
        <f>ROUND(I415*H415,2)</f>
        <v>0</v>
      </c>
      <c r="K415" s="231"/>
      <c r="L415" s="41"/>
      <c r="M415" s="232" t="s">
        <v>1</v>
      </c>
      <c r="N415" s="233" t="s">
        <v>38</v>
      </c>
      <c r="O415" s="88"/>
      <c r="P415" s="234">
        <f>O415*H415</f>
        <v>0</v>
      </c>
      <c r="Q415" s="234">
        <v>0.052240000000000002</v>
      </c>
      <c r="R415" s="234">
        <f>Q415*H415</f>
        <v>0.71046399999999998</v>
      </c>
      <c r="S415" s="234">
        <v>0</v>
      </c>
      <c r="T415" s="235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36" t="s">
        <v>187</v>
      </c>
      <c r="AT415" s="236" t="s">
        <v>184</v>
      </c>
      <c r="AU415" s="236" t="s">
        <v>82</v>
      </c>
      <c r="AY415" s="14" t="s">
        <v>182</v>
      </c>
      <c r="BE415" s="237">
        <f>IF(N415="základní",J415,0)</f>
        <v>0</v>
      </c>
      <c r="BF415" s="237">
        <f>IF(N415="snížená",J415,0)</f>
        <v>0</v>
      </c>
      <c r="BG415" s="237">
        <f>IF(N415="zákl. přenesená",J415,0)</f>
        <v>0</v>
      </c>
      <c r="BH415" s="237">
        <f>IF(N415="sníž. přenesená",J415,0)</f>
        <v>0</v>
      </c>
      <c r="BI415" s="237">
        <f>IF(N415="nulová",J415,0)</f>
        <v>0</v>
      </c>
      <c r="BJ415" s="14" t="s">
        <v>80</v>
      </c>
      <c r="BK415" s="237">
        <f>ROUND(I415*H415,2)</f>
        <v>0</v>
      </c>
      <c r="BL415" s="14" t="s">
        <v>187</v>
      </c>
      <c r="BM415" s="236" t="s">
        <v>1389</v>
      </c>
    </row>
    <row r="416" s="2" customFormat="1" ht="37.8" customHeight="1">
      <c r="A416" s="35"/>
      <c r="B416" s="36"/>
      <c r="C416" s="224" t="s">
        <v>1390</v>
      </c>
      <c r="D416" s="224" t="s">
        <v>184</v>
      </c>
      <c r="E416" s="225" t="s">
        <v>1391</v>
      </c>
      <c r="F416" s="226" t="s">
        <v>1392</v>
      </c>
      <c r="G416" s="227" t="s">
        <v>236</v>
      </c>
      <c r="H416" s="228">
        <v>6.7999999999999998</v>
      </c>
      <c r="I416" s="229"/>
      <c r="J416" s="230">
        <f>ROUND(I416*H416,2)</f>
        <v>0</v>
      </c>
      <c r="K416" s="231"/>
      <c r="L416" s="41"/>
      <c r="M416" s="232" t="s">
        <v>1</v>
      </c>
      <c r="N416" s="233" t="s">
        <v>38</v>
      </c>
      <c r="O416" s="88"/>
      <c r="P416" s="234">
        <f>O416*H416</f>
        <v>0</v>
      </c>
      <c r="Q416" s="234">
        <v>0.22678000000000001</v>
      </c>
      <c r="R416" s="234">
        <f>Q416*H416</f>
        <v>1.5421039999999999</v>
      </c>
      <c r="S416" s="234">
        <v>0</v>
      </c>
      <c r="T416" s="235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36" t="s">
        <v>187</v>
      </c>
      <c r="AT416" s="236" t="s">
        <v>184</v>
      </c>
      <c r="AU416" s="236" t="s">
        <v>82</v>
      </c>
      <c r="AY416" s="14" t="s">
        <v>182</v>
      </c>
      <c r="BE416" s="237">
        <f>IF(N416="základní",J416,0)</f>
        <v>0</v>
      </c>
      <c r="BF416" s="237">
        <f>IF(N416="snížená",J416,0)</f>
        <v>0</v>
      </c>
      <c r="BG416" s="237">
        <f>IF(N416="zákl. přenesená",J416,0)</f>
        <v>0</v>
      </c>
      <c r="BH416" s="237">
        <f>IF(N416="sníž. přenesená",J416,0)</f>
        <v>0</v>
      </c>
      <c r="BI416" s="237">
        <f>IF(N416="nulová",J416,0)</f>
        <v>0</v>
      </c>
      <c r="BJ416" s="14" t="s">
        <v>80</v>
      </c>
      <c r="BK416" s="237">
        <f>ROUND(I416*H416,2)</f>
        <v>0</v>
      </c>
      <c r="BL416" s="14" t="s">
        <v>187</v>
      </c>
      <c r="BM416" s="236" t="s">
        <v>1393</v>
      </c>
    </row>
    <row r="417" s="2" customFormat="1" ht="37.8" customHeight="1">
      <c r="A417" s="35"/>
      <c r="B417" s="36"/>
      <c r="C417" s="224" t="s">
        <v>1394</v>
      </c>
      <c r="D417" s="224" t="s">
        <v>184</v>
      </c>
      <c r="E417" s="225" t="s">
        <v>1395</v>
      </c>
      <c r="F417" s="226" t="s">
        <v>1396</v>
      </c>
      <c r="G417" s="227" t="s">
        <v>236</v>
      </c>
      <c r="H417" s="228">
        <v>13.6</v>
      </c>
      <c r="I417" s="229"/>
      <c r="J417" s="230">
        <f>ROUND(I417*H417,2)</f>
        <v>0</v>
      </c>
      <c r="K417" s="231"/>
      <c r="L417" s="41"/>
      <c r="M417" s="232" t="s">
        <v>1</v>
      </c>
      <c r="N417" s="233" t="s">
        <v>38</v>
      </c>
      <c r="O417" s="88"/>
      <c r="P417" s="234">
        <f>O417*H417</f>
        <v>0</v>
      </c>
      <c r="Q417" s="234">
        <v>0.050259999999999999</v>
      </c>
      <c r="R417" s="234">
        <f>Q417*H417</f>
        <v>0.68353599999999992</v>
      </c>
      <c r="S417" s="234">
        <v>0</v>
      </c>
      <c r="T417" s="235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36" t="s">
        <v>187</v>
      </c>
      <c r="AT417" s="236" t="s">
        <v>184</v>
      </c>
      <c r="AU417" s="236" t="s">
        <v>82</v>
      </c>
      <c r="AY417" s="14" t="s">
        <v>182</v>
      </c>
      <c r="BE417" s="237">
        <f>IF(N417="základní",J417,0)</f>
        <v>0</v>
      </c>
      <c r="BF417" s="237">
        <f>IF(N417="snížená",J417,0)</f>
        <v>0</v>
      </c>
      <c r="BG417" s="237">
        <f>IF(N417="zákl. přenesená",J417,0)</f>
        <v>0</v>
      </c>
      <c r="BH417" s="237">
        <f>IF(N417="sníž. přenesená",J417,0)</f>
        <v>0</v>
      </c>
      <c r="BI417" s="237">
        <f>IF(N417="nulová",J417,0)</f>
        <v>0</v>
      </c>
      <c r="BJ417" s="14" t="s">
        <v>80</v>
      </c>
      <c r="BK417" s="237">
        <f>ROUND(I417*H417,2)</f>
        <v>0</v>
      </c>
      <c r="BL417" s="14" t="s">
        <v>187</v>
      </c>
      <c r="BM417" s="236" t="s">
        <v>1397</v>
      </c>
    </row>
    <row r="418" s="2" customFormat="1" ht="24.15" customHeight="1">
      <c r="A418" s="35"/>
      <c r="B418" s="36"/>
      <c r="C418" s="224" t="s">
        <v>1398</v>
      </c>
      <c r="D418" s="224" t="s">
        <v>184</v>
      </c>
      <c r="E418" s="225" t="s">
        <v>303</v>
      </c>
      <c r="F418" s="226" t="s">
        <v>304</v>
      </c>
      <c r="G418" s="227" t="s">
        <v>236</v>
      </c>
      <c r="H418" s="228">
        <v>3.96</v>
      </c>
      <c r="I418" s="229"/>
      <c r="J418" s="230">
        <f>ROUND(I418*H418,2)</f>
        <v>0</v>
      </c>
      <c r="K418" s="231"/>
      <c r="L418" s="41"/>
      <c r="M418" s="232" t="s">
        <v>1</v>
      </c>
      <c r="N418" s="233" t="s">
        <v>38</v>
      </c>
      <c r="O418" s="88"/>
      <c r="P418" s="234">
        <f>O418*H418</f>
        <v>0</v>
      </c>
      <c r="Q418" s="234">
        <v>1.0000000000000001E-05</v>
      </c>
      <c r="R418" s="234">
        <f>Q418*H418</f>
        <v>3.96E-05</v>
      </c>
      <c r="S418" s="234">
        <v>0</v>
      </c>
      <c r="T418" s="235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36" t="s">
        <v>187</v>
      </c>
      <c r="AT418" s="236" t="s">
        <v>184</v>
      </c>
      <c r="AU418" s="236" t="s">
        <v>82</v>
      </c>
      <c r="AY418" s="14" t="s">
        <v>182</v>
      </c>
      <c r="BE418" s="237">
        <f>IF(N418="základní",J418,0)</f>
        <v>0</v>
      </c>
      <c r="BF418" s="237">
        <f>IF(N418="snížená",J418,0)</f>
        <v>0</v>
      </c>
      <c r="BG418" s="237">
        <f>IF(N418="zákl. přenesená",J418,0)</f>
        <v>0</v>
      </c>
      <c r="BH418" s="237">
        <f>IF(N418="sníž. přenesená",J418,0)</f>
        <v>0</v>
      </c>
      <c r="BI418" s="237">
        <f>IF(N418="nulová",J418,0)</f>
        <v>0</v>
      </c>
      <c r="BJ418" s="14" t="s">
        <v>80</v>
      </c>
      <c r="BK418" s="237">
        <f>ROUND(I418*H418,2)</f>
        <v>0</v>
      </c>
      <c r="BL418" s="14" t="s">
        <v>187</v>
      </c>
      <c r="BM418" s="236" t="s">
        <v>1399</v>
      </c>
    </row>
    <row r="419" s="2" customFormat="1" ht="37.8" customHeight="1">
      <c r="A419" s="35"/>
      <c r="B419" s="36"/>
      <c r="C419" s="224" t="s">
        <v>978</v>
      </c>
      <c r="D419" s="224" t="s">
        <v>184</v>
      </c>
      <c r="E419" s="225" t="s">
        <v>1400</v>
      </c>
      <c r="F419" s="226" t="s">
        <v>1401</v>
      </c>
      <c r="G419" s="227" t="s">
        <v>197</v>
      </c>
      <c r="H419" s="228">
        <v>116.81</v>
      </c>
      <c r="I419" s="229"/>
      <c r="J419" s="230">
        <f>ROUND(I419*H419,2)</f>
        <v>0</v>
      </c>
      <c r="K419" s="231"/>
      <c r="L419" s="41"/>
      <c r="M419" s="232" t="s">
        <v>1</v>
      </c>
      <c r="N419" s="233" t="s">
        <v>38</v>
      </c>
      <c r="O419" s="88"/>
      <c r="P419" s="234">
        <f>O419*H419</f>
        <v>0</v>
      </c>
      <c r="Q419" s="234">
        <v>0</v>
      </c>
      <c r="R419" s="234">
        <f>Q419*H419</f>
        <v>0</v>
      </c>
      <c r="S419" s="234">
        <v>0.050000000000000003</v>
      </c>
      <c r="T419" s="235">
        <f>S419*H419</f>
        <v>5.8405000000000005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36" t="s">
        <v>187</v>
      </c>
      <c r="AT419" s="236" t="s">
        <v>184</v>
      </c>
      <c r="AU419" s="236" t="s">
        <v>82</v>
      </c>
      <c r="AY419" s="14" t="s">
        <v>182</v>
      </c>
      <c r="BE419" s="237">
        <f>IF(N419="základní",J419,0)</f>
        <v>0</v>
      </c>
      <c r="BF419" s="237">
        <f>IF(N419="snížená",J419,0)</f>
        <v>0</v>
      </c>
      <c r="BG419" s="237">
        <f>IF(N419="zákl. přenesená",J419,0)</f>
        <v>0</v>
      </c>
      <c r="BH419" s="237">
        <f>IF(N419="sníž. přenesená",J419,0)</f>
        <v>0</v>
      </c>
      <c r="BI419" s="237">
        <f>IF(N419="nulová",J419,0)</f>
        <v>0</v>
      </c>
      <c r="BJ419" s="14" t="s">
        <v>80</v>
      </c>
      <c r="BK419" s="237">
        <f>ROUND(I419*H419,2)</f>
        <v>0</v>
      </c>
      <c r="BL419" s="14" t="s">
        <v>187</v>
      </c>
      <c r="BM419" s="236" t="s">
        <v>1402</v>
      </c>
    </row>
    <row r="420" s="2" customFormat="1" ht="37.8" customHeight="1">
      <c r="A420" s="35"/>
      <c r="B420" s="36"/>
      <c r="C420" s="224" t="s">
        <v>1403</v>
      </c>
      <c r="D420" s="224" t="s">
        <v>184</v>
      </c>
      <c r="E420" s="225" t="s">
        <v>1404</v>
      </c>
      <c r="F420" s="226" t="s">
        <v>1405</v>
      </c>
      <c r="G420" s="227" t="s">
        <v>197</v>
      </c>
      <c r="H420" s="228">
        <v>463.49799999999999</v>
      </c>
      <c r="I420" s="229"/>
      <c r="J420" s="230">
        <f>ROUND(I420*H420,2)</f>
        <v>0</v>
      </c>
      <c r="K420" s="231"/>
      <c r="L420" s="41"/>
      <c r="M420" s="232" t="s">
        <v>1</v>
      </c>
      <c r="N420" s="233" t="s">
        <v>38</v>
      </c>
      <c r="O420" s="88"/>
      <c r="P420" s="234">
        <f>O420*H420</f>
        <v>0</v>
      </c>
      <c r="Q420" s="234">
        <v>0</v>
      </c>
      <c r="R420" s="234">
        <f>Q420*H420</f>
        <v>0</v>
      </c>
      <c r="S420" s="234">
        <v>0.045999999999999999</v>
      </c>
      <c r="T420" s="235">
        <f>S420*H420</f>
        <v>21.320907999999999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36" t="s">
        <v>187</v>
      </c>
      <c r="AT420" s="236" t="s">
        <v>184</v>
      </c>
      <c r="AU420" s="236" t="s">
        <v>82</v>
      </c>
      <c r="AY420" s="14" t="s">
        <v>182</v>
      </c>
      <c r="BE420" s="237">
        <f>IF(N420="základní",J420,0)</f>
        <v>0</v>
      </c>
      <c r="BF420" s="237">
        <f>IF(N420="snížená",J420,0)</f>
        <v>0</v>
      </c>
      <c r="BG420" s="237">
        <f>IF(N420="zákl. přenesená",J420,0)</f>
        <v>0</v>
      </c>
      <c r="BH420" s="237">
        <f>IF(N420="sníž. přenesená",J420,0)</f>
        <v>0</v>
      </c>
      <c r="BI420" s="237">
        <f>IF(N420="nulová",J420,0)</f>
        <v>0</v>
      </c>
      <c r="BJ420" s="14" t="s">
        <v>80</v>
      </c>
      <c r="BK420" s="237">
        <f>ROUND(I420*H420,2)</f>
        <v>0</v>
      </c>
      <c r="BL420" s="14" t="s">
        <v>187</v>
      </c>
      <c r="BM420" s="236" t="s">
        <v>1406</v>
      </c>
    </row>
    <row r="421" s="2" customFormat="1" ht="24.15" customHeight="1">
      <c r="A421" s="35"/>
      <c r="B421" s="36"/>
      <c r="C421" s="224" t="s">
        <v>1407</v>
      </c>
      <c r="D421" s="224" t="s">
        <v>184</v>
      </c>
      <c r="E421" s="225" t="s">
        <v>1408</v>
      </c>
      <c r="F421" s="226" t="s">
        <v>1409</v>
      </c>
      <c r="G421" s="227" t="s">
        <v>197</v>
      </c>
      <c r="H421" s="228">
        <v>56</v>
      </c>
      <c r="I421" s="229"/>
      <c r="J421" s="230">
        <f>ROUND(I421*H421,2)</f>
        <v>0</v>
      </c>
      <c r="K421" s="231"/>
      <c r="L421" s="41"/>
      <c r="M421" s="232" t="s">
        <v>1</v>
      </c>
      <c r="N421" s="233" t="s">
        <v>38</v>
      </c>
      <c r="O421" s="88"/>
      <c r="P421" s="234">
        <f>O421*H421</f>
        <v>0</v>
      </c>
      <c r="Q421" s="234">
        <v>0</v>
      </c>
      <c r="R421" s="234">
        <f>Q421*H421</f>
        <v>0</v>
      </c>
      <c r="S421" s="234">
        <v>0.068000000000000005</v>
      </c>
      <c r="T421" s="235">
        <f>S421*H421</f>
        <v>3.8080000000000003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36" t="s">
        <v>187</v>
      </c>
      <c r="AT421" s="236" t="s">
        <v>184</v>
      </c>
      <c r="AU421" s="236" t="s">
        <v>82</v>
      </c>
      <c r="AY421" s="14" t="s">
        <v>182</v>
      </c>
      <c r="BE421" s="237">
        <f>IF(N421="základní",J421,0)</f>
        <v>0</v>
      </c>
      <c r="BF421" s="237">
        <f>IF(N421="snížená",J421,0)</f>
        <v>0</v>
      </c>
      <c r="BG421" s="237">
        <f>IF(N421="zákl. přenesená",J421,0)</f>
        <v>0</v>
      </c>
      <c r="BH421" s="237">
        <f>IF(N421="sníž. přenesená",J421,0)</f>
        <v>0</v>
      </c>
      <c r="BI421" s="237">
        <f>IF(N421="nulová",J421,0)</f>
        <v>0</v>
      </c>
      <c r="BJ421" s="14" t="s">
        <v>80</v>
      </c>
      <c r="BK421" s="237">
        <f>ROUND(I421*H421,2)</f>
        <v>0</v>
      </c>
      <c r="BL421" s="14" t="s">
        <v>187</v>
      </c>
      <c r="BM421" s="236" t="s">
        <v>1410</v>
      </c>
    </row>
    <row r="422" s="2" customFormat="1" ht="24.15" customHeight="1">
      <c r="A422" s="35"/>
      <c r="B422" s="36"/>
      <c r="C422" s="224" t="s">
        <v>1411</v>
      </c>
      <c r="D422" s="224" t="s">
        <v>184</v>
      </c>
      <c r="E422" s="225" t="s">
        <v>1412</v>
      </c>
      <c r="F422" s="226" t="s">
        <v>1413</v>
      </c>
      <c r="G422" s="227" t="s">
        <v>236</v>
      </c>
      <c r="H422" s="228">
        <v>8</v>
      </c>
      <c r="I422" s="229"/>
      <c r="J422" s="230">
        <f>ROUND(I422*H422,2)</f>
        <v>0</v>
      </c>
      <c r="K422" s="231"/>
      <c r="L422" s="41"/>
      <c r="M422" s="232" t="s">
        <v>1</v>
      </c>
      <c r="N422" s="233" t="s">
        <v>38</v>
      </c>
      <c r="O422" s="88"/>
      <c r="P422" s="234">
        <f>O422*H422</f>
        <v>0</v>
      </c>
      <c r="Q422" s="234">
        <v>0.00042999999999999999</v>
      </c>
      <c r="R422" s="234">
        <f>Q422*H422</f>
        <v>0.0034399999999999999</v>
      </c>
      <c r="S422" s="234">
        <v>0</v>
      </c>
      <c r="T422" s="235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36" t="s">
        <v>187</v>
      </c>
      <c r="AT422" s="236" t="s">
        <v>184</v>
      </c>
      <c r="AU422" s="236" t="s">
        <v>82</v>
      </c>
      <c r="AY422" s="14" t="s">
        <v>182</v>
      </c>
      <c r="BE422" s="237">
        <f>IF(N422="základní",J422,0)</f>
        <v>0</v>
      </c>
      <c r="BF422" s="237">
        <f>IF(N422="snížená",J422,0)</f>
        <v>0</v>
      </c>
      <c r="BG422" s="237">
        <f>IF(N422="zákl. přenesená",J422,0)</f>
        <v>0</v>
      </c>
      <c r="BH422" s="237">
        <f>IF(N422="sníž. přenesená",J422,0)</f>
        <v>0</v>
      </c>
      <c r="BI422" s="237">
        <f>IF(N422="nulová",J422,0)</f>
        <v>0</v>
      </c>
      <c r="BJ422" s="14" t="s">
        <v>80</v>
      </c>
      <c r="BK422" s="237">
        <f>ROUND(I422*H422,2)</f>
        <v>0</v>
      </c>
      <c r="BL422" s="14" t="s">
        <v>187</v>
      </c>
      <c r="BM422" s="236" t="s">
        <v>1414</v>
      </c>
    </row>
    <row r="423" s="2" customFormat="1" ht="24.15" customHeight="1">
      <c r="A423" s="35"/>
      <c r="B423" s="36"/>
      <c r="C423" s="243" t="s">
        <v>1415</v>
      </c>
      <c r="D423" s="243" t="s">
        <v>469</v>
      </c>
      <c r="E423" s="244" t="s">
        <v>1416</v>
      </c>
      <c r="F423" s="245" t="s">
        <v>1417</v>
      </c>
      <c r="G423" s="246" t="s">
        <v>220</v>
      </c>
      <c r="H423" s="247">
        <v>0.0070000000000000001</v>
      </c>
      <c r="I423" s="248"/>
      <c r="J423" s="249">
        <f>ROUND(I423*H423,2)</f>
        <v>0</v>
      </c>
      <c r="K423" s="250"/>
      <c r="L423" s="251"/>
      <c r="M423" s="252" t="s">
        <v>1</v>
      </c>
      <c r="N423" s="253" t="s">
        <v>38</v>
      </c>
      <c r="O423" s="88"/>
      <c r="P423" s="234">
        <f>O423*H423</f>
        <v>0</v>
      </c>
      <c r="Q423" s="234">
        <v>1</v>
      </c>
      <c r="R423" s="234">
        <f>Q423*H423</f>
        <v>0.0070000000000000001</v>
      </c>
      <c r="S423" s="234">
        <v>0</v>
      </c>
      <c r="T423" s="235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36" t="s">
        <v>214</v>
      </c>
      <c r="AT423" s="236" t="s">
        <v>469</v>
      </c>
      <c r="AU423" s="236" t="s">
        <v>82</v>
      </c>
      <c r="AY423" s="14" t="s">
        <v>182</v>
      </c>
      <c r="BE423" s="237">
        <f>IF(N423="základní",J423,0)</f>
        <v>0</v>
      </c>
      <c r="BF423" s="237">
        <f>IF(N423="snížená",J423,0)</f>
        <v>0</v>
      </c>
      <c r="BG423" s="237">
        <f>IF(N423="zákl. přenesená",J423,0)</f>
        <v>0</v>
      </c>
      <c r="BH423" s="237">
        <f>IF(N423="sníž. přenesená",J423,0)</f>
        <v>0</v>
      </c>
      <c r="BI423" s="237">
        <f>IF(N423="nulová",J423,0)</f>
        <v>0</v>
      </c>
      <c r="BJ423" s="14" t="s">
        <v>80</v>
      </c>
      <c r="BK423" s="237">
        <f>ROUND(I423*H423,2)</f>
        <v>0</v>
      </c>
      <c r="BL423" s="14" t="s">
        <v>187</v>
      </c>
      <c r="BM423" s="236" t="s">
        <v>1418</v>
      </c>
    </row>
    <row r="424" s="2" customFormat="1" ht="24.15" customHeight="1">
      <c r="A424" s="35"/>
      <c r="B424" s="36"/>
      <c r="C424" s="224" t="s">
        <v>1419</v>
      </c>
      <c r="D424" s="224" t="s">
        <v>184</v>
      </c>
      <c r="E424" s="225" t="s">
        <v>1420</v>
      </c>
      <c r="F424" s="226" t="s">
        <v>1421</v>
      </c>
      <c r="G424" s="227" t="s">
        <v>236</v>
      </c>
      <c r="H424" s="228">
        <v>16.100000000000001</v>
      </c>
      <c r="I424" s="229"/>
      <c r="J424" s="230">
        <f>ROUND(I424*H424,2)</f>
        <v>0</v>
      </c>
      <c r="K424" s="231"/>
      <c r="L424" s="41"/>
      <c r="M424" s="232" t="s">
        <v>1</v>
      </c>
      <c r="N424" s="233" t="s">
        <v>38</v>
      </c>
      <c r="O424" s="88"/>
      <c r="P424" s="234">
        <f>O424*H424</f>
        <v>0</v>
      </c>
      <c r="Q424" s="234">
        <v>0.00064999999999999997</v>
      </c>
      <c r="R424" s="234">
        <f>Q424*H424</f>
        <v>0.010465</v>
      </c>
      <c r="S424" s="234">
        <v>0.001</v>
      </c>
      <c r="T424" s="235">
        <f>S424*H424</f>
        <v>0.016100000000000003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36" t="s">
        <v>187</v>
      </c>
      <c r="AT424" s="236" t="s">
        <v>184</v>
      </c>
      <c r="AU424" s="236" t="s">
        <v>82</v>
      </c>
      <c r="AY424" s="14" t="s">
        <v>182</v>
      </c>
      <c r="BE424" s="237">
        <f>IF(N424="základní",J424,0)</f>
        <v>0</v>
      </c>
      <c r="BF424" s="237">
        <f>IF(N424="snížená",J424,0)</f>
        <v>0</v>
      </c>
      <c r="BG424" s="237">
        <f>IF(N424="zákl. přenesená",J424,0)</f>
        <v>0</v>
      </c>
      <c r="BH424" s="237">
        <f>IF(N424="sníž. přenesená",J424,0)</f>
        <v>0</v>
      </c>
      <c r="BI424" s="237">
        <f>IF(N424="nulová",J424,0)</f>
        <v>0</v>
      </c>
      <c r="BJ424" s="14" t="s">
        <v>80</v>
      </c>
      <c r="BK424" s="237">
        <f>ROUND(I424*H424,2)</f>
        <v>0</v>
      </c>
      <c r="BL424" s="14" t="s">
        <v>187</v>
      </c>
      <c r="BM424" s="236" t="s">
        <v>1422</v>
      </c>
    </row>
    <row r="425" s="2" customFormat="1" ht="24.15" customHeight="1">
      <c r="A425" s="35"/>
      <c r="B425" s="36"/>
      <c r="C425" s="243" t="s">
        <v>1423</v>
      </c>
      <c r="D425" s="243" t="s">
        <v>469</v>
      </c>
      <c r="E425" s="244" t="s">
        <v>1424</v>
      </c>
      <c r="F425" s="245" t="s">
        <v>1425</v>
      </c>
      <c r="G425" s="246" t="s">
        <v>220</v>
      </c>
      <c r="H425" s="247">
        <v>0.025999999999999999</v>
      </c>
      <c r="I425" s="248"/>
      <c r="J425" s="249">
        <f>ROUND(I425*H425,2)</f>
        <v>0</v>
      </c>
      <c r="K425" s="250"/>
      <c r="L425" s="251"/>
      <c r="M425" s="252" t="s">
        <v>1</v>
      </c>
      <c r="N425" s="253" t="s">
        <v>38</v>
      </c>
      <c r="O425" s="88"/>
      <c r="P425" s="234">
        <f>O425*H425</f>
        <v>0</v>
      </c>
      <c r="Q425" s="234">
        <v>1</v>
      </c>
      <c r="R425" s="234">
        <f>Q425*H425</f>
        <v>0.025999999999999999</v>
      </c>
      <c r="S425" s="234">
        <v>0</v>
      </c>
      <c r="T425" s="235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36" t="s">
        <v>214</v>
      </c>
      <c r="AT425" s="236" t="s">
        <v>469</v>
      </c>
      <c r="AU425" s="236" t="s">
        <v>82</v>
      </c>
      <c r="AY425" s="14" t="s">
        <v>182</v>
      </c>
      <c r="BE425" s="237">
        <f>IF(N425="základní",J425,0)</f>
        <v>0</v>
      </c>
      <c r="BF425" s="237">
        <f>IF(N425="snížená",J425,0)</f>
        <v>0</v>
      </c>
      <c r="BG425" s="237">
        <f>IF(N425="zákl. přenesená",J425,0)</f>
        <v>0</v>
      </c>
      <c r="BH425" s="237">
        <f>IF(N425="sníž. přenesená",J425,0)</f>
        <v>0</v>
      </c>
      <c r="BI425" s="237">
        <f>IF(N425="nulová",J425,0)</f>
        <v>0</v>
      </c>
      <c r="BJ425" s="14" t="s">
        <v>80</v>
      </c>
      <c r="BK425" s="237">
        <f>ROUND(I425*H425,2)</f>
        <v>0</v>
      </c>
      <c r="BL425" s="14" t="s">
        <v>187</v>
      </c>
      <c r="BM425" s="236" t="s">
        <v>1426</v>
      </c>
    </row>
    <row r="426" s="12" customFormat="1" ht="22.8" customHeight="1">
      <c r="A426" s="12"/>
      <c r="B426" s="208"/>
      <c r="C426" s="209"/>
      <c r="D426" s="210" t="s">
        <v>72</v>
      </c>
      <c r="E426" s="222" t="s">
        <v>306</v>
      </c>
      <c r="F426" s="222" t="s">
        <v>307</v>
      </c>
      <c r="G426" s="209"/>
      <c r="H426" s="209"/>
      <c r="I426" s="212"/>
      <c r="J426" s="223">
        <f>BK426</f>
        <v>0</v>
      </c>
      <c r="K426" s="209"/>
      <c r="L426" s="214"/>
      <c r="M426" s="215"/>
      <c r="N426" s="216"/>
      <c r="O426" s="216"/>
      <c r="P426" s="217">
        <f>SUM(P427:P432)</f>
        <v>0</v>
      </c>
      <c r="Q426" s="216"/>
      <c r="R426" s="217">
        <f>SUM(R427:R432)</f>
        <v>0</v>
      </c>
      <c r="S426" s="216"/>
      <c r="T426" s="218">
        <f>SUM(T427:T432)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9" t="s">
        <v>80</v>
      </c>
      <c r="AT426" s="220" t="s">
        <v>72</v>
      </c>
      <c r="AU426" s="220" t="s">
        <v>80</v>
      </c>
      <c r="AY426" s="219" t="s">
        <v>182</v>
      </c>
      <c r="BK426" s="221">
        <f>SUM(BK427:BK432)</f>
        <v>0</v>
      </c>
    </row>
    <row r="427" s="2" customFormat="1" ht="24.15" customHeight="1">
      <c r="A427" s="35"/>
      <c r="B427" s="36"/>
      <c r="C427" s="224" t="s">
        <v>1427</v>
      </c>
      <c r="D427" s="224" t="s">
        <v>184</v>
      </c>
      <c r="E427" s="225" t="s">
        <v>309</v>
      </c>
      <c r="F427" s="226" t="s">
        <v>310</v>
      </c>
      <c r="G427" s="227" t="s">
        <v>220</v>
      </c>
      <c r="H427" s="228">
        <v>188.851</v>
      </c>
      <c r="I427" s="229"/>
      <c r="J427" s="230">
        <f>ROUND(I427*H427,2)</f>
        <v>0</v>
      </c>
      <c r="K427" s="231"/>
      <c r="L427" s="41"/>
      <c r="M427" s="232" t="s">
        <v>1</v>
      </c>
      <c r="N427" s="233" t="s">
        <v>38</v>
      </c>
      <c r="O427" s="88"/>
      <c r="P427" s="234">
        <f>O427*H427</f>
        <v>0</v>
      </c>
      <c r="Q427" s="234">
        <v>0</v>
      </c>
      <c r="R427" s="234">
        <f>Q427*H427</f>
        <v>0</v>
      </c>
      <c r="S427" s="234">
        <v>0</v>
      </c>
      <c r="T427" s="235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36" t="s">
        <v>187</v>
      </c>
      <c r="AT427" s="236" t="s">
        <v>184</v>
      </c>
      <c r="AU427" s="236" t="s">
        <v>82</v>
      </c>
      <c r="AY427" s="14" t="s">
        <v>182</v>
      </c>
      <c r="BE427" s="237">
        <f>IF(N427="základní",J427,0)</f>
        <v>0</v>
      </c>
      <c r="BF427" s="237">
        <f>IF(N427="snížená",J427,0)</f>
        <v>0</v>
      </c>
      <c r="BG427" s="237">
        <f>IF(N427="zákl. přenesená",J427,0)</f>
        <v>0</v>
      </c>
      <c r="BH427" s="237">
        <f>IF(N427="sníž. přenesená",J427,0)</f>
        <v>0</v>
      </c>
      <c r="BI427" s="237">
        <f>IF(N427="nulová",J427,0)</f>
        <v>0</v>
      </c>
      <c r="BJ427" s="14" t="s">
        <v>80</v>
      </c>
      <c r="BK427" s="237">
        <f>ROUND(I427*H427,2)</f>
        <v>0</v>
      </c>
      <c r="BL427" s="14" t="s">
        <v>187</v>
      </c>
      <c r="BM427" s="236" t="s">
        <v>1428</v>
      </c>
    </row>
    <row r="428" s="2" customFormat="1" ht="33" customHeight="1">
      <c r="A428" s="35"/>
      <c r="B428" s="36"/>
      <c r="C428" s="224" t="s">
        <v>1429</v>
      </c>
      <c r="D428" s="224" t="s">
        <v>184</v>
      </c>
      <c r="E428" s="225" t="s">
        <v>313</v>
      </c>
      <c r="F428" s="226" t="s">
        <v>314</v>
      </c>
      <c r="G428" s="227" t="s">
        <v>220</v>
      </c>
      <c r="H428" s="228">
        <v>944.255</v>
      </c>
      <c r="I428" s="229"/>
      <c r="J428" s="230">
        <f>ROUND(I428*H428,2)</f>
        <v>0</v>
      </c>
      <c r="K428" s="231"/>
      <c r="L428" s="41"/>
      <c r="M428" s="232" t="s">
        <v>1</v>
      </c>
      <c r="N428" s="233" t="s">
        <v>38</v>
      </c>
      <c r="O428" s="88"/>
      <c r="P428" s="234">
        <f>O428*H428</f>
        <v>0</v>
      </c>
      <c r="Q428" s="234">
        <v>0</v>
      </c>
      <c r="R428" s="234">
        <f>Q428*H428</f>
        <v>0</v>
      </c>
      <c r="S428" s="234">
        <v>0</v>
      </c>
      <c r="T428" s="235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36" t="s">
        <v>187</v>
      </c>
      <c r="AT428" s="236" t="s">
        <v>184</v>
      </c>
      <c r="AU428" s="236" t="s">
        <v>82</v>
      </c>
      <c r="AY428" s="14" t="s">
        <v>182</v>
      </c>
      <c r="BE428" s="237">
        <f>IF(N428="základní",J428,0)</f>
        <v>0</v>
      </c>
      <c r="BF428" s="237">
        <f>IF(N428="snížená",J428,0)</f>
        <v>0</v>
      </c>
      <c r="BG428" s="237">
        <f>IF(N428="zákl. přenesená",J428,0)</f>
        <v>0</v>
      </c>
      <c r="BH428" s="237">
        <f>IF(N428="sníž. přenesená",J428,0)</f>
        <v>0</v>
      </c>
      <c r="BI428" s="237">
        <f>IF(N428="nulová",J428,0)</f>
        <v>0</v>
      </c>
      <c r="BJ428" s="14" t="s">
        <v>80</v>
      </c>
      <c r="BK428" s="237">
        <f>ROUND(I428*H428,2)</f>
        <v>0</v>
      </c>
      <c r="BL428" s="14" t="s">
        <v>187</v>
      </c>
      <c r="BM428" s="236" t="s">
        <v>1430</v>
      </c>
    </row>
    <row r="429" s="2" customFormat="1" ht="24.15" customHeight="1">
      <c r="A429" s="35"/>
      <c r="B429" s="36"/>
      <c r="C429" s="224" t="s">
        <v>1431</v>
      </c>
      <c r="D429" s="224" t="s">
        <v>184</v>
      </c>
      <c r="E429" s="225" t="s">
        <v>317</v>
      </c>
      <c r="F429" s="226" t="s">
        <v>318</v>
      </c>
      <c r="G429" s="227" t="s">
        <v>220</v>
      </c>
      <c r="H429" s="228">
        <v>188.851</v>
      </c>
      <c r="I429" s="229"/>
      <c r="J429" s="230">
        <f>ROUND(I429*H429,2)</f>
        <v>0</v>
      </c>
      <c r="K429" s="231"/>
      <c r="L429" s="41"/>
      <c r="M429" s="232" t="s">
        <v>1</v>
      </c>
      <c r="N429" s="233" t="s">
        <v>38</v>
      </c>
      <c r="O429" s="88"/>
      <c r="P429" s="234">
        <f>O429*H429</f>
        <v>0</v>
      </c>
      <c r="Q429" s="234">
        <v>0</v>
      </c>
      <c r="R429" s="234">
        <f>Q429*H429</f>
        <v>0</v>
      </c>
      <c r="S429" s="234">
        <v>0</v>
      </c>
      <c r="T429" s="235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36" t="s">
        <v>187</v>
      </c>
      <c r="AT429" s="236" t="s">
        <v>184</v>
      </c>
      <c r="AU429" s="236" t="s">
        <v>82</v>
      </c>
      <c r="AY429" s="14" t="s">
        <v>182</v>
      </c>
      <c r="BE429" s="237">
        <f>IF(N429="základní",J429,0)</f>
        <v>0</v>
      </c>
      <c r="BF429" s="237">
        <f>IF(N429="snížená",J429,0)</f>
        <v>0</v>
      </c>
      <c r="BG429" s="237">
        <f>IF(N429="zákl. přenesená",J429,0)</f>
        <v>0</v>
      </c>
      <c r="BH429" s="237">
        <f>IF(N429="sníž. přenesená",J429,0)</f>
        <v>0</v>
      </c>
      <c r="BI429" s="237">
        <f>IF(N429="nulová",J429,0)</f>
        <v>0</v>
      </c>
      <c r="BJ429" s="14" t="s">
        <v>80</v>
      </c>
      <c r="BK429" s="237">
        <f>ROUND(I429*H429,2)</f>
        <v>0</v>
      </c>
      <c r="BL429" s="14" t="s">
        <v>187</v>
      </c>
      <c r="BM429" s="236" t="s">
        <v>1432</v>
      </c>
    </row>
    <row r="430" s="2" customFormat="1" ht="24.15" customHeight="1">
      <c r="A430" s="35"/>
      <c r="B430" s="36"/>
      <c r="C430" s="224" t="s">
        <v>1433</v>
      </c>
      <c r="D430" s="224" t="s">
        <v>184</v>
      </c>
      <c r="E430" s="225" t="s">
        <v>321</v>
      </c>
      <c r="F430" s="226" t="s">
        <v>322</v>
      </c>
      <c r="G430" s="227" t="s">
        <v>220</v>
      </c>
      <c r="H430" s="228">
        <v>3588.1689999999999</v>
      </c>
      <c r="I430" s="229"/>
      <c r="J430" s="230">
        <f>ROUND(I430*H430,2)</f>
        <v>0</v>
      </c>
      <c r="K430" s="231"/>
      <c r="L430" s="41"/>
      <c r="M430" s="232" t="s">
        <v>1</v>
      </c>
      <c r="N430" s="233" t="s">
        <v>38</v>
      </c>
      <c r="O430" s="88"/>
      <c r="P430" s="234">
        <f>O430*H430</f>
        <v>0</v>
      </c>
      <c r="Q430" s="234">
        <v>0</v>
      </c>
      <c r="R430" s="234">
        <f>Q430*H430</f>
        <v>0</v>
      </c>
      <c r="S430" s="234">
        <v>0</v>
      </c>
      <c r="T430" s="235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36" t="s">
        <v>187</v>
      </c>
      <c r="AT430" s="236" t="s">
        <v>184</v>
      </c>
      <c r="AU430" s="236" t="s">
        <v>82</v>
      </c>
      <c r="AY430" s="14" t="s">
        <v>182</v>
      </c>
      <c r="BE430" s="237">
        <f>IF(N430="základní",J430,0)</f>
        <v>0</v>
      </c>
      <c r="BF430" s="237">
        <f>IF(N430="snížená",J430,0)</f>
        <v>0</v>
      </c>
      <c r="BG430" s="237">
        <f>IF(N430="zákl. přenesená",J430,0)</f>
        <v>0</v>
      </c>
      <c r="BH430" s="237">
        <f>IF(N430="sníž. přenesená",J430,0)</f>
        <v>0</v>
      </c>
      <c r="BI430" s="237">
        <f>IF(N430="nulová",J430,0)</f>
        <v>0</v>
      </c>
      <c r="BJ430" s="14" t="s">
        <v>80</v>
      </c>
      <c r="BK430" s="237">
        <f>ROUND(I430*H430,2)</f>
        <v>0</v>
      </c>
      <c r="BL430" s="14" t="s">
        <v>187</v>
      </c>
      <c r="BM430" s="236" t="s">
        <v>1434</v>
      </c>
    </row>
    <row r="431" s="2" customFormat="1" ht="33" customHeight="1">
      <c r="A431" s="35"/>
      <c r="B431" s="36"/>
      <c r="C431" s="224" t="s">
        <v>1435</v>
      </c>
      <c r="D431" s="224" t="s">
        <v>184</v>
      </c>
      <c r="E431" s="225" t="s">
        <v>325</v>
      </c>
      <c r="F431" s="226" t="s">
        <v>326</v>
      </c>
      <c r="G431" s="227" t="s">
        <v>220</v>
      </c>
      <c r="H431" s="228">
        <v>188.851</v>
      </c>
      <c r="I431" s="229"/>
      <c r="J431" s="230">
        <f>ROUND(I431*H431,2)</f>
        <v>0</v>
      </c>
      <c r="K431" s="231"/>
      <c r="L431" s="41"/>
      <c r="M431" s="232" t="s">
        <v>1</v>
      </c>
      <c r="N431" s="233" t="s">
        <v>38</v>
      </c>
      <c r="O431" s="88"/>
      <c r="P431" s="234">
        <f>O431*H431</f>
        <v>0</v>
      </c>
      <c r="Q431" s="234">
        <v>0</v>
      </c>
      <c r="R431" s="234">
        <f>Q431*H431</f>
        <v>0</v>
      </c>
      <c r="S431" s="234">
        <v>0</v>
      </c>
      <c r="T431" s="235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36" t="s">
        <v>187</v>
      </c>
      <c r="AT431" s="236" t="s">
        <v>184</v>
      </c>
      <c r="AU431" s="236" t="s">
        <v>82</v>
      </c>
      <c r="AY431" s="14" t="s">
        <v>182</v>
      </c>
      <c r="BE431" s="237">
        <f>IF(N431="základní",J431,0)</f>
        <v>0</v>
      </c>
      <c r="BF431" s="237">
        <f>IF(N431="snížená",J431,0)</f>
        <v>0</v>
      </c>
      <c r="BG431" s="237">
        <f>IF(N431="zákl. přenesená",J431,0)</f>
        <v>0</v>
      </c>
      <c r="BH431" s="237">
        <f>IF(N431="sníž. přenesená",J431,0)</f>
        <v>0</v>
      </c>
      <c r="BI431" s="237">
        <f>IF(N431="nulová",J431,0)</f>
        <v>0</v>
      </c>
      <c r="BJ431" s="14" t="s">
        <v>80</v>
      </c>
      <c r="BK431" s="237">
        <f>ROUND(I431*H431,2)</f>
        <v>0</v>
      </c>
      <c r="BL431" s="14" t="s">
        <v>187</v>
      </c>
      <c r="BM431" s="236" t="s">
        <v>1436</v>
      </c>
    </row>
    <row r="432" s="2" customFormat="1" ht="33" customHeight="1">
      <c r="A432" s="35"/>
      <c r="B432" s="36"/>
      <c r="C432" s="224" t="s">
        <v>1437</v>
      </c>
      <c r="D432" s="224" t="s">
        <v>184</v>
      </c>
      <c r="E432" s="225" t="s">
        <v>1438</v>
      </c>
      <c r="F432" s="226" t="s">
        <v>1439</v>
      </c>
      <c r="G432" s="227" t="s">
        <v>220</v>
      </c>
      <c r="H432" s="228">
        <v>3</v>
      </c>
      <c r="I432" s="229"/>
      <c r="J432" s="230">
        <f>ROUND(I432*H432,2)</f>
        <v>0</v>
      </c>
      <c r="K432" s="231"/>
      <c r="L432" s="41"/>
      <c r="M432" s="232" t="s">
        <v>1</v>
      </c>
      <c r="N432" s="233" t="s">
        <v>38</v>
      </c>
      <c r="O432" s="88"/>
      <c r="P432" s="234">
        <f>O432*H432</f>
        <v>0</v>
      </c>
      <c r="Q432" s="234">
        <v>0</v>
      </c>
      <c r="R432" s="234">
        <f>Q432*H432</f>
        <v>0</v>
      </c>
      <c r="S432" s="234">
        <v>0</v>
      </c>
      <c r="T432" s="235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36" t="s">
        <v>187</v>
      </c>
      <c r="AT432" s="236" t="s">
        <v>184</v>
      </c>
      <c r="AU432" s="236" t="s">
        <v>82</v>
      </c>
      <c r="AY432" s="14" t="s">
        <v>182</v>
      </c>
      <c r="BE432" s="237">
        <f>IF(N432="základní",J432,0)</f>
        <v>0</v>
      </c>
      <c r="BF432" s="237">
        <f>IF(N432="snížená",J432,0)</f>
        <v>0</v>
      </c>
      <c r="BG432" s="237">
        <f>IF(N432="zákl. přenesená",J432,0)</f>
        <v>0</v>
      </c>
      <c r="BH432" s="237">
        <f>IF(N432="sníž. přenesená",J432,0)</f>
        <v>0</v>
      </c>
      <c r="BI432" s="237">
        <f>IF(N432="nulová",J432,0)</f>
        <v>0</v>
      </c>
      <c r="BJ432" s="14" t="s">
        <v>80</v>
      </c>
      <c r="BK432" s="237">
        <f>ROUND(I432*H432,2)</f>
        <v>0</v>
      </c>
      <c r="BL432" s="14" t="s">
        <v>187</v>
      </c>
      <c r="BM432" s="236" t="s">
        <v>1440</v>
      </c>
    </row>
    <row r="433" s="12" customFormat="1" ht="22.8" customHeight="1">
      <c r="A433" s="12"/>
      <c r="B433" s="208"/>
      <c r="C433" s="209"/>
      <c r="D433" s="210" t="s">
        <v>72</v>
      </c>
      <c r="E433" s="222" t="s">
        <v>1441</v>
      </c>
      <c r="F433" s="222" t="s">
        <v>1442</v>
      </c>
      <c r="G433" s="209"/>
      <c r="H433" s="209"/>
      <c r="I433" s="212"/>
      <c r="J433" s="223">
        <f>BK433</f>
        <v>0</v>
      </c>
      <c r="K433" s="209"/>
      <c r="L433" s="214"/>
      <c r="M433" s="215"/>
      <c r="N433" s="216"/>
      <c r="O433" s="216"/>
      <c r="P433" s="217">
        <f>SUM(P434:P435)</f>
        <v>0</v>
      </c>
      <c r="Q433" s="216"/>
      <c r="R433" s="217">
        <f>SUM(R434:R435)</f>
        <v>0</v>
      </c>
      <c r="S433" s="216"/>
      <c r="T433" s="218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9" t="s">
        <v>80</v>
      </c>
      <c r="AT433" s="220" t="s">
        <v>72</v>
      </c>
      <c r="AU433" s="220" t="s">
        <v>80</v>
      </c>
      <c r="AY433" s="219" t="s">
        <v>182</v>
      </c>
      <c r="BK433" s="221">
        <f>SUM(BK434:BK435)</f>
        <v>0</v>
      </c>
    </row>
    <row r="434" s="2" customFormat="1" ht="24.15" customHeight="1">
      <c r="A434" s="35"/>
      <c r="B434" s="36"/>
      <c r="C434" s="224" t="s">
        <v>1443</v>
      </c>
      <c r="D434" s="224" t="s">
        <v>184</v>
      </c>
      <c r="E434" s="225" t="s">
        <v>1444</v>
      </c>
      <c r="F434" s="226" t="s">
        <v>1445</v>
      </c>
      <c r="G434" s="227" t="s">
        <v>220</v>
      </c>
      <c r="H434" s="228">
        <v>1410.1859999999999</v>
      </c>
      <c r="I434" s="229"/>
      <c r="J434" s="230">
        <f>ROUND(I434*H434,2)</f>
        <v>0</v>
      </c>
      <c r="K434" s="231"/>
      <c r="L434" s="41"/>
      <c r="M434" s="232" t="s">
        <v>1</v>
      </c>
      <c r="N434" s="233" t="s">
        <v>38</v>
      </c>
      <c r="O434" s="88"/>
      <c r="P434" s="234">
        <f>O434*H434</f>
        <v>0</v>
      </c>
      <c r="Q434" s="234">
        <v>0</v>
      </c>
      <c r="R434" s="234">
        <f>Q434*H434</f>
        <v>0</v>
      </c>
      <c r="S434" s="234">
        <v>0</v>
      </c>
      <c r="T434" s="235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36" t="s">
        <v>187</v>
      </c>
      <c r="AT434" s="236" t="s">
        <v>184</v>
      </c>
      <c r="AU434" s="236" t="s">
        <v>82</v>
      </c>
      <c r="AY434" s="14" t="s">
        <v>182</v>
      </c>
      <c r="BE434" s="237">
        <f>IF(N434="základní",J434,0)</f>
        <v>0</v>
      </c>
      <c r="BF434" s="237">
        <f>IF(N434="snížená",J434,0)</f>
        <v>0</v>
      </c>
      <c r="BG434" s="237">
        <f>IF(N434="zákl. přenesená",J434,0)</f>
        <v>0</v>
      </c>
      <c r="BH434" s="237">
        <f>IF(N434="sníž. přenesená",J434,0)</f>
        <v>0</v>
      </c>
      <c r="BI434" s="237">
        <f>IF(N434="nulová",J434,0)</f>
        <v>0</v>
      </c>
      <c r="BJ434" s="14" t="s">
        <v>80</v>
      </c>
      <c r="BK434" s="237">
        <f>ROUND(I434*H434,2)</f>
        <v>0</v>
      </c>
      <c r="BL434" s="14" t="s">
        <v>187</v>
      </c>
      <c r="BM434" s="236" t="s">
        <v>1446</v>
      </c>
    </row>
    <row r="435" s="2" customFormat="1" ht="24.15" customHeight="1">
      <c r="A435" s="35"/>
      <c r="B435" s="36"/>
      <c r="C435" s="224" t="s">
        <v>1447</v>
      </c>
      <c r="D435" s="224" t="s">
        <v>184</v>
      </c>
      <c r="E435" s="225" t="s">
        <v>1448</v>
      </c>
      <c r="F435" s="226" t="s">
        <v>1449</v>
      </c>
      <c r="G435" s="227" t="s">
        <v>220</v>
      </c>
      <c r="H435" s="228">
        <v>1410.1859999999999</v>
      </c>
      <c r="I435" s="229"/>
      <c r="J435" s="230">
        <f>ROUND(I435*H435,2)</f>
        <v>0</v>
      </c>
      <c r="K435" s="231"/>
      <c r="L435" s="41"/>
      <c r="M435" s="232" t="s">
        <v>1</v>
      </c>
      <c r="N435" s="233" t="s">
        <v>38</v>
      </c>
      <c r="O435" s="88"/>
      <c r="P435" s="234">
        <f>O435*H435</f>
        <v>0</v>
      </c>
      <c r="Q435" s="234">
        <v>0</v>
      </c>
      <c r="R435" s="234">
        <f>Q435*H435</f>
        <v>0</v>
      </c>
      <c r="S435" s="234">
        <v>0</v>
      </c>
      <c r="T435" s="235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36" t="s">
        <v>187</v>
      </c>
      <c r="AT435" s="236" t="s">
        <v>184</v>
      </c>
      <c r="AU435" s="236" t="s">
        <v>82</v>
      </c>
      <c r="AY435" s="14" t="s">
        <v>182</v>
      </c>
      <c r="BE435" s="237">
        <f>IF(N435="základní",J435,0)</f>
        <v>0</v>
      </c>
      <c r="BF435" s="237">
        <f>IF(N435="snížená",J435,0)</f>
        <v>0</v>
      </c>
      <c r="BG435" s="237">
        <f>IF(N435="zákl. přenesená",J435,0)</f>
        <v>0</v>
      </c>
      <c r="BH435" s="237">
        <f>IF(N435="sníž. přenesená",J435,0)</f>
        <v>0</v>
      </c>
      <c r="BI435" s="237">
        <f>IF(N435="nulová",J435,0)</f>
        <v>0</v>
      </c>
      <c r="BJ435" s="14" t="s">
        <v>80</v>
      </c>
      <c r="BK435" s="237">
        <f>ROUND(I435*H435,2)</f>
        <v>0</v>
      </c>
      <c r="BL435" s="14" t="s">
        <v>187</v>
      </c>
      <c r="BM435" s="236" t="s">
        <v>1450</v>
      </c>
    </row>
    <row r="436" s="12" customFormat="1" ht="25.92" customHeight="1">
      <c r="A436" s="12"/>
      <c r="B436" s="208"/>
      <c r="C436" s="209"/>
      <c r="D436" s="210" t="s">
        <v>72</v>
      </c>
      <c r="E436" s="211" t="s">
        <v>328</v>
      </c>
      <c r="F436" s="211" t="s">
        <v>329</v>
      </c>
      <c r="G436" s="209"/>
      <c r="H436" s="209"/>
      <c r="I436" s="212"/>
      <c r="J436" s="213">
        <f>BK436</f>
        <v>0</v>
      </c>
      <c r="K436" s="209"/>
      <c r="L436" s="214"/>
      <c r="M436" s="215"/>
      <c r="N436" s="216"/>
      <c r="O436" s="216"/>
      <c r="P436" s="217">
        <f>P437+P458+P473+P500+P512+P516+P521+P526+P530+P547+P577+P591+P654+P721+P731+P742+P770+P783+P804+P815</f>
        <v>0</v>
      </c>
      <c r="Q436" s="216"/>
      <c r="R436" s="217">
        <f>R437+R458+R473+R500+R512+R516+R521+R526+R530+R547+R577+R591+R654+R721+R731+R742+R770+R783+R804+R815</f>
        <v>82.918911750000007</v>
      </c>
      <c r="S436" s="216"/>
      <c r="T436" s="218">
        <f>T437+T458+T473+T500+T512+T516+T521+T526+T530+T547+T577+T591+T654+T721+T731+T742+T770+T783+T804+T815</f>
        <v>18.474739799999998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9" t="s">
        <v>82</v>
      </c>
      <c r="AT436" s="220" t="s">
        <v>72</v>
      </c>
      <c r="AU436" s="220" t="s">
        <v>73</v>
      </c>
      <c r="AY436" s="219" t="s">
        <v>182</v>
      </c>
      <c r="BK436" s="221">
        <f>BK437+BK458+BK473+BK500+BK512+BK516+BK521+BK526+BK530+BK547+BK577+BK591+BK654+BK721+BK731+BK742+BK770+BK783+BK804+BK815</f>
        <v>0</v>
      </c>
    </row>
    <row r="437" s="12" customFormat="1" ht="22.8" customHeight="1">
      <c r="A437" s="12"/>
      <c r="B437" s="208"/>
      <c r="C437" s="209"/>
      <c r="D437" s="210" t="s">
        <v>72</v>
      </c>
      <c r="E437" s="222" t="s">
        <v>1451</v>
      </c>
      <c r="F437" s="222" t="s">
        <v>1452</v>
      </c>
      <c r="G437" s="209"/>
      <c r="H437" s="209"/>
      <c r="I437" s="212"/>
      <c r="J437" s="223">
        <f>BK437</f>
        <v>0</v>
      </c>
      <c r="K437" s="209"/>
      <c r="L437" s="214"/>
      <c r="M437" s="215"/>
      <c r="N437" s="216"/>
      <c r="O437" s="216"/>
      <c r="P437" s="217">
        <f>SUM(P438:P457)</f>
        <v>0</v>
      </c>
      <c r="Q437" s="216"/>
      <c r="R437" s="217">
        <f>SUM(R438:R457)</f>
        <v>5.7045350499999996</v>
      </c>
      <c r="S437" s="216"/>
      <c r="T437" s="218">
        <f>SUM(T438:T457)</f>
        <v>0.44022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9" t="s">
        <v>82</v>
      </c>
      <c r="AT437" s="220" t="s">
        <v>72</v>
      </c>
      <c r="AU437" s="220" t="s">
        <v>80</v>
      </c>
      <c r="AY437" s="219" t="s">
        <v>182</v>
      </c>
      <c r="BK437" s="221">
        <f>SUM(BK438:BK457)</f>
        <v>0</v>
      </c>
    </row>
    <row r="438" s="2" customFormat="1" ht="24.15" customHeight="1">
      <c r="A438" s="35"/>
      <c r="B438" s="36"/>
      <c r="C438" s="224" t="s">
        <v>1453</v>
      </c>
      <c r="D438" s="224" t="s">
        <v>184</v>
      </c>
      <c r="E438" s="225" t="s">
        <v>1454</v>
      </c>
      <c r="F438" s="226" t="s">
        <v>1455</v>
      </c>
      <c r="G438" s="227" t="s">
        <v>197</v>
      </c>
      <c r="H438" s="228">
        <v>83.366</v>
      </c>
      <c r="I438" s="229"/>
      <c r="J438" s="230">
        <f>ROUND(I438*H438,2)</f>
        <v>0</v>
      </c>
      <c r="K438" s="231"/>
      <c r="L438" s="41"/>
      <c r="M438" s="232" t="s">
        <v>1</v>
      </c>
      <c r="N438" s="233" t="s">
        <v>38</v>
      </c>
      <c r="O438" s="88"/>
      <c r="P438" s="234">
        <f>O438*H438</f>
        <v>0</v>
      </c>
      <c r="Q438" s="234">
        <v>3.0000000000000001E-05</v>
      </c>
      <c r="R438" s="234">
        <f>Q438*H438</f>
        <v>0.0025009799999999999</v>
      </c>
      <c r="S438" s="234">
        <v>0</v>
      </c>
      <c r="T438" s="235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36" t="s">
        <v>243</v>
      </c>
      <c r="AT438" s="236" t="s">
        <v>184</v>
      </c>
      <c r="AU438" s="236" t="s">
        <v>82</v>
      </c>
      <c r="AY438" s="14" t="s">
        <v>182</v>
      </c>
      <c r="BE438" s="237">
        <f>IF(N438="základní",J438,0)</f>
        <v>0</v>
      </c>
      <c r="BF438" s="237">
        <f>IF(N438="snížená",J438,0)</f>
        <v>0</v>
      </c>
      <c r="BG438" s="237">
        <f>IF(N438="zákl. přenesená",J438,0)</f>
        <v>0</v>
      </c>
      <c r="BH438" s="237">
        <f>IF(N438="sníž. přenesená",J438,0)</f>
        <v>0</v>
      </c>
      <c r="BI438" s="237">
        <f>IF(N438="nulová",J438,0)</f>
        <v>0</v>
      </c>
      <c r="BJ438" s="14" t="s">
        <v>80</v>
      </c>
      <c r="BK438" s="237">
        <f>ROUND(I438*H438,2)</f>
        <v>0</v>
      </c>
      <c r="BL438" s="14" t="s">
        <v>243</v>
      </c>
      <c r="BM438" s="236" t="s">
        <v>1456</v>
      </c>
    </row>
    <row r="439" s="2" customFormat="1" ht="24.15" customHeight="1">
      <c r="A439" s="35"/>
      <c r="B439" s="36"/>
      <c r="C439" s="243" t="s">
        <v>1457</v>
      </c>
      <c r="D439" s="243" t="s">
        <v>469</v>
      </c>
      <c r="E439" s="244" t="s">
        <v>1458</v>
      </c>
      <c r="F439" s="245" t="s">
        <v>1459</v>
      </c>
      <c r="G439" s="246" t="s">
        <v>391</v>
      </c>
      <c r="H439" s="247">
        <v>131.702</v>
      </c>
      <c r="I439" s="248"/>
      <c r="J439" s="249">
        <f>ROUND(I439*H439,2)</f>
        <v>0</v>
      </c>
      <c r="K439" s="250"/>
      <c r="L439" s="251"/>
      <c r="M439" s="252" t="s">
        <v>1</v>
      </c>
      <c r="N439" s="253" t="s">
        <v>38</v>
      </c>
      <c r="O439" s="88"/>
      <c r="P439" s="234">
        <f>O439*H439</f>
        <v>0</v>
      </c>
      <c r="Q439" s="234">
        <v>0.001</v>
      </c>
      <c r="R439" s="234">
        <f>Q439*H439</f>
        <v>0.13170200000000001</v>
      </c>
      <c r="S439" s="234">
        <v>0</v>
      </c>
      <c r="T439" s="235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36" t="s">
        <v>308</v>
      </c>
      <c r="AT439" s="236" t="s">
        <v>469</v>
      </c>
      <c r="AU439" s="236" t="s">
        <v>82</v>
      </c>
      <c r="AY439" s="14" t="s">
        <v>182</v>
      </c>
      <c r="BE439" s="237">
        <f>IF(N439="základní",J439,0)</f>
        <v>0</v>
      </c>
      <c r="BF439" s="237">
        <f>IF(N439="snížená",J439,0)</f>
        <v>0</v>
      </c>
      <c r="BG439" s="237">
        <f>IF(N439="zákl. přenesená",J439,0)</f>
        <v>0</v>
      </c>
      <c r="BH439" s="237">
        <f>IF(N439="sníž. přenesená",J439,0)</f>
        <v>0</v>
      </c>
      <c r="BI439" s="237">
        <f>IF(N439="nulová",J439,0)</f>
        <v>0</v>
      </c>
      <c r="BJ439" s="14" t="s">
        <v>80</v>
      </c>
      <c r="BK439" s="237">
        <f>ROUND(I439*H439,2)</f>
        <v>0</v>
      </c>
      <c r="BL439" s="14" t="s">
        <v>243</v>
      </c>
      <c r="BM439" s="236" t="s">
        <v>1460</v>
      </c>
    </row>
    <row r="440" s="2" customFormat="1" ht="24.15" customHeight="1">
      <c r="A440" s="35"/>
      <c r="B440" s="36"/>
      <c r="C440" s="224" t="s">
        <v>1461</v>
      </c>
      <c r="D440" s="224" t="s">
        <v>184</v>
      </c>
      <c r="E440" s="225" t="s">
        <v>1462</v>
      </c>
      <c r="F440" s="226" t="s">
        <v>1463</v>
      </c>
      <c r="G440" s="227" t="s">
        <v>197</v>
      </c>
      <c r="H440" s="228">
        <v>221.26900000000001</v>
      </c>
      <c r="I440" s="229"/>
      <c r="J440" s="230">
        <f>ROUND(I440*H440,2)</f>
        <v>0</v>
      </c>
      <c r="K440" s="231"/>
      <c r="L440" s="41"/>
      <c r="M440" s="232" t="s">
        <v>1</v>
      </c>
      <c r="N440" s="233" t="s">
        <v>38</v>
      </c>
      <c r="O440" s="88"/>
      <c r="P440" s="234">
        <f>O440*H440</f>
        <v>0</v>
      </c>
      <c r="Q440" s="234">
        <v>3.0000000000000001E-05</v>
      </c>
      <c r="R440" s="234">
        <f>Q440*H440</f>
        <v>0.0066380700000000003</v>
      </c>
      <c r="S440" s="234">
        <v>0</v>
      </c>
      <c r="T440" s="235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36" t="s">
        <v>243</v>
      </c>
      <c r="AT440" s="236" t="s">
        <v>184</v>
      </c>
      <c r="AU440" s="236" t="s">
        <v>82</v>
      </c>
      <c r="AY440" s="14" t="s">
        <v>182</v>
      </c>
      <c r="BE440" s="237">
        <f>IF(N440="základní",J440,0)</f>
        <v>0</v>
      </c>
      <c r="BF440" s="237">
        <f>IF(N440="snížená",J440,0)</f>
        <v>0</v>
      </c>
      <c r="BG440" s="237">
        <f>IF(N440="zákl. přenesená",J440,0)</f>
        <v>0</v>
      </c>
      <c r="BH440" s="237">
        <f>IF(N440="sníž. přenesená",J440,0)</f>
        <v>0</v>
      </c>
      <c r="BI440" s="237">
        <f>IF(N440="nulová",J440,0)</f>
        <v>0</v>
      </c>
      <c r="BJ440" s="14" t="s">
        <v>80</v>
      </c>
      <c r="BK440" s="237">
        <f>ROUND(I440*H440,2)</f>
        <v>0</v>
      </c>
      <c r="BL440" s="14" t="s">
        <v>243</v>
      </c>
      <c r="BM440" s="236" t="s">
        <v>1464</v>
      </c>
    </row>
    <row r="441" s="2" customFormat="1" ht="24.15" customHeight="1">
      <c r="A441" s="35"/>
      <c r="B441" s="36"/>
      <c r="C441" s="243" t="s">
        <v>1465</v>
      </c>
      <c r="D441" s="243" t="s">
        <v>469</v>
      </c>
      <c r="E441" s="244" t="s">
        <v>1458</v>
      </c>
      <c r="F441" s="245" t="s">
        <v>1459</v>
      </c>
      <c r="G441" s="246" t="s">
        <v>391</v>
      </c>
      <c r="H441" s="247">
        <v>52.079999999999998</v>
      </c>
      <c r="I441" s="248"/>
      <c r="J441" s="249">
        <f>ROUND(I441*H441,2)</f>
        <v>0</v>
      </c>
      <c r="K441" s="250"/>
      <c r="L441" s="251"/>
      <c r="M441" s="252" t="s">
        <v>1</v>
      </c>
      <c r="N441" s="253" t="s">
        <v>38</v>
      </c>
      <c r="O441" s="88"/>
      <c r="P441" s="234">
        <f>O441*H441</f>
        <v>0</v>
      </c>
      <c r="Q441" s="234">
        <v>0.001</v>
      </c>
      <c r="R441" s="234">
        <f>Q441*H441</f>
        <v>0.052080000000000001</v>
      </c>
      <c r="S441" s="234">
        <v>0</v>
      </c>
      <c r="T441" s="235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36" t="s">
        <v>308</v>
      </c>
      <c r="AT441" s="236" t="s">
        <v>469</v>
      </c>
      <c r="AU441" s="236" t="s">
        <v>82</v>
      </c>
      <c r="AY441" s="14" t="s">
        <v>182</v>
      </c>
      <c r="BE441" s="237">
        <f>IF(N441="základní",J441,0)</f>
        <v>0</v>
      </c>
      <c r="BF441" s="237">
        <f>IF(N441="snížená",J441,0)</f>
        <v>0</v>
      </c>
      <c r="BG441" s="237">
        <f>IF(N441="zákl. přenesená",J441,0)</f>
        <v>0</v>
      </c>
      <c r="BH441" s="237">
        <f>IF(N441="sníž. přenesená",J441,0)</f>
        <v>0</v>
      </c>
      <c r="BI441" s="237">
        <f>IF(N441="nulová",J441,0)</f>
        <v>0</v>
      </c>
      <c r="BJ441" s="14" t="s">
        <v>80</v>
      </c>
      <c r="BK441" s="237">
        <f>ROUND(I441*H441,2)</f>
        <v>0</v>
      </c>
      <c r="BL441" s="14" t="s">
        <v>243</v>
      </c>
      <c r="BM441" s="236" t="s">
        <v>1466</v>
      </c>
    </row>
    <row r="442" s="2" customFormat="1" ht="24.15" customHeight="1">
      <c r="A442" s="35"/>
      <c r="B442" s="36"/>
      <c r="C442" s="224" t="s">
        <v>1467</v>
      </c>
      <c r="D442" s="224" t="s">
        <v>184</v>
      </c>
      <c r="E442" s="225" t="s">
        <v>1468</v>
      </c>
      <c r="F442" s="226" t="s">
        <v>1469</v>
      </c>
      <c r="G442" s="227" t="s">
        <v>197</v>
      </c>
      <c r="H442" s="228">
        <v>188.15199999999999</v>
      </c>
      <c r="I442" s="229"/>
      <c r="J442" s="230">
        <f>ROUND(I442*H442,2)</f>
        <v>0</v>
      </c>
      <c r="K442" s="231"/>
      <c r="L442" s="41"/>
      <c r="M442" s="232" t="s">
        <v>1</v>
      </c>
      <c r="N442" s="233" t="s">
        <v>38</v>
      </c>
      <c r="O442" s="88"/>
      <c r="P442" s="234">
        <f>O442*H442</f>
        <v>0</v>
      </c>
      <c r="Q442" s="234">
        <v>0.00040000000000000002</v>
      </c>
      <c r="R442" s="234">
        <f>Q442*H442</f>
        <v>0.075260800000000003</v>
      </c>
      <c r="S442" s="234">
        <v>0</v>
      </c>
      <c r="T442" s="235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36" t="s">
        <v>243</v>
      </c>
      <c r="AT442" s="236" t="s">
        <v>184</v>
      </c>
      <c r="AU442" s="236" t="s">
        <v>82</v>
      </c>
      <c r="AY442" s="14" t="s">
        <v>182</v>
      </c>
      <c r="BE442" s="237">
        <f>IF(N442="základní",J442,0)</f>
        <v>0</v>
      </c>
      <c r="BF442" s="237">
        <f>IF(N442="snížená",J442,0)</f>
        <v>0</v>
      </c>
      <c r="BG442" s="237">
        <f>IF(N442="zákl. přenesená",J442,0)</f>
        <v>0</v>
      </c>
      <c r="BH442" s="237">
        <f>IF(N442="sníž. přenesená",J442,0)</f>
        <v>0</v>
      </c>
      <c r="BI442" s="237">
        <f>IF(N442="nulová",J442,0)</f>
        <v>0</v>
      </c>
      <c r="BJ442" s="14" t="s">
        <v>80</v>
      </c>
      <c r="BK442" s="237">
        <f>ROUND(I442*H442,2)</f>
        <v>0</v>
      </c>
      <c r="BL442" s="14" t="s">
        <v>243</v>
      </c>
      <c r="BM442" s="236" t="s">
        <v>1470</v>
      </c>
    </row>
    <row r="443" s="2" customFormat="1" ht="49.05" customHeight="1">
      <c r="A443" s="35"/>
      <c r="B443" s="36"/>
      <c r="C443" s="243" t="s">
        <v>1471</v>
      </c>
      <c r="D443" s="243" t="s">
        <v>469</v>
      </c>
      <c r="E443" s="244" t="s">
        <v>1472</v>
      </c>
      <c r="F443" s="245" t="s">
        <v>1473</v>
      </c>
      <c r="G443" s="246" t="s">
        <v>197</v>
      </c>
      <c r="H443" s="247">
        <v>219.291</v>
      </c>
      <c r="I443" s="248"/>
      <c r="J443" s="249">
        <f>ROUND(I443*H443,2)</f>
        <v>0</v>
      </c>
      <c r="K443" s="250"/>
      <c r="L443" s="251"/>
      <c r="M443" s="252" t="s">
        <v>1</v>
      </c>
      <c r="N443" s="253" t="s">
        <v>38</v>
      </c>
      <c r="O443" s="88"/>
      <c r="P443" s="234">
        <f>O443*H443</f>
        <v>0</v>
      </c>
      <c r="Q443" s="234">
        <v>0.0064000000000000003</v>
      </c>
      <c r="R443" s="234">
        <f>Q443*H443</f>
        <v>1.4034624</v>
      </c>
      <c r="S443" s="234">
        <v>0</v>
      </c>
      <c r="T443" s="235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36" t="s">
        <v>308</v>
      </c>
      <c r="AT443" s="236" t="s">
        <v>469</v>
      </c>
      <c r="AU443" s="236" t="s">
        <v>82</v>
      </c>
      <c r="AY443" s="14" t="s">
        <v>182</v>
      </c>
      <c r="BE443" s="237">
        <f>IF(N443="základní",J443,0)</f>
        <v>0</v>
      </c>
      <c r="BF443" s="237">
        <f>IF(N443="snížená",J443,0)</f>
        <v>0</v>
      </c>
      <c r="BG443" s="237">
        <f>IF(N443="zákl. přenesená",J443,0)</f>
        <v>0</v>
      </c>
      <c r="BH443" s="237">
        <f>IF(N443="sníž. přenesená",J443,0)</f>
        <v>0</v>
      </c>
      <c r="BI443" s="237">
        <f>IF(N443="nulová",J443,0)</f>
        <v>0</v>
      </c>
      <c r="BJ443" s="14" t="s">
        <v>80</v>
      </c>
      <c r="BK443" s="237">
        <f>ROUND(I443*H443,2)</f>
        <v>0</v>
      </c>
      <c r="BL443" s="14" t="s">
        <v>243</v>
      </c>
      <c r="BM443" s="236" t="s">
        <v>1474</v>
      </c>
    </row>
    <row r="444" s="2" customFormat="1" ht="24.15" customHeight="1">
      <c r="A444" s="35"/>
      <c r="B444" s="36"/>
      <c r="C444" s="224" t="s">
        <v>1475</v>
      </c>
      <c r="D444" s="224" t="s">
        <v>184</v>
      </c>
      <c r="E444" s="225" t="s">
        <v>1476</v>
      </c>
      <c r="F444" s="226" t="s">
        <v>1477</v>
      </c>
      <c r="G444" s="227" t="s">
        <v>197</v>
      </c>
      <c r="H444" s="228">
        <v>430.44600000000003</v>
      </c>
      <c r="I444" s="229"/>
      <c r="J444" s="230">
        <f>ROUND(I444*H444,2)</f>
        <v>0</v>
      </c>
      <c r="K444" s="231"/>
      <c r="L444" s="41"/>
      <c r="M444" s="232" t="s">
        <v>1</v>
      </c>
      <c r="N444" s="233" t="s">
        <v>38</v>
      </c>
      <c r="O444" s="88"/>
      <c r="P444" s="234">
        <f>O444*H444</f>
        <v>0</v>
      </c>
      <c r="Q444" s="234">
        <v>0.00040000000000000002</v>
      </c>
      <c r="R444" s="234">
        <f>Q444*H444</f>
        <v>0.17217840000000001</v>
      </c>
      <c r="S444" s="234">
        <v>0</v>
      </c>
      <c r="T444" s="235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36" t="s">
        <v>243</v>
      </c>
      <c r="AT444" s="236" t="s">
        <v>184</v>
      </c>
      <c r="AU444" s="236" t="s">
        <v>82</v>
      </c>
      <c r="AY444" s="14" t="s">
        <v>182</v>
      </c>
      <c r="BE444" s="237">
        <f>IF(N444="základní",J444,0)</f>
        <v>0</v>
      </c>
      <c r="BF444" s="237">
        <f>IF(N444="snížená",J444,0)</f>
        <v>0</v>
      </c>
      <c r="BG444" s="237">
        <f>IF(N444="zákl. přenesená",J444,0)</f>
        <v>0</v>
      </c>
      <c r="BH444" s="237">
        <f>IF(N444="sníž. přenesená",J444,0)</f>
        <v>0</v>
      </c>
      <c r="BI444" s="237">
        <f>IF(N444="nulová",J444,0)</f>
        <v>0</v>
      </c>
      <c r="BJ444" s="14" t="s">
        <v>80</v>
      </c>
      <c r="BK444" s="237">
        <f>ROUND(I444*H444,2)</f>
        <v>0</v>
      </c>
      <c r="BL444" s="14" t="s">
        <v>243</v>
      </c>
      <c r="BM444" s="236" t="s">
        <v>1478</v>
      </c>
    </row>
    <row r="445" s="2" customFormat="1" ht="49.05" customHeight="1">
      <c r="A445" s="35"/>
      <c r="B445" s="36"/>
      <c r="C445" s="243" t="s">
        <v>1479</v>
      </c>
      <c r="D445" s="243" t="s">
        <v>469</v>
      </c>
      <c r="E445" s="244" t="s">
        <v>1480</v>
      </c>
      <c r="F445" s="245" t="s">
        <v>1481</v>
      </c>
      <c r="G445" s="246" t="s">
        <v>197</v>
      </c>
      <c r="H445" s="247">
        <v>262.78899999999999</v>
      </c>
      <c r="I445" s="248"/>
      <c r="J445" s="249">
        <f>ROUND(I445*H445,2)</f>
        <v>0</v>
      </c>
      <c r="K445" s="250"/>
      <c r="L445" s="251"/>
      <c r="M445" s="252" t="s">
        <v>1</v>
      </c>
      <c r="N445" s="253" t="s">
        <v>38</v>
      </c>
      <c r="O445" s="88"/>
      <c r="P445" s="234">
        <f>O445*H445</f>
        <v>0</v>
      </c>
      <c r="Q445" s="234">
        <v>0.0064000000000000003</v>
      </c>
      <c r="R445" s="234">
        <f>Q445*H445</f>
        <v>1.6818496000000001</v>
      </c>
      <c r="S445" s="234">
        <v>0</v>
      </c>
      <c r="T445" s="235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36" t="s">
        <v>308</v>
      </c>
      <c r="AT445" s="236" t="s">
        <v>469</v>
      </c>
      <c r="AU445" s="236" t="s">
        <v>82</v>
      </c>
      <c r="AY445" s="14" t="s">
        <v>182</v>
      </c>
      <c r="BE445" s="237">
        <f>IF(N445="základní",J445,0)</f>
        <v>0</v>
      </c>
      <c r="BF445" s="237">
        <f>IF(N445="snížená",J445,0)</f>
        <v>0</v>
      </c>
      <c r="BG445" s="237">
        <f>IF(N445="zákl. přenesená",J445,0)</f>
        <v>0</v>
      </c>
      <c r="BH445" s="237">
        <f>IF(N445="sníž. přenesená",J445,0)</f>
        <v>0</v>
      </c>
      <c r="BI445" s="237">
        <f>IF(N445="nulová",J445,0)</f>
        <v>0</v>
      </c>
      <c r="BJ445" s="14" t="s">
        <v>80</v>
      </c>
      <c r="BK445" s="237">
        <f>ROUND(I445*H445,2)</f>
        <v>0</v>
      </c>
      <c r="BL445" s="14" t="s">
        <v>243</v>
      </c>
      <c r="BM445" s="236" t="s">
        <v>1482</v>
      </c>
    </row>
    <row r="446" s="2" customFormat="1" ht="49.05" customHeight="1">
      <c r="A446" s="35"/>
      <c r="B446" s="36"/>
      <c r="C446" s="243" t="s">
        <v>1483</v>
      </c>
      <c r="D446" s="243" t="s">
        <v>469</v>
      </c>
      <c r="E446" s="244" t="s">
        <v>1472</v>
      </c>
      <c r="F446" s="245" t="s">
        <v>1473</v>
      </c>
      <c r="G446" s="246" t="s">
        <v>197</v>
      </c>
      <c r="H446" s="247">
        <v>262.78899999999999</v>
      </c>
      <c r="I446" s="248"/>
      <c r="J446" s="249">
        <f>ROUND(I446*H446,2)</f>
        <v>0</v>
      </c>
      <c r="K446" s="250"/>
      <c r="L446" s="251"/>
      <c r="M446" s="252" t="s">
        <v>1</v>
      </c>
      <c r="N446" s="253" t="s">
        <v>38</v>
      </c>
      <c r="O446" s="88"/>
      <c r="P446" s="234">
        <f>O446*H446</f>
        <v>0</v>
      </c>
      <c r="Q446" s="234">
        <v>0.0064000000000000003</v>
      </c>
      <c r="R446" s="234">
        <f>Q446*H446</f>
        <v>1.6818496000000001</v>
      </c>
      <c r="S446" s="234">
        <v>0</v>
      </c>
      <c r="T446" s="235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36" t="s">
        <v>308</v>
      </c>
      <c r="AT446" s="236" t="s">
        <v>469</v>
      </c>
      <c r="AU446" s="236" t="s">
        <v>82</v>
      </c>
      <c r="AY446" s="14" t="s">
        <v>182</v>
      </c>
      <c r="BE446" s="237">
        <f>IF(N446="základní",J446,0)</f>
        <v>0</v>
      </c>
      <c r="BF446" s="237">
        <f>IF(N446="snížená",J446,0)</f>
        <v>0</v>
      </c>
      <c r="BG446" s="237">
        <f>IF(N446="zákl. přenesená",J446,0)</f>
        <v>0</v>
      </c>
      <c r="BH446" s="237">
        <f>IF(N446="sníž. přenesená",J446,0)</f>
        <v>0</v>
      </c>
      <c r="BI446" s="237">
        <f>IF(N446="nulová",J446,0)</f>
        <v>0</v>
      </c>
      <c r="BJ446" s="14" t="s">
        <v>80</v>
      </c>
      <c r="BK446" s="237">
        <f>ROUND(I446*H446,2)</f>
        <v>0</v>
      </c>
      <c r="BL446" s="14" t="s">
        <v>243</v>
      </c>
      <c r="BM446" s="236" t="s">
        <v>1484</v>
      </c>
    </row>
    <row r="447" s="2" customFormat="1" ht="24.15" customHeight="1">
      <c r="A447" s="35"/>
      <c r="B447" s="36"/>
      <c r="C447" s="224" t="s">
        <v>1485</v>
      </c>
      <c r="D447" s="224" t="s">
        <v>184</v>
      </c>
      <c r="E447" s="225" t="s">
        <v>1486</v>
      </c>
      <c r="F447" s="226" t="s">
        <v>1487</v>
      </c>
      <c r="G447" s="227" t="s">
        <v>197</v>
      </c>
      <c r="H447" s="228">
        <v>195.63399999999999</v>
      </c>
      <c r="I447" s="229"/>
      <c r="J447" s="230">
        <f>ROUND(I447*H447,2)</f>
        <v>0</v>
      </c>
      <c r="K447" s="231"/>
      <c r="L447" s="41"/>
      <c r="M447" s="232" t="s">
        <v>1</v>
      </c>
      <c r="N447" s="233" t="s">
        <v>38</v>
      </c>
      <c r="O447" s="88"/>
      <c r="P447" s="234">
        <f>O447*H447</f>
        <v>0</v>
      </c>
      <c r="Q447" s="234">
        <v>0.00080000000000000004</v>
      </c>
      <c r="R447" s="234">
        <f>Q447*H447</f>
        <v>0.15650719999999999</v>
      </c>
      <c r="S447" s="234">
        <v>0</v>
      </c>
      <c r="T447" s="235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36" t="s">
        <v>243</v>
      </c>
      <c r="AT447" s="236" t="s">
        <v>184</v>
      </c>
      <c r="AU447" s="236" t="s">
        <v>82</v>
      </c>
      <c r="AY447" s="14" t="s">
        <v>182</v>
      </c>
      <c r="BE447" s="237">
        <f>IF(N447="základní",J447,0)</f>
        <v>0</v>
      </c>
      <c r="BF447" s="237">
        <f>IF(N447="snížená",J447,0)</f>
        <v>0</v>
      </c>
      <c r="BG447" s="237">
        <f>IF(N447="zákl. přenesená",J447,0)</f>
        <v>0</v>
      </c>
      <c r="BH447" s="237">
        <f>IF(N447="sníž. přenesená",J447,0)</f>
        <v>0</v>
      </c>
      <c r="BI447" s="237">
        <f>IF(N447="nulová",J447,0)</f>
        <v>0</v>
      </c>
      <c r="BJ447" s="14" t="s">
        <v>80</v>
      </c>
      <c r="BK447" s="237">
        <f>ROUND(I447*H447,2)</f>
        <v>0</v>
      </c>
      <c r="BL447" s="14" t="s">
        <v>243</v>
      </c>
      <c r="BM447" s="236" t="s">
        <v>1488</v>
      </c>
    </row>
    <row r="448" s="2" customFormat="1" ht="24.15" customHeight="1">
      <c r="A448" s="35"/>
      <c r="B448" s="36"/>
      <c r="C448" s="224" t="s">
        <v>1489</v>
      </c>
      <c r="D448" s="224" t="s">
        <v>184</v>
      </c>
      <c r="E448" s="225" t="s">
        <v>1490</v>
      </c>
      <c r="F448" s="226" t="s">
        <v>1491</v>
      </c>
      <c r="G448" s="227" t="s">
        <v>197</v>
      </c>
      <c r="H448" s="228">
        <v>39.832999999999998</v>
      </c>
      <c r="I448" s="229"/>
      <c r="J448" s="230">
        <f>ROUND(I448*H448,2)</f>
        <v>0</v>
      </c>
      <c r="K448" s="231"/>
      <c r="L448" s="41"/>
      <c r="M448" s="232" t="s">
        <v>1</v>
      </c>
      <c r="N448" s="233" t="s">
        <v>38</v>
      </c>
      <c r="O448" s="88"/>
      <c r="P448" s="234">
        <f>O448*H448</f>
        <v>0</v>
      </c>
      <c r="Q448" s="234">
        <v>0</v>
      </c>
      <c r="R448" s="234">
        <f>Q448*H448</f>
        <v>0</v>
      </c>
      <c r="S448" s="234">
        <v>0</v>
      </c>
      <c r="T448" s="235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36" t="s">
        <v>243</v>
      </c>
      <c r="AT448" s="236" t="s">
        <v>184</v>
      </c>
      <c r="AU448" s="236" t="s">
        <v>82</v>
      </c>
      <c r="AY448" s="14" t="s">
        <v>182</v>
      </c>
      <c r="BE448" s="237">
        <f>IF(N448="základní",J448,0)</f>
        <v>0</v>
      </c>
      <c r="BF448" s="237">
        <f>IF(N448="snížená",J448,0)</f>
        <v>0</v>
      </c>
      <c r="BG448" s="237">
        <f>IF(N448="zákl. přenesená",J448,0)</f>
        <v>0</v>
      </c>
      <c r="BH448" s="237">
        <f>IF(N448="sníž. přenesená",J448,0)</f>
        <v>0</v>
      </c>
      <c r="BI448" s="237">
        <f>IF(N448="nulová",J448,0)</f>
        <v>0</v>
      </c>
      <c r="BJ448" s="14" t="s">
        <v>80</v>
      </c>
      <c r="BK448" s="237">
        <f>ROUND(I448*H448,2)</f>
        <v>0</v>
      </c>
      <c r="BL448" s="14" t="s">
        <v>243</v>
      </c>
      <c r="BM448" s="236" t="s">
        <v>1492</v>
      </c>
    </row>
    <row r="449" s="2" customFormat="1" ht="24.15" customHeight="1">
      <c r="A449" s="35"/>
      <c r="B449" s="36"/>
      <c r="C449" s="243" t="s">
        <v>1493</v>
      </c>
      <c r="D449" s="243" t="s">
        <v>469</v>
      </c>
      <c r="E449" s="244" t="s">
        <v>1494</v>
      </c>
      <c r="F449" s="245" t="s">
        <v>1495</v>
      </c>
      <c r="G449" s="246" t="s">
        <v>391</v>
      </c>
      <c r="H449" s="247">
        <v>39.832999999999998</v>
      </c>
      <c r="I449" s="248"/>
      <c r="J449" s="249">
        <f>ROUND(I449*H449,2)</f>
        <v>0</v>
      </c>
      <c r="K449" s="250"/>
      <c r="L449" s="251"/>
      <c r="M449" s="252" t="s">
        <v>1</v>
      </c>
      <c r="N449" s="253" t="s">
        <v>38</v>
      </c>
      <c r="O449" s="88"/>
      <c r="P449" s="234">
        <f>O449*H449</f>
        <v>0</v>
      </c>
      <c r="Q449" s="234">
        <v>0.001</v>
      </c>
      <c r="R449" s="234">
        <f>Q449*H449</f>
        <v>0.039833</v>
      </c>
      <c r="S449" s="234">
        <v>0</v>
      </c>
      <c r="T449" s="235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36" t="s">
        <v>308</v>
      </c>
      <c r="AT449" s="236" t="s">
        <v>469</v>
      </c>
      <c r="AU449" s="236" t="s">
        <v>82</v>
      </c>
      <c r="AY449" s="14" t="s">
        <v>182</v>
      </c>
      <c r="BE449" s="237">
        <f>IF(N449="základní",J449,0)</f>
        <v>0</v>
      </c>
      <c r="BF449" s="237">
        <f>IF(N449="snížená",J449,0)</f>
        <v>0</v>
      </c>
      <c r="BG449" s="237">
        <f>IF(N449="zákl. přenesená",J449,0)</f>
        <v>0</v>
      </c>
      <c r="BH449" s="237">
        <f>IF(N449="sníž. přenesená",J449,0)</f>
        <v>0</v>
      </c>
      <c r="BI449" s="237">
        <f>IF(N449="nulová",J449,0)</f>
        <v>0</v>
      </c>
      <c r="BJ449" s="14" t="s">
        <v>80</v>
      </c>
      <c r="BK449" s="237">
        <f>ROUND(I449*H449,2)</f>
        <v>0</v>
      </c>
      <c r="BL449" s="14" t="s">
        <v>243</v>
      </c>
      <c r="BM449" s="236" t="s">
        <v>1496</v>
      </c>
    </row>
    <row r="450" s="2" customFormat="1" ht="37.8" customHeight="1">
      <c r="A450" s="35"/>
      <c r="B450" s="36"/>
      <c r="C450" s="224" t="s">
        <v>1497</v>
      </c>
      <c r="D450" s="224" t="s">
        <v>184</v>
      </c>
      <c r="E450" s="225" t="s">
        <v>1498</v>
      </c>
      <c r="F450" s="226" t="s">
        <v>1499</v>
      </c>
      <c r="G450" s="227" t="s">
        <v>197</v>
      </c>
      <c r="H450" s="228">
        <v>30</v>
      </c>
      <c r="I450" s="229"/>
      <c r="J450" s="230">
        <f>ROUND(I450*H450,2)</f>
        <v>0</v>
      </c>
      <c r="K450" s="231"/>
      <c r="L450" s="41"/>
      <c r="M450" s="232" t="s">
        <v>1</v>
      </c>
      <c r="N450" s="233" t="s">
        <v>38</v>
      </c>
      <c r="O450" s="88"/>
      <c r="P450" s="234">
        <f>O450*H450</f>
        <v>0</v>
      </c>
      <c r="Q450" s="234">
        <v>0.0063200000000000001</v>
      </c>
      <c r="R450" s="234">
        <f>Q450*H450</f>
        <v>0.18959999999999999</v>
      </c>
      <c r="S450" s="234">
        <v>0</v>
      </c>
      <c r="T450" s="235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36" t="s">
        <v>243</v>
      </c>
      <c r="AT450" s="236" t="s">
        <v>184</v>
      </c>
      <c r="AU450" s="236" t="s">
        <v>82</v>
      </c>
      <c r="AY450" s="14" t="s">
        <v>182</v>
      </c>
      <c r="BE450" s="237">
        <f>IF(N450="základní",J450,0)</f>
        <v>0</v>
      </c>
      <c r="BF450" s="237">
        <f>IF(N450="snížená",J450,0)</f>
        <v>0</v>
      </c>
      <c r="BG450" s="237">
        <f>IF(N450="zákl. přenesená",J450,0)</f>
        <v>0</v>
      </c>
      <c r="BH450" s="237">
        <f>IF(N450="sníž. přenesená",J450,0)</f>
        <v>0</v>
      </c>
      <c r="BI450" s="237">
        <f>IF(N450="nulová",J450,0)</f>
        <v>0</v>
      </c>
      <c r="BJ450" s="14" t="s">
        <v>80</v>
      </c>
      <c r="BK450" s="237">
        <f>ROUND(I450*H450,2)</f>
        <v>0</v>
      </c>
      <c r="BL450" s="14" t="s">
        <v>243</v>
      </c>
      <c r="BM450" s="236" t="s">
        <v>1500</v>
      </c>
    </row>
    <row r="451" s="2" customFormat="1" ht="24.15" customHeight="1">
      <c r="A451" s="35"/>
      <c r="B451" s="36"/>
      <c r="C451" s="224" t="s">
        <v>1501</v>
      </c>
      <c r="D451" s="224" t="s">
        <v>184</v>
      </c>
      <c r="E451" s="225" t="s">
        <v>1502</v>
      </c>
      <c r="F451" s="226" t="s">
        <v>1503</v>
      </c>
      <c r="G451" s="227" t="s">
        <v>197</v>
      </c>
      <c r="H451" s="228">
        <v>176.08799999999999</v>
      </c>
      <c r="I451" s="229"/>
      <c r="J451" s="230">
        <f>ROUND(I451*H451,2)</f>
        <v>0</v>
      </c>
      <c r="K451" s="231"/>
      <c r="L451" s="41"/>
      <c r="M451" s="232" t="s">
        <v>1</v>
      </c>
      <c r="N451" s="233" t="s">
        <v>38</v>
      </c>
      <c r="O451" s="88"/>
      <c r="P451" s="234">
        <f>O451*H451</f>
        <v>0</v>
      </c>
      <c r="Q451" s="234">
        <v>0</v>
      </c>
      <c r="R451" s="234">
        <f>Q451*H451</f>
        <v>0</v>
      </c>
      <c r="S451" s="234">
        <v>0.0025000000000000001</v>
      </c>
      <c r="T451" s="235">
        <f>S451*H451</f>
        <v>0.44022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36" t="s">
        <v>243</v>
      </c>
      <c r="AT451" s="236" t="s">
        <v>184</v>
      </c>
      <c r="AU451" s="236" t="s">
        <v>82</v>
      </c>
      <c r="AY451" s="14" t="s">
        <v>182</v>
      </c>
      <c r="BE451" s="237">
        <f>IF(N451="základní",J451,0)</f>
        <v>0</v>
      </c>
      <c r="BF451" s="237">
        <f>IF(N451="snížená",J451,0)</f>
        <v>0</v>
      </c>
      <c r="BG451" s="237">
        <f>IF(N451="zákl. přenesená",J451,0)</f>
        <v>0</v>
      </c>
      <c r="BH451" s="237">
        <f>IF(N451="sníž. přenesená",J451,0)</f>
        <v>0</v>
      </c>
      <c r="BI451" s="237">
        <f>IF(N451="nulová",J451,0)</f>
        <v>0</v>
      </c>
      <c r="BJ451" s="14" t="s">
        <v>80</v>
      </c>
      <c r="BK451" s="237">
        <f>ROUND(I451*H451,2)</f>
        <v>0</v>
      </c>
      <c r="BL451" s="14" t="s">
        <v>243</v>
      </c>
      <c r="BM451" s="236" t="s">
        <v>1504</v>
      </c>
    </row>
    <row r="452" s="2" customFormat="1" ht="24.15" customHeight="1">
      <c r="A452" s="35"/>
      <c r="B452" s="36"/>
      <c r="C452" s="224" t="s">
        <v>1505</v>
      </c>
      <c r="D452" s="224" t="s">
        <v>184</v>
      </c>
      <c r="E452" s="225" t="s">
        <v>1506</v>
      </c>
      <c r="F452" s="226" t="s">
        <v>1507</v>
      </c>
      <c r="G452" s="227" t="s">
        <v>197</v>
      </c>
      <c r="H452" s="228">
        <v>15.933</v>
      </c>
      <c r="I452" s="229"/>
      <c r="J452" s="230">
        <f>ROUND(I452*H452,2)</f>
        <v>0</v>
      </c>
      <c r="K452" s="231"/>
      <c r="L452" s="41"/>
      <c r="M452" s="232" t="s">
        <v>1</v>
      </c>
      <c r="N452" s="233" t="s">
        <v>38</v>
      </c>
      <c r="O452" s="88"/>
      <c r="P452" s="234">
        <f>O452*H452</f>
        <v>0</v>
      </c>
      <c r="Q452" s="234">
        <v>0</v>
      </c>
      <c r="R452" s="234">
        <f>Q452*H452</f>
        <v>0</v>
      </c>
      <c r="S452" s="234">
        <v>0</v>
      </c>
      <c r="T452" s="235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36" t="s">
        <v>243</v>
      </c>
      <c r="AT452" s="236" t="s">
        <v>184</v>
      </c>
      <c r="AU452" s="236" t="s">
        <v>82</v>
      </c>
      <c r="AY452" s="14" t="s">
        <v>182</v>
      </c>
      <c r="BE452" s="237">
        <f>IF(N452="základní",J452,0)</f>
        <v>0</v>
      </c>
      <c r="BF452" s="237">
        <f>IF(N452="snížená",J452,0)</f>
        <v>0</v>
      </c>
      <c r="BG452" s="237">
        <f>IF(N452="zákl. přenesená",J452,0)</f>
        <v>0</v>
      </c>
      <c r="BH452" s="237">
        <f>IF(N452="sníž. přenesená",J452,0)</f>
        <v>0</v>
      </c>
      <c r="BI452" s="237">
        <f>IF(N452="nulová",J452,0)</f>
        <v>0</v>
      </c>
      <c r="BJ452" s="14" t="s">
        <v>80</v>
      </c>
      <c r="BK452" s="237">
        <f>ROUND(I452*H452,2)</f>
        <v>0</v>
      </c>
      <c r="BL452" s="14" t="s">
        <v>243</v>
      </c>
      <c r="BM452" s="236" t="s">
        <v>1508</v>
      </c>
    </row>
    <row r="453" s="2" customFormat="1" ht="16.5" customHeight="1">
      <c r="A453" s="35"/>
      <c r="B453" s="36"/>
      <c r="C453" s="243" t="s">
        <v>1509</v>
      </c>
      <c r="D453" s="243" t="s">
        <v>469</v>
      </c>
      <c r="E453" s="244" t="s">
        <v>1510</v>
      </c>
      <c r="F453" s="245" t="s">
        <v>1511</v>
      </c>
      <c r="G453" s="246" t="s">
        <v>197</v>
      </c>
      <c r="H453" s="247">
        <v>16.73</v>
      </c>
      <c r="I453" s="248"/>
      <c r="J453" s="249">
        <f>ROUND(I453*H453,2)</f>
        <v>0</v>
      </c>
      <c r="K453" s="250"/>
      <c r="L453" s="251"/>
      <c r="M453" s="252" t="s">
        <v>1</v>
      </c>
      <c r="N453" s="253" t="s">
        <v>38</v>
      </c>
      <c r="O453" s="88"/>
      <c r="P453" s="234">
        <f>O453*H453</f>
        <v>0</v>
      </c>
      <c r="Q453" s="234">
        <v>0.00050000000000000001</v>
      </c>
      <c r="R453" s="234">
        <f>Q453*H453</f>
        <v>0.0083650000000000009</v>
      </c>
      <c r="S453" s="234">
        <v>0</v>
      </c>
      <c r="T453" s="235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36" t="s">
        <v>308</v>
      </c>
      <c r="AT453" s="236" t="s">
        <v>469</v>
      </c>
      <c r="AU453" s="236" t="s">
        <v>82</v>
      </c>
      <c r="AY453" s="14" t="s">
        <v>182</v>
      </c>
      <c r="BE453" s="237">
        <f>IF(N453="základní",J453,0)</f>
        <v>0</v>
      </c>
      <c r="BF453" s="237">
        <f>IF(N453="snížená",J453,0)</f>
        <v>0</v>
      </c>
      <c r="BG453" s="237">
        <f>IF(N453="zákl. přenesená",J453,0)</f>
        <v>0</v>
      </c>
      <c r="BH453" s="237">
        <f>IF(N453="sníž. přenesená",J453,0)</f>
        <v>0</v>
      </c>
      <c r="BI453" s="237">
        <f>IF(N453="nulová",J453,0)</f>
        <v>0</v>
      </c>
      <c r="BJ453" s="14" t="s">
        <v>80</v>
      </c>
      <c r="BK453" s="237">
        <f>ROUND(I453*H453,2)</f>
        <v>0</v>
      </c>
      <c r="BL453" s="14" t="s">
        <v>243</v>
      </c>
      <c r="BM453" s="236" t="s">
        <v>1512</v>
      </c>
    </row>
    <row r="454" s="2" customFormat="1" ht="24.15" customHeight="1">
      <c r="A454" s="35"/>
      <c r="B454" s="36"/>
      <c r="C454" s="224" t="s">
        <v>1513</v>
      </c>
      <c r="D454" s="224" t="s">
        <v>184</v>
      </c>
      <c r="E454" s="225" t="s">
        <v>1514</v>
      </c>
      <c r="F454" s="226" t="s">
        <v>1515</v>
      </c>
      <c r="G454" s="227" t="s">
        <v>197</v>
      </c>
      <c r="H454" s="228">
        <v>195.63399999999999</v>
      </c>
      <c r="I454" s="229"/>
      <c r="J454" s="230">
        <f>ROUND(I454*H454,2)</f>
        <v>0</v>
      </c>
      <c r="K454" s="231"/>
      <c r="L454" s="41"/>
      <c r="M454" s="232" t="s">
        <v>1</v>
      </c>
      <c r="N454" s="233" t="s">
        <v>38</v>
      </c>
      <c r="O454" s="88"/>
      <c r="P454" s="234">
        <f>O454*H454</f>
        <v>0</v>
      </c>
      <c r="Q454" s="234">
        <v>0</v>
      </c>
      <c r="R454" s="234">
        <f>Q454*H454</f>
        <v>0</v>
      </c>
      <c r="S454" s="234">
        <v>0</v>
      </c>
      <c r="T454" s="235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36" t="s">
        <v>243</v>
      </c>
      <c r="AT454" s="236" t="s">
        <v>184</v>
      </c>
      <c r="AU454" s="236" t="s">
        <v>82</v>
      </c>
      <c r="AY454" s="14" t="s">
        <v>182</v>
      </c>
      <c r="BE454" s="237">
        <f>IF(N454="základní",J454,0)</f>
        <v>0</v>
      </c>
      <c r="BF454" s="237">
        <f>IF(N454="snížená",J454,0)</f>
        <v>0</v>
      </c>
      <c r="BG454" s="237">
        <f>IF(N454="zákl. přenesená",J454,0)</f>
        <v>0</v>
      </c>
      <c r="BH454" s="237">
        <f>IF(N454="sníž. přenesená",J454,0)</f>
        <v>0</v>
      </c>
      <c r="BI454" s="237">
        <f>IF(N454="nulová",J454,0)</f>
        <v>0</v>
      </c>
      <c r="BJ454" s="14" t="s">
        <v>80</v>
      </c>
      <c r="BK454" s="237">
        <f>ROUND(I454*H454,2)</f>
        <v>0</v>
      </c>
      <c r="BL454" s="14" t="s">
        <v>243</v>
      </c>
      <c r="BM454" s="236" t="s">
        <v>1516</v>
      </c>
    </row>
    <row r="455" s="2" customFormat="1" ht="16.5" customHeight="1">
      <c r="A455" s="35"/>
      <c r="B455" s="36"/>
      <c r="C455" s="243" t="s">
        <v>1517</v>
      </c>
      <c r="D455" s="243" t="s">
        <v>469</v>
      </c>
      <c r="E455" s="244" t="s">
        <v>1510</v>
      </c>
      <c r="F455" s="245" t="s">
        <v>1511</v>
      </c>
      <c r="G455" s="246" t="s">
        <v>197</v>
      </c>
      <c r="H455" s="247">
        <v>205.416</v>
      </c>
      <c r="I455" s="248"/>
      <c r="J455" s="249">
        <f>ROUND(I455*H455,2)</f>
        <v>0</v>
      </c>
      <c r="K455" s="250"/>
      <c r="L455" s="251"/>
      <c r="M455" s="252" t="s">
        <v>1</v>
      </c>
      <c r="N455" s="253" t="s">
        <v>38</v>
      </c>
      <c r="O455" s="88"/>
      <c r="P455" s="234">
        <f>O455*H455</f>
        <v>0</v>
      </c>
      <c r="Q455" s="234">
        <v>0.00050000000000000001</v>
      </c>
      <c r="R455" s="234">
        <f>Q455*H455</f>
        <v>0.10270799999999999</v>
      </c>
      <c r="S455" s="234">
        <v>0</v>
      </c>
      <c r="T455" s="235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36" t="s">
        <v>308</v>
      </c>
      <c r="AT455" s="236" t="s">
        <v>469</v>
      </c>
      <c r="AU455" s="236" t="s">
        <v>82</v>
      </c>
      <c r="AY455" s="14" t="s">
        <v>182</v>
      </c>
      <c r="BE455" s="237">
        <f>IF(N455="základní",J455,0)</f>
        <v>0</v>
      </c>
      <c r="BF455" s="237">
        <f>IF(N455="snížená",J455,0)</f>
        <v>0</v>
      </c>
      <c r="BG455" s="237">
        <f>IF(N455="zákl. přenesená",J455,0)</f>
        <v>0</v>
      </c>
      <c r="BH455" s="237">
        <f>IF(N455="sníž. přenesená",J455,0)</f>
        <v>0</v>
      </c>
      <c r="BI455" s="237">
        <f>IF(N455="nulová",J455,0)</f>
        <v>0</v>
      </c>
      <c r="BJ455" s="14" t="s">
        <v>80</v>
      </c>
      <c r="BK455" s="237">
        <f>ROUND(I455*H455,2)</f>
        <v>0</v>
      </c>
      <c r="BL455" s="14" t="s">
        <v>243</v>
      </c>
      <c r="BM455" s="236" t="s">
        <v>1518</v>
      </c>
    </row>
    <row r="456" s="2" customFormat="1" ht="33" customHeight="1">
      <c r="A456" s="35"/>
      <c r="B456" s="36"/>
      <c r="C456" s="224" t="s">
        <v>1519</v>
      </c>
      <c r="D456" s="224" t="s">
        <v>184</v>
      </c>
      <c r="E456" s="225" t="s">
        <v>1520</v>
      </c>
      <c r="F456" s="226" t="s">
        <v>1521</v>
      </c>
      <c r="G456" s="227" t="s">
        <v>220</v>
      </c>
      <c r="H456" s="228">
        <v>5.7050000000000001</v>
      </c>
      <c r="I456" s="229"/>
      <c r="J456" s="230">
        <f>ROUND(I456*H456,2)</f>
        <v>0</v>
      </c>
      <c r="K456" s="231"/>
      <c r="L456" s="41"/>
      <c r="M456" s="232" t="s">
        <v>1</v>
      </c>
      <c r="N456" s="233" t="s">
        <v>38</v>
      </c>
      <c r="O456" s="88"/>
      <c r="P456" s="234">
        <f>O456*H456</f>
        <v>0</v>
      </c>
      <c r="Q456" s="234">
        <v>0</v>
      </c>
      <c r="R456" s="234">
        <f>Q456*H456</f>
        <v>0</v>
      </c>
      <c r="S456" s="234">
        <v>0</v>
      </c>
      <c r="T456" s="235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36" t="s">
        <v>243</v>
      </c>
      <c r="AT456" s="236" t="s">
        <v>184</v>
      </c>
      <c r="AU456" s="236" t="s">
        <v>82</v>
      </c>
      <c r="AY456" s="14" t="s">
        <v>182</v>
      </c>
      <c r="BE456" s="237">
        <f>IF(N456="základní",J456,0)</f>
        <v>0</v>
      </c>
      <c r="BF456" s="237">
        <f>IF(N456="snížená",J456,0)</f>
        <v>0</v>
      </c>
      <c r="BG456" s="237">
        <f>IF(N456="zákl. přenesená",J456,0)</f>
        <v>0</v>
      </c>
      <c r="BH456" s="237">
        <f>IF(N456="sníž. přenesená",J456,0)</f>
        <v>0</v>
      </c>
      <c r="BI456" s="237">
        <f>IF(N456="nulová",J456,0)</f>
        <v>0</v>
      </c>
      <c r="BJ456" s="14" t="s">
        <v>80</v>
      </c>
      <c r="BK456" s="237">
        <f>ROUND(I456*H456,2)</f>
        <v>0</v>
      </c>
      <c r="BL456" s="14" t="s">
        <v>243</v>
      </c>
      <c r="BM456" s="236" t="s">
        <v>1522</v>
      </c>
    </row>
    <row r="457" s="2" customFormat="1" ht="37.8" customHeight="1">
      <c r="A457" s="35"/>
      <c r="B457" s="36"/>
      <c r="C457" s="224" t="s">
        <v>1523</v>
      </c>
      <c r="D457" s="224" t="s">
        <v>184</v>
      </c>
      <c r="E457" s="225" t="s">
        <v>1524</v>
      </c>
      <c r="F457" s="226" t="s">
        <v>1525</v>
      </c>
      <c r="G457" s="227" t="s">
        <v>220</v>
      </c>
      <c r="H457" s="228">
        <v>17.114999999999998</v>
      </c>
      <c r="I457" s="229"/>
      <c r="J457" s="230">
        <f>ROUND(I457*H457,2)</f>
        <v>0</v>
      </c>
      <c r="K457" s="231"/>
      <c r="L457" s="41"/>
      <c r="M457" s="232" t="s">
        <v>1</v>
      </c>
      <c r="N457" s="233" t="s">
        <v>38</v>
      </c>
      <c r="O457" s="88"/>
      <c r="P457" s="234">
        <f>O457*H457</f>
        <v>0</v>
      </c>
      <c r="Q457" s="234">
        <v>0</v>
      </c>
      <c r="R457" s="234">
        <f>Q457*H457</f>
        <v>0</v>
      </c>
      <c r="S457" s="234">
        <v>0</v>
      </c>
      <c r="T457" s="235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36" t="s">
        <v>243</v>
      </c>
      <c r="AT457" s="236" t="s">
        <v>184</v>
      </c>
      <c r="AU457" s="236" t="s">
        <v>82</v>
      </c>
      <c r="AY457" s="14" t="s">
        <v>182</v>
      </c>
      <c r="BE457" s="237">
        <f>IF(N457="základní",J457,0)</f>
        <v>0</v>
      </c>
      <c r="BF457" s="237">
        <f>IF(N457="snížená",J457,0)</f>
        <v>0</v>
      </c>
      <c r="BG457" s="237">
        <f>IF(N457="zákl. přenesená",J457,0)</f>
        <v>0</v>
      </c>
      <c r="BH457" s="237">
        <f>IF(N457="sníž. přenesená",J457,0)</f>
        <v>0</v>
      </c>
      <c r="BI457" s="237">
        <f>IF(N457="nulová",J457,0)</f>
        <v>0</v>
      </c>
      <c r="BJ457" s="14" t="s">
        <v>80</v>
      </c>
      <c r="BK457" s="237">
        <f>ROUND(I457*H457,2)</f>
        <v>0</v>
      </c>
      <c r="BL457" s="14" t="s">
        <v>243</v>
      </c>
      <c r="BM457" s="236" t="s">
        <v>1526</v>
      </c>
    </row>
    <row r="458" s="12" customFormat="1" ht="22.8" customHeight="1">
      <c r="A458" s="12"/>
      <c r="B458" s="208"/>
      <c r="C458" s="209"/>
      <c r="D458" s="210" t="s">
        <v>72</v>
      </c>
      <c r="E458" s="222" t="s">
        <v>1527</v>
      </c>
      <c r="F458" s="222" t="s">
        <v>1528</v>
      </c>
      <c r="G458" s="209"/>
      <c r="H458" s="209"/>
      <c r="I458" s="212"/>
      <c r="J458" s="223">
        <f>BK458</f>
        <v>0</v>
      </c>
      <c r="K458" s="209"/>
      <c r="L458" s="214"/>
      <c r="M458" s="215"/>
      <c r="N458" s="216"/>
      <c r="O458" s="216"/>
      <c r="P458" s="217">
        <f>SUM(P459:P472)</f>
        <v>0</v>
      </c>
      <c r="Q458" s="216"/>
      <c r="R458" s="217">
        <f>SUM(R459:R472)</f>
        <v>2.2972753899999998</v>
      </c>
      <c r="S458" s="216"/>
      <c r="T458" s="218">
        <f>SUM(T459:T472)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9" t="s">
        <v>82</v>
      </c>
      <c r="AT458" s="220" t="s">
        <v>72</v>
      </c>
      <c r="AU458" s="220" t="s">
        <v>80</v>
      </c>
      <c r="AY458" s="219" t="s">
        <v>182</v>
      </c>
      <c r="BK458" s="221">
        <f>SUM(BK459:BK472)</f>
        <v>0</v>
      </c>
    </row>
    <row r="459" s="2" customFormat="1" ht="24.15" customHeight="1">
      <c r="A459" s="35"/>
      <c r="B459" s="36"/>
      <c r="C459" s="224" t="s">
        <v>1529</v>
      </c>
      <c r="D459" s="224" t="s">
        <v>184</v>
      </c>
      <c r="E459" s="225" t="s">
        <v>1530</v>
      </c>
      <c r="F459" s="226" t="s">
        <v>1531</v>
      </c>
      <c r="G459" s="227" t="s">
        <v>197</v>
      </c>
      <c r="H459" s="228">
        <v>105.20099999999999</v>
      </c>
      <c r="I459" s="229"/>
      <c r="J459" s="230">
        <f>ROUND(I459*H459,2)</f>
        <v>0</v>
      </c>
      <c r="K459" s="231"/>
      <c r="L459" s="41"/>
      <c r="M459" s="232" t="s">
        <v>1</v>
      </c>
      <c r="N459" s="233" t="s">
        <v>38</v>
      </c>
      <c r="O459" s="88"/>
      <c r="P459" s="234">
        <f>O459*H459</f>
        <v>0</v>
      </c>
      <c r="Q459" s="234">
        <v>3.0000000000000001E-05</v>
      </c>
      <c r="R459" s="234">
        <f>Q459*H459</f>
        <v>0.0031560299999999998</v>
      </c>
      <c r="S459" s="234">
        <v>0</v>
      </c>
      <c r="T459" s="235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36" t="s">
        <v>243</v>
      </c>
      <c r="AT459" s="236" t="s">
        <v>184</v>
      </c>
      <c r="AU459" s="236" t="s">
        <v>82</v>
      </c>
      <c r="AY459" s="14" t="s">
        <v>182</v>
      </c>
      <c r="BE459" s="237">
        <f>IF(N459="základní",J459,0)</f>
        <v>0</v>
      </c>
      <c r="BF459" s="237">
        <f>IF(N459="snížená",J459,0)</f>
        <v>0</v>
      </c>
      <c r="BG459" s="237">
        <f>IF(N459="zákl. přenesená",J459,0)</f>
        <v>0</v>
      </c>
      <c r="BH459" s="237">
        <f>IF(N459="sníž. přenesená",J459,0)</f>
        <v>0</v>
      </c>
      <c r="BI459" s="237">
        <f>IF(N459="nulová",J459,0)</f>
        <v>0</v>
      </c>
      <c r="BJ459" s="14" t="s">
        <v>80</v>
      </c>
      <c r="BK459" s="237">
        <f>ROUND(I459*H459,2)</f>
        <v>0</v>
      </c>
      <c r="BL459" s="14" t="s">
        <v>243</v>
      </c>
      <c r="BM459" s="236" t="s">
        <v>1532</v>
      </c>
    </row>
    <row r="460" s="2" customFormat="1" ht="21.75" customHeight="1">
      <c r="A460" s="35"/>
      <c r="B460" s="36"/>
      <c r="C460" s="243" t="s">
        <v>1533</v>
      </c>
      <c r="D460" s="243" t="s">
        <v>469</v>
      </c>
      <c r="E460" s="244" t="s">
        <v>1534</v>
      </c>
      <c r="F460" s="245" t="s">
        <v>1535</v>
      </c>
      <c r="G460" s="246" t="s">
        <v>220</v>
      </c>
      <c r="H460" s="247">
        <v>0.16600000000000001</v>
      </c>
      <c r="I460" s="248"/>
      <c r="J460" s="249">
        <f>ROUND(I460*H460,2)</f>
        <v>0</v>
      </c>
      <c r="K460" s="250"/>
      <c r="L460" s="251"/>
      <c r="M460" s="252" t="s">
        <v>1</v>
      </c>
      <c r="N460" s="253" t="s">
        <v>38</v>
      </c>
      <c r="O460" s="88"/>
      <c r="P460" s="234">
        <f>O460*H460</f>
        <v>0</v>
      </c>
      <c r="Q460" s="234">
        <v>1</v>
      </c>
      <c r="R460" s="234">
        <f>Q460*H460</f>
        <v>0.16600000000000001</v>
      </c>
      <c r="S460" s="234">
        <v>0</v>
      </c>
      <c r="T460" s="235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36" t="s">
        <v>308</v>
      </c>
      <c r="AT460" s="236" t="s">
        <v>469</v>
      </c>
      <c r="AU460" s="236" t="s">
        <v>82</v>
      </c>
      <c r="AY460" s="14" t="s">
        <v>182</v>
      </c>
      <c r="BE460" s="237">
        <f>IF(N460="základní",J460,0)</f>
        <v>0</v>
      </c>
      <c r="BF460" s="237">
        <f>IF(N460="snížená",J460,0)</f>
        <v>0</v>
      </c>
      <c r="BG460" s="237">
        <f>IF(N460="zákl. přenesená",J460,0)</f>
        <v>0</v>
      </c>
      <c r="BH460" s="237">
        <f>IF(N460="sníž. přenesená",J460,0)</f>
        <v>0</v>
      </c>
      <c r="BI460" s="237">
        <f>IF(N460="nulová",J460,0)</f>
        <v>0</v>
      </c>
      <c r="BJ460" s="14" t="s">
        <v>80</v>
      </c>
      <c r="BK460" s="237">
        <f>ROUND(I460*H460,2)</f>
        <v>0</v>
      </c>
      <c r="BL460" s="14" t="s">
        <v>243</v>
      </c>
      <c r="BM460" s="236" t="s">
        <v>1536</v>
      </c>
    </row>
    <row r="461" s="2" customFormat="1" ht="24.15" customHeight="1">
      <c r="A461" s="35"/>
      <c r="B461" s="36"/>
      <c r="C461" s="224" t="s">
        <v>1537</v>
      </c>
      <c r="D461" s="224" t="s">
        <v>184</v>
      </c>
      <c r="E461" s="225" t="s">
        <v>1538</v>
      </c>
      <c r="F461" s="226" t="s">
        <v>1539</v>
      </c>
      <c r="G461" s="227" t="s">
        <v>197</v>
      </c>
      <c r="H461" s="228">
        <v>105.20099999999999</v>
      </c>
      <c r="I461" s="229"/>
      <c r="J461" s="230">
        <f>ROUND(I461*H461,2)</f>
        <v>0</v>
      </c>
      <c r="K461" s="231"/>
      <c r="L461" s="41"/>
      <c r="M461" s="232" t="s">
        <v>1</v>
      </c>
      <c r="N461" s="233" t="s">
        <v>38</v>
      </c>
      <c r="O461" s="88"/>
      <c r="P461" s="234">
        <f>O461*H461</f>
        <v>0</v>
      </c>
      <c r="Q461" s="234">
        <v>0.00088000000000000003</v>
      </c>
      <c r="R461" s="234">
        <f>Q461*H461</f>
        <v>0.09257688</v>
      </c>
      <c r="S461" s="234">
        <v>0</v>
      </c>
      <c r="T461" s="235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36" t="s">
        <v>243</v>
      </c>
      <c r="AT461" s="236" t="s">
        <v>184</v>
      </c>
      <c r="AU461" s="236" t="s">
        <v>82</v>
      </c>
      <c r="AY461" s="14" t="s">
        <v>182</v>
      </c>
      <c r="BE461" s="237">
        <f>IF(N461="základní",J461,0)</f>
        <v>0</v>
      </c>
      <c r="BF461" s="237">
        <f>IF(N461="snížená",J461,0)</f>
        <v>0</v>
      </c>
      <c r="BG461" s="237">
        <f>IF(N461="zákl. přenesená",J461,0)</f>
        <v>0</v>
      </c>
      <c r="BH461" s="237">
        <f>IF(N461="sníž. přenesená",J461,0)</f>
        <v>0</v>
      </c>
      <c r="BI461" s="237">
        <f>IF(N461="nulová",J461,0)</f>
        <v>0</v>
      </c>
      <c r="BJ461" s="14" t="s">
        <v>80</v>
      </c>
      <c r="BK461" s="237">
        <f>ROUND(I461*H461,2)</f>
        <v>0</v>
      </c>
      <c r="BL461" s="14" t="s">
        <v>243</v>
      </c>
      <c r="BM461" s="236" t="s">
        <v>1540</v>
      </c>
    </row>
    <row r="462" s="2" customFormat="1" ht="49.05" customHeight="1">
      <c r="A462" s="35"/>
      <c r="B462" s="36"/>
      <c r="C462" s="243" t="s">
        <v>1541</v>
      </c>
      <c r="D462" s="243" t="s">
        <v>469</v>
      </c>
      <c r="E462" s="244" t="s">
        <v>1472</v>
      </c>
      <c r="F462" s="245" t="s">
        <v>1473</v>
      </c>
      <c r="G462" s="246" t="s">
        <v>197</v>
      </c>
      <c r="H462" s="247">
        <v>122.612</v>
      </c>
      <c r="I462" s="248"/>
      <c r="J462" s="249">
        <f>ROUND(I462*H462,2)</f>
        <v>0</v>
      </c>
      <c r="K462" s="250"/>
      <c r="L462" s="251"/>
      <c r="M462" s="252" t="s">
        <v>1</v>
      </c>
      <c r="N462" s="253" t="s">
        <v>38</v>
      </c>
      <c r="O462" s="88"/>
      <c r="P462" s="234">
        <f>O462*H462</f>
        <v>0</v>
      </c>
      <c r="Q462" s="234">
        <v>0.0064000000000000003</v>
      </c>
      <c r="R462" s="234">
        <f>Q462*H462</f>
        <v>0.78471679999999999</v>
      </c>
      <c r="S462" s="234">
        <v>0</v>
      </c>
      <c r="T462" s="235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36" t="s">
        <v>308</v>
      </c>
      <c r="AT462" s="236" t="s">
        <v>469</v>
      </c>
      <c r="AU462" s="236" t="s">
        <v>82</v>
      </c>
      <c r="AY462" s="14" t="s">
        <v>182</v>
      </c>
      <c r="BE462" s="237">
        <f>IF(N462="základní",J462,0)</f>
        <v>0</v>
      </c>
      <c r="BF462" s="237">
        <f>IF(N462="snížená",J462,0)</f>
        <v>0</v>
      </c>
      <c r="BG462" s="237">
        <f>IF(N462="zákl. přenesená",J462,0)</f>
        <v>0</v>
      </c>
      <c r="BH462" s="237">
        <f>IF(N462="sníž. přenesená",J462,0)</f>
        <v>0</v>
      </c>
      <c r="BI462" s="237">
        <f>IF(N462="nulová",J462,0)</f>
        <v>0</v>
      </c>
      <c r="BJ462" s="14" t="s">
        <v>80</v>
      </c>
      <c r="BK462" s="237">
        <f>ROUND(I462*H462,2)</f>
        <v>0</v>
      </c>
      <c r="BL462" s="14" t="s">
        <v>243</v>
      </c>
      <c r="BM462" s="236" t="s">
        <v>1542</v>
      </c>
    </row>
    <row r="463" s="2" customFormat="1" ht="24.15" customHeight="1">
      <c r="A463" s="35"/>
      <c r="B463" s="36"/>
      <c r="C463" s="224" t="s">
        <v>1543</v>
      </c>
      <c r="D463" s="224" t="s">
        <v>184</v>
      </c>
      <c r="E463" s="225" t="s">
        <v>1544</v>
      </c>
      <c r="F463" s="226" t="s">
        <v>1545</v>
      </c>
      <c r="G463" s="227" t="s">
        <v>197</v>
      </c>
      <c r="H463" s="228">
        <v>105.20099999999999</v>
      </c>
      <c r="I463" s="229"/>
      <c r="J463" s="230">
        <f>ROUND(I463*H463,2)</f>
        <v>0</v>
      </c>
      <c r="K463" s="231"/>
      <c r="L463" s="41"/>
      <c r="M463" s="232" t="s">
        <v>1</v>
      </c>
      <c r="N463" s="233" t="s">
        <v>38</v>
      </c>
      <c r="O463" s="88"/>
      <c r="P463" s="234">
        <f>O463*H463</f>
        <v>0</v>
      </c>
      <c r="Q463" s="234">
        <v>0.00019000000000000001</v>
      </c>
      <c r="R463" s="234">
        <f>Q463*H463</f>
        <v>0.019988189999999999</v>
      </c>
      <c r="S463" s="234">
        <v>0</v>
      </c>
      <c r="T463" s="235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36" t="s">
        <v>243</v>
      </c>
      <c r="AT463" s="236" t="s">
        <v>184</v>
      </c>
      <c r="AU463" s="236" t="s">
        <v>82</v>
      </c>
      <c r="AY463" s="14" t="s">
        <v>182</v>
      </c>
      <c r="BE463" s="237">
        <f>IF(N463="základní",J463,0)</f>
        <v>0</v>
      </c>
      <c r="BF463" s="237">
        <f>IF(N463="snížená",J463,0)</f>
        <v>0</v>
      </c>
      <c r="BG463" s="237">
        <f>IF(N463="zákl. přenesená",J463,0)</f>
        <v>0</v>
      </c>
      <c r="BH463" s="237">
        <f>IF(N463="sníž. přenesená",J463,0)</f>
        <v>0</v>
      </c>
      <c r="BI463" s="237">
        <f>IF(N463="nulová",J463,0)</f>
        <v>0</v>
      </c>
      <c r="BJ463" s="14" t="s">
        <v>80</v>
      </c>
      <c r="BK463" s="237">
        <f>ROUND(I463*H463,2)</f>
        <v>0</v>
      </c>
      <c r="BL463" s="14" t="s">
        <v>243</v>
      </c>
      <c r="BM463" s="236" t="s">
        <v>1546</v>
      </c>
    </row>
    <row r="464" s="2" customFormat="1" ht="16.5" customHeight="1">
      <c r="A464" s="35"/>
      <c r="B464" s="36"/>
      <c r="C464" s="243" t="s">
        <v>1547</v>
      </c>
      <c r="D464" s="243" t="s">
        <v>469</v>
      </c>
      <c r="E464" s="244" t="s">
        <v>1548</v>
      </c>
      <c r="F464" s="245" t="s">
        <v>1549</v>
      </c>
      <c r="G464" s="246" t="s">
        <v>197</v>
      </c>
      <c r="H464" s="247">
        <v>122.612</v>
      </c>
      <c r="I464" s="248"/>
      <c r="J464" s="249">
        <f>ROUND(I464*H464,2)</f>
        <v>0</v>
      </c>
      <c r="K464" s="250"/>
      <c r="L464" s="251"/>
      <c r="M464" s="252" t="s">
        <v>1</v>
      </c>
      <c r="N464" s="253" t="s">
        <v>38</v>
      </c>
      <c r="O464" s="88"/>
      <c r="P464" s="234">
        <f>O464*H464</f>
        <v>0</v>
      </c>
      <c r="Q464" s="234">
        <v>0.0025699999999999998</v>
      </c>
      <c r="R464" s="234">
        <f>Q464*H464</f>
        <v>0.31511283999999995</v>
      </c>
      <c r="S464" s="234">
        <v>0</v>
      </c>
      <c r="T464" s="235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36" t="s">
        <v>308</v>
      </c>
      <c r="AT464" s="236" t="s">
        <v>469</v>
      </c>
      <c r="AU464" s="236" t="s">
        <v>82</v>
      </c>
      <c r="AY464" s="14" t="s">
        <v>182</v>
      </c>
      <c r="BE464" s="237">
        <f>IF(N464="základní",J464,0)</f>
        <v>0</v>
      </c>
      <c r="BF464" s="237">
        <f>IF(N464="snížená",J464,0)</f>
        <v>0</v>
      </c>
      <c r="BG464" s="237">
        <f>IF(N464="zákl. přenesená",J464,0)</f>
        <v>0</v>
      </c>
      <c r="BH464" s="237">
        <f>IF(N464="sníž. přenesená",J464,0)</f>
        <v>0</v>
      </c>
      <c r="BI464" s="237">
        <f>IF(N464="nulová",J464,0)</f>
        <v>0</v>
      </c>
      <c r="BJ464" s="14" t="s">
        <v>80</v>
      </c>
      <c r="BK464" s="237">
        <f>ROUND(I464*H464,2)</f>
        <v>0</v>
      </c>
      <c r="BL464" s="14" t="s">
        <v>243</v>
      </c>
      <c r="BM464" s="236" t="s">
        <v>1550</v>
      </c>
    </row>
    <row r="465" s="2" customFormat="1" ht="24.15" customHeight="1">
      <c r="A465" s="35"/>
      <c r="B465" s="36"/>
      <c r="C465" s="224" t="s">
        <v>1551</v>
      </c>
      <c r="D465" s="224" t="s">
        <v>184</v>
      </c>
      <c r="E465" s="225" t="s">
        <v>1552</v>
      </c>
      <c r="F465" s="226" t="s">
        <v>1553</v>
      </c>
      <c r="G465" s="227" t="s">
        <v>197</v>
      </c>
      <c r="H465" s="228">
        <v>105.20099999999999</v>
      </c>
      <c r="I465" s="229"/>
      <c r="J465" s="230">
        <f>ROUND(I465*H465,2)</f>
        <v>0</v>
      </c>
      <c r="K465" s="231"/>
      <c r="L465" s="41"/>
      <c r="M465" s="232" t="s">
        <v>1</v>
      </c>
      <c r="N465" s="233" t="s">
        <v>38</v>
      </c>
      <c r="O465" s="88"/>
      <c r="P465" s="234">
        <f>O465*H465</f>
        <v>0</v>
      </c>
      <c r="Q465" s="234">
        <v>0</v>
      </c>
      <c r="R465" s="234">
        <f>Q465*H465</f>
        <v>0</v>
      </c>
      <c r="S465" s="234">
        <v>0</v>
      </c>
      <c r="T465" s="235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36" t="s">
        <v>243</v>
      </c>
      <c r="AT465" s="236" t="s">
        <v>184</v>
      </c>
      <c r="AU465" s="236" t="s">
        <v>82</v>
      </c>
      <c r="AY465" s="14" t="s">
        <v>182</v>
      </c>
      <c r="BE465" s="237">
        <f>IF(N465="základní",J465,0)</f>
        <v>0</v>
      </c>
      <c r="BF465" s="237">
        <f>IF(N465="snížená",J465,0)</f>
        <v>0</v>
      </c>
      <c r="BG465" s="237">
        <f>IF(N465="zákl. přenesená",J465,0)</f>
        <v>0</v>
      </c>
      <c r="BH465" s="237">
        <f>IF(N465="sníž. přenesená",J465,0)</f>
        <v>0</v>
      </c>
      <c r="BI465" s="237">
        <f>IF(N465="nulová",J465,0)</f>
        <v>0</v>
      </c>
      <c r="BJ465" s="14" t="s">
        <v>80</v>
      </c>
      <c r="BK465" s="237">
        <f>ROUND(I465*H465,2)</f>
        <v>0</v>
      </c>
      <c r="BL465" s="14" t="s">
        <v>243</v>
      </c>
      <c r="BM465" s="236" t="s">
        <v>1554</v>
      </c>
    </row>
    <row r="466" s="2" customFormat="1" ht="24.15" customHeight="1">
      <c r="A466" s="35"/>
      <c r="B466" s="36"/>
      <c r="C466" s="243" t="s">
        <v>1555</v>
      </c>
      <c r="D466" s="243" t="s">
        <v>469</v>
      </c>
      <c r="E466" s="244" t="s">
        <v>1556</v>
      </c>
      <c r="F466" s="245" t="s">
        <v>1557</v>
      </c>
      <c r="G466" s="246" t="s">
        <v>197</v>
      </c>
      <c r="H466" s="247">
        <v>121.50700000000001</v>
      </c>
      <c r="I466" s="248"/>
      <c r="J466" s="249">
        <f>ROUND(I466*H466,2)</f>
        <v>0</v>
      </c>
      <c r="K466" s="250"/>
      <c r="L466" s="251"/>
      <c r="M466" s="252" t="s">
        <v>1</v>
      </c>
      <c r="N466" s="253" t="s">
        <v>38</v>
      </c>
      <c r="O466" s="88"/>
      <c r="P466" s="234">
        <f>O466*H466</f>
        <v>0</v>
      </c>
      <c r="Q466" s="234">
        <v>0.00050000000000000001</v>
      </c>
      <c r="R466" s="234">
        <f>Q466*H466</f>
        <v>0.060753500000000002</v>
      </c>
      <c r="S466" s="234">
        <v>0</v>
      </c>
      <c r="T466" s="235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36" t="s">
        <v>308</v>
      </c>
      <c r="AT466" s="236" t="s">
        <v>469</v>
      </c>
      <c r="AU466" s="236" t="s">
        <v>82</v>
      </c>
      <c r="AY466" s="14" t="s">
        <v>182</v>
      </c>
      <c r="BE466" s="237">
        <f>IF(N466="základní",J466,0)</f>
        <v>0</v>
      </c>
      <c r="BF466" s="237">
        <f>IF(N466="snížená",J466,0)</f>
        <v>0</v>
      </c>
      <c r="BG466" s="237">
        <f>IF(N466="zákl. přenesená",J466,0)</f>
        <v>0</v>
      </c>
      <c r="BH466" s="237">
        <f>IF(N466="sníž. přenesená",J466,0)</f>
        <v>0</v>
      </c>
      <c r="BI466" s="237">
        <f>IF(N466="nulová",J466,0)</f>
        <v>0</v>
      </c>
      <c r="BJ466" s="14" t="s">
        <v>80</v>
      </c>
      <c r="BK466" s="237">
        <f>ROUND(I466*H466,2)</f>
        <v>0</v>
      </c>
      <c r="BL466" s="14" t="s">
        <v>243</v>
      </c>
      <c r="BM466" s="236" t="s">
        <v>1558</v>
      </c>
    </row>
    <row r="467" s="2" customFormat="1" ht="24.15" customHeight="1">
      <c r="A467" s="35"/>
      <c r="B467" s="36"/>
      <c r="C467" s="224" t="s">
        <v>1559</v>
      </c>
      <c r="D467" s="224" t="s">
        <v>184</v>
      </c>
      <c r="E467" s="225" t="s">
        <v>1560</v>
      </c>
      <c r="F467" s="226" t="s">
        <v>1561</v>
      </c>
      <c r="G467" s="227" t="s">
        <v>197</v>
      </c>
      <c r="H467" s="228">
        <v>65.590000000000003</v>
      </c>
      <c r="I467" s="229"/>
      <c r="J467" s="230">
        <f>ROUND(I467*H467,2)</f>
        <v>0</v>
      </c>
      <c r="K467" s="231"/>
      <c r="L467" s="41"/>
      <c r="M467" s="232" t="s">
        <v>1</v>
      </c>
      <c r="N467" s="233" t="s">
        <v>38</v>
      </c>
      <c r="O467" s="88"/>
      <c r="P467" s="234">
        <f>O467*H467</f>
        <v>0</v>
      </c>
      <c r="Q467" s="234">
        <v>0</v>
      </c>
      <c r="R467" s="234">
        <f>Q467*H467</f>
        <v>0</v>
      </c>
      <c r="S467" s="234">
        <v>0</v>
      </c>
      <c r="T467" s="235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36" t="s">
        <v>243</v>
      </c>
      <c r="AT467" s="236" t="s">
        <v>184</v>
      </c>
      <c r="AU467" s="236" t="s">
        <v>82</v>
      </c>
      <c r="AY467" s="14" t="s">
        <v>182</v>
      </c>
      <c r="BE467" s="237">
        <f>IF(N467="základní",J467,0)</f>
        <v>0</v>
      </c>
      <c r="BF467" s="237">
        <f>IF(N467="snížená",J467,0)</f>
        <v>0</v>
      </c>
      <c r="BG467" s="237">
        <f>IF(N467="zákl. přenesená",J467,0)</f>
        <v>0</v>
      </c>
      <c r="BH467" s="237">
        <f>IF(N467="sníž. přenesená",J467,0)</f>
        <v>0</v>
      </c>
      <c r="BI467" s="237">
        <f>IF(N467="nulová",J467,0)</f>
        <v>0</v>
      </c>
      <c r="BJ467" s="14" t="s">
        <v>80</v>
      </c>
      <c r="BK467" s="237">
        <f>ROUND(I467*H467,2)</f>
        <v>0</v>
      </c>
      <c r="BL467" s="14" t="s">
        <v>243</v>
      </c>
      <c r="BM467" s="236" t="s">
        <v>1562</v>
      </c>
    </row>
    <row r="468" s="2" customFormat="1" ht="37.8" customHeight="1">
      <c r="A468" s="35"/>
      <c r="B468" s="36"/>
      <c r="C468" s="243" t="s">
        <v>1563</v>
      </c>
      <c r="D468" s="243" t="s">
        <v>469</v>
      </c>
      <c r="E468" s="244" t="s">
        <v>1564</v>
      </c>
      <c r="F468" s="245" t="s">
        <v>1565</v>
      </c>
      <c r="G468" s="246" t="s">
        <v>197</v>
      </c>
      <c r="H468" s="247">
        <v>72.149000000000001</v>
      </c>
      <c r="I468" s="248"/>
      <c r="J468" s="249">
        <f>ROUND(I468*H468,2)</f>
        <v>0</v>
      </c>
      <c r="K468" s="250"/>
      <c r="L468" s="251"/>
      <c r="M468" s="252" t="s">
        <v>1</v>
      </c>
      <c r="N468" s="253" t="s">
        <v>38</v>
      </c>
      <c r="O468" s="88"/>
      <c r="P468" s="234">
        <f>O468*H468</f>
        <v>0</v>
      </c>
      <c r="Q468" s="234">
        <v>0.0013500000000000001</v>
      </c>
      <c r="R468" s="234">
        <f>Q468*H468</f>
        <v>0.097401150000000006</v>
      </c>
      <c r="S468" s="234">
        <v>0</v>
      </c>
      <c r="T468" s="235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36" t="s">
        <v>308</v>
      </c>
      <c r="AT468" s="236" t="s">
        <v>469</v>
      </c>
      <c r="AU468" s="236" t="s">
        <v>82</v>
      </c>
      <c r="AY468" s="14" t="s">
        <v>182</v>
      </c>
      <c r="BE468" s="237">
        <f>IF(N468="základní",J468,0)</f>
        <v>0</v>
      </c>
      <c r="BF468" s="237">
        <f>IF(N468="snížená",J468,0)</f>
        <v>0</v>
      </c>
      <c r="BG468" s="237">
        <f>IF(N468="zákl. přenesená",J468,0)</f>
        <v>0</v>
      </c>
      <c r="BH468" s="237">
        <f>IF(N468="sníž. přenesená",J468,0)</f>
        <v>0</v>
      </c>
      <c r="BI468" s="237">
        <f>IF(N468="nulová",J468,0)</f>
        <v>0</v>
      </c>
      <c r="BJ468" s="14" t="s">
        <v>80</v>
      </c>
      <c r="BK468" s="237">
        <f>ROUND(I468*H468,2)</f>
        <v>0</v>
      </c>
      <c r="BL468" s="14" t="s">
        <v>243</v>
      </c>
      <c r="BM468" s="236" t="s">
        <v>1566</v>
      </c>
    </row>
    <row r="469" s="2" customFormat="1" ht="24.15" customHeight="1">
      <c r="A469" s="35"/>
      <c r="B469" s="36"/>
      <c r="C469" s="224" t="s">
        <v>1567</v>
      </c>
      <c r="D469" s="224" t="s">
        <v>184</v>
      </c>
      <c r="E469" s="225" t="s">
        <v>1568</v>
      </c>
      <c r="F469" s="226" t="s">
        <v>1569</v>
      </c>
      <c r="G469" s="227" t="s">
        <v>197</v>
      </c>
      <c r="H469" s="228">
        <v>65.590000000000003</v>
      </c>
      <c r="I469" s="229"/>
      <c r="J469" s="230">
        <f>ROUND(I469*H469,2)</f>
        <v>0</v>
      </c>
      <c r="K469" s="231"/>
      <c r="L469" s="41"/>
      <c r="M469" s="232" t="s">
        <v>1</v>
      </c>
      <c r="N469" s="233" t="s">
        <v>38</v>
      </c>
      <c r="O469" s="88"/>
      <c r="P469" s="234">
        <f>O469*H469</f>
        <v>0</v>
      </c>
      <c r="Q469" s="234">
        <v>0</v>
      </c>
      <c r="R469" s="234">
        <f>Q469*H469</f>
        <v>0</v>
      </c>
      <c r="S469" s="234">
        <v>0</v>
      </c>
      <c r="T469" s="235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36" t="s">
        <v>243</v>
      </c>
      <c r="AT469" s="236" t="s">
        <v>184</v>
      </c>
      <c r="AU469" s="236" t="s">
        <v>82</v>
      </c>
      <c r="AY469" s="14" t="s">
        <v>182</v>
      </c>
      <c r="BE469" s="237">
        <f>IF(N469="základní",J469,0)</f>
        <v>0</v>
      </c>
      <c r="BF469" s="237">
        <f>IF(N469="snížená",J469,0)</f>
        <v>0</v>
      </c>
      <c r="BG469" s="237">
        <f>IF(N469="zákl. přenesená",J469,0)</f>
        <v>0</v>
      </c>
      <c r="BH469" s="237">
        <f>IF(N469="sníž. přenesená",J469,0)</f>
        <v>0</v>
      </c>
      <c r="BI469" s="237">
        <f>IF(N469="nulová",J469,0)</f>
        <v>0</v>
      </c>
      <c r="BJ469" s="14" t="s">
        <v>80</v>
      </c>
      <c r="BK469" s="237">
        <f>ROUND(I469*H469,2)</f>
        <v>0</v>
      </c>
      <c r="BL469" s="14" t="s">
        <v>243</v>
      </c>
      <c r="BM469" s="236" t="s">
        <v>1570</v>
      </c>
    </row>
    <row r="470" s="2" customFormat="1" ht="16.5" customHeight="1">
      <c r="A470" s="35"/>
      <c r="B470" s="36"/>
      <c r="C470" s="243" t="s">
        <v>1571</v>
      </c>
      <c r="D470" s="243" t="s">
        <v>469</v>
      </c>
      <c r="E470" s="244" t="s">
        <v>1572</v>
      </c>
      <c r="F470" s="245" t="s">
        <v>1573</v>
      </c>
      <c r="G470" s="246" t="s">
        <v>197</v>
      </c>
      <c r="H470" s="247">
        <v>68.870000000000005</v>
      </c>
      <c r="I470" s="248"/>
      <c r="J470" s="249">
        <f>ROUND(I470*H470,2)</f>
        <v>0</v>
      </c>
      <c r="K470" s="250"/>
      <c r="L470" s="251"/>
      <c r="M470" s="252" t="s">
        <v>1</v>
      </c>
      <c r="N470" s="253" t="s">
        <v>38</v>
      </c>
      <c r="O470" s="88"/>
      <c r="P470" s="234">
        <f>O470*H470</f>
        <v>0</v>
      </c>
      <c r="Q470" s="234">
        <v>0.010999999999999999</v>
      </c>
      <c r="R470" s="234">
        <f>Q470*H470</f>
        <v>0.75756999999999997</v>
      </c>
      <c r="S470" s="234">
        <v>0</v>
      </c>
      <c r="T470" s="235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36" t="s">
        <v>308</v>
      </c>
      <c r="AT470" s="236" t="s">
        <v>469</v>
      </c>
      <c r="AU470" s="236" t="s">
        <v>82</v>
      </c>
      <c r="AY470" s="14" t="s">
        <v>182</v>
      </c>
      <c r="BE470" s="237">
        <f>IF(N470="základní",J470,0)</f>
        <v>0</v>
      </c>
      <c r="BF470" s="237">
        <f>IF(N470="snížená",J470,0)</f>
        <v>0</v>
      </c>
      <c r="BG470" s="237">
        <f>IF(N470="zákl. přenesená",J470,0)</f>
        <v>0</v>
      </c>
      <c r="BH470" s="237">
        <f>IF(N470="sníž. přenesená",J470,0)</f>
        <v>0</v>
      </c>
      <c r="BI470" s="237">
        <f>IF(N470="nulová",J470,0)</f>
        <v>0</v>
      </c>
      <c r="BJ470" s="14" t="s">
        <v>80</v>
      </c>
      <c r="BK470" s="237">
        <f>ROUND(I470*H470,2)</f>
        <v>0</v>
      </c>
      <c r="BL470" s="14" t="s">
        <v>243</v>
      </c>
      <c r="BM470" s="236" t="s">
        <v>1574</v>
      </c>
    </row>
    <row r="471" s="2" customFormat="1" ht="24.15" customHeight="1">
      <c r="A471" s="35"/>
      <c r="B471" s="36"/>
      <c r="C471" s="224" t="s">
        <v>1575</v>
      </c>
      <c r="D471" s="224" t="s">
        <v>184</v>
      </c>
      <c r="E471" s="225" t="s">
        <v>1576</v>
      </c>
      <c r="F471" s="226" t="s">
        <v>1577</v>
      </c>
      <c r="G471" s="227" t="s">
        <v>220</v>
      </c>
      <c r="H471" s="228">
        <v>2.2970000000000002</v>
      </c>
      <c r="I471" s="229"/>
      <c r="J471" s="230">
        <f>ROUND(I471*H471,2)</f>
        <v>0</v>
      </c>
      <c r="K471" s="231"/>
      <c r="L471" s="41"/>
      <c r="M471" s="232" t="s">
        <v>1</v>
      </c>
      <c r="N471" s="233" t="s">
        <v>38</v>
      </c>
      <c r="O471" s="88"/>
      <c r="P471" s="234">
        <f>O471*H471</f>
        <v>0</v>
      </c>
      <c r="Q471" s="234">
        <v>0</v>
      </c>
      <c r="R471" s="234">
        <f>Q471*H471</f>
        <v>0</v>
      </c>
      <c r="S471" s="234">
        <v>0</v>
      </c>
      <c r="T471" s="235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36" t="s">
        <v>243</v>
      </c>
      <c r="AT471" s="236" t="s">
        <v>184</v>
      </c>
      <c r="AU471" s="236" t="s">
        <v>82</v>
      </c>
      <c r="AY471" s="14" t="s">
        <v>182</v>
      </c>
      <c r="BE471" s="237">
        <f>IF(N471="základní",J471,0)</f>
        <v>0</v>
      </c>
      <c r="BF471" s="237">
        <f>IF(N471="snížená",J471,0)</f>
        <v>0</v>
      </c>
      <c r="BG471" s="237">
        <f>IF(N471="zákl. přenesená",J471,0)</f>
        <v>0</v>
      </c>
      <c r="BH471" s="237">
        <f>IF(N471="sníž. přenesená",J471,0)</f>
        <v>0</v>
      </c>
      <c r="BI471" s="237">
        <f>IF(N471="nulová",J471,0)</f>
        <v>0</v>
      </c>
      <c r="BJ471" s="14" t="s">
        <v>80</v>
      </c>
      <c r="BK471" s="237">
        <f>ROUND(I471*H471,2)</f>
        <v>0</v>
      </c>
      <c r="BL471" s="14" t="s">
        <v>243</v>
      </c>
      <c r="BM471" s="236" t="s">
        <v>1578</v>
      </c>
    </row>
    <row r="472" s="2" customFormat="1" ht="33" customHeight="1">
      <c r="A472" s="35"/>
      <c r="B472" s="36"/>
      <c r="C472" s="224" t="s">
        <v>1579</v>
      </c>
      <c r="D472" s="224" t="s">
        <v>184</v>
      </c>
      <c r="E472" s="225" t="s">
        <v>1580</v>
      </c>
      <c r="F472" s="226" t="s">
        <v>1581</v>
      </c>
      <c r="G472" s="227" t="s">
        <v>220</v>
      </c>
      <c r="H472" s="228">
        <v>6.891</v>
      </c>
      <c r="I472" s="229"/>
      <c r="J472" s="230">
        <f>ROUND(I472*H472,2)</f>
        <v>0</v>
      </c>
      <c r="K472" s="231"/>
      <c r="L472" s="41"/>
      <c r="M472" s="232" t="s">
        <v>1</v>
      </c>
      <c r="N472" s="233" t="s">
        <v>38</v>
      </c>
      <c r="O472" s="88"/>
      <c r="P472" s="234">
        <f>O472*H472</f>
        <v>0</v>
      </c>
      <c r="Q472" s="234">
        <v>0</v>
      </c>
      <c r="R472" s="234">
        <f>Q472*H472</f>
        <v>0</v>
      </c>
      <c r="S472" s="234">
        <v>0</v>
      </c>
      <c r="T472" s="235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36" t="s">
        <v>243</v>
      </c>
      <c r="AT472" s="236" t="s">
        <v>184</v>
      </c>
      <c r="AU472" s="236" t="s">
        <v>82</v>
      </c>
      <c r="AY472" s="14" t="s">
        <v>182</v>
      </c>
      <c r="BE472" s="237">
        <f>IF(N472="základní",J472,0)</f>
        <v>0</v>
      </c>
      <c r="BF472" s="237">
        <f>IF(N472="snížená",J472,0)</f>
        <v>0</v>
      </c>
      <c r="BG472" s="237">
        <f>IF(N472="zákl. přenesená",J472,0)</f>
        <v>0</v>
      </c>
      <c r="BH472" s="237">
        <f>IF(N472="sníž. přenesená",J472,0)</f>
        <v>0</v>
      </c>
      <c r="BI472" s="237">
        <f>IF(N472="nulová",J472,0)</f>
        <v>0</v>
      </c>
      <c r="BJ472" s="14" t="s">
        <v>80</v>
      </c>
      <c r="BK472" s="237">
        <f>ROUND(I472*H472,2)</f>
        <v>0</v>
      </c>
      <c r="BL472" s="14" t="s">
        <v>243</v>
      </c>
      <c r="BM472" s="236" t="s">
        <v>1582</v>
      </c>
    </row>
    <row r="473" s="12" customFormat="1" ht="22.8" customHeight="1">
      <c r="A473" s="12"/>
      <c r="B473" s="208"/>
      <c r="C473" s="209"/>
      <c r="D473" s="210" t="s">
        <v>72</v>
      </c>
      <c r="E473" s="222" t="s">
        <v>1583</v>
      </c>
      <c r="F473" s="222" t="s">
        <v>1584</v>
      </c>
      <c r="G473" s="209"/>
      <c r="H473" s="209"/>
      <c r="I473" s="212"/>
      <c r="J473" s="223">
        <f>BK473</f>
        <v>0</v>
      </c>
      <c r="K473" s="209"/>
      <c r="L473" s="214"/>
      <c r="M473" s="215"/>
      <c r="N473" s="216"/>
      <c r="O473" s="216"/>
      <c r="P473" s="217">
        <f>SUM(P474:P499)</f>
        <v>0</v>
      </c>
      <c r="Q473" s="216"/>
      <c r="R473" s="217">
        <f>SUM(R474:R499)</f>
        <v>4.0999734899999991</v>
      </c>
      <c r="S473" s="216"/>
      <c r="T473" s="218">
        <f>SUM(T474:T499)</f>
        <v>2.6413199999999999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9" t="s">
        <v>82</v>
      </c>
      <c r="AT473" s="220" t="s">
        <v>72</v>
      </c>
      <c r="AU473" s="220" t="s">
        <v>80</v>
      </c>
      <c r="AY473" s="219" t="s">
        <v>182</v>
      </c>
      <c r="BK473" s="221">
        <f>SUM(BK474:BK499)</f>
        <v>0</v>
      </c>
    </row>
    <row r="474" s="2" customFormat="1" ht="24.15" customHeight="1">
      <c r="A474" s="35"/>
      <c r="B474" s="36"/>
      <c r="C474" s="224" t="s">
        <v>1585</v>
      </c>
      <c r="D474" s="224" t="s">
        <v>184</v>
      </c>
      <c r="E474" s="225" t="s">
        <v>1586</v>
      </c>
      <c r="F474" s="226" t="s">
        <v>1587</v>
      </c>
      <c r="G474" s="227" t="s">
        <v>197</v>
      </c>
      <c r="H474" s="228">
        <v>111.59999999999999</v>
      </c>
      <c r="I474" s="229"/>
      <c r="J474" s="230">
        <f>ROUND(I474*H474,2)</f>
        <v>0</v>
      </c>
      <c r="K474" s="231"/>
      <c r="L474" s="41"/>
      <c r="M474" s="232" t="s">
        <v>1</v>
      </c>
      <c r="N474" s="233" t="s">
        <v>38</v>
      </c>
      <c r="O474" s="88"/>
      <c r="P474" s="234">
        <f>O474*H474</f>
        <v>0</v>
      </c>
      <c r="Q474" s="234">
        <v>0</v>
      </c>
      <c r="R474" s="234">
        <f>Q474*H474</f>
        <v>0</v>
      </c>
      <c r="S474" s="234">
        <v>0</v>
      </c>
      <c r="T474" s="235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36" t="s">
        <v>243</v>
      </c>
      <c r="AT474" s="236" t="s">
        <v>184</v>
      </c>
      <c r="AU474" s="236" t="s">
        <v>82</v>
      </c>
      <c r="AY474" s="14" t="s">
        <v>182</v>
      </c>
      <c r="BE474" s="237">
        <f>IF(N474="základní",J474,0)</f>
        <v>0</v>
      </c>
      <c r="BF474" s="237">
        <f>IF(N474="snížená",J474,0)</f>
        <v>0</v>
      </c>
      <c r="BG474" s="237">
        <f>IF(N474="zákl. přenesená",J474,0)</f>
        <v>0</v>
      </c>
      <c r="BH474" s="237">
        <f>IF(N474="sníž. přenesená",J474,0)</f>
        <v>0</v>
      </c>
      <c r="BI474" s="237">
        <f>IF(N474="nulová",J474,0)</f>
        <v>0</v>
      </c>
      <c r="BJ474" s="14" t="s">
        <v>80</v>
      </c>
      <c r="BK474" s="237">
        <f>ROUND(I474*H474,2)</f>
        <v>0</v>
      </c>
      <c r="BL474" s="14" t="s">
        <v>243</v>
      </c>
      <c r="BM474" s="236" t="s">
        <v>1588</v>
      </c>
    </row>
    <row r="475" s="2" customFormat="1" ht="24.15" customHeight="1">
      <c r="A475" s="35"/>
      <c r="B475" s="36"/>
      <c r="C475" s="243" t="s">
        <v>1589</v>
      </c>
      <c r="D475" s="243" t="s">
        <v>469</v>
      </c>
      <c r="E475" s="244" t="s">
        <v>1590</v>
      </c>
      <c r="F475" s="245" t="s">
        <v>1591</v>
      </c>
      <c r="G475" s="246" t="s">
        <v>197</v>
      </c>
      <c r="H475" s="247">
        <v>58.590000000000003</v>
      </c>
      <c r="I475" s="248"/>
      <c r="J475" s="249">
        <f>ROUND(I475*H475,2)</f>
        <v>0</v>
      </c>
      <c r="K475" s="250"/>
      <c r="L475" s="251"/>
      <c r="M475" s="252" t="s">
        <v>1</v>
      </c>
      <c r="N475" s="253" t="s">
        <v>38</v>
      </c>
      <c r="O475" s="88"/>
      <c r="P475" s="234">
        <f>O475*H475</f>
        <v>0</v>
      </c>
      <c r="Q475" s="234">
        <v>0.0044999999999999997</v>
      </c>
      <c r="R475" s="234">
        <f>Q475*H475</f>
        <v>0.26365499999999997</v>
      </c>
      <c r="S475" s="234">
        <v>0</v>
      </c>
      <c r="T475" s="235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36" t="s">
        <v>308</v>
      </c>
      <c r="AT475" s="236" t="s">
        <v>469</v>
      </c>
      <c r="AU475" s="236" t="s">
        <v>82</v>
      </c>
      <c r="AY475" s="14" t="s">
        <v>182</v>
      </c>
      <c r="BE475" s="237">
        <f>IF(N475="základní",J475,0)</f>
        <v>0</v>
      </c>
      <c r="BF475" s="237">
        <f>IF(N475="snížená",J475,0)</f>
        <v>0</v>
      </c>
      <c r="BG475" s="237">
        <f>IF(N475="zákl. přenesená",J475,0)</f>
        <v>0</v>
      </c>
      <c r="BH475" s="237">
        <f>IF(N475="sníž. přenesená",J475,0)</f>
        <v>0</v>
      </c>
      <c r="BI475" s="237">
        <f>IF(N475="nulová",J475,0)</f>
        <v>0</v>
      </c>
      <c r="BJ475" s="14" t="s">
        <v>80</v>
      </c>
      <c r="BK475" s="237">
        <f>ROUND(I475*H475,2)</f>
        <v>0</v>
      </c>
      <c r="BL475" s="14" t="s">
        <v>243</v>
      </c>
      <c r="BM475" s="236" t="s">
        <v>1592</v>
      </c>
    </row>
    <row r="476" s="2" customFormat="1" ht="24.15" customHeight="1">
      <c r="A476" s="35"/>
      <c r="B476" s="36"/>
      <c r="C476" s="243" t="s">
        <v>1593</v>
      </c>
      <c r="D476" s="243" t="s">
        <v>469</v>
      </c>
      <c r="E476" s="244" t="s">
        <v>1594</v>
      </c>
      <c r="F476" s="245" t="s">
        <v>1595</v>
      </c>
      <c r="G476" s="246" t="s">
        <v>197</v>
      </c>
      <c r="H476" s="247">
        <v>38.219999999999999</v>
      </c>
      <c r="I476" s="248"/>
      <c r="J476" s="249">
        <f>ROUND(I476*H476,2)</f>
        <v>0</v>
      </c>
      <c r="K476" s="250"/>
      <c r="L476" s="251"/>
      <c r="M476" s="252" t="s">
        <v>1</v>
      </c>
      <c r="N476" s="253" t="s">
        <v>38</v>
      </c>
      <c r="O476" s="88"/>
      <c r="P476" s="234">
        <f>O476*H476</f>
        <v>0</v>
      </c>
      <c r="Q476" s="234">
        <v>0.0028999999999999998</v>
      </c>
      <c r="R476" s="234">
        <f>Q476*H476</f>
        <v>0.11083799999999999</v>
      </c>
      <c r="S476" s="234">
        <v>0</v>
      </c>
      <c r="T476" s="235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36" t="s">
        <v>308</v>
      </c>
      <c r="AT476" s="236" t="s">
        <v>469</v>
      </c>
      <c r="AU476" s="236" t="s">
        <v>82</v>
      </c>
      <c r="AY476" s="14" t="s">
        <v>182</v>
      </c>
      <c r="BE476" s="237">
        <f>IF(N476="základní",J476,0)</f>
        <v>0</v>
      </c>
      <c r="BF476" s="237">
        <f>IF(N476="snížená",J476,0)</f>
        <v>0</v>
      </c>
      <c r="BG476" s="237">
        <f>IF(N476="zákl. přenesená",J476,0)</f>
        <v>0</v>
      </c>
      <c r="BH476" s="237">
        <f>IF(N476="sníž. přenesená",J476,0)</f>
        <v>0</v>
      </c>
      <c r="BI476" s="237">
        <f>IF(N476="nulová",J476,0)</f>
        <v>0</v>
      </c>
      <c r="BJ476" s="14" t="s">
        <v>80</v>
      </c>
      <c r="BK476" s="237">
        <f>ROUND(I476*H476,2)</f>
        <v>0</v>
      </c>
      <c r="BL476" s="14" t="s">
        <v>243</v>
      </c>
      <c r="BM476" s="236" t="s">
        <v>1596</v>
      </c>
    </row>
    <row r="477" s="2" customFormat="1" ht="24.15" customHeight="1">
      <c r="A477" s="35"/>
      <c r="B477" s="36"/>
      <c r="C477" s="243" t="s">
        <v>1597</v>
      </c>
      <c r="D477" s="243" t="s">
        <v>469</v>
      </c>
      <c r="E477" s="244" t="s">
        <v>1598</v>
      </c>
      <c r="F477" s="245" t="s">
        <v>1599</v>
      </c>
      <c r="G477" s="246" t="s">
        <v>197</v>
      </c>
      <c r="H477" s="247">
        <v>20.370000000000001</v>
      </c>
      <c r="I477" s="248"/>
      <c r="J477" s="249">
        <f>ROUND(I477*H477,2)</f>
        <v>0</v>
      </c>
      <c r="K477" s="250"/>
      <c r="L477" s="251"/>
      <c r="M477" s="252" t="s">
        <v>1</v>
      </c>
      <c r="N477" s="253" t="s">
        <v>38</v>
      </c>
      <c r="O477" s="88"/>
      <c r="P477" s="234">
        <f>O477*H477</f>
        <v>0</v>
      </c>
      <c r="Q477" s="234">
        <v>0.0018</v>
      </c>
      <c r="R477" s="234">
        <f>Q477*H477</f>
        <v>0.036666000000000004</v>
      </c>
      <c r="S477" s="234">
        <v>0</v>
      </c>
      <c r="T477" s="235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36" t="s">
        <v>308</v>
      </c>
      <c r="AT477" s="236" t="s">
        <v>469</v>
      </c>
      <c r="AU477" s="236" t="s">
        <v>82</v>
      </c>
      <c r="AY477" s="14" t="s">
        <v>182</v>
      </c>
      <c r="BE477" s="237">
        <f>IF(N477="základní",J477,0)</f>
        <v>0</v>
      </c>
      <c r="BF477" s="237">
        <f>IF(N477="snížená",J477,0)</f>
        <v>0</v>
      </c>
      <c r="BG477" s="237">
        <f>IF(N477="zákl. přenesená",J477,0)</f>
        <v>0</v>
      </c>
      <c r="BH477" s="237">
        <f>IF(N477="sníž. přenesená",J477,0)</f>
        <v>0</v>
      </c>
      <c r="BI477" s="237">
        <f>IF(N477="nulová",J477,0)</f>
        <v>0</v>
      </c>
      <c r="BJ477" s="14" t="s">
        <v>80</v>
      </c>
      <c r="BK477" s="237">
        <f>ROUND(I477*H477,2)</f>
        <v>0</v>
      </c>
      <c r="BL477" s="14" t="s">
        <v>243</v>
      </c>
      <c r="BM477" s="236" t="s">
        <v>1600</v>
      </c>
    </row>
    <row r="478" s="2" customFormat="1" ht="24.15" customHeight="1">
      <c r="A478" s="35"/>
      <c r="B478" s="36"/>
      <c r="C478" s="224" t="s">
        <v>1601</v>
      </c>
      <c r="D478" s="224" t="s">
        <v>184</v>
      </c>
      <c r="E478" s="225" t="s">
        <v>1602</v>
      </c>
      <c r="F478" s="226" t="s">
        <v>1603</v>
      </c>
      <c r="G478" s="227" t="s">
        <v>197</v>
      </c>
      <c r="H478" s="228">
        <v>176.08799999999999</v>
      </c>
      <c r="I478" s="229"/>
      <c r="J478" s="230">
        <f>ROUND(I478*H478,2)</f>
        <v>0</v>
      </c>
      <c r="K478" s="231"/>
      <c r="L478" s="41"/>
      <c r="M478" s="232" t="s">
        <v>1</v>
      </c>
      <c r="N478" s="233" t="s">
        <v>38</v>
      </c>
      <c r="O478" s="88"/>
      <c r="P478" s="234">
        <f>O478*H478</f>
        <v>0</v>
      </c>
      <c r="Q478" s="234">
        <v>0</v>
      </c>
      <c r="R478" s="234">
        <f>Q478*H478</f>
        <v>0</v>
      </c>
      <c r="S478" s="234">
        <v>0.014999999999999999</v>
      </c>
      <c r="T478" s="235">
        <f>S478*H478</f>
        <v>2.6413199999999999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36" t="s">
        <v>187</v>
      </c>
      <c r="AT478" s="236" t="s">
        <v>184</v>
      </c>
      <c r="AU478" s="236" t="s">
        <v>82</v>
      </c>
      <c r="AY478" s="14" t="s">
        <v>182</v>
      </c>
      <c r="BE478" s="237">
        <f>IF(N478="základní",J478,0)</f>
        <v>0</v>
      </c>
      <c r="BF478" s="237">
        <f>IF(N478="snížená",J478,0)</f>
        <v>0</v>
      </c>
      <c r="BG478" s="237">
        <f>IF(N478="zákl. přenesená",J478,0)</f>
        <v>0</v>
      </c>
      <c r="BH478" s="237">
        <f>IF(N478="sníž. přenesená",J478,0)</f>
        <v>0</v>
      </c>
      <c r="BI478" s="237">
        <f>IF(N478="nulová",J478,0)</f>
        <v>0</v>
      </c>
      <c r="BJ478" s="14" t="s">
        <v>80</v>
      </c>
      <c r="BK478" s="237">
        <f>ROUND(I478*H478,2)</f>
        <v>0</v>
      </c>
      <c r="BL478" s="14" t="s">
        <v>187</v>
      </c>
      <c r="BM478" s="236" t="s">
        <v>1604</v>
      </c>
    </row>
    <row r="479" s="2" customFormat="1" ht="24.15" customHeight="1">
      <c r="A479" s="35"/>
      <c r="B479" s="36"/>
      <c r="C479" s="224" t="s">
        <v>1605</v>
      </c>
      <c r="D479" s="224" t="s">
        <v>184</v>
      </c>
      <c r="E479" s="225" t="s">
        <v>1606</v>
      </c>
      <c r="F479" s="226" t="s">
        <v>1607</v>
      </c>
      <c r="G479" s="227" t="s">
        <v>197</v>
      </c>
      <c r="H479" s="228">
        <v>275.30099999999999</v>
      </c>
      <c r="I479" s="229"/>
      <c r="J479" s="230">
        <f>ROUND(I479*H479,2)</f>
        <v>0</v>
      </c>
      <c r="K479" s="231"/>
      <c r="L479" s="41"/>
      <c r="M479" s="232" t="s">
        <v>1</v>
      </c>
      <c r="N479" s="233" t="s">
        <v>38</v>
      </c>
      <c r="O479" s="88"/>
      <c r="P479" s="234">
        <f>O479*H479</f>
        <v>0</v>
      </c>
      <c r="Q479" s="234">
        <v>0.0060000000000000001</v>
      </c>
      <c r="R479" s="234">
        <f>Q479*H479</f>
        <v>1.6518059999999999</v>
      </c>
      <c r="S479" s="234">
        <v>0</v>
      </c>
      <c r="T479" s="235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36" t="s">
        <v>243</v>
      </c>
      <c r="AT479" s="236" t="s">
        <v>184</v>
      </c>
      <c r="AU479" s="236" t="s">
        <v>82</v>
      </c>
      <c r="AY479" s="14" t="s">
        <v>182</v>
      </c>
      <c r="BE479" s="237">
        <f>IF(N479="základní",J479,0)</f>
        <v>0</v>
      </c>
      <c r="BF479" s="237">
        <f>IF(N479="snížená",J479,0)</f>
        <v>0</v>
      </c>
      <c r="BG479" s="237">
        <f>IF(N479="zákl. přenesená",J479,0)</f>
        <v>0</v>
      </c>
      <c r="BH479" s="237">
        <f>IF(N479="sníž. přenesená",J479,0)</f>
        <v>0</v>
      </c>
      <c r="BI479" s="237">
        <f>IF(N479="nulová",J479,0)</f>
        <v>0</v>
      </c>
      <c r="BJ479" s="14" t="s">
        <v>80</v>
      </c>
      <c r="BK479" s="237">
        <f>ROUND(I479*H479,2)</f>
        <v>0</v>
      </c>
      <c r="BL479" s="14" t="s">
        <v>243</v>
      </c>
      <c r="BM479" s="236" t="s">
        <v>1608</v>
      </c>
    </row>
    <row r="480" s="2" customFormat="1" ht="24.15" customHeight="1">
      <c r="A480" s="35"/>
      <c r="B480" s="36"/>
      <c r="C480" s="243" t="s">
        <v>1609</v>
      </c>
      <c r="D480" s="243" t="s">
        <v>469</v>
      </c>
      <c r="E480" s="244" t="s">
        <v>1610</v>
      </c>
      <c r="F480" s="245" t="s">
        <v>1611</v>
      </c>
      <c r="G480" s="246" t="s">
        <v>197</v>
      </c>
      <c r="H480" s="247">
        <v>27.766999999999999</v>
      </c>
      <c r="I480" s="248"/>
      <c r="J480" s="249">
        <f>ROUND(I480*H480,2)</f>
        <v>0</v>
      </c>
      <c r="K480" s="250"/>
      <c r="L480" s="251"/>
      <c r="M480" s="252" t="s">
        <v>1</v>
      </c>
      <c r="N480" s="253" t="s">
        <v>38</v>
      </c>
      <c r="O480" s="88"/>
      <c r="P480" s="234">
        <f>O480*H480</f>
        <v>0</v>
      </c>
      <c r="Q480" s="234">
        <v>0.0041000000000000003</v>
      </c>
      <c r="R480" s="234">
        <f>Q480*H480</f>
        <v>0.11384470000000001</v>
      </c>
      <c r="S480" s="234">
        <v>0</v>
      </c>
      <c r="T480" s="235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36" t="s">
        <v>308</v>
      </c>
      <c r="AT480" s="236" t="s">
        <v>469</v>
      </c>
      <c r="AU480" s="236" t="s">
        <v>82</v>
      </c>
      <c r="AY480" s="14" t="s">
        <v>182</v>
      </c>
      <c r="BE480" s="237">
        <f>IF(N480="základní",J480,0)</f>
        <v>0</v>
      </c>
      <c r="BF480" s="237">
        <f>IF(N480="snížená",J480,0)</f>
        <v>0</v>
      </c>
      <c r="BG480" s="237">
        <f>IF(N480="zákl. přenesená",J480,0)</f>
        <v>0</v>
      </c>
      <c r="BH480" s="237">
        <f>IF(N480="sníž. přenesená",J480,0)</f>
        <v>0</v>
      </c>
      <c r="BI480" s="237">
        <f>IF(N480="nulová",J480,0)</f>
        <v>0</v>
      </c>
      <c r="BJ480" s="14" t="s">
        <v>80</v>
      </c>
      <c r="BK480" s="237">
        <f>ROUND(I480*H480,2)</f>
        <v>0</v>
      </c>
      <c r="BL480" s="14" t="s">
        <v>243</v>
      </c>
      <c r="BM480" s="236" t="s">
        <v>1612</v>
      </c>
    </row>
    <row r="481" s="2" customFormat="1" ht="24.15" customHeight="1">
      <c r="A481" s="35"/>
      <c r="B481" s="36"/>
      <c r="C481" s="243" t="s">
        <v>1613</v>
      </c>
      <c r="D481" s="243" t="s">
        <v>469</v>
      </c>
      <c r="E481" s="244" t="s">
        <v>1614</v>
      </c>
      <c r="F481" s="245" t="s">
        <v>1615</v>
      </c>
      <c r="G481" s="246" t="s">
        <v>197</v>
      </c>
      <c r="H481" s="247">
        <v>90.391000000000005</v>
      </c>
      <c r="I481" s="248"/>
      <c r="J481" s="249">
        <f>ROUND(I481*H481,2)</f>
        <v>0</v>
      </c>
      <c r="K481" s="250"/>
      <c r="L481" s="251"/>
      <c r="M481" s="252" t="s">
        <v>1</v>
      </c>
      <c r="N481" s="253" t="s">
        <v>38</v>
      </c>
      <c r="O481" s="88"/>
      <c r="P481" s="234">
        <f>O481*H481</f>
        <v>0</v>
      </c>
      <c r="Q481" s="234">
        <v>0.0030000000000000001</v>
      </c>
      <c r="R481" s="234">
        <f>Q481*H481</f>
        <v>0.271173</v>
      </c>
      <c r="S481" s="234">
        <v>0</v>
      </c>
      <c r="T481" s="235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36" t="s">
        <v>308</v>
      </c>
      <c r="AT481" s="236" t="s">
        <v>469</v>
      </c>
      <c r="AU481" s="236" t="s">
        <v>82</v>
      </c>
      <c r="AY481" s="14" t="s">
        <v>182</v>
      </c>
      <c r="BE481" s="237">
        <f>IF(N481="základní",J481,0)</f>
        <v>0</v>
      </c>
      <c r="BF481" s="237">
        <f>IF(N481="snížená",J481,0)</f>
        <v>0</v>
      </c>
      <c r="BG481" s="237">
        <f>IF(N481="zákl. přenesená",J481,0)</f>
        <v>0</v>
      </c>
      <c r="BH481" s="237">
        <f>IF(N481="sníž. přenesená",J481,0)</f>
        <v>0</v>
      </c>
      <c r="BI481" s="237">
        <f>IF(N481="nulová",J481,0)</f>
        <v>0</v>
      </c>
      <c r="BJ481" s="14" t="s">
        <v>80</v>
      </c>
      <c r="BK481" s="237">
        <f>ROUND(I481*H481,2)</f>
        <v>0</v>
      </c>
      <c r="BL481" s="14" t="s">
        <v>243</v>
      </c>
      <c r="BM481" s="236" t="s">
        <v>1616</v>
      </c>
    </row>
    <row r="482" s="2" customFormat="1" ht="24.15" customHeight="1">
      <c r="A482" s="35"/>
      <c r="B482" s="36"/>
      <c r="C482" s="243" t="s">
        <v>1617</v>
      </c>
      <c r="D482" s="243" t="s">
        <v>469</v>
      </c>
      <c r="E482" s="244" t="s">
        <v>1618</v>
      </c>
      <c r="F482" s="245" t="s">
        <v>1619</v>
      </c>
      <c r="G482" s="246" t="s">
        <v>197</v>
      </c>
      <c r="H482" s="247">
        <v>83.650000000000006</v>
      </c>
      <c r="I482" s="248"/>
      <c r="J482" s="249">
        <f>ROUND(I482*H482,2)</f>
        <v>0</v>
      </c>
      <c r="K482" s="250"/>
      <c r="L482" s="251"/>
      <c r="M482" s="252" t="s">
        <v>1</v>
      </c>
      <c r="N482" s="253" t="s">
        <v>38</v>
      </c>
      <c r="O482" s="88"/>
      <c r="P482" s="234">
        <f>O482*H482</f>
        <v>0</v>
      </c>
      <c r="Q482" s="234">
        <v>0.0011999999999999999</v>
      </c>
      <c r="R482" s="234">
        <f>Q482*H482</f>
        <v>0.10038</v>
      </c>
      <c r="S482" s="234">
        <v>0</v>
      </c>
      <c r="T482" s="235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36" t="s">
        <v>308</v>
      </c>
      <c r="AT482" s="236" t="s">
        <v>469</v>
      </c>
      <c r="AU482" s="236" t="s">
        <v>82</v>
      </c>
      <c r="AY482" s="14" t="s">
        <v>182</v>
      </c>
      <c r="BE482" s="237">
        <f>IF(N482="základní",J482,0)</f>
        <v>0</v>
      </c>
      <c r="BF482" s="237">
        <f>IF(N482="snížená",J482,0)</f>
        <v>0</v>
      </c>
      <c r="BG482" s="237">
        <f>IF(N482="zákl. přenesená",J482,0)</f>
        <v>0</v>
      </c>
      <c r="BH482" s="237">
        <f>IF(N482="sníž. přenesená",J482,0)</f>
        <v>0</v>
      </c>
      <c r="BI482" s="237">
        <f>IF(N482="nulová",J482,0)</f>
        <v>0</v>
      </c>
      <c r="BJ482" s="14" t="s">
        <v>80</v>
      </c>
      <c r="BK482" s="237">
        <f>ROUND(I482*H482,2)</f>
        <v>0</v>
      </c>
      <c r="BL482" s="14" t="s">
        <v>243</v>
      </c>
      <c r="BM482" s="236" t="s">
        <v>1620</v>
      </c>
    </row>
    <row r="483" s="2" customFormat="1" ht="24.15" customHeight="1">
      <c r="A483" s="35"/>
      <c r="B483" s="36"/>
      <c r="C483" s="243" t="s">
        <v>1621</v>
      </c>
      <c r="D483" s="243" t="s">
        <v>469</v>
      </c>
      <c r="E483" s="244" t="s">
        <v>1622</v>
      </c>
      <c r="F483" s="245" t="s">
        <v>1623</v>
      </c>
      <c r="G483" s="246" t="s">
        <v>197</v>
      </c>
      <c r="H483" s="247">
        <v>92.805000000000007</v>
      </c>
      <c r="I483" s="248"/>
      <c r="J483" s="249">
        <f>ROUND(I483*H483,2)</f>
        <v>0</v>
      </c>
      <c r="K483" s="250"/>
      <c r="L483" s="251"/>
      <c r="M483" s="252" t="s">
        <v>1</v>
      </c>
      <c r="N483" s="253" t="s">
        <v>38</v>
      </c>
      <c r="O483" s="88"/>
      <c r="P483" s="234">
        <f>O483*H483</f>
        <v>0</v>
      </c>
      <c r="Q483" s="234">
        <v>0.0047999999999999996</v>
      </c>
      <c r="R483" s="234">
        <f>Q483*H483</f>
        <v>0.44546399999999997</v>
      </c>
      <c r="S483" s="234">
        <v>0</v>
      </c>
      <c r="T483" s="235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36" t="s">
        <v>308</v>
      </c>
      <c r="AT483" s="236" t="s">
        <v>469</v>
      </c>
      <c r="AU483" s="236" t="s">
        <v>82</v>
      </c>
      <c r="AY483" s="14" t="s">
        <v>182</v>
      </c>
      <c r="BE483" s="237">
        <f>IF(N483="základní",J483,0)</f>
        <v>0</v>
      </c>
      <c r="BF483" s="237">
        <f>IF(N483="snížená",J483,0)</f>
        <v>0</v>
      </c>
      <c r="BG483" s="237">
        <f>IF(N483="zákl. přenesená",J483,0)</f>
        <v>0</v>
      </c>
      <c r="BH483" s="237">
        <f>IF(N483="sníž. přenesená",J483,0)</f>
        <v>0</v>
      </c>
      <c r="BI483" s="237">
        <f>IF(N483="nulová",J483,0)</f>
        <v>0</v>
      </c>
      <c r="BJ483" s="14" t="s">
        <v>80</v>
      </c>
      <c r="BK483" s="237">
        <f>ROUND(I483*H483,2)</f>
        <v>0</v>
      </c>
      <c r="BL483" s="14" t="s">
        <v>243</v>
      </c>
      <c r="BM483" s="236" t="s">
        <v>1624</v>
      </c>
    </row>
    <row r="484" s="2" customFormat="1" ht="37.8" customHeight="1">
      <c r="A484" s="35"/>
      <c r="B484" s="36"/>
      <c r="C484" s="224" t="s">
        <v>1625</v>
      </c>
      <c r="D484" s="224" t="s">
        <v>184</v>
      </c>
      <c r="E484" s="225" t="s">
        <v>1626</v>
      </c>
      <c r="F484" s="226" t="s">
        <v>1627</v>
      </c>
      <c r="G484" s="227" t="s">
        <v>197</v>
      </c>
      <c r="H484" s="228">
        <v>28.681000000000001</v>
      </c>
      <c r="I484" s="229"/>
      <c r="J484" s="230">
        <f>ROUND(I484*H484,2)</f>
        <v>0</v>
      </c>
      <c r="K484" s="231"/>
      <c r="L484" s="41"/>
      <c r="M484" s="232" t="s">
        <v>1</v>
      </c>
      <c r="N484" s="233" t="s">
        <v>38</v>
      </c>
      <c r="O484" s="88"/>
      <c r="P484" s="234">
        <f>O484*H484</f>
        <v>0</v>
      </c>
      <c r="Q484" s="234">
        <v>0.0061199999999999996</v>
      </c>
      <c r="R484" s="234">
        <f>Q484*H484</f>
        <v>0.17552772</v>
      </c>
      <c r="S484" s="234">
        <v>0</v>
      </c>
      <c r="T484" s="235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36" t="s">
        <v>243</v>
      </c>
      <c r="AT484" s="236" t="s">
        <v>184</v>
      </c>
      <c r="AU484" s="236" t="s">
        <v>82</v>
      </c>
      <c r="AY484" s="14" t="s">
        <v>182</v>
      </c>
      <c r="BE484" s="237">
        <f>IF(N484="základní",J484,0)</f>
        <v>0</v>
      </c>
      <c r="BF484" s="237">
        <f>IF(N484="snížená",J484,0)</f>
        <v>0</v>
      </c>
      <c r="BG484" s="237">
        <f>IF(N484="zákl. přenesená",J484,0)</f>
        <v>0</v>
      </c>
      <c r="BH484" s="237">
        <f>IF(N484="sníž. přenesená",J484,0)</f>
        <v>0</v>
      </c>
      <c r="BI484" s="237">
        <f>IF(N484="nulová",J484,0)</f>
        <v>0</v>
      </c>
      <c r="BJ484" s="14" t="s">
        <v>80</v>
      </c>
      <c r="BK484" s="237">
        <f>ROUND(I484*H484,2)</f>
        <v>0</v>
      </c>
      <c r="BL484" s="14" t="s">
        <v>243</v>
      </c>
      <c r="BM484" s="236" t="s">
        <v>1628</v>
      </c>
    </row>
    <row r="485" s="2" customFormat="1" ht="24.15" customHeight="1">
      <c r="A485" s="35"/>
      <c r="B485" s="36"/>
      <c r="C485" s="243" t="s">
        <v>1629</v>
      </c>
      <c r="D485" s="243" t="s">
        <v>469</v>
      </c>
      <c r="E485" s="244" t="s">
        <v>1614</v>
      </c>
      <c r="F485" s="245" t="s">
        <v>1615</v>
      </c>
      <c r="G485" s="246" t="s">
        <v>197</v>
      </c>
      <c r="H485" s="247">
        <v>30.114999999999998</v>
      </c>
      <c r="I485" s="248"/>
      <c r="J485" s="249">
        <f>ROUND(I485*H485,2)</f>
        <v>0</v>
      </c>
      <c r="K485" s="250"/>
      <c r="L485" s="251"/>
      <c r="M485" s="252" t="s">
        <v>1</v>
      </c>
      <c r="N485" s="253" t="s">
        <v>38</v>
      </c>
      <c r="O485" s="88"/>
      <c r="P485" s="234">
        <f>O485*H485</f>
        <v>0</v>
      </c>
      <c r="Q485" s="234">
        <v>0.0030000000000000001</v>
      </c>
      <c r="R485" s="234">
        <f>Q485*H485</f>
        <v>0.090344999999999995</v>
      </c>
      <c r="S485" s="234">
        <v>0</v>
      </c>
      <c r="T485" s="235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36" t="s">
        <v>308</v>
      </c>
      <c r="AT485" s="236" t="s">
        <v>469</v>
      </c>
      <c r="AU485" s="236" t="s">
        <v>82</v>
      </c>
      <c r="AY485" s="14" t="s">
        <v>182</v>
      </c>
      <c r="BE485" s="237">
        <f>IF(N485="základní",J485,0)</f>
        <v>0</v>
      </c>
      <c r="BF485" s="237">
        <f>IF(N485="snížená",J485,0)</f>
        <v>0</v>
      </c>
      <c r="BG485" s="237">
        <f>IF(N485="zákl. přenesená",J485,0)</f>
        <v>0</v>
      </c>
      <c r="BH485" s="237">
        <f>IF(N485="sníž. přenesená",J485,0)</f>
        <v>0</v>
      </c>
      <c r="BI485" s="237">
        <f>IF(N485="nulová",J485,0)</f>
        <v>0</v>
      </c>
      <c r="BJ485" s="14" t="s">
        <v>80</v>
      </c>
      <c r="BK485" s="237">
        <f>ROUND(I485*H485,2)</f>
        <v>0</v>
      </c>
      <c r="BL485" s="14" t="s">
        <v>243</v>
      </c>
      <c r="BM485" s="236" t="s">
        <v>1630</v>
      </c>
    </row>
    <row r="486" s="2" customFormat="1" ht="33" customHeight="1">
      <c r="A486" s="35"/>
      <c r="B486" s="36"/>
      <c r="C486" s="224" t="s">
        <v>1631</v>
      </c>
      <c r="D486" s="224" t="s">
        <v>184</v>
      </c>
      <c r="E486" s="225" t="s">
        <v>1632</v>
      </c>
      <c r="F486" s="226" t="s">
        <v>1633</v>
      </c>
      <c r="G486" s="227" t="s">
        <v>197</v>
      </c>
      <c r="H486" s="228">
        <v>65.590000000000003</v>
      </c>
      <c r="I486" s="229"/>
      <c r="J486" s="230">
        <f>ROUND(I486*H486,2)</f>
        <v>0</v>
      </c>
      <c r="K486" s="231"/>
      <c r="L486" s="41"/>
      <c r="M486" s="232" t="s">
        <v>1</v>
      </c>
      <c r="N486" s="233" t="s">
        <v>38</v>
      </c>
      <c r="O486" s="88"/>
      <c r="P486" s="234">
        <f>O486*H486</f>
        <v>0</v>
      </c>
      <c r="Q486" s="234">
        <v>0.00116</v>
      </c>
      <c r="R486" s="234">
        <f>Q486*H486</f>
        <v>0.07608440000000001</v>
      </c>
      <c r="S486" s="234">
        <v>0</v>
      </c>
      <c r="T486" s="235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36" t="s">
        <v>243</v>
      </c>
      <c r="AT486" s="236" t="s">
        <v>184</v>
      </c>
      <c r="AU486" s="236" t="s">
        <v>82</v>
      </c>
      <c r="AY486" s="14" t="s">
        <v>182</v>
      </c>
      <c r="BE486" s="237">
        <f>IF(N486="základní",J486,0)</f>
        <v>0</v>
      </c>
      <c r="BF486" s="237">
        <f>IF(N486="snížená",J486,0)</f>
        <v>0</v>
      </c>
      <c r="BG486" s="237">
        <f>IF(N486="zákl. přenesená",J486,0)</f>
        <v>0</v>
      </c>
      <c r="BH486" s="237">
        <f>IF(N486="sníž. přenesená",J486,0)</f>
        <v>0</v>
      </c>
      <c r="BI486" s="237">
        <f>IF(N486="nulová",J486,0)</f>
        <v>0</v>
      </c>
      <c r="BJ486" s="14" t="s">
        <v>80</v>
      </c>
      <c r="BK486" s="237">
        <f>ROUND(I486*H486,2)</f>
        <v>0</v>
      </c>
      <c r="BL486" s="14" t="s">
        <v>243</v>
      </c>
      <c r="BM486" s="236" t="s">
        <v>1634</v>
      </c>
    </row>
    <row r="487" s="2" customFormat="1" ht="24.15" customHeight="1">
      <c r="A487" s="35"/>
      <c r="B487" s="36"/>
      <c r="C487" s="243" t="s">
        <v>1635</v>
      </c>
      <c r="D487" s="243" t="s">
        <v>469</v>
      </c>
      <c r="E487" s="244" t="s">
        <v>1636</v>
      </c>
      <c r="F487" s="245" t="s">
        <v>1637</v>
      </c>
      <c r="G487" s="246" t="s">
        <v>197</v>
      </c>
      <c r="H487" s="247">
        <v>68.870000000000005</v>
      </c>
      <c r="I487" s="248"/>
      <c r="J487" s="249">
        <f>ROUND(I487*H487,2)</f>
        <v>0</v>
      </c>
      <c r="K487" s="250"/>
      <c r="L487" s="251"/>
      <c r="M487" s="252" t="s">
        <v>1</v>
      </c>
      <c r="N487" s="253" t="s">
        <v>38</v>
      </c>
      <c r="O487" s="88"/>
      <c r="P487" s="234">
        <f>O487*H487</f>
        <v>0</v>
      </c>
      <c r="Q487" s="234">
        <v>0.0050000000000000001</v>
      </c>
      <c r="R487" s="234">
        <f>Q487*H487</f>
        <v>0.34435000000000004</v>
      </c>
      <c r="S487" s="234">
        <v>0</v>
      </c>
      <c r="T487" s="235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36" t="s">
        <v>308</v>
      </c>
      <c r="AT487" s="236" t="s">
        <v>469</v>
      </c>
      <c r="AU487" s="236" t="s">
        <v>82</v>
      </c>
      <c r="AY487" s="14" t="s">
        <v>182</v>
      </c>
      <c r="BE487" s="237">
        <f>IF(N487="základní",J487,0)</f>
        <v>0</v>
      </c>
      <c r="BF487" s="237">
        <f>IF(N487="snížená",J487,0)</f>
        <v>0</v>
      </c>
      <c r="BG487" s="237">
        <f>IF(N487="zákl. přenesená",J487,0)</f>
        <v>0</v>
      </c>
      <c r="BH487" s="237">
        <f>IF(N487="sníž. přenesená",J487,0)</f>
        <v>0</v>
      </c>
      <c r="BI487" s="237">
        <f>IF(N487="nulová",J487,0)</f>
        <v>0</v>
      </c>
      <c r="BJ487" s="14" t="s">
        <v>80</v>
      </c>
      <c r="BK487" s="237">
        <f>ROUND(I487*H487,2)</f>
        <v>0</v>
      </c>
      <c r="BL487" s="14" t="s">
        <v>243</v>
      </c>
      <c r="BM487" s="236" t="s">
        <v>1638</v>
      </c>
    </row>
    <row r="488" s="2" customFormat="1" ht="24.15" customHeight="1">
      <c r="A488" s="35"/>
      <c r="B488" s="36"/>
      <c r="C488" s="224" t="s">
        <v>1639</v>
      </c>
      <c r="D488" s="224" t="s">
        <v>184</v>
      </c>
      <c r="E488" s="225" t="s">
        <v>1640</v>
      </c>
      <c r="F488" s="226" t="s">
        <v>1641</v>
      </c>
      <c r="G488" s="227" t="s">
        <v>197</v>
      </c>
      <c r="H488" s="228">
        <v>65.590000000000003</v>
      </c>
      <c r="I488" s="229"/>
      <c r="J488" s="230">
        <f>ROUND(I488*H488,2)</f>
        <v>0</v>
      </c>
      <c r="K488" s="231"/>
      <c r="L488" s="41"/>
      <c r="M488" s="232" t="s">
        <v>1</v>
      </c>
      <c r="N488" s="233" t="s">
        <v>38</v>
      </c>
      <c r="O488" s="88"/>
      <c r="P488" s="234">
        <f>O488*H488</f>
        <v>0</v>
      </c>
      <c r="Q488" s="234">
        <v>0.00116</v>
      </c>
      <c r="R488" s="234">
        <f>Q488*H488</f>
        <v>0.07608440000000001</v>
      </c>
      <c r="S488" s="234">
        <v>0</v>
      </c>
      <c r="T488" s="235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36" t="s">
        <v>243</v>
      </c>
      <c r="AT488" s="236" t="s">
        <v>184</v>
      </c>
      <c r="AU488" s="236" t="s">
        <v>82</v>
      </c>
      <c r="AY488" s="14" t="s">
        <v>182</v>
      </c>
      <c r="BE488" s="237">
        <f>IF(N488="základní",J488,0)</f>
        <v>0</v>
      </c>
      <c r="BF488" s="237">
        <f>IF(N488="snížená",J488,0)</f>
        <v>0</v>
      </c>
      <c r="BG488" s="237">
        <f>IF(N488="zákl. přenesená",J488,0)</f>
        <v>0</v>
      </c>
      <c r="BH488" s="237">
        <f>IF(N488="sníž. přenesená",J488,0)</f>
        <v>0</v>
      </c>
      <c r="BI488" s="237">
        <f>IF(N488="nulová",J488,0)</f>
        <v>0</v>
      </c>
      <c r="BJ488" s="14" t="s">
        <v>80</v>
      </c>
      <c r="BK488" s="237">
        <f>ROUND(I488*H488,2)</f>
        <v>0</v>
      </c>
      <c r="BL488" s="14" t="s">
        <v>243</v>
      </c>
      <c r="BM488" s="236" t="s">
        <v>1642</v>
      </c>
    </row>
    <row r="489" s="2" customFormat="1" ht="16.5" customHeight="1">
      <c r="A489" s="35"/>
      <c r="B489" s="36"/>
      <c r="C489" s="243" t="s">
        <v>1643</v>
      </c>
      <c r="D489" s="243" t="s">
        <v>469</v>
      </c>
      <c r="E489" s="244" t="s">
        <v>1644</v>
      </c>
      <c r="F489" s="245" t="s">
        <v>1645</v>
      </c>
      <c r="G489" s="246" t="s">
        <v>186</v>
      </c>
      <c r="H489" s="247">
        <v>8.609</v>
      </c>
      <c r="I489" s="248"/>
      <c r="J489" s="249">
        <f>ROUND(I489*H489,2)</f>
        <v>0</v>
      </c>
      <c r="K489" s="250"/>
      <c r="L489" s="251"/>
      <c r="M489" s="252" t="s">
        <v>1</v>
      </c>
      <c r="N489" s="253" t="s">
        <v>38</v>
      </c>
      <c r="O489" s="88"/>
      <c r="P489" s="234">
        <f>O489*H489</f>
        <v>0</v>
      </c>
      <c r="Q489" s="234">
        <v>0.02</v>
      </c>
      <c r="R489" s="234">
        <f>Q489*H489</f>
        <v>0.17218</v>
      </c>
      <c r="S489" s="234">
        <v>0</v>
      </c>
      <c r="T489" s="235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36" t="s">
        <v>308</v>
      </c>
      <c r="AT489" s="236" t="s">
        <v>469</v>
      </c>
      <c r="AU489" s="236" t="s">
        <v>82</v>
      </c>
      <c r="AY489" s="14" t="s">
        <v>182</v>
      </c>
      <c r="BE489" s="237">
        <f>IF(N489="základní",J489,0)</f>
        <v>0</v>
      </c>
      <c r="BF489" s="237">
        <f>IF(N489="snížená",J489,0)</f>
        <v>0</v>
      </c>
      <c r="BG489" s="237">
        <f>IF(N489="zákl. přenesená",J489,0)</f>
        <v>0</v>
      </c>
      <c r="BH489" s="237">
        <f>IF(N489="sníž. přenesená",J489,0)</f>
        <v>0</v>
      </c>
      <c r="BI489" s="237">
        <f>IF(N489="nulová",J489,0)</f>
        <v>0</v>
      </c>
      <c r="BJ489" s="14" t="s">
        <v>80</v>
      </c>
      <c r="BK489" s="237">
        <f>ROUND(I489*H489,2)</f>
        <v>0</v>
      </c>
      <c r="BL489" s="14" t="s">
        <v>243</v>
      </c>
      <c r="BM489" s="236" t="s">
        <v>1646</v>
      </c>
    </row>
    <row r="490" s="2" customFormat="1" ht="24.15" customHeight="1">
      <c r="A490" s="35"/>
      <c r="B490" s="36"/>
      <c r="C490" s="224" t="s">
        <v>1647</v>
      </c>
      <c r="D490" s="224" t="s">
        <v>184</v>
      </c>
      <c r="E490" s="225" t="s">
        <v>1648</v>
      </c>
      <c r="F490" s="226" t="s">
        <v>1649</v>
      </c>
      <c r="G490" s="227" t="s">
        <v>236</v>
      </c>
      <c r="H490" s="228">
        <v>32.655000000000001</v>
      </c>
      <c r="I490" s="229"/>
      <c r="J490" s="230">
        <f>ROUND(I490*H490,2)</f>
        <v>0</v>
      </c>
      <c r="K490" s="231"/>
      <c r="L490" s="41"/>
      <c r="M490" s="232" t="s">
        <v>1</v>
      </c>
      <c r="N490" s="233" t="s">
        <v>38</v>
      </c>
      <c r="O490" s="88"/>
      <c r="P490" s="234">
        <f>O490*H490</f>
        <v>0</v>
      </c>
      <c r="Q490" s="234">
        <v>0.00016000000000000001</v>
      </c>
      <c r="R490" s="234">
        <f>Q490*H490</f>
        <v>0.0052248000000000008</v>
      </c>
      <c r="S490" s="234">
        <v>0</v>
      </c>
      <c r="T490" s="235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36" t="s">
        <v>243</v>
      </c>
      <c r="AT490" s="236" t="s">
        <v>184</v>
      </c>
      <c r="AU490" s="236" t="s">
        <v>82</v>
      </c>
      <c r="AY490" s="14" t="s">
        <v>182</v>
      </c>
      <c r="BE490" s="237">
        <f>IF(N490="základní",J490,0)</f>
        <v>0</v>
      </c>
      <c r="BF490" s="237">
        <f>IF(N490="snížená",J490,0)</f>
        <v>0</v>
      </c>
      <c r="BG490" s="237">
        <f>IF(N490="zákl. přenesená",J490,0)</f>
        <v>0</v>
      </c>
      <c r="BH490" s="237">
        <f>IF(N490="sníž. přenesená",J490,0)</f>
        <v>0</v>
      </c>
      <c r="BI490" s="237">
        <f>IF(N490="nulová",J490,0)</f>
        <v>0</v>
      </c>
      <c r="BJ490" s="14" t="s">
        <v>80</v>
      </c>
      <c r="BK490" s="237">
        <f>ROUND(I490*H490,2)</f>
        <v>0</v>
      </c>
      <c r="BL490" s="14" t="s">
        <v>243</v>
      </c>
      <c r="BM490" s="236" t="s">
        <v>1650</v>
      </c>
    </row>
    <row r="491" s="2" customFormat="1" ht="16.5" customHeight="1">
      <c r="A491" s="35"/>
      <c r="B491" s="36"/>
      <c r="C491" s="243" t="s">
        <v>1651</v>
      </c>
      <c r="D491" s="243" t="s">
        <v>469</v>
      </c>
      <c r="E491" s="244" t="s">
        <v>1644</v>
      </c>
      <c r="F491" s="245" t="s">
        <v>1645</v>
      </c>
      <c r="G491" s="246" t="s">
        <v>186</v>
      </c>
      <c r="H491" s="247">
        <v>2.7429999999999999</v>
      </c>
      <c r="I491" s="248"/>
      <c r="J491" s="249">
        <f>ROUND(I491*H491,2)</f>
        <v>0</v>
      </c>
      <c r="K491" s="250"/>
      <c r="L491" s="251"/>
      <c r="M491" s="252" t="s">
        <v>1</v>
      </c>
      <c r="N491" s="253" t="s">
        <v>38</v>
      </c>
      <c r="O491" s="88"/>
      <c r="P491" s="234">
        <f>O491*H491</f>
        <v>0</v>
      </c>
      <c r="Q491" s="234">
        <v>0.02</v>
      </c>
      <c r="R491" s="234">
        <f>Q491*H491</f>
        <v>0.054859999999999999</v>
      </c>
      <c r="S491" s="234">
        <v>0</v>
      </c>
      <c r="T491" s="235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36" t="s">
        <v>308</v>
      </c>
      <c r="AT491" s="236" t="s">
        <v>469</v>
      </c>
      <c r="AU491" s="236" t="s">
        <v>82</v>
      </c>
      <c r="AY491" s="14" t="s">
        <v>182</v>
      </c>
      <c r="BE491" s="237">
        <f>IF(N491="základní",J491,0)</f>
        <v>0</v>
      </c>
      <c r="BF491" s="237">
        <f>IF(N491="snížená",J491,0)</f>
        <v>0</v>
      </c>
      <c r="BG491" s="237">
        <f>IF(N491="zákl. přenesená",J491,0)</f>
        <v>0</v>
      </c>
      <c r="BH491" s="237">
        <f>IF(N491="sníž. přenesená",J491,0)</f>
        <v>0</v>
      </c>
      <c r="BI491" s="237">
        <f>IF(N491="nulová",J491,0)</f>
        <v>0</v>
      </c>
      <c r="BJ491" s="14" t="s">
        <v>80</v>
      </c>
      <c r="BK491" s="237">
        <f>ROUND(I491*H491,2)</f>
        <v>0</v>
      </c>
      <c r="BL491" s="14" t="s">
        <v>243</v>
      </c>
      <c r="BM491" s="236" t="s">
        <v>1652</v>
      </c>
    </row>
    <row r="492" s="2" customFormat="1" ht="24.15" customHeight="1">
      <c r="A492" s="35"/>
      <c r="B492" s="36"/>
      <c r="C492" s="224" t="s">
        <v>1653</v>
      </c>
      <c r="D492" s="224" t="s">
        <v>184</v>
      </c>
      <c r="E492" s="225" t="s">
        <v>1654</v>
      </c>
      <c r="F492" s="226" t="s">
        <v>1655</v>
      </c>
      <c r="G492" s="227" t="s">
        <v>236</v>
      </c>
      <c r="H492" s="228">
        <v>2.9900000000000002</v>
      </c>
      <c r="I492" s="229"/>
      <c r="J492" s="230">
        <f>ROUND(I492*H492,2)</f>
        <v>0</v>
      </c>
      <c r="K492" s="231"/>
      <c r="L492" s="41"/>
      <c r="M492" s="232" t="s">
        <v>1</v>
      </c>
      <c r="N492" s="233" t="s">
        <v>38</v>
      </c>
      <c r="O492" s="88"/>
      <c r="P492" s="234">
        <f>O492*H492</f>
        <v>0</v>
      </c>
      <c r="Q492" s="234">
        <v>0.0028500000000000001</v>
      </c>
      <c r="R492" s="234">
        <f>Q492*H492</f>
        <v>0.0085215000000000013</v>
      </c>
      <c r="S492" s="234">
        <v>0</v>
      </c>
      <c r="T492" s="235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36" t="s">
        <v>243</v>
      </c>
      <c r="AT492" s="236" t="s">
        <v>184</v>
      </c>
      <c r="AU492" s="236" t="s">
        <v>82</v>
      </c>
      <c r="AY492" s="14" t="s">
        <v>182</v>
      </c>
      <c r="BE492" s="237">
        <f>IF(N492="základní",J492,0)</f>
        <v>0</v>
      </c>
      <c r="BF492" s="237">
        <f>IF(N492="snížená",J492,0)</f>
        <v>0</v>
      </c>
      <c r="BG492" s="237">
        <f>IF(N492="zákl. přenesená",J492,0)</f>
        <v>0</v>
      </c>
      <c r="BH492" s="237">
        <f>IF(N492="sníž. přenesená",J492,0)</f>
        <v>0</v>
      </c>
      <c r="BI492" s="237">
        <f>IF(N492="nulová",J492,0)</f>
        <v>0</v>
      </c>
      <c r="BJ492" s="14" t="s">
        <v>80</v>
      </c>
      <c r="BK492" s="237">
        <f>ROUND(I492*H492,2)</f>
        <v>0</v>
      </c>
      <c r="BL492" s="14" t="s">
        <v>243</v>
      </c>
      <c r="BM492" s="236" t="s">
        <v>1656</v>
      </c>
    </row>
    <row r="493" s="2" customFormat="1" ht="16.5" customHeight="1">
      <c r="A493" s="35"/>
      <c r="B493" s="36"/>
      <c r="C493" s="243" t="s">
        <v>1657</v>
      </c>
      <c r="D493" s="243" t="s">
        <v>469</v>
      </c>
      <c r="E493" s="244" t="s">
        <v>1658</v>
      </c>
      <c r="F493" s="245" t="s">
        <v>1659</v>
      </c>
      <c r="G493" s="246" t="s">
        <v>186</v>
      </c>
      <c r="H493" s="247">
        <v>0.35899999999999999</v>
      </c>
      <c r="I493" s="248"/>
      <c r="J493" s="249">
        <f>ROUND(I493*H493,2)</f>
        <v>0</v>
      </c>
      <c r="K493" s="250"/>
      <c r="L493" s="251"/>
      <c r="M493" s="252" t="s">
        <v>1</v>
      </c>
      <c r="N493" s="253" t="s">
        <v>38</v>
      </c>
      <c r="O493" s="88"/>
      <c r="P493" s="234">
        <f>O493*H493</f>
        <v>0</v>
      </c>
      <c r="Q493" s="234">
        <v>0.014999999999999999</v>
      </c>
      <c r="R493" s="234">
        <f>Q493*H493</f>
        <v>0.0053849999999999992</v>
      </c>
      <c r="S493" s="234">
        <v>0</v>
      </c>
      <c r="T493" s="235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36" t="s">
        <v>308</v>
      </c>
      <c r="AT493" s="236" t="s">
        <v>469</v>
      </c>
      <c r="AU493" s="236" t="s">
        <v>82</v>
      </c>
      <c r="AY493" s="14" t="s">
        <v>182</v>
      </c>
      <c r="BE493" s="237">
        <f>IF(N493="základní",J493,0)</f>
        <v>0</v>
      </c>
      <c r="BF493" s="237">
        <f>IF(N493="snížená",J493,0)</f>
        <v>0</v>
      </c>
      <c r="BG493" s="237">
        <f>IF(N493="zákl. přenesená",J493,0)</f>
        <v>0</v>
      </c>
      <c r="BH493" s="237">
        <f>IF(N493="sníž. přenesená",J493,0)</f>
        <v>0</v>
      </c>
      <c r="BI493" s="237">
        <f>IF(N493="nulová",J493,0)</f>
        <v>0</v>
      </c>
      <c r="BJ493" s="14" t="s">
        <v>80</v>
      </c>
      <c r="BK493" s="237">
        <f>ROUND(I493*H493,2)</f>
        <v>0</v>
      </c>
      <c r="BL493" s="14" t="s">
        <v>243</v>
      </c>
      <c r="BM493" s="236" t="s">
        <v>1660</v>
      </c>
    </row>
    <row r="494" s="2" customFormat="1" ht="24.15" customHeight="1">
      <c r="A494" s="35"/>
      <c r="B494" s="36"/>
      <c r="C494" s="224" t="s">
        <v>1661</v>
      </c>
      <c r="D494" s="224" t="s">
        <v>184</v>
      </c>
      <c r="E494" s="225" t="s">
        <v>1662</v>
      </c>
      <c r="F494" s="226" t="s">
        <v>1663</v>
      </c>
      <c r="G494" s="227" t="s">
        <v>197</v>
      </c>
      <c r="H494" s="228">
        <v>111.59999999999999</v>
      </c>
      <c r="I494" s="229"/>
      <c r="J494" s="230">
        <f>ROUND(I494*H494,2)</f>
        <v>0</v>
      </c>
      <c r="K494" s="231"/>
      <c r="L494" s="41"/>
      <c r="M494" s="232" t="s">
        <v>1</v>
      </c>
      <c r="N494" s="233" t="s">
        <v>38</v>
      </c>
      <c r="O494" s="88"/>
      <c r="P494" s="234">
        <f>O494*H494</f>
        <v>0</v>
      </c>
      <c r="Q494" s="234">
        <v>1.0000000000000001E-05</v>
      </c>
      <c r="R494" s="234">
        <f>Q494*H494</f>
        <v>0.001116</v>
      </c>
      <c r="S494" s="234">
        <v>0</v>
      </c>
      <c r="T494" s="235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36" t="s">
        <v>243</v>
      </c>
      <c r="AT494" s="236" t="s">
        <v>184</v>
      </c>
      <c r="AU494" s="236" t="s">
        <v>82</v>
      </c>
      <c r="AY494" s="14" t="s">
        <v>182</v>
      </c>
      <c r="BE494" s="237">
        <f>IF(N494="základní",J494,0)</f>
        <v>0</v>
      </c>
      <c r="BF494" s="237">
        <f>IF(N494="snížená",J494,0)</f>
        <v>0</v>
      </c>
      <c r="BG494" s="237">
        <f>IF(N494="zákl. přenesená",J494,0)</f>
        <v>0</v>
      </c>
      <c r="BH494" s="237">
        <f>IF(N494="sníž. přenesená",J494,0)</f>
        <v>0</v>
      </c>
      <c r="BI494" s="237">
        <f>IF(N494="nulová",J494,0)</f>
        <v>0</v>
      </c>
      <c r="BJ494" s="14" t="s">
        <v>80</v>
      </c>
      <c r="BK494" s="237">
        <f>ROUND(I494*H494,2)</f>
        <v>0</v>
      </c>
      <c r="BL494" s="14" t="s">
        <v>243</v>
      </c>
      <c r="BM494" s="236" t="s">
        <v>1664</v>
      </c>
    </row>
    <row r="495" s="2" customFormat="1" ht="24.15" customHeight="1">
      <c r="A495" s="35"/>
      <c r="B495" s="36"/>
      <c r="C495" s="243" t="s">
        <v>1665</v>
      </c>
      <c r="D495" s="243" t="s">
        <v>469</v>
      </c>
      <c r="E495" s="244" t="s">
        <v>1666</v>
      </c>
      <c r="F495" s="245" t="s">
        <v>1667</v>
      </c>
      <c r="G495" s="246" t="s">
        <v>197</v>
      </c>
      <c r="H495" s="247">
        <v>130.06999999999999</v>
      </c>
      <c r="I495" s="248"/>
      <c r="J495" s="249">
        <f>ROUND(I495*H495,2)</f>
        <v>0</v>
      </c>
      <c r="K495" s="250"/>
      <c r="L495" s="251"/>
      <c r="M495" s="252" t="s">
        <v>1</v>
      </c>
      <c r="N495" s="253" t="s">
        <v>38</v>
      </c>
      <c r="O495" s="88"/>
      <c r="P495" s="234">
        <f>O495*H495</f>
        <v>0</v>
      </c>
      <c r="Q495" s="234">
        <v>0.00044999999999999999</v>
      </c>
      <c r="R495" s="234">
        <f>Q495*H495</f>
        <v>0.058531499999999993</v>
      </c>
      <c r="S495" s="234">
        <v>0</v>
      </c>
      <c r="T495" s="235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36" t="s">
        <v>308</v>
      </c>
      <c r="AT495" s="236" t="s">
        <v>469</v>
      </c>
      <c r="AU495" s="236" t="s">
        <v>82</v>
      </c>
      <c r="AY495" s="14" t="s">
        <v>182</v>
      </c>
      <c r="BE495" s="237">
        <f>IF(N495="základní",J495,0)</f>
        <v>0</v>
      </c>
      <c r="BF495" s="237">
        <f>IF(N495="snížená",J495,0)</f>
        <v>0</v>
      </c>
      <c r="BG495" s="237">
        <f>IF(N495="zákl. přenesená",J495,0)</f>
        <v>0</v>
      </c>
      <c r="BH495" s="237">
        <f>IF(N495="sníž. přenesená",J495,0)</f>
        <v>0</v>
      </c>
      <c r="BI495" s="237">
        <f>IF(N495="nulová",J495,0)</f>
        <v>0</v>
      </c>
      <c r="BJ495" s="14" t="s">
        <v>80</v>
      </c>
      <c r="BK495" s="237">
        <f>ROUND(I495*H495,2)</f>
        <v>0</v>
      </c>
      <c r="BL495" s="14" t="s">
        <v>243</v>
      </c>
      <c r="BM495" s="236" t="s">
        <v>1668</v>
      </c>
    </row>
    <row r="496" s="2" customFormat="1" ht="24.15" customHeight="1">
      <c r="A496" s="35"/>
      <c r="B496" s="36"/>
      <c r="C496" s="224" t="s">
        <v>1669</v>
      </c>
      <c r="D496" s="224" t="s">
        <v>184</v>
      </c>
      <c r="E496" s="225" t="s">
        <v>1670</v>
      </c>
      <c r="F496" s="226" t="s">
        <v>1671</v>
      </c>
      <c r="G496" s="227" t="s">
        <v>197</v>
      </c>
      <c r="H496" s="228">
        <v>79.667000000000002</v>
      </c>
      <c r="I496" s="229"/>
      <c r="J496" s="230">
        <f>ROUND(I496*H496,2)</f>
        <v>0</v>
      </c>
      <c r="K496" s="231"/>
      <c r="L496" s="41"/>
      <c r="M496" s="232" t="s">
        <v>1</v>
      </c>
      <c r="N496" s="233" t="s">
        <v>38</v>
      </c>
      <c r="O496" s="88"/>
      <c r="P496" s="234">
        <f>O496*H496</f>
        <v>0</v>
      </c>
      <c r="Q496" s="234">
        <v>0</v>
      </c>
      <c r="R496" s="234">
        <f>Q496*H496</f>
        <v>0</v>
      </c>
      <c r="S496" s="234">
        <v>0</v>
      </c>
      <c r="T496" s="235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36" t="s">
        <v>243</v>
      </c>
      <c r="AT496" s="236" t="s">
        <v>184</v>
      </c>
      <c r="AU496" s="236" t="s">
        <v>82</v>
      </c>
      <c r="AY496" s="14" t="s">
        <v>182</v>
      </c>
      <c r="BE496" s="237">
        <f>IF(N496="základní",J496,0)</f>
        <v>0</v>
      </c>
      <c r="BF496" s="237">
        <f>IF(N496="snížená",J496,0)</f>
        <v>0</v>
      </c>
      <c r="BG496" s="237">
        <f>IF(N496="zákl. přenesená",J496,0)</f>
        <v>0</v>
      </c>
      <c r="BH496" s="237">
        <f>IF(N496="sníž. přenesená",J496,0)</f>
        <v>0</v>
      </c>
      <c r="BI496" s="237">
        <f>IF(N496="nulová",J496,0)</f>
        <v>0</v>
      </c>
      <c r="BJ496" s="14" t="s">
        <v>80</v>
      </c>
      <c r="BK496" s="237">
        <f>ROUND(I496*H496,2)</f>
        <v>0</v>
      </c>
      <c r="BL496" s="14" t="s">
        <v>243</v>
      </c>
      <c r="BM496" s="236" t="s">
        <v>1672</v>
      </c>
    </row>
    <row r="497" s="2" customFormat="1" ht="24.15" customHeight="1">
      <c r="A497" s="35"/>
      <c r="B497" s="36"/>
      <c r="C497" s="243" t="s">
        <v>1673</v>
      </c>
      <c r="D497" s="243" t="s">
        <v>469</v>
      </c>
      <c r="E497" s="244" t="s">
        <v>1674</v>
      </c>
      <c r="F497" s="245" t="s">
        <v>1675</v>
      </c>
      <c r="G497" s="246" t="s">
        <v>197</v>
      </c>
      <c r="H497" s="247">
        <v>97.272999999999996</v>
      </c>
      <c r="I497" s="248"/>
      <c r="J497" s="249">
        <f>ROUND(I497*H497,2)</f>
        <v>0</v>
      </c>
      <c r="K497" s="250"/>
      <c r="L497" s="251"/>
      <c r="M497" s="252" t="s">
        <v>1</v>
      </c>
      <c r="N497" s="253" t="s">
        <v>38</v>
      </c>
      <c r="O497" s="88"/>
      <c r="P497" s="234">
        <f>O497*H497</f>
        <v>0</v>
      </c>
      <c r="Q497" s="234">
        <v>0.00038999999999999999</v>
      </c>
      <c r="R497" s="234">
        <f>Q497*H497</f>
        <v>0.03793647</v>
      </c>
      <c r="S497" s="234">
        <v>0</v>
      </c>
      <c r="T497" s="235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36" t="s">
        <v>308</v>
      </c>
      <c r="AT497" s="236" t="s">
        <v>469</v>
      </c>
      <c r="AU497" s="236" t="s">
        <v>82</v>
      </c>
      <c r="AY497" s="14" t="s">
        <v>182</v>
      </c>
      <c r="BE497" s="237">
        <f>IF(N497="základní",J497,0)</f>
        <v>0</v>
      </c>
      <c r="BF497" s="237">
        <f>IF(N497="snížená",J497,0)</f>
        <v>0</v>
      </c>
      <c r="BG497" s="237">
        <f>IF(N497="zákl. přenesená",J497,0)</f>
        <v>0</v>
      </c>
      <c r="BH497" s="237">
        <f>IF(N497="sníž. přenesená",J497,0)</f>
        <v>0</v>
      </c>
      <c r="BI497" s="237">
        <f>IF(N497="nulová",J497,0)</f>
        <v>0</v>
      </c>
      <c r="BJ497" s="14" t="s">
        <v>80</v>
      </c>
      <c r="BK497" s="237">
        <f>ROUND(I497*H497,2)</f>
        <v>0</v>
      </c>
      <c r="BL497" s="14" t="s">
        <v>243</v>
      </c>
      <c r="BM497" s="236" t="s">
        <v>1676</v>
      </c>
    </row>
    <row r="498" s="2" customFormat="1" ht="24.15" customHeight="1">
      <c r="A498" s="35"/>
      <c r="B498" s="36"/>
      <c r="C498" s="224" t="s">
        <v>1677</v>
      </c>
      <c r="D498" s="224" t="s">
        <v>184</v>
      </c>
      <c r="E498" s="225" t="s">
        <v>1678</v>
      </c>
      <c r="F498" s="226" t="s">
        <v>1679</v>
      </c>
      <c r="G498" s="227" t="s">
        <v>220</v>
      </c>
      <c r="H498" s="228">
        <v>4.0999999999999996</v>
      </c>
      <c r="I498" s="229"/>
      <c r="J498" s="230">
        <f>ROUND(I498*H498,2)</f>
        <v>0</v>
      </c>
      <c r="K498" s="231"/>
      <c r="L498" s="41"/>
      <c r="M498" s="232" t="s">
        <v>1</v>
      </c>
      <c r="N498" s="233" t="s">
        <v>38</v>
      </c>
      <c r="O498" s="88"/>
      <c r="P498" s="234">
        <f>O498*H498</f>
        <v>0</v>
      </c>
      <c r="Q498" s="234">
        <v>0</v>
      </c>
      <c r="R498" s="234">
        <f>Q498*H498</f>
        <v>0</v>
      </c>
      <c r="S498" s="234">
        <v>0</v>
      </c>
      <c r="T498" s="235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36" t="s">
        <v>243</v>
      </c>
      <c r="AT498" s="236" t="s">
        <v>184</v>
      </c>
      <c r="AU498" s="236" t="s">
        <v>82</v>
      </c>
      <c r="AY498" s="14" t="s">
        <v>182</v>
      </c>
      <c r="BE498" s="237">
        <f>IF(N498="základní",J498,0)</f>
        <v>0</v>
      </c>
      <c r="BF498" s="237">
        <f>IF(N498="snížená",J498,0)</f>
        <v>0</v>
      </c>
      <c r="BG498" s="237">
        <f>IF(N498="zákl. přenesená",J498,0)</f>
        <v>0</v>
      </c>
      <c r="BH498" s="237">
        <f>IF(N498="sníž. přenesená",J498,0)</f>
        <v>0</v>
      </c>
      <c r="BI498" s="237">
        <f>IF(N498="nulová",J498,0)</f>
        <v>0</v>
      </c>
      <c r="BJ498" s="14" t="s">
        <v>80</v>
      </c>
      <c r="BK498" s="237">
        <f>ROUND(I498*H498,2)</f>
        <v>0</v>
      </c>
      <c r="BL498" s="14" t="s">
        <v>243</v>
      </c>
      <c r="BM498" s="236" t="s">
        <v>1680</v>
      </c>
    </row>
    <row r="499" s="2" customFormat="1" ht="33" customHeight="1">
      <c r="A499" s="35"/>
      <c r="B499" s="36"/>
      <c r="C499" s="224" t="s">
        <v>1681</v>
      </c>
      <c r="D499" s="224" t="s">
        <v>184</v>
      </c>
      <c r="E499" s="225" t="s">
        <v>1682</v>
      </c>
      <c r="F499" s="226" t="s">
        <v>1683</v>
      </c>
      <c r="G499" s="227" t="s">
        <v>220</v>
      </c>
      <c r="H499" s="228">
        <v>12.300000000000001</v>
      </c>
      <c r="I499" s="229"/>
      <c r="J499" s="230">
        <f>ROUND(I499*H499,2)</f>
        <v>0</v>
      </c>
      <c r="K499" s="231"/>
      <c r="L499" s="41"/>
      <c r="M499" s="232" t="s">
        <v>1</v>
      </c>
      <c r="N499" s="233" t="s">
        <v>38</v>
      </c>
      <c r="O499" s="88"/>
      <c r="P499" s="234">
        <f>O499*H499</f>
        <v>0</v>
      </c>
      <c r="Q499" s="234">
        <v>0</v>
      </c>
      <c r="R499" s="234">
        <f>Q499*H499</f>
        <v>0</v>
      </c>
      <c r="S499" s="234">
        <v>0</v>
      </c>
      <c r="T499" s="235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36" t="s">
        <v>243</v>
      </c>
      <c r="AT499" s="236" t="s">
        <v>184</v>
      </c>
      <c r="AU499" s="236" t="s">
        <v>82</v>
      </c>
      <c r="AY499" s="14" t="s">
        <v>182</v>
      </c>
      <c r="BE499" s="237">
        <f>IF(N499="základní",J499,0)</f>
        <v>0</v>
      </c>
      <c r="BF499" s="237">
        <f>IF(N499="snížená",J499,0)</f>
        <v>0</v>
      </c>
      <c r="BG499" s="237">
        <f>IF(N499="zákl. přenesená",J499,0)</f>
        <v>0</v>
      </c>
      <c r="BH499" s="237">
        <f>IF(N499="sníž. přenesená",J499,0)</f>
        <v>0</v>
      </c>
      <c r="BI499" s="237">
        <f>IF(N499="nulová",J499,0)</f>
        <v>0</v>
      </c>
      <c r="BJ499" s="14" t="s">
        <v>80</v>
      </c>
      <c r="BK499" s="237">
        <f>ROUND(I499*H499,2)</f>
        <v>0</v>
      </c>
      <c r="BL499" s="14" t="s">
        <v>243</v>
      </c>
      <c r="BM499" s="236" t="s">
        <v>1684</v>
      </c>
    </row>
    <row r="500" s="12" customFormat="1" ht="22.8" customHeight="1">
      <c r="A500" s="12"/>
      <c r="B500" s="208"/>
      <c r="C500" s="209"/>
      <c r="D500" s="210" t="s">
        <v>72</v>
      </c>
      <c r="E500" s="222" t="s">
        <v>1685</v>
      </c>
      <c r="F500" s="222" t="s">
        <v>1686</v>
      </c>
      <c r="G500" s="209"/>
      <c r="H500" s="209"/>
      <c r="I500" s="212"/>
      <c r="J500" s="223">
        <f>BK500</f>
        <v>0</v>
      </c>
      <c r="K500" s="209"/>
      <c r="L500" s="214"/>
      <c r="M500" s="215"/>
      <c r="N500" s="216"/>
      <c r="O500" s="216"/>
      <c r="P500" s="217">
        <f>SUM(P501:P511)</f>
        <v>0</v>
      </c>
      <c r="Q500" s="216"/>
      <c r="R500" s="217">
        <f>SUM(R501:R511)</f>
        <v>0.87664792000000002</v>
      </c>
      <c r="S500" s="216"/>
      <c r="T500" s="218">
        <f>SUM(T501:T511)</f>
        <v>0.60033780000000003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9" t="s">
        <v>82</v>
      </c>
      <c r="AT500" s="220" t="s">
        <v>72</v>
      </c>
      <c r="AU500" s="220" t="s">
        <v>80</v>
      </c>
      <c r="AY500" s="219" t="s">
        <v>182</v>
      </c>
      <c r="BK500" s="221">
        <f>SUM(BK501:BK511)</f>
        <v>0</v>
      </c>
    </row>
    <row r="501" s="2" customFormat="1" ht="24.15" customHeight="1">
      <c r="A501" s="35"/>
      <c r="B501" s="36"/>
      <c r="C501" s="224" t="s">
        <v>1687</v>
      </c>
      <c r="D501" s="224" t="s">
        <v>184</v>
      </c>
      <c r="E501" s="225" t="s">
        <v>1688</v>
      </c>
      <c r="F501" s="226" t="s">
        <v>1689</v>
      </c>
      <c r="G501" s="227" t="s">
        <v>197</v>
      </c>
      <c r="H501" s="228">
        <v>11.800000000000001</v>
      </c>
      <c r="I501" s="229"/>
      <c r="J501" s="230">
        <f>ROUND(I501*H501,2)</f>
        <v>0</v>
      </c>
      <c r="K501" s="231"/>
      <c r="L501" s="41"/>
      <c r="M501" s="232" t="s">
        <v>1</v>
      </c>
      <c r="N501" s="233" t="s">
        <v>38</v>
      </c>
      <c r="O501" s="88"/>
      <c r="P501" s="234">
        <f>O501*H501</f>
        <v>0</v>
      </c>
      <c r="Q501" s="234">
        <v>0</v>
      </c>
      <c r="R501" s="234">
        <f>Q501*H501</f>
        <v>0</v>
      </c>
      <c r="S501" s="234">
        <v>0</v>
      </c>
      <c r="T501" s="235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36" t="s">
        <v>187</v>
      </c>
      <c r="AT501" s="236" t="s">
        <v>184</v>
      </c>
      <c r="AU501" s="236" t="s">
        <v>82</v>
      </c>
      <c r="AY501" s="14" t="s">
        <v>182</v>
      </c>
      <c r="BE501" s="237">
        <f>IF(N501="základní",J501,0)</f>
        <v>0</v>
      </c>
      <c r="BF501" s="237">
        <f>IF(N501="snížená",J501,0)</f>
        <v>0</v>
      </c>
      <c r="BG501" s="237">
        <f>IF(N501="zákl. přenesená",J501,0)</f>
        <v>0</v>
      </c>
      <c r="BH501" s="237">
        <f>IF(N501="sníž. přenesená",J501,0)</f>
        <v>0</v>
      </c>
      <c r="BI501" s="237">
        <f>IF(N501="nulová",J501,0)</f>
        <v>0</v>
      </c>
      <c r="BJ501" s="14" t="s">
        <v>80</v>
      </c>
      <c r="BK501" s="237">
        <f>ROUND(I501*H501,2)</f>
        <v>0</v>
      </c>
      <c r="BL501" s="14" t="s">
        <v>187</v>
      </c>
      <c r="BM501" s="236" t="s">
        <v>1690</v>
      </c>
    </row>
    <row r="502" s="2" customFormat="1" ht="24.15" customHeight="1">
      <c r="A502" s="35"/>
      <c r="B502" s="36"/>
      <c r="C502" s="224" t="s">
        <v>1691</v>
      </c>
      <c r="D502" s="224" t="s">
        <v>184</v>
      </c>
      <c r="E502" s="225" t="s">
        <v>1692</v>
      </c>
      <c r="F502" s="226" t="s">
        <v>1693</v>
      </c>
      <c r="G502" s="227" t="s">
        <v>197</v>
      </c>
      <c r="H502" s="228">
        <v>17.085999999999999</v>
      </c>
      <c r="I502" s="229"/>
      <c r="J502" s="230">
        <f>ROUND(I502*H502,2)</f>
        <v>0</v>
      </c>
      <c r="K502" s="231"/>
      <c r="L502" s="41"/>
      <c r="M502" s="232" t="s">
        <v>1</v>
      </c>
      <c r="N502" s="233" t="s">
        <v>38</v>
      </c>
      <c r="O502" s="88"/>
      <c r="P502" s="234">
        <f>O502*H502</f>
        <v>0</v>
      </c>
      <c r="Q502" s="234">
        <v>0</v>
      </c>
      <c r="R502" s="234">
        <f>Q502*H502</f>
        <v>0</v>
      </c>
      <c r="S502" s="234">
        <v>0</v>
      </c>
      <c r="T502" s="235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36" t="s">
        <v>187</v>
      </c>
      <c r="AT502" s="236" t="s">
        <v>184</v>
      </c>
      <c r="AU502" s="236" t="s">
        <v>82</v>
      </c>
      <c r="AY502" s="14" t="s">
        <v>182</v>
      </c>
      <c r="BE502" s="237">
        <f>IF(N502="základní",J502,0)</f>
        <v>0</v>
      </c>
      <c r="BF502" s="237">
        <f>IF(N502="snížená",J502,0)</f>
        <v>0</v>
      </c>
      <c r="BG502" s="237">
        <f>IF(N502="zákl. přenesená",J502,0)</f>
        <v>0</v>
      </c>
      <c r="BH502" s="237">
        <f>IF(N502="sníž. přenesená",J502,0)</f>
        <v>0</v>
      </c>
      <c r="BI502" s="237">
        <f>IF(N502="nulová",J502,0)</f>
        <v>0</v>
      </c>
      <c r="BJ502" s="14" t="s">
        <v>80</v>
      </c>
      <c r="BK502" s="237">
        <f>ROUND(I502*H502,2)</f>
        <v>0</v>
      </c>
      <c r="BL502" s="14" t="s">
        <v>187</v>
      </c>
      <c r="BM502" s="236" t="s">
        <v>1694</v>
      </c>
    </row>
    <row r="503" s="2" customFormat="1" ht="24.15" customHeight="1">
      <c r="A503" s="35"/>
      <c r="B503" s="36"/>
      <c r="C503" s="224" t="s">
        <v>1695</v>
      </c>
      <c r="D503" s="224" t="s">
        <v>184</v>
      </c>
      <c r="E503" s="225" t="s">
        <v>1696</v>
      </c>
      <c r="F503" s="226" t="s">
        <v>1697</v>
      </c>
      <c r="G503" s="227" t="s">
        <v>197</v>
      </c>
      <c r="H503" s="228">
        <v>101.58</v>
      </c>
      <c r="I503" s="229"/>
      <c r="J503" s="230">
        <f>ROUND(I503*H503,2)</f>
        <v>0</v>
      </c>
      <c r="K503" s="231"/>
      <c r="L503" s="41"/>
      <c r="M503" s="232" t="s">
        <v>1</v>
      </c>
      <c r="N503" s="233" t="s">
        <v>38</v>
      </c>
      <c r="O503" s="88"/>
      <c r="P503" s="234">
        <f>O503*H503</f>
        <v>0</v>
      </c>
      <c r="Q503" s="234">
        <v>0</v>
      </c>
      <c r="R503" s="234">
        <f>Q503*H503</f>
        <v>0</v>
      </c>
      <c r="S503" s="234">
        <v>0.0059100000000000003</v>
      </c>
      <c r="T503" s="235">
        <f>S503*H503</f>
        <v>0.60033780000000003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36" t="s">
        <v>243</v>
      </c>
      <c r="AT503" s="236" t="s">
        <v>184</v>
      </c>
      <c r="AU503" s="236" t="s">
        <v>82</v>
      </c>
      <c r="AY503" s="14" t="s">
        <v>182</v>
      </c>
      <c r="BE503" s="237">
        <f>IF(N503="základní",J503,0)</f>
        <v>0</v>
      </c>
      <c r="BF503" s="237">
        <f>IF(N503="snížená",J503,0)</f>
        <v>0</v>
      </c>
      <c r="BG503" s="237">
        <f>IF(N503="zákl. přenesená",J503,0)</f>
        <v>0</v>
      </c>
      <c r="BH503" s="237">
        <f>IF(N503="sníž. přenesená",J503,0)</f>
        <v>0</v>
      </c>
      <c r="BI503" s="237">
        <f>IF(N503="nulová",J503,0)</f>
        <v>0</v>
      </c>
      <c r="BJ503" s="14" t="s">
        <v>80</v>
      </c>
      <c r="BK503" s="237">
        <f>ROUND(I503*H503,2)</f>
        <v>0</v>
      </c>
      <c r="BL503" s="14" t="s">
        <v>243</v>
      </c>
      <c r="BM503" s="236" t="s">
        <v>1698</v>
      </c>
    </row>
    <row r="504" s="2" customFormat="1" ht="21.75" customHeight="1">
      <c r="A504" s="35"/>
      <c r="B504" s="36"/>
      <c r="C504" s="224" t="s">
        <v>1699</v>
      </c>
      <c r="D504" s="224" t="s">
        <v>184</v>
      </c>
      <c r="E504" s="225" t="s">
        <v>1700</v>
      </c>
      <c r="F504" s="226" t="s">
        <v>1701</v>
      </c>
      <c r="G504" s="227" t="s">
        <v>197</v>
      </c>
      <c r="H504" s="228">
        <v>108.868</v>
      </c>
      <c r="I504" s="229"/>
      <c r="J504" s="230">
        <f>ROUND(I504*H504,2)</f>
        <v>0</v>
      </c>
      <c r="K504" s="231"/>
      <c r="L504" s="41"/>
      <c r="M504" s="232" t="s">
        <v>1</v>
      </c>
      <c r="N504" s="233" t="s">
        <v>38</v>
      </c>
      <c r="O504" s="88"/>
      <c r="P504" s="234">
        <f>O504*H504</f>
        <v>0</v>
      </c>
      <c r="Q504" s="234">
        <v>0</v>
      </c>
      <c r="R504" s="234">
        <f>Q504*H504</f>
        <v>0</v>
      </c>
      <c r="S504" s="234">
        <v>0</v>
      </c>
      <c r="T504" s="235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36" t="s">
        <v>243</v>
      </c>
      <c r="AT504" s="236" t="s">
        <v>184</v>
      </c>
      <c r="AU504" s="236" t="s">
        <v>82</v>
      </c>
      <c r="AY504" s="14" t="s">
        <v>182</v>
      </c>
      <c r="BE504" s="237">
        <f>IF(N504="základní",J504,0)</f>
        <v>0</v>
      </c>
      <c r="BF504" s="237">
        <f>IF(N504="snížená",J504,0)</f>
        <v>0</v>
      </c>
      <c r="BG504" s="237">
        <f>IF(N504="zákl. přenesená",J504,0)</f>
        <v>0</v>
      </c>
      <c r="BH504" s="237">
        <f>IF(N504="sníž. přenesená",J504,0)</f>
        <v>0</v>
      </c>
      <c r="BI504" s="237">
        <f>IF(N504="nulová",J504,0)</f>
        <v>0</v>
      </c>
      <c r="BJ504" s="14" t="s">
        <v>80</v>
      </c>
      <c r="BK504" s="237">
        <f>ROUND(I504*H504,2)</f>
        <v>0</v>
      </c>
      <c r="BL504" s="14" t="s">
        <v>243</v>
      </c>
      <c r="BM504" s="236" t="s">
        <v>1702</v>
      </c>
    </row>
    <row r="505" s="2" customFormat="1" ht="37.8" customHeight="1">
      <c r="A505" s="35"/>
      <c r="B505" s="36"/>
      <c r="C505" s="243" t="s">
        <v>1703</v>
      </c>
      <c r="D505" s="243" t="s">
        <v>469</v>
      </c>
      <c r="E505" s="244" t="s">
        <v>1704</v>
      </c>
      <c r="F505" s="245" t="s">
        <v>1705</v>
      </c>
      <c r="G505" s="246" t="s">
        <v>197</v>
      </c>
      <c r="H505" s="247">
        <v>119.755</v>
      </c>
      <c r="I505" s="248"/>
      <c r="J505" s="249">
        <f>ROUND(I505*H505,2)</f>
        <v>0</v>
      </c>
      <c r="K505" s="250"/>
      <c r="L505" s="251"/>
      <c r="M505" s="252" t="s">
        <v>1</v>
      </c>
      <c r="N505" s="253" t="s">
        <v>38</v>
      </c>
      <c r="O505" s="88"/>
      <c r="P505" s="234">
        <f>O505*H505</f>
        <v>0</v>
      </c>
      <c r="Q505" s="234">
        <v>0.001</v>
      </c>
      <c r="R505" s="234">
        <f>Q505*H505</f>
        <v>0.119755</v>
      </c>
      <c r="S505" s="234">
        <v>0</v>
      </c>
      <c r="T505" s="235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36" t="s">
        <v>308</v>
      </c>
      <c r="AT505" s="236" t="s">
        <v>469</v>
      </c>
      <c r="AU505" s="236" t="s">
        <v>82</v>
      </c>
      <c r="AY505" s="14" t="s">
        <v>182</v>
      </c>
      <c r="BE505" s="237">
        <f>IF(N505="základní",J505,0)</f>
        <v>0</v>
      </c>
      <c r="BF505" s="237">
        <f>IF(N505="snížená",J505,0)</f>
        <v>0</v>
      </c>
      <c r="BG505" s="237">
        <f>IF(N505="zákl. přenesená",J505,0)</f>
        <v>0</v>
      </c>
      <c r="BH505" s="237">
        <f>IF(N505="sníž. přenesená",J505,0)</f>
        <v>0</v>
      </c>
      <c r="BI505" s="237">
        <f>IF(N505="nulová",J505,0)</f>
        <v>0</v>
      </c>
      <c r="BJ505" s="14" t="s">
        <v>80</v>
      </c>
      <c r="BK505" s="237">
        <f>ROUND(I505*H505,2)</f>
        <v>0</v>
      </c>
      <c r="BL505" s="14" t="s">
        <v>243</v>
      </c>
      <c r="BM505" s="236" t="s">
        <v>1706</v>
      </c>
    </row>
    <row r="506" s="2" customFormat="1" ht="24.15" customHeight="1">
      <c r="A506" s="35"/>
      <c r="B506" s="36"/>
      <c r="C506" s="224" t="s">
        <v>1707</v>
      </c>
      <c r="D506" s="224" t="s">
        <v>184</v>
      </c>
      <c r="E506" s="225" t="s">
        <v>1708</v>
      </c>
      <c r="F506" s="226" t="s">
        <v>1709</v>
      </c>
      <c r="G506" s="227" t="s">
        <v>197</v>
      </c>
      <c r="H506" s="228">
        <v>65</v>
      </c>
      <c r="I506" s="229"/>
      <c r="J506" s="230">
        <f>ROUND(I506*H506,2)</f>
        <v>0</v>
      </c>
      <c r="K506" s="231"/>
      <c r="L506" s="41"/>
      <c r="M506" s="232" t="s">
        <v>1</v>
      </c>
      <c r="N506" s="233" t="s">
        <v>38</v>
      </c>
      <c r="O506" s="88"/>
      <c r="P506" s="234">
        <f>O506*H506</f>
        <v>0</v>
      </c>
      <c r="Q506" s="234">
        <v>0.0010200000000000001</v>
      </c>
      <c r="R506" s="234">
        <f>Q506*H506</f>
        <v>0.066299999999999998</v>
      </c>
      <c r="S506" s="234">
        <v>0</v>
      </c>
      <c r="T506" s="235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36" t="s">
        <v>243</v>
      </c>
      <c r="AT506" s="236" t="s">
        <v>184</v>
      </c>
      <c r="AU506" s="236" t="s">
        <v>82</v>
      </c>
      <c r="AY506" s="14" t="s">
        <v>182</v>
      </c>
      <c r="BE506" s="237">
        <f>IF(N506="základní",J506,0)</f>
        <v>0</v>
      </c>
      <c r="BF506" s="237">
        <f>IF(N506="snížená",J506,0)</f>
        <v>0</v>
      </c>
      <c r="BG506" s="237">
        <f>IF(N506="zákl. přenesená",J506,0)</f>
        <v>0</v>
      </c>
      <c r="BH506" s="237">
        <f>IF(N506="sníž. přenesená",J506,0)</f>
        <v>0</v>
      </c>
      <c r="BI506" s="237">
        <f>IF(N506="nulová",J506,0)</f>
        <v>0</v>
      </c>
      <c r="BJ506" s="14" t="s">
        <v>80</v>
      </c>
      <c r="BK506" s="237">
        <f>ROUND(I506*H506,2)</f>
        <v>0</v>
      </c>
      <c r="BL506" s="14" t="s">
        <v>243</v>
      </c>
      <c r="BM506" s="236" t="s">
        <v>1710</v>
      </c>
    </row>
    <row r="507" s="2" customFormat="1" ht="16.5" customHeight="1">
      <c r="A507" s="35"/>
      <c r="B507" s="36"/>
      <c r="C507" s="243" t="s">
        <v>1711</v>
      </c>
      <c r="D507" s="243" t="s">
        <v>469</v>
      </c>
      <c r="E507" s="244" t="s">
        <v>1712</v>
      </c>
      <c r="F507" s="245" t="s">
        <v>1713</v>
      </c>
      <c r="G507" s="246" t="s">
        <v>197</v>
      </c>
      <c r="H507" s="247">
        <v>68.25</v>
      </c>
      <c r="I507" s="248"/>
      <c r="J507" s="249">
        <f>ROUND(I507*H507,2)</f>
        <v>0</v>
      </c>
      <c r="K507" s="250"/>
      <c r="L507" s="251"/>
      <c r="M507" s="252" t="s">
        <v>1</v>
      </c>
      <c r="N507" s="253" t="s">
        <v>38</v>
      </c>
      <c r="O507" s="88"/>
      <c r="P507" s="234">
        <f>O507*H507</f>
        <v>0</v>
      </c>
      <c r="Q507" s="234">
        <v>0.0060000000000000001</v>
      </c>
      <c r="R507" s="234">
        <f>Q507*H507</f>
        <v>0.40950000000000003</v>
      </c>
      <c r="S507" s="234">
        <v>0</v>
      </c>
      <c r="T507" s="235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36" t="s">
        <v>308</v>
      </c>
      <c r="AT507" s="236" t="s">
        <v>469</v>
      </c>
      <c r="AU507" s="236" t="s">
        <v>82</v>
      </c>
      <c r="AY507" s="14" t="s">
        <v>182</v>
      </c>
      <c r="BE507" s="237">
        <f>IF(N507="základní",J507,0)</f>
        <v>0</v>
      </c>
      <c r="BF507" s="237">
        <f>IF(N507="snížená",J507,0)</f>
        <v>0</v>
      </c>
      <c r="BG507" s="237">
        <f>IF(N507="zákl. přenesená",J507,0)</f>
        <v>0</v>
      </c>
      <c r="BH507" s="237">
        <f>IF(N507="sníž. přenesená",J507,0)</f>
        <v>0</v>
      </c>
      <c r="BI507" s="237">
        <f>IF(N507="nulová",J507,0)</f>
        <v>0</v>
      </c>
      <c r="BJ507" s="14" t="s">
        <v>80</v>
      </c>
      <c r="BK507" s="237">
        <f>ROUND(I507*H507,2)</f>
        <v>0</v>
      </c>
      <c r="BL507" s="14" t="s">
        <v>243</v>
      </c>
      <c r="BM507" s="236" t="s">
        <v>1714</v>
      </c>
    </row>
    <row r="508" s="2" customFormat="1" ht="24.15" customHeight="1">
      <c r="A508" s="35"/>
      <c r="B508" s="36"/>
      <c r="C508" s="224" t="s">
        <v>1715</v>
      </c>
      <c r="D508" s="224" t="s">
        <v>184</v>
      </c>
      <c r="E508" s="225" t="s">
        <v>1716</v>
      </c>
      <c r="F508" s="226" t="s">
        <v>1717</v>
      </c>
      <c r="G508" s="227" t="s">
        <v>197</v>
      </c>
      <c r="H508" s="228">
        <v>36.084000000000003</v>
      </c>
      <c r="I508" s="229"/>
      <c r="J508" s="230">
        <f>ROUND(I508*H508,2)</f>
        <v>0</v>
      </c>
      <c r="K508" s="231"/>
      <c r="L508" s="41"/>
      <c r="M508" s="232" t="s">
        <v>1</v>
      </c>
      <c r="N508" s="233" t="s">
        <v>38</v>
      </c>
      <c r="O508" s="88"/>
      <c r="P508" s="234">
        <f>O508*H508</f>
        <v>0</v>
      </c>
      <c r="Q508" s="234">
        <v>0.00023000000000000001</v>
      </c>
      <c r="R508" s="234">
        <f>Q508*H508</f>
        <v>0.0082993200000000007</v>
      </c>
      <c r="S508" s="234">
        <v>0</v>
      </c>
      <c r="T508" s="235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36" t="s">
        <v>243</v>
      </c>
      <c r="AT508" s="236" t="s">
        <v>184</v>
      </c>
      <c r="AU508" s="236" t="s">
        <v>82</v>
      </c>
      <c r="AY508" s="14" t="s">
        <v>182</v>
      </c>
      <c r="BE508" s="237">
        <f>IF(N508="základní",J508,0)</f>
        <v>0</v>
      </c>
      <c r="BF508" s="237">
        <f>IF(N508="snížená",J508,0)</f>
        <v>0</v>
      </c>
      <c r="BG508" s="237">
        <f>IF(N508="zákl. přenesená",J508,0)</f>
        <v>0</v>
      </c>
      <c r="BH508" s="237">
        <f>IF(N508="sníž. přenesená",J508,0)</f>
        <v>0</v>
      </c>
      <c r="BI508" s="237">
        <f>IF(N508="nulová",J508,0)</f>
        <v>0</v>
      </c>
      <c r="BJ508" s="14" t="s">
        <v>80</v>
      </c>
      <c r="BK508" s="237">
        <f>ROUND(I508*H508,2)</f>
        <v>0</v>
      </c>
      <c r="BL508" s="14" t="s">
        <v>243</v>
      </c>
      <c r="BM508" s="236" t="s">
        <v>1718</v>
      </c>
    </row>
    <row r="509" s="2" customFormat="1" ht="24.15" customHeight="1">
      <c r="A509" s="35"/>
      <c r="B509" s="36"/>
      <c r="C509" s="243" t="s">
        <v>1719</v>
      </c>
      <c r="D509" s="243" t="s">
        <v>469</v>
      </c>
      <c r="E509" s="244" t="s">
        <v>1720</v>
      </c>
      <c r="F509" s="245" t="s">
        <v>1721</v>
      </c>
      <c r="G509" s="246" t="s">
        <v>197</v>
      </c>
      <c r="H509" s="247">
        <v>37.887999999999998</v>
      </c>
      <c r="I509" s="248"/>
      <c r="J509" s="249">
        <f>ROUND(I509*H509,2)</f>
        <v>0</v>
      </c>
      <c r="K509" s="250"/>
      <c r="L509" s="251"/>
      <c r="M509" s="252" t="s">
        <v>1</v>
      </c>
      <c r="N509" s="253" t="s">
        <v>38</v>
      </c>
      <c r="O509" s="88"/>
      <c r="P509" s="234">
        <f>O509*H509</f>
        <v>0</v>
      </c>
      <c r="Q509" s="234">
        <v>0.0071999999999999998</v>
      </c>
      <c r="R509" s="234">
        <f>Q509*H509</f>
        <v>0.27279359999999997</v>
      </c>
      <c r="S509" s="234">
        <v>0</v>
      </c>
      <c r="T509" s="235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36" t="s">
        <v>308</v>
      </c>
      <c r="AT509" s="236" t="s">
        <v>469</v>
      </c>
      <c r="AU509" s="236" t="s">
        <v>82</v>
      </c>
      <c r="AY509" s="14" t="s">
        <v>182</v>
      </c>
      <c r="BE509" s="237">
        <f>IF(N509="základní",J509,0)</f>
        <v>0</v>
      </c>
      <c r="BF509" s="237">
        <f>IF(N509="snížená",J509,0)</f>
        <v>0</v>
      </c>
      <c r="BG509" s="237">
        <f>IF(N509="zákl. přenesená",J509,0)</f>
        <v>0</v>
      </c>
      <c r="BH509" s="237">
        <f>IF(N509="sníž. přenesená",J509,0)</f>
        <v>0</v>
      </c>
      <c r="BI509" s="237">
        <f>IF(N509="nulová",J509,0)</f>
        <v>0</v>
      </c>
      <c r="BJ509" s="14" t="s">
        <v>80</v>
      </c>
      <c r="BK509" s="237">
        <f>ROUND(I509*H509,2)</f>
        <v>0</v>
      </c>
      <c r="BL509" s="14" t="s">
        <v>243</v>
      </c>
      <c r="BM509" s="236" t="s">
        <v>1722</v>
      </c>
    </row>
    <row r="510" s="2" customFormat="1" ht="33" customHeight="1">
      <c r="A510" s="35"/>
      <c r="B510" s="36"/>
      <c r="C510" s="224" t="s">
        <v>1723</v>
      </c>
      <c r="D510" s="224" t="s">
        <v>184</v>
      </c>
      <c r="E510" s="225" t="s">
        <v>1724</v>
      </c>
      <c r="F510" s="226" t="s">
        <v>1725</v>
      </c>
      <c r="G510" s="227" t="s">
        <v>220</v>
      </c>
      <c r="H510" s="228">
        <v>0.877</v>
      </c>
      <c r="I510" s="229"/>
      <c r="J510" s="230">
        <f>ROUND(I510*H510,2)</f>
        <v>0</v>
      </c>
      <c r="K510" s="231"/>
      <c r="L510" s="41"/>
      <c r="M510" s="232" t="s">
        <v>1</v>
      </c>
      <c r="N510" s="233" t="s">
        <v>38</v>
      </c>
      <c r="O510" s="88"/>
      <c r="P510" s="234">
        <f>O510*H510</f>
        <v>0</v>
      </c>
      <c r="Q510" s="234">
        <v>0</v>
      </c>
      <c r="R510" s="234">
        <f>Q510*H510</f>
        <v>0</v>
      </c>
      <c r="S510" s="234">
        <v>0</v>
      </c>
      <c r="T510" s="235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36" t="s">
        <v>243</v>
      </c>
      <c r="AT510" s="236" t="s">
        <v>184</v>
      </c>
      <c r="AU510" s="236" t="s">
        <v>82</v>
      </c>
      <c r="AY510" s="14" t="s">
        <v>182</v>
      </c>
      <c r="BE510" s="237">
        <f>IF(N510="základní",J510,0)</f>
        <v>0</v>
      </c>
      <c r="BF510" s="237">
        <f>IF(N510="snížená",J510,0)</f>
        <v>0</v>
      </c>
      <c r="BG510" s="237">
        <f>IF(N510="zákl. přenesená",J510,0)</f>
        <v>0</v>
      </c>
      <c r="BH510" s="237">
        <f>IF(N510="sníž. přenesená",J510,0)</f>
        <v>0</v>
      </c>
      <c r="BI510" s="237">
        <f>IF(N510="nulová",J510,0)</f>
        <v>0</v>
      </c>
      <c r="BJ510" s="14" t="s">
        <v>80</v>
      </c>
      <c r="BK510" s="237">
        <f>ROUND(I510*H510,2)</f>
        <v>0</v>
      </c>
      <c r="BL510" s="14" t="s">
        <v>243</v>
      </c>
      <c r="BM510" s="236" t="s">
        <v>1726</v>
      </c>
    </row>
    <row r="511" s="2" customFormat="1" ht="37.8" customHeight="1">
      <c r="A511" s="35"/>
      <c r="B511" s="36"/>
      <c r="C511" s="224" t="s">
        <v>1727</v>
      </c>
      <c r="D511" s="224" t="s">
        <v>184</v>
      </c>
      <c r="E511" s="225" t="s">
        <v>1728</v>
      </c>
      <c r="F511" s="226" t="s">
        <v>1729</v>
      </c>
      <c r="G511" s="227" t="s">
        <v>220</v>
      </c>
      <c r="H511" s="228">
        <v>2.6309999999999998</v>
      </c>
      <c r="I511" s="229"/>
      <c r="J511" s="230">
        <f>ROUND(I511*H511,2)</f>
        <v>0</v>
      </c>
      <c r="K511" s="231"/>
      <c r="L511" s="41"/>
      <c r="M511" s="232" t="s">
        <v>1</v>
      </c>
      <c r="N511" s="233" t="s">
        <v>38</v>
      </c>
      <c r="O511" s="88"/>
      <c r="P511" s="234">
        <f>O511*H511</f>
        <v>0</v>
      </c>
      <c r="Q511" s="234">
        <v>0</v>
      </c>
      <c r="R511" s="234">
        <f>Q511*H511</f>
        <v>0</v>
      </c>
      <c r="S511" s="234">
        <v>0</v>
      </c>
      <c r="T511" s="235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36" t="s">
        <v>243</v>
      </c>
      <c r="AT511" s="236" t="s">
        <v>184</v>
      </c>
      <c r="AU511" s="236" t="s">
        <v>82</v>
      </c>
      <c r="AY511" s="14" t="s">
        <v>182</v>
      </c>
      <c r="BE511" s="237">
        <f>IF(N511="základní",J511,0)</f>
        <v>0</v>
      </c>
      <c r="BF511" s="237">
        <f>IF(N511="snížená",J511,0)</f>
        <v>0</v>
      </c>
      <c r="BG511" s="237">
        <f>IF(N511="zákl. přenesená",J511,0)</f>
        <v>0</v>
      </c>
      <c r="BH511" s="237">
        <f>IF(N511="sníž. přenesená",J511,0)</f>
        <v>0</v>
      </c>
      <c r="BI511" s="237">
        <f>IF(N511="nulová",J511,0)</f>
        <v>0</v>
      </c>
      <c r="BJ511" s="14" t="s">
        <v>80</v>
      </c>
      <c r="BK511" s="237">
        <f>ROUND(I511*H511,2)</f>
        <v>0</v>
      </c>
      <c r="BL511" s="14" t="s">
        <v>243</v>
      </c>
      <c r="BM511" s="236" t="s">
        <v>1730</v>
      </c>
    </row>
    <row r="512" s="12" customFormat="1" ht="22.8" customHeight="1">
      <c r="A512" s="12"/>
      <c r="B512" s="208"/>
      <c r="C512" s="209"/>
      <c r="D512" s="210" t="s">
        <v>72</v>
      </c>
      <c r="E512" s="222" t="s">
        <v>1731</v>
      </c>
      <c r="F512" s="222" t="s">
        <v>1732</v>
      </c>
      <c r="G512" s="209"/>
      <c r="H512" s="209"/>
      <c r="I512" s="212"/>
      <c r="J512" s="223">
        <f>BK512</f>
        <v>0</v>
      </c>
      <c r="K512" s="209"/>
      <c r="L512" s="214"/>
      <c r="M512" s="215"/>
      <c r="N512" s="216"/>
      <c r="O512" s="216"/>
      <c r="P512" s="217">
        <f>SUM(P513:P515)</f>
        <v>0</v>
      </c>
      <c r="Q512" s="216"/>
      <c r="R512" s="217">
        <f>SUM(R513:R515)</f>
        <v>0.020760000000000001</v>
      </c>
      <c r="S512" s="216"/>
      <c r="T512" s="218">
        <f>SUM(T513:T515)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9" t="s">
        <v>82</v>
      </c>
      <c r="AT512" s="220" t="s">
        <v>72</v>
      </c>
      <c r="AU512" s="220" t="s">
        <v>80</v>
      </c>
      <c r="AY512" s="219" t="s">
        <v>182</v>
      </c>
      <c r="BK512" s="221">
        <f>SUM(BK513:BK515)</f>
        <v>0</v>
      </c>
    </row>
    <row r="513" s="2" customFormat="1" ht="37.8" customHeight="1">
      <c r="A513" s="35"/>
      <c r="B513" s="36"/>
      <c r="C513" s="224" t="s">
        <v>1733</v>
      </c>
      <c r="D513" s="224" t="s">
        <v>184</v>
      </c>
      <c r="E513" s="225" t="s">
        <v>1734</v>
      </c>
      <c r="F513" s="226" t="s">
        <v>1735</v>
      </c>
      <c r="G513" s="227" t="s">
        <v>241</v>
      </c>
      <c r="H513" s="228">
        <v>6</v>
      </c>
      <c r="I513" s="229"/>
      <c r="J513" s="230">
        <f>ROUND(I513*H513,2)</f>
        <v>0</v>
      </c>
      <c r="K513" s="231"/>
      <c r="L513" s="41"/>
      <c r="M513" s="232" t="s">
        <v>1</v>
      </c>
      <c r="N513" s="233" t="s">
        <v>38</v>
      </c>
      <c r="O513" s="88"/>
      <c r="P513" s="234">
        <f>O513*H513</f>
        <v>0</v>
      </c>
      <c r="Q513" s="234">
        <v>0.00346</v>
      </c>
      <c r="R513" s="234">
        <f>Q513*H513</f>
        <v>0.020760000000000001</v>
      </c>
      <c r="S513" s="234">
        <v>0</v>
      </c>
      <c r="T513" s="235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36" t="s">
        <v>243</v>
      </c>
      <c r="AT513" s="236" t="s">
        <v>184</v>
      </c>
      <c r="AU513" s="236" t="s">
        <v>82</v>
      </c>
      <c r="AY513" s="14" t="s">
        <v>182</v>
      </c>
      <c r="BE513" s="237">
        <f>IF(N513="základní",J513,0)</f>
        <v>0</v>
      </c>
      <c r="BF513" s="237">
        <f>IF(N513="snížená",J513,0)</f>
        <v>0</v>
      </c>
      <c r="BG513" s="237">
        <f>IF(N513="zákl. přenesená",J513,0)</f>
        <v>0</v>
      </c>
      <c r="BH513" s="237">
        <f>IF(N513="sníž. přenesená",J513,0)</f>
        <v>0</v>
      </c>
      <c r="BI513" s="237">
        <f>IF(N513="nulová",J513,0)</f>
        <v>0</v>
      </c>
      <c r="BJ513" s="14" t="s">
        <v>80</v>
      </c>
      <c r="BK513" s="237">
        <f>ROUND(I513*H513,2)</f>
        <v>0</v>
      </c>
      <c r="BL513" s="14" t="s">
        <v>243</v>
      </c>
      <c r="BM513" s="236" t="s">
        <v>1736</v>
      </c>
    </row>
    <row r="514" s="2" customFormat="1" ht="24.15" customHeight="1">
      <c r="A514" s="35"/>
      <c r="B514" s="36"/>
      <c r="C514" s="224" t="s">
        <v>1737</v>
      </c>
      <c r="D514" s="224" t="s">
        <v>184</v>
      </c>
      <c r="E514" s="225" t="s">
        <v>1738</v>
      </c>
      <c r="F514" s="226" t="s">
        <v>1739</v>
      </c>
      <c r="G514" s="227" t="s">
        <v>220</v>
      </c>
      <c r="H514" s="228">
        <v>0.021000000000000001</v>
      </c>
      <c r="I514" s="229"/>
      <c r="J514" s="230">
        <f>ROUND(I514*H514,2)</f>
        <v>0</v>
      </c>
      <c r="K514" s="231"/>
      <c r="L514" s="41"/>
      <c r="M514" s="232" t="s">
        <v>1</v>
      </c>
      <c r="N514" s="233" t="s">
        <v>38</v>
      </c>
      <c r="O514" s="88"/>
      <c r="P514" s="234">
        <f>O514*H514</f>
        <v>0</v>
      </c>
      <c r="Q514" s="234">
        <v>0</v>
      </c>
      <c r="R514" s="234">
        <f>Q514*H514</f>
        <v>0</v>
      </c>
      <c r="S514" s="234">
        <v>0</v>
      </c>
      <c r="T514" s="235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36" t="s">
        <v>243</v>
      </c>
      <c r="AT514" s="236" t="s">
        <v>184</v>
      </c>
      <c r="AU514" s="236" t="s">
        <v>82</v>
      </c>
      <c r="AY514" s="14" t="s">
        <v>182</v>
      </c>
      <c r="BE514" s="237">
        <f>IF(N514="základní",J514,0)</f>
        <v>0</v>
      </c>
      <c r="BF514" s="237">
        <f>IF(N514="snížená",J514,0)</f>
        <v>0</v>
      </c>
      <c r="BG514" s="237">
        <f>IF(N514="zákl. přenesená",J514,0)</f>
        <v>0</v>
      </c>
      <c r="BH514" s="237">
        <f>IF(N514="sníž. přenesená",J514,0)</f>
        <v>0</v>
      </c>
      <c r="BI514" s="237">
        <f>IF(N514="nulová",J514,0)</f>
        <v>0</v>
      </c>
      <c r="BJ514" s="14" t="s">
        <v>80</v>
      </c>
      <c r="BK514" s="237">
        <f>ROUND(I514*H514,2)</f>
        <v>0</v>
      </c>
      <c r="BL514" s="14" t="s">
        <v>243</v>
      </c>
      <c r="BM514" s="236" t="s">
        <v>1740</v>
      </c>
    </row>
    <row r="515" s="2" customFormat="1" ht="33" customHeight="1">
      <c r="A515" s="35"/>
      <c r="B515" s="36"/>
      <c r="C515" s="224" t="s">
        <v>1741</v>
      </c>
      <c r="D515" s="224" t="s">
        <v>184</v>
      </c>
      <c r="E515" s="225" t="s">
        <v>1742</v>
      </c>
      <c r="F515" s="226" t="s">
        <v>1743</v>
      </c>
      <c r="G515" s="227" t="s">
        <v>220</v>
      </c>
      <c r="H515" s="228">
        <v>0.063</v>
      </c>
      <c r="I515" s="229"/>
      <c r="J515" s="230">
        <f>ROUND(I515*H515,2)</f>
        <v>0</v>
      </c>
      <c r="K515" s="231"/>
      <c r="L515" s="41"/>
      <c r="M515" s="232" t="s">
        <v>1</v>
      </c>
      <c r="N515" s="233" t="s">
        <v>38</v>
      </c>
      <c r="O515" s="88"/>
      <c r="P515" s="234">
        <f>O515*H515</f>
        <v>0</v>
      </c>
      <c r="Q515" s="234">
        <v>0</v>
      </c>
      <c r="R515" s="234">
        <f>Q515*H515</f>
        <v>0</v>
      </c>
      <c r="S515" s="234">
        <v>0</v>
      </c>
      <c r="T515" s="235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36" t="s">
        <v>243</v>
      </c>
      <c r="AT515" s="236" t="s">
        <v>184</v>
      </c>
      <c r="AU515" s="236" t="s">
        <v>82</v>
      </c>
      <c r="AY515" s="14" t="s">
        <v>182</v>
      </c>
      <c r="BE515" s="237">
        <f>IF(N515="základní",J515,0)</f>
        <v>0</v>
      </c>
      <c r="BF515" s="237">
        <f>IF(N515="snížená",J515,0)</f>
        <v>0</v>
      </c>
      <c r="BG515" s="237">
        <f>IF(N515="zákl. přenesená",J515,0)</f>
        <v>0</v>
      </c>
      <c r="BH515" s="237">
        <f>IF(N515="sníž. přenesená",J515,0)</f>
        <v>0</v>
      </c>
      <c r="BI515" s="237">
        <f>IF(N515="nulová",J515,0)</f>
        <v>0</v>
      </c>
      <c r="BJ515" s="14" t="s">
        <v>80</v>
      </c>
      <c r="BK515" s="237">
        <f>ROUND(I515*H515,2)</f>
        <v>0</v>
      </c>
      <c r="BL515" s="14" t="s">
        <v>243</v>
      </c>
      <c r="BM515" s="236" t="s">
        <v>1744</v>
      </c>
    </row>
    <row r="516" s="12" customFormat="1" ht="22.8" customHeight="1">
      <c r="A516" s="12"/>
      <c r="B516" s="208"/>
      <c r="C516" s="209"/>
      <c r="D516" s="210" t="s">
        <v>72</v>
      </c>
      <c r="E516" s="222" t="s">
        <v>1745</v>
      </c>
      <c r="F516" s="222" t="s">
        <v>1746</v>
      </c>
      <c r="G516" s="209"/>
      <c r="H516" s="209"/>
      <c r="I516" s="212"/>
      <c r="J516" s="223">
        <f>BK516</f>
        <v>0</v>
      </c>
      <c r="K516" s="209"/>
      <c r="L516" s="214"/>
      <c r="M516" s="215"/>
      <c r="N516" s="216"/>
      <c r="O516" s="216"/>
      <c r="P516" s="217">
        <f>SUM(P517:P520)</f>
        <v>0</v>
      </c>
      <c r="Q516" s="216"/>
      <c r="R516" s="217">
        <f>SUM(R517:R520)</f>
        <v>0.014760000000000001</v>
      </c>
      <c r="S516" s="216"/>
      <c r="T516" s="218">
        <f>SUM(T517:T520)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9" t="s">
        <v>82</v>
      </c>
      <c r="AT516" s="220" t="s">
        <v>72</v>
      </c>
      <c r="AU516" s="220" t="s">
        <v>80</v>
      </c>
      <c r="AY516" s="219" t="s">
        <v>182</v>
      </c>
      <c r="BK516" s="221">
        <f>SUM(BK517:BK520)</f>
        <v>0</v>
      </c>
    </row>
    <row r="517" s="2" customFormat="1" ht="37.8" customHeight="1">
      <c r="A517" s="35"/>
      <c r="B517" s="36"/>
      <c r="C517" s="224" t="s">
        <v>1747</v>
      </c>
      <c r="D517" s="224" t="s">
        <v>184</v>
      </c>
      <c r="E517" s="225" t="s">
        <v>1748</v>
      </c>
      <c r="F517" s="226" t="s">
        <v>1749</v>
      </c>
      <c r="G517" s="227" t="s">
        <v>241</v>
      </c>
      <c r="H517" s="228">
        <v>10</v>
      </c>
      <c r="I517" s="229"/>
      <c r="J517" s="230">
        <f>ROUND(I517*H517,2)</f>
        <v>0</v>
      </c>
      <c r="K517" s="231"/>
      <c r="L517" s="41"/>
      <c r="M517" s="232" t="s">
        <v>1</v>
      </c>
      <c r="N517" s="233" t="s">
        <v>38</v>
      </c>
      <c r="O517" s="88"/>
      <c r="P517" s="234">
        <f>O517*H517</f>
        <v>0</v>
      </c>
      <c r="Q517" s="234">
        <v>0.00114</v>
      </c>
      <c r="R517" s="234">
        <f>Q517*H517</f>
        <v>0.0114</v>
      </c>
      <c r="S517" s="234">
        <v>0</v>
      </c>
      <c r="T517" s="235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36" t="s">
        <v>243</v>
      </c>
      <c r="AT517" s="236" t="s">
        <v>184</v>
      </c>
      <c r="AU517" s="236" t="s">
        <v>82</v>
      </c>
      <c r="AY517" s="14" t="s">
        <v>182</v>
      </c>
      <c r="BE517" s="237">
        <f>IF(N517="základní",J517,0)</f>
        <v>0</v>
      </c>
      <c r="BF517" s="237">
        <f>IF(N517="snížená",J517,0)</f>
        <v>0</v>
      </c>
      <c r="BG517" s="237">
        <f>IF(N517="zákl. přenesená",J517,0)</f>
        <v>0</v>
      </c>
      <c r="BH517" s="237">
        <f>IF(N517="sníž. přenesená",J517,0)</f>
        <v>0</v>
      </c>
      <c r="BI517" s="237">
        <f>IF(N517="nulová",J517,0)</f>
        <v>0</v>
      </c>
      <c r="BJ517" s="14" t="s">
        <v>80</v>
      </c>
      <c r="BK517" s="237">
        <f>ROUND(I517*H517,2)</f>
        <v>0</v>
      </c>
      <c r="BL517" s="14" t="s">
        <v>243</v>
      </c>
      <c r="BM517" s="236" t="s">
        <v>1750</v>
      </c>
    </row>
    <row r="518" s="2" customFormat="1" ht="37.8" customHeight="1">
      <c r="A518" s="35"/>
      <c r="B518" s="36"/>
      <c r="C518" s="224" t="s">
        <v>1751</v>
      </c>
      <c r="D518" s="224" t="s">
        <v>184</v>
      </c>
      <c r="E518" s="225" t="s">
        <v>1752</v>
      </c>
      <c r="F518" s="226" t="s">
        <v>1753</v>
      </c>
      <c r="G518" s="227" t="s">
        <v>241</v>
      </c>
      <c r="H518" s="228">
        <v>2</v>
      </c>
      <c r="I518" s="229"/>
      <c r="J518" s="230">
        <f>ROUND(I518*H518,2)</f>
        <v>0</v>
      </c>
      <c r="K518" s="231"/>
      <c r="L518" s="41"/>
      <c r="M518" s="232" t="s">
        <v>1</v>
      </c>
      <c r="N518" s="233" t="s">
        <v>38</v>
      </c>
      <c r="O518" s="88"/>
      <c r="P518" s="234">
        <f>O518*H518</f>
        <v>0</v>
      </c>
      <c r="Q518" s="234">
        <v>0.0016800000000000001</v>
      </c>
      <c r="R518" s="234">
        <f>Q518*H518</f>
        <v>0.0033600000000000001</v>
      </c>
      <c r="S518" s="234">
        <v>0</v>
      </c>
      <c r="T518" s="235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36" t="s">
        <v>243</v>
      </c>
      <c r="AT518" s="236" t="s">
        <v>184</v>
      </c>
      <c r="AU518" s="236" t="s">
        <v>82</v>
      </c>
      <c r="AY518" s="14" t="s">
        <v>182</v>
      </c>
      <c r="BE518" s="237">
        <f>IF(N518="základní",J518,0)</f>
        <v>0</v>
      </c>
      <c r="BF518" s="237">
        <f>IF(N518="snížená",J518,0)</f>
        <v>0</v>
      </c>
      <c r="BG518" s="237">
        <f>IF(N518="zákl. přenesená",J518,0)</f>
        <v>0</v>
      </c>
      <c r="BH518" s="237">
        <f>IF(N518="sníž. přenesená",J518,0)</f>
        <v>0</v>
      </c>
      <c r="BI518" s="237">
        <f>IF(N518="nulová",J518,0)</f>
        <v>0</v>
      </c>
      <c r="BJ518" s="14" t="s">
        <v>80</v>
      </c>
      <c r="BK518" s="237">
        <f>ROUND(I518*H518,2)</f>
        <v>0</v>
      </c>
      <c r="BL518" s="14" t="s">
        <v>243</v>
      </c>
      <c r="BM518" s="236" t="s">
        <v>1754</v>
      </c>
    </row>
    <row r="519" s="2" customFormat="1" ht="24.15" customHeight="1">
      <c r="A519" s="35"/>
      <c r="B519" s="36"/>
      <c r="C519" s="224" t="s">
        <v>1755</v>
      </c>
      <c r="D519" s="224" t="s">
        <v>184</v>
      </c>
      <c r="E519" s="225" t="s">
        <v>1756</v>
      </c>
      <c r="F519" s="226" t="s">
        <v>1757</v>
      </c>
      <c r="G519" s="227" t="s">
        <v>220</v>
      </c>
      <c r="H519" s="228">
        <v>0.014999999999999999</v>
      </c>
      <c r="I519" s="229"/>
      <c r="J519" s="230">
        <f>ROUND(I519*H519,2)</f>
        <v>0</v>
      </c>
      <c r="K519" s="231"/>
      <c r="L519" s="41"/>
      <c r="M519" s="232" t="s">
        <v>1</v>
      </c>
      <c r="N519" s="233" t="s">
        <v>38</v>
      </c>
      <c r="O519" s="88"/>
      <c r="P519" s="234">
        <f>O519*H519</f>
        <v>0</v>
      </c>
      <c r="Q519" s="234">
        <v>0</v>
      </c>
      <c r="R519" s="234">
        <f>Q519*H519</f>
        <v>0</v>
      </c>
      <c r="S519" s="234">
        <v>0</v>
      </c>
      <c r="T519" s="235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36" t="s">
        <v>243</v>
      </c>
      <c r="AT519" s="236" t="s">
        <v>184</v>
      </c>
      <c r="AU519" s="236" t="s">
        <v>82</v>
      </c>
      <c r="AY519" s="14" t="s">
        <v>182</v>
      </c>
      <c r="BE519" s="237">
        <f>IF(N519="základní",J519,0)</f>
        <v>0</v>
      </c>
      <c r="BF519" s="237">
        <f>IF(N519="snížená",J519,0)</f>
        <v>0</v>
      </c>
      <c r="BG519" s="237">
        <f>IF(N519="zákl. přenesená",J519,0)</f>
        <v>0</v>
      </c>
      <c r="BH519" s="237">
        <f>IF(N519="sníž. přenesená",J519,0)</f>
        <v>0</v>
      </c>
      <c r="BI519" s="237">
        <f>IF(N519="nulová",J519,0)</f>
        <v>0</v>
      </c>
      <c r="BJ519" s="14" t="s">
        <v>80</v>
      </c>
      <c r="BK519" s="237">
        <f>ROUND(I519*H519,2)</f>
        <v>0</v>
      </c>
      <c r="BL519" s="14" t="s">
        <v>243</v>
      </c>
      <c r="BM519" s="236" t="s">
        <v>1758</v>
      </c>
    </row>
    <row r="520" s="2" customFormat="1" ht="33" customHeight="1">
      <c r="A520" s="35"/>
      <c r="B520" s="36"/>
      <c r="C520" s="224" t="s">
        <v>1759</v>
      </c>
      <c r="D520" s="224" t="s">
        <v>184</v>
      </c>
      <c r="E520" s="225" t="s">
        <v>1760</v>
      </c>
      <c r="F520" s="226" t="s">
        <v>1761</v>
      </c>
      <c r="G520" s="227" t="s">
        <v>220</v>
      </c>
      <c r="H520" s="228">
        <v>0.044999999999999998</v>
      </c>
      <c r="I520" s="229"/>
      <c r="J520" s="230">
        <f>ROUND(I520*H520,2)</f>
        <v>0</v>
      </c>
      <c r="K520" s="231"/>
      <c r="L520" s="41"/>
      <c r="M520" s="232" t="s">
        <v>1</v>
      </c>
      <c r="N520" s="233" t="s">
        <v>38</v>
      </c>
      <c r="O520" s="88"/>
      <c r="P520" s="234">
        <f>O520*H520</f>
        <v>0</v>
      </c>
      <c r="Q520" s="234">
        <v>0</v>
      </c>
      <c r="R520" s="234">
        <f>Q520*H520</f>
        <v>0</v>
      </c>
      <c r="S520" s="234">
        <v>0</v>
      </c>
      <c r="T520" s="235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36" t="s">
        <v>243</v>
      </c>
      <c r="AT520" s="236" t="s">
        <v>184</v>
      </c>
      <c r="AU520" s="236" t="s">
        <v>82</v>
      </c>
      <c r="AY520" s="14" t="s">
        <v>182</v>
      </c>
      <c r="BE520" s="237">
        <f>IF(N520="základní",J520,0)</f>
        <v>0</v>
      </c>
      <c r="BF520" s="237">
        <f>IF(N520="snížená",J520,0)</f>
        <v>0</v>
      </c>
      <c r="BG520" s="237">
        <f>IF(N520="zákl. přenesená",J520,0)</f>
        <v>0</v>
      </c>
      <c r="BH520" s="237">
        <f>IF(N520="sníž. přenesená",J520,0)</f>
        <v>0</v>
      </c>
      <c r="BI520" s="237">
        <f>IF(N520="nulová",J520,0)</f>
        <v>0</v>
      </c>
      <c r="BJ520" s="14" t="s">
        <v>80</v>
      </c>
      <c r="BK520" s="237">
        <f>ROUND(I520*H520,2)</f>
        <v>0</v>
      </c>
      <c r="BL520" s="14" t="s">
        <v>243</v>
      </c>
      <c r="BM520" s="236" t="s">
        <v>1762</v>
      </c>
    </row>
    <row r="521" s="12" customFormat="1" ht="22.8" customHeight="1">
      <c r="A521" s="12"/>
      <c r="B521" s="208"/>
      <c r="C521" s="209"/>
      <c r="D521" s="210" t="s">
        <v>72</v>
      </c>
      <c r="E521" s="222" t="s">
        <v>1763</v>
      </c>
      <c r="F521" s="222" t="s">
        <v>1764</v>
      </c>
      <c r="G521" s="209"/>
      <c r="H521" s="209"/>
      <c r="I521" s="212"/>
      <c r="J521" s="223">
        <f>BK521</f>
        <v>0</v>
      </c>
      <c r="K521" s="209"/>
      <c r="L521" s="214"/>
      <c r="M521" s="215"/>
      <c r="N521" s="216"/>
      <c r="O521" s="216"/>
      <c r="P521" s="217">
        <f>SUM(P522:P525)</f>
        <v>0</v>
      </c>
      <c r="Q521" s="216"/>
      <c r="R521" s="217">
        <f>SUM(R522:R525)</f>
        <v>0.0011900000000000001</v>
      </c>
      <c r="S521" s="216"/>
      <c r="T521" s="218">
        <f>SUM(T522:T525)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9" t="s">
        <v>82</v>
      </c>
      <c r="AT521" s="220" t="s">
        <v>72</v>
      </c>
      <c r="AU521" s="220" t="s">
        <v>80</v>
      </c>
      <c r="AY521" s="219" t="s">
        <v>182</v>
      </c>
      <c r="BK521" s="221">
        <f>SUM(BK522:BK525)</f>
        <v>0</v>
      </c>
    </row>
    <row r="522" s="2" customFormat="1" ht="16.5" customHeight="1">
      <c r="A522" s="35"/>
      <c r="B522" s="36"/>
      <c r="C522" s="224" t="s">
        <v>1765</v>
      </c>
      <c r="D522" s="224" t="s">
        <v>184</v>
      </c>
      <c r="E522" s="225" t="s">
        <v>1766</v>
      </c>
      <c r="F522" s="226" t="s">
        <v>1767</v>
      </c>
      <c r="G522" s="227" t="s">
        <v>241</v>
      </c>
      <c r="H522" s="228">
        <v>1</v>
      </c>
      <c r="I522" s="229"/>
      <c r="J522" s="230">
        <f>ROUND(I522*H522,2)</f>
        <v>0</v>
      </c>
      <c r="K522" s="231"/>
      <c r="L522" s="41"/>
      <c r="M522" s="232" t="s">
        <v>1</v>
      </c>
      <c r="N522" s="233" t="s">
        <v>38</v>
      </c>
      <c r="O522" s="88"/>
      <c r="P522" s="234">
        <f>O522*H522</f>
        <v>0</v>
      </c>
      <c r="Q522" s="234">
        <v>0.001</v>
      </c>
      <c r="R522" s="234">
        <f>Q522*H522</f>
        <v>0.001</v>
      </c>
      <c r="S522" s="234">
        <v>0</v>
      </c>
      <c r="T522" s="235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36" t="s">
        <v>243</v>
      </c>
      <c r="AT522" s="236" t="s">
        <v>184</v>
      </c>
      <c r="AU522" s="236" t="s">
        <v>82</v>
      </c>
      <c r="AY522" s="14" t="s">
        <v>182</v>
      </c>
      <c r="BE522" s="237">
        <f>IF(N522="základní",J522,0)</f>
        <v>0</v>
      </c>
      <c r="BF522" s="237">
        <f>IF(N522="snížená",J522,0)</f>
        <v>0</v>
      </c>
      <c r="BG522" s="237">
        <f>IF(N522="zákl. přenesená",J522,0)</f>
        <v>0</v>
      </c>
      <c r="BH522" s="237">
        <f>IF(N522="sníž. přenesená",J522,0)</f>
        <v>0</v>
      </c>
      <c r="BI522" s="237">
        <f>IF(N522="nulová",J522,0)</f>
        <v>0</v>
      </c>
      <c r="BJ522" s="14" t="s">
        <v>80</v>
      </c>
      <c r="BK522" s="237">
        <f>ROUND(I522*H522,2)</f>
        <v>0</v>
      </c>
      <c r="BL522" s="14" t="s">
        <v>243</v>
      </c>
      <c r="BM522" s="236" t="s">
        <v>1768</v>
      </c>
    </row>
    <row r="523" s="2" customFormat="1" ht="16.5" customHeight="1">
      <c r="A523" s="35"/>
      <c r="B523" s="36"/>
      <c r="C523" s="243" t="s">
        <v>1769</v>
      </c>
      <c r="D523" s="243" t="s">
        <v>469</v>
      </c>
      <c r="E523" s="244" t="s">
        <v>1770</v>
      </c>
      <c r="F523" s="245" t="s">
        <v>1771</v>
      </c>
      <c r="G523" s="246" t="s">
        <v>241</v>
      </c>
      <c r="H523" s="247">
        <v>1</v>
      </c>
      <c r="I523" s="248"/>
      <c r="J523" s="249">
        <f>ROUND(I523*H523,2)</f>
        <v>0</v>
      </c>
      <c r="K523" s="250"/>
      <c r="L523" s="251"/>
      <c r="M523" s="252" t="s">
        <v>1</v>
      </c>
      <c r="N523" s="253" t="s">
        <v>38</v>
      </c>
      <c r="O523" s="88"/>
      <c r="P523" s="234">
        <f>O523*H523</f>
        <v>0</v>
      </c>
      <c r="Q523" s="234">
        <v>0.00019000000000000001</v>
      </c>
      <c r="R523" s="234">
        <f>Q523*H523</f>
        <v>0.00019000000000000001</v>
      </c>
      <c r="S523" s="234">
        <v>0</v>
      </c>
      <c r="T523" s="235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36" t="s">
        <v>214</v>
      </c>
      <c r="AT523" s="236" t="s">
        <v>469</v>
      </c>
      <c r="AU523" s="236" t="s">
        <v>82</v>
      </c>
      <c r="AY523" s="14" t="s">
        <v>182</v>
      </c>
      <c r="BE523" s="237">
        <f>IF(N523="základní",J523,0)</f>
        <v>0</v>
      </c>
      <c r="BF523" s="237">
        <f>IF(N523="snížená",J523,0)</f>
        <v>0</v>
      </c>
      <c r="BG523" s="237">
        <f>IF(N523="zákl. přenesená",J523,0)</f>
        <v>0</v>
      </c>
      <c r="BH523" s="237">
        <f>IF(N523="sníž. přenesená",J523,0)</f>
        <v>0</v>
      </c>
      <c r="BI523" s="237">
        <f>IF(N523="nulová",J523,0)</f>
        <v>0</v>
      </c>
      <c r="BJ523" s="14" t="s">
        <v>80</v>
      </c>
      <c r="BK523" s="237">
        <f>ROUND(I523*H523,2)</f>
        <v>0</v>
      </c>
      <c r="BL523" s="14" t="s">
        <v>187</v>
      </c>
      <c r="BM523" s="236" t="s">
        <v>1772</v>
      </c>
    </row>
    <row r="524" s="2" customFormat="1" ht="24.15" customHeight="1">
      <c r="A524" s="35"/>
      <c r="B524" s="36"/>
      <c r="C524" s="224" t="s">
        <v>1773</v>
      </c>
      <c r="D524" s="224" t="s">
        <v>184</v>
      </c>
      <c r="E524" s="225" t="s">
        <v>1774</v>
      </c>
      <c r="F524" s="226" t="s">
        <v>1775</v>
      </c>
      <c r="G524" s="227" t="s">
        <v>220</v>
      </c>
      <c r="H524" s="228">
        <v>0.001</v>
      </c>
      <c r="I524" s="229"/>
      <c r="J524" s="230">
        <f>ROUND(I524*H524,2)</f>
        <v>0</v>
      </c>
      <c r="K524" s="231"/>
      <c r="L524" s="41"/>
      <c r="M524" s="232" t="s">
        <v>1</v>
      </c>
      <c r="N524" s="233" t="s">
        <v>38</v>
      </c>
      <c r="O524" s="88"/>
      <c r="P524" s="234">
        <f>O524*H524</f>
        <v>0</v>
      </c>
      <c r="Q524" s="234">
        <v>0</v>
      </c>
      <c r="R524" s="234">
        <f>Q524*H524</f>
        <v>0</v>
      </c>
      <c r="S524" s="234">
        <v>0</v>
      </c>
      <c r="T524" s="235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36" t="s">
        <v>243</v>
      </c>
      <c r="AT524" s="236" t="s">
        <v>184</v>
      </c>
      <c r="AU524" s="236" t="s">
        <v>82</v>
      </c>
      <c r="AY524" s="14" t="s">
        <v>182</v>
      </c>
      <c r="BE524" s="237">
        <f>IF(N524="základní",J524,0)</f>
        <v>0</v>
      </c>
      <c r="BF524" s="237">
        <f>IF(N524="snížená",J524,0)</f>
        <v>0</v>
      </c>
      <c r="BG524" s="237">
        <f>IF(N524="zákl. přenesená",J524,0)</f>
        <v>0</v>
      </c>
      <c r="BH524" s="237">
        <f>IF(N524="sníž. přenesená",J524,0)</f>
        <v>0</v>
      </c>
      <c r="BI524" s="237">
        <f>IF(N524="nulová",J524,0)</f>
        <v>0</v>
      </c>
      <c r="BJ524" s="14" t="s">
        <v>80</v>
      </c>
      <c r="BK524" s="237">
        <f>ROUND(I524*H524,2)</f>
        <v>0</v>
      </c>
      <c r="BL524" s="14" t="s">
        <v>243</v>
      </c>
      <c r="BM524" s="236" t="s">
        <v>1776</v>
      </c>
    </row>
    <row r="525" s="2" customFormat="1" ht="24.15" customHeight="1">
      <c r="A525" s="35"/>
      <c r="B525" s="36"/>
      <c r="C525" s="224" t="s">
        <v>1777</v>
      </c>
      <c r="D525" s="224" t="s">
        <v>184</v>
      </c>
      <c r="E525" s="225" t="s">
        <v>1778</v>
      </c>
      <c r="F525" s="226" t="s">
        <v>1779</v>
      </c>
      <c r="G525" s="227" t="s">
        <v>220</v>
      </c>
      <c r="H525" s="228">
        <v>0.0030000000000000001</v>
      </c>
      <c r="I525" s="229"/>
      <c r="J525" s="230">
        <f>ROUND(I525*H525,2)</f>
        <v>0</v>
      </c>
      <c r="K525" s="231"/>
      <c r="L525" s="41"/>
      <c r="M525" s="232" t="s">
        <v>1</v>
      </c>
      <c r="N525" s="233" t="s">
        <v>38</v>
      </c>
      <c r="O525" s="88"/>
      <c r="P525" s="234">
        <f>O525*H525</f>
        <v>0</v>
      </c>
      <c r="Q525" s="234">
        <v>0</v>
      </c>
      <c r="R525" s="234">
        <f>Q525*H525</f>
        <v>0</v>
      </c>
      <c r="S525" s="234">
        <v>0</v>
      </c>
      <c r="T525" s="235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36" t="s">
        <v>243</v>
      </c>
      <c r="AT525" s="236" t="s">
        <v>184</v>
      </c>
      <c r="AU525" s="236" t="s">
        <v>82</v>
      </c>
      <c r="AY525" s="14" t="s">
        <v>182</v>
      </c>
      <c r="BE525" s="237">
        <f>IF(N525="základní",J525,0)</f>
        <v>0</v>
      </c>
      <c r="BF525" s="237">
        <f>IF(N525="snížená",J525,0)</f>
        <v>0</v>
      </c>
      <c r="BG525" s="237">
        <f>IF(N525="zákl. přenesená",J525,0)</f>
        <v>0</v>
      </c>
      <c r="BH525" s="237">
        <f>IF(N525="sníž. přenesená",J525,0)</f>
        <v>0</v>
      </c>
      <c r="BI525" s="237">
        <f>IF(N525="nulová",J525,0)</f>
        <v>0</v>
      </c>
      <c r="BJ525" s="14" t="s">
        <v>80</v>
      </c>
      <c r="BK525" s="237">
        <f>ROUND(I525*H525,2)</f>
        <v>0</v>
      </c>
      <c r="BL525" s="14" t="s">
        <v>243</v>
      </c>
      <c r="BM525" s="236" t="s">
        <v>1780</v>
      </c>
    </row>
    <row r="526" s="12" customFormat="1" ht="22.8" customHeight="1">
      <c r="A526" s="12"/>
      <c r="B526" s="208"/>
      <c r="C526" s="209"/>
      <c r="D526" s="210" t="s">
        <v>72</v>
      </c>
      <c r="E526" s="222" t="s">
        <v>330</v>
      </c>
      <c r="F526" s="222" t="s">
        <v>331</v>
      </c>
      <c r="G526" s="209"/>
      <c r="H526" s="209"/>
      <c r="I526" s="212"/>
      <c r="J526" s="223">
        <f>BK526</f>
        <v>0</v>
      </c>
      <c r="K526" s="209"/>
      <c r="L526" s="214"/>
      <c r="M526" s="215"/>
      <c r="N526" s="216"/>
      <c r="O526" s="216"/>
      <c r="P526" s="217">
        <f>SUM(P527:P529)</f>
        <v>0</v>
      </c>
      <c r="Q526" s="216"/>
      <c r="R526" s="217">
        <f>SUM(R527:R529)</f>
        <v>0.45157499999999995</v>
      </c>
      <c r="S526" s="216"/>
      <c r="T526" s="218">
        <f>SUM(T527:T529)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19" t="s">
        <v>82</v>
      </c>
      <c r="AT526" s="220" t="s">
        <v>72</v>
      </c>
      <c r="AU526" s="220" t="s">
        <v>80</v>
      </c>
      <c r="AY526" s="219" t="s">
        <v>182</v>
      </c>
      <c r="BK526" s="221">
        <f>SUM(BK527:BK529)</f>
        <v>0</v>
      </c>
    </row>
    <row r="527" s="2" customFormat="1" ht="24.15" customHeight="1">
      <c r="A527" s="35"/>
      <c r="B527" s="36"/>
      <c r="C527" s="224" t="s">
        <v>1781</v>
      </c>
      <c r="D527" s="224" t="s">
        <v>184</v>
      </c>
      <c r="E527" s="225" t="s">
        <v>1782</v>
      </c>
      <c r="F527" s="226" t="s">
        <v>1783</v>
      </c>
      <c r="G527" s="227" t="s">
        <v>197</v>
      </c>
      <c r="H527" s="228">
        <v>4.5</v>
      </c>
      <c r="I527" s="229"/>
      <c r="J527" s="230">
        <f>ROUND(I527*H527,2)</f>
        <v>0</v>
      </c>
      <c r="K527" s="231"/>
      <c r="L527" s="41"/>
      <c r="M527" s="232" t="s">
        <v>1</v>
      </c>
      <c r="N527" s="233" t="s">
        <v>38</v>
      </c>
      <c r="O527" s="88"/>
      <c r="P527" s="234">
        <f>O527*H527</f>
        <v>0</v>
      </c>
      <c r="Q527" s="234">
        <v>0.10035</v>
      </c>
      <c r="R527" s="234">
        <f>Q527*H527</f>
        <v>0.45157499999999995</v>
      </c>
      <c r="S527" s="234">
        <v>0</v>
      </c>
      <c r="T527" s="235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36" t="s">
        <v>243</v>
      </c>
      <c r="AT527" s="236" t="s">
        <v>184</v>
      </c>
      <c r="AU527" s="236" t="s">
        <v>82</v>
      </c>
      <c r="AY527" s="14" t="s">
        <v>182</v>
      </c>
      <c r="BE527" s="237">
        <f>IF(N527="základní",J527,0)</f>
        <v>0</v>
      </c>
      <c r="BF527" s="237">
        <f>IF(N527="snížená",J527,0)</f>
        <v>0</v>
      </c>
      <c r="BG527" s="237">
        <f>IF(N527="zákl. přenesená",J527,0)</f>
        <v>0</v>
      </c>
      <c r="BH527" s="237">
        <f>IF(N527="sníž. přenesená",J527,0)</f>
        <v>0</v>
      </c>
      <c r="BI527" s="237">
        <f>IF(N527="nulová",J527,0)</f>
        <v>0</v>
      </c>
      <c r="BJ527" s="14" t="s">
        <v>80</v>
      </c>
      <c r="BK527" s="237">
        <f>ROUND(I527*H527,2)</f>
        <v>0</v>
      </c>
      <c r="BL527" s="14" t="s">
        <v>243</v>
      </c>
      <c r="BM527" s="236" t="s">
        <v>1784</v>
      </c>
    </row>
    <row r="528" s="2" customFormat="1" ht="24.15" customHeight="1">
      <c r="A528" s="35"/>
      <c r="B528" s="36"/>
      <c r="C528" s="224" t="s">
        <v>1785</v>
      </c>
      <c r="D528" s="224" t="s">
        <v>184</v>
      </c>
      <c r="E528" s="225" t="s">
        <v>1786</v>
      </c>
      <c r="F528" s="226" t="s">
        <v>1787</v>
      </c>
      <c r="G528" s="227" t="s">
        <v>220</v>
      </c>
      <c r="H528" s="228">
        <v>0.45200000000000001</v>
      </c>
      <c r="I528" s="229"/>
      <c r="J528" s="230">
        <f>ROUND(I528*H528,2)</f>
        <v>0</v>
      </c>
      <c r="K528" s="231"/>
      <c r="L528" s="41"/>
      <c r="M528" s="232" t="s">
        <v>1</v>
      </c>
      <c r="N528" s="233" t="s">
        <v>38</v>
      </c>
      <c r="O528" s="88"/>
      <c r="P528" s="234">
        <f>O528*H528</f>
        <v>0</v>
      </c>
      <c r="Q528" s="234">
        <v>0</v>
      </c>
      <c r="R528" s="234">
        <f>Q528*H528</f>
        <v>0</v>
      </c>
      <c r="S528" s="234">
        <v>0</v>
      </c>
      <c r="T528" s="235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36" t="s">
        <v>243</v>
      </c>
      <c r="AT528" s="236" t="s">
        <v>184</v>
      </c>
      <c r="AU528" s="236" t="s">
        <v>82</v>
      </c>
      <c r="AY528" s="14" t="s">
        <v>182</v>
      </c>
      <c r="BE528" s="237">
        <f>IF(N528="základní",J528,0)</f>
        <v>0</v>
      </c>
      <c r="BF528" s="237">
        <f>IF(N528="snížená",J528,0)</f>
        <v>0</v>
      </c>
      <c r="BG528" s="237">
        <f>IF(N528="zákl. přenesená",J528,0)</f>
        <v>0</v>
      </c>
      <c r="BH528" s="237">
        <f>IF(N528="sníž. přenesená",J528,0)</f>
        <v>0</v>
      </c>
      <c r="BI528" s="237">
        <f>IF(N528="nulová",J528,0)</f>
        <v>0</v>
      </c>
      <c r="BJ528" s="14" t="s">
        <v>80</v>
      </c>
      <c r="BK528" s="237">
        <f>ROUND(I528*H528,2)</f>
        <v>0</v>
      </c>
      <c r="BL528" s="14" t="s">
        <v>243</v>
      </c>
      <c r="BM528" s="236" t="s">
        <v>1788</v>
      </c>
    </row>
    <row r="529" s="2" customFormat="1" ht="33" customHeight="1">
      <c r="A529" s="35"/>
      <c r="B529" s="36"/>
      <c r="C529" s="224" t="s">
        <v>1789</v>
      </c>
      <c r="D529" s="224" t="s">
        <v>184</v>
      </c>
      <c r="E529" s="225" t="s">
        <v>1790</v>
      </c>
      <c r="F529" s="226" t="s">
        <v>1791</v>
      </c>
      <c r="G529" s="227" t="s">
        <v>220</v>
      </c>
      <c r="H529" s="228">
        <v>1.3560000000000001</v>
      </c>
      <c r="I529" s="229"/>
      <c r="J529" s="230">
        <f>ROUND(I529*H529,2)</f>
        <v>0</v>
      </c>
      <c r="K529" s="231"/>
      <c r="L529" s="41"/>
      <c r="M529" s="232" t="s">
        <v>1</v>
      </c>
      <c r="N529" s="233" t="s">
        <v>38</v>
      </c>
      <c r="O529" s="88"/>
      <c r="P529" s="234">
        <f>O529*H529</f>
        <v>0</v>
      </c>
      <c r="Q529" s="234">
        <v>0</v>
      </c>
      <c r="R529" s="234">
        <f>Q529*H529</f>
        <v>0</v>
      </c>
      <c r="S529" s="234">
        <v>0</v>
      </c>
      <c r="T529" s="235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36" t="s">
        <v>243</v>
      </c>
      <c r="AT529" s="236" t="s">
        <v>184</v>
      </c>
      <c r="AU529" s="236" t="s">
        <v>82</v>
      </c>
      <c r="AY529" s="14" t="s">
        <v>182</v>
      </c>
      <c r="BE529" s="237">
        <f>IF(N529="základní",J529,0)</f>
        <v>0</v>
      </c>
      <c r="BF529" s="237">
        <f>IF(N529="snížená",J529,0)</f>
        <v>0</v>
      </c>
      <c r="BG529" s="237">
        <f>IF(N529="zákl. přenesená",J529,0)</f>
        <v>0</v>
      </c>
      <c r="BH529" s="237">
        <f>IF(N529="sníž. přenesená",J529,0)</f>
        <v>0</v>
      </c>
      <c r="BI529" s="237">
        <f>IF(N529="nulová",J529,0)</f>
        <v>0</v>
      </c>
      <c r="BJ529" s="14" t="s">
        <v>80</v>
      </c>
      <c r="BK529" s="237">
        <f>ROUND(I529*H529,2)</f>
        <v>0</v>
      </c>
      <c r="BL529" s="14" t="s">
        <v>243</v>
      </c>
      <c r="BM529" s="236" t="s">
        <v>1792</v>
      </c>
    </row>
    <row r="530" s="12" customFormat="1" ht="22.8" customHeight="1">
      <c r="A530" s="12"/>
      <c r="B530" s="208"/>
      <c r="C530" s="209"/>
      <c r="D530" s="210" t="s">
        <v>72</v>
      </c>
      <c r="E530" s="222" t="s">
        <v>1793</v>
      </c>
      <c r="F530" s="222" t="s">
        <v>1794</v>
      </c>
      <c r="G530" s="209"/>
      <c r="H530" s="209"/>
      <c r="I530" s="212"/>
      <c r="J530" s="223">
        <f>BK530</f>
        <v>0</v>
      </c>
      <c r="K530" s="209"/>
      <c r="L530" s="214"/>
      <c r="M530" s="215"/>
      <c r="N530" s="216"/>
      <c r="O530" s="216"/>
      <c r="P530" s="217">
        <f>SUM(P531:P546)</f>
        <v>0</v>
      </c>
      <c r="Q530" s="216"/>
      <c r="R530" s="217">
        <f>SUM(R531:R546)</f>
        <v>9.7798930199999994</v>
      </c>
      <c r="S530" s="216"/>
      <c r="T530" s="218">
        <f>SUM(T531:T546)</f>
        <v>6.9357600000000001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9" t="s">
        <v>82</v>
      </c>
      <c r="AT530" s="220" t="s">
        <v>72</v>
      </c>
      <c r="AU530" s="220" t="s">
        <v>80</v>
      </c>
      <c r="AY530" s="219" t="s">
        <v>182</v>
      </c>
      <c r="BK530" s="221">
        <f>SUM(BK531:BK546)</f>
        <v>0</v>
      </c>
    </row>
    <row r="531" s="2" customFormat="1" ht="24.15" customHeight="1">
      <c r="A531" s="35"/>
      <c r="B531" s="36"/>
      <c r="C531" s="224" t="s">
        <v>1795</v>
      </c>
      <c r="D531" s="224" t="s">
        <v>184</v>
      </c>
      <c r="E531" s="225" t="s">
        <v>1796</v>
      </c>
      <c r="F531" s="226" t="s">
        <v>1797</v>
      </c>
      <c r="G531" s="227" t="s">
        <v>186</v>
      </c>
      <c r="H531" s="228">
        <v>4.726</v>
      </c>
      <c r="I531" s="229"/>
      <c r="J531" s="230">
        <f>ROUND(I531*H531,2)</f>
        <v>0</v>
      </c>
      <c r="K531" s="231"/>
      <c r="L531" s="41"/>
      <c r="M531" s="232" t="s">
        <v>1</v>
      </c>
      <c r="N531" s="233" t="s">
        <v>38</v>
      </c>
      <c r="O531" s="88"/>
      <c r="P531" s="234">
        <f>O531*H531</f>
        <v>0</v>
      </c>
      <c r="Q531" s="234">
        <v>0.00122</v>
      </c>
      <c r="R531" s="234">
        <f>Q531*H531</f>
        <v>0.0057657199999999994</v>
      </c>
      <c r="S531" s="234">
        <v>0</v>
      </c>
      <c r="T531" s="235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36" t="s">
        <v>243</v>
      </c>
      <c r="AT531" s="236" t="s">
        <v>184</v>
      </c>
      <c r="AU531" s="236" t="s">
        <v>82</v>
      </c>
      <c r="AY531" s="14" t="s">
        <v>182</v>
      </c>
      <c r="BE531" s="237">
        <f>IF(N531="základní",J531,0)</f>
        <v>0</v>
      </c>
      <c r="BF531" s="237">
        <f>IF(N531="snížená",J531,0)</f>
        <v>0</v>
      </c>
      <c r="BG531" s="237">
        <f>IF(N531="zákl. přenesená",J531,0)</f>
        <v>0</v>
      </c>
      <c r="BH531" s="237">
        <f>IF(N531="sníž. přenesená",J531,0)</f>
        <v>0</v>
      </c>
      <c r="BI531" s="237">
        <f>IF(N531="nulová",J531,0)</f>
        <v>0</v>
      </c>
      <c r="BJ531" s="14" t="s">
        <v>80</v>
      </c>
      <c r="BK531" s="237">
        <f>ROUND(I531*H531,2)</f>
        <v>0</v>
      </c>
      <c r="BL531" s="14" t="s">
        <v>243</v>
      </c>
      <c r="BM531" s="236" t="s">
        <v>1798</v>
      </c>
    </row>
    <row r="532" s="2" customFormat="1" ht="37.8" customHeight="1">
      <c r="A532" s="35"/>
      <c r="B532" s="36"/>
      <c r="C532" s="224" t="s">
        <v>1799</v>
      </c>
      <c r="D532" s="224" t="s">
        <v>184</v>
      </c>
      <c r="E532" s="225" t="s">
        <v>1800</v>
      </c>
      <c r="F532" s="226" t="s">
        <v>1801</v>
      </c>
      <c r="G532" s="227" t="s">
        <v>236</v>
      </c>
      <c r="H532" s="228">
        <v>190</v>
      </c>
      <c r="I532" s="229"/>
      <c r="J532" s="230">
        <f>ROUND(I532*H532,2)</f>
        <v>0</v>
      </c>
      <c r="K532" s="231"/>
      <c r="L532" s="41"/>
      <c r="M532" s="232" t="s">
        <v>1</v>
      </c>
      <c r="N532" s="233" t="s">
        <v>38</v>
      </c>
      <c r="O532" s="88"/>
      <c r="P532" s="234">
        <f>O532*H532</f>
        <v>0</v>
      </c>
      <c r="Q532" s="234">
        <v>0</v>
      </c>
      <c r="R532" s="234">
        <f>Q532*H532</f>
        <v>0</v>
      </c>
      <c r="S532" s="234">
        <v>0</v>
      </c>
      <c r="T532" s="235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36" t="s">
        <v>243</v>
      </c>
      <c r="AT532" s="236" t="s">
        <v>184</v>
      </c>
      <c r="AU532" s="236" t="s">
        <v>82</v>
      </c>
      <c r="AY532" s="14" t="s">
        <v>182</v>
      </c>
      <c r="BE532" s="237">
        <f>IF(N532="základní",J532,0)</f>
        <v>0</v>
      </c>
      <c r="BF532" s="237">
        <f>IF(N532="snížená",J532,0)</f>
        <v>0</v>
      </c>
      <c r="BG532" s="237">
        <f>IF(N532="zákl. přenesená",J532,0)</f>
        <v>0</v>
      </c>
      <c r="BH532" s="237">
        <f>IF(N532="sníž. přenesená",J532,0)</f>
        <v>0</v>
      </c>
      <c r="BI532" s="237">
        <f>IF(N532="nulová",J532,0)</f>
        <v>0</v>
      </c>
      <c r="BJ532" s="14" t="s">
        <v>80</v>
      </c>
      <c r="BK532" s="237">
        <f>ROUND(I532*H532,2)</f>
        <v>0</v>
      </c>
      <c r="BL532" s="14" t="s">
        <v>243</v>
      </c>
      <c r="BM532" s="236" t="s">
        <v>1802</v>
      </c>
    </row>
    <row r="533" s="2" customFormat="1" ht="24.15" customHeight="1">
      <c r="A533" s="35"/>
      <c r="B533" s="36"/>
      <c r="C533" s="243" t="s">
        <v>1803</v>
      </c>
      <c r="D533" s="243" t="s">
        <v>469</v>
      </c>
      <c r="E533" s="244" t="s">
        <v>1804</v>
      </c>
      <c r="F533" s="245" t="s">
        <v>1805</v>
      </c>
      <c r="G533" s="246" t="s">
        <v>186</v>
      </c>
      <c r="H533" s="247">
        <v>1.2769999999999999</v>
      </c>
      <c r="I533" s="248"/>
      <c r="J533" s="249">
        <f>ROUND(I533*H533,2)</f>
        <v>0</v>
      </c>
      <c r="K533" s="250"/>
      <c r="L533" s="251"/>
      <c r="M533" s="252" t="s">
        <v>1</v>
      </c>
      <c r="N533" s="253" t="s">
        <v>38</v>
      </c>
      <c r="O533" s="88"/>
      <c r="P533" s="234">
        <f>O533*H533</f>
        <v>0</v>
      </c>
      <c r="Q533" s="234">
        <v>0.44</v>
      </c>
      <c r="R533" s="234">
        <f>Q533*H533</f>
        <v>0.56187999999999994</v>
      </c>
      <c r="S533" s="234">
        <v>0</v>
      </c>
      <c r="T533" s="235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36" t="s">
        <v>308</v>
      </c>
      <c r="AT533" s="236" t="s">
        <v>469</v>
      </c>
      <c r="AU533" s="236" t="s">
        <v>82</v>
      </c>
      <c r="AY533" s="14" t="s">
        <v>182</v>
      </c>
      <c r="BE533" s="237">
        <f>IF(N533="základní",J533,0)</f>
        <v>0</v>
      </c>
      <c r="BF533" s="237">
        <f>IF(N533="snížená",J533,0)</f>
        <v>0</v>
      </c>
      <c r="BG533" s="237">
        <f>IF(N533="zákl. přenesená",J533,0)</f>
        <v>0</v>
      </c>
      <c r="BH533" s="237">
        <f>IF(N533="sníž. přenesená",J533,0)</f>
        <v>0</v>
      </c>
      <c r="BI533" s="237">
        <f>IF(N533="nulová",J533,0)</f>
        <v>0</v>
      </c>
      <c r="BJ533" s="14" t="s">
        <v>80</v>
      </c>
      <c r="BK533" s="237">
        <f>ROUND(I533*H533,2)</f>
        <v>0</v>
      </c>
      <c r="BL533" s="14" t="s">
        <v>243</v>
      </c>
      <c r="BM533" s="236" t="s">
        <v>1806</v>
      </c>
    </row>
    <row r="534" s="2" customFormat="1" ht="24.15" customHeight="1">
      <c r="A534" s="35"/>
      <c r="B534" s="36"/>
      <c r="C534" s="224" t="s">
        <v>1807</v>
      </c>
      <c r="D534" s="224" t="s">
        <v>184</v>
      </c>
      <c r="E534" s="225" t="s">
        <v>1808</v>
      </c>
      <c r="F534" s="226" t="s">
        <v>1809</v>
      </c>
      <c r="G534" s="227" t="s">
        <v>197</v>
      </c>
      <c r="H534" s="228">
        <v>2.9900000000000002</v>
      </c>
      <c r="I534" s="229"/>
      <c r="J534" s="230">
        <f>ROUND(I534*H534,2)</f>
        <v>0</v>
      </c>
      <c r="K534" s="231"/>
      <c r="L534" s="41"/>
      <c r="M534" s="232" t="s">
        <v>1</v>
      </c>
      <c r="N534" s="233" t="s">
        <v>38</v>
      </c>
      <c r="O534" s="88"/>
      <c r="P534" s="234">
        <f>O534*H534</f>
        <v>0</v>
      </c>
      <c r="Q534" s="234">
        <v>0.014279999999999999</v>
      </c>
      <c r="R534" s="234">
        <f>Q534*H534</f>
        <v>0.042697199999999998</v>
      </c>
      <c r="S534" s="234">
        <v>0</v>
      </c>
      <c r="T534" s="235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36" t="s">
        <v>243</v>
      </c>
      <c r="AT534" s="236" t="s">
        <v>184</v>
      </c>
      <c r="AU534" s="236" t="s">
        <v>82</v>
      </c>
      <c r="AY534" s="14" t="s">
        <v>182</v>
      </c>
      <c r="BE534" s="237">
        <f>IF(N534="základní",J534,0)</f>
        <v>0</v>
      </c>
      <c r="BF534" s="237">
        <f>IF(N534="snížená",J534,0)</f>
        <v>0</v>
      </c>
      <c r="BG534" s="237">
        <f>IF(N534="zákl. přenesená",J534,0)</f>
        <v>0</v>
      </c>
      <c r="BH534" s="237">
        <f>IF(N534="sníž. přenesená",J534,0)</f>
        <v>0</v>
      </c>
      <c r="BI534" s="237">
        <f>IF(N534="nulová",J534,0)</f>
        <v>0</v>
      </c>
      <c r="BJ534" s="14" t="s">
        <v>80</v>
      </c>
      <c r="BK534" s="237">
        <f>ROUND(I534*H534,2)</f>
        <v>0</v>
      </c>
      <c r="BL534" s="14" t="s">
        <v>243</v>
      </c>
      <c r="BM534" s="236" t="s">
        <v>1810</v>
      </c>
    </row>
    <row r="535" s="2" customFormat="1" ht="24.15" customHeight="1">
      <c r="A535" s="35"/>
      <c r="B535" s="36"/>
      <c r="C535" s="224" t="s">
        <v>1811</v>
      </c>
      <c r="D535" s="224" t="s">
        <v>184</v>
      </c>
      <c r="E535" s="225" t="s">
        <v>1812</v>
      </c>
      <c r="F535" s="226" t="s">
        <v>1813</v>
      </c>
      <c r="G535" s="227" t="s">
        <v>197</v>
      </c>
      <c r="H535" s="228">
        <v>42.954999999999998</v>
      </c>
      <c r="I535" s="229"/>
      <c r="J535" s="230">
        <f>ROUND(I535*H535,2)</f>
        <v>0</v>
      </c>
      <c r="K535" s="231"/>
      <c r="L535" s="41"/>
      <c r="M535" s="232" t="s">
        <v>1</v>
      </c>
      <c r="N535" s="233" t="s">
        <v>38</v>
      </c>
      <c r="O535" s="88"/>
      <c r="P535" s="234">
        <f>O535*H535</f>
        <v>0</v>
      </c>
      <c r="Q535" s="234">
        <v>0.016219999999999998</v>
      </c>
      <c r="R535" s="234">
        <f>Q535*H535</f>
        <v>0.69673009999999991</v>
      </c>
      <c r="S535" s="234">
        <v>0</v>
      </c>
      <c r="T535" s="235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36" t="s">
        <v>243</v>
      </c>
      <c r="AT535" s="236" t="s">
        <v>184</v>
      </c>
      <c r="AU535" s="236" t="s">
        <v>82</v>
      </c>
      <c r="AY535" s="14" t="s">
        <v>182</v>
      </c>
      <c r="BE535" s="237">
        <f>IF(N535="základní",J535,0)</f>
        <v>0</v>
      </c>
      <c r="BF535" s="237">
        <f>IF(N535="snížená",J535,0)</f>
        <v>0</v>
      </c>
      <c r="BG535" s="237">
        <f>IF(N535="zákl. přenesená",J535,0)</f>
        <v>0</v>
      </c>
      <c r="BH535" s="237">
        <f>IF(N535="sníž. přenesená",J535,0)</f>
        <v>0</v>
      </c>
      <c r="BI535" s="237">
        <f>IF(N535="nulová",J535,0)</f>
        <v>0</v>
      </c>
      <c r="BJ535" s="14" t="s">
        <v>80</v>
      </c>
      <c r="BK535" s="237">
        <f>ROUND(I535*H535,2)</f>
        <v>0</v>
      </c>
      <c r="BL535" s="14" t="s">
        <v>243</v>
      </c>
      <c r="BM535" s="236" t="s">
        <v>1814</v>
      </c>
    </row>
    <row r="536" s="2" customFormat="1" ht="24.15" customHeight="1">
      <c r="A536" s="35"/>
      <c r="B536" s="36"/>
      <c r="C536" s="224" t="s">
        <v>1815</v>
      </c>
      <c r="D536" s="224" t="s">
        <v>184</v>
      </c>
      <c r="E536" s="225" t="s">
        <v>1816</v>
      </c>
      <c r="F536" s="226" t="s">
        <v>1817</v>
      </c>
      <c r="G536" s="227" t="s">
        <v>197</v>
      </c>
      <c r="H536" s="228">
        <v>171.21000000000001</v>
      </c>
      <c r="I536" s="229"/>
      <c r="J536" s="230">
        <f>ROUND(I536*H536,2)</f>
        <v>0</v>
      </c>
      <c r="K536" s="231"/>
      <c r="L536" s="41"/>
      <c r="M536" s="232" t="s">
        <v>1</v>
      </c>
      <c r="N536" s="233" t="s">
        <v>38</v>
      </c>
      <c r="O536" s="88"/>
      <c r="P536" s="234">
        <f>O536*H536</f>
        <v>0</v>
      </c>
      <c r="Q536" s="234">
        <v>0</v>
      </c>
      <c r="R536" s="234">
        <f>Q536*H536</f>
        <v>0</v>
      </c>
      <c r="S536" s="234">
        <v>0.016</v>
      </c>
      <c r="T536" s="235">
        <f>S536*H536</f>
        <v>2.73936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36" t="s">
        <v>243</v>
      </c>
      <c r="AT536" s="236" t="s">
        <v>184</v>
      </c>
      <c r="AU536" s="236" t="s">
        <v>82</v>
      </c>
      <c r="AY536" s="14" t="s">
        <v>182</v>
      </c>
      <c r="BE536" s="237">
        <f>IF(N536="základní",J536,0)</f>
        <v>0</v>
      </c>
      <c r="BF536" s="237">
        <f>IF(N536="snížená",J536,0)</f>
        <v>0</v>
      </c>
      <c r="BG536" s="237">
        <f>IF(N536="zákl. přenesená",J536,0)</f>
        <v>0</v>
      </c>
      <c r="BH536" s="237">
        <f>IF(N536="sníž. přenesená",J536,0)</f>
        <v>0</v>
      </c>
      <c r="BI536" s="237">
        <f>IF(N536="nulová",J536,0)</f>
        <v>0</v>
      </c>
      <c r="BJ536" s="14" t="s">
        <v>80</v>
      </c>
      <c r="BK536" s="237">
        <f>ROUND(I536*H536,2)</f>
        <v>0</v>
      </c>
      <c r="BL536" s="14" t="s">
        <v>243</v>
      </c>
      <c r="BM536" s="236" t="s">
        <v>1818</v>
      </c>
    </row>
    <row r="537" s="2" customFormat="1" ht="21.75" customHeight="1">
      <c r="A537" s="35"/>
      <c r="B537" s="36"/>
      <c r="C537" s="224" t="s">
        <v>1819</v>
      </c>
      <c r="D537" s="224" t="s">
        <v>184</v>
      </c>
      <c r="E537" s="225" t="s">
        <v>1820</v>
      </c>
      <c r="F537" s="226" t="s">
        <v>1821</v>
      </c>
      <c r="G537" s="227" t="s">
        <v>197</v>
      </c>
      <c r="H537" s="228">
        <v>78</v>
      </c>
      <c r="I537" s="229"/>
      <c r="J537" s="230">
        <f>ROUND(I537*H537,2)</f>
        <v>0</v>
      </c>
      <c r="K537" s="231"/>
      <c r="L537" s="41"/>
      <c r="M537" s="232" t="s">
        <v>1</v>
      </c>
      <c r="N537" s="233" t="s">
        <v>38</v>
      </c>
      <c r="O537" s="88"/>
      <c r="P537" s="234">
        <f>O537*H537</f>
        <v>0</v>
      </c>
      <c r="Q537" s="234">
        <v>0</v>
      </c>
      <c r="R537" s="234">
        <f>Q537*H537</f>
        <v>0</v>
      </c>
      <c r="S537" s="234">
        <v>0</v>
      </c>
      <c r="T537" s="235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36" t="s">
        <v>243</v>
      </c>
      <c r="AT537" s="236" t="s">
        <v>184</v>
      </c>
      <c r="AU537" s="236" t="s">
        <v>82</v>
      </c>
      <c r="AY537" s="14" t="s">
        <v>182</v>
      </c>
      <c r="BE537" s="237">
        <f>IF(N537="základní",J537,0)</f>
        <v>0</v>
      </c>
      <c r="BF537" s="237">
        <f>IF(N537="snížená",J537,0)</f>
        <v>0</v>
      </c>
      <c r="BG537" s="237">
        <f>IF(N537="zákl. přenesená",J537,0)</f>
        <v>0</v>
      </c>
      <c r="BH537" s="237">
        <f>IF(N537="sníž. přenesená",J537,0)</f>
        <v>0</v>
      </c>
      <c r="BI537" s="237">
        <f>IF(N537="nulová",J537,0)</f>
        <v>0</v>
      </c>
      <c r="BJ537" s="14" t="s">
        <v>80</v>
      </c>
      <c r="BK537" s="237">
        <f>ROUND(I537*H537,2)</f>
        <v>0</v>
      </c>
      <c r="BL537" s="14" t="s">
        <v>243</v>
      </c>
      <c r="BM537" s="236" t="s">
        <v>1822</v>
      </c>
    </row>
    <row r="538" s="2" customFormat="1" ht="16.5" customHeight="1">
      <c r="A538" s="35"/>
      <c r="B538" s="36"/>
      <c r="C538" s="243" t="s">
        <v>1823</v>
      </c>
      <c r="D538" s="243" t="s">
        <v>469</v>
      </c>
      <c r="E538" s="244" t="s">
        <v>1824</v>
      </c>
      <c r="F538" s="245" t="s">
        <v>1825</v>
      </c>
      <c r="G538" s="246" t="s">
        <v>186</v>
      </c>
      <c r="H538" s="247">
        <v>3.6859999999999999</v>
      </c>
      <c r="I538" s="248"/>
      <c r="J538" s="249">
        <f>ROUND(I538*H538,2)</f>
        <v>0</v>
      </c>
      <c r="K538" s="250"/>
      <c r="L538" s="251"/>
      <c r="M538" s="252" t="s">
        <v>1</v>
      </c>
      <c r="N538" s="253" t="s">
        <v>38</v>
      </c>
      <c r="O538" s="88"/>
      <c r="P538" s="234">
        <f>O538*H538</f>
        <v>0</v>
      </c>
      <c r="Q538" s="234">
        <v>0.5</v>
      </c>
      <c r="R538" s="234">
        <f>Q538*H538</f>
        <v>1.843</v>
      </c>
      <c r="S538" s="234">
        <v>0</v>
      </c>
      <c r="T538" s="235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36" t="s">
        <v>308</v>
      </c>
      <c r="AT538" s="236" t="s">
        <v>469</v>
      </c>
      <c r="AU538" s="236" t="s">
        <v>82</v>
      </c>
      <c r="AY538" s="14" t="s">
        <v>182</v>
      </c>
      <c r="BE538" s="237">
        <f>IF(N538="základní",J538,0)</f>
        <v>0</v>
      </c>
      <c r="BF538" s="237">
        <f>IF(N538="snížená",J538,0)</f>
        <v>0</v>
      </c>
      <c r="BG538" s="237">
        <f>IF(N538="zákl. přenesená",J538,0)</f>
        <v>0</v>
      </c>
      <c r="BH538" s="237">
        <f>IF(N538="sníž. přenesená",J538,0)</f>
        <v>0</v>
      </c>
      <c r="BI538" s="237">
        <f>IF(N538="nulová",J538,0)</f>
        <v>0</v>
      </c>
      <c r="BJ538" s="14" t="s">
        <v>80</v>
      </c>
      <c r="BK538" s="237">
        <f>ROUND(I538*H538,2)</f>
        <v>0</v>
      </c>
      <c r="BL538" s="14" t="s">
        <v>243</v>
      </c>
      <c r="BM538" s="236" t="s">
        <v>1826</v>
      </c>
    </row>
    <row r="539" s="2" customFormat="1" ht="21.75" customHeight="1">
      <c r="A539" s="35"/>
      <c r="B539" s="36"/>
      <c r="C539" s="224" t="s">
        <v>1827</v>
      </c>
      <c r="D539" s="224" t="s">
        <v>184</v>
      </c>
      <c r="E539" s="225" t="s">
        <v>1820</v>
      </c>
      <c r="F539" s="226" t="s">
        <v>1821</v>
      </c>
      <c r="G539" s="227" t="s">
        <v>197</v>
      </c>
      <c r="H539" s="228">
        <v>82</v>
      </c>
      <c r="I539" s="229"/>
      <c r="J539" s="230">
        <f>ROUND(I539*H539,2)</f>
        <v>0</v>
      </c>
      <c r="K539" s="231"/>
      <c r="L539" s="41"/>
      <c r="M539" s="232" t="s">
        <v>1</v>
      </c>
      <c r="N539" s="233" t="s">
        <v>38</v>
      </c>
      <c r="O539" s="88"/>
      <c r="P539" s="234">
        <f>O539*H539</f>
        <v>0</v>
      </c>
      <c r="Q539" s="234">
        <v>0</v>
      </c>
      <c r="R539" s="234">
        <f>Q539*H539</f>
        <v>0</v>
      </c>
      <c r="S539" s="234">
        <v>0</v>
      </c>
      <c r="T539" s="235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36" t="s">
        <v>187</v>
      </c>
      <c r="AT539" s="236" t="s">
        <v>184</v>
      </c>
      <c r="AU539" s="236" t="s">
        <v>82</v>
      </c>
      <c r="AY539" s="14" t="s">
        <v>182</v>
      </c>
      <c r="BE539" s="237">
        <f>IF(N539="základní",J539,0)</f>
        <v>0</v>
      </c>
      <c r="BF539" s="237">
        <f>IF(N539="snížená",J539,0)</f>
        <v>0</v>
      </c>
      <c r="BG539" s="237">
        <f>IF(N539="zákl. přenesená",J539,0)</f>
        <v>0</v>
      </c>
      <c r="BH539" s="237">
        <f>IF(N539="sníž. přenesená",J539,0)</f>
        <v>0</v>
      </c>
      <c r="BI539" s="237">
        <f>IF(N539="nulová",J539,0)</f>
        <v>0</v>
      </c>
      <c r="BJ539" s="14" t="s">
        <v>80</v>
      </c>
      <c r="BK539" s="237">
        <f>ROUND(I539*H539,2)</f>
        <v>0</v>
      </c>
      <c r="BL539" s="14" t="s">
        <v>187</v>
      </c>
      <c r="BM539" s="236" t="s">
        <v>1828</v>
      </c>
    </row>
    <row r="540" s="2" customFormat="1" ht="16.5" customHeight="1">
      <c r="A540" s="35"/>
      <c r="B540" s="36"/>
      <c r="C540" s="243" t="s">
        <v>1829</v>
      </c>
      <c r="D540" s="243" t="s">
        <v>469</v>
      </c>
      <c r="E540" s="244" t="s">
        <v>1830</v>
      </c>
      <c r="F540" s="245" t="s">
        <v>1831</v>
      </c>
      <c r="G540" s="246" t="s">
        <v>186</v>
      </c>
      <c r="H540" s="247">
        <v>4.2439999999999998</v>
      </c>
      <c r="I540" s="248"/>
      <c r="J540" s="249">
        <f>ROUND(I540*H540,2)</f>
        <v>0</v>
      </c>
      <c r="K540" s="250"/>
      <c r="L540" s="251"/>
      <c r="M540" s="252" t="s">
        <v>1</v>
      </c>
      <c r="N540" s="253" t="s">
        <v>38</v>
      </c>
      <c r="O540" s="88"/>
      <c r="P540" s="234">
        <f>O540*H540</f>
        <v>0</v>
      </c>
      <c r="Q540" s="234">
        <v>0.5</v>
      </c>
      <c r="R540" s="234">
        <f>Q540*H540</f>
        <v>2.1219999999999999</v>
      </c>
      <c r="S540" s="234">
        <v>0</v>
      </c>
      <c r="T540" s="235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36" t="s">
        <v>214</v>
      </c>
      <c r="AT540" s="236" t="s">
        <v>469</v>
      </c>
      <c r="AU540" s="236" t="s">
        <v>82</v>
      </c>
      <c r="AY540" s="14" t="s">
        <v>182</v>
      </c>
      <c r="BE540" s="237">
        <f>IF(N540="základní",J540,0)</f>
        <v>0</v>
      </c>
      <c r="BF540" s="237">
        <f>IF(N540="snížená",J540,0)</f>
        <v>0</v>
      </c>
      <c r="BG540" s="237">
        <f>IF(N540="zákl. přenesená",J540,0)</f>
        <v>0</v>
      </c>
      <c r="BH540" s="237">
        <f>IF(N540="sníž. přenesená",J540,0)</f>
        <v>0</v>
      </c>
      <c r="BI540" s="237">
        <f>IF(N540="nulová",J540,0)</f>
        <v>0</v>
      </c>
      <c r="BJ540" s="14" t="s">
        <v>80</v>
      </c>
      <c r="BK540" s="237">
        <f>ROUND(I540*H540,2)</f>
        <v>0</v>
      </c>
      <c r="BL540" s="14" t="s">
        <v>187</v>
      </c>
      <c r="BM540" s="236" t="s">
        <v>1832</v>
      </c>
    </row>
    <row r="541" s="2" customFormat="1" ht="24.15" customHeight="1">
      <c r="A541" s="35"/>
      <c r="B541" s="36"/>
      <c r="C541" s="224" t="s">
        <v>1833</v>
      </c>
      <c r="D541" s="224" t="s">
        <v>184</v>
      </c>
      <c r="E541" s="225" t="s">
        <v>1834</v>
      </c>
      <c r="F541" s="226" t="s">
        <v>1835</v>
      </c>
      <c r="G541" s="227" t="s">
        <v>197</v>
      </c>
      <c r="H541" s="228">
        <v>82</v>
      </c>
      <c r="I541" s="229"/>
      <c r="J541" s="230">
        <f>ROUND(I541*H541,2)</f>
        <v>0</v>
      </c>
      <c r="K541" s="231"/>
      <c r="L541" s="41"/>
      <c r="M541" s="232" t="s">
        <v>1</v>
      </c>
      <c r="N541" s="233" t="s">
        <v>38</v>
      </c>
      <c r="O541" s="88"/>
      <c r="P541" s="234">
        <f>O541*H541</f>
        <v>0</v>
      </c>
      <c r="Q541" s="234">
        <v>0</v>
      </c>
      <c r="R541" s="234">
        <f>Q541*H541</f>
        <v>0</v>
      </c>
      <c r="S541" s="234">
        <v>0</v>
      </c>
      <c r="T541" s="235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36" t="s">
        <v>243</v>
      </c>
      <c r="AT541" s="236" t="s">
        <v>184</v>
      </c>
      <c r="AU541" s="236" t="s">
        <v>82</v>
      </c>
      <c r="AY541" s="14" t="s">
        <v>182</v>
      </c>
      <c r="BE541" s="237">
        <f>IF(N541="základní",J541,0)</f>
        <v>0</v>
      </c>
      <c r="BF541" s="237">
        <f>IF(N541="snížená",J541,0)</f>
        <v>0</v>
      </c>
      <c r="BG541" s="237">
        <f>IF(N541="zákl. přenesená",J541,0)</f>
        <v>0</v>
      </c>
      <c r="BH541" s="237">
        <f>IF(N541="sníž. přenesená",J541,0)</f>
        <v>0</v>
      </c>
      <c r="BI541" s="237">
        <f>IF(N541="nulová",J541,0)</f>
        <v>0</v>
      </c>
      <c r="BJ541" s="14" t="s">
        <v>80</v>
      </c>
      <c r="BK541" s="237">
        <f>ROUND(I541*H541,2)</f>
        <v>0</v>
      </c>
      <c r="BL541" s="14" t="s">
        <v>243</v>
      </c>
      <c r="BM541" s="236" t="s">
        <v>1836</v>
      </c>
    </row>
    <row r="542" s="2" customFormat="1" ht="21.75" customHeight="1">
      <c r="A542" s="35"/>
      <c r="B542" s="36"/>
      <c r="C542" s="243" t="s">
        <v>1837</v>
      </c>
      <c r="D542" s="243" t="s">
        <v>469</v>
      </c>
      <c r="E542" s="244" t="s">
        <v>1838</v>
      </c>
      <c r="F542" s="245" t="s">
        <v>1839</v>
      </c>
      <c r="G542" s="246" t="s">
        <v>186</v>
      </c>
      <c r="H542" s="247">
        <v>0.80000000000000004</v>
      </c>
      <c r="I542" s="248"/>
      <c r="J542" s="249">
        <f>ROUND(I542*H542,2)</f>
        <v>0</v>
      </c>
      <c r="K542" s="250"/>
      <c r="L542" s="251"/>
      <c r="M542" s="252" t="s">
        <v>1</v>
      </c>
      <c r="N542" s="253" t="s">
        <v>38</v>
      </c>
      <c r="O542" s="88"/>
      <c r="P542" s="234">
        <f>O542*H542</f>
        <v>0</v>
      </c>
      <c r="Q542" s="234">
        <v>0.55000000000000004</v>
      </c>
      <c r="R542" s="234">
        <f>Q542*H542</f>
        <v>0.44000000000000006</v>
      </c>
      <c r="S542" s="234">
        <v>0</v>
      </c>
      <c r="T542" s="235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36" t="s">
        <v>308</v>
      </c>
      <c r="AT542" s="236" t="s">
        <v>469</v>
      </c>
      <c r="AU542" s="236" t="s">
        <v>82</v>
      </c>
      <c r="AY542" s="14" t="s">
        <v>182</v>
      </c>
      <c r="BE542" s="237">
        <f>IF(N542="základní",J542,0)</f>
        <v>0</v>
      </c>
      <c r="BF542" s="237">
        <f>IF(N542="snížená",J542,0)</f>
        <v>0</v>
      </c>
      <c r="BG542" s="237">
        <f>IF(N542="zákl. přenesená",J542,0)</f>
        <v>0</v>
      </c>
      <c r="BH542" s="237">
        <f>IF(N542="sníž. přenesená",J542,0)</f>
        <v>0</v>
      </c>
      <c r="BI542" s="237">
        <f>IF(N542="nulová",J542,0)</f>
        <v>0</v>
      </c>
      <c r="BJ542" s="14" t="s">
        <v>80</v>
      </c>
      <c r="BK542" s="237">
        <f>ROUND(I542*H542,2)</f>
        <v>0</v>
      </c>
      <c r="BL542" s="14" t="s">
        <v>243</v>
      </c>
      <c r="BM542" s="236" t="s">
        <v>1840</v>
      </c>
    </row>
    <row r="543" s="2" customFormat="1" ht="24.15" customHeight="1">
      <c r="A543" s="35"/>
      <c r="B543" s="36"/>
      <c r="C543" s="224" t="s">
        <v>1841</v>
      </c>
      <c r="D543" s="224" t="s">
        <v>184</v>
      </c>
      <c r="E543" s="225" t="s">
        <v>1842</v>
      </c>
      <c r="F543" s="226" t="s">
        <v>1843</v>
      </c>
      <c r="G543" s="227" t="s">
        <v>197</v>
      </c>
      <c r="H543" s="228">
        <v>139.88</v>
      </c>
      <c r="I543" s="229"/>
      <c r="J543" s="230">
        <f>ROUND(I543*H543,2)</f>
        <v>0</v>
      </c>
      <c r="K543" s="231"/>
      <c r="L543" s="41"/>
      <c r="M543" s="232" t="s">
        <v>1</v>
      </c>
      <c r="N543" s="233" t="s">
        <v>38</v>
      </c>
      <c r="O543" s="88"/>
      <c r="P543" s="234">
        <f>O543*H543</f>
        <v>0</v>
      </c>
      <c r="Q543" s="234">
        <v>0</v>
      </c>
      <c r="R543" s="234">
        <f>Q543*H543</f>
        <v>0</v>
      </c>
      <c r="S543" s="234">
        <v>0.029999999999999999</v>
      </c>
      <c r="T543" s="235">
        <f>S543*H543</f>
        <v>4.1963999999999997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36" t="s">
        <v>243</v>
      </c>
      <c r="AT543" s="236" t="s">
        <v>184</v>
      </c>
      <c r="AU543" s="236" t="s">
        <v>82</v>
      </c>
      <c r="AY543" s="14" t="s">
        <v>182</v>
      </c>
      <c r="BE543" s="237">
        <f>IF(N543="základní",J543,0)</f>
        <v>0</v>
      </c>
      <c r="BF543" s="237">
        <f>IF(N543="snížená",J543,0)</f>
        <v>0</v>
      </c>
      <c r="BG543" s="237">
        <f>IF(N543="zákl. přenesená",J543,0)</f>
        <v>0</v>
      </c>
      <c r="BH543" s="237">
        <f>IF(N543="sníž. přenesená",J543,0)</f>
        <v>0</v>
      </c>
      <c r="BI543" s="237">
        <f>IF(N543="nulová",J543,0)</f>
        <v>0</v>
      </c>
      <c r="BJ543" s="14" t="s">
        <v>80</v>
      </c>
      <c r="BK543" s="237">
        <f>ROUND(I543*H543,2)</f>
        <v>0</v>
      </c>
      <c r="BL543" s="14" t="s">
        <v>243</v>
      </c>
      <c r="BM543" s="236" t="s">
        <v>1844</v>
      </c>
    </row>
    <row r="544" s="2" customFormat="1" ht="24.15" customHeight="1">
      <c r="A544" s="35"/>
      <c r="B544" s="36"/>
      <c r="C544" s="224" t="s">
        <v>1845</v>
      </c>
      <c r="D544" s="224" t="s">
        <v>184</v>
      </c>
      <c r="E544" s="225" t="s">
        <v>1846</v>
      </c>
      <c r="F544" s="226" t="s">
        <v>1847</v>
      </c>
      <c r="G544" s="227" t="s">
        <v>197</v>
      </c>
      <c r="H544" s="228">
        <v>291.60000000000002</v>
      </c>
      <c r="I544" s="229"/>
      <c r="J544" s="230">
        <f>ROUND(I544*H544,2)</f>
        <v>0</v>
      </c>
      <c r="K544" s="231"/>
      <c r="L544" s="41"/>
      <c r="M544" s="232" t="s">
        <v>1</v>
      </c>
      <c r="N544" s="233" t="s">
        <v>38</v>
      </c>
      <c r="O544" s="88"/>
      <c r="P544" s="234">
        <f>O544*H544</f>
        <v>0</v>
      </c>
      <c r="Q544" s="234">
        <v>0.013950000000000001</v>
      </c>
      <c r="R544" s="234">
        <f>Q544*H544</f>
        <v>4.0678200000000002</v>
      </c>
      <c r="S544" s="234">
        <v>0</v>
      </c>
      <c r="T544" s="235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36" t="s">
        <v>243</v>
      </c>
      <c r="AT544" s="236" t="s">
        <v>184</v>
      </c>
      <c r="AU544" s="236" t="s">
        <v>82</v>
      </c>
      <c r="AY544" s="14" t="s">
        <v>182</v>
      </c>
      <c r="BE544" s="237">
        <f>IF(N544="základní",J544,0)</f>
        <v>0</v>
      </c>
      <c r="BF544" s="237">
        <f>IF(N544="snížená",J544,0)</f>
        <v>0</v>
      </c>
      <c r="BG544" s="237">
        <f>IF(N544="zákl. přenesená",J544,0)</f>
        <v>0</v>
      </c>
      <c r="BH544" s="237">
        <f>IF(N544="sníž. přenesená",J544,0)</f>
        <v>0</v>
      </c>
      <c r="BI544" s="237">
        <f>IF(N544="nulová",J544,0)</f>
        <v>0</v>
      </c>
      <c r="BJ544" s="14" t="s">
        <v>80</v>
      </c>
      <c r="BK544" s="237">
        <f>ROUND(I544*H544,2)</f>
        <v>0</v>
      </c>
      <c r="BL544" s="14" t="s">
        <v>243</v>
      </c>
      <c r="BM544" s="236" t="s">
        <v>1848</v>
      </c>
    </row>
    <row r="545" s="2" customFormat="1" ht="24.15" customHeight="1">
      <c r="A545" s="35"/>
      <c r="B545" s="36"/>
      <c r="C545" s="224" t="s">
        <v>1849</v>
      </c>
      <c r="D545" s="224" t="s">
        <v>184</v>
      </c>
      <c r="E545" s="225" t="s">
        <v>1850</v>
      </c>
      <c r="F545" s="226" t="s">
        <v>1851</v>
      </c>
      <c r="G545" s="227" t="s">
        <v>220</v>
      </c>
      <c r="H545" s="228">
        <v>7.6580000000000004</v>
      </c>
      <c r="I545" s="229"/>
      <c r="J545" s="230">
        <f>ROUND(I545*H545,2)</f>
        <v>0</v>
      </c>
      <c r="K545" s="231"/>
      <c r="L545" s="41"/>
      <c r="M545" s="232" t="s">
        <v>1</v>
      </c>
      <c r="N545" s="233" t="s">
        <v>38</v>
      </c>
      <c r="O545" s="88"/>
      <c r="P545" s="234">
        <f>O545*H545</f>
        <v>0</v>
      </c>
      <c r="Q545" s="234">
        <v>0</v>
      </c>
      <c r="R545" s="234">
        <f>Q545*H545</f>
        <v>0</v>
      </c>
      <c r="S545" s="234">
        <v>0</v>
      </c>
      <c r="T545" s="235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36" t="s">
        <v>243</v>
      </c>
      <c r="AT545" s="236" t="s">
        <v>184</v>
      </c>
      <c r="AU545" s="236" t="s">
        <v>82</v>
      </c>
      <c r="AY545" s="14" t="s">
        <v>182</v>
      </c>
      <c r="BE545" s="237">
        <f>IF(N545="základní",J545,0)</f>
        <v>0</v>
      </c>
      <c r="BF545" s="237">
        <f>IF(N545="snížená",J545,0)</f>
        <v>0</v>
      </c>
      <c r="BG545" s="237">
        <f>IF(N545="zákl. přenesená",J545,0)</f>
        <v>0</v>
      </c>
      <c r="BH545" s="237">
        <f>IF(N545="sníž. přenesená",J545,0)</f>
        <v>0</v>
      </c>
      <c r="BI545" s="237">
        <f>IF(N545="nulová",J545,0)</f>
        <v>0</v>
      </c>
      <c r="BJ545" s="14" t="s">
        <v>80</v>
      </c>
      <c r="BK545" s="237">
        <f>ROUND(I545*H545,2)</f>
        <v>0</v>
      </c>
      <c r="BL545" s="14" t="s">
        <v>243</v>
      </c>
      <c r="BM545" s="236" t="s">
        <v>1852</v>
      </c>
    </row>
    <row r="546" s="2" customFormat="1" ht="24.15" customHeight="1">
      <c r="A546" s="35"/>
      <c r="B546" s="36"/>
      <c r="C546" s="224" t="s">
        <v>1853</v>
      </c>
      <c r="D546" s="224" t="s">
        <v>184</v>
      </c>
      <c r="E546" s="225" t="s">
        <v>1854</v>
      </c>
      <c r="F546" s="226" t="s">
        <v>1855</v>
      </c>
      <c r="G546" s="227" t="s">
        <v>220</v>
      </c>
      <c r="H546" s="228">
        <v>22.974</v>
      </c>
      <c r="I546" s="229"/>
      <c r="J546" s="230">
        <f>ROUND(I546*H546,2)</f>
        <v>0</v>
      </c>
      <c r="K546" s="231"/>
      <c r="L546" s="41"/>
      <c r="M546" s="232" t="s">
        <v>1</v>
      </c>
      <c r="N546" s="233" t="s">
        <v>38</v>
      </c>
      <c r="O546" s="88"/>
      <c r="P546" s="234">
        <f>O546*H546</f>
        <v>0</v>
      </c>
      <c r="Q546" s="234">
        <v>0</v>
      </c>
      <c r="R546" s="234">
        <f>Q546*H546</f>
        <v>0</v>
      </c>
      <c r="S546" s="234">
        <v>0</v>
      </c>
      <c r="T546" s="235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36" t="s">
        <v>243</v>
      </c>
      <c r="AT546" s="236" t="s">
        <v>184</v>
      </c>
      <c r="AU546" s="236" t="s">
        <v>82</v>
      </c>
      <c r="AY546" s="14" t="s">
        <v>182</v>
      </c>
      <c r="BE546" s="237">
        <f>IF(N546="základní",J546,0)</f>
        <v>0</v>
      </c>
      <c r="BF546" s="237">
        <f>IF(N546="snížená",J546,0)</f>
        <v>0</v>
      </c>
      <c r="BG546" s="237">
        <f>IF(N546="zákl. přenesená",J546,0)</f>
        <v>0</v>
      </c>
      <c r="BH546" s="237">
        <f>IF(N546="sníž. přenesená",J546,0)</f>
        <v>0</v>
      </c>
      <c r="BI546" s="237">
        <f>IF(N546="nulová",J546,0)</f>
        <v>0</v>
      </c>
      <c r="BJ546" s="14" t="s">
        <v>80</v>
      </c>
      <c r="BK546" s="237">
        <f>ROUND(I546*H546,2)</f>
        <v>0</v>
      </c>
      <c r="BL546" s="14" t="s">
        <v>243</v>
      </c>
      <c r="BM546" s="236" t="s">
        <v>1856</v>
      </c>
    </row>
    <row r="547" s="12" customFormat="1" ht="22.8" customHeight="1">
      <c r="A547" s="12"/>
      <c r="B547" s="208"/>
      <c r="C547" s="209"/>
      <c r="D547" s="210" t="s">
        <v>72</v>
      </c>
      <c r="E547" s="222" t="s">
        <v>1857</v>
      </c>
      <c r="F547" s="222" t="s">
        <v>1858</v>
      </c>
      <c r="G547" s="209"/>
      <c r="H547" s="209"/>
      <c r="I547" s="212"/>
      <c r="J547" s="223">
        <f>BK547</f>
        <v>0</v>
      </c>
      <c r="K547" s="209"/>
      <c r="L547" s="214"/>
      <c r="M547" s="215"/>
      <c r="N547" s="216"/>
      <c r="O547" s="216"/>
      <c r="P547" s="217">
        <f>SUM(P548:P576)</f>
        <v>0</v>
      </c>
      <c r="Q547" s="216"/>
      <c r="R547" s="217">
        <f>SUM(R548:R576)</f>
        <v>9.74369452</v>
      </c>
      <c r="S547" s="216"/>
      <c r="T547" s="218">
        <f>SUM(T548:T576)</f>
        <v>2.529954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9" t="s">
        <v>82</v>
      </c>
      <c r="AT547" s="220" t="s">
        <v>72</v>
      </c>
      <c r="AU547" s="220" t="s">
        <v>80</v>
      </c>
      <c r="AY547" s="219" t="s">
        <v>182</v>
      </c>
      <c r="BK547" s="221">
        <f>SUM(BK548:BK576)</f>
        <v>0</v>
      </c>
    </row>
    <row r="548" s="2" customFormat="1" ht="16.5" customHeight="1">
      <c r="A548" s="35"/>
      <c r="B548" s="36"/>
      <c r="C548" s="224" t="s">
        <v>1859</v>
      </c>
      <c r="D548" s="224" t="s">
        <v>184</v>
      </c>
      <c r="E548" s="225" t="s">
        <v>1860</v>
      </c>
      <c r="F548" s="226" t="s">
        <v>1861</v>
      </c>
      <c r="G548" s="227" t="s">
        <v>1177</v>
      </c>
      <c r="H548" s="228">
        <v>1</v>
      </c>
      <c r="I548" s="229"/>
      <c r="J548" s="230">
        <f>ROUND(I548*H548,2)</f>
        <v>0</v>
      </c>
      <c r="K548" s="231"/>
      <c r="L548" s="41"/>
      <c r="M548" s="232" t="s">
        <v>1</v>
      </c>
      <c r="N548" s="233" t="s">
        <v>38</v>
      </c>
      <c r="O548" s="88"/>
      <c r="P548" s="234">
        <f>O548*H548</f>
        <v>0</v>
      </c>
      <c r="Q548" s="234">
        <v>0</v>
      </c>
      <c r="R548" s="234">
        <f>Q548*H548</f>
        <v>0</v>
      </c>
      <c r="S548" s="234">
        <v>0</v>
      </c>
      <c r="T548" s="235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36" t="s">
        <v>187</v>
      </c>
      <c r="AT548" s="236" t="s">
        <v>184</v>
      </c>
      <c r="AU548" s="236" t="s">
        <v>82</v>
      </c>
      <c r="AY548" s="14" t="s">
        <v>182</v>
      </c>
      <c r="BE548" s="237">
        <f>IF(N548="základní",J548,0)</f>
        <v>0</v>
      </c>
      <c r="BF548" s="237">
        <f>IF(N548="snížená",J548,0)</f>
        <v>0</v>
      </c>
      <c r="BG548" s="237">
        <f>IF(N548="zákl. přenesená",J548,0)</f>
        <v>0</v>
      </c>
      <c r="BH548" s="237">
        <f>IF(N548="sníž. přenesená",J548,0)</f>
        <v>0</v>
      </c>
      <c r="BI548" s="237">
        <f>IF(N548="nulová",J548,0)</f>
        <v>0</v>
      </c>
      <c r="BJ548" s="14" t="s">
        <v>80</v>
      </c>
      <c r="BK548" s="237">
        <f>ROUND(I548*H548,2)</f>
        <v>0</v>
      </c>
      <c r="BL548" s="14" t="s">
        <v>187</v>
      </c>
      <c r="BM548" s="236" t="s">
        <v>1862</v>
      </c>
    </row>
    <row r="549" s="2" customFormat="1" ht="21.75" customHeight="1">
      <c r="A549" s="35"/>
      <c r="B549" s="36"/>
      <c r="C549" s="224" t="s">
        <v>1863</v>
      </c>
      <c r="D549" s="224" t="s">
        <v>184</v>
      </c>
      <c r="E549" s="225" t="s">
        <v>1864</v>
      </c>
      <c r="F549" s="226" t="s">
        <v>1865</v>
      </c>
      <c r="G549" s="227" t="s">
        <v>1177</v>
      </c>
      <c r="H549" s="228">
        <v>1</v>
      </c>
      <c r="I549" s="229"/>
      <c r="J549" s="230">
        <f>ROUND(I549*H549,2)</f>
        <v>0</v>
      </c>
      <c r="K549" s="231"/>
      <c r="L549" s="41"/>
      <c r="M549" s="232" t="s">
        <v>1</v>
      </c>
      <c r="N549" s="233" t="s">
        <v>38</v>
      </c>
      <c r="O549" s="88"/>
      <c r="P549" s="234">
        <f>O549*H549</f>
        <v>0</v>
      </c>
      <c r="Q549" s="234">
        <v>0</v>
      </c>
      <c r="R549" s="234">
        <f>Q549*H549</f>
        <v>0</v>
      </c>
      <c r="S549" s="234">
        <v>0</v>
      </c>
      <c r="T549" s="235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36" t="s">
        <v>187</v>
      </c>
      <c r="AT549" s="236" t="s">
        <v>184</v>
      </c>
      <c r="AU549" s="236" t="s">
        <v>82</v>
      </c>
      <c r="AY549" s="14" t="s">
        <v>182</v>
      </c>
      <c r="BE549" s="237">
        <f>IF(N549="základní",J549,0)</f>
        <v>0</v>
      </c>
      <c r="BF549" s="237">
        <f>IF(N549="snížená",J549,0)</f>
        <v>0</v>
      </c>
      <c r="BG549" s="237">
        <f>IF(N549="zákl. přenesená",J549,0)</f>
        <v>0</v>
      </c>
      <c r="BH549" s="237">
        <f>IF(N549="sníž. přenesená",J549,0)</f>
        <v>0</v>
      </c>
      <c r="BI549" s="237">
        <f>IF(N549="nulová",J549,0)</f>
        <v>0</v>
      </c>
      <c r="BJ549" s="14" t="s">
        <v>80</v>
      </c>
      <c r="BK549" s="237">
        <f>ROUND(I549*H549,2)</f>
        <v>0</v>
      </c>
      <c r="BL549" s="14" t="s">
        <v>187</v>
      </c>
      <c r="BM549" s="236" t="s">
        <v>1866</v>
      </c>
    </row>
    <row r="550" s="2" customFormat="1" ht="16.5" customHeight="1">
      <c r="A550" s="35"/>
      <c r="B550" s="36"/>
      <c r="C550" s="224" t="s">
        <v>1867</v>
      </c>
      <c r="D550" s="224" t="s">
        <v>184</v>
      </c>
      <c r="E550" s="225" t="s">
        <v>1868</v>
      </c>
      <c r="F550" s="226" t="s">
        <v>1869</v>
      </c>
      <c r="G550" s="227" t="s">
        <v>1177</v>
      </c>
      <c r="H550" s="228">
        <v>1</v>
      </c>
      <c r="I550" s="229"/>
      <c r="J550" s="230">
        <f>ROUND(I550*H550,2)</f>
        <v>0</v>
      </c>
      <c r="K550" s="231"/>
      <c r="L550" s="41"/>
      <c r="M550" s="232" t="s">
        <v>1</v>
      </c>
      <c r="N550" s="233" t="s">
        <v>38</v>
      </c>
      <c r="O550" s="88"/>
      <c r="P550" s="234">
        <f>O550*H550</f>
        <v>0</v>
      </c>
      <c r="Q550" s="234">
        <v>0</v>
      </c>
      <c r="R550" s="234">
        <f>Q550*H550</f>
        <v>0</v>
      </c>
      <c r="S550" s="234">
        <v>0</v>
      </c>
      <c r="T550" s="235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36" t="s">
        <v>187</v>
      </c>
      <c r="AT550" s="236" t="s">
        <v>184</v>
      </c>
      <c r="AU550" s="236" t="s">
        <v>82</v>
      </c>
      <c r="AY550" s="14" t="s">
        <v>182</v>
      </c>
      <c r="BE550" s="237">
        <f>IF(N550="základní",J550,0)</f>
        <v>0</v>
      </c>
      <c r="BF550" s="237">
        <f>IF(N550="snížená",J550,0)</f>
        <v>0</v>
      </c>
      <c r="BG550" s="237">
        <f>IF(N550="zákl. přenesená",J550,0)</f>
        <v>0</v>
      </c>
      <c r="BH550" s="237">
        <f>IF(N550="sníž. přenesená",J550,0)</f>
        <v>0</v>
      </c>
      <c r="BI550" s="237">
        <f>IF(N550="nulová",J550,0)</f>
        <v>0</v>
      </c>
      <c r="BJ550" s="14" t="s">
        <v>80</v>
      </c>
      <c r="BK550" s="237">
        <f>ROUND(I550*H550,2)</f>
        <v>0</v>
      </c>
      <c r="BL550" s="14" t="s">
        <v>187</v>
      </c>
      <c r="BM550" s="236" t="s">
        <v>1870</v>
      </c>
    </row>
    <row r="551" s="2" customFormat="1" ht="24.15" customHeight="1">
      <c r="A551" s="35"/>
      <c r="B551" s="36"/>
      <c r="C551" s="224" t="s">
        <v>1871</v>
      </c>
      <c r="D551" s="224" t="s">
        <v>184</v>
      </c>
      <c r="E551" s="225" t="s">
        <v>1872</v>
      </c>
      <c r="F551" s="226" t="s">
        <v>1873</v>
      </c>
      <c r="G551" s="227" t="s">
        <v>197</v>
      </c>
      <c r="H551" s="228">
        <v>36.933999999999998</v>
      </c>
      <c r="I551" s="229"/>
      <c r="J551" s="230">
        <f>ROUND(I551*H551,2)</f>
        <v>0</v>
      </c>
      <c r="K551" s="231"/>
      <c r="L551" s="41"/>
      <c r="M551" s="232" t="s">
        <v>1</v>
      </c>
      <c r="N551" s="233" t="s">
        <v>38</v>
      </c>
      <c r="O551" s="88"/>
      <c r="P551" s="234">
        <f>O551*H551</f>
        <v>0</v>
      </c>
      <c r="Q551" s="234">
        <v>0.05636</v>
      </c>
      <c r="R551" s="234">
        <f>Q551*H551</f>
        <v>2.0816002399999998</v>
      </c>
      <c r="S551" s="234">
        <v>0</v>
      </c>
      <c r="T551" s="235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36" t="s">
        <v>243</v>
      </c>
      <c r="AT551" s="236" t="s">
        <v>184</v>
      </c>
      <c r="AU551" s="236" t="s">
        <v>82</v>
      </c>
      <c r="AY551" s="14" t="s">
        <v>182</v>
      </c>
      <c r="BE551" s="237">
        <f>IF(N551="základní",J551,0)</f>
        <v>0</v>
      </c>
      <c r="BF551" s="237">
        <f>IF(N551="snížená",J551,0)</f>
        <v>0</v>
      </c>
      <c r="BG551" s="237">
        <f>IF(N551="zákl. přenesená",J551,0)</f>
        <v>0</v>
      </c>
      <c r="BH551" s="237">
        <f>IF(N551="sníž. přenesená",J551,0)</f>
        <v>0</v>
      </c>
      <c r="BI551" s="237">
        <f>IF(N551="nulová",J551,0)</f>
        <v>0</v>
      </c>
      <c r="BJ551" s="14" t="s">
        <v>80</v>
      </c>
      <c r="BK551" s="237">
        <f>ROUND(I551*H551,2)</f>
        <v>0</v>
      </c>
      <c r="BL551" s="14" t="s">
        <v>243</v>
      </c>
      <c r="BM551" s="236" t="s">
        <v>1874</v>
      </c>
    </row>
    <row r="552" s="2" customFormat="1" ht="37.8" customHeight="1">
      <c r="A552" s="35"/>
      <c r="B552" s="36"/>
      <c r="C552" s="224" t="s">
        <v>1875</v>
      </c>
      <c r="D552" s="224" t="s">
        <v>184</v>
      </c>
      <c r="E552" s="225" t="s">
        <v>1876</v>
      </c>
      <c r="F552" s="226" t="s">
        <v>1877</v>
      </c>
      <c r="G552" s="227" t="s">
        <v>197</v>
      </c>
      <c r="H552" s="228">
        <v>9.0039999999999996</v>
      </c>
      <c r="I552" s="229"/>
      <c r="J552" s="230">
        <f>ROUND(I552*H552,2)</f>
        <v>0</v>
      </c>
      <c r="K552" s="231"/>
      <c r="L552" s="41"/>
      <c r="M552" s="232" t="s">
        <v>1</v>
      </c>
      <c r="N552" s="233" t="s">
        <v>38</v>
      </c>
      <c r="O552" s="88"/>
      <c r="P552" s="234">
        <f>O552*H552</f>
        <v>0</v>
      </c>
      <c r="Q552" s="234">
        <v>0.058500000000000003</v>
      </c>
      <c r="R552" s="234">
        <f>Q552*H552</f>
        <v>0.52673400000000004</v>
      </c>
      <c r="S552" s="234">
        <v>0</v>
      </c>
      <c r="T552" s="235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36" t="s">
        <v>243</v>
      </c>
      <c r="AT552" s="236" t="s">
        <v>184</v>
      </c>
      <c r="AU552" s="236" t="s">
        <v>82</v>
      </c>
      <c r="AY552" s="14" t="s">
        <v>182</v>
      </c>
      <c r="BE552" s="237">
        <f>IF(N552="základní",J552,0)</f>
        <v>0</v>
      </c>
      <c r="BF552" s="237">
        <f>IF(N552="snížená",J552,0)</f>
        <v>0</v>
      </c>
      <c r="BG552" s="237">
        <f>IF(N552="zákl. přenesená",J552,0)</f>
        <v>0</v>
      </c>
      <c r="BH552" s="237">
        <f>IF(N552="sníž. přenesená",J552,0)</f>
        <v>0</v>
      </c>
      <c r="BI552" s="237">
        <f>IF(N552="nulová",J552,0)</f>
        <v>0</v>
      </c>
      <c r="BJ552" s="14" t="s">
        <v>80</v>
      </c>
      <c r="BK552" s="237">
        <f>ROUND(I552*H552,2)</f>
        <v>0</v>
      </c>
      <c r="BL552" s="14" t="s">
        <v>243</v>
      </c>
      <c r="BM552" s="236" t="s">
        <v>1878</v>
      </c>
    </row>
    <row r="553" s="2" customFormat="1" ht="49.05" customHeight="1">
      <c r="A553" s="35"/>
      <c r="B553" s="36"/>
      <c r="C553" s="224" t="s">
        <v>1879</v>
      </c>
      <c r="D553" s="224" t="s">
        <v>184</v>
      </c>
      <c r="E553" s="225" t="s">
        <v>1880</v>
      </c>
      <c r="F553" s="226" t="s">
        <v>1881</v>
      </c>
      <c r="G553" s="227" t="s">
        <v>197</v>
      </c>
      <c r="H553" s="228">
        <v>23.420999999999999</v>
      </c>
      <c r="I553" s="229"/>
      <c r="J553" s="230">
        <f>ROUND(I553*H553,2)</f>
        <v>0</v>
      </c>
      <c r="K553" s="231"/>
      <c r="L553" s="41"/>
      <c r="M553" s="232" t="s">
        <v>1</v>
      </c>
      <c r="N553" s="233" t="s">
        <v>38</v>
      </c>
      <c r="O553" s="88"/>
      <c r="P553" s="234">
        <f>O553*H553</f>
        <v>0</v>
      </c>
      <c r="Q553" s="234">
        <v>0.073230000000000003</v>
      </c>
      <c r="R553" s="234">
        <f>Q553*H553</f>
        <v>1.7151198300000001</v>
      </c>
      <c r="S553" s="234">
        <v>0</v>
      </c>
      <c r="T553" s="235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36" t="s">
        <v>243</v>
      </c>
      <c r="AT553" s="236" t="s">
        <v>184</v>
      </c>
      <c r="AU553" s="236" t="s">
        <v>82</v>
      </c>
      <c r="AY553" s="14" t="s">
        <v>182</v>
      </c>
      <c r="BE553" s="237">
        <f>IF(N553="základní",J553,0)</f>
        <v>0</v>
      </c>
      <c r="BF553" s="237">
        <f>IF(N553="snížená",J553,0)</f>
        <v>0</v>
      </c>
      <c r="BG553" s="237">
        <f>IF(N553="zákl. přenesená",J553,0)</f>
        <v>0</v>
      </c>
      <c r="BH553" s="237">
        <f>IF(N553="sníž. přenesená",J553,0)</f>
        <v>0</v>
      </c>
      <c r="BI553" s="237">
        <f>IF(N553="nulová",J553,0)</f>
        <v>0</v>
      </c>
      <c r="BJ553" s="14" t="s">
        <v>80</v>
      </c>
      <c r="BK553" s="237">
        <f>ROUND(I553*H553,2)</f>
        <v>0</v>
      </c>
      <c r="BL553" s="14" t="s">
        <v>243</v>
      </c>
      <c r="BM553" s="236" t="s">
        <v>1882</v>
      </c>
    </row>
    <row r="554" s="2" customFormat="1" ht="33" customHeight="1">
      <c r="A554" s="35"/>
      <c r="B554" s="36"/>
      <c r="C554" s="224" t="s">
        <v>1883</v>
      </c>
      <c r="D554" s="224" t="s">
        <v>184</v>
      </c>
      <c r="E554" s="225" t="s">
        <v>1884</v>
      </c>
      <c r="F554" s="226" t="s">
        <v>1885</v>
      </c>
      <c r="G554" s="227" t="s">
        <v>197</v>
      </c>
      <c r="H554" s="228">
        <v>10.699999999999999</v>
      </c>
      <c r="I554" s="229"/>
      <c r="J554" s="230">
        <f>ROUND(I554*H554,2)</f>
        <v>0</v>
      </c>
      <c r="K554" s="231"/>
      <c r="L554" s="41"/>
      <c r="M554" s="232" t="s">
        <v>1</v>
      </c>
      <c r="N554" s="233" t="s">
        <v>38</v>
      </c>
      <c r="O554" s="88"/>
      <c r="P554" s="234">
        <f>O554*H554</f>
        <v>0</v>
      </c>
      <c r="Q554" s="234">
        <v>0.030530000000000002</v>
      </c>
      <c r="R554" s="234">
        <f>Q554*H554</f>
        <v>0.32667099999999999</v>
      </c>
      <c r="S554" s="234">
        <v>0</v>
      </c>
      <c r="T554" s="235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36" t="s">
        <v>243</v>
      </c>
      <c r="AT554" s="236" t="s">
        <v>184</v>
      </c>
      <c r="AU554" s="236" t="s">
        <v>82</v>
      </c>
      <c r="AY554" s="14" t="s">
        <v>182</v>
      </c>
      <c r="BE554" s="237">
        <f>IF(N554="základní",J554,0)</f>
        <v>0</v>
      </c>
      <c r="BF554" s="237">
        <f>IF(N554="snížená",J554,0)</f>
        <v>0</v>
      </c>
      <c r="BG554" s="237">
        <f>IF(N554="zákl. přenesená",J554,0)</f>
        <v>0</v>
      </c>
      <c r="BH554" s="237">
        <f>IF(N554="sníž. přenesená",J554,0)</f>
        <v>0</v>
      </c>
      <c r="BI554" s="237">
        <f>IF(N554="nulová",J554,0)</f>
        <v>0</v>
      </c>
      <c r="BJ554" s="14" t="s">
        <v>80</v>
      </c>
      <c r="BK554" s="237">
        <f>ROUND(I554*H554,2)</f>
        <v>0</v>
      </c>
      <c r="BL554" s="14" t="s">
        <v>243</v>
      </c>
      <c r="BM554" s="236" t="s">
        <v>1886</v>
      </c>
    </row>
    <row r="555" s="2" customFormat="1" ht="37.8" customHeight="1">
      <c r="A555" s="35"/>
      <c r="B555" s="36"/>
      <c r="C555" s="224" t="s">
        <v>1887</v>
      </c>
      <c r="D555" s="224" t="s">
        <v>184</v>
      </c>
      <c r="E555" s="225" t="s">
        <v>1888</v>
      </c>
      <c r="F555" s="226" t="s">
        <v>1889</v>
      </c>
      <c r="G555" s="227" t="s">
        <v>197</v>
      </c>
      <c r="H555" s="228">
        <v>4.7249999999999996</v>
      </c>
      <c r="I555" s="229"/>
      <c r="J555" s="230">
        <f>ROUND(I555*H555,2)</f>
        <v>0</v>
      </c>
      <c r="K555" s="231"/>
      <c r="L555" s="41"/>
      <c r="M555" s="232" t="s">
        <v>1</v>
      </c>
      <c r="N555" s="233" t="s">
        <v>38</v>
      </c>
      <c r="O555" s="88"/>
      <c r="P555" s="234">
        <f>O555*H555</f>
        <v>0</v>
      </c>
      <c r="Q555" s="234">
        <v>0.055590000000000001</v>
      </c>
      <c r="R555" s="234">
        <f>Q555*H555</f>
        <v>0.26266275</v>
      </c>
      <c r="S555" s="234">
        <v>0</v>
      </c>
      <c r="T555" s="235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36" t="s">
        <v>243</v>
      </c>
      <c r="AT555" s="236" t="s">
        <v>184</v>
      </c>
      <c r="AU555" s="236" t="s">
        <v>82</v>
      </c>
      <c r="AY555" s="14" t="s">
        <v>182</v>
      </c>
      <c r="BE555" s="237">
        <f>IF(N555="základní",J555,0)</f>
        <v>0</v>
      </c>
      <c r="BF555" s="237">
        <f>IF(N555="snížená",J555,0)</f>
        <v>0</v>
      </c>
      <c r="BG555" s="237">
        <f>IF(N555="zákl. přenesená",J555,0)</f>
        <v>0</v>
      </c>
      <c r="BH555" s="237">
        <f>IF(N555="sníž. přenesená",J555,0)</f>
        <v>0</v>
      </c>
      <c r="BI555" s="237">
        <f>IF(N555="nulová",J555,0)</f>
        <v>0</v>
      </c>
      <c r="BJ555" s="14" t="s">
        <v>80</v>
      </c>
      <c r="BK555" s="237">
        <f>ROUND(I555*H555,2)</f>
        <v>0</v>
      </c>
      <c r="BL555" s="14" t="s">
        <v>243</v>
      </c>
      <c r="BM555" s="236" t="s">
        <v>1890</v>
      </c>
    </row>
    <row r="556" s="2" customFormat="1" ht="24.15" customHeight="1">
      <c r="A556" s="35"/>
      <c r="B556" s="36"/>
      <c r="C556" s="224" t="s">
        <v>1891</v>
      </c>
      <c r="D556" s="224" t="s">
        <v>184</v>
      </c>
      <c r="E556" s="225" t="s">
        <v>1892</v>
      </c>
      <c r="F556" s="226" t="s">
        <v>1893</v>
      </c>
      <c r="G556" s="227" t="s">
        <v>197</v>
      </c>
      <c r="H556" s="228">
        <v>7.3079999999999998</v>
      </c>
      <c r="I556" s="229"/>
      <c r="J556" s="230">
        <f>ROUND(I556*H556,2)</f>
        <v>0</v>
      </c>
      <c r="K556" s="231"/>
      <c r="L556" s="41"/>
      <c r="M556" s="232" t="s">
        <v>1</v>
      </c>
      <c r="N556" s="233" t="s">
        <v>38</v>
      </c>
      <c r="O556" s="88"/>
      <c r="P556" s="234">
        <f>O556*H556</f>
        <v>0</v>
      </c>
      <c r="Q556" s="234">
        <v>0.015769999999999999</v>
      </c>
      <c r="R556" s="234">
        <f>Q556*H556</f>
        <v>0.11524715999999999</v>
      </c>
      <c r="S556" s="234">
        <v>0</v>
      </c>
      <c r="T556" s="235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36" t="s">
        <v>243</v>
      </c>
      <c r="AT556" s="236" t="s">
        <v>184</v>
      </c>
      <c r="AU556" s="236" t="s">
        <v>82</v>
      </c>
      <c r="AY556" s="14" t="s">
        <v>182</v>
      </c>
      <c r="BE556" s="237">
        <f>IF(N556="základní",J556,0)</f>
        <v>0</v>
      </c>
      <c r="BF556" s="237">
        <f>IF(N556="snížená",J556,0)</f>
        <v>0</v>
      </c>
      <c r="BG556" s="237">
        <f>IF(N556="zákl. přenesená",J556,0)</f>
        <v>0</v>
      </c>
      <c r="BH556" s="237">
        <f>IF(N556="sníž. přenesená",J556,0)</f>
        <v>0</v>
      </c>
      <c r="BI556" s="237">
        <f>IF(N556="nulová",J556,0)</f>
        <v>0</v>
      </c>
      <c r="BJ556" s="14" t="s">
        <v>80</v>
      </c>
      <c r="BK556" s="237">
        <f>ROUND(I556*H556,2)</f>
        <v>0</v>
      </c>
      <c r="BL556" s="14" t="s">
        <v>243</v>
      </c>
      <c r="BM556" s="236" t="s">
        <v>1894</v>
      </c>
    </row>
    <row r="557" s="2" customFormat="1" ht="24.15" customHeight="1">
      <c r="A557" s="35"/>
      <c r="B557" s="36"/>
      <c r="C557" s="224" t="s">
        <v>1895</v>
      </c>
      <c r="D557" s="224" t="s">
        <v>184</v>
      </c>
      <c r="E557" s="225" t="s">
        <v>1896</v>
      </c>
      <c r="F557" s="226" t="s">
        <v>1897</v>
      </c>
      <c r="G557" s="227" t="s">
        <v>197</v>
      </c>
      <c r="H557" s="228">
        <v>13.9</v>
      </c>
      <c r="I557" s="229"/>
      <c r="J557" s="230">
        <f>ROUND(I557*H557,2)</f>
        <v>0</v>
      </c>
      <c r="K557" s="231"/>
      <c r="L557" s="41"/>
      <c r="M557" s="232" t="s">
        <v>1</v>
      </c>
      <c r="N557" s="233" t="s">
        <v>38</v>
      </c>
      <c r="O557" s="88"/>
      <c r="P557" s="234">
        <f>O557*H557</f>
        <v>0</v>
      </c>
      <c r="Q557" s="234">
        <v>0.01609</v>
      </c>
      <c r="R557" s="234">
        <f>Q557*H557</f>
        <v>0.22365100000000002</v>
      </c>
      <c r="S557" s="234">
        <v>0</v>
      </c>
      <c r="T557" s="235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36" t="s">
        <v>243</v>
      </c>
      <c r="AT557" s="236" t="s">
        <v>184</v>
      </c>
      <c r="AU557" s="236" t="s">
        <v>82</v>
      </c>
      <c r="AY557" s="14" t="s">
        <v>182</v>
      </c>
      <c r="BE557" s="237">
        <f>IF(N557="základní",J557,0)</f>
        <v>0</v>
      </c>
      <c r="BF557" s="237">
        <f>IF(N557="snížená",J557,0)</f>
        <v>0</v>
      </c>
      <c r="BG557" s="237">
        <f>IF(N557="zákl. přenesená",J557,0)</f>
        <v>0</v>
      </c>
      <c r="BH557" s="237">
        <f>IF(N557="sníž. přenesená",J557,0)</f>
        <v>0</v>
      </c>
      <c r="BI557" s="237">
        <f>IF(N557="nulová",J557,0)</f>
        <v>0</v>
      </c>
      <c r="BJ557" s="14" t="s">
        <v>80</v>
      </c>
      <c r="BK557" s="237">
        <f>ROUND(I557*H557,2)</f>
        <v>0</v>
      </c>
      <c r="BL557" s="14" t="s">
        <v>243</v>
      </c>
      <c r="BM557" s="236" t="s">
        <v>1898</v>
      </c>
    </row>
    <row r="558" s="2" customFormat="1" ht="33" customHeight="1">
      <c r="A558" s="35"/>
      <c r="B558" s="36"/>
      <c r="C558" s="224" t="s">
        <v>1899</v>
      </c>
      <c r="D558" s="224" t="s">
        <v>184</v>
      </c>
      <c r="E558" s="225" t="s">
        <v>1900</v>
      </c>
      <c r="F558" s="226" t="s">
        <v>1901</v>
      </c>
      <c r="G558" s="227" t="s">
        <v>197</v>
      </c>
      <c r="H558" s="228">
        <v>110.7</v>
      </c>
      <c r="I558" s="229"/>
      <c r="J558" s="230">
        <f>ROUND(I558*H558,2)</f>
        <v>0</v>
      </c>
      <c r="K558" s="231"/>
      <c r="L558" s="41"/>
      <c r="M558" s="232" t="s">
        <v>1</v>
      </c>
      <c r="N558" s="233" t="s">
        <v>38</v>
      </c>
      <c r="O558" s="88"/>
      <c r="P558" s="234">
        <f>O558*H558</f>
        <v>0</v>
      </c>
      <c r="Q558" s="234">
        <v>0.01661</v>
      </c>
      <c r="R558" s="234">
        <f>Q558*H558</f>
        <v>1.838727</v>
      </c>
      <c r="S558" s="234">
        <v>0</v>
      </c>
      <c r="T558" s="235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36" t="s">
        <v>243</v>
      </c>
      <c r="AT558" s="236" t="s">
        <v>184</v>
      </c>
      <c r="AU558" s="236" t="s">
        <v>82</v>
      </c>
      <c r="AY558" s="14" t="s">
        <v>182</v>
      </c>
      <c r="BE558" s="237">
        <f>IF(N558="základní",J558,0)</f>
        <v>0</v>
      </c>
      <c r="BF558" s="237">
        <f>IF(N558="snížená",J558,0)</f>
        <v>0</v>
      </c>
      <c r="BG558" s="237">
        <f>IF(N558="zákl. přenesená",J558,0)</f>
        <v>0</v>
      </c>
      <c r="BH558" s="237">
        <f>IF(N558="sníž. přenesená",J558,0)</f>
        <v>0</v>
      </c>
      <c r="BI558" s="237">
        <f>IF(N558="nulová",J558,0)</f>
        <v>0</v>
      </c>
      <c r="BJ558" s="14" t="s">
        <v>80</v>
      </c>
      <c r="BK558" s="237">
        <f>ROUND(I558*H558,2)</f>
        <v>0</v>
      </c>
      <c r="BL558" s="14" t="s">
        <v>243</v>
      </c>
      <c r="BM558" s="236" t="s">
        <v>1902</v>
      </c>
    </row>
    <row r="559" s="2" customFormat="1" ht="16.5" customHeight="1">
      <c r="A559" s="35"/>
      <c r="B559" s="36"/>
      <c r="C559" s="224" t="s">
        <v>1903</v>
      </c>
      <c r="D559" s="224" t="s">
        <v>184</v>
      </c>
      <c r="E559" s="225" t="s">
        <v>1904</v>
      </c>
      <c r="F559" s="226" t="s">
        <v>1905</v>
      </c>
      <c r="G559" s="227" t="s">
        <v>236</v>
      </c>
      <c r="H559" s="228">
        <v>65</v>
      </c>
      <c r="I559" s="229"/>
      <c r="J559" s="230">
        <f>ROUND(I559*H559,2)</f>
        <v>0</v>
      </c>
      <c r="K559" s="231"/>
      <c r="L559" s="41"/>
      <c r="M559" s="232" t="s">
        <v>1</v>
      </c>
      <c r="N559" s="233" t="s">
        <v>38</v>
      </c>
      <c r="O559" s="88"/>
      <c r="P559" s="234">
        <f>O559*H559</f>
        <v>0</v>
      </c>
      <c r="Q559" s="234">
        <v>1.0000000000000001E-05</v>
      </c>
      <c r="R559" s="234">
        <f>Q559*H559</f>
        <v>0.00065000000000000008</v>
      </c>
      <c r="S559" s="234">
        <v>0</v>
      </c>
      <c r="T559" s="235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36" t="s">
        <v>243</v>
      </c>
      <c r="AT559" s="236" t="s">
        <v>184</v>
      </c>
      <c r="AU559" s="236" t="s">
        <v>82</v>
      </c>
      <c r="AY559" s="14" t="s">
        <v>182</v>
      </c>
      <c r="BE559" s="237">
        <f>IF(N559="základní",J559,0)</f>
        <v>0</v>
      </c>
      <c r="BF559" s="237">
        <f>IF(N559="snížená",J559,0)</f>
        <v>0</v>
      </c>
      <c r="BG559" s="237">
        <f>IF(N559="zákl. přenesená",J559,0)</f>
        <v>0</v>
      </c>
      <c r="BH559" s="237">
        <f>IF(N559="sníž. přenesená",J559,0)</f>
        <v>0</v>
      </c>
      <c r="BI559" s="237">
        <f>IF(N559="nulová",J559,0)</f>
        <v>0</v>
      </c>
      <c r="BJ559" s="14" t="s">
        <v>80</v>
      </c>
      <c r="BK559" s="237">
        <f>ROUND(I559*H559,2)</f>
        <v>0</v>
      </c>
      <c r="BL559" s="14" t="s">
        <v>243</v>
      </c>
      <c r="BM559" s="236" t="s">
        <v>1906</v>
      </c>
    </row>
    <row r="560" s="2" customFormat="1" ht="16.5" customHeight="1">
      <c r="A560" s="35"/>
      <c r="B560" s="36"/>
      <c r="C560" s="224" t="s">
        <v>1907</v>
      </c>
      <c r="D560" s="224" t="s">
        <v>184</v>
      </c>
      <c r="E560" s="225" t="s">
        <v>1908</v>
      </c>
      <c r="F560" s="226" t="s">
        <v>1909</v>
      </c>
      <c r="G560" s="227" t="s">
        <v>197</v>
      </c>
      <c r="H560" s="228">
        <v>199.47900000000001</v>
      </c>
      <c r="I560" s="229"/>
      <c r="J560" s="230">
        <f>ROUND(I560*H560,2)</f>
        <v>0</v>
      </c>
      <c r="K560" s="231"/>
      <c r="L560" s="41"/>
      <c r="M560" s="232" t="s">
        <v>1</v>
      </c>
      <c r="N560" s="233" t="s">
        <v>38</v>
      </c>
      <c r="O560" s="88"/>
      <c r="P560" s="234">
        <f>O560*H560</f>
        <v>0</v>
      </c>
      <c r="Q560" s="234">
        <v>0</v>
      </c>
      <c r="R560" s="234">
        <f>Q560*H560</f>
        <v>0</v>
      </c>
      <c r="S560" s="234">
        <v>0</v>
      </c>
      <c r="T560" s="235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36" t="s">
        <v>243</v>
      </c>
      <c r="AT560" s="236" t="s">
        <v>184</v>
      </c>
      <c r="AU560" s="236" t="s">
        <v>82</v>
      </c>
      <c r="AY560" s="14" t="s">
        <v>182</v>
      </c>
      <c r="BE560" s="237">
        <f>IF(N560="základní",J560,0)</f>
        <v>0</v>
      </c>
      <c r="BF560" s="237">
        <f>IF(N560="snížená",J560,0)</f>
        <v>0</v>
      </c>
      <c r="BG560" s="237">
        <f>IF(N560="zákl. přenesená",J560,0)</f>
        <v>0</v>
      </c>
      <c r="BH560" s="237">
        <f>IF(N560="sníž. přenesená",J560,0)</f>
        <v>0</v>
      </c>
      <c r="BI560" s="237">
        <f>IF(N560="nulová",J560,0)</f>
        <v>0</v>
      </c>
      <c r="BJ560" s="14" t="s">
        <v>80</v>
      </c>
      <c r="BK560" s="237">
        <f>ROUND(I560*H560,2)</f>
        <v>0</v>
      </c>
      <c r="BL560" s="14" t="s">
        <v>243</v>
      </c>
      <c r="BM560" s="236" t="s">
        <v>1910</v>
      </c>
    </row>
    <row r="561" s="2" customFormat="1" ht="24.15" customHeight="1">
      <c r="A561" s="35"/>
      <c r="B561" s="36"/>
      <c r="C561" s="243" t="s">
        <v>1911</v>
      </c>
      <c r="D561" s="243" t="s">
        <v>469</v>
      </c>
      <c r="E561" s="244" t="s">
        <v>1912</v>
      </c>
      <c r="F561" s="245" t="s">
        <v>1913</v>
      </c>
      <c r="G561" s="246" t="s">
        <v>197</v>
      </c>
      <c r="H561" s="247">
        <v>224.11500000000001</v>
      </c>
      <c r="I561" s="248"/>
      <c r="J561" s="249">
        <f>ROUND(I561*H561,2)</f>
        <v>0</v>
      </c>
      <c r="K561" s="250"/>
      <c r="L561" s="251"/>
      <c r="M561" s="252" t="s">
        <v>1</v>
      </c>
      <c r="N561" s="253" t="s">
        <v>38</v>
      </c>
      <c r="O561" s="88"/>
      <c r="P561" s="234">
        <f>O561*H561</f>
        <v>0</v>
      </c>
      <c r="Q561" s="234">
        <v>0.00021000000000000001</v>
      </c>
      <c r="R561" s="234">
        <f>Q561*H561</f>
        <v>0.047064150000000006</v>
      </c>
      <c r="S561" s="234">
        <v>0</v>
      </c>
      <c r="T561" s="235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36" t="s">
        <v>308</v>
      </c>
      <c r="AT561" s="236" t="s">
        <v>469</v>
      </c>
      <c r="AU561" s="236" t="s">
        <v>82</v>
      </c>
      <c r="AY561" s="14" t="s">
        <v>182</v>
      </c>
      <c r="BE561" s="237">
        <f>IF(N561="základní",J561,0)</f>
        <v>0</v>
      </c>
      <c r="BF561" s="237">
        <f>IF(N561="snížená",J561,0)</f>
        <v>0</v>
      </c>
      <c r="BG561" s="237">
        <f>IF(N561="zákl. přenesená",J561,0)</f>
        <v>0</v>
      </c>
      <c r="BH561" s="237">
        <f>IF(N561="sníž. přenesená",J561,0)</f>
        <v>0</v>
      </c>
      <c r="BI561" s="237">
        <f>IF(N561="nulová",J561,0)</f>
        <v>0</v>
      </c>
      <c r="BJ561" s="14" t="s">
        <v>80</v>
      </c>
      <c r="BK561" s="237">
        <f>ROUND(I561*H561,2)</f>
        <v>0</v>
      </c>
      <c r="BL561" s="14" t="s">
        <v>243</v>
      </c>
      <c r="BM561" s="236" t="s">
        <v>1914</v>
      </c>
    </row>
    <row r="562" s="2" customFormat="1" ht="24.15" customHeight="1">
      <c r="A562" s="35"/>
      <c r="B562" s="36"/>
      <c r="C562" s="224" t="s">
        <v>1915</v>
      </c>
      <c r="D562" s="224" t="s">
        <v>184</v>
      </c>
      <c r="E562" s="225" t="s">
        <v>1916</v>
      </c>
      <c r="F562" s="226" t="s">
        <v>1917</v>
      </c>
      <c r="G562" s="227" t="s">
        <v>197</v>
      </c>
      <c r="H562" s="228">
        <v>89.239999999999995</v>
      </c>
      <c r="I562" s="229"/>
      <c r="J562" s="230">
        <f>ROUND(I562*H562,2)</f>
        <v>0</v>
      </c>
      <c r="K562" s="231"/>
      <c r="L562" s="41"/>
      <c r="M562" s="232" t="s">
        <v>1</v>
      </c>
      <c r="N562" s="233" t="s">
        <v>38</v>
      </c>
      <c r="O562" s="88"/>
      <c r="P562" s="234">
        <f>O562*H562</f>
        <v>0</v>
      </c>
      <c r="Q562" s="234">
        <v>0</v>
      </c>
      <c r="R562" s="234">
        <f>Q562*H562</f>
        <v>0</v>
      </c>
      <c r="S562" s="234">
        <v>0.02835</v>
      </c>
      <c r="T562" s="235">
        <f>S562*H562</f>
        <v>2.529954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36" t="s">
        <v>187</v>
      </c>
      <c r="AT562" s="236" t="s">
        <v>184</v>
      </c>
      <c r="AU562" s="236" t="s">
        <v>82</v>
      </c>
      <c r="AY562" s="14" t="s">
        <v>182</v>
      </c>
      <c r="BE562" s="237">
        <f>IF(N562="základní",J562,0)</f>
        <v>0</v>
      </c>
      <c r="BF562" s="237">
        <f>IF(N562="snížená",J562,0)</f>
        <v>0</v>
      </c>
      <c r="BG562" s="237">
        <f>IF(N562="zákl. přenesená",J562,0)</f>
        <v>0</v>
      </c>
      <c r="BH562" s="237">
        <f>IF(N562="sníž. přenesená",J562,0)</f>
        <v>0</v>
      </c>
      <c r="BI562" s="237">
        <f>IF(N562="nulová",J562,0)</f>
        <v>0</v>
      </c>
      <c r="BJ562" s="14" t="s">
        <v>80</v>
      </c>
      <c r="BK562" s="237">
        <f>ROUND(I562*H562,2)</f>
        <v>0</v>
      </c>
      <c r="BL562" s="14" t="s">
        <v>187</v>
      </c>
      <c r="BM562" s="236" t="s">
        <v>1918</v>
      </c>
    </row>
    <row r="563" s="2" customFormat="1" ht="37.8" customHeight="1">
      <c r="A563" s="35"/>
      <c r="B563" s="36"/>
      <c r="C563" s="224" t="s">
        <v>1919</v>
      </c>
      <c r="D563" s="224" t="s">
        <v>184</v>
      </c>
      <c r="E563" s="225" t="s">
        <v>1920</v>
      </c>
      <c r="F563" s="226" t="s">
        <v>1921</v>
      </c>
      <c r="G563" s="227" t="s">
        <v>197</v>
      </c>
      <c r="H563" s="228">
        <v>10</v>
      </c>
      <c r="I563" s="229"/>
      <c r="J563" s="230">
        <f>ROUND(I563*H563,2)</f>
        <v>0</v>
      </c>
      <c r="K563" s="231"/>
      <c r="L563" s="41"/>
      <c r="M563" s="232" t="s">
        <v>1</v>
      </c>
      <c r="N563" s="233" t="s">
        <v>38</v>
      </c>
      <c r="O563" s="88"/>
      <c r="P563" s="234">
        <f>O563*H563</f>
        <v>0</v>
      </c>
      <c r="Q563" s="234">
        <v>0.035209999999999998</v>
      </c>
      <c r="R563" s="234">
        <f>Q563*H563</f>
        <v>0.35209999999999997</v>
      </c>
      <c r="S563" s="234">
        <v>0</v>
      </c>
      <c r="T563" s="235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36" t="s">
        <v>243</v>
      </c>
      <c r="AT563" s="236" t="s">
        <v>184</v>
      </c>
      <c r="AU563" s="236" t="s">
        <v>82</v>
      </c>
      <c r="AY563" s="14" t="s">
        <v>182</v>
      </c>
      <c r="BE563" s="237">
        <f>IF(N563="základní",J563,0)</f>
        <v>0</v>
      </c>
      <c r="BF563" s="237">
        <f>IF(N563="snížená",J563,0)</f>
        <v>0</v>
      </c>
      <c r="BG563" s="237">
        <f>IF(N563="zákl. přenesená",J563,0)</f>
        <v>0</v>
      </c>
      <c r="BH563" s="237">
        <f>IF(N563="sníž. přenesená",J563,0)</f>
        <v>0</v>
      </c>
      <c r="BI563" s="237">
        <f>IF(N563="nulová",J563,0)</f>
        <v>0</v>
      </c>
      <c r="BJ563" s="14" t="s">
        <v>80</v>
      </c>
      <c r="BK563" s="237">
        <f>ROUND(I563*H563,2)</f>
        <v>0</v>
      </c>
      <c r="BL563" s="14" t="s">
        <v>243</v>
      </c>
      <c r="BM563" s="236" t="s">
        <v>1922</v>
      </c>
    </row>
    <row r="564" s="2" customFormat="1" ht="37.8" customHeight="1">
      <c r="A564" s="35"/>
      <c r="B564" s="36"/>
      <c r="C564" s="224" t="s">
        <v>1923</v>
      </c>
      <c r="D564" s="224" t="s">
        <v>184</v>
      </c>
      <c r="E564" s="225" t="s">
        <v>1924</v>
      </c>
      <c r="F564" s="226" t="s">
        <v>1925</v>
      </c>
      <c r="G564" s="227" t="s">
        <v>197</v>
      </c>
      <c r="H564" s="228">
        <v>67.570999999999998</v>
      </c>
      <c r="I564" s="229"/>
      <c r="J564" s="230">
        <f>ROUND(I564*H564,2)</f>
        <v>0</v>
      </c>
      <c r="K564" s="231"/>
      <c r="L564" s="41"/>
      <c r="M564" s="232" t="s">
        <v>1</v>
      </c>
      <c r="N564" s="233" t="s">
        <v>38</v>
      </c>
      <c r="O564" s="88"/>
      <c r="P564" s="234">
        <f>O564*H564</f>
        <v>0</v>
      </c>
      <c r="Q564" s="234">
        <v>0.0032499999999999999</v>
      </c>
      <c r="R564" s="234">
        <f>Q564*H564</f>
        <v>0.21960574999999999</v>
      </c>
      <c r="S564" s="234">
        <v>0</v>
      </c>
      <c r="T564" s="235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36" t="s">
        <v>243</v>
      </c>
      <c r="AT564" s="236" t="s">
        <v>184</v>
      </c>
      <c r="AU564" s="236" t="s">
        <v>82</v>
      </c>
      <c r="AY564" s="14" t="s">
        <v>182</v>
      </c>
      <c r="BE564" s="237">
        <f>IF(N564="základní",J564,0)</f>
        <v>0</v>
      </c>
      <c r="BF564" s="237">
        <f>IF(N564="snížená",J564,0)</f>
        <v>0</v>
      </c>
      <c r="BG564" s="237">
        <f>IF(N564="zákl. přenesená",J564,0)</f>
        <v>0</v>
      </c>
      <c r="BH564" s="237">
        <f>IF(N564="sníž. přenesená",J564,0)</f>
        <v>0</v>
      </c>
      <c r="BI564" s="237">
        <f>IF(N564="nulová",J564,0)</f>
        <v>0</v>
      </c>
      <c r="BJ564" s="14" t="s">
        <v>80</v>
      </c>
      <c r="BK564" s="237">
        <f>ROUND(I564*H564,2)</f>
        <v>0</v>
      </c>
      <c r="BL564" s="14" t="s">
        <v>243</v>
      </c>
      <c r="BM564" s="236" t="s">
        <v>1926</v>
      </c>
    </row>
    <row r="565" s="2" customFormat="1" ht="21.75" customHeight="1">
      <c r="A565" s="35"/>
      <c r="B565" s="36"/>
      <c r="C565" s="243" t="s">
        <v>1927</v>
      </c>
      <c r="D565" s="243" t="s">
        <v>469</v>
      </c>
      <c r="E565" s="244" t="s">
        <v>1928</v>
      </c>
      <c r="F565" s="245" t="s">
        <v>1929</v>
      </c>
      <c r="G565" s="246" t="s">
        <v>197</v>
      </c>
      <c r="H565" s="247">
        <v>70.950000000000003</v>
      </c>
      <c r="I565" s="248"/>
      <c r="J565" s="249">
        <f>ROUND(I565*H565,2)</f>
        <v>0</v>
      </c>
      <c r="K565" s="250"/>
      <c r="L565" s="251"/>
      <c r="M565" s="252" t="s">
        <v>1</v>
      </c>
      <c r="N565" s="253" t="s">
        <v>38</v>
      </c>
      <c r="O565" s="88"/>
      <c r="P565" s="234">
        <f>O565*H565</f>
        <v>0</v>
      </c>
      <c r="Q565" s="234">
        <v>0.0097999999999999997</v>
      </c>
      <c r="R565" s="234">
        <f>Q565*H565</f>
        <v>0.69530999999999998</v>
      </c>
      <c r="S565" s="234">
        <v>0</v>
      </c>
      <c r="T565" s="235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36" t="s">
        <v>308</v>
      </c>
      <c r="AT565" s="236" t="s">
        <v>469</v>
      </c>
      <c r="AU565" s="236" t="s">
        <v>82</v>
      </c>
      <c r="AY565" s="14" t="s">
        <v>182</v>
      </c>
      <c r="BE565" s="237">
        <f>IF(N565="základní",J565,0)</f>
        <v>0</v>
      </c>
      <c r="BF565" s="237">
        <f>IF(N565="snížená",J565,0)</f>
        <v>0</v>
      </c>
      <c r="BG565" s="237">
        <f>IF(N565="zákl. přenesená",J565,0)</f>
        <v>0</v>
      </c>
      <c r="BH565" s="237">
        <f>IF(N565="sníž. přenesená",J565,0)</f>
        <v>0</v>
      </c>
      <c r="BI565" s="237">
        <f>IF(N565="nulová",J565,0)</f>
        <v>0</v>
      </c>
      <c r="BJ565" s="14" t="s">
        <v>80</v>
      </c>
      <c r="BK565" s="237">
        <f>ROUND(I565*H565,2)</f>
        <v>0</v>
      </c>
      <c r="BL565" s="14" t="s">
        <v>243</v>
      </c>
      <c r="BM565" s="236" t="s">
        <v>1930</v>
      </c>
    </row>
    <row r="566" s="2" customFormat="1" ht="24.15" customHeight="1">
      <c r="A566" s="35"/>
      <c r="B566" s="36"/>
      <c r="C566" s="224" t="s">
        <v>1931</v>
      </c>
      <c r="D566" s="224" t="s">
        <v>184</v>
      </c>
      <c r="E566" s="225" t="s">
        <v>1932</v>
      </c>
      <c r="F566" s="226" t="s">
        <v>1933</v>
      </c>
      <c r="G566" s="227" t="s">
        <v>197</v>
      </c>
      <c r="H566" s="228">
        <v>110.7</v>
      </c>
      <c r="I566" s="229"/>
      <c r="J566" s="230">
        <f>ROUND(I566*H566,2)</f>
        <v>0</v>
      </c>
      <c r="K566" s="231"/>
      <c r="L566" s="41"/>
      <c r="M566" s="232" t="s">
        <v>1</v>
      </c>
      <c r="N566" s="233" t="s">
        <v>38</v>
      </c>
      <c r="O566" s="88"/>
      <c r="P566" s="234">
        <f>O566*H566</f>
        <v>0</v>
      </c>
      <c r="Q566" s="234">
        <v>0.00020000000000000001</v>
      </c>
      <c r="R566" s="234">
        <f>Q566*H566</f>
        <v>0.02214</v>
      </c>
      <c r="S566" s="234">
        <v>0</v>
      </c>
      <c r="T566" s="235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36" t="s">
        <v>243</v>
      </c>
      <c r="AT566" s="236" t="s">
        <v>184</v>
      </c>
      <c r="AU566" s="236" t="s">
        <v>82</v>
      </c>
      <c r="AY566" s="14" t="s">
        <v>182</v>
      </c>
      <c r="BE566" s="237">
        <f>IF(N566="základní",J566,0)</f>
        <v>0</v>
      </c>
      <c r="BF566" s="237">
        <f>IF(N566="snížená",J566,0)</f>
        <v>0</v>
      </c>
      <c r="BG566" s="237">
        <f>IF(N566="zákl. přenesená",J566,0)</f>
        <v>0</v>
      </c>
      <c r="BH566" s="237">
        <f>IF(N566="sníž. přenesená",J566,0)</f>
        <v>0</v>
      </c>
      <c r="BI566" s="237">
        <f>IF(N566="nulová",J566,0)</f>
        <v>0</v>
      </c>
      <c r="BJ566" s="14" t="s">
        <v>80</v>
      </c>
      <c r="BK566" s="237">
        <f>ROUND(I566*H566,2)</f>
        <v>0</v>
      </c>
      <c r="BL566" s="14" t="s">
        <v>243</v>
      </c>
      <c r="BM566" s="236" t="s">
        <v>1934</v>
      </c>
    </row>
    <row r="567" s="2" customFormat="1" ht="24.15" customHeight="1">
      <c r="A567" s="35"/>
      <c r="B567" s="36"/>
      <c r="C567" s="243" t="s">
        <v>1935</v>
      </c>
      <c r="D567" s="243" t="s">
        <v>469</v>
      </c>
      <c r="E567" s="244" t="s">
        <v>1936</v>
      </c>
      <c r="F567" s="245" t="s">
        <v>1937</v>
      </c>
      <c r="G567" s="246" t="s">
        <v>197</v>
      </c>
      <c r="H567" s="247">
        <v>116.235</v>
      </c>
      <c r="I567" s="248"/>
      <c r="J567" s="249">
        <f>ROUND(I567*H567,2)</f>
        <v>0</v>
      </c>
      <c r="K567" s="250"/>
      <c r="L567" s="251"/>
      <c r="M567" s="252" t="s">
        <v>1</v>
      </c>
      <c r="N567" s="253" t="s">
        <v>38</v>
      </c>
      <c r="O567" s="88"/>
      <c r="P567" s="234">
        <f>O567*H567</f>
        <v>0</v>
      </c>
      <c r="Q567" s="234">
        <v>0.0080000000000000002</v>
      </c>
      <c r="R567" s="234">
        <f>Q567*H567</f>
        <v>0.92988000000000004</v>
      </c>
      <c r="S567" s="234">
        <v>0</v>
      </c>
      <c r="T567" s="235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36" t="s">
        <v>308</v>
      </c>
      <c r="AT567" s="236" t="s">
        <v>469</v>
      </c>
      <c r="AU567" s="236" t="s">
        <v>82</v>
      </c>
      <c r="AY567" s="14" t="s">
        <v>182</v>
      </c>
      <c r="BE567" s="237">
        <f>IF(N567="základní",J567,0)</f>
        <v>0</v>
      </c>
      <c r="BF567" s="237">
        <f>IF(N567="snížená",J567,0)</f>
        <v>0</v>
      </c>
      <c r="BG567" s="237">
        <f>IF(N567="zákl. přenesená",J567,0)</f>
        <v>0</v>
      </c>
      <c r="BH567" s="237">
        <f>IF(N567="sníž. přenesená",J567,0)</f>
        <v>0</v>
      </c>
      <c r="BI567" s="237">
        <f>IF(N567="nulová",J567,0)</f>
        <v>0</v>
      </c>
      <c r="BJ567" s="14" t="s">
        <v>80</v>
      </c>
      <c r="BK567" s="237">
        <f>ROUND(I567*H567,2)</f>
        <v>0</v>
      </c>
      <c r="BL567" s="14" t="s">
        <v>243</v>
      </c>
      <c r="BM567" s="236" t="s">
        <v>1938</v>
      </c>
    </row>
    <row r="568" s="2" customFormat="1" ht="24.15" customHeight="1">
      <c r="A568" s="35"/>
      <c r="B568" s="36"/>
      <c r="C568" s="224" t="s">
        <v>1939</v>
      </c>
      <c r="D568" s="224" t="s">
        <v>184</v>
      </c>
      <c r="E568" s="225" t="s">
        <v>1940</v>
      </c>
      <c r="F568" s="226" t="s">
        <v>1941</v>
      </c>
      <c r="G568" s="227" t="s">
        <v>241</v>
      </c>
      <c r="H568" s="228">
        <v>2</v>
      </c>
      <c r="I568" s="229"/>
      <c r="J568" s="230">
        <f>ROUND(I568*H568,2)</f>
        <v>0</v>
      </c>
      <c r="K568" s="231"/>
      <c r="L568" s="41"/>
      <c r="M568" s="232" t="s">
        <v>1</v>
      </c>
      <c r="N568" s="233" t="s">
        <v>38</v>
      </c>
      <c r="O568" s="88"/>
      <c r="P568" s="234">
        <f>O568*H568</f>
        <v>0</v>
      </c>
      <c r="Q568" s="234">
        <v>3.0000000000000001E-05</v>
      </c>
      <c r="R568" s="234">
        <f>Q568*H568</f>
        <v>6.0000000000000002E-05</v>
      </c>
      <c r="S568" s="234">
        <v>0</v>
      </c>
      <c r="T568" s="235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36" t="s">
        <v>243</v>
      </c>
      <c r="AT568" s="236" t="s">
        <v>184</v>
      </c>
      <c r="AU568" s="236" t="s">
        <v>82</v>
      </c>
      <c r="AY568" s="14" t="s">
        <v>182</v>
      </c>
      <c r="BE568" s="237">
        <f>IF(N568="základní",J568,0)</f>
        <v>0</v>
      </c>
      <c r="BF568" s="237">
        <f>IF(N568="snížená",J568,0)</f>
        <v>0</v>
      </c>
      <c r="BG568" s="237">
        <f>IF(N568="zákl. přenesená",J568,0)</f>
        <v>0</v>
      </c>
      <c r="BH568" s="237">
        <f>IF(N568="sníž. přenesená",J568,0)</f>
        <v>0</v>
      </c>
      <c r="BI568" s="237">
        <f>IF(N568="nulová",J568,0)</f>
        <v>0</v>
      </c>
      <c r="BJ568" s="14" t="s">
        <v>80</v>
      </c>
      <c r="BK568" s="237">
        <f>ROUND(I568*H568,2)</f>
        <v>0</v>
      </c>
      <c r="BL568" s="14" t="s">
        <v>243</v>
      </c>
      <c r="BM568" s="236" t="s">
        <v>1942</v>
      </c>
    </row>
    <row r="569" s="2" customFormat="1" ht="24.15" customHeight="1">
      <c r="A569" s="35"/>
      <c r="B569" s="36"/>
      <c r="C569" s="243" t="s">
        <v>1943</v>
      </c>
      <c r="D569" s="243" t="s">
        <v>469</v>
      </c>
      <c r="E569" s="244" t="s">
        <v>1944</v>
      </c>
      <c r="F569" s="245" t="s">
        <v>1945</v>
      </c>
      <c r="G569" s="246" t="s">
        <v>241</v>
      </c>
      <c r="H569" s="247">
        <v>1</v>
      </c>
      <c r="I569" s="248"/>
      <c r="J569" s="249">
        <f>ROUND(I569*H569,2)</f>
        <v>0</v>
      </c>
      <c r="K569" s="250"/>
      <c r="L569" s="251"/>
      <c r="M569" s="252" t="s">
        <v>1</v>
      </c>
      <c r="N569" s="253" t="s">
        <v>38</v>
      </c>
      <c r="O569" s="88"/>
      <c r="P569" s="234">
        <f>O569*H569</f>
        <v>0</v>
      </c>
      <c r="Q569" s="234">
        <v>0.0018</v>
      </c>
      <c r="R569" s="234">
        <f>Q569*H569</f>
        <v>0.0018</v>
      </c>
      <c r="S569" s="234">
        <v>0</v>
      </c>
      <c r="T569" s="235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36" t="s">
        <v>308</v>
      </c>
      <c r="AT569" s="236" t="s">
        <v>469</v>
      </c>
      <c r="AU569" s="236" t="s">
        <v>82</v>
      </c>
      <c r="AY569" s="14" t="s">
        <v>182</v>
      </c>
      <c r="BE569" s="237">
        <f>IF(N569="základní",J569,0)</f>
        <v>0</v>
      </c>
      <c r="BF569" s="237">
        <f>IF(N569="snížená",J569,0)</f>
        <v>0</v>
      </c>
      <c r="BG569" s="237">
        <f>IF(N569="zákl. přenesená",J569,0)</f>
        <v>0</v>
      </c>
      <c r="BH569" s="237">
        <f>IF(N569="sníž. přenesená",J569,0)</f>
        <v>0</v>
      </c>
      <c r="BI569" s="237">
        <f>IF(N569="nulová",J569,0)</f>
        <v>0</v>
      </c>
      <c r="BJ569" s="14" t="s">
        <v>80</v>
      </c>
      <c r="BK569" s="237">
        <f>ROUND(I569*H569,2)</f>
        <v>0</v>
      </c>
      <c r="BL569" s="14" t="s">
        <v>243</v>
      </c>
      <c r="BM569" s="236" t="s">
        <v>1946</v>
      </c>
    </row>
    <row r="570" s="2" customFormat="1" ht="24.15" customHeight="1">
      <c r="A570" s="35"/>
      <c r="B570" s="36"/>
      <c r="C570" s="243" t="s">
        <v>1947</v>
      </c>
      <c r="D570" s="243" t="s">
        <v>469</v>
      </c>
      <c r="E570" s="244" t="s">
        <v>1948</v>
      </c>
      <c r="F570" s="245" t="s">
        <v>1949</v>
      </c>
      <c r="G570" s="246" t="s">
        <v>241</v>
      </c>
      <c r="H570" s="247">
        <v>1</v>
      </c>
      <c r="I570" s="248"/>
      <c r="J570" s="249">
        <f>ROUND(I570*H570,2)</f>
        <v>0</v>
      </c>
      <c r="K570" s="250"/>
      <c r="L570" s="251"/>
      <c r="M570" s="252" t="s">
        <v>1</v>
      </c>
      <c r="N570" s="253" t="s">
        <v>38</v>
      </c>
      <c r="O570" s="88"/>
      <c r="P570" s="234">
        <f>O570*H570</f>
        <v>0</v>
      </c>
      <c r="Q570" s="234">
        <v>0.00050000000000000001</v>
      </c>
      <c r="R570" s="234">
        <f>Q570*H570</f>
        <v>0.00050000000000000001</v>
      </c>
      <c r="S570" s="234">
        <v>0</v>
      </c>
      <c r="T570" s="235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36" t="s">
        <v>308</v>
      </c>
      <c r="AT570" s="236" t="s">
        <v>469</v>
      </c>
      <c r="AU570" s="236" t="s">
        <v>82</v>
      </c>
      <c r="AY570" s="14" t="s">
        <v>182</v>
      </c>
      <c r="BE570" s="237">
        <f>IF(N570="základní",J570,0)</f>
        <v>0</v>
      </c>
      <c r="BF570" s="237">
        <f>IF(N570="snížená",J570,0)</f>
        <v>0</v>
      </c>
      <c r="BG570" s="237">
        <f>IF(N570="zákl. přenesená",J570,0)</f>
        <v>0</v>
      </c>
      <c r="BH570" s="237">
        <f>IF(N570="sníž. přenesená",J570,0)</f>
        <v>0</v>
      </c>
      <c r="BI570" s="237">
        <f>IF(N570="nulová",J570,0)</f>
        <v>0</v>
      </c>
      <c r="BJ570" s="14" t="s">
        <v>80</v>
      </c>
      <c r="BK570" s="237">
        <f>ROUND(I570*H570,2)</f>
        <v>0</v>
      </c>
      <c r="BL570" s="14" t="s">
        <v>243</v>
      </c>
      <c r="BM570" s="236" t="s">
        <v>1950</v>
      </c>
    </row>
    <row r="571" s="2" customFormat="1" ht="24.15" customHeight="1">
      <c r="A571" s="35"/>
      <c r="B571" s="36"/>
      <c r="C571" s="224" t="s">
        <v>1951</v>
      </c>
      <c r="D571" s="224" t="s">
        <v>184</v>
      </c>
      <c r="E571" s="225" t="s">
        <v>1952</v>
      </c>
      <c r="F571" s="226" t="s">
        <v>1953</v>
      </c>
      <c r="G571" s="227" t="s">
        <v>197</v>
      </c>
      <c r="H571" s="228">
        <v>11.097</v>
      </c>
      <c r="I571" s="229"/>
      <c r="J571" s="230">
        <f>ROUND(I571*H571,2)</f>
        <v>0</v>
      </c>
      <c r="K571" s="231"/>
      <c r="L571" s="41"/>
      <c r="M571" s="232" t="s">
        <v>1</v>
      </c>
      <c r="N571" s="233" t="s">
        <v>38</v>
      </c>
      <c r="O571" s="88"/>
      <c r="P571" s="234">
        <f>O571*H571</f>
        <v>0</v>
      </c>
      <c r="Q571" s="234">
        <v>0.020119999999999999</v>
      </c>
      <c r="R571" s="234">
        <f>Q571*H571</f>
        <v>0.22327163999999997</v>
      </c>
      <c r="S571" s="234">
        <v>0</v>
      </c>
      <c r="T571" s="235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36" t="s">
        <v>243</v>
      </c>
      <c r="AT571" s="236" t="s">
        <v>184</v>
      </c>
      <c r="AU571" s="236" t="s">
        <v>82</v>
      </c>
      <c r="AY571" s="14" t="s">
        <v>182</v>
      </c>
      <c r="BE571" s="237">
        <f>IF(N571="základní",J571,0)</f>
        <v>0</v>
      </c>
      <c r="BF571" s="237">
        <f>IF(N571="snížená",J571,0)</f>
        <v>0</v>
      </c>
      <c r="BG571" s="237">
        <f>IF(N571="zákl. přenesená",J571,0)</f>
        <v>0</v>
      </c>
      <c r="BH571" s="237">
        <f>IF(N571="sníž. přenesená",J571,0)</f>
        <v>0</v>
      </c>
      <c r="BI571" s="237">
        <f>IF(N571="nulová",J571,0)</f>
        <v>0</v>
      </c>
      <c r="BJ571" s="14" t="s">
        <v>80</v>
      </c>
      <c r="BK571" s="237">
        <f>ROUND(I571*H571,2)</f>
        <v>0</v>
      </c>
      <c r="BL571" s="14" t="s">
        <v>243</v>
      </c>
      <c r="BM571" s="236" t="s">
        <v>1954</v>
      </c>
    </row>
    <row r="572" s="2" customFormat="1" ht="24.15" customHeight="1">
      <c r="A572" s="35"/>
      <c r="B572" s="36"/>
      <c r="C572" s="224" t="s">
        <v>1955</v>
      </c>
      <c r="D572" s="224" t="s">
        <v>184</v>
      </c>
      <c r="E572" s="225" t="s">
        <v>1956</v>
      </c>
      <c r="F572" s="226" t="s">
        <v>1957</v>
      </c>
      <c r="G572" s="227" t="s">
        <v>241</v>
      </c>
      <c r="H572" s="228">
        <v>5</v>
      </c>
      <c r="I572" s="229"/>
      <c r="J572" s="230">
        <f>ROUND(I572*H572,2)</f>
        <v>0</v>
      </c>
      <c r="K572" s="231"/>
      <c r="L572" s="41"/>
      <c r="M572" s="232" t="s">
        <v>1</v>
      </c>
      <c r="N572" s="233" t="s">
        <v>38</v>
      </c>
      <c r="O572" s="88"/>
      <c r="P572" s="234">
        <f>O572*H572</f>
        <v>0</v>
      </c>
      <c r="Q572" s="234">
        <v>0.03058</v>
      </c>
      <c r="R572" s="234">
        <f>Q572*H572</f>
        <v>0.15290000000000001</v>
      </c>
      <c r="S572" s="234">
        <v>0</v>
      </c>
      <c r="T572" s="235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36" t="s">
        <v>243</v>
      </c>
      <c r="AT572" s="236" t="s">
        <v>184</v>
      </c>
      <c r="AU572" s="236" t="s">
        <v>82</v>
      </c>
      <c r="AY572" s="14" t="s">
        <v>182</v>
      </c>
      <c r="BE572" s="237">
        <f>IF(N572="základní",J572,0)</f>
        <v>0</v>
      </c>
      <c r="BF572" s="237">
        <f>IF(N572="snížená",J572,0)</f>
        <v>0</v>
      </c>
      <c r="BG572" s="237">
        <f>IF(N572="zákl. přenesená",J572,0)</f>
        <v>0</v>
      </c>
      <c r="BH572" s="237">
        <f>IF(N572="sníž. přenesená",J572,0)</f>
        <v>0</v>
      </c>
      <c r="BI572" s="237">
        <f>IF(N572="nulová",J572,0)</f>
        <v>0</v>
      </c>
      <c r="BJ572" s="14" t="s">
        <v>80</v>
      </c>
      <c r="BK572" s="237">
        <f>ROUND(I572*H572,2)</f>
        <v>0</v>
      </c>
      <c r="BL572" s="14" t="s">
        <v>243</v>
      </c>
      <c r="BM572" s="236" t="s">
        <v>1958</v>
      </c>
    </row>
    <row r="573" s="2" customFormat="1" ht="21.75" customHeight="1">
      <c r="A573" s="35"/>
      <c r="B573" s="36"/>
      <c r="C573" s="224" t="s">
        <v>1959</v>
      </c>
      <c r="D573" s="224" t="s">
        <v>184</v>
      </c>
      <c r="E573" s="225" t="s">
        <v>1960</v>
      </c>
      <c r="F573" s="226" t="s">
        <v>1961</v>
      </c>
      <c r="G573" s="227" t="s">
        <v>1177</v>
      </c>
      <c r="H573" s="228">
        <v>2</v>
      </c>
      <c r="I573" s="229"/>
      <c r="J573" s="230">
        <f>ROUND(I573*H573,2)</f>
        <v>0</v>
      </c>
      <c r="K573" s="231"/>
      <c r="L573" s="41"/>
      <c r="M573" s="232" t="s">
        <v>1</v>
      </c>
      <c r="N573" s="233" t="s">
        <v>38</v>
      </c>
      <c r="O573" s="88"/>
      <c r="P573" s="234">
        <f>O573*H573</f>
        <v>0</v>
      </c>
      <c r="Q573" s="234">
        <v>0</v>
      </c>
      <c r="R573" s="234">
        <f>Q573*H573</f>
        <v>0</v>
      </c>
      <c r="S573" s="234">
        <v>0</v>
      </c>
      <c r="T573" s="235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36" t="s">
        <v>243</v>
      </c>
      <c r="AT573" s="236" t="s">
        <v>184</v>
      </c>
      <c r="AU573" s="236" t="s">
        <v>82</v>
      </c>
      <c r="AY573" s="14" t="s">
        <v>182</v>
      </c>
      <c r="BE573" s="237">
        <f>IF(N573="základní",J573,0)</f>
        <v>0</v>
      </c>
      <c r="BF573" s="237">
        <f>IF(N573="snížená",J573,0)</f>
        <v>0</v>
      </c>
      <c r="BG573" s="237">
        <f>IF(N573="zákl. přenesená",J573,0)</f>
        <v>0</v>
      </c>
      <c r="BH573" s="237">
        <f>IF(N573="sníž. přenesená",J573,0)</f>
        <v>0</v>
      </c>
      <c r="BI573" s="237">
        <f>IF(N573="nulová",J573,0)</f>
        <v>0</v>
      </c>
      <c r="BJ573" s="14" t="s">
        <v>80</v>
      </c>
      <c r="BK573" s="237">
        <f>ROUND(I573*H573,2)</f>
        <v>0</v>
      </c>
      <c r="BL573" s="14" t="s">
        <v>243</v>
      </c>
      <c r="BM573" s="236" t="s">
        <v>1962</v>
      </c>
    </row>
    <row r="574" s="2" customFormat="1" ht="24.15" customHeight="1">
      <c r="A574" s="35"/>
      <c r="B574" s="36"/>
      <c r="C574" s="224" t="s">
        <v>1963</v>
      </c>
      <c r="D574" s="224" t="s">
        <v>184</v>
      </c>
      <c r="E574" s="225" t="s">
        <v>1964</v>
      </c>
      <c r="F574" s="226" t="s">
        <v>1965</v>
      </c>
      <c r="G574" s="227" t="s">
        <v>236</v>
      </c>
      <c r="H574" s="228">
        <v>40</v>
      </c>
      <c r="I574" s="229"/>
      <c r="J574" s="230">
        <f>ROUND(I574*H574,2)</f>
        <v>0</v>
      </c>
      <c r="K574" s="231"/>
      <c r="L574" s="41"/>
      <c r="M574" s="232" t="s">
        <v>1</v>
      </c>
      <c r="N574" s="233" t="s">
        <v>38</v>
      </c>
      <c r="O574" s="88"/>
      <c r="P574" s="234">
        <f>O574*H574</f>
        <v>0</v>
      </c>
      <c r="Q574" s="234">
        <v>0.00020000000000000001</v>
      </c>
      <c r="R574" s="234">
        <f>Q574*H574</f>
        <v>0.0080000000000000002</v>
      </c>
      <c r="S574" s="234">
        <v>0</v>
      </c>
      <c r="T574" s="235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36" t="s">
        <v>243</v>
      </c>
      <c r="AT574" s="236" t="s">
        <v>184</v>
      </c>
      <c r="AU574" s="236" t="s">
        <v>82</v>
      </c>
      <c r="AY574" s="14" t="s">
        <v>182</v>
      </c>
      <c r="BE574" s="237">
        <f>IF(N574="základní",J574,0)</f>
        <v>0</v>
      </c>
      <c r="BF574" s="237">
        <f>IF(N574="snížená",J574,0)</f>
        <v>0</v>
      </c>
      <c r="BG574" s="237">
        <f>IF(N574="zákl. přenesená",J574,0)</f>
        <v>0</v>
      </c>
      <c r="BH574" s="237">
        <f>IF(N574="sníž. přenesená",J574,0)</f>
        <v>0</v>
      </c>
      <c r="BI574" s="237">
        <f>IF(N574="nulová",J574,0)</f>
        <v>0</v>
      </c>
      <c r="BJ574" s="14" t="s">
        <v>80</v>
      </c>
      <c r="BK574" s="237">
        <f>ROUND(I574*H574,2)</f>
        <v>0</v>
      </c>
      <c r="BL574" s="14" t="s">
        <v>243</v>
      </c>
      <c r="BM574" s="236" t="s">
        <v>1966</v>
      </c>
    </row>
    <row r="575" s="2" customFormat="1" ht="24.15" customHeight="1">
      <c r="A575" s="35"/>
      <c r="B575" s="36"/>
      <c r="C575" s="224" t="s">
        <v>1967</v>
      </c>
      <c r="D575" s="224" t="s">
        <v>184</v>
      </c>
      <c r="E575" s="225" t="s">
        <v>1968</v>
      </c>
      <c r="F575" s="226" t="s">
        <v>1969</v>
      </c>
      <c r="G575" s="227" t="s">
        <v>220</v>
      </c>
      <c r="H575" s="228">
        <v>9.7439999999999998</v>
      </c>
      <c r="I575" s="229"/>
      <c r="J575" s="230">
        <f>ROUND(I575*H575,2)</f>
        <v>0</v>
      </c>
      <c r="K575" s="231"/>
      <c r="L575" s="41"/>
      <c r="M575" s="232" t="s">
        <v>1</v>
      </c>
      <c r="N575" s="233" t="s">
        <v>38</v>
      </c>
      <c r="O575" s="88"/>
      <c r="P575" s="234">
        <f>O575*H575</f>
        <v>0</v>
      </c>
      <c r="Q575" s="234">
        <v>0</v>
      </c>
      <c r="R575" s="234">
        <f>Q575*H575</f>
        <v>0</v>
      </c>
      <c r="S575" s="234">
        <v>0</v>
      </c>
      <c r="T575" s="235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36" t="s">
        <v>243</v>
      </c>
      <c r="AT575" s="236" t="s">
        <v>184</v>
      </c>
      <c r="AU575" s="236" t="s">
        <v>82</v>
      </c>
      <c r="AY575" s="14" t="s">
        <v>182</v>
      </c>
      <c r="BE575" s="237">
        <f>IF(N575="základní",J575,0)</f>
        <v>0</v>
      </c>
      <c r="BF575" s="237">
        <f>IF(N575="snížená",J575,0)</f>
        <v>0</v>
      </c>
      <c r="BG575" s="237">
        <f>IF(N575="zákl. přenesená",J575,0)</f>
        <v>0</v>
      </c>
      <c r="BH575" s="237">
        <f>IF(N575="sníž. přenesená",J575,0)</f>
        <v>0</v>
      </c>
      <c r="BI575" s="237">
        <f>IF(N575="nulová",J575,0)</f>
        <v>0</v>
      </c>
      <c r="BJ575" s="14" t="s">
        <v>80</v>
      </c>
      <c r="BK575" s="237">
        <f>ROUND(I575*H575,2)</f>
        <v>0</v>
      </c>
      <c r="BL575" s="14" t="s">
        <v>243</v>
      </c>
      <c r="BM575" s="236" t="s">
        <v>1970</v>
      </c>
    </row>
    <row r="576" s="2" customFormat="1" ht="37.8" customHeight="1">
      <c r="A576" s="35"/>
      <c r="B576" s="36"/>
      <c r="C576" s="224" t="s">
        <v>1971</v>
      </c>
      <c r="D576" s="224" t="s">
        <v>184</v>
      </c>
      <c r="E576" s="225" t="s">
        <v>1972</v>
      </c>
      <c r="F576" s="226" t="s">
        <v>1973</v>
      </c>
      <c r="G576" s="227" t="s">
        <v>220</v>
      </c>
      <c r="H576" s="228">
        <v>29.231999999999999</v>
      </c>
      <c r="I576" s="229"/>
      <c r="J576" s="230">
        <f>ROUND(I576*H576,2)</f>
        <v>0</v>
      </c>
      <c r="K576" s="231"/>
      <c r="L576" s="41"/>
      <c r="M576" s="232" t="s">
        <v>1</v>
      </c>
      <c r="N576" s="233" t="s">
        <v>38</v>
      </c>
      <c r="O576" s="88"/>
      <c r="P576" s="234">
        <f>O576*H576</f>
        <v>0</v>
      </c>
      <c r="Q576" s="234">
        <v>0</v>
      </c>
      <c r="R576" s="234">
        <f>Q576*H576</f>
        <v>0</v>
      </c>
      <c r="S576" s="234">
        <v>0</v>
      </c>
      <c r="T576" s="235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36" t="s">
        <v>243</v>
      </c>
      <c r="AT576" s="236" t="s">
        <v>184</v>
      </c>
      <c r="AU576" s="236" t="s">
        <v>82</v>
      </c>
      <c r="AY576" s="14" t="s">
        <v>182</v>
      </c>
      <c r="BE576" s="237">
        <f>IF(N576="základní",J576,0)</f>
        <v>0</v>
      </c>
      <c r="BF576" s="237">
        <f>IF(N576="snížená",J576,0)</f>
        <v>0</v>
      </c>
      <c r="BG576" s="237">
        <f>IF(N576="zákl. přenesená",J576,0)</f>
        <v>0</v>
      </c>
      <c r="BH576" s="237">
        <f>IF(N576="sníž. přenesená",J576,0)</f>
        <v>0</v>
      </c>
      <c r="BI576" s="237">
        <f>IF(N576="nulová",J576,0)</f>
        <v>0</v>
      </c>
      <c r="BJ576" s="14" t="s">
        <v>80</v>
      </c>
      <c r="BK576" s="237">
        <f>ROUND(I576*H576,2)</f>
        <v>0</v>
      </c>
      <c r="BL576" s="14" t="s">
        <v>243</v>
      </c>
      <c r="BM576" s="236" t="s">
        <v>1974</v>
      </c>
    </row>
    <row r="577" s="12" customFormat="1" ht="22.8" customHeight="1">
      <c r="A577" s="12"/>
      <c r="B577" s="208"/>
      <c r="C577" s="209"/>
      <c r="D577" s="210" t="s">
        <v>72</v>
      </c>
      <c r="E577" s="222" t="s">
        <v>336</v>
      </c>
      <c r="F577" s="222" t="s">
        <v>337</v>
      </c>
      <c r="G577" s="209"/>
      <c r="H577" s="209"/>
      <c r="I577" s="212"/>
      <c r="J577" s="223">
        <f>BK577</f>
        <v>0</v>
      </c>
      <c r="K577" s="209"/>
      <c r="L577" s="214"/>
      <c r="M577" s="215"/>
      <c r="N577" s="216"/>
      <c r="O577" s="216"/>
      <c r="P577" s="217">
        <f>SUM(P578:P590)</f>
        <v>0</v>
      </c>
      <c r="Q577" s="216"/>
      <c r="R577" s="217">
        <f>SUM(R578:R590)</f>
        <v>0.51531419999999994</v>
      </c>
      <c r="S577" s="216"/>
      <c r="T577" s="218">
        <f>SUM(T578:T590)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19" t="s">
        <v>82</v>
      </c>
      <c r="AT577" s="220" t="s">
        <v>72</v>
      </c>
      <c r="AU577" s="220" t="s">
        <v>80</v>
      </c>
      <c r="AY577" s="219" t="s">
        <v>182</v>
      </c>
      <c r="BK577" s="221">
        <f>SUM(BK578:BK590)</f>
        <v>0</v>
      </c>
    </row>
    <row r="578" s="2" customFormat="1" ht="21.75" customHeight="1">
      <c r="A578" s="35"/>
      <c r="B578" s="36"/>
      <c r="C578" s="224" t="s">
        <v>1975</v>
      </c>
      <c r="D578" s="224" t="s">
        <v>184</v>
      </c>
      <c r="E578" s="225" t="s">
        <v>1976</v>
      </c>
      <c r="F578" s="226" t="s">
        <v>1977</v>
      </c>
      <c r="G578" s="227" t="s">
        <v>197</v>
      </c>
      <c r="H578" s="228">
        <v>45.945</v>
      </c>
      <c r="I578" s="229"/>
      <c r="J578" s="230">
        <f>ROUND(I578*H578,2)</f>
        <v>0</v>
      </c>
      <c r="K578" s="231"/>
      <c r="L578" s="41"/>
      <c r="M578" s="232" t="s">
        <v>1</v>
      </c>
      <c r="N578" s="233" t="s">
        <v>38</v>
      </c>
      <c r="O578" s="88"/>
      <c r="P578" s="234">
        <f>O578*H578</f>
        <v>0</v>
      </c>
      <c r="Q578" s="234">
        <v>0</v>
      </c>
      <c r="R578" s="234">
        <f>Q578*H578</f>
        <v>0</v>
      </c>
      <c r="S578" s="234">
        <v>0</v>
      </c>
      <c r="T578" s="235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36" t="s">
        <v>243</v>
      </c>
      <c r="AT578" s="236" t="s">
        <v>184</v>
      </c>
      <c r="AU578" s="236" t="s">
        <v>82</v>
      </c>
      <c r="AY578" s="14" t="s">
        <v>182</v>
      </c>
      <c r="BE578" s="237">
        <f>IF(N578="základní",J578,0)</f>
        <v>0</v>
      </c>
      <c r="BF578" s="237">
        <f>IF(N578="snížená",J578,0)</f>
        <v>0</v>
      </c>
      <c r="BG578" s="237">
        <f>IF(N578="zákl. přenesená",J578,0)</f>
        <v>0</v>
      </c>
      <c r="BH578" s="237">
        <f>IF(N578="sníž. přenesená",J578,0)</f>
        <v>0</v>
      </c>
      <c r="BI578" s="237">
        <f>IF(N578="nulová",J578,0)</f>
        <v>0</v>
      </c>
      <c r="BJ578" s="14" t="s">
        <v>80</v>
      </c>
      <c r="BK578" s="237">
        <f>ROUND(I578*H578,2)</f>
        <v>0</v>
      </c>
      <c r="BL578" s="14" t="s">
        <v>243</v>
      </c>
      <c r="BM578" s="236" t="s">
        <v>1978</v>
      </c>
    </row>
    <row r="579" s="2" customFormat="1" ht="33" customHeight="1">
      <c r="A579" s="35"/>
      <c r="B579" s="36"/>
      <c r="C579" s="243" t="s">
        <v>1979</v>
      </c>
      <c r="D579" s="243" t="s">
        <v>469</v>
      </c>
      <c r="E579" s="244" t="s">
        <v>1980</v>
      </c>
      <c r="F579" s="245" t="s">
        <v>1981</v>
      </c>
      <c r="G579" s="246" t="s">
        <v>197</v>
      </c>
      <c r="H579" s="247">
        <v>52.837000000000003</v>
      </c>
      <c r="I579" s="248"/>
      <c r="J579" s="249">
        <f>ROUND(I579*H579,2)</f>
        <v>0</v>
      </c>
      <c r="K579" s="250"/>
      <c r="L579" s="251"/>
      <c r="M579" s="252" t="s">
        <v>1</v>
      </c>
      <c r="N579" s="253" t="s">
        <v>38</v>
      </c>
      <c r="O579" s="88"/>
      <c r="P579" s="234">
        <f>O579*H579</f>
        <v>0</v>
      </c>
      <c r="Q579" s="234">
        <v>0.00050000000000000001</v>
      </c>
      <c r="R579" s="234">
        <f>Q579*H579</f>
        <v>0.026418500000000001</v>
      </c>
      <c r="S579" s="234">
        <v>0</v>
      </c>
      <c r="T579" s="235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36" t="s">
        <v>308</v>
      </c>
      <c r="AT579" s="236" t="s">
        <v>469</v>
      </c>
      <c r="AU579" s="236" t="s">
        <v>82</v>
      </c>
      <c r="AY579" s="14" t="s">
        <v>182</v>
      </c>
      <c r="BE579" s="237">
        <f>IF(N579="základní",J579,0)</f>
        <v>0</v>
      </c>
      <c r="BF579" s="237">
        <f>IF(N579="snížená",J579,0)</f>
        <v>0</v>
      </c>
      <c r="BG579" s="237">
        <f>IF(N579="zákl. přenesená",J579,0)</f>
        <v>0</v>
      </c>
      <c r="BH579" s="237">
        <f>IF(N579="sníž. přenesená",J579,0)</f>
        <v>0</v>
      </c>
      <c r="BI579" s="237">
        <f>IF(N579="nulová",J579,0)</f>
        <v>0</v>
      </c>
      <c r="BJ579" s="14" t="s">
        <v>80</v>
      </c>
      <c r="BK579" s="237">
        <f>ROUND(I579*H579,2)</f>
        <v>0</v>
      </c>
      <c r="BL579" s="14" t="s">
        <v>243</v>
      </c>
      <c r="BM579" s="236" t="s">
        <v>1982</v>
      </c>
    </row>
    <row r="580" s="2" customFormat="1" ht="33" customHeight="1">
      <c r="A580" s="35"/>
      <c r="B580" s="36"/>
      <c r="C580" s="224" t="s">
        <v>1983</v>
      </c>
      <c r="D580" s="224" t="s">
        <v>184</v>
      </c>
      <c r="E580" s="225" t="s">
        <v>1984</v>
      </c>
      <c r="F580" s="226" t="s">
        <v>1985</v>
      </c>
      <c r="G580" s="227" t="s">
        <v>236</v>
      </c>
      <c r="H580" s="228">
        <v>7</v>
      </c>
      <c r="I580" s="229"/>
      <c r="J580" s="230">
        <f>ROUND(I580*H580,2)</f>
        <v>0</v>
      </c>
      <c r="K580" s="231"/>
      <c r="L580" s="41"/>
      <c r="M580" s="232" t="s">
        <v>1</v>
      </c>
      <c r="N580" s="233" t="s">
        <v>38</v>
      </c>
      <c r="O580" s="88"/>
      <c r="P580" s="234">
        <f>O580*H580</f>
        <v>0</v>
      </c>
      <c r="Q580" s="234">
        <v>0.0030000000000000001</v>
      </c>
      <c r="R580" s="234">
        <f>Q580*H580</f>
        <v>0.021000000000000001</v>
      </c>
      <c r="S580" s="234">
        <v>0</v>
      </c>
      <c r="T580" s="235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36" t="s">
        <v>243</v>
      </c>
      <c r="AT580" s="236" t="s">
        <v>184</v>
      </c>
      <c r="AU580" s="236" t="s">
        <v>82</v>
      </c>
      <c r="AY580" s="14" t="s">
        <v>182</v>
      </c>
      <c r="BE580" s="237">
        <f>IF(N580="základní",J580,0)</f>
        <v>0</v>
      </c>
      <c r="BF580" s="237">
        <f>IF(N580="snížená",J580,0)</f>
        <v>0</v>
      </c>
      <c r="BG580" s="237">
        <f>IF(N580="zákl. přenesená",J580,0)</f>
        <v>0</v>
      </c>
      <c r="BH580" s="237">
        <f>IF(N580="sníž. přenesená",J580,0)</f>
        <v>0</v>
      </c>
      <c r="BI580" s="237">
        <f>IF(N580="nulová",J580,0)</f>
        <v>0</v>
      </c>
      <c r="BJ580" s="14" t="s">
        <v>80</v>
      </c>
      <c r="BK580" s="237">
        <f>ROUND(I580*H580,2)</f>
        <v>0</v>
      </c>
      <c r="BL580" s="14" t="s">
        <v>243</v>
      </c>
      <c r="BM580" s="236" t="s">
        <v>1986</v>
      </c>
    </row>
    <row r="581" s="2" customFormat="1" ht="33" customHeight="1">
      <c r="A581" s="35"/>
      <c r="B581" s="36"/>
      <c r="C581" s="224" t="s">
        <v>1987</v>
      </c>
      <c r="D581" s="224" t="s">
        <v>184</v>
      </c>
      <c r="E581" s="225" t="s">
        <v>1988</v>
      </c>
      <c r="F581" s="226" t="s">
        <v>1989</v>
      </c>
      <c r="G581" s="227" t="s">
        <v>236</v>
      </c>
      <c r="H581" s="228">
        <v>7</v>
      </c>
      <c r="I581" s="229"/>
      <c r="J581" s="230">
        <f>ROUND(I581*H581,2)</f>
        <v>0</v>
      </c>
      <c r="K581" s="231"/>
      <c r="L581" s="41"/>
      <c r="M581" s="232" t="s">
        <v>1</v>
      </c>
      <c r="N581" s="233" t="s">
        <v>38</v>
      </c>
      <c r="O581" s="88"/>
      <c r="P581" s="234">
        <f>O581*H581</f>
        <v>0</v>
      </c>
      <c r="Q581" s="234">
        <v>0.0044799999999999996</v>
      </c>
      <c r="R581" s="234">
        <f>Q581*H581</f>
        <v>0.031359999999999999</v>
      </c>
      <c r="S581" s="234">
        <v>0</v>
      </c>
      <c r="T581" s="235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36" t="s">
        <v>243</v>
      </c>
      <c r="AT581" s="236" t="s">
        <v>184</v>
      </c>
      <c r="AU581" s="236" t="s">
        <v>82</v>
      </c>
      <c r="AY581" s="14" t="s">
        <v>182</v>
      </c>
      <c r="BE581" s="237">
        <f>IF(N581="základní",J581,0)</f>
        <v>0</v>
      </c>
      <c r="BF581" s="237">
        <f>IF(N581="snížená",J581,0)</f>
        <v>0</v>
      </c>
      <c r="BG581" s="237">
        <f>IF(N581="zákl. přenesená",J581,0)</f>
        <v>0</v>
      </c>
      <c r="BH581" s="237">
        <f>IF(N581="sníž. přenesená",J581,0)</f>
        <v>0</v>
      </c>
      <c r="BI581" s="237">
        <f>IF(N581="nulová",J581,0)</f>
        <v>0</v>
      </c>
      <c r="BJ581" s="14" t="s">
        <v>80</v>
      </c>
      <c r="BK581" s="237">
        <f>ROUND(I581*H581,2)</f>
        <v>0</v>
      </c>
      <c r="BL581" s="14" t="s">
        <v>243</v>
      </c>
      <c r="BM581" s="236" t="s">
        <v>1990</v>
      </c>
    </row>
    <row r="582" s="2" customFormat="1" ht="33" customHeight="1">
      <c r="A582" s="35"/>
      <c r="B582" s="36"/>
      <c r="C582" s="224" t="s">
        <v>1991</v>
      </c>
      <c r="D582" s="224" t="s">
        <v>184</v>
      </c>
      <c r="E582" s="225" t="s">
        <v>1992</v>
      </c>
      <c r="F582" s="226" t="s">
        <v>1993</v>
      </c>
      <c r="G582" s="227" t="s">
        <v>236</v>
      </c>
      <c r="H582" s="228">
        <v>32</v>
      </c>
      <c r="I582" s="229"/>
      <c r="J582" s="230">
        <f>ROUND(I582*H582,2)</f>
        <v>0</v>
      </c>
      <c r="K582" s="231"/>
      <c r="L582" s="41"/>
      <c r="M582" s="232" t="s">
        <v>1</v>
      </c>
      <c r="N582" s="233" t="s">
        <v>38</v>
      </c>
      <c r="O582" s="88"/>
      <c r="P582" s="234">
        <f>O582*H582</f>
        <v>0</v>
      </c>
      <c r="Q582" s="234">
        <v>0.00479</v>
      </c>
      <c r="R582" s="234">
        <f>Q582*H582</f>
        <v>0.15328</v>
      </c>
      <c r="S582" s="234">
        <v>0</v>
      </c>
      <c r="T582" s="235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236" t="s">
        <v>243</v>
      </c>
      <c r="AT582" s="236" t="s">
        <v>184</v>
      </c>
      <c r="AU582" s="236" t="s">
        <v>82</v>
      </c>
      <c r="AY582" s="14" t="s">
        <v>182</v>
      </c>
      <c r="BE582" s="237">
        <f>IF(N582="základní",J582,0)</f>
        <v>0</v>
      </c>
      <c r="BF582" s="237">
        <f>IF(N582="snížená",J582,0)</f>
        <v>0</v>
      </c>
      <c r="BG582" s="237">
        <f>IF(N582="zákl. přenesená",J582,0)</f>
        <v>0</v>
      </c>
      <c r="BH582" s="237">
        <f>IF(N582="sníž. přenesená",J582,0)</f>
        <v>0</v>
      </c>
      <c r="BI582" s="237">
        <f>IF(N582="nulová",J582,0)</f>
        <v>0</v>
      </c>
      <c r="BJ582" s="14" t="s">
        <v>80</v>
      </c>
      <c r="BK582" s="237">
        <f>ROUND(I582*H582,2)</f>
        <v>0</v>
      </c>
      <c r="BL582" s="14" t="s">
        <v>243</v>
      </c>
      <c r="BM582" s="236" t="s">
        <v>1994</v>
      </c>
    </row>
    <row r="583" s="2" customFormat="1" ht="33" customHeight="1">
      <c r="A583" s="35"/>
      <c r="B583" s="36"/>
      <c r="C583" s="224" t="s">
        <v>1995</v>
      </c>
      <c r="D583" s="224" t="s">
        <v>184</v>
      </c>
      <c r="E583" s="225" t="s">
        <v>1996</v>
      </c>
      <c r="F583" s="226" t="s">
        <v>1997</v>
      </c>
      <c r="G583" s="227" t="s">
        <v>197</v>
      </c>
      <c r="H583" s="228">
        <v>33</v>
      </c>
      <c r="I583" s="229"/>
      <c r="J583" s="230">
        <f>ROUND(I583*H583,2)</f>
        <v>0</v>
      </c>
      <c r="K583" s="231"/>
      <c r="L583" s="41"/>
      <c r="M583" s="232" t="s">
        <v>1</v>
      </c>
      <c r="N583" s="233" t="s">
        <v>38</v>
      </c>
      <c r="O583" s="88"/>
      <c r="P583" s="234">
        <f>O583*H583</f>
        <v>0</v>
      </c>
      <c r="Q583" s="234">
        <v>0.0053699999999999998</v>
      </c>
      <c r="R583" s="234">
        <f>Q583*H583</f>
        <v>0.17720999999999998</v>
      </c>
      <c r="S583" s="234">
        <v>0</v>
      </c>
      <c r="T583" s="235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36" t="s">
        <v>243</v>
      </c>
      <c r="AT583" s="236" t="s">
        <v>184</v>
      </c>
      <c r="AU583" s="236" t="s">
        <v>82</v>
      </c>
      <c r="AY583" s="14" t="s">
        <v>182</v>
      </c>
      <c r="BE583" s="237">
        <f>IF(N583="základní",J583,0)</f>
        <v>0</v>
      </c>
      <c r="BF583" s="237">
        <f>IF(N583="snížená",J583,0)</f>
        <v>0</v>
      </c>
      <c r="BG583" s="237">
        <f>IF(N583="zákl. přenesená",J583,0)</f>
        <v>0</v>
      </c>
      <c r="BH583" s="237">
        <f>IF(N583="sníž. přenesená",J583,0)</f>
        <v>0</v>
      </c>
      <c r="BI583" s="237">
        <f>IF(N583="nulová",J583,0)</f>
        <v>0</v>
      </c>
      <c r="BJ583" s="14" t="s">
        <v>80</v>
      </c>
      <c r="BK583" s="237">
        <f>ROUND(I583*H583,2)</f>
        <v>0</v>
      </c>
      <c r="BL583" s="14" t="s">
        <v>243</v>
      </c>
      <c r="BM583" s="236" t="s">
        <v>1998</v>
      </c>
    </row>
    <row r="584" s="2" customFormat="1" ht="37.8" customHeight="1">
      <c r="A584" s="35"/>
      <c r="B584" s="36"/>
      <c r="C584" s="224" t="s">
        <v>1999</v>
      </c>
      <c r="D584" s="224" t="s">
        <v>184</v>
      </c>
      <c r="E584" s="225" t="s">
        <v>2000</v>
      </c>
      <c r="F584" s="226" t="s">
        <v>2001</v>
      </c>
      <c r="G584" s="227" t="s">
        <v>241</v>
      </c>
      <c r="H584" s="228">
        <v>12</v>
      </c>
      <c r="I584" s="229"/>
      <c r="J584" s="230">
        <f>ROUND(I584*H584,2)</f>
        <v>0</v>
      </c>
      <c r="K584" s="231"/>
      <c r="L584" s="41"/>
      <c r="M584" s="232" t="s">
        <v>1</v>
      </c>
      <c r="N584" s="233" t="s">
        <v>38</v>
      </c>
      <c r="O584" s="88"/>
      <c r="P584" s="234">
        <f>O584*H584</f>
        <v>0</v>
      </c>
      <c r="Q584" s="234">
        <v>0</v>
      </c>
      <c r="R584" s="234">
        <f>Q584*H584</f>
        <v>0</v>
      </c>
      <c r="S584" s="234">
        <v>0</v>
      </c>
      <c r="T584" s="235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36" t="s">
        <v>243</v>
      </c>
      <c r="AT584" s="236" t="s">
        <v>184</v>
      </c>
      <c r="AU584" s="236" t="s">
        <v>82</v>
      </c>
      <c r="AY584" s="14" t="s">
        <v>182</v>
      </c>
      <c r="BE584" s="237">
        <f>IF(N584="základní",J584,0)</f>
        <v>0</v>
      </c>
      <c r="BF584" s="237">
        <f>IF(N584="snížená",J584,0)</f>
        <v>0</v>
      </c>
      <c r="BG584" s="237">
        <f>IF(N584="zákl. přenesená",J584,0)</f>
        <v>0</v>
      </c>
      <c r="BH584" s="237">
        <f>IF(N584="sníž. přenesená",J584,0)</f>
        <v>0</v>
      </c>
      <c r="BI584" s="237">
        <f>IF(N584="nulová",J584,0)</f>
        <v>0</v>
      </c>
      <c r="BJ584" s="14" t="s">
        <v>80</v>
      </c>
      <c r="BK584" s="237">
        <f>ROUND(I584*H584,2)</f>
        <v>0</v>
      </c>
      <c r="BL584" s="14" t="s">
        <v>243</v>
      </c>
      <c r="BM584" s="236" t="s">
        <v>2002</v>
      </c>
    </row>
    <row r="585" s="2" customFormat="1" ht="24.15" customHeight="1">
      <c r="A585" s="35"/>
      <c r="B585" s="36"/>
      <c r="C585" s="224" t="s">
        <v>2003</v>
      </c>
      <c r="D585" s="224" t="s">
        <v>184</v>
      </c>
      <c r="E585" s="225" t="s">
        <v>2004</v>
      </c>
      <c r="F585" s="226" t="s">
        <v>2005</v>
      </c>
      <c r="G585" s="227" t="s">
        <v>236</v>
      </c>
      <c r="H585" s="228">
        <v>2.75</v>
      </c>
      <c r="I585" s="229"/>
      <c r="J585" s="230">
        <f>ROUND(I585*H585,2)</f>
        <v>0</v>
      </c>
      <c r="K585" s="231"/>
      <c r="L585" s="41"/>
      <c r="M585" s="232" t="s">
        <v>1</v>
      </c>
      <c r="N585" s="233" t="s">
        <v>38</v>
      </c>
      <c r="O585" s="88"/>
      <c r="P585" s="234">
        <f>O585*H585</f>
        <v>0</v>
      </c>
      <c r="Q585" s="234">
        <v>0.0016299999999999999</v>
      </c>
      <c r="R585" s="234">
        <f>Q585*H585</f>
        <v>0.0044824999999999995</v>
      </c>
      <c r="S585" s="234">
        <v>0</v>
      </c>
      <c r="T585" s="235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36" t="s">
        <v>243</v>
      </c>
      <c r="AT585" s="236" t="s">
        <v>184</v>
      </c>
      <c r="AU585" s="236" t="s">
        <v>82</v>
      </c>
      <c r="AY585" s="14" t="s">
        <v>182</v>
      </c>
      <c r="BE585" s="237">
        <f>IF(N585="základní",J585,0)</f>
        <v>0</v>
      </c>
      <c r="BF585" s="237">
        <f>IF(N585="snížená",J585,0)</f>
        <v>0</v>
      </c>
      <c r="BG585" s="237">
        <f>IF(N585="zákl. přenesená",J585,0)</f>
        <v>0</v>
      </c>
      <c r="BH585" s="237">
        <f>IF(N585="sníž. přenesená",J585,0)</f>
        <v>0</v>
      </c>
      <c r="BI585" s="237">
        <f>IF(N585="nulová",J585,0)</f>
        <v>0</v>
      </c>
      <c r="BJ585" s="14" t="s">
        <v>80</v>
      </c>
      <c r="BK585" s="237">
        <f>ROUND(I585*H585,2)</f>
        <v>0</v>
      </c>
      <c r="BL585" s="14" t="s">
        <v>243</v>
      </c>
      <c r="BM585" s="236" t="s">
        <v>2006</v>
      </c>
    </row>
    <row r="586" s="2" customFormat="1" ht="24.15" customHeight="1">
      <c r="A586" s="35"/>
      <c r="B586" s="36"/>
      <c r="C586" s="224" t="s">
        <v>2007</v>
      </c>
      <c r="D586" s="224" t="s">
        <v>184</v>
      </c>
      <c r="E586" s="225" t="s">
        <v>2008</v>
      </c>
      <c r="F586" s="226" t="s">
        <v>2009</v>
      </c>
      <c r="G586" s="227" t="s">
        <v>236</v>
      </c>
      <c r="H586" s="228">
        <v>9.6600000000000001</v>
      </c>
      <c r="I586" s="229"/>
      <c r="J586" s="230">
        <f>ROUND(I586*H586,2)</f>
        <v>0</v>
      </c>
      <c r="K586" s="231"/>
      <c r="L586" s="41"/>
      <c r="M586" s="232" t="s">
        <v>1</v>
      </c>
      <c r="N586" s="233" t="s">
        <v>38</v>
      </c>
      <c r="O586" s="88"/>
      <c r="P586" s="234">
        <f>O586*H586</f>
        <v>0</v>
      </c>
      <c r="Q586" s="234">
        <v>0.0020200000000000001</v>
      </c>
      <c r="R586" s="234">
        <f>Q586*H586</f>
        <v>0.019513200000000001</v>
      </c>
      <c r="S586" s="234">
        <v>0</v>
      </c>
      <c r="T586" s="235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36" t="s">
        <v>187</v>
      </c>
      <c r="AT586" s="236" t="s">
        <v>184</v>
      </c>
      <c r="AU586" s="236" t="s">
        <v>82</v>
      </c>
      <c r="AY586" s="14" t="s">
        <v>182</v>
      </c>
      <c r="BE586" s="237">
        <f>IF(N586="základní",J586,0)</f>
        <v>0</v>
      </c>
      <c r="BF586" s="237">
        <f>IF(N586="snížená",J586,0)</f>
        <v>0</v>
      </c>
      <c r="BG586" s="237">
        <f>IF(N586="zákl. přenesená",J586,0)</f>
        <v>0</v>
      </c>
      <c r="BH586" s="237">
        <f>IF(N586="sníž. přenesená",J586,0)</f>
        <v>0</v>
      </c>
      <c r="BI586" s="237">
        <f>IF(N586="nulová",J586,0)</f>
        <v>0</v>
      </c>
      <c r="BJ586" s="14" t="s">
        <v>80</v>
      </c>
      <c r="BK586" s="237">
        <f>ROUND(I586*H586,2)</f>
        <v>0</v>
      </c>
      <c r="BL586" s="14" t="s">
        <v>187</v>
      </c>
      <c r="BM586" s="236" t="s">
        <v>2010</v>
      </c>
    </row>
    <row r="587" s="2" customFormat="1" ht="33" customHeight="1">
      <c r="A587" s="35"/>
      <c r="B587" s="36"/>
      <c r="C587" s="224" t="s">
        <v>2011</v>
      </c>
      <c r="D587" s="224" t="s">
        <v>184</v>
      </c>
      <c r="E587" s="225" t="s">
        <v>2012</v>
      </c>
      <c r="F587" s="226" t="s">
        <v>2013</v>
      </c>
      <c r="G587" s="227" t="s">
        <v>236</v>
      </c>
      <c r="H587" s="228">
        <v>5</v>
      </c>
      <c r="I587" s="229"/>
      <c r="J587" s="230">
        <f>ROUND(I587*H587,2)</f>
        <v>0</v>
      </c>
      <c r="K587" s="231"/>
      <c r="L587" s="41"/>
      <c r="M587" s="232" t="s">
        <v>1</v>
      </c>
      <c r="N587" s="233" t="s">
        <v>38</v>
      </c>
      <c r="O587" s="88"/>
      <c r="P587" s="234">
        <f>O587*H587</f>
        <v>0</v>
      </c>
      <c r="Q587" s="234">
        <v>0.0040099999999999997</v>
      </c>
      <c r="R587" s="234">
        <f>Q587*H587</f>
        <v>0.020049999999999998</v>
      </c>
      <c r="S587" s="234">
        <v>0</v>
      </c>
      <c r="T587" s="235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36" t="s">
        <v>243</v>
      </c>
      <c r="AT587" s="236" t="s">
        <v>184</v>
      </c>
      <c r="AU587" s="236" t="s">
        <v>82</v>
      </c>
      <c r="AY587" s="14" t="s">
        <v>182</v>
      </c>
      <c r="BE587" s="237">
        <f>IF(N587="základní",J587,0)</f>
        <v>0</v>
      </c>
      <c r="BF587" s="237">
        <f>IF(N587="snížená",J587,0)</f>
        <v>0</v>
      </c>
      <c r="BG587" s="237">
        <f>IF(N587="zákl. přenesená",J587,0)</f>
        <v>0</v>
      </c>
      <c r="BH587" s="237">
        <f>IF(N587="sníž. přenesená",J587,0)</f>
        <v>0</v>
      </c>
      <c r="BI587" s="237">
        <f>IF(N587="nulová",J587,0)</f>
        <v>0</v>
      </c>
      <c r="BJ587" s="14" t="s">
        <v>80</v>
      </c>
      <c r="BK587" s="237">
        <f>ROUND(I587*H587,2)</f>
        <v>0</v>
      </c>
      <c r="BL587" s="14" t="s">
        <v>243</v>
      </c>
      <c r="BM587" s="236" t="s">
        <v>2014</v>
      </c>
    </row>
    <row r="588" s="2" customFormat="1" ht="24.15" customHeight="1">
      <c r="A588" s="35"/>
      <c r="B588" s="36"/>
      <c r="C588" s="224" t="s">
        <v>2015</v>
      </c>
      <c r="D588" s="224" t="s">
        <v>184</v>
      </c>
      <c r="E588" s="225" t="s">
        <v>2016</v>
      </c>
      <c r="F588" s="226" t="s">
        <v>2017</v>
      </c>
      <c r="G588" s="227" t="s">
        <v>236</v>
      </c>
      <c r="H588" s="228">
        <v>15.5</v>
      </c>
      <c r="I588" s="229"/>
      <c r="J588" s="230">
        <f>ROUND(I588*H588,2)</f>
        <v>0</v>
      </c>
      <c r="K588" s="231"/>
      <c r="L588" s="41"/>
      <c r="M588" s="232" t="s">
        <v>1</v>
      </c>
      <c r="N588" s="233" t="s">
        <v>38</v>
      </c>
      <c r="O588" s="88"/>
      <c r="P588" s="234">
        <f>O588*H588</f>
        <v>0</v>
      </c>
      <c r="Q588" s="234">
        <v>0.0040000000000000001</v>
      </c>
      <c r="R588" s="234">
        <f>Q588*H588</f>
        <v>0.062</v>
      </c>
      <c r="S588" s="234">
        <v>0</v>
      </c>
      <c r="T588" s="235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36" t="s">
        <v>243</v>
      </c>
      <c r="AT588" s="236" t="s">
        <v>184</v>
      </c>
      <c r="AU588" s="236" t="s">
        <v>82</v>
      </c>
      <c r="AY588" s="14" t="s">
        <v>182</v>
      </c>
      <c r="BE588" s="237">
        <f>IF(N588="základní",J588,0)</f>
        <v>0</v>
      </c>
      <c r="BF588" s="237">
        <f>IF(N588="snížená",J588,0)</f>
        <v>0</v>
      </c>
      <c r="BG588" s="237">
        <f>IF(N588="zákl. přenesená",J588,0)</f>
        <v>0</v>
      </c>
      <c r="BH588" s="237">
        <f>IF(N588="sníž. přenesená",J588,0)</f>
        <v>0</v>
      </c>
      <c r="BI588" s="237">
        <f>IF(N588="nulová",J588,0)</f>
        <v>0</v>
      </c>
      <c r="BJ588" s="14" t="s">
        <v>80</v>
      </c>
      <c r="BK588" s="237">
        <f>ROUND(I588*H588,2)</f>
        <v>0</v>
      </c>
      <c r="BL588" s="14" t="s">
        <v>243</v>
      </c>
      <c r="BM588" s="236" t="s">
        <v>2018</v>
      </c>
    </row>
    <row r="589" s="2" customFormat="1" ht="24.15" customHeight="1">
      <c r="A589" s="35"/>
      <c r="B589" s="36"/>
      <c r="C589" s="224" t="s">
        <v>2019</v>
      </c>
      <c r="D589" s="224" t="s">
        <v>184</v>
      </c>
      <c r="E589" s="225" t="s">
        <v>2020</v>
      </c>
      <c r="F589" s="226" t="s">
        <v>2021</v>
      </c>
      <c r="G589" s="227" t="s">
        <v>220</v>
      </c>
      <c r="H589" s="228">
        <v>0.496</v>
      </c>
      <c r="I589" s="229"/>
      <c r="J589" s="230">
        <f>ROUND(I589*H589,2)</f>
        <v>0</v>
      </c>
      <c r="K589" s="231"/>
      <c r="L589" s="41"/>
      <c r="M589" s="232" t="s">
        <v>1</v>
      </c>
      <c r="N589" s="233" t="s">
        <v>38</v>
      </c>
      <c r="O589" s="88"/>
      <c r="P589" s="234">
        <f>O589*H589</f>
        <v>0</v>
      </c>
      <c r="Q589" s="234">
        <v>0</v>
      </c>
      <c r="R589" s="234">
        <f>Q589*H589</f>
        <v>0</v>
      </c>
      <c r="S589" s="234">
        <v>0</v>
      </c>
      <c r="T589" s="235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36" t="s">
        <v>243</v>
      </c>
      <c r="AT589" s="236" t="s">
        <v>184</v>
      </c>
      <c r="AU589" s="236" t="s">
        <v>82</v>
      </c>
      <c r="AY589" s="14" t="s">
        <v>182</v>
      </c>
      <c r="BE589" s="237">
        <f>IF(N589="základní",J589,0)</f>
        <v>0</v>
      </c>
      <c r="BF589" s="237">
        <f>IF(N589="snížená",J589,0)</f>
        <v>0</v>
      </c>
      <c r="BG589" s="237">
        <f>IF(N589="zákl. přenesená",J589,0)</f>
        <v>0</v>
      </c>
      <c r="BH589" s="237">
        <f>IF(N589="sníž. přenesená",J589,0)</f>
        <v>0</v>
      </c>
      <c r="BI589" s="237">
        <f>IF(N589="nulová",J589,0)</f>
        <v>0</v>
      </c>
      <c r="BJ589" s="14" t="s">
        <v>80</v>
      </c>
      <c r="BK589" s="237">
        <f>ROUND(I589*H589,2)</f>
        <v>0</v>
      </c>
      <c r="BL589" s="14" t="s">
        <v>243</v>
      </c>
      <c r="BM589" s="236" t="s">
        <v>2022</v>
      </c>
    </row>
    <row r="590" s="2" customFormat="1" ht="33" customHeight="1">
      <c r="A590" s="35"/>
      <c r="B590" s="36"/>
      <c r="C590" s="224" t="s">
        <v>2023</v>
      </c>
      <c r="D590" s="224" t="s">
        <v>184</v>
      </c>
      <c r="E590" s="225" t="s">
        <v>2024</v>
      </c>
      <c r="F590" s="226" t="s">
        <v>2025</v>
      </c>
      <c r="G590" s="227" t="s">
        <v>220</v>
      </c>
      <c r="H590" s="228">
        <v>1.488</v>
      </c>
      <c r="I590" s="229"/>
      <c r="J590" s="230">
        <f>ROUND(I590*H590,2)</f>
        <v>0</v>
      </c>
      <c r="K590" s="231"/>
      <c r="L590" s="41"/>
      <c r="M590" s="232" t="s">
        <v>1</v>
      </c>
      <c r="N590" s="233" t="s">
        <v>38</v>
      </c>
      <c r="O590" s="88"/>
      <c r="P590" s="234">
        <f>O590*H590</f>
        <v>0</v>
      </c>
      <c r="Q590" s="234">
        <v>0</v>
      </c>
      <c r="R590" s="234">
        <f>Q590*H590</f>
        <v>0</v>
      </c>
      <c r="S590" s="234">
        <v>0</v>
      </c>
      <c r="T590" s="235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36" t="s">
        <v>243</v>
      </c>
      <c r="AT590" s="236" t="s">
        <v>184</v>
      </c>
      <c r="AU590" s="236" t="s">
        <v>82</v>
      </c>
      <c r="AY590" s="14" t="s">
        <v>182</v>
      </c>
      <c r="BE590" s="237">
        <f>IF(N590="základní",J590,0)</f>
        <v>0</v>
      </c>
      <c r="BF590" s="237">
        <f>IF(N590="snížená",J590,0)</f>
        <v>0</v>
      </c>
      <c r="BG590" s="237">
        <f>IF(N590="zákl. přenesená",J590,0)</f>
        <v>0</v>
      </c>
      <c r="BH590" s="237">
        <f>IF(N590="sníž. přenesená",J590,0)</f>
        <v>0</v>
      </c>
      <c r="BI590" s="237">
        <f>IF(N590="nulová",J590,0)</f>
        <v>0</v>
      </c>
      <c r="BJ590" s="14" t="s">
        <v>80</v>
      </c>
      <c r="BK590" s="237">
        <f>ROUND(I590*H590,2)</f>
        <v>0</v>
      </c>
      <c r="BL590" s="14" t="s">
        <v>243</v>
      </c>
      <c r="BM590" s="236" t="s">
        <v>2026</v>
      </c>
    </row>
    <row r="591" s="12" customFormat="1" ht="22.8" customHeight="1">
      <c r="A591" s="12"/>
      <c r="B591" s="208"/>
      <c r="C591" s="209"/>
      <c r="D591" s="210" t="s">
        <v>72</v>
      </c>
      <c r="E591" s="222" t="s">
        <v>352</v>
      </c>
      <c r="F591" s="222" t="s">
        <v>353</v>
      </c>
      <c r="G591" s="209"/>
      <c r="H591" s="209"/>
      <c r="I591" s="212"/>
      <c r="J591" s="223">
        <f>BK591</f>
        <v>0</v>
      </c>
      <c r="K591" s="209"/>
      <c r="L591" s="214"/>
      <c r="M591" s="215"/>
      <c r="N591" s="216"/>
      <c r="O591" s="216"/>
      <c r="P591" s="217">
        <f>SUM(P592:P653)</f>
        <v>0</v>
      </c>
      <c r="Q591" s="216"/>
      <c r="R591" s="217">
        <f>SUM(R592:R653)</f>
        <v>1.3730076</v>
      </c>
      <c r="S591" s="216"/>
      <c r="T591" s="218">
        <f>SUM(T592:T653)</f>
        <v>0.19500000000000001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9" t="s">
        <v>82</v>
      </c>
      <c r="AT591" s="220" t="s">
        <v>72</v>
      </c>
      <c r="AU591" s="220" t="s">
        <v>80</v>
      </c>
      <c r="AY591" s="219" t="s">
        <v>182</v>
      </c>
      <c r="BK591" s="221">
        <f>SUM(BK592:BK653)</f>
        <v>0</v>
      </c>
    </row>
    <row r="592" s="2" customFormat="1" ht="16.5" customHeight="1">
      <c r="A592" s="35"/>
      <c r="B592" s="36"/>
      <c r="C592" s="224" t="s">
        <v>2027</v>
      </c>
      <c r="D592" s="224" t="s">
        <v>184</v>
      </c>
      <c r="E592" s="225" t="s">
        <v>2028</v>
      </c>
      <c r="F592" s="226" t="s">
        <v>2029</v>
      </c>
      <c r="G592" s="227" t="s">
        <v>1177</v>
      </c>
      <c r="H592" s="228">
        <v>22</v>
      </c>
      <c r="I592" s="229"/>
      <c r="J592" s="230">
        <f>ROUND(I592*H592,2)</f>
        <v>0</v>
      </c>
      <c r="K592" s="231"/>
      <c r="L592" s="41"/>
      <c r="M592" s="232" t="s">
        <v>1</v>
      </c>
      <c r="N592" s="233" t="s">
        <v>38</v>
      </c>
      <c r="O592" s="88"/>
      <c r="P592" s="234">
        <f>O592*H592</f>
        <v>0</v>
      </c>
      <c r="Q592" s="234">
        <v>0</v>
      </c>
      <c r="R592" s="234">
        <f>Q592*H592</f>
        <v>0</v>
      </c>
      <c r="S592" s="234">
        <v>0</v>
      </c>
      <c r="T592" s="235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36" t="s">
        <v>243</v>
      </c>
      <c r="AT592" s="236" t="s">
        <v>184</v>
      </c>
      <c r="AU592" s="236" t="s">
        <v>82</v>
      </c>
      <c r="AY592" s="14" t="s">
        <v>182</v>
      </c>
      <c r="BE592" s="237">
        <f>IF(N592="základní",J592,0)</f>
        <v>0</v>
      </c>
      <c r="BF592" s="237">
        <f>IF(N592="snížená",J592,0)</f>
        <v>0</v>
      </c>
      <c r="BG592" s="237">
        <f>IF(N592="zákl. přenesená",J592,0)</f>
        <v>0</v>
      </c>
      <c r="BH592" s="237">
        <f>IF(N592="sníž. přenesená",J592,0)</f>
        <v>0</v>
      </c>
      <c r="BI592" s="237">
        <f>IF(N592="nulová",J592,0)</f>
        <v>0</v>
      </c>
      <c r="BJ592" s="14" t="s">
        <v>80</v>
      </c>
      <c r="BK592" s="237">
        <f>ROUND(I592*H592,2)</f>
        <v>0</v>
      </c>
      <c r="BL592" s="14" t="s">
        <v>243</v>
      </c>
      <c r="BM592" s="236" t="s">
        <v>2030</v>
      </c>
    </row>
    <row r="593" s="2" customFormat="1" ht="16.5" customHeight="1">
      <c r="A593" s="35"/>
      <c r="B593" s="36"/>
      <c r="C593" s="224" t="s">
        <v>2031</v>
      </c>
      <c r="D593" s="224" t="s">
        <v>184</v>
      </c>
      <c r="E593" s="225" t="s">
        <v>2032</v>
      </c>
      <c r="F593" s="226" t="s">
        <v>2033</v>
      </c>
      <c r="G593" s="227" t="s">
        <v>1177</v>
      </c>
      <c r="H593" s="228">
        <v>27</v>
      </c>
      <c r="I593" s="229"/>
      <c r="J593" s="230">
        <f>ROUND(I593*H593,2)</f>
        <v>0</v>
      </c>
      <c r="K593" s="231"/>
      <c r="L593" s="41"/>
      <c r="M593" s="232" t="s">
        <v>1</v>
      </c>
      <c r="N593" s="233" t="s">
        <v>38</v>
      </c>
      <c r="O593" s="88"/>
      <c r="P593" s="234">
        <f>O593*H593</f>
        <v>0</v>
      </c>
      <c r="Q593" s="234">
        <v>0</v>
      </c>
      <c r="R593" s="234">
        <f>Q593*H593</f>
        <v>0</v>
      </c>
      <c r="S593" s="234">
        <v>0</v>
      </c>
      <c r="T593" s="235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36" t="s">
        <v>243</v>
      </c>
      <c r="AT593" s="236" t="s">
        <v>184</v>
      </c>
      <c r="AU593" s="236" t="s">
        <v>82</v>
      </c>
      <c r="AY593" s="14" t="s">
        <v>182</v>
      </c>
      <c r="BE593" s="237">
        <f>IF(N593="základní",J593,0)</f>
        <v>0</v>
      </c>
      <c r="BF593" s="237">
        <f>IF(N593="snížená",J593,0)</f>
        <v>0</v>
      </c>
      <c r="BG593" s="237">
        <f>IF(N593="zákl. přenesená",J593,0)</f>
        <v>0</v>
      </c>
      <c r="BH593" s="237">
        <f>IF(N593="sníž. přenesená",J593,0)</f>
        <v>0</v>
      </c>
      <c r="BI593" s="237">
        <f>IF(N593="nulová",J593,0)</f>
        <v>0</v>
      </c>
      <c r="BJ593" s="14" t="s">
        <v>80</v>
      </c>
      <c r="BK593" s="237">
        <f>ROUND(I593*H593,2)</f>
        <v>0</v>
      </c>
      <c r="BL593" s="14" t="s">
        <v>243</v>
      </c>
      <c r="BM593" s="236" t="s">
        <v>2034</v>
      </c>
    </row>
    <row r="594" s="2" customFormat="1" ht="16.5" customHeight="1">
      <c r="A594" s="35"/>
      <c r="B594" s="36"/>
      <c r="C594" s="224" t="s">
        <v>2035</v>
      </c>
      <c r="D594" s="224" t="s">
        <v>184</v>
      </c>
      <c r="E594" s="225" t="s">
        <v>2036</v>
      </c>
      <c r="F594" s="226" t="s">
        <v>2037</v>
      </c>
      <c r="G594" s="227" t="s">
        <v>1177</v>
      </c>
      <c r="H594" s="228">
        <v>7</v>
      </c>
      <c r="I594" s="229"/>
      <c r="J594" s="230">
        <f>ROUND(I594*H594,2)</f>
        <v>0</v>
      </c>
      <c r="K594" s="231"/>
      <c r="L594" s="41"/>
      <c r="M594" s="232" t="s">
        <v>1</v>
      </c>
      <c r="N594" s="233" t="s">
        <v>38</v>
      </c>
      <c r="O594" s="88"/>
      <c r="P594" s="234">
        <f>O594*H594</f>
        <v>0</v>
      </c>
      <c r="Q594" s="234">
        <v>0</v>
      </c>
      <c r="R594" s="234">
        <f>Q594*H594</f>
        <v>0</v>
      </c>
      <c r="S594" s="234">
        <v>0</v>
      </c>
      <c r="T594" s="235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36" t="s">
        <v>243</v>
      </c>
      <c r="AT594" s="236" t="s">
        <v>184</v>
      </c>
      <c r="AU594" s="236" t="s">
        <v>82</v>
      </c>
      <c r="AY594" s="14" t="s">
        <v>182</v>
      </c>
      <c r="BE594" s="237">
        <f>IF(N594="základní",J594,0)</f>
        <v>0</v>
      </c>
      <c r="BF594" s="237">
        <f>IF(N594="snížená",J594,0)</f>
        <v>0</v>
      </c>
      <c r="BG594" s="237">
        <f>IF(N594="zákl. přenesená",J594,0)</f>
        <v>0</v>
      </c>
      <c r="BH594" s="237">
        <f>IF(N594="sníž. přenesená",J594,0)</f>
        <v>0</v>
      </c>
      <c r="BI594" s="237">
        <f>IF(N594="nulová",J594,0)</f>
        <v>0</v>
      </c>
      <c r="BJ594" s="14" t="s">
        <v>80</v>
      </c>
      <c r="BK594" s="237">
        <f>ROUND(I594*H594,2)</f>
        <v>0</v>
      </c>
      <c r="BL594" s="14" t="s">
        <v>243</v>
      </c>
      <c r="BM594" s="236" t="s">
        <v>2038</v>
      </c>
    </row>
    <row r="595" s="2" customFormat="1" ht="16.5" customHeight="1">
      <c r="A595" s="35"/>
      <c r="B595" s="36"/>
      <c r="C595" s="224" t="s">
        <v>2039</v>
      </c>
      <c r="D595" s="224" t="s">
        <v>184</v>
      </c>
      <c r="E595" s="225" t="s">
        <v>2040</v>
      </c>
      <c r="F595" s="226" t="s">
        <v>2041</v>
      </c>
      <c r="G595" s="227" t="s">
        <v>1177</v>
      </c>
      <c r="H595" s="228">
        <v>199</v>
      </c>
      <c r="I595" s="229"/>
      <c r="J595" s="230">
        <f>ROUND(I595*H595,2)</f>
        <v>0</v>
      </c>
      <c r="K595" s="231"/>
      <c r="L595" s="41"/>
      <c r="M595" s="232" t="s">
        <v>1</v>
      </c>
      <c r="N595" s="233" t="s">
        <v>38</v>
      </c>
      <c r="O595" s="88"/>
      <c r="P595" s="234">
        <f>O595*H595</f>
        <v>0</v>
      </c>
      <c r="Q595" s="234">
        <v>0</v>
      </c>
      <c r="R595" s="234">
        <f>Q595*H595</f>
        <v>0</v>
      </c>
      <c r="S595" s="234">
        <v>0</v>
      </c>
      <c r="T595" s="235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36" t="s">
        <v>243</v>
      </c>
      <c r="AT595" s="236" t="s">
        <v>184</v>
      </c>
      <c r="AU595" s="236" t="s">
        <v>82</v>
      </c>
      <c r="AY595" s="14" t="s">
        <v>182</v>
      </c>
      <c r="BE595" s="237">
        <f>IF(N595="základní",J595,0)</f>
        <v>0</v>
      </c>
      <c r="BF595" s="237">
        <f>IF(N595="snížená",J595,0)</f>
        <v>0</v>
      </c>
      <c r="BG595" s="237">
        <f>IF(N595="zákl. přenesená",J595,0)</f>
        <v>0</v>
      </c>
      <c r="BH595" s="237">
        <f>IF(N595="sníž. přenesená",J595,0)</f>
        <v>0</v>
      </c>
      <c r="BI595" s="237">
        <f>IF(N595="nulová",J595,0)</f>
        <v>0</v>
      </c>
      <c r="BJ595" s="14" t="s">
        <v>80</v>
      </c>
      <c r="BK595" s="237">
        <f>ROUND(I595*H595,2)</f>
        <v>0</v>
      </c>
      <c r="BL595" s="14" t="s">
        <v>243</v>
      </c>
      <c r="BM595" s="236" t="s">
        <v>2042</v>
      </c>
    </row>
    <row r="596" s="2" customFormat="1" ht="16.5" customHeight="1">
      <c r="A596" s="35"/>
      <c r="B596" s="36"/>
      <c r="C596" s="224" t="s">
        <v>2043</v>
      </c>
      <c r="D596" s="224" t="s">
        <v>184</v>
      </c>
      <c r="E596" s="225" t="s">
        <v>2044</v>
      </c>
      <c r="F596" s="226" t="s">
        <v>2045</v>
      </c>
      <c r="G596" s="227" t="s">
        <v>1177</v>
      </c>
      <c r="H596" s="228">
        <v>1</v>
      </c>
      <c r="I596" s="229"/>
      <c r="J596" s="230">
        <f>ROUND(I596*H596,2)</f>
        <v>0</v>
      </c>
      <c r="K596" s="231"/>
      <c r="L596" s="41"/>
      <c r="M596" s="232" t="s">
        <v>1</v>
      </c>
      <c r="N596" s="233" t="s">
        <v>38</v>
      </c>
      <c r="O596" s="88"/>
      <c r="P596" s="234">
        <f>O596*H596</f>
        <v>0</v>
      </c>
      <c r="Q596" s="234">
        <v>0</v>
      </c>
      <c r="R596" s="234">
        <f>Q596*H596</f>
        <v>0</v>
      </c>
      <c r="S596" s="234">
        <v>0</v>
      </c>
      <c r="T596" s="235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36" t="s">
        <v>243</v>
      </c>
      <c r="AT596" s="236" t="s">
        <v>184</v>
      </c>
      <c r="AU596" s="236" t="s">
        <v>82</v>
      </c>
      <c r="AY596" s="14" t="s">
        <v>182</v>
      </c>
      <c r="BE596" s="237">
        <f>IF(N596="základní",J596,0)</f>
        <v>0</v>
      </c>
      <c r="BF596" s="237">
        <f>IF(N596="snížená",J596,0)</f>
        <v>0</v>
      </c>
      <c r="BG596" s="237">
        <f>IF(N596="zákl. přenesená",J596,0)</f>
        <v>0</v>
      </c>
      <c r="BH596" s="237">
        <f>IF(N596="sníž. přenesená",J596,0)</f>
        <v>0</v>
      </c>
      <c r="BI596" s="237">
        <f>IF(N596="nulová",J596,0)</f>
        <v>0</v>
      </c>
      <c r="BJ596" s="14" t="s">
        <v>80</v>
      </c>
      <c r="BK596" s="237">
        <f>ROUND(I596*H596,2)</f>
        <v>0</v>
      </c>
      <c r="BL596" s="14" t="s">
        <v>243</v>
      </c>
      <c r="BM596" s="236" t="s">
        <v>2046</v>
      </c>
    </row>
    <row r="597" s="2" customFormat="1" ht="16.5" customHeight="1">
      <c r="A597" s="35"/>
      <c r="B597" s="36"/>
      <c r="C597" s="224" t="s">
        <v>2047</v>
      </c>
      <c r="D597" s="224" t="s">
        <v>184</v>
      </c>
      <c r="E597" s="225" t="s">
        <v>2048</v>
      </c>
      <c r="F597" s="226" t="s">
        <v>2049</v>
      </c>
      <c r="G597" s="227" t="s">
        <v>1177</v>
      </c>
      <c r="H597" s="228">
        <v>2</v>
      </c>
      <c r="I597" s="229"/>
      <c r="J597" s="230">
        <f>ROUND(I597*H597,2)</f>
        <v>0</v>
      </c>
      <c r="K597" s="231"/>
      <c r="L597" s="41"/>
      <c r="M597" s="232" t="s">
        <v>1</v>
      </c>
      <c r="N597" s="233" t="s">
        <v>38</v>
      </c>
      <c r="O597" s="88"/>
      <c r="P597" s="234">
        <f>O597*H597</f>
        <v>0</v>
      </c>
      <c r="Q597" s="234">
        <v>0</v>
      </c>
      <c r="R597" s="234">
        <f>Q597*H597</f>
        <v>0</v>
      </c>
      <c r="S597" s="234">
        <v>0</v>
      </c>
      <c r="T597" s="235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36" t="s">
        <v>243</v>
      </c>
      <c r="AT597" s="236" t="s">
        <v>184</v>
      </c>
      <c r="AU597" s="236" t="s">
        <v>82</v>
      </c>
      <c r="AY597" s="14" t="s">
        <v>182</v>
      </c>
      <c r="BE597" s="237">
        <f>IF(N597="základní",J597,0)</f>
        <v>0</v>
      </c>
      <c r="BF597" s="237">
        <f>IF(N597="snížená",J597,0)</f>
        <v>0</v>
      </c>
      <c r="BG597" s="237">
        <f>IF(N597="zákl. přenesená",J597,0)</f>
        <v>0</v>
      </c>
      <c r="BH597" s="237">
        <f>IF(N597="sníž. přenesená",J597,0)</f>
        <v>0</v>
      </c>
      <c r="BI597" s="237">
        <f>IF(N597="nulová",J597,0)</f>
        <v>0</v>
      </c>
      <c r="BJ597" s="14" t="s">
        <v>80</v>
      </c>
      <c r="BK597" s="237">
        <f>ROUND(I597*H597,2)</f>
        <v>0</v>
      </c>
      <c r="BL597" s="14" t="s">
        <v>243</v>
      </c>
      <c r="BM597" s="236" t="s">
        <v>2050</v>
      </c>
    </row>
    <row r="598" s="2" customFormat="1" ht="16.5" customHeight="1">
      <c r="A598" s="35"/>
      <c r="B598" s="36"/>
      <c r="C598" s="224" t="s">
        <v>2051</v>
      </c>
      <c r="D598" s="224" t="s">
        <v>184</v>
      </c>
      <c r="E598" s="225" t="s">
        <v>2052</v>
      </c>
      <c r="F598" s="226" t="s">
        <v>2053</v>
      </c>
      <c r="G598" s="227" t="s">
        <v>1177</v>
      </c>
      <c r="H598" s="228">
        <v>6</v>
      </c>
      <c r="I598" s="229"/>
      <c r="J598" s="230">
        <f>ROUND(I598*H598,2)</f>
        <v>0</v>
      </c>
      <c r="K598" s="231"/>
      <c r="L598" s="41"/>
      <c r="M598" s="232" t="s">
        <v>1</v>
      </c>
      <c r="N598" s="233" t="s">
        <v>38</v>
      </c>
      <c r="O598" s="88"/>
      <c r="P598" s="234">
        <f>O598*H598</f>
        <v>0</v>
      </c>
      <c r="Q598" s="234">
        <v>0</v>
      </c>
      <c r="R598" s="234">
        <f>Q598*H598</f>
        <v>0</v>
      </c>
      <c r="S598" s="234">
        <v>0</v>
      </c>
      <c r="T598" s="235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36" t="s">
        <v>243</v>
      </c>
      <c r="AT598" s="236" t="s">
        <v>184</v>
      </c>
      <c r="AU598" s="236" t="s">
        <v>82</v>
      </c>
      <c r="AY598" s="14" t="s">
        <v>182</v>
      </c>
      <c r="BE598" s="237">
        <f>IF(N598="základní",J598,0)</f>
        <v>0</v>
      </c>
      <c r="BF598" s="237">
        <f>IF(N598="snížená",J598,0)</f>
        <v>0</v>
      </c>
      <c r="BG598" s="237">
        <f>IF(N598="zákl. přenesená",J598,0)</f>
        <v>0</v>
      </c>
      <c r="BH598" s="237">
        <f>IF(N598="sníž. přenesená",J598,0)</f>
        <v>0</v>
      </c>
      <c r="BI598" s="237">
        <f>IF(N598="nulová",J598,0)</f>
        <v>0</v>
      </c>
      <c r="BJ598" s="14" t="s">
        <v>80</v>
      </c>
      <c r="BK598" s="237">
        <f>ROUND(I598*H598,2)</f>
        <v>0</v>
      </c>
      <c r="BL598" s="14" t="s">
        <v>243</v>
      </c>
      <c r="BM598" s="236" t="s">
        <v>2054</v>
      </c>
    </row>
    <row r="599" s="2" customFormat="1" ht="16.5" customHeight="1">
      <c r="A599" s="35"/>
      <c r="B599" s="36"/>
      <c r="C599" s="224" t="s">
        <v>2055</v>
      </c>
      <c r="D599" s="224" t="s">
        <v>184</v>
      </c>
      <c r="E599" s="225" t="s">
        <v>2056</v>
      </c>
      <c r="F599" s="226" t="s">
        <v>2057</v>
      </c>
      <c r="G599" s="227" t="s">
        <v>1177</v>
      </c>
      <c r="H599" s="228">
        <v>1</v>
      </c>
      <c r="I599" s="229"/>
      <c r="J599" s="230">
        <f>ROUND(I599*H599,2)</f>
        <v>0</v>
      </c>
      <c r="K599" s="231"/>
      <c r="L599" s="41"/>
      <c r="M599" s="232" t="s">
        <v>1</v>
      </c>
      <c r="N599" s="233" t="s">
        <v>38</v>
      </c>
      <c r="O599" s="88"/>
      <c r="P599" s="234">
        <f>O599*H599</f>
        <v>0</v>
      </c>
      <c r="Q599" s="234">
        <v>0</v>
      </c>
      <c r="R599" s="234">
        <f>Q599*H599</f>
        <v>0</v>
      </c>
      <c r="S599" s="234">
        <v>0</v>
      </c>
      <c r="T599" s="235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36" t="s">
        <v>243</v>
      </c>
      <c r="AT599" s="236" t="s">
        <v>184</v>
      </c>
      <c r="AU599" s="236" t="s">
        <v>82</v>
      </c>
      <c r="AY599" s="14" t="s">
        <v>182</v>
      </c>
      <c r="BE599" s="237">
        <f>IF(N599="základní",J599,0)</f>
        <v>0</v>
      </c>
      <c r="BF599" s="237">
        <f>IF(N599="snížená",J599,0)</f>
        <v>0</v>
      </c>
      <c r="BG599" s="237">
        <f>IF(N599="zákl. přenesená",J599,0)</f>
        <v>0</v>
      </c>
      <c r="BH599" s="237">
        <f>IF(N599="sníž. přenesená",J599,0)</f>
        <v>0</v>
      </c>
      <c r="BI599" s="237">
        <f>IF(N599="nulová",J599,0)</f>
        <v>0</v>
      </c>
      <c r="BJ599" s="14" t="s">
        <v>80</v>
      </c>
      <c r="BK599" s="237">
        <f>ROUND(I599*H599,2)</f>
        <v>0</v>
      </c>
      <c r="BL599" s="14" t="s">
        <v>243</v>
      </c>
      <c r="BM599" s="236" t="s">
        <v>2058</v>
      </c>
    </row>
    <row r="600" s="2" customFormat="1" ht="16.5" customHeight="1">
      <c r="A600" s="35"/>
      <c r="B600" s="36"/>
      <c r="C600" s="224" t="s">
        <v>2059</v>
      </c>
      <c r="D600" s="224" t="s">
        <v>184</v>
      </c>
      <c r="E600" s="225" t="s">
        <v>2060</v>
      </c>
      <c r="F600" s="226" t="s">
        <v>2061</v>
      </c>
      <c r="G600" s="227" t="s">
        <v>1177</v>
      </c>
      <c r="H600" s="228">
        <v>1</v>
      </c>
      <c r="I600" s="229"/>
      <c r="J600" s="230">
        <f>ROUND(I600*H600,2)</f>
        <v>0</v>
      </c>
      <c r="K600" s="231"/>
      <c r="L600" s="41"/>
      <c r="M600" s="232" t="s">
        <v>1</v>
      </c>
      <c r="N600" s="233" t="s">
        <v>38</v>
      </c>
      <c r="O600" s="88"/>
      <c r="P600" s="234">
        <f>O600*H600</f>
        <v>0</v>
      </c>
      <c r="Q600" s="234">
        <v>0</v>
      </c>
      <c r="R600" s="234">
        <f>Q600*H600</f>
        <v>0</v>
      </c>
      <c r="S600" s="234">
        <v>0</v>
      </c>
      <c r="T600" s="235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36" t="s">
        <v>243</v>
      </c>
      <c r="AT600" s="236" t="s">
        <v>184</v>
      </c>
      <c r="AU600" s="236" t="s">
        <v>82</v>
      </c>
      <c r="AY600" s="14" t="s">
        <v>182</v>
      </c>
      <c r="BE600" s="237">
        <f>IF(N600="základní",J600,0)</f>
        <v>0</v>
      </c>
      <c r="BF600" s="237">
        <f>IF(N600="snížená",J600,0)</f>
        <v>0</v>
      </c>
      <c r="BG600" s="237">
        <f>IF(N600="zákl. přenesená",J600,0)</f>
        <v>0</v>
      </c>
      <c r="BH600" s="237">
        <f>IF(N600="sníž. přenesená",J600,0)</f>
        <v>0</v>
      </c>
      <c r="BI600" s="237">
        <f>IF(N600="nulová",J600,0)</f>
        <v>0</v>
      </c>
      <c r="BJ600" s="14" t="s">
        <v>80</v>
      </c>
      <c r="BK600" s="237">
        <f>ROUND(I600*H600,2)</f>
        <v>0</v>
      </c>
      <c r="BL600" s="14" t="s">
        <v>243</v>
      </c>
      <c r="BM600" s="236" t="s">
        <v>2062</v>
      </c>
    </row>
    <row r="601" s="2" customFormat="1" ht="16.5" customHeight="1">
      <c r="A601" s="35"/>
      <c r="B601" s="36"/>
      <c r="C601" s="224" t="s">
        <v>2063</v>
      </c>
      <c r="D601" s="224" t="s">
        <v>184</v>
      </c>
      <c r="E601" s="225" t="s">
        <v>2064</v>
      </c>
      <c r="F601" s="226" t="s">
        <v>2065</v>
      </c>
      <c r="G601" s="227" t="s">
        <v>1177</v>
      </c>
      <c r="H601" s="228">
        <v>2</v>
      </c>
      <c r="I601" s="229"/>
      <c r="J601" s="230">
        <f>ROUND(I601*H601,2)</f>
        <v>0</v>
      </c>
      <c r="K601" s="231"/>
      <c r="L601" s="41"/>
      <c r="M601" s="232" t="s">
        <v>1</v>
      </c>
      <c r="N601" s="233" t="s">
        <v>38</v>
      </c>
      <c r="O601" s="88"/>
      <c r="P601" s="234">
        <f>O601*H601</f>
        <v>0</v>
      </c>
      <c r="Q601" s="234">
        <v>0</v>
      </c>
      <c r="R601" s="234">
        <f>Q601*H601</f>
        <v>0</v>
      </c>
      <c r="S601" s="234">
        <v>0</v>
      </c>
      <c r="T601" s="235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36" t="s">
        <v>243</v>
      </c>
      <c r="AT601" s="236" t="s">
        <v>184</v>
      </c>
      <c r="AU601" s="236" t="s">
        <v>82</v>
      </c>
      <c r="AY601" s="14" t="s">
        <v>182</v>
      </c>
      <c r="BE601" s="237">
        <f>IF(N601="základní",J601,0)</f>
        <v>0</v>
      </c>
      <c r="BF601" s="237">
        <f>IF(N601="snížená",J601,0)</f>
        <v>0</v>
      </c>
      <c r="BG601" s="237">
        <f>IF(N601="zákl. přenesená",J601,0)</f>
        <v>0</v>
      </c>
      <c r="BH601" s="237">
        <f>IF(N601="sníž. přenesená",J601,0)</f>
        <v>0</v>
      </c>
      <c r="BI601" s="237">
        <f>IF(N601="nulová",J601,0)</f>
        <v>0</v>
      </c>
      <c r="BJ601" s="14" t="s">
        <v>80</v>
      </c>
      <c r="BK601" s="237">
        <f>ROUND(I601*H601,2)</f>
        <v>0</v>
      </c>
      <c r="BL601" s="14" t="s">
        <v>243</v>
      </c>
      <c r="BM601" s="236" t="s">
        <v>2066</v>
      </c>
    </row>
    <row r="602" s="2" customFormat="1" ht="16.5" customHeight="1">
      <c r="A602" s="35"/>
      <c r="B602" s="36"/>
      <c r="C602" s="224" t="s">
        <v>2067</v>
      </c>
      <c r="D602" s="224" t="s">
        <v>184</v>
      </c>
      <c r="E602" s="225" t="s">
        <v>2068</v>
      </c>
      <c r="F602" s="226" t="s">
        <v>2069</v>
      </c>
      <c r="G602" s="227" t="s">
        <v>1177</v>
      </c>
      <c r="H602" s="228">
        <v>1</v>
      </c>
      <c r="I602" s="229"/>
      <c r="J602" s="230">
        <f>ROUND(I602*H602,2)</f>
        <v>0</v>
      </c>
      <c r="K602" s="231"/>
      <c r="L602" s="41"/>
      <c r="M602" s="232" t="s">
        <v>1</v>
      </c>
      <c r="N602" s="233" t="s">
        <v>38</v>
      </c>
      <c r="O602" s="88"/>
      <c r="P602" s="234">
        <f>O602*H602</f>
        <v>0</v>
      </c>
      <c r="Q602" s="234">
        <v>0</v>
      </c>
      <c r="R602" s="234">
        <f>Q602*H602</f>
        <v>0</v>
      </c>
      <c r="S602" s="234">
        <v>0</v>
      </c>
      <c r="T602" s="235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36" t="s">
        <v>243</v>
      </c>
      <c r="AT602" s="236" t="s">
        <v>184</v>
      </c>
      <c r="AU602" s="236" t="s">
        <v>82</v>
      </c>
      <c r="AY602" s="14" t="s">
        <v>182</v>
      </c>
      <c r="BE602" s="237">
        <f>IF(N602="základní",J602,0)</f>
        <v>0</v>
      </c>
      <c r="BF602" s="237">
        <f>IF(N602="snížená",J602,0)</f>
        <v>0</v>
      </c>
      <c r="BG602" s="237">
        <f>IF(N602="zákl. přenesená",J602,0)</f>
        <v>0</v>
      </c>
      <c r="BH602" s="237">
        <f>IF(N602="sníž. přenesená",J602,0)</f>
        <v>0</v>
      </c>
      <c r="BI602" s="237">
        <f>IF(N602="nulová",J602,0)</f>
        <v>0</v>
      </c>
      <c r="BJ602" s="14" t="s">
        <v>80</v>
      </c>
      <c r="BK602" s="237">
        <f>ROUND(I602*H602,2)</f>
        <v>0</v>
      </c>
      <c r="BL602" s="14" t="s">
        <v>243</v>
      </c>
      <c r="BM602" s="236" t="s">
        <v>2070</v>
      </c>
    </row>
    <row r="603" s="2" customFormat="1" ht="16.5" customHeight="1">
      <c r="A603" s="35"/>
      <c r="B603" s="36"/>
      <c r="C603" s="224" t="s">
        <v>2071</v>
      </c>
      <c r="D603" s="224" t="s">
        <v>184</v>
      </c>
      <c r="E603" s="225" t="s">
        <v>2072</v>
      </c>
      <c r="F603" s="226" t="s">
        <v>2073</v>
      </c>
      <c r="G603" s="227" t="s">
        <v>1177</v>
      </c>
      <c r="H603" s="228">
        <v>1</v>
      </c>
      <c r="I603" s="229"/>
      <c r="J603" s="230">
        <f>ROUND(I603*H603,2)</f>
        <v>0</v>
      </c>
      <c r="K603" s="231"/>
      <c r="L603" s="41"/>
      <c r="M603" s="232" t="s">
        <v>1</v>
      </c>
      <c r="N603" s="233" t="s">
        <v>38</v>
      </c>
      <c r="O603" s="88"/>
      <c r="P603" s="234">
        <f>O603*H603</f>
        <v>0</v>
      </c>
      <c r="Q603" s="234">
        <v>0</v>
      </c>
      <c r="R603" s="234">
        <f>Q603*H603</f>
        <v>0</v>
      </c>
      <c r="S603" s="234">
        <v>0</v>
      </c>
      <c r="T603" s="235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36" t="s">
        <v>243</v>
      </c>
      <c r="AT603" s="236" t="s">
        <v>184</v>
      </c>
      <c r="AU603" s="236" t="s">
        <v>82</v>
      </c>
      <c r="AY603" s="14" t="s">
        <v>182</v>
      </c>
      <c r="BE603" s="237">
        <f>IF(N603="základní",J603,0)</f>
        <v>0</v>
      </c>
      <c r="BF603" s="237">
        <f>IF(N603="snížená",J603,0)</f>
        <v>0</v>
      </c>
      <c r="BG603" s="237">
        <f>IF(N603="zákl. přenesená",J603,0)</f>
        <v>0</v>
      </c>
      <c r="BH603" s="237">
        <f>IF(N603="sníž. přenesená",J603,0)</f>
        <v>0</v>
      </c>
      <c r="BI603" s="237">
        <f>IF(N603="nulová",J603,0)</f>
        <v>0</v>
      </c>
      <c r="BJ603" s="14" t="s">
        <v>80</v>
      </c>
      <c r="BK603" s="237">
        <f>ROUND(I603*H603,2)</f>
        <v>0</v>
      </c>
      <c r="BL603" s="14" t="s">
        <v>243</v>
      </c>
      <c r="BM603" s="236" t="s">
        <v>2074</v>
      </c>
    </row>
    <row r="604" s="2" customFormat="1" ht="24.15" customHeight="1">
      <c r="A604" s="35"/>
      <c r="B604" s="36"/>
      <c r="C604" s="224" t="s">
        <v>2075</v>
      </c>
      <c r="D604" s="224" t="s">
        <v>184</v>
      </c>
      <c r="E604" s="225" t="s">
        <v>2076</v>
      </c>
      <c r="F604" s="226" t="s">
        <v>2077</v>
      </c>
      <c r="G604" s="227" t="s">
        <v>1177</v>
      </c>
      <c r="H604" s="228">
        <v>1</v>
      </c>
      <c r="I604" s="229"/>
      <c r="J604" s="230">
        <f>ROUND(I604*H604,2)</f>
        <v>0</v>
      </c>
      <c r="K604" s="231"/>
      <c r="L604" s="41"/>
      <c r="M604" s="232" t="s">
        <v>1</v>
      </c>
      <c r="N604" s="233" t="s">
        <v>38</v>
      </c>
      <c r="O604" s="88"/>
      <c r="P604" s="234">
        <f>O604*H604</f>
        <v>0</v>
      </c>
      <c r="Q604" s="234">
        <v>0</v>
      </c>
      <c r="R604" s="234">
        <f>Q604*H604</f>
        <v>0</v>
      </c>
      <c r="S604" s="234">
        <v>0</v>
      </c>
      <c r="T604" s="235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36" t="s">
        <v>243</v>
      </c>
      <c r="AT604" s="236" t="s">
        <v>184</v>
      </c>
      <c r="AU604" s="236" t="s">
        <v>82</v>
      </c>
      <c r="AY604" s="14" t="s">
        <v>182</v>
      </c>
      <c r="BE604" s="237">
        <f>IF(N604="základní",J604,0)</f>
        <v>0</v>
      </c>
      <c r="BF604" s="237">
        <f>IF(N604="snížená",J604,0)</f>
        <v>0</v>
      </c>
      <c r="BG604" s="237">
        <f>IF(N604="zákl. přenesená",J604,0)</f>
        <v>0</v>
      </c>
      <c r="BH604" s="237">
        <f>IF(N604="sníž. přenesená",J604,0)</f>
        <v>0</v>
      </c>
      <c r="BI604" s="237">
        <f>IF(N604="nulová",J604,0)</f>
        <v>0</v>
      </c>
      <c r="BJ604" s="14" t="s">
        <v>80</v>
      </c>
      <c r="BK604" s="237">
        <f>ROUND(I604*H604,2)</f>
        <v>0</v>
      </c>
      <c r="BL604" s="14" t="s">
        <v>243</v>
      </c>
      <c r="BM604" s="236" t="s">
        <v>2078</v>
      </c>
    </row>
    <row r="605" s="2" customFormat="1" ht="24.15" customHeight="1">
      <c r="A605" s="35"/>
      <c r="B605" s="36"/>
      <c r="C605" s="224" t="s">
        <v>2079</v>
      </c>
      <c r="D605" s="224" t="s">
        <v>184</v>
      </c>
      <c r="E605" s="225" t="s">
        <v>2080</v>
      </c>
      <c r="F605" s="226" t="s">
        <v>2081</v>
      </c>
      <c r="G605" s="227" t="s">
        <v>1177</v>
      </c>
      <c r="H605" s="228">
        <v>1</v>
      </c>
      <c r="I605" s="229"/>
      <c r="J605" s="230">
        <f>ROUND(I605*H605,2)</f>
        <v>0</v>
      </c>
      <c r="K605" s="231"/>
      <c r="L605" s="41"/>
      <c r="M605" s="232" t="s">
        <v>1</v>
      </c>
      <c r="N605" s="233" t="s">
        <v>38</v>
      </c>
      <c r="O605" s="88"/>
      <c r="P605" s="234">
        <f>O605*H605</f>
        <v>0</v>
      </c>
      <c r="Q605" s="234">
        <v>0</v>
      </c>
      <c r="R605" s="234">
        <f>Q605*H605</f>
        <v>0</v>
      </c>
      <c r="S605" s="234">
        <v>0</v>
      </c>
      <c r="T605" s="235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36" t="s">
        <v>243</v>
      </c>
      <c r="AT605" s="236" t="s">
        <v>184</v>
      </c>
      <c r="AU605" s="236" t="s">
        <v>82</v>
      </c>
      <c r="AY605" s="14" t="s">
        <v>182</v>
      </c>
      <c r="BE605" s="237">
        <f>IF(N605="základní",J605,0)</f>
        <v>0</v>
      </c>
      <c r="BF605" s="237">
        <f>IF(N605="snížená",J605,0)</f>
        <v>0</v>
      </c>
      <c r="BG605" s="237">
        <f>IF(N605="zákl. přenesená",J605,0)</f>
        <v>0</v>
      </c>
      <c r="BH605" s="237">
        <f>IF(N605="sníž. přenesená",J605,0)</f>
        <v>0</v>
      </c>
      <c r="BI605" s="237">
        <f>IF(N605="nulová",J605,0)</f>
        <v>0</v>
      </c>
      <c r="BJ605" s="14" t="s">
        <v>80</v>
      </c>
      <c r="BK605" s="237">
        <f>ROUND(I605*H605,2)</f>
        <v>0</v>
      </c>
      <c r="BL605" s="14" t="s">
        <v>243</v>
      </c>
      <c r="BM605" s="236" t="s">
        <v>2082</v>
      </c>
    </row>
    <row r="606" s="2" customFormat="1" ht="24.15" customHeight="1">
      <c r="A606" s="35"/>
      <c r="B606" s="36"/>
      <c r="C606" s="224" t="s">
        <v>2083</v>
      </c>
      <c r="D606" s="224" t="s">
        <v>184</v>
      </c>
      <c r="E606" s="225" t="s">
        <v>2084</v>
      </c>
      <c r="F606" s="226" t="s">
        <v>2085</v>
      </c>
      <c r="G606" s="227" t="s">
        <v>1177</v>
      </c>
      <c r="H606" s="228">
        <v>1</v>
      </c>
      <c r="I606" s="229"/>
      <c r="J606" s="230">
        <f>ROUND(I606*H606,2)</f>
        <v>0</v>
      </c>
      <c r="K606" s="231"/>
      <c r="L606" s="41"/>
      <c r="M606" s="232" t="s">
        <v>1</v>
      </c>
      <c r="N606" s="233" t="s">
        <v>38</v>
      </c>
      <c r="O606" s="88"/>
      <c r="P606" s="234">
        <f>O606*H606</f>
        <v>0</v>
      </c>
      <c r="Q606" s="234">
        <v>0</v>
      </c>
      <c r="R606" s="234">
        <f>Q606*H606</f>
        <v>0</v>
      </c>
      <c r="S606" s="234">
        <v>0</v>
      </c>
      <c r="T606" s="235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36" t="s">
        <v>243</v>
      </c>
      <c r="AT606" s="236" t="s">
        <v>184</v>
      </c>
      <c r="AU606" s="236" t="s">
        <v>82</v>
      </c>
      <c r="AY606" s="14" t="s">
        <v>182</v>
      </c>
      <c r="BE606" s="237">
        <f>IF(N606="základní",J606,0)</f>
        <v>0</v>
      </c>
      <c r="BF606" s="237">
        <f>IF(N606="snížená",J606,0)</f>
        <v>0</v>
      </c>
      <c r="BG606" s="237">
        <f>IF(N606="zákl. přenesená",J606,0)</f>
        <v>0</v>
      </c>
      <c r="BH606" s="237">
        <f>IF(N606="sníž. přenesená",J606,0)</f>
        <v>0</v>
      </c>
      <c r="BI606" s="237">
        <f>IF(N606="nulová",J606,0)</f>
        <v>0</v>
      </c>
      <c r="BJ606" s="14" t="s">
        <v>80</v>
      </c>
      <c r="BK606" s="237">
        <f>ROUND(I606*H606,2)</f>
        <v>0</v>
      </c>
      <c r="BL606" s="14" t="s">
        <v>243</v>
      </c>
      <c r="BM606" s="236" t="s">
        <v>2086</v>
      </c>
    </row>
    <row r="607" s="2" customFormat="1" ht="24.15" customHeight="1">
      <c r="A607" s="35"/>
      <c r="B607" s="36"/>
      <c r="C607" s="224" t="s">
        <v>2087</v>
      </c>
      <c r="D607" s="224" t="s">
        <v>184</v>
      </c>
      <c r="E607" s="225" t="s">
        <v>2088</v>
      </c>
      <c r="F607" s="226" t="s">
        <v>2089</v>
      </c>
      <c r="G607" s="227" t="s">
        <v>1177</v>
      </c>
      <c r="H607" s="228">
        <v>1</v>
      </c>
      <c r="I607" s="229"/>
      <c r="J607" s="230">
        <f>ROUND(I607*H607,2)</f>
        <v>0</v>
      </c>
      <c r="K607" s="231"/>
      <c r="L607" s="41"/>
      <c r="M607" s="232" t="s">
        <v>1</v>
      </c>
      <c r="N607" s="233" t="s">
        <v>38</v>
      </c>
      <c r="O607" s="88"/>
      <c r="P607" s="234">
        <f>O607*H607</f>
        <v>0</v>
      </c>
      <c r="Q607" s="234">
        <v>0</v>
      </c>
      <c r="R607" s="234">
        <f>Q607*H607</f>
        <v>0</v>
      </c>
      <c r="S607" s="234">
        <v>0</v>
      </c>
      <c r="T607" s="235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36" t="s">
        <v>243</v>
      </c>
      <c r="AT607" s="236" t="s">
        <v>184</v>
      </c>
      <c r="AU607" s="236" t="s">
        <v>82</v>
      </c>
      <c r="AY607" s="14" t="s">
        <v>182</v>
      </c>
      <c r="BE607" s="237">
        <f>IF(N607="základní",J607,0)</f>
        <v>0</v>
      </c>
      <c r="BF607" s="237">
        <f>IF(N607="snížená",J607,0)</f>
        <v>0</v>
      </c>
      <c r="BG607" s="237">
        <f>IF(N607="zákl. přenesená",J607,0)</f>
        <v>0</v>
      </c>
      <c r="BH607" s="237">
        <f>IF(N607="sníž. přenesená",J607,0)</f>
        <v>0</v>
      </c>
      <c r="BI607" s="237">
        <f>IF(N607="nulová",J607,0)</f>
        <v>0</v>
      </c>
      <c r="BJ607" s="14" t="s">
        <v>80</v>
      </c>
      <c r="BK607" s="237">
        <f>ROUND(I607*H607,2)</f>
        <v>0</v>
      </c>
      <c r="BL607" s="14" t="s">
        <v>243</v>
      </c>
      <c r="BM607" s="236" t="s">
        <v>2090</v>
      </c>
    </row>
    <row r="608" s="2" customFormat="1" ht="24.15" customHeight="1">
      <c r="A608" s="35"/>
      <c r="B608" s="36"/>
      <c r="C608" s="224" t="s">
        <v>2091</v>
      </c>
      <c r="D608" s="224" t="s">
        <v>184</v>
      </c>
      <c r="E608" s="225" t="s">
        <v>2092</v>
      </c>
      <c r="F608" s="226" t="s">
        <v>2093</v>
      </c>
      <c r="G608" s="227" t="s">
        <v>1177</v>
      </c>
      <c r="H608" s="228">
        <v>1</v>
      </c>
      <c r="I608" s="229"/>
      <c r="J608" s="230">
        <f>ROUND(I608*H608,2)</f>
        <v>0</v>
      </c>
      <c r="K608" s="231"/>
      <c r="L608" s="41"/>
      <c r="M608" s="232" t="s">
        <v>1</v>
      </c>
      <c r="N608" s="233" t="s">
        <v>38</v>
      </c>
      <c r="O608" s="88"/>
      <c r="P608" s="234">
        <f>O608*H608</f>
        <v>0</v>
      </c>
      <c r="Q608" s="234">
        <v>0</v>
      </c>
      <c r="R608" s="234">
        <f>Q608*H608</f>
        <v>0</v>
      </c>
      <c r="S608" s="234">
        <v>0</v>
      </c>
      <c r="T608" s="235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36" t="s">
        <v>243</v>
      </c>
      <c r="AT608" s="236" t="s">
        <v>184</v>
      </c>
      <c r="AU608" s="236" t="s">
        <v>82</v>
      </c>
      <c r="AY608" s="14" t="s">
        <v>182</v>
      </c>
      <c r="BE608" s="237">
        <f>IF(N608="základní",J608,0)</f>
        <v>0</v>
      </c>
      <c r="BF608" s="237">
        <f>IF(N608="snížená",J608,0)</f>
        <v>0</v>
      </c>
      <c r="BG608" s="237">
        <f>IF(N608="zákl. přenesená",J608,0)</f>
        <v>0</v>
      </c>
      <c r="BH608" s="237">
        <f>IF(N608="sníž. přenesená",J608,0)</f>
        <v>0</v>
      </c>
      <c r="BI608" s="237">
        <f>IF(N608="nulová",J608,0)</f>
        <v>0</v>
      </c>
      <c r="BJ608" s="14" t="s">
        <v>80</v>
      </c>
      <c r="BK608" s="237">
        <f>ROUND(I608*H608,2)</f>
        <v>0</v>
      </c>
      <c r="BL608" s="14" t="s">
        <v>243</v>
      </c>
      <c r="BM608" s="236" t="s">
        <v>2094</v>
      </c>
    </row>
    <row r="609" s="2" customFormat="1" ht="24.15" customHeight="1">
      <c r="A609" s="35"/>
      <c r="B609" s="36"/>
      <c r="C609" s="224" t="s">
        <v>2095</v>
      </c>
      <c r="D609" s="224" t="s">
        <v>184</v>
      </c>
      <c r="E609" s="225" t="s">
        <v>2096</v>
      </c>
      <c r="F609" s="226" t="s">
        <v>2097</v>
      </c>
      <c r="G609" s="227" t="s">
        <v>1177</v>
      </c>
      <c r="H609" s="228">
        <v>1</v>
      </c>
      <c r="I609" s="229"/>
      <c r="J609" s="230">
        <f>ROUND(I609*H609,2)</f>
        <v>0</v>
      </c>
      <c r="K609" s="231"/>
      <c r="L609" s="41"/>
      <c r="M609" s="232" t="s">
        <v>1</v>
      </c>
      <c r="N609" s="233" t="s">
        <v>38</v>
      </c>
      <c r="O609" s="88"/>
      <c r="P609" s="234">
        <f>O609*H609</f>
        <v>0</v>
      </c>
      <c r="Q609" s="234">
        <v>0</v>
      </c>
      <c r="R609" s="234">
        <f>Q609*H609</f>
        <v>0</v>
      </c>
      <c r="S609" s="234">
        <v>0</v>
      </c>
      <c r="T609" s="235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36" t="s">
        <v>243</v>
      </c>
      <c r="AT609" s="236" t="s">
        <v>184</v>
      </c>
      <c r="AU609" s="236" t="s">
        <v>82</v>
      </c>
      <c r="AY609" s="14" t="s">
        <v>182</v>
      </c>
      <c r="BE609" s="237">
        <f>IF(N609="základní",J609,0)</f>
        <v>0</v>
      </c>
      <c r="BF609" s="237">
        <f>IF(N609="snížená",J609,0)</f>
        <v>0</v>
      </c>
      <c r="BG609" s="237">
        <f>IF(N609="zákl. přenesená",J609,0)</f>
        <v>0</v>
      </c>
      <c r="BH609" s="237">
        <f>IF(N609="sníž. přenesená",J609,0)</f>
        <v>0</v>
      </c>
      <c r="BI609" s="237">
        <f>IF(N609="nulová",J609,0)</f>
        <v>0</v>
      </c>
      <c r="BJ609" s="14" t="s">
        <v>80</v>
      </c>
      <c r="BK609" s="237">
        <f>ROUND(I609*H609,2)</f>
        <v>0</v>
      </c>
      <c r="BL609" s="14" t="s">
        <v>243</v>
      </c>
      <c r="BM609" s="236" t="s">
        <v>2098</v>
      </c>
    </row>
    <row r="610" s="2" customFormat="1" ht="16.5" customHeight="1">
      <c r="A610" s="35"/>
      <c r="B610" s="36"/>
      <c r="C610" s="224" t="s">
        <v>2099</v>
      </c>
      <c r="D610" s="224" t="s">
        <v>184</v>
      </c>
      <c r="E610" s="225" t="s">
        <v>2100</v>
      </c>
      <c r="F610" s="226" t="s">
        <v>2101</v>
      </c>
      <c r="G610" s="227" t="s">
        <v>1177</v>
      </c>
      <c r="H610" s="228">
        <v>1</v>
      </c>
      <c r="I610" s="229"/>
      <c r="J610" s="230">
        <f>ROUND(I610*H610,2)</f>
        <v>0</v>
      </c>
      <c r="K610" s="231"/>
      <c r="L610" s="41"/>
      <c r="M610" s="232" t="s">
        <v>1</v>
      </c>
      <c r="N610" s="233" t="s">
        <v>38</v>
      </c>
      <c r="O610" s="88"/>
      <c r="P610" s="234">
        <f>O610*H610</f>
        <v>0</v>
      </c>
      <c r="Q610" s="234">
        <v>0</v>
      </c>
      <c r="R610" s="234">
        <f>Q610*H610</f>
        <v>0</v>
      </c>
      <c r="S610" s="234">
        <v>0</v>
      </c>
      <c r="T610" s="235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36" t="s">
        <v>243</v>
      </c>
      <c r="AT610" s="236" t="s">
        <v>184</v>
      </c>
      <c r="AU610" s="236" t="s">
        <v>82</v>
      </c>
      <c r="AY610" s="14" t="s">
        <v>182</v>
      </c>
      <c r="BE610" s="237">
        <f>IF(N610="základní",J610,0)</f>
        <v>0</v>
      </c>
      <c r="BF610" s="237">
        <f>IF(N610="snížená",J610,0)</f>
        <v>0</v>
      </c>
      <c r="BG610" s="237">
        <f>IF(N610="zákl. přenesená",J610,0)</f>
        <v>0</v>
      </c>
      <c r="BH610" s="237">
        <f>IF(N610="sníž. přenesená",J610,0)</f>
        <v>0</v>
      </c>
      <c r="BI610" s="237">
        <f>IF(N610="nulová",J610,0)</f>
        <v>0</v>
      </c>
      <c r="BJ610" s="14" t="s">
        <v>80</v>
      </c>
      <c r="BK610" s="237">
        <f>ROUND(I610*H610,2)</f>
        <v>0</v>
      </c>
      <c r="BL610" s="14" t="s">
        <v>243</v>
      </c>
      <c r="BM610" s="236" t="s">
        <v>2102</v>
      </c>
    </row>
    <row r="611" s="2" customFormat="1" ht="24.15" customHeight="1">
      <c r="A611" s="35"/>
      <c r="B611" s="36"/>
      <c r="C611" s="224" t="s">
        <v>2103</v>
      </c>
      <c r="D611" s="224" t="s">
        <v>184</v>
      </c>
      <c r="E611" s="225" t="s">
        <v>2104</v>
      </c>
      <c r="F611" s="226" t="s">
        <v>2105</v>
      </c>
      <c r="G611" s="227" t="s">
        <v>895</v>
      </c>
      <c r="H611" s="228">
        <v>1</v>
      </c>
      <c r="I611" s="229"/>
      <c r="J611" s="230">
        <f>ROUND(I611*H611,2)</f>
        <v>0</v>
      </c>
      <c r="K611" s="231"/>
      <c r="L611" s="41"/>
      <c r="M611" s="232" t="s">
        <v>1</v>
      </c>
      <c r="N611" s="233" t="s">
        <v>38</v>
      </c>
      <c r="O611" s="88"/>
      <c r="P611" s="234">
        <f>O611*H611</f>
        <v>0</v>
      </c>
      <c r="Q611" s="234">
        <v>0</v>
      </c>
      <c r="R611" s="234">
        <f>Q611*H611</f>
        <v>0</v>
      </c>
      <c r="S611" s="234">
        <v>0</v>
      </c>
      <c r="T611" s="235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36" t="s">
        <v>243</v>
      </c>
      <c r="AT611" s="236" t="s">
        <v>184</v>
      </c>
      <c r="AU611" s="236" t="s">
        <v>82</v>
      </c>
      <c r="AY611" s="14" t="s">
        <v>182</v>
      </c>
      <c r="BE611" s="237">
        <f>IF(N611="základní",J611,0)</f>
        <v>0</v>
      </c>
      <c r="BF611" s="237">
        <f>IF(N611="snížená",J611,0)</f>
        <v>0</v>
      </c>
      <c r="BG611" s="237">
        <f>IF(N611="zákl. přenesená",J611,0)</f>
        <v>0</v>
      </c>
      <c r="BH611" s="237">
        <f>IF(N611="sníž. přenesená",J611,0)</f>
        <v>0</v>
      </c>
      <c r="BI611" s="237">
        <f>IF(N611="nulová",J611,0)</f>
        <v>0</v>
      </c>
      <c r="BJ611" s="14" t="s">
        <v>80</v>
      </c>
      <c r="BK611" s="237">
        <f>ROUND(I611*H611,2)</f>
        <v>0</v>
      </c>
      <c r="BL611" s="14" t="s">
        <v>243</v>
      </c>
      <c r="BM611" s="236" t="s">
        <v>2106</v>
      </c>
    </row>
    <row r="612" s="2" customFormat="1" ht="16.5" customHeight="1">
      <c r="A612" s="35"/>
      <c r="B612" s="36"/>
      <c r="C612" s="224" t="s">
        <v>2107</v>
      </c>
      <c r="D612" s="224" t="s">
        <v>184</v>
      </c>
      <c r="E612" s="225" t="s">
        <v>2108</v>
      </c>
      <c r="F612" s="226" t="s">
        <v>2109</v>
      </c>
      <c r="G612" s="227" t="s">
        <v>1177</v>
      </c>
      <c r="H612" s="228">
        <v>6</v>
      </c>
      <c r="I612" s="229"/>
      <c r="J612" s="230">
        <f>ROUND(I612*H612,2)</f>
        <v>0</v>
      </c>
      <c r="K612" s="231"/>
      <c r="L612" s="41"/>
      <c r="M612" s="232" t="s">
        <v>1</v>
      </c>
      <c r="N612" s="233" t="s">
        <v>38</v>
      </c>
      <c r="O612" s="88"/>
      <c r="P612" s="234">
        <f>O612*H612</f>
        <v>0</v>
      </c>
      <c r="Q612" s="234">
        <v>0</v>
      </c>
      <c r="R612" s="234">
        <f>Q612*H612</f>
        <v>0</v>
      </c>
      <c r="S612" s="234">
        <v>0</v>
      </c>
      <c r="T612" s="235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36" t="s">
        <v>243</v>
      </c>
      <c r="AT612" s="236" t="s">
        <v>184</v>
      </c>
      <c r="AU612" s="236" t="s">
        <v>82</v>
      </c>
      <c r="AY612" s="14" t="s">
        <v>182</v>
      </c>
      <c r="BE612" s="237">
        <f>IF(N612="základní",J612,0)</f>
        <v>0</v>
      </c>
      <c r="BF612" s="237">
        <f>IF(N612="snížená",J612,0)</f>
        <v>0</v>
      </c>
      <c r="BG612" s="237">
        <f>IF(N612="zákl. přenesená",J612,0)</f>
        <v>0</v>
      </c>
      <c r="BH612" s="237">
        <f>IF(N612="sníž. přenesená",J612,0)</f>
        <v>0</v>
      </c>
      <c r="BI612" s="237">
        <f>IF(N612="nulová",J612,0)</f>
        <v>0</v>
      </c>
      <c r="BJ612" s="14" t="s">
        <v>80</v>
      </c>
      <c r="BK612" s="237">
        <f>ROUND(I612*H612,2)</f>
        <v>0</v>
      </c>
      <c r="BL612" s="14" t="s">
        <v>243</v>
      </c>
      <c r="BM612" s="236" t="s">
        <v>2110</v>
      </c>
    </row>
    <row r="613" s="2" customFormat="1" ht="24.15" customHeight="1">
      <c r="A613" s="35"/>
      <c r="B613" s="36"/>
      <c r="C613" s="224" t="s">
        <v>2111</v>
      </c>
      <c r="D613" s="224" t="s">
        <v>184</v>
      </c>
      <c r="E613" s="225" t="s">
        <v>2112</v>
      </c>
      <c r="F613" s="226" t="s">
        <v>2113</v>
      </c>
      <c r="G613" s="227" t="s">
        <v>197</v>
      </c>
      <c r="H613" s="228">
        <v>6.1989999999999998</v>
      </c>
      <c r="I613" s="229"/>
      <c r="J613" s="230">
        <f>ROUND(I613*H613,2)</f>
        <v>0</v>
      </c>
      <c r="K613" s="231"/>
      <c r="L613" s="41"/>
      <c r="M613" s="232" t="s">
        <v>1</v>
      </c>
      <c r="N613" s="233" t="s">
        <v>38</v>
      </c>
      <c r="O613" s="88"/>
      <c r="P613" s="234">
        <f>O613*H613</f>
        <v>0</v>
      </c>
      <c r="Q613" s="234">
        <v>0</v>
      </c>
      <c r="R613" s="234">
        <f>Q613*H613</f>
        <v>0</v>
      </c>
      <c r="S613" s="234">
        <v>0</v>
      </c>
      <c r="T613" s="235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36" t="s">
        <v>243</v>
      </c>
      <c r="AT613" s="236" t="s">
        <v>184</v>
      </c>
      <c r="AU613" s="236" t="s">
        <v>82</v>
      </c>
      <c r="AY613" s="14" t="s">
        <v>182</v>
      </c>
      <c r="BE613" s="237">
        <f>IF(N613="základní",J613,0)</f>
        <v>0</v>
      </c>
      <c r="BF613" s="237">
        <f>IF(N613="snížená",J613,0)</f>
        <v>0</v>
      </c>
      <c r="BG613" s="237">
        <f>IF(N613="zákl. přenesená",J613,0)</f>
        <v>0</v>
      </c>
      <c r="BH613" s="237">
        <f>IF(N613="sníž. přenesená",J613,0)</f>
        <v>0</v>
      </c>
      <c r="BI613" s="237">
        <f>IF(N613="nulová",J613,0)</f>
        <v>0</v>
      </c>
      <c r="BJ613" s="14" t="s">
        <v>80</v>
      </c>
      <c r="BK613" s="237">
        <f>ROUND(I613*H613,2)</f>
        <v>0</v>
      </c>
      <c r="BL613" s="14" t="s">
        <v>243</v>
      </c>
      <c r="BM613" s="236" t="s">
        <v>2114</v>
      </c>
    </row>
    <row r="614" s="2" customFormat="1" ht="21.75" customHeight="1">
      <c r="A614" s="35"/>
      <c r="B614" s="36"/>
      <c r="C614" s="243" t="s">
        <v>2115</v>
      </c>
      <c r="D614" s="243" t="s">
        <v>469</v>
      </c>
      <c r="E614" s="244" t="s">
        <v>2116</v>
      </c>
      <c r="F614" s="245" t="s">
        <v>2117</v>
      </c>
      <c r="G614" s="246" t="s">
        <v>197</v>
      </c>
      <c r="H614" s="247">
        <v>10.708</v>
      </c>
      <c r="I614" s="248"/>
      <c r="J614" s="249">
        <f>ROUND(I614*H614,2)</f>
        <v>0</v>
      </c>
      <c r="K614" s="250"/>
      <c r="L614" s="251"/>
      <c r="M614" s="252" t="s">
        <v>1</v>
      </c>
      <c r="N614" s="253" t="s">
        <v>38</v>
      </c>
      <c r="O614" s="88"/>
      <c r="P614" s="234">
        <f>O614*H614</f>
        <v>0</v>
      </c>
      <c r="Q614" s="234">
        <v>0.01755</v>
      </c>
      <c r="R614" s="234">
        <f>Q614*H614</f>
        <v>0.18792539999999999</v>
      </c>
      <c r="S614" s="234">
        <v>0</v>
      </c>
      <c r="T614" s="235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36" t="s">
        <v>308</v>
      </c>
      <c r="AT614" s="236" t="s">
        <v>469</v>
      </c>
      <c r="AU614" s="236" t="s">
        <v>82</v>
      </c>
      <c r="AY614" s="14" t="s">
        <v>182</v>
      </c>
      <c r="BE614" s="237">
        <f>IF(N614="základní",J614,0)</f>
        <v>0</v>
      </c>
      <c r="BF614" s="237">
        <f>IF(N614="snížená",J614,0)</f>
        <v>0</v>
      </c>
      <c r="BG614" s="237">
        <f>IF(N614="zákl. přenesená",J614,0)</f>
        <v>0</v>
      </c>
      <c r="BH614" s="237">
        <f>IF(N614="sníž. přenesená",J614,0)</f>
        <v>0</v>
      </c>
      <c r="BI614" s="237">
        <f>IF(N614="nulová",J614,0)</f>
        <v>0</v>
      </c>
      <c r="BJ614" s="14" t="s">
        <v>80</v>
      </c>
      <c r="BK614" s="237">
        <f>ROUND(I614*H614,2)</f>
        <v>0</v>
      </c>
      <c r="BL614" s="14" t="s">
        <v>243</v>
      </c>
      <c r="BM614" s="236" t="s">
        <v>2118</v>
      </c>
    </row>
    <row r="615" s="2" customFormat="1" ht="24.15" customHeight="1">
      <c r="A615" s="35"/>
      <c r="B615" s="36"/>
      <c r="C615" s="224" t="s">
        <v>2119</v>
      </c>
      <c r="D615" s="224" t="s">
        <v>184</v>
      </c>
      <c r="E615" s="225" t="s">
        <v>2120</v>
      </c>
      <c r="F615" s="226" t="s">
        <v>2121</v>
      </c>
      <c r="G615" s="227" t="s">
        <v>236</v>
      </c>
      <c r="H615" s="228">
        <v>338.85000000000002</v>
      </c>
      <c r="I615" s="229"/>
      <c r="J615" s="230">
        <f>ROUND(I615*H615,2)</f>
        <v>0</v>
      </c>
      <c r="K615" s="231"/>
      <c r="L615" s="41"/>
      <c r="M615" s="232" t="s">
        <v>1</v>
      </c>
      <c r="N615" s="233" t="s">
        <v>38</v>
      </c>
      <c r="O615" s="88"/>
      <c r="P615" s="234">
        <f>O615*H615</f>
        <v>0</v>
      </c>
      <c r="Q615" s="234">
        <v>0.00025999999999999998</v>
      </c>
      <c r="R615" s="234">
        <f>Q615*H615</f>
        <v>0.088100999999999999</v>
      </c>
      <c r="S615" s="234">
        <v>0</v>
      </c>
      <c r="T615" s="235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36" t="s">
        <v>243</v>
      </c>
      <c r="AT615" s="236" t="s">
        <v>184</v>
      </c>
      <c r="AU615" s="236" t="s">
        <v>82</v>
      </c>
      <c r="AY615" s="14" t="s">
        <v>182</v>
      </c>
      <c r="BE615" s="237">
        <f>IF(N615="základní",J615,0)</f>
        <v>0</v>
      </c>
      <c r="BF615" s="237">
        <f>IF(N615="snížená",J615,0)</f>
        <v>0</v>
      </c>
      <c r="BG615" s="237">
        <f>IF(N615="zákl. přenesená",J615,0)</f>
        <v>0</v>
      </c>
      <c r="BH615" s="237">
        <f>IF(N615="sníž. přenesená",J615,0)</f>
        <v>0</v>
      </c>
      <c r="BI615" s="237">
        <f>IF(N615="nulová",J615,0)</f>
        <v>0</v>
      </c>
      <c r="BJ615" s="14" t="s">
        <v>80</v>
      </c>
      <c r="BK615" s="237">
        <f>ROUND(I615*H615,2)</f>
        <v>0</v>
      </c>
      <c r="BL615" s="14" t="s">
        <v>243</v>
      </c>
      <c r="BM615" s="236" t="s">
        <v>2122</v>
      </c>
    </row>
    <row r="616" s="2" customFormat="1" ht="16.5" customHeight="1">
      <c r="A616" s="35"/>
      <c r="B616" s="36"/>
      <c r="C616" s="243" t="s">
        <v>2123</v>
      </c>
      <c r="D616" s="243" t="s">
        <v>469</v>
      </c>
      <c r="E616" s="244" t="s">
        <v>2124</v>
      </c>
      <c r="F616" s="245" t="s">
        <v>2125</v>
      </c>
      <c r="G616" s="246" t="s">
        <v>236</v>
      </c>
      <c r="H616" s="247">
        <v>745.36000000000001</v>
      </c>
      <c r="I616" s="248"/>
      <c r="J616" s="249">
        <f>ROUND(I616*H616,2)</f>
        <v>0</v>
      </c>
      <c r="K616" s="250"/>
      <c r="L616" s="251"/>
      <c r="M616" s="252" t="s">
        <v>1</v>
      </c>
      <c r="N616" s="253" t="s">
        <v>38</v>
      </c>
      <c r="O616" s="88"/>
      <c r="P616" s="234">
        <f>O616*H616</f>
        <v>0</v>
      </c>
      <c r="Q616" s="234">
        <v>0.00017000000000000001</v>
      </c>
      <c r="R616" s="234">
        <f>Q616*H616</f>
        <v>0.12671120000000002</v>
      </c>
      <c r="S616" s="234">
        <v>0</v>
      </c>
      <c r="T616" s="235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36" t="s">
        <v>308</v>
      </c>
      <c r="AT616" s="236" t="s">
        <v>469</v>
      </c>
      <c r="AU616" s="236" t="s">
        <v>82</v>
      </c>
      <c r="AY616" s="14" t="s">
        <v>182</v>
      </c>
      <c r="BE616" s="237">
        <f>IF(N616="základní",J616,0)</f>
        <v>0</v>
      </c>
      <c r="BF616" s="237">
        <f>IF(N616="snížená",J616,0)</f>
        <v>0</v>
      </c>
      <c r="BG616" s="237">
        <f>IF(N616="zákl. přenesená",J616,0)</f>
        <v>0</v>
      </c>
      <c r="BH616" s="237">
        <f>IF(N616="sníž. přenesená",J616,0)</f>
        <v>0</v>
      </c>
      <c r="BI616" s="237">
        <f>IF(N616="nulová",J616,0)</f>
        <v>0</v>
      </c>
      <c r="BJ616" s="14" t="s">
        <v>80</v>
      </c>
      <c r="BK616" s="237">
        <f>ROUND(I616*H616,2)</f>
        <v>0</v>
      </c>
      <c r="BL616" s="14" t="s">
        <v>243</v>
      </c>
      <c r="BM616" s="236" t="s">
        <v>2126</v>
      </c>
    </row>
    <row r="617" s="2" customFormat="1" ht="24.15" customHeight="1">
      <c r="A617" s="35"/>
      <c r="B617" s="36"/>
      <c r="C617" s="224" t="s">
        <v>2127</v>
      </c>
      <c r="D617" s="224" t="s">
        <v>184</v>
      </c>
      <c r="E617" s="225" t="s">
        <v>2128</v>
      </c>
      <c r="F617" s="226" t="s">
        <v>2129</v>
      </c>
      <c r="G617" s="227" t="s">
        <v>241</v>
      </c>
      <c r="H617" s="228">
        <v>1</v>
      </c>
      <c r="I617" s="229"/>
      <c r="J617" s="230">
        <f>ROUND(I617*H617,2)</f>
        <v>0</v>
      </c>
      <c r="K617" s="231"/>
      <c r="L617" s="41"/>
      <c r="M617" s="232" t="s">
        <v>1</v>
      </c>
      <c r="N617" s="233" t="s">
        <v>38</v>
      </c>
      <c r="O617" s="88"/>
      <c r="P617" s="234">
        <f>O617*H617</f>
        <v>0</v>
      </c>
      <c r="Q617" s="234">
        <v>0</v>
      </c>
      <c r="R617" s="234">
        <f>Q617*H617</f>
        <v>0</v>
      </c>
      <c r="S617" s="234">
        <v>0</v>
      </c>
      <c r="T617" s="235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36" t="s">
        <v>243</v>
      </c>
      <c r="AT617" s="236" t="s">
        <v>184</v>
      </c>
      <c r="AU617" s="236" t="s">
        <v>82</v>
      </c>
      <c r="AY617" s="14" t="s">
        <v>182</v>
      </c>
      <c r="BE617" s="237">
        <f>IF(N617="základní",J617,0)</f>
        <v>0</v>
      </c>
      <c r="BF617" s="237">
        <f>IF(N617="snížená",J617,0)</f>
        <v>0</v>
      </c>
      <c r="BG617" s="237">
        <f>IF(N617="zákl. přenesená",J617,0)</f>
        <v>0</v>
      </c>
      <c r="BH617" s="237">
        <f>IF(N617="sníž. přenesená",J617,0)</f>
        <v>0</v>
      </c>
      <c r="BI617" s="237">
        <f>IF(N617="nulová",J617,0)</f>
        <v>0</v>
      </c>
      <c r="BJ617" s="14" t="s">
        <v>80</v>
      </c>
      <c r="BK617" s="237">
        <f>ROUND(I617*H617,2)</f>
        <v>0</v>
      </c>
      <c r="BL617" s="14" t="s">
        <v>243</v>
      </c>
      <c r="BM617" s="236" t="s">
        <v>2130</v>
      </c>
    </row>
    <row r="618" s="2" customFormat="1" ht="24.15" customHeight="1">
      <c r="A618" s="35"/>
      <c r="B618" s="36"/>
      <c r="C618" s="243" t="s">
        <v>2131</v>
      </c>
      <c r="D618" s="243" t="s">
        <v>469</v>
      </c>
      <c r="E618" s="244" t="s">
        <v>2132</v>
      </c>
      <c r="F618" s="245" t="s">
        <v>2133</v>
      </c>
      <c r="G618" s="246" t="s">
        <v>241</v>
      </c>
      <c r="H618" s="247">
        <v>1</v>
      </c>
      <c r="I618" s="248"/>
      <c r="J618" s="249">
        <f>ROUND(I618*H618,2)</f>
        <v>0</v>
      </c>
      <c r="K618" s="250"/>
      <c r="L618" s="251"/>
      <c r="M618" s="252" t="s">
        <v>1</v>
      </c>
      <c r="N618" s="253" t="s">
        <v>38</v>
      </c>
      <c r="O618" s="88"/>
      <c r="P618" s="234">
        <f>O618*H618</f>
        <v>0</v>
      </c>
      <c r="Q618" s="234">
        <v>0.016199999999999999</v>
      </c>
      <c r="R618" s="234">
        <f>Q618*H618</f>
        <v>0.016199999999999999</v>
      </c>
      <c r="S618" s="234">
        <v>0</v>
      </c>
      <c r="T618" s="235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36" t="s">
        <v>308</v>
      </c>
      <c r="AT618" s="236" t="s">
        <v>469</v>
      </c>
      <c r="AU618" s="236" t="s">
        <v>82</v>
      </c>
      <c r="AY618" s="14" t="s">
        <v>182</v>
      </c>
      <c r="BE618" s="237">
        <f>IF(N618="základní",J618,0)</f>
        <v>0</v>
      </c>
      <c r="BF618" s="237">
        <f>IF(N618="snížená",J618,0)</f>
        <v>0</v>
      </c>
      <c r="BG618" s="237">
        <f>IF(N618="zákl. přenesená",J618,0)</f>
        <v>0</v>
      </c>
      <c r="BH618" s="237">
        <f>IF(N618="sníž. přenesená",J618,0)</f>
        <v>0</v>
      </c>
      <c r="BI618" s="237">
        <f>IF(N618="nulová",J618,0)</f>
        <v>0</v>
      </c>
      <c r="BJ618" s="14" t="s">
        <v>80</v>
      </c>
      <c r="BK618" s="237">
        <f>ROUND(I618*H618,2)</f>
        <v>0</v>
      </c>
      <c r="BL618" s="14" t="s">
        <v>243</v>
      </c>
      <c r="BM618" s="236" t="s">
        <v>2134</v>
      </c>
    </row>
    <row r="619" s="2" customFormat="1" ht="24.15" customHeight="1">
      <c r="A619" s="35"/>
      <c r="B619" s="36"/>
      <c r="C619" s="224" t="s">
        <v>2135</v>
      </c>
      <c r="D619" s="224" t="s">
        <v>184</v>
      </c>
      <c r="E619" s="225" t="s">
        <v>2136</v>
      </c>
      <c r="F619" s="226" t="s">
        <v>2137</v>
      </c>
      <c r="G619" s="227" t="s">
        <v>241</v>
      </c>
      <c r="H619" s="228">
        <v>14</v>
      </c>
      <c r="I619" s="229"/>
      <c r="J619" s="230">
        <f>ROUND(I619*H619,2)</f>
        <v>0</v>
      </c>
      <c r="K619" s="231"/>
      <c r="L619" s="41"/>
      <c r="M619" s="232" t="s">
        <v>1</v>
      </c>
      <c r="N619" s="233" t="s">
        <v>38</v>
      </c>
      <c r="O619" s="88"/>
      <c r="P619" s="234">
        <f>O619*H619</f>
        <v>0</v>
      </c>
      <c r="Q619" s="234">
        <v>0</v>
      </c>
      <c r="R619" s="234">
        <f>Q619*H619</f>
        <v>0</v>
      </c>
      <c r="S619" s="234">
        <v>0</v>
      </c>
      <c r="T619" s="235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36" t="s">
        <v>243</v>
      </c>
      <c r="AT619" s="236" t="s">
        <v>184</v>
      </c>
      <c r="AU619" s="236" t="s">
        <v>82</v>
      </c>
      <c r="AY619" s="14" t="s">
        <v>182</v>
      </c>
      <c r="BE619" s="237">
        <f>IF(N619="základní",J619,0)</f>
        <v>0</v>
      </c>
      <c r="BF619" s="237">
        <f>IF(N619="snížená",J619,0)</f>
        <v>0</v>
      </c>
      <c r="BG619" s="237">
        <f>IF(N619="zákl. přenesená",J619,0)</f>
        <v>0</v>
      </c>
      <c r="BH619" s="237">
        <f>IF(N619="sníž. přenesená",J619,0)</f>
        <v>0</v>
      </c>
      <c r="BI619" s="237">
        <f>IF(N619="nulová",J619,0)</f>
        <v>0</v>
      </c>
      <c r="BJ619" s="14" t="s">
        <v>80</v>
      </c>
      <c r="BK619" s="237">
        <f>ROUND(I619*H619,2)</f>
        <v>0</v>
      </c>
      <c r="BL619" s="14" t="s">
        <v>243</v>
      </c>
      <c r="BM619" s="236" t="s">
        <v>2138</v>
      </c>
    </row>
    <row r="620" s="2" customFormat="1" ht="33" customHeight="1">
      <c r="A620" s="35"/>
      <c r="B620" s="36"/>
      <c r="C620" s="243" t="s">
        <v>2139</v>
      </c>
      <c r="D620" s="243" t="s">
        <v>469</v>
      </c>
      <c r="E620" s="244" t="s">
        <v>2140</v>
      </c>
      <c r="F620" s="245" t="s">
        <v>2141</v>
      </c>
      <c r="G620" s="246" t="s">
        <v>241</v>
      </c>
      <c r="H620" s="247">
        <v>4</v>
      </c>
      <c r="I620" s="248"/>
      <c r="J620" s="249">
        <f>ROUND(I620*H620,2)</f>
        <v>0</v>
      </c>
      <c r="K620" s="250"/>
      <c r="L620" s="251"/>
      <c r="M620" s="252" t="s">
        <v>1</v>
      </c>
      <c r="N620" s="253" t="s">
        <v>38</v>
      </c>
      <c r="O620" s="88"/>
      <c r="P620" s="234">
        <f>O620*H620</f>
        <v>0</v>
      </c>
      <c r="Q620" s="234">
        <v>0.0189</v>
      </c>
      <c r="R620" s="234">
        <f>Q620*H620</f>
        <v>0.075600000000000001</v>
      </c>
      <c r="S620" s="234">
        <v>0</v>
      </c>
      <c r="T620" s="235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36" t="s">
        <v>308</v>
      </c>
      <c r="AT620" s="236" t="s">
        <v>469</v>
      </c>
      <c r="AU620" s="236" t="s">
        <v>82</v>
      </c>
      <c r="AY620" s="14" t="s">
        <v>182</v>
      </c>
      <c r="BE620" s="237">
        <f>IF(N620="základní",J620,0)</f>
        <v>0</v>
      </c>
      <c r="BF620" s="237">
        <f>IF(N620="snížená",J620,0)</f>
        <v>0</v>
      </c>
      <c r="BG620" s="237">
        <f>IF(N620="zákl. přenesená",J620,0)</f>
        <v>0</v>
      </c>
      <c r="BH620" s="237">
        <f>IF(N620="sníž. přenesená",J620,0)</f>
        <v>0</v>
      </c>
      <c r="BI620" s="237">
        <f>IF(N620="nulová",J620,0)</f>
        <v>0</v>
      </c>
      <c r="BJ620" s="14" t="s">
        <v>80</v>
      </c>
      <c r="BK620" s="237">
        <f>ROUND(I620*H620,2)</f>
        <v>0</v>
      </c>
      <c r="BL620" s="14" t="s">
        <v>243</v>
      </c>
      <c r="BM620" s="236" t="s">
        <v>2142</v>
      </c>
    </row>
    <row r="621" s="2" customFormat="1" ht="33" customHeight="1">
      <c r="A621" s="35"/>
      <c r="B621" s="36"/>
      <c r="C621" s="243" t="s">
        <v>2143</v>
      </c>
      <c r="D621" s="243" t="s">
        <v>469</v>
      </c>
      <c r="E621" s="244" t="s">
        <v>2144</v>
      </c>
      <c r="F621" s="245" t="s">
        <v>2145</v>
      </c>
      <c r="G621" s="246" t="s">
        <v>241</v>
      </c>
      <c r="H621" s="247">
        <v>7</v>
      </c>
      <c r="I621" s="248"/>
      <c r="J621" s="249">
        <f>ROUND(I621*H621,2)</f>
        <v>0</v>
      </c>
      <c r="K621" s="250"/>
      <c r="L621" s="251"/>
      <c r="M621" s="252" t="s">
        <v>1</v>
      </c>
      <c r="N621" s="253" t="s">
        <v>38</v>
      </c>
      <c r="O621" s="88"/>
      <c r="P621" s="234">
        <f>O621*H621</f>
        <v>0</v>
      </c>
      <c r="Q621" s="234">
        <v>0.021600000000000001</v>
      </c>
      <c r="R621" s="234">
        <f>Q621*H621</f>
        <v>0.1512</v>
      </c>
      <c r="S621" s="234">
        <v>0</v>
      </c>
      <c r="T621" s="235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36" t="s">
        <v>308</v>
      </c>
      <c r="AT621" s="236" t="s">
        <v>469</v>
      </c>
      <c r="AU621" s="236" t="s">
        <v>82</v>
      </c>
      <c r="AY621" s="14" t="s">
        <v>182</v>
      </c>
      <c r="BE621" s="237">
        <f>IF(N621="základní",J621,0)</f>
        <v>0</v>
      </c>
      <c r="BF621" s="237">
        <f>IF(N621="snížená",J621,0)</f>
        <v>0</v>
      </c>
      <c r="BG621" s="237">
        <f>IF(N621="zákl. přenesená",J621,0)</f>
        <v>0</v>
      </c>
      <c r="BH621" s="237">
        <f>IF(N621="sníž. přenesená",J621,0)</f>
        <v>0</v>
      </c>
      <c r="BI621" s="237">
        <f>IF(N621="nulová",J621,0)</f>
        <v>0</v>
      </c>
      <c r="BJ621" s="14" t="s">
        <v>80</v>
      </c>
      <c r="BK621" s="237">
        <f>ROUND(I621*H621,2)</f>
        <v>0</v>
      </c>
      <c r="BL621" s="14" t="s">
        <v>243</v>
      </c>
      <c r="BM621" s="236" t="s">
        <v>2146</v>
      </c>
    </row>
    <row r="622" s="2" customFormat="1" ht="24.15" customHeight="1">
      <c r="A622" s="35"/>
      <c r="B622" s="36"/>
      <c r="C622" s="243" t="s">
        <v>2147</v>
      </c>
      <c r="D622" s="243" t="s">
        <v>469</v>
      </c>
      <c r="E622" s="244" t="s">
        <v>2148</v>
      </c>
      <c r="F622" s="245" t="s">
        <v>2149</v>
      </c>
      <c r="G622" s="246" t="s">
        <v>241</v>
      </c>
      <c r="H622" s="247">
        <v>1</v>
      </c>
      <c r="I622" s="248"/>
      <c r="J622" s="249">
        <f>ROUND(I622*H622,2)</f>
        <v>0</v>
      </c>
      <c r="K622" s="250"/>
      <c r="L622" s="251"/>
      <c r="M622" s="252" t="s">
        <v>1</v>
      </c>
      <c r="N622" s="253" t="s">
        <v>38</v>
      </c>
      <c r="O622" s="88"/>
      <c r="P622" s="234">
        <f>O622*H622</f>
        <v>0</v>
      </c>
      <c r="Q622" s="234">
        <v>0.016199999999999999</v>
      </c>
      <c r="R622" s="234">
        <f>Q622*H622</f>
        <v>0.016199999999999999</v>
      </c>
      <c r="S622" s="234">
        <v>0</v>
      </c>
      <c r="T622" s="235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36" t="s">
        <v>308</v>
      </c>
      <c r="AT622" s="236" t="s">
        <v>469</v>
      </c>
      <c r="AU622" s="236" t="s">
        <v>82</v>
      </c>
      <c r="AY622" s="14" t="s">
        <v>182</v>
      </c>
      <c r="BE622" s="237">
        <f>IF(N622="základní",J622,0)</f>
        <v>0</v>
      </c>
      <c r="BF622" s="237">
        <f>IF(N622="snížená",J622,0)</f>
        <v>0</v>
      </c>
      <c r="BG622" s="237">
        <f>IF(N622="zákl. přenesená",J622,0)</f>
        <v>0</v>
      </c>
      <c r="BH622" s="237">
        <f>IF(N622="sníž. přenesená",J622,0)</f>
        <v>0</v>
      </c>
      <c r="BI622" s="237">
        <f>IF(N622="nulová",J622,0)</f>
        <v>0</v>
      </c>
      <c r="BJ622" s="14" t="s">
        <v>80</v>
      </c>
      <c r="BK622" s="237">
        <f>ROUND(I622*H622,2)</f>
        <v>0</v>
      </c>
      <c r="BL622" s="14" t="s">
        <v>243</v>
      </c>
      <c r="BM622" s="236" t="s">
        <v>2150</v>
      </c>
    </row>
    <row r="623" s="2" customFormat="1" ht="24.15" customHeight="1">
      <c r="A623" s="35"/>
      <c r="B623" s="36"/>
      <c r="C623" s="243" t="s">
        <v>2151</v>
      </c>
      <c r="D623" s="243" t="s">
        <v>469</v>
      </c>
      <c r="E623" s="244" t="s">
        <v>2152</v>
      </c>
      <c r="F623" s="245" t="s">
        <v>2153</v>
      </c>
      <c r="G623" s="246" t="s">
        <v>241</v>
      </c>
      <c r="H623" s="247">
        <v>1</v>
      </c>
      <c r="I623" s="248"/>
      <c r="J623" s="249">
        <f>ROUND(I623*H623,2)</f>
        <v>0</v>
      </c>
      <c r="K623" s="250"/>
      <c r="L623" s="251"/>
      <c r="M623" s="252" t="s">
        <v>1</v>
      </c>
      <c r="N623" s="253" t="s">
        <v>38</v>
      </c>
      <c r="O623" s="88"/>
      <c r="P623" s="234">
        <f>O623*H623</f>
        <v>0</v>
      </c>
      <c r="Q623" s="234">
        <v>0.048000000000000001</v>
      </c>
      <c r="R623" s="234">
        <f>Q623*H623</f>
        <v>0.048000000000000001</v>
      </c>
      <c r="S623" s="234">
        <v>0</v>
      </c>
      <c r="T623" s="235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36" t="s">
        <v>308</v>
      </c>
      <c r="AT623" s="236" t="s">
        <v>469</v>
      </c>
      <c r="AU623" s="236" t="s">
        <v>82</v>
      </c>
      <c r="AY623" s="14" t="s">
        <v>182</v>
      </c>
      <c r="BE623" s="237">
        <f>IF(N623="základní",J623,0)</f>
        <v>0</v>
      </c>
      <c r="BF623" s="237">
        <f>IF(N623="snížená",J623,0)</f>
        <v>0</v>
      </c>
      <c r="BG623" s="237">
        <f>IF(N623="zákl. přenesená",J623,0)</f>
        <v>0</v>
      </c>
      <c r="BH623" s="237">
        <f>IF(N623="sníž. přenesená",J623,0)</f>
        <v>0</v>
      </c>
      <c r="BI623" s="237">
        <f>IF(N623="nulová",J623,0)</f>
        <v>0</v>
      </c>
      <c r="BJ623" s="14" t="s">
        <v>80</v>
      </c>
      <c r="BK623" s="237">
        <f>ROUND(I623*H623,2)</f>
        <v>0</v>
      </c>
      <c r="BL623" s="14" t="s">
        <v>243</v>
      </c>
      <c r="BM623" s="236" t="s">
        <v>2154</v>
      </c>
    </row>
    <row r="624" s="2" customFormat="1" ht="33" customHeight="1">
      <c r="A624" s="35"/>
      <c r="B624" s="36"/>
      <c r="C624" s="243" t="s">
        <v>2155</v>
      </c>
      <c r="D624" s="243" t="s">
        <v>469</v>
      </c>
      <c r="E624" s="244" t="s">
        <v>2156</v>
      </c>
      <c r="F624" s="245" t="s">
        <v>2157</v>
      </c>
      <c r="G624" s="246" t="s">
        <v>241</v>
      </c>
      <c r="H624" s="247">
        <v>1</v>
      </c>
      <c r="I624" s="248"/>
      <c r="J624" s="249">
        <f>ROUND(I624*H624,2)</f>
        <v>0</v>
      </c>
      <c r="K624" s="250"/>
      <c r="L624" s="251"/>
      <c r="M624" s="252" t="s">
        <v>1</v>
      </c>
      <c r="N624" s="253" t="s">
        <v>38</v>
      </c>
      <c r="O624" s="88"/>
      <c r="P624" s="234">
        <f>O624*H624</f>
        <v>0</v>
      </c>
      <c r="Q624" s="234">
        <v>0.076999999999999999</v>
      </c>
      <c r="R624" s="234">
        <f>Q624*H624</f>
        <v>0.076999999999999999</v>
      </c>
      <c r="S624" s="234">
        <v>0</v>
      </c>
      <c r="T624" s="235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36" t="s">
        <v>308</v>
      </c>
      <c r="AT624" s="236" t="s">
        <v>469</v>
      </c>
      <c r="AU624" s="236" t="s">
        <v>82</v>
      </c>
      <c r="AY624" s="14" t="s">
        <v>182</v>
      </c>
      <c r="BE624" s="237">
        <f>IF(N624="základní",J624,0)</f>
        <v>0</v>
      </c>
      <c r="BF624" s="237">
        <f>IF(N624="snížená",J624,0)</f>
        <v>0</v>
      </c>
      <c r="BG624" s="237">
        <f>IF(N624="zákl. přenesená",J624,0)</f>
        <v>0</v>
      </c>
      <c r="BH624" s="237">
        <f>IF(N624="sníž. přenesená",J624,0)</f>
        <v>0</v>
      </c>
      <c r="BI624" s="237">
        <f>IF(N624="nulová",J624,0)</f>
        <v>0</v>
      </c>
      <c r="BJ624" s="14" t="s">
        <v>80</v>
      </c>
      <c r="BK624" s="237">
        <f>ROUND(I624*H624,2)</f>
        <v>0</v>
      </c>
      <c r="BL624" s="14" t="s">
        <v>243</v>
      </c>
      <c r="BM624" s="236" t="s">
        <v>2158</v>
      </c>
    </row>
    <row r="625" s="2" customFormat="1" ht="24.15" customHeight="1">
      <c r="A625" s="35"/>
      <c r="B625" s="36"/>
      <c r="C625" s="224" t="s">
        <v>2159</v>
      </c>
      <c r="D625" s="224" t="s">
        <v>184</v>
      </c>
      <c r="E625" s="225" t="s">
        <v>2160</v>
      </c>
      <c r="F625" s="226" t="s">
        <v>2161</v>
      </c>
      <c r="G625" s="227" t="s">
        <v>241</v>
      </c>
      <c r="H625" s="228">
        <v>6</v>
      </c>
      <c r="I625" s="229"/>
      <c r="J625" s="230">
        <f>ROUND(I625*H625,2)</f>
        <v>0</v>
      </c>
      <c r="K625" s="231"/>
      <c r="L625" s="41"/>
      <c r="M625" s="232" t="s">
        <v>1</v>
      </c>
      <c r="N625" s="233" t="s">
        <v>38</v>
      </c>
      <c r="O625" s="88"/>
      <c r="P625" s="234">
        <f>O625*H625</f>
        <v>0</v>
      </c>
      <c r="Q625" s="234">
        <v>0</v>
      </c>
      <c r="R625" s="234">
        <f>Q625*H625</f>
        <v>0</v>
      </c>
      <c r="S625" s="234">
        <v>0</v>
      </c>
      <c r="T625" s="235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36" t="s">
        <v>243</v>
      </c>
      <c r="AT625" s="236" t="s">
        <v>184</v>
      </c>
      <c r="AU625" s="236" t="s">
        <v>82</v>
      </c>
      <c r="AY625" s="14" t="s">
        <v>182</v>
      </c>
      <c r="BE625" s="237">
        <f>IF(N625="základní",J625,0)</f>
        <v>0</v>
      </c>
      <c r="BF625" s="237">
        <f>IF(N625="snížená",J625,0)</f>
        <v>0</v>
      </c>
      <c r="BG625" s="237">
        <f>IF(N625="zákl. přenesená",J625,0)</f>
        <v>0</v>
      </c>
      <c r="BH625" s="237">
        <f>IF(N625="sníž. přenesená",J625,0)</f>
        <v>0</v>
      </c>
      <c r="BI625" s="237">
        <f>IF(N625="nulová",J625,0)</f>
        <v>0</v>
      </c>
      <c r="BJ625" s="14" t="s">
        <v>80</v>
      </c>
      <c r="BK625" s="237">
        <f>ROUND(I625*H625,2)</f>
        <v>0</v>
      </c>
      <c r="BL625" s="14" t="s">
        <v>243</v>
      </c>
      <c r="BM625" s="236" t="s">
        <v>2162</v>
      </c>
    </row>
    <row r="626" s="2" customFormat="1" ht="33" customHeight="1">
      <c r="A626" s="35"/>
      <c r="B626" s="36"/>
      <c r="C626" s="243" t="s">
        <v>2163</v>
      </c>
      <c r="D626" s="243" t="s">
        <v>469</v>
      </c>
      <c r="E626" s="244" t="s">
        <v>2164</v>
      </c>
      <c r="F626" s="245" t="s">
        <v>2165</v>
      </c>
      <c r="G626" s="246" t="s">
        <v>241</v>
      </c>
      <c r="H626" s="247">
        <v>5</v>
      </c>
      <c r="I626" s="248"/>
      <c r="J626" s="249">
        <f>ROUND(I626*H626,2)</f>
        <v>0</v>
      </c>
      <c r="K626" s="250"/>
      <c r="L626" s="251"/>
      <c r="M626" s="252" t="s">
        <v>1</v>
      </c>
      <c r="N626" s="253" t="s">
        <v>38</v>
      </c>
      <c r="O626" s="88"/>
      <c r="P626" s="234">
        <f>O626*H626</f>
        <v>0</v>
      </c>
      <c r="Q626" s="234">
        <v>0.029700000000000001</v>
      </c>
      <c r="R626" s="234">
        <f>Q626*H626</f>
        <v>0.14849999999999999</v>
      </c>
      <c r="S626" s="234">
        <v>0</v>
      </c>
      <c r="T626" s="235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36" t="s">
        <v>308</v>
      </c>
      <c r="AT626" s="236" t="s">
        <v>469</v>
      </c>
      <c r="AU626" s="236" t="s">
        <v>82</v>
      </c>
      <c r="AY626" s="14" t="s">
        <v>182</v>
      </c>
      <c r="BE626" s="237">
        <f>IF(N626="základní",J626,0)</f>
        <v>0</v>
      </c>
      <c r="BF626" s="237">
        <f>IF(N626="snížená",J626,0)</f>
        <v>0</v>
      </c>
      <c r="BG626" s="237">
        <f>IF(N626="zákl. přenesená",J626,0)</f>
        <v>0</v>
      </c>
      <c r="BH626" s="237">
        <f>IF(N626="sníž. přenesená",J626,0)</f>
        <v>0</v>
      </c>
      <c r="BI626" s="237">
        <f>IF(N626="nulová",J626,0)</f>
        <v>0</v>
      </c>
      <c r="BJ626" s="14" t="s">
        <v>80</v>
      </c>
      <c r="BK626" s="237">
        <f>ROUND(I626*H626,2)</f>
        <v>0</v>
      </c>
      <c r="BL626" s="14" t="s">
        <v>243</v>
      </c>
      <c r="BM626" s="236" t="s">
        <v>2166</v>
      </c>
    </row>
    <row r="627" s="2" customFormat="1" ht="24.15" customHeight="1">
      <c r="A627" s="35"/>
      <c r="B627" s="36"/>
      <c r="C627" s="243" t="s">
        <v>2167</v>
      </c>
      <c r="D627" s="243" t="s">
        <v>469</v>
      </c>
      <c r="E627" s="244" t="s">
        <v>2168</v>
      </c>
      <c r="F627" s="245" t="s">
        <v>2169</v>
      </c>
      <c r="G627" s="246" t="s">
        <v>241</v>
      </c>
      <c r="H627" s="247">
        <v>1</v>
      </c>
      <c r="I627" s="248"/>
      <c r="J627" s="249">
        <f>ROUND(I627*H627,2)</f>
        <v>0</v>
      </c>
      <c r="K627" s="250"/>
      <c r="L627" s="251"/>
      <c r="M627" s="252" t="s">
        <v>1</v>
      </c>
      <c r="N627" s="253" t="s">
        <v>38</v>
      </c>
      <c r="O627" s="88"/>
      <c r="P627" s="234">
        <f>O627*H627</f>
        <v>0</v>
      </c>
      <c r="Q627" s="234">
        <v>0.024299999999999999</v>
      </c>
      <c r="R627" s="234">
        <f>Q627*H627</f>
        <v>0.024299999999999999</v>
      </c>
      <c r="S627" s="234">
        <v>0</v>
      </c>
      <c r="T627" s="235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36" t="s">
        <v>308</v>
      </c>
      <c r="AT627" s="236" t="s">
        <v>469</v>
      </c>
      <c r="AU627" s="236" t="s">
        <v>82</v>
      </c>
      <c r="AY627" s="14" t="s">
        <v>182</v>
      </c>
      <c r="BE627" s="237">
        <f>IF(N627="základní",J627,0)</f>
        <v>0</v>
      </c>
      <c r="BF627" s="237">
        <f>IF(N627="snížená",J627,0)</f>
        <v>0</v>
      </c>
      <c r="BG627" s="237">
        <f>IF(N627="zákl. přenesená",J627,0)</f>
        <v>0</v>
      </c>
      <c r="BH627" s="237">
        <f>IF(N627="sníž. přenesená",J627,0)</f>
        <v>0</v>
      </c>
      <c r="BI627" s="237">
        <f>IF(N627="nulová",J627,0)</f>
        <v>0</v>
      </c>
      <c r="BJ627" s="14" t="s">
        <v>80</v>
      </c>
      <c r="BK627" s="237">
        <f>ROUND(I627*H627,2)</f>
        <v>0</v>
      </c>
      <c r="BL627" s="14" t="s">
        <v>243</v>
      </c>
      <c r="BM627" s="236" t="s">
        <v>2170</v>
      </c>
    </row>
    <row r="628" s="2" customFormat="1" ht="33" customHeight="1">
      <c r="A628" s="35"/>
      <c r="B628" s="36"/>
      <c r="C628" s="224" t="s">
        <v>2171</v>
      </c>
      <c r="D628" s="224" t="s">
        <v>184</v>
      </c>
      <c r="E628" s="225" t="s">
        <v>2172</v>
      </c>
      <c r="F628" s="226" t="s">
        <v>2173</v>
      </c>
      <c r="G628" s="227" t="s">
        <v>241</v>
      </c>
      <c r="H628" s="228">
        <v>1</v>
      </c>
      <c r="I628" s="229"/>
      <c r="J628" s="230">
        <f>ROUND(I628*H628,2)</f>
        <v>0</v>
      </c>
      <c r="K628" s="231"/>
      <c r="L628" s="41"/>
      <c r="M628" s="232" t="s">
        <v>1</v>
      </c>
      <c r="N628" s="233" t="s">
        <v>38</v>
      </c>
      <c r="O628" s="88"/>
      <c r="P628" s="234">
        <f>O628*H628</f>
        <v>0</v>
      </c>
      <c r="Q628" s="234">
        <v>0</v>
      </c>
      <c r="R628" s="234">
        <f>Q628*H628</f>
        <v>0</v>
      </c>
      <c r="S628" s="234">
        <v>0</v>
      </c>
      <c r="T628" s="235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36" t="s">
        <v>243</v>
      </c>
      <c r="AT628" s="236" t="s">
        <v>184</v>
      </c>
      <c r="AU628" s="236" t="s">
        <v>82</v>
      </c>
      <c r="AY628" s="14" t="s">
        <v>182</v>
      </c>
      <c r="BE628" s="237">
        <f>IF(N628="základní",J628,0)</f>
        <v>0</v>
      </c>
      <c r="BF628" s="237">
        <f>IF(N628="snížená",J628,0)</f>
        <v>0</v>
      </c>
      <c r="BG628" s="237">
        <f>IF(N628="zákl. přenesená",J628,0)</f>
        <v>0</v>
      </c>
      <c r="BH628" s="237">
        <f>IF(N628="sníž. přenesená",J628,0)</f>
        <v>0</v>
      </c>
      <c r="BI628" s="237">
        <f>IF(N628="nulová",J628,0)</f>
        <v>0</v>
      </c>
      <c r="BJ628" s="14" t="s">
        <v>80</v>
      </c>
      <c r="BK628" s="237">
        <f>ROUND(I628*H628,2)</f>
        <v>0</v>
      </c>
      <c r="BL628" s="14" t="s">
        <v>243</v>
      </c>
      <c r="BM628" s="236" t="s">
        <v>2174</v>
      </c>
    </row>
    <row r="629" s="2" customFormat="1" ht="24.15" customHeight="1">
      <c r="A629" s="35"/>
      <c r="B629" s="36"/>
      <c r="C629" s="243" t="s">
        <v>2175</v>
      </c>
      <c r="D629" s="243" t="s">
        <v>469</v>
      </c>
      <c r="E629" s="244" t="s">
        <v>2176</v>
      </c>
      <c r="F629" s="245" t="s">
        <v>2177</v>
      </c>
      <c r="G629" s="246" t="s">
        <v>2178</v>
      </c>
      <c r="H629" s="247">
        <v>1</v>
      </c>
      <c r="I629" s="248"/>
      <c r="J629" s="249">
        <f>ROUND(I629*H629,2)</f>
        <v>0</v>
      </c>
      <c r="K629" s="250"/>
      <c r="L629" s="251"/>
      <c r="M629" s="252" t="s">
        <v>1</v>
      </c>
      <c r="N629" s="253" t="s">
        <v>38</v>
      </c>
      <c r="O629" s="88"/>
      <c r="P629" s="234">
        <f>O629*H629</f>
        <v>0</v>
      </c>
      <c r="Q629" s="234">
        <v>0.0016000000000000001</v>
      </c>
      <c r="R629" s="234">
        <f>Q629*H629</f>
        <v>0.0016000000000000001</v>
      </c>
      <c r="S629" s="234">
        <v>0</v>
      </c>
      <c r="T629" s="235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36" t="s">
        <v>308</v>
      </c>
      <c r="AT629" s="236" t="s">
        <v>469</v>
      </c>
      <c r="AU629" s="236" t="s">
        <v>82</v>
      </c>
      <c r="AY629" s="14" t="s">
        <v>182</v>
      </c>
      <c r="BE629" s="237">
        <f>IF(N629="základní",J629,0)</f>
        <v>0</v>
      </c>
      <c r="BF629" s="237">
        <f>IF(N629="snížená",J629,0)</f>
        <v>0</v>
      </c>
      <c r="BG629" s="237">
        <f>IF(N629="zákl. přenesená",J629,0)</f>
        <v>0</v>
      </c>
      <c r="BH629" s="237">
        <f>IF(N629="sníž. přenesená",J629,0)</f>
        <v>0</v>
      </c>
      <c r="BI629" s="237">
        <f>IF(N629="nulová",J629,0)</f>
        <v>0</v>
      </c>
      <c r="BJ629" s="14" t="s">
        <v>80</v>
      </c>
      <c r="BK629" s="237">
        <f>ROUND(I629*H629,2)</f>
        <v>0</v>
      </c>
      <c r="BL629" s="14" t="s">
        <v>243</v>
      </c>
      <c r="BM629" s="236" t="s">
        <v>2179</v>
      </c>
    </row>
    <row r="630" s="2" customFormat="1" ht="24.15" customHeight="1">
      <c r="A630" s="35"/>
      <c r="B630" s="36"/>
      <c r="C630" s="243" t="s">
        <v>2180</v>
      </c>
      <c r="D630" s="243" t="s">
        <v>469</v>
      </c>
      <c r="E630" s="244" t="s">
        <v>2181</v>
      </c>
      <c r="F630" s="245" t="s">
        <v>2182</v>
      </c>
      <c r="G630" s="246" t="s">
        <v>241</v>
      </c>
      <c r="H630" s="247">
        <v>1</v>
      </c>
      <c r="I630" s="248"/>
      <c r="J630" s="249">
        <f>ROUND(I630*H630,2)</f>
        <v>0</v>
      </c>
      <c r="K630" s="250"/>
      <c r="L630" s="251"/>
      <c r="M630" s="252" t="s">
        <v>1</v>
      </c>
      <c r="N630" s="253" t="s">
        <v>38</v>
      </c>
      <c r="O630" s="88"/>
      <c r="P630" s="234">
        <f>O630*H630</f>
        <v>0</v>
      </c>
      <c r="Q630" s="234">
        <v>0.021499999999999998</v>
      </c>
      <c r="R630" s="234">
        <f>Q630*H630</f>
        <v>0.021499999999999998</v>
      </c>
      <c r="S630" s="234">
        <v>0</v>
      </c>
      <c r="T630" s="235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36" t="s">
        <v>308</v>
      </c>
      <c r="AT630" s="236" t="s">
        <v>469</v>
      </c>
      <c r="AU630" s="236" t="s">
        <v>82</v>
      </c>
      <c r="AY630" s="14" t="s">
        <v>182</v>
      </c>
      <c r="BE630" s="237">
        <f>IF(N630="základní",J630,0)</f>
        <v>0</v>
      </c>
      <c r="BF630" s="237">
        <f>IF(N630="snížená",J630,0)</f>
        <v>0</v>
      </c>
      <c r="BG630" s="237">
        <f>IF(N630="zákl. přenesená",J630,0)</f>
        <v>0</v>
      </c>
      <c r="BH630" s="237">
        <f>IF(N630="sníž. přenesená",J630,0)</f>
        <v>0</v>
      </c>
      <c r="BI630" s="237">
        <f>IF(N630="nulová",J630,0)</f>
        <v>0</v>
      </c>
      <c r="BJ630" s="14" t="s">
        <v>80</v>
      </c>
      <c r="BK630" s="237">
        <f>ROUND(I630*H630,2)</f>
        <v>0</v>
      </c>
      <c r="BL630" s="14" t="s">
        <v>243</v>
      </c>
      <c r="BM630" s="236" t="s">
        <v>2183</v>
      </c>
    </row>
    <row r="631" s="2" customFormat="1" ht="24.15" customHeight="1">
      <c r="A631" s="35"/>
      <c r="B631" s="36"/>
      <c r="C631" s="224" t="s">
        <v>2184</v>
      </c>
      <c r="D631" s="224" t="s">
        <v>184</v>
      </c>
      <c r="E631" s="225" t="s">
        <v>2185</v>
      </c>
      <c r="F631" s="226" t="s">
        <v>2186</v>
      </c>
      <c r="G631" s="227" t="s">
        <v>241</v>
      </c>
      <c r="H631" s="228">
        <v>1</v>
      </c>
      <c r="I631" s="229"/>
      <c r="J631" s="230">
        <f>ROUND(I631*H631,2)</f>
        <v>0</v>
      </c>
      <c r="K631" s="231"/>
      <c r="L631" s="41"/>
      <c r="M631" s="232" t="s">
        <v>1</v>
      </c>
      <c r="N631" s="233" t="s">
        <v>38</v>
      </c>
      <c r="O631" s="88"/>
      <c r="P631" s="234">
        <f>O631*H631</f>
        <v>0</v>
      </c>
      <c r="Q631" s="234">
        <v>0.00087000000000000001</v>
      </c>
      <c r="R631" s="234">
        <f>Q631*H631</f>
        <v>0.00087000000000000001</v>
      </c>
      <c r="S631" s="234">
        <v>0</v>
      </c>
      <c r="T631" s="235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36" t="s">
        <v>243</v>
      </c>
      <c r="AT631" s="236" t="s">
        <v>184</v>
      </c>
      <c r="AU631" s="236" t="s">
        <v>82</v>
      </c>
      <c r="AY631" s="14" t="s">
        <v>182</v>
      </c>
      <c r="BE631" s="237">
        <f>IF(N631="základní",J631,0)</f>
        <v>0</v>
      </c>
      <c r="BF631" s="237">
        <f>IF(N631="snížená",J631,0)</f>
        <v>0</v>
      </c>
      <c r="BG631" s="237">
        <f>IF(N631="zákl. přenesená",J631,0)</f>
        <v>0</v>
      </c>
      <c r="BH631" s="237">
        <f>IF(N631="sníž. přenesená",J631,0)</f>
        <v>0</v>
      </c>
      <c r="BI631" s="237">
        <f>IF(N631="nulová",J631,0)</f>
        <v>0</v>
      </c>
      <c r="BJ631" s="14" t="s">
        <v>80</v>
      </c>
      <c r="BK631" s="237">
        <f>ROUND(I631*H631,2)</f>
        <v>0</v>
      </c>
      <c r="BL631" s="14" t="s">
        <v>243</v>
      </c>
      <c r="BM631" s="236" t="s">
        <v>2187</v>
      </c>
    </row>
    <row r="632" s="2" customFormat="1" ht="24.15" customHeight="1">
      <c r="A632" s="35"/>
      <c r="B632" s="36"/>
      <c r="C632" s="243" t="s">
        <v>2188</v>
      </c>
      <c r="D632" s="243" t="s">
        <v>469</v>
      </c>
      <c r="E632" s="244" t="s">
        <v>2189</v>
      </c>
      <c r="F632" s="245" t="s">
        <v>2190</v>
      </c>
      <c r="G632" s="246" t="s">
        <v>241</v>
      </c>
      <c r="H632" s="247">
        <v>1</v>
      </c>
      <c r="I632" s="248"/>
      <c r="J632" s="249">
        <f>ROUND(I632*H632,2)</f>
        <v>0</v>
      </c>
      <c r="K632" s="250"/>
      <c r="L632" s="251"/>
      <c r="M632" s="252" t="s">
        <v>1</v>
      </c>
      <c r="N632" s="253" t="s">
        <v>38</v>
      </c>
      <c r="O632" s="88"/>
      <c r="P632" s="234">
        <f>O632*H632</f>
        <v>0</v>
      </c>
      <c r="Q632" s="234">
        <v>0.065000000000000002</v>
      </c>
      <c r="R632" s="234">
        <f>Q632*H632</f>
        <v>0.065000000000000002</v>
      </c>
      <c r="S632" s="234">
        <v>0</v>
      </c>
      <c r="T632" s="235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36" t="s">
        <v>308</v>
      </c>
      <c r="AT632" s="236" t="s">
        <v>469</v>
      </c>
      <c r="AU632" s="236" t="s">
        <v>82</v>
      </c>
      <c r="AY632" s="14" t="s">
        <v>182</v>
      </c>
      <c r="BE632" s="237">
        <f>IF(N632="základní",J632,0)</f>
        <v>0</v>
      </c>
      <c r="BF632" s="237">
        <f>IF(N632="snížená",J632,0)</f>
        <v>0</v>
      </c>
      <c r="BG632" s="237">
        <f>IF(N632="zákl. přenesená",J632,0)</f>
        <v>0</v>
      </c>
      <c r="BH632" s="237">
        <f>IF(N632="sníž. přenesená",J632,0)</f>
        <v>0</v>
      </c>
      <c r="BI632" s="237">
        <f>IF(N632="nulová",J632,0)</f>
        <v>0</v>
      </c>
      <c r="BJ632" s="14" t="s">
        <v>80</v>
      </c>
      <c r="BK632" s="237">
        <f>ROUND(I632*H632,2)</f>
        <v>0</v>
      </c>
      <c r="BL632" s="14" t="s">
        <v>243</v>
      </c>
      <c r="BM632" s="236" t="s">
        <v>2191</v>
      </c>
    </row>
    <row r="633" s="2" customFormat="1" ht="24.15" customHeight="1">
      <c r="A633" s="35"/>
      <c r="B633" s="36"/>
      <c r="C633" s="224" t="s">
        <v>2192</v>
      </c>
      <c r="D633" s="224" t="s">
        <v>184</v>
      </c>
      <c r="E633" s="225" t="s">
        <v>2193</v>
      </c>
      <c r="F633" s="226" t="s">
        <v>2194</v>
      </c>
      <c r="G633" s="227" t="s">
        <v>241</v>
      </c>
      <c r="H633" s="228">
        <v>24</v>
      </c>
      <c r="I633" s="229"/>
      <c r="J633" s="230">
        <f>ROUND(I633*H633,2)</f>
        <v>0</v>
      </c>
      <c r="K633" s="231"/>
      <c r="L633" s="41"/>
      <c r="M633" s="232" t="s">
        <v>1</v>
      </c>
      <c r="N633" s="233" t="s">
        <v>38</v>
      </c>
      <c r="O633" s="88"/>
      <c r="P633" s="234">
        <f>O633*H633</f>
        <v>0</v>
      </c>
      <c r="Q633" s="234">
        <v>0</v>
      </c>
      <c r="R633" s="234">
        <f>Q633*H633</f>
        <v>0</v>
      </c>
      <c r="S633" s="234">
        <v>0</v>
      </c>
      <c r="T633" s="235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36" t="s">
        <v>187</v>
      </c>
      <c r="AT633" s="236" t="s">
        <v>184</v>
      </c>
      <c r="AU633" s="236" t="s">
        <v>82</v>
      </c>
      <c r="AY633" s="14" t="s">
        <v>182</v>
      </c>
      <c r="BE633" s="237">
        <f>IF(N633="základní",J633,0)</f>
        <v>0</v>
      </c>
      <c r="BF633" s="237">
        <f>IF(N633="snížená",J633,0)</f>
        <v>0</v>
      </c>
      <c r="BG633" s="237">
        <f>IF(N633="zákl. přenesená",J633,0)</f>
        <v>0</v>
      </c>
      <c r="BH633" s="237">
        <f>IF(N633="sníž. přenesená",J633,0)</f>
        <v>0</v>
      </c>
      <c r="BI633" s="237">
        <f>IF(N633="nulová",J633,0)</f>
        <v>0</v>
      </c>
      <c r="BJ633" s="14" t="s">
        <v>80</v>
      </c>
      <c r="BK633" s="237">
        <f>ROUND(I633*H633,2)</f>
        <v>0</v>
      </c>
      <c r="BL633" s="14" t="s">
        <v>187</v>
      </c>
      <c r="BM633" s="236" t="s">
        <v>2195</v>
      </c>
    </row>
    <row r="634" s="2" customFormat="1" ht="24.15" customHeight="1">
      <c r="A634" s="35"/>
      <c r="B634" s="36"/>
      <c r="C634" s="243" t="s">
        <v>2196</v>
      </c>
      <c r="D634" s="243" t="s">
        <v>469</v>
      </c>
      <c r="E634" s="244" t="s">
        <v>2197</v>
      </c>
      <c r="F634" s="245" t="s">
        <v>2198</v>
      </c>
      <c r="G634" s="246" t="s">
        <v>241</v>
      </c>
      <c r="H634" s="247">
        <v>24</v>
      </c>
      <c r="I634" s="248"/>
      <c r="J634" s="249">
        <f>ROUND(I634*H634,2)</f>
        <v>0</v>
      </c>
      <c r="K634" s="250"/>
      <c r="L634" s="251"/>
      <c r="M634" s="252" t="s">
        <v>1</v>
      </c>
      <c r="N634" s="253" t="s">
        <v>38</v>
      </c>
      <c r="O634" s="88"/>
      <c r="P634" s="234">
        <f>O634*H634</f>
        <v>0</v>
      </c>
      <c r="Q634" s="234">
        <v>0.0030000000000000001</v>
      </c>
      <c r="R634" s="234">
        <f>Q634*H634</f>
        <v>0.072000000000000008</v>
      </c>
      <c r="S634" s="234">
        <v>0</v>
      </c>
      <c r="T634" s="235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36" t="s">
        <v>214</v>
      </c>
      <c r="AT634" s="236" t="s">
        <v>469</v>
      </c>
      <c r="AU634" s="236" t="s">
        <v>82</v>
      </c>
      <c r="AY634" s="14" t="s">
        <v>182</v>
      </c>
      <c r="BE634" s="237">
        <f>IF(N634="základní",J634,0)</f>
        <v>0</v>
      </c>
      <c r="BF634" s="237">
        <f>IF(N634="snížená",J634,0)</f>
        <v>0</v>
      </c>
      <c r="BG634" s="237">
        <f>IF(N634="zákl. přenesená",J634,0)</f>
        <v>0</v>
      </c>
      <c r="BH634" s="237">
        <f>IF(N634="sníž. přenesená",J634,0)</f>
        <v>0</v>
      </c>
      <c r="BI634" s="237">
        <f>IF(N634="nulová",J634,0)</f>
        <v>0</v>
      </c>
      <c r="BJ634" s="14" t="s">
        <v>80</v>
      </c>
      <c r="BK634" s="237">
        <f>ROUND(I634*H634,2)</f>
        <v>0</v>
      </c>
      <c r="BL634" s="14" t="s">
        <v>187</v>
      </c>
      <c r="BM634" s="236" t="s">
        <v>2199</v>
      </c>
    </row>
    <row r="635" s="2" customFormat="1" ht="16.5" customHeight="1">
      <c r="A635" s="35"/>
      <c r="B635" s="36"/>
      <c r="C635" s="224" t="s">
        <v>2200</v>
      </c>
      <c r="D635" s="224" t="s">
        <v>184</v>
      </c>
      <c r="E635" s="225" t="s">
        <v>2201</v>
      </c>
      <c r="F635" s="226" t="s">
        <v>2202</v>
      </c>
      <c r="G635" s="227" t="s">
        <v>241</v>
      </c>
      <c r="H635" s="228">
        <v>1</v>
      </c>
      <c r="I635" s="229"/>
      <c r="J635" s="230">
        <f>ROUND(I635*H635,2)</f>
        <v>0</v>
      </c>
      <c r="K635" s="231"/>
      <c r="L635" s="41"/>
      <c r="M635" s="232" t="s">
        <v>1</v>
      </c>
      <c r="N635" s="233" t="s">
        <v>38</v>
      </c>
      <c r="O635" s="88"/>
      <c r="P635" s="234">
        <f>O635*H635</f>
        <v>0</v>
      </c>
      <c r="Q635" s="234">
        <v>0</v>
      </c>
      <c r="R635" s="234">
        <f>Q635*H635</f>
        <v>0</v>
      </c>
      <c r="S635" s="234">
        <v>0</v>
      </c>
      <c r="T635" s="235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36" t="s">
        <v>243</v>
      </c>
      <c r="AT635" s="236" t="s">
        <v>184</v>
      </c>
      <c r="AU635" s="236" t="s">
        <v>82</v>
      </c>
      <c r="AY635" s="14" t="s">
        <v>182</v>
      </c>
      <c r="BE635" s="237">
        <f>IF(N635="základní",J635,0)</f>
        <v>0</v>
      </c>
      <c r="BF635" s="237">
        <f>IF(N635="snížená",J635,0)</f>
        <v>0</v>
      </c>
      <c r="BG635" s="237">
        <f>IF(N635="zákl. přenesená",J635,0)</f>
        <v>0</v>
      </c>
      <c r="BH635" s="237">
        <f>IF(N635="sníž. přenesená",J635,0)</f>
        <v>0</v>
      </c>
      <c r="BI635" s="237">
        <f>IF(N635="nulová",J635,0)</f>
        <v>0</v>
      </c>
      <c r="BJ635" s="14" t="s">
        <v>80</v>
      </c>
      <c r="BK635" s="237">
        <f>ROUND(I635*H635,2)</f>
        <v>0</v>
      </c>
      <c r="BL635" s="14" t="s">
        <v>243</v>
      </c>
      <c r="BM635" s="236" t="s">
        <v>2203</v>
      </c>
    </row>
    <row r="636" s="2" customFormat="1" ht="16.5" customHeight="1">
      <c r="A636" s="35"/>
      <c r="B636" s="36"/>
      <c r="C636" s="243" t="s">
        <v>2204</v>
      </c>
      <c r="D636" s="243" t="s">
        <v>469</v>
      </c>
      <c r="E636" s="244" t="s">
        <v>2205</v>
      </c>
      <c r="F636" s="245" t="s">
        <v>2206</v>
      </c>
      <c r="G636" s="246" t="s">
        <v>1177</v>
      </c>
      <c r="H636" s="247">
        <v>1</v>
      </c>
      <c r="I636" s="248"/>
      <c r="J636" s="249">
        <f>ROUND(I636*H636,2)</f>
        <v>0</v>
      </c>
      <c r="K636" s="250"/>
      <c r="L636" s="251"/>
      <c r="M636" s="252" t="s">
        <v>1</v>
      </c>
      <c r="N636" s="253" t="s">
        <v>38</v>
      </c>
      <c r="O636" s="88"/>
      <c r="P636" s="234">
        <f>O636*H636</f>
        <v>0</v>
      </c>
      <c r="Q636" s="234">
        <v>0</v>
      </c>
      <c r="R636" s="234">
        <f>Q636*H636</f>
        <v>0</v>
      </c>
      <c r="S636" s="234">
        <v>0</v>
      </c>
      <c r="T636" s="235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36" t="s">
        <v>308</v>
      </c>
      <c r="AT636" s="236" t="s">
        <v>469</v>
      </c>
      <c r="AU636" s="236" t="s">
        <v>82</v>
      </c>
      <c r="AY636" s="14" t="s">
        <v>182</v>
      </c>
      <c r="BE636" s="237">
        <f>IF(N636="základní",J636,0)</f>
        <v>0</v>
      </c>
      <c r="BF636" s="237">
        <f>IF(N636="snížená",J636,0)</f>
        <v>0</v>
      </c>
      <c r="BG636" s="237">
        <f>IF(N636="zákl. přenesená",J636,0)</f>
        <v>0</v>
      </c>
      <c r="BH636" s="237">
        <f>IF(N636="sníž. přenesená",J636,0)</f>
        <v>0</v>
      </c>
      <c r="BI636" s="237">
        <f>IF(N636="nulová",J636,0)</f>
        <v>0</v>
      </c>
      <c r="BJ636" s="14" t="s">
        <v>80</v>
      </c>
      <c r="BK636" s="237">
        <f>ROUND(I636*H636,2)</f>
        <v>0</v>
      </c>
      <c r="BL636" s="14" t="s">
        <v>243</v>
      </c>
      <c r="BM636" s="236" t="s">
        <v>2207</v>
      </c>
    </row>
    <row r="637" s="2" customFormat="1" ht="21.75" customHeight="1">
      <c r="A637" s="35"/>
      <c r="B637" s="36"/>
      <c r="C637" s="224" t="s">
        <v>2208</v>
      </c>
      <c r="D637" s="224" t="s">
        <v>184</v>
      </c>
      <c r="E637" s="225" t="s">
        <v>2209</v>
      </c>
      <c r="F637" s="226" t="s">
        <v>2210</v>
      </c>
      <c r="G637" s="227" t="s">
        <v>241</v>
      </c>
      <c r="H637" s="228">
        <v>18</v>
      </c>
      <c r="I637" s="229"/>
      <c r="J637" s="230">
        <f>ROUND(I637*H637,2)</f>
        <v>0</v>
      </c>
      <c r="K637" s="231"/>
      <c r="L637" s="41"/>
      <c r="M637" s="232" t="s">
        <v>1</v>
      </c>
      <c r="N637" s="233" t="s">
        <v>38</v>
      </c>
      <c r="O637" s="88"/>
      <c r="P637" s="234">
        <f>O637*H637</f>
        <v>0</v>
      </c>
      <c r="Q637" s="234">
        <v>0</v>
      </c>
      <c r="R637" s="234">
        <f>Q637*H637</f>
        <v>0</v>
      </c>
      <c r="S637" s="234">
        <v>0</v>
      </c>
      <c r="T637" s="235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36" t="s">
        <v>243</v>
      </c>
      <c r="AT637" s="236" t="s">
        <v>184</v>
      </c>
      <c r="AU637" s="236" t="s">
        <v>82</v>
      </c>
      <c r="AY637" s="14" t="s">
        <v>182</v>
      </c>
      <c r="BE637" s="237">
        <f>IF(N637="základní",J637,0)</f>
        <v>0</v>
      </c>
      <c r="BF637" s="237">
        <f>IF(N637="snížená",J637,0)</f>
        <v>0</v>
      </c>
      <c r="BG637" s="237">
        <f>IF(N637="zákl. přenesená",J637,0)</f>
        <v>0</v>
      </c>
      <c r="BH637" s="237">
        <f>IF(N637="sníž. přenesená",J637,0)</f>
        <v>0</v>
      </c>
      <c r="BI637" s="237">
        <f>IF(N637="nulová",J637,0)</f>
        <v>0</v>
      </c>
      <c r="BJ637" s="14" t="s">
        <v>80</v>
      </c>
      <c r="BK637" s="237">
        <f>ROUND(I637*H637,2)</f>
        <v>0</v>
      </c>
      <c r="BL637" s="14" t="s">
        <v>243</v>
      </c>
      <c r="BM637" s="236" t="s">
        <v>2211</v>
      </c>
    </row>
    <row r="638" s="2" customFormat="1" ht="16.5" customHeight="1">
      <c r="A638" s="35"/>
      <c r="B638" s="36"/>
      <c r="C638" s="243" t="s">
        <v>2212</v>
      </c>
      <c r="D638" s="243" t="s">
        <v>469</v>
      </c>
      <c r="E638" s="244" t="s">
        <v>2213</v>
      </c>
      <c r="F638" s="245" t="s">
        <v>2214</v>
      </c>
      <c r="G638" s="246" t="s">
        <v>241</v>
      </c>
      <c r="H638" s="247">
        <v>18</v>
      </c>
      <c r="I638" s="248"/>
      <c r="J638" s="249">
        <f>ROUND(I638*H638,2)</f>
        <v>0</v>
      </c>
      <c r="K638" s="250"/>
      <c r="L638" s="251"/>
      <c r="M638" s="252" t="s">
        <v>1</v>
      </c>
      <c r="N638" s="253" t="s">
        <v>38</v>
      </c>
      <c r="O638" s="88"/>
      <c r="P638" s="234">
        <f>O638*H638</f>
        <v>0</v>
      </c>
      <c r="Q638" s="234">
        <v>0.0022000000000000001</v>
      </c>
      <c r="R638" s="234">
        <f>Q638*H638</f>
        <v>0.039600000000000003</v>
      </c>
      <c r="S638" s="234">
        <v>0</v>
      </c>
      <c r="T638" s="235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36" t="s">
        <v>308</v>
      </c>
      <c r="AT638" s="236" t="s">
        <v>469</v>
      </c>
      <c r="AU638" s="236" t="s">
        <v>82</v>
      </c>
      <c r="AY638" s="14" t="s">
        <v>182</v>
      </c>
      <c r="BE638" s="237">
        <f>IF(N638="základní",J638,0)</f>
        <v>0</v>
      </c>
      <c r="BF638" s="237">
        <f>IF(N638="snížená",J638,0)</f>
        <v>0</v>
      </c>
      <c r="BG638" s="237">
        <f>IF(N638="zákl. přenesená",J638,0)</f>
        <v>0</v>
      </c>
      <c r="BH638" s="237">
        <f>IF(N638="sníž. přenesená",J638,0)</f>
        <v>0</v>
      </c>
      <c r="BI638" s="237">
        <f>IF(N638="nulová",J638,0)</f>
        <v>0</v>
      </c>
      <c r="BJ638" s="14" t="s">
        <v>80</v>
      </c>
      <c r="BK638" s="237">
        <f>ROUND(I638*H638,2)</f>
        <v>0</v>
      </c>
      <c r="BL638" s="14" t="s">
        <v>243</v>
      </c>
      <c r="BM638" s="236" t="s">
        <v>2215</v>
      </c>
    </row>
    <row r="639" s="2" customFormat="1" ht="21.75" customHeight="1">
      <c r="A639" s="35"/>
      <c r="B639" s="36"/>
      <c r="C639" s="224" t="s">
        <v>2216</v>
      </c>
      <c r="D639" s="224" t="s">
        <v>184</v>
      </c>
      <c r="E639" s="225" t="s">
        <v>2217</v>
      </c>
      <c r="F639" s="226" t="s">
        <v>2218</v>
      </c>
      <c r="G639" s="227" t="s">
        <v>241</v>
      </c>
      <c r="H639" s="228">
        <v>7</v>
      </c>
      <c r="I639" s="229"/>
      <c r="J639" s="230">
        <f>ROUND(I639*H639,2)</f>
        <v>0</v>
      </c>
      <c r="K639" s="231"/>
      <c r="L639" s="41"/>
      <c r="M639" s="232" t="s">
        <v>1</v>
      </c>
      <c r="N639" s="233" t="s">
        <v>38</v>
      </c>
      <c r="O639" s="88"/>
      <c r="P639" s="234">
        <f>O639*H639</f>
        <v>0</v>
      </c>
      <c r="Q639" s="234">
        <v>0</v>
      </c>
      <c r="R639" s="234">
        <f>Q639*H639</f>
        <v>0</v>
      </c>
      <c r="S639" s="234">
        <v>0</v>
      </c>
      <c r="T639" s="235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36" t="s">
        <v>243</v>
      </c>
      <c r="AT639" s="236" t="s">
        <v>184</v>
      </c>
      <c r="AU639" s="236" t="s">
        <v>82</v>
      </c>
      <c r="AY639" s="14" t="s">
        <v>182</v>
      </c>
      <c r="BE639" s="237">
        <f>IF(N639="základní",J639,0)</f>
        <v>0</v>
      </c>
      <c r="BF639" s="237">
        <f>IF(N639="snížená",J639,0)</f>
        <v>0</v>
      </c>
      <c r="BG639" s="237">
        <f>IF(N639="zákl. přenesená",J639,0)</f>
        <v>0</v>
      </c>
      <c r="BH639" s="237">
        <f>IF(N639="sníž. přenesená",J639,0)</f>
        <v>0</v>
      </c>
      <c r="BI639" s="237">
        <f>IF(N639="nulová",J639,0)</f>
        <v>0</v>
      </c>
      <c r="BJ639" s="14" t="s">
        <v>80</v>
      </c>
      <c r="BK639" s="237">
        <f>ROUND(I639*H639,2)</f>
        <v>0</v>
      </c>
      <c r="BL639" s="14" t="s">
        <v>243</v>
      </c>
      <c r="BM639" s="236" t="s">
        <v>2219</v>
      </c>
    </row>
    <row r="640" s="2" customFormat="1" ht="16.5" customHeight="1">
      <c r="A640" s="35"/>
      <c r="B640" s="36"/>
      <c r="C640" s="243" t="s">
        <v>2220</v>
      </c>
      <c r="D640" s="243" t="s">
        <v>469</v>
      </c>
      <c r="E640" s="244" t="s">
        <v>2221</v>
      </c>
      <c r="F640" s="245" t="s">
        <v>2222</v>
      </c>
      <c r="G640" s="246" t="s">
        <v>241</v>
      </c>
      <c r="H640" s="247">
        <v>7</v>
      </c>
      <c r="I640" s="248"/>
      <c r="J640" s="249">
        <f>ROUND(I640*H640,2)</f>
        <v>0</v>
      </c>
      <c r="K640" s="250"/>
      <c r="L640" s="251"/>
      <c r="M640" s="252" t="s">
        <v>1</v>
      </c>
      <c r="N640" s="253" t="s">
        <v>38</v>
      </c>
      <c r="O640" s="88"/>
      <c r="P640" s="234">
        <f>O640*H640</f>
        <v>0</v>
      </c>
      <c r="Q640" s="234">
        <v>0.0022000000000000001</v>
      </c>
      <c r="R640" s="234">
        <f>Q640*H640</f>
        <v>0.015400000000000001</v>
      </c>
      <c r="S640" s="234">
        <v>0</v>
      </c>
      <c r="T640" s="235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36" t="s">
        <v>308</v>
      </c>
      <c r="AT640" s="236" t="s">
        <v>469</v>
      </c>
      <c r="AU640" s="236" t="s">
        <v>82</v>
      </c>
      <c r="AY640" s="14" t="s">
        <v>182</v>
      </c>
      <c r="BE640" s="237">
        <f>IF(N640="základní",J640,0)</f>
        <v>0</v>
      </c>
      <c r="BF640" s="237">
        <f>IF(N640="snížená",J640,0)</f>
        <v>0</v>
      </c>
      <c r="BG640" s="237">
        <f>IF(N640="zákl. přenesená",J640,0)</f>
        <v>0</v>
      </c>
      <c r="BH640" s="237">
        <f>IF(N640="sníž. přenesená",J640,0)</f>
        <v>0</v>
      </c>
      <c r="BI640" s="237">
        <f>IF(N640="nulová",J640,0)</f>
        <v>0</v>
      </c>
      <c r="BJ640" s="14" t="s">
        <v>80</v>
      </c>
      <c r="BK640" s="237">
        <f>ROUND(I640*H640,2)</f>
        <v>0</v>
      </c>
      <c r="BL640" s="14" t="s">
        <v>243</v>
      </c>
      <c r="BM640" s="236" t="s">
        <v>2223</v>
      </c>
    </row>
    <row r="641" s="2" customFormat="1" ht="24.15" customHeight="1">
      <c r="A641" s="35"/>
      <c r="B641" s="36"/>
      <c r="C641" s="224" t="s">
        <v>2224</v>
      </c>
      <c r="D641" s="224" t="s">
        <v>184</v>
      </c>
      <c r="E641" s="225" t="s">
        <v>2225</v>
      </c>
      <c r="F641" s="226" t="s">
        <v>2226</v>
      </c>
      <c r="G641" s="227" t="s">
        <v>241</v>
      </c>
      <c r="H641" s="228">
        <v>1</v>
      </c>
      <c r="I641" s="229"/>
      <c r="J641" s="230">
        <f>ROUND(I641*H641,2)</f>
        <v>0</v>
      </c>
      <c r="K641" s="231"/>
      <c r="L641" s="41"/>
      <c r="M641" s="232" t="s">
        <v>1</v>
      </c>
      <c r="N641" s="233" t="s">
        <v>38</v>
      </c>
      <c r="O641" s="88"/>
      <c r="P641" s="234">
        <f>O641*H641</f>
        <v>0</v>
      </c>
      <c r="Q641" s="234">
        <v>0</v>
      </c>
      <c r="R641" s="234">
        <f>Q641*H641</f>
        <v>0</v>
      </c>
      <c r="S641" s="234">
        <v>0.19500000000000001</v>
      </c>
      <c r="T641" s="235">
        <f>S641*H641</f>
        <v>0.19500000000000001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36" t="s">
        <v>243</v>
      </c>
      <c r="AT641" s="236" t="s">
        <v>184</v>
      </c>
      <c r="AU641" s="236" t="s">
        <v>82</v>
      </c>
      <c r="AY641" s="14" t="s">
        <v>182</v>
      </c>
      <c r="BE641" s="237">
        <f>IF(N641="základní",J641,0)</f>
        <v>0</v>
      </c>
      <c r="BF641" s="237">
        <f>IF(N641="snížená",J641,0)</f>
        <v>0</v>
      </c>
      <c r="BG641" s="237">
        <f>IF(N641="zákl. přenesená",J641,0)</f>
        <v>0</v>
      </c>
      <c r="BH641" s="237">
        <f>IF(N641="sníž. přenesená",J641,0)</f>
        <v>0</v>
      </c>
      <c r="BI641" s="237">
        <f>IF(N641="nulová",J641,0)</f>
        <v>0</v>
      </c>
      <c r="BJ641" s="14" t="s">
        <v>80</v>
      </c>
      <c r="BK641" s="237">
        <f>ROUND(I641*H641,2)</f>
        <v>0</v>
      </c>
      <c r="BL641" s="14" t="s">
        <v>243</v>
      </c>
      <c r="BM641" s="236" t="s">
        <v>2227</v>
      </c>
    </row>
    <row r="642" s="2" customFormat="1" ht="33" customHeight="1">
      <c r="A642" s="35"/>
      <c r="B642" s="36"/>
      <c r="C642" s="243" t="s">
        <v>2228</v>
      </c>
      <c r="D642" s="243" t="s">
        <v>469</v>
      </c>
      <c r="E642" s="244" t="s">
        <v>2229</v>
      </c>
      <c r="F642" s="245" t="s">
        <v>2230</v>
      </c>
      <c r="G642" s="246" t="s">
        <v>241</v>
      </c>
      <c r="H642" s="247">
        <v>1</v>
      </c>
      <c r="I642" s="248"/>
      <c r="J642" s="249">
        <f>ROUND(I642*H642,2)</f>
        <v>0</v>
      </c>
      <c r="K642" s="250"/>
      <c r="L642" s="251"/>
      <c r="M642" s="252" t="s">
        <v>1</v>
      </c>
      <c r="N642" s="253" t="s">
        <v>38</v>
      </c>
      <c r="O642" s="88"/>
      <c r="P642" s="234">
        <f>O642*H642</f>
        <v>0</v>
      </c>
      <c r="Q642" s="234">
        <v>0.11</v>
      </c>
      <c r="R642" s="234">
        <f>Q642*H642</f>
        <v>0.11</v>
      </c>
      <c r="S642" s="234">
        <v>0</v>
      </c>
      <c r="T642" s="235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36" t="s">
        <v>308</v>
      </c>
      <c r="AT642" s="236" t="s">
        <v>469</v>
      </c>
      <c r="AU642" s="236" t="s">
        <v>82</v>
      </c>
      <c r="AY642" s="14" t="s">
        <v>182</v>
      </c>
      <c r="BE642" s="237">
        <f>IF(N642="základní",J642,0)</f>
        <v>0</v>
      </c>
      <c r="BF642" s="237">
        <f>IF(N642="snížená",J642,0)</f>
        <v>0</v>
      </c>
      <c r="BG642" s="237">
        <f>IF(N642="zákl. přenesená",J642,0)</f>
        <v>0</v>
      </c>
      <c r="BH642" s="237">
        <f>IF(N642="sníž. přenesená",J642,0)</f>
        <v>0</v>
      </c>
      <c r="BI642" s="237">
        <f>IF(N642="nulová",J642,0)</f>
        <v>0</v>
      </c>
      <c r="BJ642" s="14" t="s">
        <v>80</v>
      </c>
      <c r="BK642" s="237">
        <f>ROUND(I642*H642,2)</f>
        <v>0</v>
      </c>
      <c r="BL642" s="14" t="s">
        <v>243</v>
      </c>
      <c r="BM642" s="236" t="s">
        <v>2231</v>
      </c>
    </row>
    <row r="643" s="2" customFormat="1" ht="24.15" customHeight="1">
      <c r="A643" s="35"/>
      <c r="B643" s="36"/>
      <c r="C643" s="224" t="s">
        <v>2232</v>
      </c>
      <c r="D643" s="224" t="s">
        <v>184</v>
      </c>
      <c r="E643" s="225" t="s">
        <v>2233</v>
      </c>
      <c r="F643" s="226" t="s">
        <v>2234</v>
      </c>
      <c r="G643" s="227" t="s">
        <v>241</v>
      </c>
      <c r="H643" s="228">
        <v>1</v>
      </c>
      <c r="I643" s="229"/>
      <c r="J643" s="230">
        <f>ROUND(I643*H643,2)</f>
        <v>0</v>
      </c>
      <c r="K643" s="231"/>
      <c r="L643" s="41"/>
      <c r="M643" s="232" t="s">
        <v>1</v>
      </c>
      <c r="N643" s="233" t="s">
        <v>38</v>
      </c>
      <c r="O643" s="88"/>
      <c r="P643" s="234">
        <f>O643*H643</f>
        <v>0</v>
      </c>
      <c r="Q643" s="234">
        <v>0.00044999999999999999</v>
      </c>
      <c r="R643" s="234">
        <f>Q643*H643</f>
        <v>0.00044999999999999999</v>
      </c>
      <c r="S643" s="234">
        <v>0</v>
      </c>
      <c r="T643" s="235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36" t="s">
        <v>243</v>
      </c>
      <c r="AT643" s="236" t="s">
        <v>184</v>
      </c>
      <c r="AU643" s="236" t="s">
        <v>82</v>
      </c>
      <c r="AY643" s="14" t="s">
        <v>182</v>
      </c>
      <c r="BE643" s="237">
        <f>IF(N643="základní",J643,0)</f>
        <v>0</v>
      </c>
      <c r="BF643" s="237">
        <f>IF(N643="snížená",J643,0)</f>
        <v>0</v>
      </c>
      <c r="BG643" s="237">
        <f>IF(N643="zákl. přenesená",J643,0)</f>
        <v>0</v>
      </c>
      <c r="BH643" s="237">
        <f>IF(N643="sníž. přenesená",J643,0)</f>
        <v>0</v>
      </c>
      <c r="BI643" s="237">
        <f>IF(N643="nulová",J643,0)</f>
        <v>0</v>
      </c>
      <c r="BJ643" s="14" t="s">
        <v>80</v>
      </c>
      <c r="BK643" s="237">
        <f>ROUND(I643*H643,2)</f>
        <v>0</v>
      </c>
      <c r="BL643" s="14" t="s">
        <v>243</v>
      </c>
      <c r="BM643" s="236" t="s">
        <v>2235</v>
      </c>
    </row>
    <row r="644" s="2" customFormat="1" ht="24.15" customHeight="1">
      <c r="A644" s="35"/>
      <c r="B644" s="36"/>
      <c r="C644" s="243" t="s">
        <v>2236</v>
      </c>
      <c r="D644" s="243" t="s">
        <v>469</v>
      </c>
      <c r="E644" s="244" t="s">
        <v>2237</v>
      </c>
      <c r="F644" s="245" t="s">
        <v>2238</v>
      </c>
      <c r="G644" s="246" t="s">
        <v>241</v>
      </c>
      <c r="H644" s="247">
        <v>1</v>
      </c>
      <c r="I644" s="248"/>
      <c r="J644" s="249">
        <f>ROUND(I644*H644,2)</f>
        <v>0</v>
      </c>
      <c r="K644" s="250"/>
      <c r="L644" s="251"/>
      <c r="M644" s="252" t="s">
        <v>1</v>
      </c>
      <c r="N644" s="253" t="s">
        <v>38</v>
      </c>
      <c r="O644" s="88"/>
      <c r="P644" s="234">
        <f>O644*H644</f>
        <v>0</v>
      </c>
      <c r="Q644" s="234">
        <v>0.019230000000000001</v>
      </c>
      <c r="R644" s="234">
        <f>Q644*H644</f>
        <v>0.019230000000000001</v>
      </c>
      <c r="S644" s="234">
        <v>0</v>
      </c>
      <c r="T644" s="235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36" t="s">
        <v>308</v>
      </c>
      <c r="AT644" s="236" t="s">
        <v>469</v>
      </c>
      <c r="AU644" s="236" t="s">
        <v>82</v>
      </c>
      <c r="AY644" s="14" t="s">
        <v>182</v>
      </c>
      <c r="BE644" s="237">
        <f>IF(N644="základní",J644,0)</f>
        <v>0</v>
      </c>
      <c r="BF644" s="237">
        <f>IF(N644="snížená",J644,0)</f>
        <v>0</v>
      </c>
      <c r="BG644" s="237">
        <f>IF(N644="zákl. přenesená",J644,0)</f>
        <v>0</v>
      </c>
      <c r="BH644" s="237">
        <f>IF(N644="sníž. přenesená",J644,0)</f>
        <v>0</v>
      </c>
      <c r="BI644" s="237">
        <f>IF(N644="nulová",J644,0)</f>
        <v>0</v>
      </c>
      <c r="BJ644" s="14" t="s">
        <v>80</v>
      </c>
      <c r="BK644" s="237">
        <f>ROUND(I644*H644,2)</f>
        <v>0</v>
      </c>
      <c r="BL644" s="14" t="s">
        <v>243</v>
      </c>
      <c r="BM644" s="236" t="s">
        <v>2239</v>
      </c>
    </row>
    <row r="645" s="2" customFormat="1" ht="24.15" customHeight="1">
      <c r="A645" s="35"/>
      <c r="B645" s="36"/>
      <c r="C645" s="224" t="s">
        <v>2240</v>
      </c>
      <c r="D645" s="224" t="s">
        <v>184</v>
      </c>
      <c r="E645" s="225" t="s">
        <v>2241</v>
      </c>
      <c r="F645" s="226" t="s">
        <v>2242</v>
      </c>
      <c r="G645" s="227" t="s">
        <v>236</v>
      </c>
      <c r="H645" s="228">
        <v>9.6600000000000001</v>
      </c>
      <c r="I645" s="229"/>
      <c r="J645" s="230">
        <f>ROUND(I645*H645,2)</f>
        <v>0</v>
      </c>
      <c r="K645" s="231"/>
      <c r="L645" s="41"/>
      <c r="M645" s="232" t="s">
        <v>1</v>
      </c>
      <c r="N645" s="233" t="s">
        <v>38</v>
      </c>
      <c r="O645" s="88"/>
      <c r="P645" s="234">
        <f>O645*H645</f>
        <v>0</v>
      </c>
      <c r="Q645" s="234">
        <v>0</v>
      </c>
      <c r="R645" s="234">
        <f>Q645*H645</f>
        <v>0</v>
      </c>
      <c r="S645" s="234">
        <v>0</v>
      </c>
      <c r="T645" s="235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36" t="s">
        <v>243</v>
      </c>
      <c r="AT645" s="236" t="s">
        <v>184</v>
      </c>
      <c r="AU645" s="236" t="s">
        <v>82</v>
      </c>
      <c r="AY645" s="14" t="s">
        <v>182</v>
      </c>
      <c r="BE645" s="237">
        <f>IF(N645="základní",J645,0)</f>
        <v>0</v>
      </c>
      <c r="BF645" s="237">
        <f>IF(N645="snížená",J645,0)</f>
        <v>0</v>
      </c>
      <c r="BG645" s="237">
        <f>IF(N645="zákl. přenesená",J645,0)</f>
        <v>0</v>
      </c>
      <c r="BH645" s="237">
        <f>IF(N645="sníž. přenesená",J645,0)</f>
        <v>0</v>
      </c>
      <c r="BI645" s="237">
        <f>IF(N645="nulová",J645,0)</f>
        <v>0</v>
      </c>
      <c r="BJ645" s="14" t="s">
        <v>80</v>
      </c>
      <c r="BK645" s="237">
        <f>ROUND(I645*H645,2)</f>
        <v>0</v>
      </c>
      <c r="BL645" s="14" t="s">
        <v>243</v>
      </c>
      <c r="BM645" s="236" t="s">
        <v>2243</v>
      </c>
    </row>
    <row r="646" s="2" customFormat="1" ht="16.5" customHeight="1">
      <c r="A646" s="35"/>
      <c r="B646" s="36"/>
      <c r="C646" s="243" t="s">
        <v>2244</v>
      </c>
      <c r="D646" s="243" t="s">
        <v>469</v>
      </c>
      <c r="E646" s="244" t="s">
        <v>2245</v>
      </c>
      <c r="F646" s="245" t="s">
        <v>2246</v>
      </c>
      <c r="G646" s="246" t="s">
        <v>236</v>
      </c>
      <c r="H646" s="247">
        <v>9.6600000000000001</v>
      </c>
      <c r="I646" s="248"/>
      <c r="J646" s="249">
        <f>ROUND(I646*H646,2)</f>
        <v>0</v>
      </c>
      <c r="K646" s="250"/>
      <c r="L646" s="251"/>
      <c r="M646" s="252" t="s">
        <v>1</v>
      </c>
      <c r="N646" s="253" t="s">
        <v>38</v>
      </c>
      <c r="O646" s="88"/>
      <c r="P646" s="234">
        <f>O646*H646</f>
        <v>0</v>
      </c>
      <c r="Q646" s="234">
        <v>0.0070000000000000001</v>
      </c>
      <c r="R646" s="234">
        <f>Q646*H646</f>
        <v>0.06762</v>
      </c>
      <c r="S646" s="234">
        <v>0</v>
      </c>
      <c r="T646" s="235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36" t="s">
        <v>308</v>
      </c>
      <c r="AT646" s="236" t="s">
        <v>469</v>
      </c>
      <c r="AU646" s="236" t="s">
        <v>82</v>
      </c>
      <c r="AY646" s="14" t="s">
        <v>182</v>
      </c>
      <c r="BE646" s="237">
        <f>IF(N646="základní",J646,0)</f>
        <v>0</v>
      </c>
      <c r="BF646" s="237">
        <f>IF(N646="snížená",J646,0)</f>
        <v>0</v>
      </c>
      <c r="BG646" s="237">
        <f>IF(N646="zákl. přenesená",J646,0)</f>
        <v>0</v>
      </c>
      <c r="BH646" s="237">
        <f>IF(N646="sníž. přenesená",J646,0)</f>
        <v>0</v>
      </c>
      <c r="BI646" s="237">
        <f>IF(N646="nulová",J646,0)</f>
        <v>0</v>
      </c>
      <c r="BJ646" s="14" t="s">
        <v>80</v>
      </c>
      <c r="BK646" s="237">
        <f>ROUND(I646*H646,2)</f>
        <v>0</v>
      </c>
      <c r="BL646" s="14" t="s">
        <v>243</v>
      </c>
      <c r="BM646" s="236" t="s">
        <v>2247</v>
      </c>
    </row>
    <row r="647" s="2" customFormat="1" ht="21.75" customHeight="1">
      <c r="A647" s="35"/>
      <c r="B647" s="36"/>
      <c r="C647" s="224" t="s">
        <v>2248</v>
      </c>
      <c r="D647" s="224" t="s">
        <v>184</v>
      </c>
      <c r="E647" s="225" t="s">
        <v>2249</v>
      </c>
      <c r="F647" s="226" t="s">
        <v>2250</v>
      </c>
      <c r="G647" s="227" t="s">
        <v>241</v>
      </c>
      <c r="H647" s="228">
        <v>1</v>
      </c>
      <c r="I647" s="229"/>
      <c r="J647" s="230">
        <f>ROUND(I647*H647,2)</f>
        <v>0</v>
      </c>
      <c r="K647" s="231"/>
      <c r="L647" s="41"/>
      <c r="M647" s="232" t="s">
        <v>1</v>
      </c>
      <c r="N647" s="233" t="s">
        <v>38</v>
      </c>
      <c r="O647" s="88"/>
      <c r="P647" s="234">
        <f>O647*H647</f>
        <v>0</v>
      </c>
      <c r="Q647" s="234">
        <v>0</v>
      </c>
      <c r="R647" s="234">
        <f>Q647*H647</f>
        <v>0</v>
      </c>
      <c r="S647" s="234">
        <v>0</v>
      </c>
      <c r="T647" s="235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36" t="s">
        <v>243</v>
      </c>
      <c r="AT647" s="236" t="s">
        <v>184</v>
      </c>
      <c r="AU647" s="236" t="s">
        <v>82</v>
      </c>
      <c r="AY647" s="14" t="s">
        <v>182</v>
      </c>
      <c r="BE647" s="237">
        <f>IF(N647="základní",J647,0)</f>
        <v>0</v>
      </c>
      <c r="BF647" s="237">
        <f>IF(N647="snížená",J647,0)</f>
        <v>0</v>
      </c>
      <c r="BG647" s="237">
        <f>IF(N647="zákl. přenesená",J647,0)</f>
        <v>0</v>
      </c>
      <c r="BH647" s="237">
        <f>IF(N647="sníž. přenesená",J647,0)</f>
        <v>0</v>
      </c>
      <c r="BI647" s="237">
        <f>IF(N647="nulová",J647,0)</f>
        <v>0</v>
      </c>
      <c r="BJ647" s="14" t="s">
        <v>80</v>
      </c>
      <c r="BK647" s="237">
        <f>ROUND(I647*H647,2)</f>
        <v>0</v>
      </c>
      <c r="BL647" s="14" t="s">
        <v>243</v>
      </c>
      <c r="BM647" s="236" t="s">
        <v>2251</v>
      </c>
    </row>
    <row r="648" s="2" customFormat="1" ht="21.75" customHeight="1">
      <c r="A648" s="35"/>
      <c r="B648" s="36"/>
      <c r="C648" s="224" t="s">
        <v>2252</v>
      </c>
      <c r="D648" s="224" t="s">
        <v>184</v>
      </c>
      <c r="E648" s="225" t="s">
        <v>2253</v>
      </c>
      <c r="F648" s="226" t="s">
        <v>2254</v>
      </c>
      <c r="G648" s="227" t="s">
        <v>241</v>
      </c>
      <c r="H648" s="228">
        <v>8</v>
      </c>
      <c r="I648" s="229"/>
      <c r="J648" s="230">
        <f>ROUND(I648*H648,2)</f>
        <v>0</v>
      </c>
      <c r="K648" s="231"/>
      <c r="L648" s="41"/>
      <c r="M648" s="232" t="s">
        <v>1</v>
      </c>
      <c r="N648" s="233" t="s">
        <v>38</v>
      </c>
      <c r="O648" s="88"/>
      <c r="P648" s="234">
        <f>O648*H648</f>
        <v>0</v>
      </c>
      <c r="Q648" s="234">
        <v>0</v>
      </c>
      <c r="R648" s="234">
        <f>Q648*H648</f>
        <v>0</v>
      </c>
      <c r="S648" s="234">
        <v>0</v>
      </c>
      <c r="T648" s="235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36" t="s">
        <v>243</v>
      </c>
      <c r="AT648" s="236" t="s">
        <v>184</v>
      </c>
      <c r="AU648" s="236" t="s">
        <v>82</v>
      </c>
      <c r="AY648" s="14" t="s">
        <v>182</v>
      </c>
      <c r="BE648" s="237">
        <f>IF(N648="základní",J648,0)</f>
        <v>0</v>
      </c>
      <c r="BF648" s="237">
        <f>IF(N648="snížená",J648,0)</f>
        <v>0</v>
      </c>
      <c r="BG648" s="237">
        <f>IF(N648="zákl. přenesená",J648,0)</f>
        <v>0</v>
      </c>
      <c r="BH648" s="237">
        <f>IF(N648="sníž. přenesená",J648,0)</f>
        <v>0</v>
      </c>
      <c r="BI648" s="237">
        <f>IF(N648="nulová",J648,0)</f>
        <v>0</v>
      </c>
      <c r="BJ648" s="14" t="s">
        <v>80</v>
      </c>
      <c r="BK648" s="237">
        <f>ROUND(I648*H648,2)</f>
        <v>0</v>
      </c>
      <c r="BL648" s="14" t="s">
        <v>243</v>
      </c>
      <c r="BM648" s="236" t="s">
        <v>2255</v>
      </c>
    </row>
    <row r="649" s="2" customFormat="1" ht="16.5" customHeight="1">
      <c r="A649" s="35"/>
      <c r="B649" s="36"/>
      <c r="C649" s="243" t="s">
        <v>2256</v>
      </c>
      <c r="D649" s="243" t="s">
        <v>469</v>
      </c>
      <c r="E649" s="244" t="s">
        <v>2257</v>
      </c>
      <c r="F649" s="245" t="s">
        <v>2258</v>
      </c>
      <c r="G649" s="246" t="s">
        <v>1177</v>
      </c>
      <c r="H649" s="247">
        <v>1</v>
      </c>
      <c r="I649" s="248"/>
      <c r="J649" s="249">
        <f>ROUND(I649*H649,2)</f>
        <v>0</v>
      </c>
      <c r="K649" s="250"/>
      <c r="L649" s="251"/>
      <c r="M649" s="252" t="s">
        <v>1</v>
      </c>
      <c r="N649" s="253" t="s">
        <v>38</v>
      </c>
      <c r="O649" s="88"/>
      <c r="P649" s="234">
        <f>O649*H649</f>
        <v>0</v>
      </c>
      <c r="Q649" s="234">
        <v>0</v>
      </c>
      <c r="R649" s="234">
        <f>Q649*H649</f>
        <v>0</v>
      </c>
      <c r="S649" s="234">
        <v>0</v>
      </c>
      <c r="T649" s="235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36" t="s">
        <v>308</v>
      </c>
      <c r="AT649" s="236" t="s">
        <v>469</v>
      </c>
      <c r="AU649" s="236" t="s">
        <v>82</v>
      </c>
      <c r="AY649" s="14" t="s">
        <v>182</v>
      </c>
      <c r="BE649" s="237">
        <f>IF(N649="základní",J649,0)</f>
        <v>0</v>
      </c>
      <c r="BF649" s="237">
        <f>IF(N649="snížená",J649,0)</f>
        <v>0</v>
      </c>
      <c r="BG649" s="237">
        <f>IF(N649="zákl. přenesená",J649,0)</f>
        <v>0</v>
      </c>
      <c r="BH649" s="237">
        <f>IF(N649="sníž. přenesená",J649,0)</f>
        <v>0</v>
      </c>
      <c r="BI649" s="237">
        <f>IF(N649="nulová",J649,0)</f>
        <v>0</v>
      </c>
      <c r="BJ649" s="14" t="s">
        <v>80</v>
      </c>
      <c r="BK649" s="237">
        <f>ROUND(I649*H649,2)</f>
        <v>0</v>
      </c>
      <c r="BL649" s="14" t="s">
        <v>243</v>
      </c>
      <c r="BM649" s="236" t="s">
        <v>2259</v>
      </c>
    </row>
    <row r="650" s="2" customFormat="1" ht="24.15" customHeight="1">
      <c r="A650" s="35"/>
      <c r="B650" s="36"/>
      <c r="C650" s="243" t="s">
        <v>2260</v>
      </c>
      <c r="D650" s="243" t="s">
        <v>469</v>
      </c>
      <c r="E650" s="244" t="s">
        <v>2261</v>
      </c>
      <c r="F650" s="245" t="s">
        <v>2262</v>
      </c>
      <c r="G650" s="246" t="s">
        <v>1177</v>
      </c>
      <c r="H650" s="247">
        <v>1</v>
      </c>
      <c r="I650" s="248"/>
      <c r="J650" s="249">
        <f>ROUND(I650*H650,2)</f>
        <v>0</v>
      </c>
      <c r="K650" s="250"/>
      <c r="L650" s="251"/>
      <c r="M650" s="252" t="s">
        <v>1</v>
      </c>
      <c r="N650" s="253" t="s">
        <v>38</v>
      </c>
      <c r="O650" s="88"/>
      <c r="P650" s="234">
        <f>O650*H650</f>
        <v>0</v>
      </c>
      <c r="Q650" s="234">
        <v>0</v>
      </c>
      <c r="R650" s="234">
        <f>Q650*H650</f>
        <v>0</v>
      </c>
      <c r="S650" s="234">
        <v>0</v>
      </c>
      <c r="T650" s="235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36" t="s">
        <v>308</v>
      </c>
      <c r="AT650" s="236" t="s">
        <v>469</v>
      </c>
      <c r="AU650" s="236" t="s">
        <v>82</v>
      </c>
      <c r="AY650" s="14" t="s">
        <v>182</v>
      </c>
      <c r="BE650" s="237">
        <f>IF(N650="základní",J650,0)</f>
        <v>0</v>
      </c>
      <c r="BF650" s="237">
        <f>IF(N650="snížená",J650,0)</f>
        <v>0</v>
      </c>
      <c r="BG650" s="237">
        <f>IF(N650="zákl. přenesená",J650,0)</f>
        <v>0</v>
      </c>
      <c r="BH650" s="237">
        <f>IF(N650="sníž. přenesená",J650,0)</f>
        <v>0</v>
      </c>
      <c r="BI650" s="237">
        <f>IF(N650="nulová",J650,0)</f>
        <v>0</v>
      </c>
      <c r="BJ650" s="14" t="s">
        <v>80</v>
      </c>
      <c r="BK650" s="237">
        <f>ROUND(I650*H650,2)</f>
        <v>0</v>
      </c>
      <c r="BL650" s="14" t="s">
        <v>243</v>
      </c>
      <c r="BM650" s="236" t="s">
        <v>2263</v>
      </c>
    </row>
    <row r="651" s="2" customFormat="1" ht="16.5" customHeight="1">
      <c r="A651" s="35"/>
      <c r="B651" s="36"/>
      <c r="C651" s="243" t="s">
        <v>2264</v>
      </c>
      <c r="D651" s="243" t="s">
        <v>469</v>
      </c>
      <c r="E651" s="244" t="s">
        <v>2265</v>
      </c>
      <c r="F651" s="245" t="s">
        <v>2266</v>
      </c>
      <c r="G651" s="246" t="s">
        <v>1177</v>
      </c>
      <c r="H651" s="247">
        <v>1</v>
      </c>
      <c r="I651" s="248"/>
      <c r="J651" s="249">
        <f>ROUND(I651*H651,2)</f>
        <v>0</v>
      </c>
      <c r="K651" s="250"/>
      <c r="L651" s="251"/>
      <c r="M651" s="252" t="s">
        <v>1</v>
      </c>
      <c r="N651" s="253" t="s">
        <v>38</v>
      </c>
      <c r="O651" s="88"/>
      <c r="P651" s="234">
        <f>O651*H651</f>
        <v>0</v>
      </c>
      <c r="Q651" s="234">
        <v>0</v>
      </c>
      <c r="R651" s="234">
        <f>Q651*H651</f>
        <v>0</v>
      </c>
      <c r="S651" s="234">
        <v>0</v>
      </c>
      <c r="T651" s="235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36" t="s">
        <v>308</v>
      </c>
      <c r="AT651" s="236" t="s">
        <v>469</v>
      </c>
      <c r="AU651" s="236" t="s">
        <v>82</v>
      </c>
      <c r="AY651" s="14" t="s">
        <v>182</v>
      </c>
      <c r="BE651" s="237">
        <f>IF(N651="základní",J651,0)</f>
        <v>0</v>
      </c>
      <c r="BF651" s="237">
        <f>IF(N651="snížená",J651,0)</f>
        <v>0</v>
      </c>
      <c r="BG651" s="237">
        <f>IF(N651="zákl. přenesená",J651,0)</f>
        <v>0</v>
      </c>
      <c r="BH651" s="237">
        <f>IF(N651="sníž. přenesená",J651,0)</f>
        <v>0</v>
      </c>
      <c r="BI651" s="237">
        <f>IF(N651="nulová",J651,0)</f>
        <v>0</v>
      </c>
      <c r="BJ651" s="14" t="s">
        <v>80</v>
      </c>
      <c r="BK651" s="237">
        <f>ROUND(I651*H651,2)</f>
        <v>0</v>
      </c>
      <c r="BL651" s="14" t="s">
        <v>243</v>
      </c>
      <c r="BM651" s="236" t="s">
        <v>2267</v>
      </c>
    </row>
    <row r="652" s="2" customFormat="1" ht="24.15" customHeight="1">
      <c r="A652" s="35"/>
      <c r="B652" s="36"/>
      <c r="C652" s="224" t="s">
        <v>2268</v>
      </c>
      <c r="D652" s="224" t="s">
        <v>184</v>
      </c>
      <c r="E652" s="225" t="s">
        <v>2269</v>
      </c>
      <c r="F652" s="226" t="s">
        <v>2270</v>
      </c>
      <c r="G652" s="227" t="s">
        <v>220</v>
      </c>
      <c r="H652" s="228">
        <v>1.3009999999999999</v>
      </c>
      <c r="I652" s="229"/>
      <c r="J652" s="230">
        <f>ROUND(I652*H652,2)</f>
        <v>0</v>
      </c>
      <c r="K652" s="231"/>
      <c r="L652" s="41"/>
      <c r="M652" s="232" t="s">
        <v>1</v>
      </c>
      <c r="N652" s="233" t="s">
        <v>38</v>
      </c>
      <c r="O652" s="88"/>
      <c r="P652" s="234">
        <f>O652*H652</f>
        <v>0</v>
      </c>
      <c r="Q652" s="234">
        <v>0</v>
      </c>
      <c r="R652" s="234">
        <f>Q652*H652</f>
        <v>0</v>
      </c>
      <c r="S652" s="234">
        <v>0</v>
      </c>
      <c r="T652" s="235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36" t="s">
        <v>243</v>
      </c>
      <c r="AT652" s="236" t="s">
        <v>184</v>
      </c>
      <c r="AU652" s="236" t="s">
        <v>82</v>
      </c>
      <c r="AY652" s="14" t="s">
        <v>182</v>
      </c>
      <c r="BE652" s="237">
        <f>IF(N652="základní",J652,0)</f>
        <v>0</v>
      </c>
      <c r="BF652" s="237">
        <f>IF(N652="snížená",J652,0)</f>
        <v>0</v>
      </c>
      <c r="BG652" s="237">
        <f>IF(N652="zákl. přenesená",J652,0)</f>
        <v>0</v>
      </c>
      <c r="BH652" s="237">
        <f>IF(N652="sníž. přenesená",J652,0)</f>
        <v>0</v>
      </c>
      <c r="BI652" s="237">
        <f>IF(N652="nulová",J652,0)</f>
        <v>0</v>
      </c>
      <c r="BJ652" s="14" t="s">
        <v>80</v>
      </c>
      <c r="BK652" s="237">
        <f>ROUND(I652*H652,2)</f>
        <v>0</v>
      </c>
      <c r="BL652" s="14" t="s">
        <v>243</v>
      </c>
      <c r="BM652" s="236" t="s">
        <v>2271</v>
      </c>
    </row>
    <row r="653" s="2" customFormat="1" ht="33" customHeight="1">
      <c r="A653" s="35"/>
      <c r="B653" s="36"/>
      <c r="C653" s="224" t="s">
        <v>2272</v>
      </c>
      <c r="D653" s="224" t="s">
        <v>184</v>
      </c>
      <c r="E653" s="225" t="s">
        <v>2273</v>
      </c>
      <c r="F653" s="226" t="s">
        <v>2274</v>
      </c>
      <c r="G653" s="227" t="s">
        <v>220</v>
      </c>
      <c r="H653" s="228">
        <v>3.903</v>
      </c>
      <c r="I653" s="229"/>
      <c r="J653" s="230">
        <f>ROUND(I653*H653,2)</f>
        <v>0</v>
      </c>
      <c r="K653" s="231"/>
      <c r="L653" s="41"/>
      <c r="M653" s="232" t="s">
        <v>1</v>
      </c>
      <c r="N653" s="233" t="s">
        <v>38</v>
      </c>
      <c r="O653" s="88"/>
      <c r="P653" s="234">
        <f>O653*H653</f>
        <v>0</v>
      </c>
      <c r="Q653" s="234">
        <v>0</v>
      </c>
      <c r="R653" s="234">
        <f>Q653*H653</f>
        <v>0</v>
      </c>
      <c r="S653" s="234">
        <v>0</v>
      </c>
      <c r="T653" s="235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36" t="s">
        <v>243</v>
      </c>
      <c r="AT653" s="236" t="s">
        <v>184</v>
      </c>
      <c r="AU653" s="236" t="s">
        <v>82</v>
      </c>
      <c r="AY653" s="14" t="s">
        <v>182</v>
      </c>
      <c r="BE653" s="237">
        <f>IF(N653="základní",J653,0)</f>
        <v>0</v>
      </c>
      <c r="BF653" s="237">
        <f>IF(N653="snížená",J653,0)</f>
        <v>0</v>
      </c>
      <c r="BG653" s="237">
        <f>IF(N653="zákl. přenesená",J653,0)</f>
        <v>0</v>
      </c>
      <c r="BH653" s="237">
        <f>IF(N653="sníž. přenesená",J653,0)</f>
        <v>0</v>
      </c>
      <c r="BI653" s="237">
        <f>IF(N653="nulová",J653,0)</f>
        <v>0</v>
      </c>
      <c r="BJ653" s="14" t="s">
        <v>80</v>
      </c>
      <c r="BK653" s="237">
        <f>ROUND(I653*H653,2)</f>
        <v>0</v>
      </c>
      <c r="BL653" s="14" t="s">
        <v>243</v>
      </c>
      <c r="BM653" s="236" t="s">
        <v>2275</v>
      </c>
    </row>
    <row r="654" s="12" customFormat="1" ht="22.8" customHeight="1">
      <c r="A654" s="12"/>
      <c r="B654" s="208"/>
      <c r="C654" s="209"/>
      <c r="D654" s="210" t="s">
        <v>72</v>
      </c>
      <c r="E654" s="222" t="s">
        <v>362</v>
      </c>
      <c r="F654" s="222" t="s">
        <v>363</v>
      </c>
      <c r="G654" s="209"/>
      <c r="H654" s="209"/>
      <c r="I654" s="212"/>
      <c r="J654" s="223">
        <f>BK654</f>
        <v>0</v>
      </c>
      <c r="K654" s="209"/>
      <c r="L654" s="214"/>
      <c r="M654" s="215"/>
      <c r="N654" s="216"/>
      <c r="O654" s="216"/>
      <c r="P654" s="217">
        <f>SUM(P655:P720)</f>
        <v>0</v>
      </c>
      <c r="Q654" s="216"/>
      <c r="R654" s="217">
        <f>SUM(R655:R720)</f>
        <v>35.776744029999996</v>
      </c>
      <c r="S654" s="216"/>
      <c r="T654" s="218">
        <f>SUM(T655:T720)</f>
        <v>4.7360879999999996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19" t="s">
        <v>82</v>
      </c>
      <c r="AT654" s="220" t="s">
        <v>72</v>
      </c>
      <c r="AU654" s="220" t="s">
        <v>80</v>
      </c>
      <c r="AY654" s="219" t="s">
        <v>182</v>
      </c>
      <c r="BK654" s="221">
        <f>SUM(BK655:BK720)</f>
        <v>0</v>
      </c>
    </row>
    <row r="655" s="2" customFormat="1" ht="16.5" customHeight="1">
      <c r="A655" s="35"/>
      <c r="B655" s="36"/>
      <c r="C655" s="224" t="s">
        <v>2276</v>
      </c>
      <c r="D655" s="224" t="s">
        <v>184</v>
      </c>
      <c r="E655" s="225" t="s">
        <v>2277</v>
      </c>
      <c r="F655" s="226" t="s">
        <v>2278</v>
      </c>
      <c r="G655" s="227" t="s">
        <v>1177</v>
      </c>
      <c r="H655" s="228">
        <v>1</v>
      </c>
      <c r="I655" s="229"/>
      <c r="J655" s="230">
        <f>ROUND(I655*H655,2)</f>
        <v>0</v>
      </c>
      <c r="K655" s="231"/>
      <c r="L655" s="41"/>
      <c r="M655" s="232" t="s">
        <v>1</v>
      </c>
      <c r="N655" s="233" t="s">
        <v>38</v>
      </c>
      <c r="O655" s="88"/>
      <c r="P655" s="234">
        <f>O655*H655</f>
        <v>0</v>
      </c>
      <c r="Q655" s="234">
        <v>0</v>
      </c>
      <c r="R655" s="234">
        <f>Q655*H655</f>
        <v>0</v>
      </c>
      <c r="S655" s="234">
        <v>0</v>
      </c>
      <c r="T655" s="235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36" t="s">
        <v>243</v>
      </c>
      <c r="AT655" s="236" t="s">
        <v>184</v>
      </c>
      <c r="AU655" s="236" t="s">
        <v>82</v>
      </c>
      <c r="AY655" s="14" t="s">
        <v>182</v>
      </c>
      <c r="BE655" s="237">
        <f>IF(N655="základní",J655,0)</f>
        <v>0</v>
      </c>
      <c r="BF655" s="237">
        <f>IF(N655="snížená",J655,0)</f>
        <v>0</v>
      </c>
      <c r="BG655" s="237">
        <f>IF(N655="zákl. přenesená",J655,0)</f>
        <v>0</v>
      </c>
      <c r="BH655" s="237">
        <f>IF(N655="sníž. přenesená",J655,0)</f>
        <v>0</v>
      </c>
      <c r="BI655" s="237">
        <f>IF(N655="nulová",J655,0)</f>
        <v>0</v>
      </c>
      <c r="BJ655" s="14" t="s">
        <v>80</v>
      </c>
      <c r="BK655" s="237">
        <f>ROUND(I655*H655,2)</f>
        <v>0</v>
      </c>
      <c r="BL655" s="14" t="s">
        <v>243</v>
      </c>
      <c r="BM655" s="236" t="s">
        <v>2279</v>
      </c>
    </row>
    <row r="656" s="2" customFormat="1" ht="24.15" customHeight="1">
      <c r="A656" s="35"/>
      <c r="B656" s="36"/>
      <c r="C656" s="243" t="s">
        <v>2280</v>
      </c>
      <c r="D656" s="243" t="s">
        <v>469</v>
      </c>
      <c r="E656" s="244" t="s">
        <v>2281</v>
      </c>
      <c r="F656" s="245" t="s">
        <v>2282</v>
      </c>
      <c r="G656" s="246" t="s">
        <v>241</v>
      </c>
      <c r="H656" s="247">
        <v>1</v>
      </c>
      <c r="I656" s="248"/>
      <c r="J656" s="249">
        <f>ROUND(I656*H656,2)</f>
        <v>0</v>
      </c>
      <c r="K656" s="250"/>
      <c r="L656" s="251"/>
      <c r="M656" s="252" t="s">
        <v>1</v>
      </c>
      <c r="N656" s="253" t="s">
        <v>38</v>
      </c>
      <c r="O656" s="88"/>
      <c r="P656" s="234">
        <f>O656*H656</f>
        <v>0</v>
      </c>
      <c r="Q656" s="234">
        <v>0</v>
      </c>
      <c r="R656" s="234">
        <f>Q656*H656</f>
        <v>0</v>
      </c>
      <c r="S656" s="234">
        <v>0</v>
      </c>
      <c r="T656" s="235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36" t="s">
        <v>308</v>
      </c>
      <c r="AT656" s="236" t="s">
        <v>469</v>
      </c>
      <c r="AU656" s="236" t="s">
        <v>82</v>
      </c>
      <c r="AY656" s="14" t="s">
        <v>182</v>
      </c>
      <c r="BE656" s="237">
        <f>IF(N656="základní",J656,0)</f>
        <v>0</v>
      </c>
      <c r="BF656" s="237">
        <f>IF(N656="snížená",J656,0)</f>
        <v>0</v>
      </c>
      <c r="BG656" s="237">
        <f>IF(N656="zákl. přenesená",J656,0)</f>
        <v>0</v>
      </c>
      <c r="BH656" s="237">
        <f>IF(N656="sníž. přenesená",J656,0)</f>
        <v>0</v>
      </c>
      <c r="BI656" s="237">
        <f>IF(N656="nulová",J656,0)</f>
        <v>0</v>
      </c>
      <c r="BJ656" s="14" t="s">
        <v>80</v>
      </c>
      <c r="BK656" s="237">
        <f>ROUND(I656*H656,2)</f>
        <v>0</v>
      </c>
      <c r="BL656" s="14" t="s">
        <v>243</v>
      </c>
      <c r="BM656" s="236" t="s">
        <v>2283</v>
      </c>
    </row>
    <row r="657" s="2" customFormat="1" ht="16.5" customHeight="1">
      <c r="A657" s="35"/>
      <c r="B657" s="36"/>
      <c r="C657" s="224" t="s">
        <v>2284</v>
      </c>
      <c r="D657" s="224" t="s">
        <v>184</v>
      </c>
      <c r="E657" s="225" t="s">
        <v>2285</v>
      </c>
      <c r="F657" s="226" t="s">
        <v>2286</v>
      </c>
      <c r="G657" s="227" t="s">
        <v>1177</v>
      </c>
      <c r="H657" s="228">
        <v>1</v>
      </c>
      <c r="I657" s="229"/>
      <c r="J657" s="230">
        <f>ROUND(I657*H657,2)</f>
        <v>0</v>
      </c>
      <c r="K657" s="231"/>
      <c r="L657" s="41"/>
      <c r="M657" s="232" t="s">
        <v>1</v>
      </c>
      <c r="N657" s="233" t="s">
        <v>38</v>
      </c>
      <c r="O657" s="88"/>
      <c r="P657" s="234">
        <f>O657*H657</f>
        <v>0</v>
      </c>
      <c r="Q657" s="234">
        <v>0</v>
      </c>
      <c r="R657" s="234">
        <f>Q657*H657</f>
        <v>0</v>
      </c>
      <c r="S657" s="234">
        <v>0</v>
      </c>
      <c r="T657" s="235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36" t="s">
        <v>243</v>
      </c>
      <c r="AT657" s="236" t="s">
        <v>184</v>
      </c>
      <c r="AU657" s="236" t="s">
        <v>82</v>
      </c>
      <c r="AY657" s="14" t="s">
        <v>182</v>
      </c>
      <c r="BE657" s="237">
        <f>IF(N657="základní",J657,0)</f>
        <v>0</v>
      </c>
      <c r="BF657" s="237">
        <f>IF(N657="snížená",J657,0)</f>
        <v>0</v>
      </c>
      <c r="BG657" s="237">
        <f>IF(N657="zákl. přenesená",J657,0)</f>
        <v>0</v>
      </c>
      <c r="BH657" s="237">
        <f>IF(N657="sníž. přenesená",J657,0)</f>
        <v>0</v>
      </c>
      <c r="BI657" s="237">
        <f>IF(N657="nulová",J657,0)</f>
        <v>0</v>
      </c>
      <c r="BJ657" s="14" t="s">
        <v>80</v>
      </c>
      <c r="BK657" s="237">
        <f>ROUND(I657*H657,2)</f>
        <v>0</v>
      </c>
      <c r="BL657" s="14" t="s">
        <v>243</v>
      </c>
      <c r="BM657" s="236" t="s">
        <v>2287</v>
      </c>
    </row>
    <row r="658" s="2" customFormat="1" ht="16.5" customHeight="1">
      <c r="A658" s="35"/>
      <c r="B658" s="36"/>
      <c r="C658" s="224" t="s">
        <v>2288</v>
      </c>
      <c r="D658" s="224" t="s">
        <v>184</v>
      </c>
      <c r="E658" s="225" t="s">
        <v>2289</v>
      </c>
      <c r="F658" s="226" t="s">
        <v>2290</v>
      </c>
      <c r="G658" s="227" t="s">
        <v>1177</v>
      </c>
      <c r="H658" s="228">
        <v>1</v>
      </c>
      <c r="I658" s="229"/>
      <c r="J658" s="230">
        <f>ROUND(I658*H658,2)</f>
        <v>0</v>
      </c>
      <c r="K658" s="231"/>
      <c r="L658" s="41"/>
      <c r="M658" s="232" t="s">
        <v>1</v>
      </c>
      <c r="N658" s="233" t="s">
        <v>38</v>
      </c>
      <c r="O658" s="88"/>
      <c r="P658" s="234">
        <f>O658*H658</f>
        <v>0</v>
      </c>
      <c r="Q658" s="234">
        <v>0</v>
      </c>
      <c r="R658" s="234">
        <f>Q658*H658</f>
        <v>0</v>
      </c>
      <c r="S658" s="234">
        <v>0</v>
      </c>
      <c r="T658" s="235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36" t="s">
        <v>243</v>
      </c>
      <c r="AT658" s="236" t="s">
        <v>184</v>
      </c>
      <c r="AU658" s="236" t="s">
        <v>82</v>
      </c>
      <c r="AY658" s="14" t="s">
        <v>182</v>
      </c>
      <c r="BE658" s="237">
        <f>IF(N658="základní",J658,0)</f>
        <v>0</v>
      </c>
      <c r="BF658" s="237">
        <f>IF(N658="snížená",J658,0)</f>
        <v>0</v>
      </c>
      <c r="BG658" s="237">
        <f>IF(N658="zákl. přenesená",J658,0)</f>
        <v>0</v>
      </c>
      <c r="BH658" s="237">
        <f>IF(N658="sníž. přenesená",J658,0)</f>
        <v>0</v>
      </c>
      <c r="BI658" s="237">
        <f>IF(N658="nulová",J658,0)</f>
        <v>0</v>
      </c>
      <c r="BJ658" s="14" t="s">
        <v>80</v>
      </c>
      <c r="BK658" s="237">
        <f>ROUND(I658*H658,2)</f>
        <v>0</v>
      </c>
      <c r="BL658" s="14" t="s">
        <v>243</v>
      </c>
      <c r="BM658" s="236" t="s">
        <v>2291</v>
      </c>
    </row>
    <row r="659" s="2" customFormat="1" ht="16.5" customHeight="1">
      <c r="A659" s="35"/>
      <c r="B659" s="36"/>
      <c r="C659" s="224" t="s">
        <v>2292</v>
      </c>
      <c r="D659" s="224" t="s">
        <v>184</v>
      </c>
      <c r="E659" s="225" t="s">
        <v>2293</v>
      </c>
      <c r="F659" s="226" t="s">
        <v>2294</v>
      </c>
      <c r="G659" s="227" t="s">
        <v>1177</v>
      </c>
      <c r="H659" s="228">
        <v>1</v>
      </c>
      <c r="I659" s="229"/>
      <c r="J659" s="230">
        <f>ROUND(I659*H659,2)</f>
        <v>0</v>
      </c>
      <c r="K659" s="231"/>
      <c r="L659" s="41"/>
      <c r="M659" s="232" t="s">
        <v>1</v>
      </c>
      <c r="N659" s="233" t="s">
        <v>38</v>
      </c>
      <c r="O659" s="88"/>
      <c r="P659" s="234">
        <f>O659*H659</f>
        <v>0</v>
      </c>
      <c r="Q659" s="234">
        <v>0</v>
      </c>
      <c r="R659" s="234">
        <f>Q659*H659</f>
        <v>0</v>
      </c>
      <c r="S659" s="234">
        <v>0</v>
      </c>
      <c r="T659" s="235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36" t="s">
        <v>243</v>
      </c>
      <c r="AT659" s="236" t="s">
        <v>184</v>
      </c>
      <c r="AU659" s="236" t="s">
        <v>82</v>
      </c>
      <c r="AY659" s="14" t="s">
        <v>182</v>
      </c>
      <c r="BE659" s="237">
        <f>IF(N659="základní",J659,0)</f>
        <v>0</v>
      </c>
      <c r="BF659" s="237">
        <f>IF(N659="snížená",J659,0)</f>
        <v>0</v>
      </c>
      <c r="BG659" s="237">
        <f>IF(N659="zákl. přenesená",J659,0)</f>
        <v>0</v>
      </c>
      <c r="BH659" s="237">
        <f>IF(N659="sníž. přenesená",J659,0)</f>
        <v>0</v>
      </c>
      <c r="BI659" s="237">
        <f>IF(N659="nulová",J659,0)</f>
        <v>0</v>
      </c>
      <c r="BJ659" s="14" t="s">
        <v>80</v>
      </c>
      <c r="BK659" s="237">
        <f>ROUND(I659*H659,2)</f>
        <v>0</v>
      </c>
      <c r="BL659" s="14" t="s">
        <v>243</v>
      </c>
      <c r="BM659" s="236" t="s">
        <v>2295</v>
      </c>
    </row>
    <row r="660" s="2" customFormat="1" ht="37.8" customHeight="1">
      <c r="A660" s="35"/>
      <c r="B660" s="36"/>
      <c r="C660" s="224" t="s">
        <v>2296</v>
      </c>
      <c r="D660" s="224" t="s">
        <v>184</v>
      </c>
      <c r="E660" s="225" t="s">
        <v>2297</v>
      </c>
      <c r="F660" s="226" t="s">
        <v>2298</v>
      </c>
      <c r="G660" s="227" t="s">
        <v>197</v>
      </c>
      <c r="H660" s="228">
        <v>12</v>
      </c>
      <c r="I660" s="229"/>
      <c r="J660" s="230">
        <f>ROUND(I660*H660,2)</f>
        <v>0</v>
      </c>
      <c r="K660" s="231"/>
      <c r="L660" s="41"/>
      <c r="M660" s="232" t="s">
        <v>1</v>
      </c>
      <c r="N660" s="233" t="s">
        <v>38</v>
      </c>
      <c r="O660" s="88"/>
      <c r="P660" s="234">
        <f>O660*H660</f>
        <v>0</v>
      </c>
      <c r="Q660" s="234">
        <v>0.00023000000000000001</v>
      </c>
      <c r="R660" s="234">
        <f>Q660*H660</f>
        <v>0.0027600000000000003</v>
      </c>
      <c r="S660" s="234">
        <v>0</v>
      </c>
      <c r="T660" s="235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36" t="s">
        <v>243</v>
      </c>
      <c r="AT660" s="236" t="s">
        <v>184</v>
      </c>
      <c r="AU660" s="236" t="s">
        <v>82</v>
      </c>
      <c r="AY660" s="14" t="s">
        <v>182</v>
      </c>
      <c r="BE660" s="237">
        <f>IF(N660="základní",J660,0)</f>
        <v>0</v>
      </c>
      <c r="BF660" s="237">
        <f>IF(N660="snížená",J660,0)</f>
        <v>0</v>
      </c>
      <c r="BG660" s="237">
        <f>IF(N660="zákl. přenesená",J660,0)</f>
        <v>0</v>
      </c>
      <c r="BH660" s="237">
        <f>IF(N660="sníž. přenesená",J660,0)</f>
        <v>0</v>
      </c>
      <c r="BI660" s="237">
        <f>IF(N660="nulová",J660,0)</f>
        <v>0</v>
      </c>
      <c r="BJ660" s="14" t="s">
        <v>80</v>
      </c>
      <c r="BK660" s="237">
        <f>ROUND(I660*H660,2)</f>
        <v>0</v>
      </c>
      <c r="BL660" s="14" t="s">
        <v>243</v>
      </c>
      <c r="BM660" s="236" t="s">
        <v>2299</v>
      </c>
    </row>
    <row r="661" s="2" customFormat="1" ht="24.15" customHeight="1">
      <c r="A661" s="35"/>
      <c r="B661" s="36"/>
      <c r="C661" s="224" t="s">
        <v>2300</v>
      </c>
      <c r="D661" s="224" t="s">
        <v>184</v>
      </c>
      <c r="E661" s="225" t="s">
        <v>2301</v>
      </c>
      <c r="F661" s="226" t="s">
        <v>2302</v>
      </c>
      <c r="G661" s="227" t="s">
        <v>236</v>
      </c>
      <c r="H661" s="228">
        <v>24.559999999999999</v>
      </c>
      <c r="I661" s="229"/>
      <c r="J661" s="230">
        <f>ROUND(I661*H661,2)</f>
        <v>0</v>
      </c>
      <c r="K661" s="231"/>
      <c r="L661" s="41"/>
      <c r="M661" s="232" t="s">
        <v>1</v>
      </c>
      <c r="N661" s="233" t="s">
        <v>38</v>
      </c>
      <c r="O661" s="88"/>
      <c r="P661" s="234">
        <f>O661*H661</f>
        <v>0</v>
      </c>
      <c r="Q661" s="234">
        <v>0.00085999999999999998</v>
      </c>
      <c r="R661" s="234">
        <f>Q661*H661</f>
        <v>0.021121599999999997</v>
      </c>
      <c r="S661" s="234">
        <v>0</v>
      </c>
      <c r="T661" s="235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36" t="s">
        <v>243</v>
      </c>
      <c r="AT661" s="236" t="s">
        <v>184</v>
      </c>
      <c r="AU661" s="236" t="s">
        <v>82</v>
      </c>
      <c r="AY661" s="14" t="s">
        <v>182</v>
      </c>
      <c r="BE661" s="237">
        <f>IF(N661="základní",J661,0)</f>
        <v>0</v>
      </c>
      <c r="BF661" s="237">
        <f>IF(N661="snížená",J661,0)</f>
        <v>0</v>
      </c>
      <c r="BG661" s="237">
        <f>IF(N661="zákl. přenesená",J661,0)</f>
        <v>0</v>
      </c>
      <c r="BH661" s="237">
        <f>IF(N661="sníž. přenesená",J661,0)</f>
        <v>0</v>
      </c>
      <c r="BI661" s="237">
        <f>IF(N661="nulová",J661,0)</f>
        <v>0</v>
      </c>
      <c r="BJ661" s="14" t="s">
        <v>80</v>
      </c>
      <c r="BK661" s="237">
        <f>ROUND(I661*H661,2)</f>
        <v>0</v>
      </c>
      <c r="BL661" s="14" t="s">
        <v>243</v>
      </c>
      <c r="BM661" s="236" t="s">
        <v>2303</v>
      </c>
    </row>
    <row r="662" s="2" customFormat="1" ht="24.15" customHeight="1">
      <c r="A662" s="35"/>
      <c r="B662" s="36"/>
      <c r="C662" s="243" t="s">
        <v>2304</v>
      </c>
      <c r="D662" s="243" t="s">
        <v>469</v>
      </c>
      <c r="E662" s="244" t="s">
        <v>2305</v>
      </c>
      <c r="F662" s="245" t="s">
        <v>2306</v>
      </c>
      <c r="G662" s="246" t="s">
        <v>236</v>
      </c>
      <c r="H662" s="247">
        <v>24.559999999999999</v>
      </c>
      <c r="I662" s="248"/>
      <c r="J662" s="249">
        <f>ROUND(I662*H662,2)</f>
        <v>0</v>
      </c>
      <c r="K662" s="250"/>
      <c r="L662" s="251"/>
      <c r="M662" s="252" t="s">
        <v>1</v>
      </c>
      <c r="N662" s="253" t="s">
        <v>38</v>
      </c>
      <c r="O662" s="88"/>
      <c r="P662" s="234">
        <f>O662*H662</f>
        <v>0</v>
      </c>
      <c r="Q662" s="234">
        <v>0.0060000000000000001</v>
      </c>
      <c r="R662" s="234">
        <f>Q662*H662</f>
        <v>0.14735999999999999</v>
      </c>
      <c r="S662" s="234">
        <v>0</v>
      </c>
      <c r="T662" s="235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36" t="s">
        <v>214</v>
      </c>
      <c r="AT662" s="236" t="s">
        <v>469</v>
      </c>
      <c r="AU662" s="236" t="s">
        <v>82</v>
      </c>
      <c r="AY662" s="14" t="s">
        <v>182</v>
      </c>
      <c r="BE662" s="237">
        <f>IF(N662="základní",J662,0)</f>
        <v>0</v>
      </c>
      <c r="BF662" s="237">
        <f>IF(N662="snížená",J662,0)</f>
        <v>0</v>
      </c>
      <c r="BG662" s="237">
        <f>IF(N662="zákl. přenesená",J662,0)</f>
        <v>0</v>
      </c>
      <c r="BH662" s="237">
        <f>IF(N662="sníž. přenesená",J662,0)</f>
        <v>0</v>
      </c>
      <c r="BI662" s="237">
        <f>IF(N662="nulová",J662,0)</f>
        <v>0</v>
      </c>
      <c r="BJ662" s="14" t="s">
        <v>80</v>
      </c>
      <c r="BK662" s="237">
        <f>ROUND(I662*H662,2)</f>
        <v>0</v>
      </c>
      <c r="BL662" s="14" t="s">
        <v>187</v>
      </c>
      <c r="BM662" s="236" t="s">
        <v>2307</v>
      </c>
    </row>
    <row r="663" s="2" customFormat="1" ht="24.15" customHeight="1">
      <c r="A663" s="35"/>
      <c r="B663" s="36"/>
      <c r="C663" s="224" t="s">
        <v>2308</v>
      </c>
      <c r="D663" s="224" t="s">
        <v>184</v>
      </c>
      <c r="E663" s="225" t="s">
        <v>2309</v>
      </c>
      <c r="F663" s="226" t="s">
        <v>2310</v>
      </c>
      <c r="G663" s="227" t="s">
        <v>236</v>
      </c>
      <c r="H663" s="228">
        <v>3.6000000000000001</v>
      </c>
      <c r="I663" s="229"/>
      <c r="J663" s="230">
        <f>ROUND(I663*H663,2)</f>
        <v>0</v>
      </c>
      <c r="K663" s="231"/>
      <c r="L663" s="41"/>
      <c r="M663" s="232" t="s">
        <v>1</v>
      </c>
      <c r="N663" s="233" t="s">
        <v>38</v>
      </c>
      <c r="O663" s="88"/>
      <c r="P663" s="234">
        <f>O663*H663</f>
        <v>0</v>
      </c>
      <c r="Q663" s="234">
        <v>0.00072000000000000005</v>
      </c>
      <c r="R663" s="234">
        <f>Q663*H663</f>
        <v>0.0025920000000000001</v>
      </c>
      <c r="S663" s="234">
        <v>0</v>
      </c>
      <c r="T663" s="235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36" t="s">
        <v>243</v>
      </c>
      <c r="AT663" s="236" t="s">
        <v>184</v>
      </c>
      <c r="AU663" s="236" t="s">
        <v>82</v>
      </c>
      <c r="AY663" s="14" t="s">
        <v>182</v>
      </c>
      <c r="BE663" s="237">
        <f>IF(N663="základní",J663,0)</f>
        <v>0</v>
      </c>
      <c r="BF663" s="237">
        <f>IF(N663="snížená",J663,0)</f>
        <v>0</v>
      </c>
      <c r="BG663" s="237">
        <f>IF(N663="zákl. přenesená",J663,0)</f>
        <v>0</v>
      </c>
      <c r="BH663" s="237">
        <f>IF(N663="sníž. přenesená",J663,0)</f>
        <v>0</v>
      </c>
      <c r="BI663" s="237">
        <f>IF(N663="nulová",J663,0)</f>
        <v>0</v>
      </c>
      <c r="BJ663" s="14" t="s">
        <v>80</v>
      </c>
      <c r="BK663" s="237">
        <f>ROUND(I663*H663,2)</f>
        <v>0</v>
      </c>
      <c r="BL663" s="14" t="s">
        <v>243</v>
      </c>
      <c r="BM663" s="236" t="s">
        <v>2311</v>
      </c>
    </row>
    <row r="664" s="2" customFormat="1" ht="16.5" customHeight="1">
      <c r="A664" s="35"/>
      <c r="B664" s="36"/>
      <c r="C664" s="243" t="s">
        <v>2312</v>
      </c>
      <c r="D664" s="243" t="s">
        <v>469</v>
      </c>
      <c r="E664" s="244" t="s">
        <v>2313</v>
      </c>
      <c r="F664" s="245" t="s">
        <v>2314</v>
      </c>
      <c r="G664" s="246" t="s">
        <v>236</v>
      </c>
      <c r="H664" s="247">
        <v>3.6000000000000001</v>
      </c>
      <c r="I664" s="248"/>
      <c r="J664" s="249">
        <f>ROUND(I664*H664,2)</f>
        <v>0</v>
      </c>
      <c r="K664" s="250"/>
      <c r="L664" s="251"/>
      <c r="M664" s="252" t="s">
        <v>1</v>
      </c>
      <c r="N664" s="253" t="s">
        <v>38</v>
      </c>
      <c r="O664" s="88"/>
      <c r="P664" s="234">
        <f>O664*H664</f>
        <v>0</v>
      </c>
      <c r="Q664" s="234">
        <v>0.0060000000000000001</v>
      </c>
      <c r="R664" s="234">
        <f>Q664*H664</f>
        <v>0.021600000000000001</v>
      </c>
      <c r="S664" s="234">
        <v>0</v>
      </c>
      <c r="T664" s="235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36" t="s">
        <v>308</v>
      </c>
      <c r="AT664" s="236" t="s">
        <v>469</v>
      </c>
      <c r="AU664" s="236" t="s">
        <v>82</v>
      </c>
      <c r="AY664" s="14" t="s">
        <v>182</v>
      </c>
      <c r="BE664" s="237">
        <f>IF(N664="základní",J664,0)</f>
        <v>0</v>
      </c>
      <c r="BF664" s="237">
        <f>IF(N664="snížená",J664,0)</f>
        <v>0</v>
      </c>
      <c r="BG664" s="237">
        <f>IF(N664="zákl. přenesená",J664,0)</f>
        <v>0</v>
      </c>
      <c r="BH664" s="237">
        <f>IF(N664="sníž. přenesená",J664,0)</f>
        <v>0</v>
      </c>
      <c r="BI664" s="237">
        <f>IF(N664="nulová",J664,0)</f>
        <v>0</v>
      </c>
      <c r="BJ664" s="14" t="s">
        <v>80</v>
      </c>
      <c r="BK664" s="237">
        <f>ROUND(I664*H664,2)</f>
        <v>0</v>
      </c>
      <c r="BL664" s="14" t="s">
        <v>243</v>
      </c>
      <c r="BM664" s="236" t="s">
        <v>2315</v>
      </c>
    </row>
    <row r="665" s="2" customFormat="1" ht="24.15" customHeight="1">
      <c r="A665" s="35"/>
      <c r="B665" s="36"/>
      <c r="C665" s="224" t="s">
        <v>2316</v>
      </c>
      <c r="D665" s="224" t="s">
        <v>184</v>
      </c>
      <c r="E665" s="225" t="s">
        <v>2317</v>
      </c>
      <c r="F665" s="226" t="s">
        <v>2318</v>
      </c>
      <c r="G665" s="227" t="s">
        <v>236</v>
      </c>
      <c r="H665" s="228">
        <v>15.9</v>
      </c>
      <c r="I665" s="229"/>
      <c r="J665" s="230">
        <f>ROUND(I665*H665,2)</f>
        <v>0</v>
      </c>
      <c r="K665" s="231"/>
      <c r="L665" s="41"/>
      <c r="M665" s="232" t="s">
        <v>1</v>
      </c>
      <c r="N665" s="233" t="s">
        <v>38</v>
      </c>
      <c r="O665" s="88"/>
      <c r="P665" s="234">
        <f>O665*H665</f>
        <v>0</v>
      </c>
      <c r="Q665" s="234">
        <v>0.00072000000000000005</v>
      </c>
      <c r="R665" s="234">
        <f>Q665*H665</f>
        <v>0.011448000000000002</v>
      </c>
      <c r="S665" s="234">
        <v>0</v>
      </c>
      <c r="T665" s="235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36" t="s">
        <v>243</v>
      </c>
      <c r="AT665" s="236" t="s">
        <v>184</v>
      </c>
      <c r="AU665" s="236" t="s">
        <v>82</v>
      </c>
      <c r="AY665" s="14" t="s">
        <v>182</v>
      </c>
      <c r="BE665" s="237">
        <f>IF(N665="základní",J665,0)</f>
        <v>0</v>
      </c>
      <c r="BF665" s="237">
        <f>IF(N665="snížená",J665,0)</f>
        <v>0</v>
      </c>
      <c r="BG665" s="237">
        <f>IF(N665="zákl. přenesená",J665,0)</f>
        <v>0</v>
      </c>
      <c r="BH665" s="237">
        <f>IF(N665="sníž. přenesená",J665,0)</f>
        <v>0</v>
      </c>
      <c r="BI665" s="237">
        <f>IF(N665="nulová",J665,0)</f>
        <v>0</v>
      </c>
      <c r="BJ665" s="14" t="s">
        <v>80</v>
      </c>
      <c r="BK665" s="237">
        <f>ROUND(I665*H665,2)</f>
        <v>0</v>
      </c>
      <c r="BL665" s="14" t="s">
        <v>243</v>
      </c>
      <c r="BM665" s="236" t="s">
        <v>2319</v>
      </c>
    </row>
    <row r="666" s="2" customFormat="1" ht="16.5" customHeight="1">
      <c r="A666" s="35"/>
      <c r="B666" s="36"/>
      <c r="C666" s="243" t="s">
        <v>2320</v>
      </c>
      <c r="D666" s="243" t="s">
        <v>469</v>
      </c>
      <c r="E666" s="244" t="s">
        <v>2321</v>
      </c>
      <c r="F666" s="245" t="s">
        <v>2322</v>
      </c>
      <c r="G666" s="246" t="s">
        <v>236</v>
      </c>
      <c r="H666" s="247">
        <v>15.9</v>
      </c>
      <c r="I666" s="248"/>
      <c r="J666" s="249">
        <f>ROUND(I666*H666,2)</f>
        <v>0</v>
      </c>
      <c r="K666" s="250"/>
      <c r="L666" s="251"/>
      <c r="M666" s="252" t="s">
        <v>1</v>
      </c>
      <c r="N666" s="253" t="s">
        <v>38</v>
      </c>
      <c r="O666" s="88"/>
      <c r="P666" s="234">
        <f>O666*H666</f>
        <v>0</v>
      </c>
      <c r="Q666" s="234">
        <v>0.0070000000000000001</v>
      </c>
      <c r="R666" s="234">
        <f>Q666*H666</f>
        <v>0.11130000000000001</v>
      </c>
      <c r="S666" s="234">
        <v>0</v>
      </c>
      <c r="T666" s="235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236" t="s">
        <v>214</v>
      </c>
      <c r="AT666" s="236" t="s">
        <v>469</v>
      </c>
      <c r="AU666" s="236" t="s">
        <v>82</v>
      </c>
      <c r="AY666" s="14" t="s">
        <v>182</v>
      </c>
      <c r="BE666" s="237">
        <f>IF(N666="základní",J666,0)</f>
        <v>0</v>
      </c>
      <c r="BF666" s="237">
        <f>IF(N666="snížená",J666,0)</f>
        <v>0</v>
      </c>
      <c r="BG666" s="237">
        <f>IF(N666="zákl. přenesená",J666,0)</f>
        <v>0</v>
      </c>
      <c r="BH666" s="237">
        <f>IF(N666="sníž. přenesená",J666,0)</f>
        <v>0</v>
      </c>
      <c r="BI666" s="237">
        <f>IF(N666="nulová",J666,0)</f>
        <v>0</v>
      </c>
      <c r="BJ666" s="14" t="s">
        <v>80</v>
      </c>
      <c r="BK666" s="237">
        <f>ROUND(I666*H666,2)</f>
        <v>0</v>
      </c>
      <c r="BL666" s="14" t="s">
        <v>187</v>
      </c>
      <c r="BM666" s="236" t="s">
        <v>2323</v>
      </c>
    </row>
    <row r="667" s="2" customFormat="1" ht="16.5" customHeight="1">
      <c r="A667" s="35"/>
      <c r="B667" s="36"/>
      <c r="C667" s="224" t="s">
        <v>2324</v>
      </c>
      <c r="D667" s="224" t="s">
        <v>184</v>
      </c>
      <c r="E667" s="225" t="s">
        <v>2325</v>
      </c>
      <c r="F667" s="226" t="s">
        <v>2326</v>
      </c>
      <c r="G667" s="227" t="s">
        <v>236</v>
      </c>
      <c r="H667" s="228">
        <v>21.800000000000001</v>
      </c>
      <c r="I667" s="229"/>
      <c r="J667" s="230">
        <f>ROUND(I667*H667,2)</f>
        <v>0</v>
      </c>
      <c r="K667" s="231"/>
      <c r="L667" s="41"/>
      <c r="M667" s="232" t="s">
        <v>1</v>
      </c>
      <c r="N667" s="233" t="s">
        <v>38</v>
      </c>
      <c r="O667" s="88"/>
      <c r="P667" s="234">
        <f>O667*H667</f>
        <v>0</v>
      </c>
      <c r="Q667" s="234">
        <v>0</v>
      </c>
      <c r="R667" s="234">
        <f>Q667*H667</f>
        <v>0</v>
      </c>
      <c r="S667" s="234">
        <v>0</v>
      </c>
      <c r="T667" s="235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36" t="s">
        <v>243</v>
      </c>
      <c r="AT667" s="236" t="s">
        <v>184</v>
      </c>
      <c r="AU667" s="236" t="s">
        <v>82</v>
      </c>
      <c r="AY667" s="14" t="s">
        <v>182</v>
      </c>
      <c r="BE667" s="237">
        <f>IF(N667="základní",J667,0)</f>
        <v>0</v>
      </c>
      <c r="BF667" s="237">
        <f>IF(N667="snížená",J667,0)</f>
        <v>0</v>
      </c>
      <c r="BG667" s="237">
        <f>IF(N667="zákl. přenesená",J667,0)</f>
        <v>0</v>
      </c>
      <c r="BH667" s="237">
        <f>IF(N667="sníž. přenesená",J667,0)</f>
        <v>0</v>
      </c>
      <c r="BI667" s="237">
        <f>IF(N667="nulová",J667,0)</f>
        <v>0</v>
      </c>
      <c r="BJ667" s="14" t="s">
        <v>80</v>
      </c>
      <c r="BK667" s="237">
        <f>ROUND(I667*H667,2)</f>
        <v>0</v>
      </c>
      <c r="BL667" s="14" t="s">
        <v>243</v>
      </c>
      <c r="BM667" s="236" t="s">
        <v>2327</v>
      </c>
    </row>
    <row r="668" s="2" customFormat="1" ht="16.5" customHeight="1">
      <c r="A668" s="35"/>
      <c r="B668" s="36"/>
      <c r="C668" s="243" t="s">
        <v>2328</v>
      </c>
      <c r="D668" s="243" t="s">
        <v>469</v>
      </c>
      <c r="E668" s="244" t="s">
        <v>2329</v>
      </c>
      <c r="F668" s="245" t="s">
        <v>2330</v>
      </c>
      <c r="G668" s="246" t="s">
        <v>236</v>
      </c>
      <c r="H668" s="247">
        <v>21.800000000000001</v>
      </c>
      <c r="I668" s="248"/>
      <c r="J668" s="249">
        <f>ROUND(I668*H668,2)</f>
        <v>0</v>
      </c>
      <c r="K668" s="250"/>
      <c r="L668" s="251"/>
      <c r="M668" s="252" t="s">
        <v>1</v>
      </c>
      <c r="N668" s="253" t="s">
        <v>38</v>
      </c>
      <c r="O668" s="88"/>
      <c r="P668" s="234">
        <f>O668*H668</f>
        <v>0</v>
      </c>
      <c r="Q668" s="234">
        <v>0.0030000000000000001</v>
      </c>
      <c r="R668" s="234">
        <f>Q668*H668</f>
        <v>0.0654</v>
      </c>
      <c r="S668" s="234">
        <v>0</v>
      </c>
      <c r="T668" s="235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36" t="s">
        <v>308</v>
      </c>
      <c r="AT668" s="236" t="s">
        <v>469</v>
      </c>
      <c r="AU668" s="236" t="s">
        <v>82</v>
      </c>
      <c r="AY668" s="14" t="s">
        <v>182</v>
      </c>
      <c r="BE668" s="237">
        <f>IF(N668="základní",J668,0)</f>
        <v>0</v>
      </c>
      <c r="BF668" s="237">
        <f>IF(N668="snížená",J668,0)</f>
        <v>0</v>
      </c>
      <c r="BG668" s="237">
        <f>IF(N668="zákl. přenesená",J668,0)</f>
        <v>0</v>
      </c>
      <c r="BH668" s="237">
        <f>IF(N668="sníž. přenesená",J668,0)</f>
        <v>0</v>
      </c>
      <c r="BI668" s="237">
        <f>IF(N668="nulová",J668,0)</f>
        <v>0</v>
      </c>
      <c r="BJ668" s="14" t="s">
        <v>80</v>
      </c>
      <c r="BK668" s="237">
        <f>ROUND(I668*H668,2)</f>
        <v>0</v>
      </c>
      <c r="BL668" s="14" t="s">
        <v>243</v>
      </c>
      <c r="BM668" s="236" t="s">
        <v>2331</v>
      </c>
    </row>
    <row r="669" s="2" customFormat="1" ht="33" customHeight="1">
      <c r="A669" s="35"/>
      <c r="B669" s="36"/>
      <c r="C669" s="224" t="s">
        <v>2332</v>
      </c>
      <c r="D669" s="224" t="s">
        <v>184</v>
      </c>
      <c r="E669" s="225" t="s">
        <v>2333</v>
      </c>
      <c r="F669" s="226" t="s">
        <v>2334</v>
      </c>
      <c r="G669" s="227" t="s">
        <v>197</v>
      </c>
      <c r="H669" s="228">
        <v>650</v>
      </c>
      <c r="I669" s="229"/>
      <c r="J669" s="230">
        <f>ROUND(I669*H669,2)</f>
        <v>0</v>
      </c>
      <c r="K669" s="231"/>
      <c r="L669" s="41"/>
      <c r="M669" s="232" t="s">
        <v>1</v>
      </c>
      <c r="N669" s="233" t="s">
        <v>38</v>
      </c>
      <c r="O669" s="88"/>
      <c r="P669" s="234">
        <f>O669*H669</f>
        <v>0</v>
      </c>
      <c r="Q669" s="234">
        <v>0.00063000000000000003</v>
      </c>
      <c r="R669" s="234">
        <f>Q669*H669</f>
        <v>0.40950000000000003</v>
      </c>
      <c r="S669" s="234">
        <v>0</v>
      </c>
      <c r="T669" s="235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36" t="s">
        <v>243</v>
      </c>
      <c r="AT669" s="236" t="s">
        <v>184</v>
      </c>
      <c r="AU669" s="236" t="s">
        <v>82</v>
      </c>
      <c r="AY669" s="14" t="s">
        <v>182</v>
      </c>
      <c r="BE669" s="237">
        <f>IF(N669="základní",J669,0)</f>
        <v>0</v>
      </c>
      <c r="BF669" s="237">
        <f>IF(N669="snížená",J669,0)</f>
        <v>0</v>
      </c>
      <c r="BG669" s="237">
        <f>IF(N669="zákl. přenesená",J669,0)</f>
        <v>0</v>
      </c>
      <c r="BH669" s="237">
        <f>IF(N669="sníž. přenesená",J669,0)</f>
        <v>0</v>
      </c>
      <c r="BI669" s="237">
        <f>IF(N669="nulová",J669,0)</f>
        <v>0</v>
      </c>
      <c r="BJ669" s="14" t="s">
        <v>80</v>
      </c>
      <c r="BK669" s="237">
        <f>ROUND(I669*H669,2)</f>
        <v>0</v>
      </c>
      <c r="BL669" s="14" t="s">
        <v>243</v>
      </c>
      <c r="BM669" s="236" t="s">
        <v>2335</v>
      </c>
    </row>
    <row r="670" s="2" customFormat="1" ht="24.15" customHeight="1">
      <c r="A670" s="35"/>
      <c r="B670" s="36"/>
      <c r="C670" s="224" t="s">
        <v>2336</v>
      </c>
      <c r="D670" s="224" t="s">
        <v>184</v>
      </c>
      <c r="E670" s="225" t="s">
        <v>2337</v>
      </c>
      <c r="F670" s="226" t="s">
        <v>2338</v>
      </c>
      <c r="G670" s="227" t="s">
        <v>197</v>
      </c>
      <c r="H670" s="228">
        <v>650</v>
      </c>
      <c r="I670" s="229"/>
      <c r="J670" s="230">
        <f>ROUND(I670*H670,2)</f>
        <v>0</v>
      </c>
      <c r="K670" s="231"/>
      <c r="L670" s="41"/>
      <c r="M670" s="232" t="s">
        <v>1</v>
      </c>
      <c r="N670" s="233" t="s">
        <v>38</v>
      </c>
      <c r="O670" s="88"/>
      <c r="P670" s="234">
        <f>O670*H670</f>
        <v>0</v>
      </c>
      <c r="Q670" s="234">
        <v>0</v>
      </c>
      <c r="R670" s="234">
        <f>Q670*H670</f>
        <v>0</v>
      </c>
      <c r="S670" s="234">
        <v>0.0070000000000000001</v>
      </c>
      <c r="T670" s="235">
        <f>S670*H670</f>
        <v>4.5499999999999998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236" t="s">
        <v>243</v>
      </c>
      <c r="AT670" s="236" t="s">
        <v>184</v>
      </c>
      <c r="AU670" s="236" t="s">
        <v>82</v>
      </c>
      <c r="AY670" s="14" t="s">
        <v>182</v>
      </c>
      <c r="BE670" s="237">
        <f>IF(N670="základní",J670,0)</f>
        <v>0</v>
      </c>
      <c r="BF670" s="237">
        <f>IF(N670="snížená",J670,0)</f>
        <v>0</v>
      </c>
      <c r="BG670" s="237">
        <f>IF(N670="zákl. přenesená",J670,0)</f>
        <v>0</v>
      </c>
      <c r="BH670" s="237">
        <f>IF(N670="sníž. přenesená",J670,0)</f>
        <v>0</v>
      </c>
      <c r="BI670" s="237">
        <f>IF(N670="nulová",J670,0)</f>
        <v>0</v>
      </c>
      <c r="BJ670" s="14" t="s">
        <v>80</v>
      </c>
      <c r="BK670" s="237">
        <f>ROUND(I670*H670,2)</f>
        <v>0</v>
      </c>
      <c r="BL670" s="14" t="s">
        <v>243</v>
      </c>
      <c r="BM670" s="236" t="s">
        <v>2339</v>
      </c>
    </row>
    <row r="671" s="2" customFormat="1" ht="24.15" customHeight="1">
      <c r="A671" s="35"/>
      <c r="B671" s="36"/>
      <c r="C671" s="224" t="s">
        <v>2340</v>
      </c>
      <c r="D671" s="224" t="s">
        <v>184</v>
      </c>
      <c r="E671" s="225" t="s">
        <v>2341</v>
      </c>
      <c r="F671" s="226" t="s">
        <v>2342</v>
      </c>
      <c r="G671" s="227" t="s">
        <v>236</v>
      </c>
      <c r="H671" s="228">
        <v>25.77</v>
      </c>
      <c r="I671" s="229"/>
      <c r="J671" s="230">
        <f>ROUND(I671*H671,2)</f>
        <v>0</v>
      </c>
      <c r="K671" s="231"/>
      <c r="L671" s="41"/>
      <c r="M671" s="232" t="s">
        <v>1</v>
      </c>
      <c r="N671" s="233" t="s">
        <v>38</v>
      </c>
      <c r="O671" s="88"/>
      <c r="P671" s="234">
        <f>O671*H671</f>
        <v>0</v>
      </c>
      <c r="Q671" s="234">
        <v>0</v>
      </c>
      <c r="R671" s="234">
        <f>Q671*H671</f>
        <v>0</v>
      </c>
      <c r="S671" s="234">
        <v>0</v>
      </c>
      <c r="T671" s="235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36" t="s">
        <v>243</v>
      </c>
      <c r="AT671" s="236" t="s">
        <v>184</v>
      </c>
      <c r="AU671" s="236" t="s">
        <v>82</v>
      </c>
      <c r="AY671" s="14" t="s">
        <v>182</v>
      </c>
      <c r="BE671" s="237">
        <f>IF(N671="základní",J671,0)</f>
        <v>0</v>
      </c>
      <c r="BF671" s="237">
        <f>IF(N671="snížená",J671,0)</f>
        <v>0</v>
      </c>
      <c r="BG671" s="237">
        <f>IF(N671="zákl. přenesená",J671,0)</f>
        <v>0</v>
      </c>
      <c r="BH671" s="237">
        <f>IF(N671="sníž. přenesená",J671,0)</f>
        <v>0</v>
      </c>
      <c r="BI671" s="237">
        <f>IF(N671="nulová",J671,0)</f>
        <v>0</v>
      </c>
      <c r="BJ671" s="14" t="s">
        <v>80</v>
      </c>
      <c r="BK671" s="237">
        <f>ROUND(I671*H671,2)</f>
        <v>0</v>
      </c>
      <c r="BL671" s="14" t="s">
        <v>243</v>
      </c>
      <c r="BM671" s="236" t="s">
        <v>2343</v>
      </c>
    </row>
    <row r="672" s="2" customFormat="1" ht="21.75" customHeight="1">
      <c r="A672" s="35"/>
      <c r="B672" s="36"/>
      <c r="C672" s="243" t="s">
        <v>2344</v>
      </c>
      <c r="D672" s="243" t="s">
        <v>469</v>
      </c>
      <c r="E672" s="244" t="s">
        <v>2345</v>
      </c>
      <c r="F672" s="245" t="s">
        <v>2346</v>
      </c>
      <c r="G672" s="246" t="s">
        <v>236</v>
      </c>
      <c r="H672" s="247">
        <v>28.347000000000001</v>
      </c>
      <c r="I672" s="248"/>
      <c r="J672" s="249">
        <f>ROUND(I672*H672,2)</f>
        <v>0</v>
      </c>
      <c r="K672" s="250"/>
      <c r="L672" s="251"/>
      <c r="M672" s="252" t="s">
        <v>1</v>
      </c>
      <c r="N672" s="253" t="s">
        <v>38</v>
      </c>
      <c r="O672" s="88"/>
      <c r="P672" s="234">
        <f>O672*H672</f>
        <v>0</v>
      </c>
      <c r="Q672" s="234">
        <v>0.00020000000000000001</v>
      </c>
      <c r="R672" s="234">
        <f>Q672*H672</f>
        <v>0.0056694000000000007</v>
      </c>
      <c r="S672" s="234">
        <v>0</v>
      </c>
      <c r="T672" s="235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36" t="s">
        <v>978</v>
      </c>
      <c r="AT672" s="236" t="s">
        <v>469</v>
      </c>
      <c r="AU672" s="236" t="s">
        <v>82</v>
      </c>
      <c r="AY672" s="14" t="s">
        <v>182</v>
      </c>
      <c r="BE672" s="237">
        <f>IF(N672="základní",J672,0)</f>
        <v>0</v>
      </c>
      <c r="BF672" s="237">
        <f>IF(N672="snížená",J672,0)</f>
        <v>0</v>
      </c>
      <c r="BG672" s="237">
        <f>IF(N672="zákl. přenesená",J672,0)</f>
        <v>0</v>
      </c>
      <c r="BH672" s="237">
        <f>IF(N672="sníž. přenesená",J672,0)</f>
        <v>0</v>
      </c>
      <c r="BI672" s="237">
        <f>IF(N672="nulová",J672,0)</f>
        <v>0</v>
      </c>
      <c r="BJ672" s="14" t="s">
        <v>80</v>
      </c>
      <c r="BK672" s="237">
        <f>ROUND(I672*H672,2)</f>
        <v>0</v>
      </c>
      <c r="BL672" s="14" t="s">
        <v>631</v>
      </c>
      <c r="BM672" s="236" t="s">
        <v>2347</v>
      </c>
    </row>
    <row r="673" s="2" customFormat="1" ht="24.15" customHeight="1">
      <c r="A673" s="35"/>
      <c r="B673" s="36"/>
      <c r="C673" s="224" t="s">
        <v>2348</v>
      </c>
      <c r="D673" s="224" t="s">
        <v>184</v>
      </c>
      <c r="E673" s="225" t="s">
        <v>2349</v>
      </c>
      <c r="F673" s="226" t="s">
        <v>2350</v>
      </c>
      <c r="G673" s="227" t="s">
        <v>241</v>
      </c>
      <c r="H673" s="228">
        <v>1.7</v>
      </c>
      <c r="I673" s="229"/>
      <c r="J673" s="230">
        <f>ROUND(I673*H673,2)</f>
        <v>0</v>
      </c>
      <c r="K673" s="231"/>
      <c r="L673" s="41"/>
      <c r="M673" s="232" t="s">
        <v>1</v>
      </c>
      <c r="N673" s="233" t="s">
        <v>38</v>
      </c>
      <c r="O673" s="88"/>
      <c r="P673" s="234">
        <f>O673*H673</f>
        <v>0</v>
      </c>
      <c r="Q673" s="234">
        <v>0</v>
      </c>
      <c r="R673" s="234">
        <f>Q673*H673</f>
        <v>0</v>
      </c>
      <c r="S673" s="234">
        <v>0</v>
      </c>
      <c r="T673" s="235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36" t="s">
        <v>243</v>
      </c>
      <c r="AT673" s="236" t="s">
        <v>184</v>
      </c>
      <c r="AU673" s="236" t="s">
        <v>82</v>
      </c>
      <c r="AY673" s="14" t="s">
        <v>182</v>
      </c>
      <c r="BE673" s="237">
        <f>IF(N673="základní",J673,0)</f>
        <v>0</v>
      </c>
      <c r="BF673" s="237">
        <f>IF(N673="snížená",J673,0)</f>
        <v>0</v>
      </c>
      <c r="BG673" s="237">
        <f>IF(N673="zákl. přenesená",J673,0)</f>
        <v>0</v>
      </c>
      <c r="BH673" s="237">
        <f>IF(N673="sníž. přenesená",J673,0)</f>
        <v>0</v>
      </c>
      <c r="BI673" s="237">
        <f>IF(N673="nulová",J673,0)</f>
        <v>0</v>
      </c>
      <c r="BJ673" s="14" t="s">
        <v>80</v>
      </c>
      <c r="BK673" s="237">
        <f>ROUND(I673*H673,2)</f>
        <v>0</v>
      </c>
      <c r="BL673" s="14" t="s">
        <v>243</v>
      </c>
      <c r="BM673" s="236" t="s">
        <v>2351</v>
      </c>
    </row>
    <row r="674" s="2" customFormat="1" ht="16.5" customHeight="1">
      <c r="A674" s="35"/>
      <c r="B674" s="36"/>
      <c r="C674" s="243" t="s">
        <v>2352</v>
      </c>
      <c r="D674" s="243" t="s">
        <v>469</v>
      </c>
      <c r="E674" s="244" t="s">
        <v>2353</v>
      </c>
      <c r="F674" s="245" t="s">
        <v>2354</v>
      </c>
      <c r="G674" s="246" t="s">
        <v>197</v>
      </c>
      <c r="H674" s="247">
        <v>1.8700000000000001</v>
      </c>
      <c r="I674" s="248"/>
      <c r="J674" s="249">
        <f>ROUND(I674*H674,2)</f>
        <v>0</v>
      </c>
      <c r="K674" s="250"/>
      <c r="L674" s="251"/>
      <c r="M674" s="252" t="s">
        <v>1</v>
      </c>
      <c r="N674" s="253" t="s">
        <v>38</v>
      </c>
      <c r="O674" s="88"/>
      <c r="P674" s="234">
        <f>O674*H674</f>
        <v>0</v>
      </c>
      <c r="Q674" s="234">
        <v>0.017999999999999999</v>
      </c>
      <c r="R674" s="234">
        <f>Q674*H674</f>
        <v>0.033660000000000002</v>
      </c>
      <c r="S674" s="234">
        <v>0</v>
      </c>
      <c r="T674" s="235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36" t="s">
        <v>978</v>
      </c>
      <c r="AT674" s="236" t="s">
        <v>469</v>
      </c>
      <c r="AU674" s="236" t="s">
        <v>82</v>
      </c>
      <c r="AY674" s="14" t="s">
        <v>182</v>
      </c>
      <c r="BE674" s="237">
        <f>IF(N674="základní",J674,0)</f>
        <v>0</v>
      </c>
      <c r="BF674" s="237">
        <f>IF(N674="snížená",J674,0)</f>
        <v>0</v>
      </c>
      <c r="BG674" s="237">
        <f>IF(N674="zákl. přenesená",J674,0)</f>
        <v>0</v>
      </c>
      <c r="BH674" s="237">
        <f>IF(N674="sníž. přenesená",J674,0)</f>
        <v>0</v>
      </c>
      <c r="BI674" s="237">
        <f>IF(N674="nulová",J674,0)</f>
        <v>0</v>
      </c>
      <c r="BJ674" s="14" t="s">
        <v>80</v>
      </c>
      <c r="BK674" s="237">
        <f>ROUND(I674*H674,2)</f>
        <v>0</v>
      </c>
      <c r="BL674" s="14" t="s">
        <v>631</v>
      </c>
      <c r="BM674" s="236" t="s">
        <v>2355</v>
      </c>
    </row>
    <row r="675" s="2" customFormat="1" ht="24.15" customHeight="1">
      <c r="A675" s="35"/>
      <c r="B675" s="36"/>
      <c r="C675" s="224" t="s">
        <v>2356</v>
      </c>
      <c r="D675" s="224" t="s">
        <v>184</v>
      </c>
      <c r="E675" s="225" t="s">
        <v>2357</v>
      </c>
      <c r="F675" s="226" t="s">
        <v>2358</v>
      </c>
      <c r="G675" s="227" t="s">
        <v>197</v>
      </c>
      <c r="H675" s="228">
        <v>27.869</v>
      </c>
      <c r="I675" s="229"/>
      <c r="J675" s="230">
        <f>ROUND(I675*H675,2)</f>
        <v>0</v>
      </c>
      <c r="K675" s="231"/>
      <c r="L675" s="41"/>
      <c r="M675" s="232" t="s">
        <v>1</v>
      </c>
      <c r="N675" s="233" t="s">
        <v>38</v>
      </c>
      <c r="O675" s="88"/>
      <c r="P675" s="234">
        <f>O675*H675</f>
        <v>0</v>
      </c>
      <c r="Q675" s="234">
        <v>0.00025000000000000001</v>
      </c>
      <c r="R675" s="234">
        <f>Q675*H675</f>
        <v>0.0069672500000000004</v>
      </c>
      <c r="S675" s="234">
        <v>0</v>
      </c>
      <c r="T675" s="235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36" t="s">
        <v>243</v>
      </c>
      <c r="AT675" s="236" t="s">
        <v>184</v>
      </c>
      <c r="AU675" s="236" t="s">
        <v>82</v>
      </c>
      <c r="AY675" s="14" t="s">
        <v>182</v>
      </c>
      <c r="BE675" s="237">
        <f>IF(N675="základní",J675,0)</f>
        <v>0</v>
      </c>
      <c r="BF675" s="237">
        <f>IF(N675="snížená",J675,0)</f>
        <v>0</v>
      </c>
      <c r="BG675" s="237">
        <f>IF(N675="zákl. přenesená",J675,0)</f>
        <v>0</v>
      </c>
      <c r="BH675" s="237">
        <f>IF(N675="sníž. přenesená",J675,0)</f>
        <v>0</v>
      </c>
      <c r="BI675" s="237">
        <f>IF(N675="nulová",J675,0)</f>
        <v>0</v>
      </c>
      <c r="BJ675" s="14" t="s">
        <v>80</v>
      </c>
      <c r="BK675" s="237">
        <f>ROUND(I675*H675,2)</f>
        <v>0</v>
      </c>
      <c r="BL675" s="14" t="s">
        <v>243</v>
      </c>
      <c r="BM675" s="236" t="s">
        <v>2359</v>
      </c>
    </row>
    <row r="676" s="2" customFormat="1" ht="24.15" customHeight="1">
      <c r="A676" s="35"/>
      <c r="B676" s="36"/>
      <c r="C676" s="243" t="s">
        <v>2360</v>
      </c>
      <c r="D676" s="243" t="s">
        <v>469</v>
      </c>
      <c r="E676" s="244" t="s">
        <v>2361</v>
      </c>
      <c r="F676" s="245" t="s">
        <v>2362</v>
      </c>
      <c r="G676" s="246" t="s">
        <v>220</v>
      </c>
      <c r="H676" s="247">
        <v>10.878</v>
      </c>
      <c r="I676" s="248"/>
      <c r="J676" s="249">
        <f>ROUND(I676*H676,2)</f>
        <v>0</v>
      </c>
      <c r="K676" s="250"/>
      <c r="L676" s="251"/>
      <c r="M676" s="252" t="s">
        <v>1</v>
      </c>
      <c r="N676" s="253" t="s">
        <v>38</v>
      </c>
      <c r="O676" s="88"/>
      <c r="P676" s="234">
        <f>O676*H676</f>
        <v>0</v>
      </c>
      <c r="Q676" s="234">
        <v>1</v>
      </c>
      <c r="R676" s="234">
        <f>Q676*H676</f>
        <v>10.878</v>
      </c>
      <c r="S676" s="234">
        <v>0</v>
      </c>
      <c r="T676" s="235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36" t="s">
        <v>308</v>
      </c>
      <c r="AT676" s="236" t="s">
        <v>469</v>
      </c>
      <c r="AU676" s="236" t="s">
        <v>82</v>
      </c>
      <c r="AY676" s="14" t="s">
        <v>182</v>
      </c>
      <c r="BE676" s="237">
        <f>IF(N676="základní",J676,0)</f>
        <v>0</v>
      </c>
      <c r="BF676" s="237">
        <f>IF(N676="snížená",J676,0)</f>
        <v>0</v>
      </c>
      <c r="BG676" s="237">
        <f>IF(N676="zákl. přenesená",J676,0)</f>
        <v>0</v>
      </c>
      <c r="BH676" s="237">
        <f>IF(N676="sníž. přenesená",J676,0)</f>
        <v>0</v>
      </c>
      <c r="BI676" s="237">
        <f>IF(N676="nulová",J676,0)</f>
        <v>0</v>
      </c>
      <c r="BJ676" s="14" t="s">
        <v>80</v>
      </c>
      <c r="BK676" s="237">
        <f>ROUND(I676*H676,2)</f>
        <v>0</v>
      </c>
      <c r="BL676" s="14" t="s">
        <v>243</v>
      </c>
      <c r="BM676" s="236" t="s">
        <v>2363</v>
      </c>
    </row>
    <row r="677" s="2" customFormat="1" ht="24.15" customHeight="1">
      <c r="A677" s="35"/>
      <c r="B677" s="36"/>
      <c r="C677" s="224" t="s">
        <v>2364</v>
      </c>
      <c r="D677" s="224" t="s">
        <v>184</v>
      </c>
      <c r="E677" s="225" t="s">
        <v>2365</v>
      </c>
      <c r="F677" s="226" t="s">
        <v>2366</v>
      </c>
      <c r="G677" s="227" t="s">
        <v>236</v>
      </c>
      <c r="H677" s="228">
        <v>69.010000000000005</v>
      </c>
      <c r="I677" s="229"/>
      <c r="J677" s="230">
        <f>ROUND(I677*H677,2)</f>
        <v>0</v>
      </c>
      <c r="K677" s="231"/>
      <c r="L677" s="41"/>
      <c r="M677" s="232" t="s">
        <v>1</v>
      </c>
      <c r="N677" s="233" t="s">
        <v>38</v>
      </c>
      <c r="O677" s="88"/>
      <c r="P677" s="234">
        <f>O677*H677</f>
        <v>0</v>
      </c>
      <c r="Q677" s="234">
        <v>2.0000000000000002E-05</v>
      </c>
      <c r="R677" s="234">
        <f>Q677*H677</f>
        <v>0.0013802000000000003</v>
      </c>
      <c r="S677" s="234">
        <v>0</v>
      </c>
      <c r="T677" s="235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36" t="s">
        <v>243</v>
      </c>
      <c r="AT677" s="236" t="s">
        <v>184</v>
      </c>
      <c r="AU677" s="236" t="s">
        <v>82</v>
      </c>
      <c r="AY677" s="14" t="s">
        <v>182</v>
      </c>
      <c r="BE677" s="237">
        <f>IF(N677="základní",J677,0)</f>
        <v>0</v>
      </c>
      <c r="BF677" s="237">
        <f>IF(N677="snížená",J677,0)</f>
        <v>0</v>
      </c>
      <c r="BG677" s="237">
        <f>IF(N677="zákl. přenesená",J677,0)</f>
        <v>0</v>
      </c>
      <c r="BH677" s="237">
        <f>IF(N677="sníž. přenesená",J677,0)</f>
        <v>0</v>
      </c>
      <c r="BI677" s="237">
        <f>IF(N677="nulová",J677,0)</f>
        <v>0</v>
      </c>
      <c r="BJ677" s="14" t="s">
        <v>80</v>
      </c>
      <c r="BK677" s="237">
        <f>ROUND(I677*H677,2)</f>
        <v>0</v>
      </c>
      <c r="BL677" s="14" t="s">
        <v>243</v>
      </c>
      <c r="BM677" s="236" t="s">
        <v>2367</v>
      </c>
    </row>
    <row r="678" s="2" customFormat="1" ht="24.15" customHeight="1">
      <c r="A678" s="35"/>
      <c r="B678" s="36"/>
      <c r="C678" s="243" t="s">
        <v>2368</v>
      </c>
      <c r="D678" s="243" t="s">
        <v>469</v>
      </c>
      <c r="E678" s="244" t="s">
        <v>2369</v>
      </c>
      <c r="F678" s="245" t="s">
        <v>2370</v>
      </c>
      <c r="G678" s="246" t="s">
        <v>220</v>
      </c>
      <c r="H678" s="247">
        <v>1.488</v>
      </c>
      <c r="I678" s="248"/>
      <c r="J678" s="249">
        <f>ROUND(I678*H678,2)</f>
        <v>0</v>
      </c>
      <c r="K678" s="250"/>
      <c r="L678" s="251"/>
      <c r="M678" s="252" t="s">
        <v>1</v>
      </c>
      <c r="N678" s="253" t="s">
        <v>38</v>
      </c>
      <c r="O678" s="88"/>
      <c r="P678" s="234">
        <f>O678*H678</f>
        <v>0</v>
      </c>
      <c r="Q678" s="234">
        <v>1</v>
      </c>
      <c r="R678" s="234">
        <f>Q678*H678</f>
        <v>1.488</v>
      </c>
      <c r="S678" s="234">
        <v>0</v>
      </c>
      <c r="T678" s="235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36" t="s">
        <v>308</v>
      </c>
      <c r="AT678" s="236" t="s">
        <v>469</v>
      </c>
      <c r="AU678" s="236" t="s">
        <v>82</v>
      </c>
      <c r="AY678" s="14" t="s">
        <v>182</v>
      </c>
      <c r="BE678" s="237">
        <f>IF(N678="základní",J678,0)</f>
        <v>0</v>
      </c>
      <c r="BF678" s="237">
        <f>IF(N678="snížená",J678,0)</f>
        <v>0</v>
      </c>
      <c r="BG678" s="237">
        <f>IF(N678="zákl. přenesená",J678,0)</f>
        <v>0</v>
      </c>
      <c r="BH678" s="237">
        <f>IF(N678="sníž. přenesená",J678,0)</f>
        <v>0</v>
      </c>
      <c r="BI678" s="237">
        <f>IF(N678="nulová",J678,0)</f>
        <v>0</v>
      </c>
      <c r="BJ678" s="14" t="s">
        <v>80</v>
      </c>
      <c r="BK678" s="237">
        <f>ROUND(I678*H678,2)</f>
        <v>0</v>
      </c>
      <c r="BL678" s="14" t="s">
        <v>243</v>
      </c>
      <c r="BM678" s="236" t="s">
        <v>2371</v>
      </c>
    </row>
    <row r="679" s="2" customFormat="1" ht="16.5" customHeight="1">
      <c r="A679" s="35"/>
      <c r="B679" s="36"/>
      <c r="C679" s="224" t="s">
        <v>2372</v>
      </c>
      <c r="D679" s="224" t="s">
        <v>184</v>
      </c>
      <c r="E679" s="225" t="s">
        <v>2373</v>
      </c>
      <c r="F679" s="226" t="s">
        <v>2374</v>
      </c>
      <c r="G679" s="227" t="s">
        <v>236</v>
      </c>
      <c r="H679" s="228">
        <v>15.550000000000001</v>
      </c>
      <c r="I679" s="229"/>
      <c r="J679" s="230">
        <f>ROUND(I679*H679,2)</f>
        <v>0</v>
      </c>
      <c r="K679" s="231"/>
      <c r="L679" s="41"/>
      <c r="M679" s="232" t="s">
        <v>1</v>
      </c>
      <c r="N679" s="233" t="s">
        <v>38</v>
      </c>
      <c r="O679" s="88"/>
      <c r="P679" s="234">
        <f>O679*H679</f>
        <v>0</v>
      </c>
      <c r="Q679" s="234">
        <v>3.0000000000000001E-05</v>
      </c>
      <c r="R679" s="234">
        <f>Q679*H679</f>
        <v>0.00046650000000000001</v>
      </c>
      <c r="S679" s="234">
        <v>0</v>
      </c>
      <c r="T679" s="235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36" t="s">
        <v>243</v>
      </c>
      <c r="AT679" s="236" t="s">
        <v>184</v>
      </c>
      <c r="AU679" s="236" t="s">
        <v>82</v>
      </c>
      <c r="AY679" s="14" t="s">
        <v>182</v>
      </c>
      <c r="BE679" s="237">
        <f>IF(N679="základní",J679,0)</f>
        <v>0</v>
      </c>
      <c r="BF679" s="237">
        <f>IF(N679="snížená",J679,0)</f>
        <v>0</v>
      </c>
      <c r="BG679" s="237">
        <f>IF(N679="zákl. přenesená",J679,0)</f>
        <v>0</v>
      </c>
      <c r="BH679" s="237">
        <f>IF(N679="sníž. přenesená",J679,0)</f>
        <v>0</v>
      </c>
      <c r="BI679" s="237">
        <f>IF(N679="nulová",J679,0)</f>
        <v>0</v>
      </c>
      <c r="BJ679" s="14" t="s">
        <v>80</v>
      </c>
      <c r="BK679" s="237">
        <f>ROUND(I679*H679,2)</f>
        <v>0</v>
      </c>
      <c r="BL679" s="14" t="s">
        <v>243</v>
      </c>
      <c r="BM679" s="236" t="s">
        <v>2375</v>
      </c>
    </row>
    <row r="680" s="2" customFormat="1" ht="24.15" customHeight="1">
      <c r="A680" s="35"/>
      <c r="B680" s="36"/>
      <c r="C680" s="224" t="s">
        <v>2376</v>
      </c>
      <c r="D680" s="224" t="s">
        <v>184</v>
      </c>
      <c r="E680" s="225" t="s">
        <v>2377</v>
      </c>
      <c r="F680" s="226" t="s">
        <v>2378</v>
      </c>
      <c r="G680" s="227" t="s">
        <v>241</v>
      </c>
      <c r="H680" s="228">
        <v>9</v>
      </c>
      <c r="I680" s="229"/>
      <c r="J680" s="230">
        <f>ROUND(I680*H680,2)</f>
        <v>0</v>
      </c>
      <c r="K680" s="231"/>
      <c r="L680" s="41"/>
      <c r="M680" s="232" t="s">
        <v>1</v>
      </c>
      <c r="N680" s="233" t="s">
        <v>38</v>
      </c>
      <c r="O680" s="88"/>
      <c r="P680" s="234">
        <f>O680*H680</f>
        <v>0</v>
      </c>
      <c r="Q680" s="234">
        <v>0</v>
      </c>
      <c r="R680" s="234">
        <f>Q680*H680</f>
        <v>0</v>
      </c>
      <c r="S680" s="234">
        <v>0</v>
      </c>
      <c r="T680" s="235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36" t="s">
        <v>243</v>
      </c>
      <c r="AT680" s="236" t="s">
        <v>184</v>
      </c>
      <c r="AU680" s="236" t="s">
        <v>82</v>
      </c>
      <c r="AY680" s="14" t="s">
        <v>182</v>
      </c>
      <c r="BE680" s="237">
        <f>IF(N680="základní",J680,0)</f>
        <v>0</v>
      </c>
      <c r="BF680" s="237">
        <f>IF(N680="snížená",J680,0)</f>
        <v>0</v>
      </c>
      <c r="BG680" s="237">
        <f>IF(N680="zákl. přenesená",J680,0)</f>
        <v>0</v>
      </c>
      <c r="BH680" s="237">
        <f>IF(N680="sníž. přenesená",J680,0)</f>
        <v>0</v>
      </c>
      <c r="BI680" s="237">
        <f>IF(N680="nulová",J680,0)</f>
        <v>0</v>
      </c>
      <c r="BJ680" s="14" t="s">
        <v>80</v>
      </c>
      <c r="BK680" s="237">
        <f>ROUND(I680*H680,2)</f>
        <v>0</v>
      </c>
      <c r="BL680" s="14" t="s">
        <v>243</v>
      </c>
      <c r="BM680" s="236" t="s">
        <v>2379</v>
      </c>
    </row>
    <row r="681" s="2" customFormat="1" ht="16.5" customHeight="1">
      <c r="A681" s="35"/>
      <c r="B681" s="36"/>
      <c r="C681" s="224" t="s">
        <v>2380</v>
      </c>
      <c r="D681" s="224" t="s">
        <v>184</v>
      </c>
      <c r="E681" s="225" t="s">
        <v>2381</v>
      </c>
      <c r="F681" s="226" t="s">
        <v>2382</v>
      </c>
      <c r="G681" s="227" t="s">
        <v>197</v>
      </c>
      <c r="H681" s="228">
        <v>9.9000000000000004</v>
      </c>
      <c r="I681" s="229"/>
      <c r="J681" s="230">
        <f>ROUND(I681*H681,2)</f>
        <v>0</v>
      </c>
      <c r="K681" s="231"/>
      <c r="L681" s="41"/>
      <c r="M681" s="232" t="s">
        <v>1</v>
      </c>
      <c r="N681" s="233" t="s">
        <v>38</v>
      </c>
      <c r="O681" s="88"/>
      <c r="P681" s="234">
        <f>O681*H681</f>
        <v>0</v>
      </c>
      <c r="Q681" s="234">
        <v>2.0000000000000002E-05</v>
      </c>
      <c r="R681" s="234">
        <f>Q681*H681</f>
        <v>0.00019800000000000002</v>
      </c>
      <c r="S681" s="234">
        <v>0</v>
      </c>
      <c r="T681" s="235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36" t="s">
        <v>243</v>
      </c>
      <c r="AT681" s="236" t="s">
        <v>184</v>
      </c>
      <c r="AU681" s="236" t="s">
        <v>82</v>
      </c>
      <c r="AY681" s="14" t="s">
        <v>182</v>
      </c>
      <c r="BE681" s="237">
        <f>IF(N681="základní",J681,0)</f>
        <v>0</v>
      </c>
      <c r="BF681" s="237">
        <f>IF(N681="snížená",J681,0)</f>
        <v>0</v>
      </c>
      <c r="BG681" s="237">
        <f>IF(N681="zákl. přenesená",J681,0)</f>
        <v>0</v>
      </c>
      <c r="BH681" s="237">
        <f>IF(N681="sníž. přenesená",J681,0)</f>
        <v>0</v>
      </c>
      <c r="BI681" s="237">
        <f>IF(N681="nulová",J681,0)</f>
        <v>0</v>
      </c>
      <c r="BJ681" s="14" t="s">
        <v>80</v>
      </c>
      <c r="BK681" s="237">
        <f>ROUND(I681*H681,2)</f>
        <v>0</v>
      </c>
      <c r="BL681" s="14" t="s">
        <v>243</v>
      </c>
      <c r="BM681" s="236" t="s">
        <v>2383</v>
      </c>
    </row>
    <row r="682" s="2" customFormat="1" ht="21.75" customHeight="1">
      <c r="A682" s="35"/>
      <c r="B682" s="36"/>
      <c r="C682" s="243" t="s">
        <v>2384</v>
      </c>
      <c r="D682" s="243" t="s">
        <v>469</v>
      </c>
      <c r="E682" s="244" t="s">
        <v>2385</v>
      </c>
      <c r="F682" s="245" t="s">
        <v>2386</v>
      </c>
      <c r="G682" s="246" t="s">
        <v>241</v>
      </c>
      <c r="H682" s="247">
        <v>20</v>
      </c>
      <c r="I682" s="248"/>
      <c r="J682" s="249">
        <f>ROUND(I682*H682,2)</f>
        <v>0</v>
      </c>
      <c r="K682" s="250"/>
      <c r="L682" s="251"/>
      <c r="M682" s="252" t="s">
        <v>1</v>
      </c>
      <c r="N682" s="253" t="s">
        <v>38</v>
      </c>
      <c r="O682" s="88"/>
      <c r="P682" s="234">
        <f>O682*H682</f>
        <v>0</v>
      </c>
      <c r="Q682" s="234">
        <v>0.014</v>
      </c>
      <c r="R682" s="234">
        <f>Q682*H682</f>
        <v>0.28000000000000003</v>
      </c>
      <c r="S682" s="234">
        <v>0</v>
      </c>
      <c r="T682" s="235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36" t="s">
        <v>308</v>
      </c>
      <c r="AT682" s="236" t="s">
        <v>469</v>
      </c>
      <c r="AU682" s="236" t="s">
        <v>82</v>
      </c>
      <c r="AY682" s="14" t="s">
        <v>182</v>
      </c>
      <c r="BE682" s="237">
        <f>IF(N682="základní",J682,0)</f>
        <v>0</v>
      </c>
      <c r="BF682" s="237">
        <f>IF(N682="snížená",J682,0)</f>
        <v>0</v>
      </c>
      <c r="BG682" s="237">
        <f>IF(N682="zákl. přenesená",J682,0)</f>
        <v>0</v>
      </c>
      <c r="BH682" s="237">
        <f>IF(N682="sníž. přenesená",J682,0)</f>
        <v>0</v>
      </c>
      <c r="BI682" s="237">
        <f>IF(N682="nulová",J682,0)</f>
        <v>0</v>
      </c>
      <c r="BJ682" s="14" t="s">
        <v>80</v>
      </c>
      <c r="BK682" s="237">
        <f>ROUND(I682*H682,2)</f>
        <v>0</v>
      </c>
      <c r="BL682" s="14" t="s">
        <v>243</v>
      </c>
      <c r="BM682" s="236" t="s">
        <v>2387</v>
      </c>
    </row>
    <row r="683" s="2" customFormat="1" ht="24.15" customHeight="1">
      <c r="A683" s="35"/>
      <c r="B683" s="36"/>
      <c r="C683" s="224" t="s">
        <v>2388</v>
      </c>
      <c r="D683" s="224" t="s">
        <v>184</v>
      </c>
      <c r="E683" s="225" t="s">
        <v>2389</v>
      </c>
      <c r="F683" s="226" t="s">
        <v>2390</v>
      </c>
      <c r="G683" s="227" t="s">
        <v>241</v>
      </c>
      <c r="H683" s="228">
        <v>2</v>
      </c>
      <c r="I683" s="229"/>
      <c r="J683" s="230">
        <f>ROUND(I683*H683,2)</f>
        <v>0</v>
      </c>
      <c r="K683" s="231"/>
      <c r="L683" s="41"/>
      <c r="M683" s="232" t="s">
        <v>1</v>
      </c>
      <c r="N683" s="233" t="s">
        <v>38</v>
      </c>
      <c r="O683" s="88"/>
      <c r="P683" s="234">
        <f>O683*H683</f>
        <v>0</v>
      </c>
      <c r="Q683" s="234">
        <v>0</v>
      </c>
      <c r="R683" s="234">
        <f>Q683*H683</f>
        <v>0</v>
      </c>
      <c r="S683" s="234">
        <v>0</v>
      </c>
      <c r="T683" s="235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36" t="s">
        <v>243</v>
      </c>
      <c r="AT683" s="236" t="s">
        <v>184</v>
      </c>
      <c r="AU683" s="236" t="s">
        <v>82</v>
      </c>
      <c r="AY683" s="14" t="s">
        <v>182</v>
      </c>
      <c r="BE683" s="237">
        <f>IF(N683="základní",J683,0)</f>
        <v>0</v>
      </c>
      <c r="BF683" s="237">
        <f>IF(N683="snížená",J683,0)</f>
        <v>0</v>
      </c>
      <c r="BG683" s="237">
        <f>IF(N683="zákl. přenesená",J683,0)</f>
        <v>0</v>
      </c>
      <c r="BH683" s="237">
        <f>IF(N683="sníž. přenesená",J683,0)</f>
        <v>0</v>
      </c>
      <c r="BI683" s="237">
        <f>IF(N683="nulová",J683,0)</f>
        <v>0</v>
      </c>
      <c r="BJ683" s="14" t="s">
        <v>80</v>
      </c>
      <c r="BK683" s="237">
        <f>ROUND(I683*H683,2)</f>
        <v>0</v>
      </c>
      <c r="BL683" s="14" t="s">
        <v>243</v>
      </c>
      <c r="BM683" s="236" t="s">
        <v>2391</v>
      </c>
    </row>
    <row r="684" s="2" customFormat="1" ht="16.5" customHeight="1">
      <c r="A684" s="35"/>
      <c r="B684" s="36"/>
      <c r="C684" s="243" t="s">
        <v>2392</v>
      </c>
      <c r="D684" s="243" t="s">
        <v>469</v>
      </c>
      <c r="E684" s="244" t="s">
        <v>2393</v>
      </c>
      <c r="F684" s="245" t="s">
        <v>2394</v>
      </c>
      <c r="G684" s="246" t="s">
        <v>241</v>
      </c>
      <c r="H684" s="247">
        <v>2</v>
      </c>
      <c r="I684" s="248"/>
      <c r="J684" s="249">
        <f>ROUND(I684*H684,2)</f>
        <v>0</v>
      </c>
      <c r="K684" s="250"/>
      <c r="L684" s="251"/>
      <c r="M684" s="252" t="s">
        <v>1</v>
      </c>
      <c r="N684" s="253" t="s">
        <v>38</v>
      </c>
      <c r="O684" s="88"/>
      <c r="P684" s="234">
        <f>O684*H684</f>
        <v>0</v>
      </c>
      <c r="Q684" s="234">
        <v>0.029999999999999999</v>
      </c>
      <c r="R684" s="234">
        <f>Q684*H684</f>
        <v>0.059999999999999998</v>
      </c>
      <c r="S684" s="234">
        <v>0</v>
      </c>
      <c r="T684" s="235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36" t="s">
        <v>308</v>
      </c>
      <c r="AT684" s="236" t="s">
        <v>469</v>
      </c>
      <c r="AU684" s="236" t="s">
        <v>82</v>
      </c>
      <c r="AY684" s="14" t="s">
        <v>182</v>
      </c>
      <c r="BE684" s="237">
        <f>IF(N684="základní",J684,0)</f>
        <v>0</v>
      </c>
      <c r="BF684" s="237">
        <f>IF(N684="snížená",J684,0)</f>
        <v>0</v>
      </c>
      <c r="BG684" s="237">
        <f>IF(N684="zákl. přenesená",J684,0)</f>
        <v>0</v>
      </c>
      <c r="BH684" s="237">
        <f>IF(N684="sníž. přenesená",J684,0)</f>
        <v>0</v>
      </c>
      <c r="BI684" s="237">
        <f>IF(N684="nulová",J684,0)</f>
        <v>0</v>
      </c>
      <c r="BJ684" s="14" t="s">
        <v>80</v>
      </c>
      <c r="BK684" s="237">
        <f>ROUND(I684*H684,2)</f>
        <v>0</v>
      </c>
      <c r="BL684" s="14" t="s">
        <v>243</v>
      </c>
      <c r="BM684" s="236" t="s">
        <v>2395</v>
      </c>
    </row>
    <row r="685" s="2" customFormat="1" ht="24.15" customHeight="1">
      <c r="A685" s="35"/>
      <c r="B685" s="36"/>
      <c r="C685" s="224" t="s">
        <v>2396</v>
      </c>
      <c r="D685" s="224" t="s">
        <v>184</v>
      </c>
      <c r="E685" s="225" t="s">
        <v>2397</v>
      </c>
      <c r="F685" s="226" t="s">
        <v>2398</v>
      </c>
      <c r="G685" s="227" t="s">
        <v>241</v>
      </c>
      <c r="H685" s="228">
        <v>1</v>
      </c>
      <c r="I685" s="229"/>
      <c r="J685" s="230">
        <f>ROUND(I685*H685,2)</f>
        <v>0</v>
      </c>
      <c r="K685" s="231"/>
      <c r="L685" s="41"/>
      <c r="M685" s="232" t="s">
        <v>1</v>
      </c>
      <c r="N685" s="233" t="s">
        <v>38</v>
      </c>
      <c r="O685" s="88"/>
      <c r="P685" s="234">
        <f>O685*H685</f>
        <v>0</v>
      </c>
      <c r="Q685" s="234">
        <v>0</v>
      </c>
      <c r="R685" s="234">
        <f>Q685*H685</f>
        <v>0</v>
      </c>
      <c r="S685" s="234">
        <v>0</v>
      </c>
      <c r="T685" s="235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36" t="s">
        <v>243</v>
      </c>
      <c r="AT685" s="236" t="s">
        <v>184</v>
      </c>
      <c r="AU685" s="236" t="s">
        <v>82</v>
      </c>
      <c r="AY685" s="14" t="s">
        <v>182</v>
      </c>
      <c r="BE685" s="237">
        <f>IF(N685="základní",J685,0)</f>
        <v>0</v>
      </c>
      <c r="BF685" s="237">
        <f>IF(N685="snížená",J685,0)</f>
        <v>0</v>
      </c>
      <c r="BG685" s="237">
        <f>IF(N685="zákl. přenesená",J685,0)</f>
        <v>0</v>
      </c>
      <c r="BH685" s="237">
        <f>IF(N685="sníž. přenesená",J685,0)</f>
        <v>0</v>
      </c>
      <c r="BI685" s="237">
        <f>IF(N685="nulová",J685,0)</f>
        <v>0</v>
      </c>
      <c r="BJ685" s="14" t="s">
        <v>80</v>
      </c>
      <c r="BK685" s="237">
        <f>ROUND(I685*H685,2)</f>
        <v>0</v>
      </c>
      <c r="BL685" s="14" t="s">
        <v>243</v>
      </c>
      <c r="BM685" s="236" t="s">
        <v>2399</v>
      </c>
    </row>
    <row r="686" s="2" customFormat="1" ht="24.15" customHeight="1">
      <c r="A686" s="35"/>
      <c r="B686" s="36"/>
      <c r="C686" s="243" t="s">
        <v>2400</v>
      </c>
      <c r="D686" s="243" t="s">
        <v>469</v>
      </c>
      <c r="E686" s="244" t="s">
        <v>2401</v>
      </c>
      <c r="F686" s="245" t="s">
        <v>2402</v>
      </c>
      <c r="G686" s="246" t="s">
        <v>241</v>
      </c>
      <c r="H686" s="247">
        <v>1</v>
      </c>
      <c r="I686" s="248"/>
      <c r="J686" s="249">
        <f>ROUND(I686*H686,2)</f>
        <v>0</v>
      </c>
      <c r="K686" s="250"/>
      <c r="L686" s="251"/>
      <c r="M686" s="252" t="s">
        <v>1</v>
      </c>
      <c r="N686" s="253" t="s">
        <v>38</v>
      </c>
      <c r="O686" s="88"/>
      <c r="P686" s="234">
        <f>O686*H686</f>
        <v>0</v>
      </c>
      <c r="Q686" s="234">
        <v>0.029999999999999999</v>
      </c>
      <c r="R686" s="234">
        <f>Q686*H686</f>
        <v>0.029999999999999999</v>
      </c>
      <c r="S686" s="234">
        <v>0</v>
      </c>
      <c r="T686" s="235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36" t="s">
        <v>308</v>
      </c>
      <c r="AT686" s="236" t="s">
        <v>469</v>
      </c>
      <c r="AU686" s="236" t="s">
        <v>82</v>
      </c>
      <c r="AY686" s="14" t="s">
        <v>182</v>
      </c>
      <c r="BE686" s="237">
        <f>IF(N686="základní",J686,0)</f>
        <v>0</v>
      </c>
      <c r="BF686" s="237">
        <f>IF(N686="snížená",J686,0)</f>
        <v>0</v>
      </c>
      <c r="BG686" s="237">
        <f>IF(N686="zákl. přenesená",J686,0)</f>
        <v>0</v>
      </c>
      <c r="BH686" s="237">
        <f>IF(N686="sníž. přenesená",J686,0)</f>
        <v>0</v>
      </c>
      <c r="BI686" s="237">
        <f>IF(N686="nulová",J686,0)</f>
        <v>0</v>
      </c>
      <c r="BJ686" s="14" t="s">
        <v>80</v>
      </c>
      <c r="BK686" s="237">
        <f>ROUND(I686*H686,2)</f>
        <v>0</v>
      </c>
      <c r="BL686" s="14" t="s">
        <v>243</v>
      </c>
      <c r="BM686" s="236" t="s">
        <v>2403</v>
      </c>
    </row>
    <row r="687" s="2" customFormat="1" ht="33" customHeight="1">
      <c r="A687" s="35"/>
      <c r="B687" s="36"/>
      <c r="C687" s="224" t="s">
        <v>2404</v>
      </c>
      <c r="D687" s="224" t="s">
        <v>184</v>
      </c>
      <c r="E687" s="225" t="s">
        <v>2405</v>
      </c>
      <c r="F687" s="226" t="s">
        <v>2406</v>
      </c>
      <c r="G687" s="227" t="s">
        <v>241</v>
      </c>
      <c r="H687" s="228">
        <v>1</v>
      </c>
      <c r="I687" s="229"/>
      <c r="J687" s="230">
        <f>ROUND(I687*H687,2)</f>
        <v>0</v>
      </c>
      <c r="K687" s="231"/>
      <c r="L687" s="41"/>
      <c r="M687" s="232" t="s">
        <v>1</v>
      </c>
      <c r="N687" s="233" t="s">
        <v>38</v>
      </c>
      <c r="O687" s="88"/>
      <c r="P687" s="234">
        <f>O687*H687</f>
        <v>0</v>
      </c>
      <c r="Q687" s="234">
        <v>0</v>
      </c>
      <c r="R687" s="234">
        <f>Q687*H687</f>
        <v>0</v>
      </c>
      <c r="S687" s="234">
        <v>0</v>
      </c>
      <c r="T687" s="235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236" t="s">
        <v>243</v>
      </c>
      <c r="AT687" s="236" t="s">
        <v>184</v>
      </c>
      <c r="AU687" s="236" t="s">
        <v>82</v>
      </c>
      <c r="AY687" s="14" t="s">
        <v>182</v>
      </c>
      <c r="BE687" s="237">
        <f>IF(N687="základní",J687,0)</f>
        <v>0</v>
      </c>
      <c r="BF687" s="237">
        <f>IF(N687="snížená",J687,0)</f>
        <v>0</v>
      </c>
      <c r="BG687" s="237">
        <f>IF(N687="zákl. přenesená",J687,0)</f>
        <v>0</v>
      </c>
      <c r="BH687" s="237">
        <f>IF(N687="sníž. přenesená",J687,0)</f>
        <v>0</v>
      </c>
      <c r="BI687" s="237">
        <f>IF(N687="nulová",J687,0)</f>
        <v>0</v>
      </c>
      <c r="BJ687" s="14" t="s">
        <v>80</v>
      </c>
      <c r="BK687" s="237">
        <f>ROUND(I687*H687,2)</f>
        <v>0</v>
      </c>
      <c r="BL687" s="14" t="s">
        <v>243</v>
      </c>
      <c r="BM687" s="236" t="s">
        <v>2407</v>
      </c>
    </row>
    <row r="688" s="2" customFormat="1" ht="24.15" customHeight="1">
      <c r="A688" s="35"/>
      <c r="B688" s="36"/>
      <c r="C688" s="243" t="s">
        <v>2408</v>
      </c>
      <c r="D688" s="243" t="s">
        <v>469</v>
      </c>
      <c r="E688" s="244" t="s">
        <v>2409</v>
      </c>
      <c r="F688" s="245" t="s">
        <v>2410</v>
      </c>
      <c r="G688" s="246" t="s">
        <v>241</v>
      </c>
      <c r="H688" s="247">
        <v>1</v>
      </c>
      <c r="I688" s="248"/>
      <c r="J688" s="249">
        <f>ROUND(I688*H688,2)</f>
        <v>0</v>
      </c>
      <c r="K688" s="250"/>
      <c r="L688" s="251"/>
      <c r="M688" s="252" t="s">
        <v>1</v>
      </c>
      <c r="N688" s="253" t="s">
        <v>38</v>
      </c>
      <c r="O688" s="88"/>
      <c r="P688" s="234">
        <f>O688*H688</f>
        <v>0</v>
      </c>
      <c r="Q688" s="234">
        <v>0.085999999999999993</v>
      </c>
      <c r="R688" s="234">
        <f>Q688*H688</f>
        <v>0.085999999999999993</v>
      </c>
      <c r="S688" s="234">
        <v>0</v>
      </c>
      <c r="T688" s="235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36" t="s">
        <v>308</v>
      </c>
      <c r="AT688" s="236" t="s">
        <v>469</v>
      </c>
      <c r="AU688" s="236" t="s">
        <v>82</v>
      </c>
      <c r="AY688" s="14" t="s">
        <v>182</v>
      </c>
      <c r="BE688" s="237">
        <f>IF(N688="základní",J688,0)</f>
        <v>0</v>
      </c>
      <c r="BF688" s="237">
        <f>IF(N688="snížená",J688,0)</f>
        <v>0</v>
      </c>
      <c r="BG688" s="237">
        <f>IF(N688="zákl. přenesená",J688,0)</f>
        <v>0</v>
      </c>
      <c r="BH688" s="237">
        <f>IF(N688="sníž. přenesená",J688,0)</f>
        <v>0</v>
      </c>
      <c r="BI688" s="237">
        <f>IF(N688="nulová",J688,0)</f>
        <v>0</v>
      </c>
      <c r="BJ688" s="14" t="s">
        <v>80</v>
      </c>
      <c r="BK688" s="237">
        <f>ROUND(I688*H688,2)</f>
        <v>0</v>
      </c>
      <c r="BL688" s="14" t="s">
        <v>243</v>
      </c>
      <c r="BM688" s="236" t="s">
        <v>2411</v>
      </c>
    </row>
    <row r="689" s="2" customFormat="1" ht="24.15" customHeight="1">
      <c r="A689" s="35"/>
      <c r="B689" s="36"/>
      <c r="C689" s="224" t="s">
        <v>2412</v>
      </c>
      <c r="D689" s="224" t="s">
        <v>184</v>
      </c>
      <c r="E689" s="225" t="s">
        <v>2413</v>
      </c>
      <c r="F689" s="226" t="s">
        <v>2414</v>
      </c>
      <c r="G689" s="227" t="s">
        <v>241</v>
      </c>
      <c r="H689" s="228">
        <v>1</v>
      </c>
      <c r="I689" s="229"/>
      <c r="J689" s="230">
        <f>ROUND(I689*H689,2)</f>
        <v>0</v>
      </c>
      <c r="K689" s="231"/>
      <c r="L689" s="41"/>
      <c r="M689" s="232" t="s">
        <v>1</v>
      </c>
      <c r="N689" s="233" t="s">
        <v>38</v>
      </c>
      <c r="O689" s="88"/>
      <c r="P689" s="234">
        <f>O689*H689</f>
        <v>0</v>
      </c>
      <c r="Q689" s="234">
        <v>0.00017000000000000001</v>
      </c>
      <c r="R689" s="234">
        <f>Q689*H689</f>
        <v>0.00017000000000000001</v>
      </c>
      <c r="S689" s="234">
        <v>0</v>
      </c>
      <c r="T689" s="235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36" t="s">
        <v>243</v>
      </c>
      <c r="AT689" s="236" t="s">
        <v>184</v>
      </c>
      <c r="AU689" s="236" t="s">
        <v>82</v>
      </c>
      <c r="AY689" s="14" t="s">
        <v>182</v>
      </c>
      <c r="BE689" s="237">
        <f>IF(N689="základní",J689,0)</f>
        <v>0</v>
      </c>
      <c r="BF689" s="237">
        <f>IF(N689="snížená",J689,0)</f>
        <v>0</v>
      </c>
      <c r="BG689" s="237">
        <f>IF(N689="zákl. přenesená",J689,0)</f>
        <v>0</v>
      </c>
      <c r="BH689" s="237">
        <f>IF(N689="sníž. přenesená",J689,0)</f>
        <v>0</v>
      </c>
      <c r="BI689" s="237">
        <f>IF(N689="nulová",J689,0)</f>
        <v>0</v>
      </c>
      <c r="BJ689" s="14" t="s">
        <v>80</v>
      </c>
      <c r="BK689" s="237">
        <f>ROUND(I689*H689,2)</f>
        <v>0</v>
      </c>
      <c r="BL689" s="14" t="s">
        <v>243</v>
      </c>
      <c r="BM689" s="236" t="s">
        <v>2415</v>
      </c>
    </row>
    <row r="690" s="2" customFormat="1" ht="37.8" customHeight="1">
      <c r="A690" s="35"/>
      <c r="B690" s="36"/>
      <c r="C690" s="243" t="s">
        <v>2416</v>
      </c>
      <c r="D690" s="243" t="s">
        <v>469</v>
      </c>
      <c r="E690" s="244" t="s">
        <v>2417</v>
      </c>
      <c r="F690" s="245" t="s">
        <v>2418</v>
      </c>
      <c r="G690" s="246" t="s">
        <v>241</v>
      </c>
      <c r="H690" s="247">
        <v>1</v>
      </c>
      <c r="I690" s="248"/>
      <c r="J690" s="249">
        <f>ROUND(I690*H690,2)</f>
        <v>0</v>
      </c>
      <c r="K690" s="250"/>
      <c r="L690" s="251"/>
      <c r="M690" s="252" t="s">
        <v>1</v>
      </c>
      <c r="N690" s="253" t="s">
        <v>38</v>
      </c>
      <c r="O690" s="88"/>
      <c r="P690" s="234">
        <f>O690*H690</f>
        <v>0</v>
      </c>
      <c r="Q690" s="234">
        <v>0.00064999999999999997</v>
      </c>
      <c r="R690" s="234">
        <f>Q690*H690</f>
        <v>0.00064999999999999997</v>
      </c>
      <c r="S690" s="234">
        <v>0</v>
      </c>
      <c r="T690" s="235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36" t="s">
        <v>214</v>
      </c>
      <c r="AT690" s="236" t="s">
        <v>469</v>
      </c>
      <c r="AU690" s="236" t="s">
        <v>82</v>
      </c>
      <c r="AY690" s="14" t="s">
        <v>182</v>
      </c>
      <c r="BE690" s="237">
        <f>IF(N690="základní",J690,0)</f>
        <v>0</v>
      </c>
      <c r="BF690" s="237">
        <f>IF(N690="snížená",J690,0)</f>
        <v>0</v>
      </c>
      <c r="BG690" s="237">
        <f>IF(N690="zákl. přenesená",J690,0)</f>
        <v>0</v>
      </c>
      <c r="BH690" s="237">
        <f>IF(N690="sníž. přenesená",J690,0)</f>
        <v>0</v>
      </c>
      <c r="BI690" s="237">
        <f>IF(N690="nulová",J690,0)</f>
        <v>0</v>
      </c>
      <c r="BJ690" s="14" t="s">
        <v>80</v>
      </c>
      <c r="BK690" s="237">
        <f>ROUND(I690*H690,2)</f>
        <v>0</v>
      </c>
      <c r="BL690" s="14" t="s">
        <v>187</v>
      </c>
      <c r="BM690" s="236" t="s">
        <v>2419</v>
      </c>
    </row>
    <row r="691" s="2" customFormat="1" ht="16.5" customHeight="1">
      <c r="A691" s="35"/>
      <c r="B691" s="36"/>
      <c r="C691" s="224" t="s">
        <v>2420</v>
      </c>
      <c r="D691" s="224" t="s">
        <v>184</v>
      </c>
      <c r="E691" s="225" t="s">
        <v>2421</v>
      </c>
      <c r="F691" s="226" t="s">
        <v>2422</v>
      </c>
      <c r="G691" s="227" t="s">
        <v>236</v>
      </c>
      <c r="H691" s="228">
        <v>140</v>
      </c>
      <c r="I691" s="229"/>
      <c r="J691" s="230">
        <f>ROUND(I691*H691,2)</f>
        <v>0</v>
      </c>
      <c r="K691" s="231"/>
      <c r="L691" s="41"/>
      <c r="M691" s="232" t="s">
        <v>1</v>
      </c>
      <c r="N691" s="233" t="s">
        <v>38</v>
      </c>
      <c r="O691" s="88"/>
      <c r="P691" s="234">
        <f>O691*H691</f>
        <v>0</v>
      </c>
      <c r="Q691" s="234">
        <v>0</v>
      </c>
      <c r="R691" s="234">
        <f>Q691*H691</f>
        <v>0</v>
      </c>
      <c r="S691" s="234">
        <v>0</v>
      </c>
      <c r="T691" s="235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36" t="s">
        <v>243</v>
      </c>
      <c r="AT691" s="236" t="s">
        <v>184</v>
      </c>
      <c r="AU691" s="236" t="s">
        <v>82</v>
      </c>
      <c r="AY691" s="14" t="s">
        <v>182</v>
      </c>
      <c r="BE691" s="237">
        <f>IF(N691="základní",J691,0)</f>
        <v>0</v>
      </c>
      <c r="BF691" s="237">
        <f>IF(N691="snížená",J691,0)</f>
        <v>0</v>
      </c>
      <c r="BG691" s="237">
        <f>IF(N691="zákl. přenesená",J691,0)</f>
        <v>0</v>
      </c>
      <c r="BH691" s="237">
        <f>IF(N691="sníž. přenesená",J691,0)</f>
        <v>0</v>
      </c>
      <c r="BI691" s="237">
        <f>IF(N691="nulová",J691,0)</f>
        <v>0</v>
      </c>
      <c r="BJ691" s="14" t="s">
        <v>80</v>
      </c>
      <c r="BK691" s="237">
        <f>ROUND(I691*H691,2)</f>
        <v>0</v>
      </c>
      <c r="BL691" s="14" t="s">
        <v>243</v>
      </c>
      <c r="BM691" s="236" t="s">
        <v>2423</v>
      </c>
    </row>
    <row r="692" s="2" customFormat="1" ht="21.75" customHeight="1">
      <c r="A692" s="35"/>
      <c r="B692" s="36"/>
      <c r="C692" s="243" t="s">
        <v>2424</v>
      </c>
      <c r="D692" s="243" t="s">
        <v>469</v>
      </c>
      <c r="E692" s="244" t="s">
        <v>2425</v>
      </c>
      <c r="F692" s="245" t="s">
        <v>2426</v>
      </c>
      <c r="G692" s="246" t="s">
        <v>220</v>
      </c>
      <c r="H692" s="247">
        <v>0.080000000000000002</v>
      </c>
      <c r="I692" s="248"/>
      <c r="J692" s="249">
        <f>ROUND(I692*H692,2)</f>
        <v>0</v>
      </c>
      <c r="K692" s="250"/>
      <c r="L692" s="251"/>
      <c r="M692" s="252" t="s">
        <v>1</v>
      </c>
      <c r="N692" s="253" t="s">
        <v>38</v>
      </c>
      <c r="O692" s="88"/>
      <c r="P692" s="234">
        <f>O692*H692</f>
        <v>0</v>
      </c>
      <c r="Q692" s="234">
        <v>1</v>
      </c>
      <c r="R692" s="234">
        <f>Q692*H692</f>
        <v>0.080000000000000002</v>
      </c>
      <c r="S692" s="234">
        <v>0</v>
      </c>
      <c r="T692" s="235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36" t="s">
        <v>214</v>
      </c>
      <c r="AT692" s="236" t="s">
        <v>469</v>
      </c>
      <c r="AU692" s="236" t="s">
        <v>82</v>
      </c>
      <c r="AY692" s="14" t="s">
        <v>182</v>
      </c>
      <c r="BE692" s="237">
        <f>IF(N692="základní",J692,0)</f>
        <v>0</v>
      </c>
      <c r="BF692" s="237">
        <f>IF(N692="snížená",J692,0)</f>
        <v>0</v>
      </c>
      <c r="BG692" s="237">
        <f>IF(N692="zákl. přenesená",J692,0)</f>
        <v>0</v>
      </c>
      <c r="BH692" s="237">
        <f>IF(N692="sníž. přenesená",J692,0)</f>
        <v>0</v>
      </c>
      <c r="BI692" s="237">
        <f>IF(N692="nulová",J692,0)</f>
        <v>0</v>
      </c>
      <c r="BJ692" s="14" t="s">
        <v>80</v>
      </c>
      <c r="BK692" s="237">
        <f>ROUND(I692*H692,2)</f>
        <v>0</v>
      </c>
      <c r="BL692" s="14" t="s">
        <v>187</v>
      </c>
      <c r="BM692" s="236" t="s">
        <v>2427</v>
      </c>
    </row>
    <row r="693" s="2" customFormat="1" ht="24.15" customHeight="1">
      <c r="A693" s="35"/>
      <c r="B693" s="36"/>
      <c r="C693" s="224" t="s">
        <v>2428</v>
      </c>
      <c r="D693" s="224" t="s">
        <v>184</v>
      </c>
      <c r="E693" s="225" t="s">
        <v>2429</v>
      </c>
      <c r="F693" s="226" t="s">
        <v>2430</v>
      </c>
      <c r="G693" s="227" t="s">
        <v>236</v>
      </c>
      <c r="H693" s="228">
        <v>10</v>
      </c>
      <c r="I693" s="229"/>
      <c r="J693" s="230">
        <f>ROUND(I693*H693,2)</f>
        <v>0</v>
      </c>
      <c r="K693" s="231"/>
      <c r="L693" s="41"/>
      <c r="M693" s="232" t="s">
        <v>1</v>
      </c>
      <c r="N693" s="233" t="s">
        <v>38</v>
      </c>
      <c r="O693" s="88"/>
      <c r="P693" s="234">
        <f>O693*H693</f>
        <v>0</v>
      </c>
      <c r="Q693" s="234">
        <v>0.00024000000000000001</v>
      </c>
      <c r="R693" s="234">
        <f>Q693*H693</f>
        <v>0.0024000000000000002</v>
      </c>
      <c r="S693" s="234">
        <v>0</v>
      </c>
      <c r="T693" s="235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36" t="s">
        <v>243</v>
      </c>
      <c r="AT693" s="236" t="s">
        <v>184</v>
      </c>
      <c r="AU693" s="236" t="s">
        <v>82</v>
      </c>
      <c r="AY693" s="14" t="s">
        <v>182</v>
      </c>
      <c r="BE693" s="237">
        <f>IF(N693="základní",J693,0)</f>
        <v>0</v>
      </c>
      <c r="BF693" s="237">
        <f>IF(N693="snížená",J693,0)</f>
        <v>0</v>
      </c>
      <c r="BG693" s="237">
        <f>IF(N693="zákl. přenesená",J693,0)</f>
        <v>0</v>
      </c>
      <c r="BH693" s="237">
        <f>IF(N693="sníž. přenesená",J693,0)</f>
        <v>0</v>
      </c>
      <c r="BI693" s="237">
        <f>IF(N693="nulová",J693,0)</f>
        <v>0</v>
      </c>
      <c r="BJ693" s="14" t="s">
        <v>80</v>
      </c>
      <c r="BK693" s="237">
        <f>ROUND(I693*H693,2)</f>
        <v>0</v>
      </c>
      <c r="BL693" s="14" t="s">
        <v>243</v>
      </c>
      <c r="BM693" s="236" t="s">
        <v>2431</v>
      </c>
    </row>
    <row r="694" s="2" customFormat="1" ht="24.15" customHeight="1">
      <c r="A694" s="35"/>
      <c r="B694" s="36"/>
      <c r="C694" s="224" t="s">
        <v>2432</v>
      </c>
      <c r="D694" s="224" t="s">
        <v>184</v>
      </c>
      <c r="E694" s="225" t="s">
        <v>2433</v>
      </c>
      <c r="F694" s="226" t="s">
        <v>2434</v>
      </c>
      <c r="G694" s="227" t="s">
        <v>391</v>
      </c>
      <c r="H694" s="228">
        <v>141.69999999999999</v>
      </c>
      <c r="I694" s="229"/>
      <c r="J694" s="230">
        <f>ROUND(I694*H694,2)</f>
        <v>0</v>
      </c>
      <c r="K694" s="231"/>
      <c r="L694" s="41"/>
      <c r="M694" s="232" t="s">
        <v>1</v>
      </c>
      <c r="N694" s="233" t="s">
        <v>38</v>
      </c>
      <c r="O694" s="88"/>
      <c r="P694" s="234">
        <f>O694*H694</f>
        <v>0</v>
      </c>
      <c r="Q694" s="234">
        <v>6.9999999999999994E-05</v>
      </c>
      <c r="R694" s="234">
        <f>Q694*H694</f>
        <v>0.009918999999999999</v>
      </c>
      <c r="S694" s="234">
        <v>0</v>
      </c>
      <c r="T694" s="235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36" t="s">
        <v>243</v>
      </c>
      <c r="AT694" s="236" t="s">
        <v>184</v>
      </c>
      <c r="AU694" s="236" t="s">
        <v>82</v>
      </c>
      <c r="AY694" s="14" t="s">
        <v>182</v>
      </c>
      <c r="BE694" s="237">
        <f>IF(N694="základní",J694,0)</f>
        <v>0</v>
      </c>
      <c r="BF694" s="237">
        <f>IF(N694="snížená",J694,0)</f>
        <v>0</v>
      </c>
      <c r="BG694" s="237">
        <f>IF(N694="zákl. přenesená",J694,0)</f>
        <v>0</v>
      </c>
      <c r="BH694" s="237">
        <f>IF(N694="sníž. přenesená",J694,0)</f>
        <v>0</v>
      </c>
      <c r="BI694" s="237">
        <f>IF(N694="nulová",J694,0)</f>
        <v>0</v>
      </c>
      <c r="BJ694" s="14" t="s">
        <v>80</v>
      </c>
      <c r="BK694" s="237">
        <f>ROUND(I694*H694,2)</f>
        <v>0</v>
      </c>
      <c r="BL694" s="14" t="s">
        <v>243</v>
      </c>
      <c r="BM694" s="236" t="s">
        <v>2435</v>
      </c>
    </row>
    <row r="695" s="2" customFormat="1" ht="24.15" customHeight="1">
      <c r="A695" s="35"/>
      <c r="B695" s="36"/>
      <c r="C695" s="224" t="s">
        <v>2436</v>
      </c>
      <c r="D695" s="224" t="s">
        <v>184</v>
      </c>
      <c r="E695" s="225" t="s">
        <v>2437</v>
      </c>
      <c r="F695" s="226" t="s">
        <v>2438</v>
      </c>
      <c r="G695" s="227" t="s">
        <v>391</v>
      </c>
      <c r="H695" s="228">
        <v>611</v>
      </c>
      <c r="I695" s="229"/>
      <c r="J695" s="230">
        <f>ROUND(I695*H695,2)</f>
        <v>0</v>
      </c>
      <c r="K695" s="231"/>
      <c r="L695" s="41"/>
      <c r="M695" s="232" t="s">
        <v>1</v>
      </c>
      <c r="N695" s="233" t="s">
        <v>38</v>
      </c>
      <c r="O695" s="88"/>
      <c r="P695" s="234">
        <f>O695*H695</f>
        <v>0</v>
      </c>
      <c r="Q695" s="234">
        <v>6.9999999999999994E-05</v>
      </c>
      <c r="R695" s="234">
        <f>Q695*H695</f>
        <v>0.042769999999999996</v>
      </c>
      <c r="S695" s="234">
        <v>0</v>
      </c>
      <c r="T695" s="235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36" t="s">
        <v>243</v>
      </c>
      <c r="AT695" s="236" t="s">
        <v>184</v>
      </c>
      <c r="AU695" s="236" t="s">
        <v>82</v>
      </c>
      <c r="AY695" s="14" t="s">
        <v>182</v>
      </c>
      <c r="BE695" s="237">
        <f>IF(N695="základní",J695,0)</f>
        <v>0</v>
      </c>
      <c r="BF695" s="237">
        <f>IF(N695="snížená",J695,0)</f>
        <v>0</v>
      </c>
      <c r="BG695" s="237">
        <f>IF(N695="zákl. přenesená",J695,0)</f>
        <v>0</v>
      </c>
      <c r="BH695" s="237">
        <f>IF(N695="sníž. přenesená",J695,0)</f>
        <v>0</v>
      </c>
      <c r="BI695" s="237">
        <f>IF(N695="nulová",J695,0)</f>
        <v>0</v>
      </c>
      <c r="BJ695" s="14" t="s">
        <v>80</v>
      </c>
      <c r="BK695" s="237">
        <f>ROUND(I695*H695,2)</f>
        <v>0</v>
      </c>
      <c r="BL695" s="14" t="s">
        <v>243</v>
      </c>
      <c r="BM695" s="236" t="s">
        <v>2439</v>
      </c>
    </row>
    <row r="696" s="2" customFormat="1" ht="16.5" customHeight="1">
      <c r="A696" s="35"/>
      <c r="B696" s="36"/>
      <c r="C696" s="224" t="s">
        <v>2440</v>
      </c>
      <c r="D696" s="224" t="s">
        <v>184</v>
      </c>
      <c r="E696" s="225" t="s">
        <v>2441</v>
      </c>
      <c r="F696" s="226" t="s">
        <v>2442</v>
      </c>
      <c r="G696" s="227" t="s">
        <v>1177</v>
      </c>
      <c r="H696" s="228">
        <v>2</v>
      </c>
      <c r="I696" s="229"/>
      <c r="J696" s="230">
        <f>ROUND(I696*H696,2)</f>
        <v>0</v>
      </c>
      <c r="K696" s="231"/>
      <c r="L696" s="41"/>
      <c r="M696" s="232" t="s">
        <v>1</v>
      </c>
      <c r="N696" s="233" t="s">
        <v>38</v>
      </c>
      <c r="O696" s="88"/>
      <c r="P696" s="234">
        <f>O696*H696</f>
        <v>0</v>
      </c>
      <c r="Q696" s="234">
        <v>0</v>
      </c>
      <c r="R696" s="234">
        <f>Q696*H696</f>
        <v>0</v>
      </c>
      <c r="S696" s="234">
        <v>0</v>
      </c>
      <c r="T696" s="235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36" t="s">
        <v>243</v>
      </c>
      <c r="AT696" s="236" t="s">
        <v>184</v>
      </c>
      <c r="AU696" s="236" t="s">
        <v>82</v>
      </c>
      <c r="AY696" s="14" t="s">
        <v>182</v>
      </c>
      <c r="BE696" s="237">
        <f>IF(N696="základní",J696,0)</f>
        <v>0</v>
      </c>
      <c r="BF696" s="237">
        <f>IF(N696="snížená",J696,0)</f>
        <v>0</v>
      </c>
      <c r="BG696" s="237">
        <f>IF(N696="zákl. přenesená",J696,0)</f>
        <v>0</v>
      </c>
      <c r="BH696" s="237">
        <f>IF(N696="sníž. přenesená",J696,0)</f>
        <v>0</v>
      </c>
      <c r="BI696" s="237">
        <f>IF(N696="nulová",J696,0)</f>
        <v>0</v>
      </c>
      <c r="BJ696" s="14" t="s">
        <v>80</v>
      </c>
      <c r="BK696" s="237">
        <f>ROUND(I696*H696,2)</f>
        <v>0</v>
      </c>
      <c r="BL696" s="14" t="s">
        <v>243</v>
      </c>
      <c r="BM696" s="236" t="s">
        <v>2443</v>
      </c>
    </row>
    <row r="697" s="2" customFormat="1" ht="24.15" customHeight="1">
      <c r="A697" s="35"/>
      <c r="B697" s="36"/>
      <c r="C697" s="224" t="s">
        <v>2444</v>
      </c>
      <c r="D697" s="224" t="s">
        <v>184</v>
      </c>
      <c r="E697" s="225" t="s">
        <v>2445</v>
      </c>
      <c r="F697" s="226" t="s">
        <v>2446</v>
      </c>
      <c r="G697" s="227" t="s">
        <v>391</v>
      </c>
      <c r="H697" s="228">
        <v>553.29999999999995</v>
      </c>
      <c r="I697" s="229"/>
      <c r="J697" s="230">
        <f>ROUND(I697*H697,2)</f>
        <v>0</v>
      </c>
      <c r="K697" s="231"/>
      <c r="L697" s="41"/>
      <c r="M697" s="232" t="s">
        <v>1</v>
      </c>
      <c r="N697" s="233" t="s">
        <v>38</v>
      </c>
      <c r="O697" s="88"/>
      <c r="P697" s="234">
        <f>O697*H697</f>
        <v>0</v>
      </c>
      <c r="Q697" s="234">
        <v>6.9999999999999994E-05</v>
      </c>
      <c r="R697" s="234">
        <f>Q697*H697</f>
        <v>0.038730999999999995</v>
      </c>
      <c r="S697" s="234">
        <v>0</v>
      </c>
      <c r="T697" s="235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36" t="s">
        <v>243</v>
      </c>
      <c r="AT697" s="236" t="s">
        <v>184</v>
      </c>
      <c r="AU697" s="236" t="s">
        <v>82</v>
      </c>
      <c r="AY697" s="14" t="s">
        <v>182</v>
      </c>
      <c r="BE697" s="237">
        <f>IF(N697="základní",J697,0)</f>
        <v>0</v>
      </c>
      <c r="BF697" s="237">
        <f>IF(N697="snížená",J697,0)</f>
        <v>0</v>
      </c>
      <c r="BG697" s="237">
        <f>IF(N697="zákl. přenesená",J697,0)</f>
        <v>0</v>
      </c>
      <c r="BH697" s="237">
        <f>IF(N697="sníž. přenesená",J697,0)</f>
        <v>0</v>
      </c>
      <c r="BI697" s="237">
        <f>IF(N697="nulová",J697,0)</f>
        <v>0</v>
      </c>
      <c r="BJ697" s="14" t="s">
        <v>80</v>
      </c>
      <c r="BK697" s="237">
        <f>ROUND(I697*H697,2)</f>
        <v>0</v>
      </c>
      <c r="BL697" s="14" t="s">
        <v>243</v>
      </c>
      <c r="BM697" s="236" t="s">
        <v>2447</v>
      </c>
    </row>
    <row r="698" s="2" customFormat="1" ht="24.15" customHeight="1">
      <c r="A698" s="35"/>
      <c r="B698" s="36"/>
      <c r="C698" s="243" t="s">
        <v>2448</v>
      </c>
      <c r="D698" s="243" t="s">
        <v>469</v>
      </c>
      <c r="E698" s="244" t="s">
        <v>2449</v>
      </c>
      <c r="F698" s="245" t="s">
        <v>2450</v>
      </c>
      <c r="G698" s="246" t="s">
        <v>220</v>
      </c>
      <c r="H698" s="247">
        <v>0.38700000000000001</v>
      </c>
      <c r="I698" s="248"/>
      <c r="J698" s="249">
        <f>ROUND(I698*H698,2)</f>
        <v>0</v>
      </c>
      <c r="K698" s="250"/>
      <c r="L698" s="251"/>
      <c r="M698" s="252" t="s">
        <v>1</v>
      </c>
      <c r="N698" s="253" t="s">
        <v>38</v>
      </c>
      <c r="O698" s="88"/>
      <c r="P698" s="234">
        <f>O698*H698</f>
        <v>0</v>
      </c>
      <c r="Q698" s="234">
        <v>1</v>
      </c>
      <c r="R698" s="234">
        <f>Q698*H698</f>
        <v>0.38700000000000001</v>
      </c>
      <c r="S698" s="234">
        <v>0</v>
      </c>
      <c r="T698" s="235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36" t="s">
        <v>308</v>
      </c>
      <c r="AT698" s="236" t="s">
        <v>469</v>
      </c>
      <c r="AU698" s="236" t="s">
        <v>82</v>
      </c>
      <c r="AY698" s="14" t="s">
        <v>182</v>
      </c>
      <c r="BE698" s="237">
        <f>IF(N698="základní",J698,0)</f>
        <v>0</v>
      </c>
      <c r="BF698" s="237">
        <f>IF(N698="snížená",J698,0)</f>
        <v>0</v>
      </c>
      <c r="BG698" s="237">
        <f>IF(N698="zákl. přenesená",J698,0)</f>
        <v>0</v>
      </c>
      <c r="BH698" s="237">
        <f>IF(N698="sníž. přenesená",J698,0)</f>
        <v>0</v>
      </c>
      <c r="BI698" s="237">
        <f>IF(N698="nulová",J698,0)</f>
        <v>0</v>
      </c>
      <c r="BJ698" s="14" t="s">
        <v>80</v>
      </c>
      <c r="BK698" s="237">
        <f>ROUND(I698*H698,2)</f>
        <v>0</v>
      </c>
      <c r="BL698" s="14" t="s">
        <v>243</v>
      </c>
      <c r="BM698" s="236" t="s">
        <v>2451</v>
      </c>
    </row>
    <row r="699" s="2" customFormat="1" ht="21.75" customHeight="1">
      <c r="A699" s="35"/>
      <c r="B699" s="36"/>
      <c r="C699" s="243" t="s">
        <v>2452</v>
      </c>
      <c r="D699" s="243" t="s">
        <v>469</v>
      </c>
      <c r="E699" s="244" t="s">
        <v>2453</v>
      </c>
      <c r="F699" s="245" t="s">
        <v>2454</v>
      </c>
      <c r="G699" s="246" t="s">
        <v>220</v>
      </c>
      <c r="H699" s="247">
        <v>0.19900000000000001</v>
      </c>
      <c r="I699" s="248"/>
      <c r="J699" s="249">
        <f>ROUND(I699*H699,2)</f>
        <v>0</v>
      </c>
      <c r="K699" s="250"/>
      <c r="L699" s="251"/>
      <c r="M699" s="252" t="s">
        <v>1</v>
      </c>
      <c r="N699" s="253" t="s">
        <v>38</v>
      </c>
      <c r="O699" s="88"/>
      <c r="P699" s="234">
        <f>O699*H699</f>
        <v>0</v>
      </c>
      <c r="Q699" s="234">
        <v>1</v>
      </c>
      <c r="R699" s="234">
        <f>Q699*H699</f>
        <v>0.19900000000000001</v>
      </c>
      <c r="S699" s="234">
        <v>0</v>
      </c>
      <c r="T699" s="235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236" t="s">
        <v>308</v>
      </c>
      <c r="AT699" s="236" t="s">
        <v>469</v>
      </c>
      <c r="AU699" s="236" t="s">
        <v>82</v>
      </c>
      <c r="AY699" s="14" t="s">
        <v>182</v>
      </c>
      <c r="BE699" s="237">
        <f>IF(N699="základní",J699,0)</f>
        <v>0</v>
      </c>
      <c r="BF699" s="237">
        <f>IF(N699="snížená",J699,0)</f>
        <v>0</v>
      </c>
      <c r="BG699" s="237">
        <f>IF(N699="zákl. přenesená",J699,0)</f>
        <v>0</v>
      </c>
      <c r="BH699" s="237">
        <f>IF(N699="sníž. přenesená",J699,0)</f>
        <v>0</v>
      </c>
      <c r="BI699" s="237">
        <f>IF(N699="nulová",J699,0)</f>
        <v>0</v>
      </c>
      <c r="BJ699" s="14" t="s">
        <v>80</v>
      </c>
      <c r="BK699" s="237">
        <f>ROUND(I699*H699,2)</f>
        <v>0</v>
      </c>
      <c r="BL699" s="14" t="s">
        <v>243</v>
      </c>
      <c r="BM699" s="236" t="s">
        <v>2455</v>
      </c>
    </row>
    <row r="700" s="2" customFormat="1" ht="21.75" customHeight="1">
      <c r="A700" s="35"/>
      <c r="B700" s="36"/>
      <c r="C700" s="243" t="s">
        <v>2456</v>
      </c>
      <c r="D700" s="243" t="s">
        <v>469</v>
      </c>
      <c r="E700" s="244" t="s">
        <v>2457</v>
      </c>
      <c r="F700" s="245" t="s">
        <v>2458</v>
      </c>
      <c r="G700" s="246" t="s">
        <v>220</v>
      </c>
      <c r="H700" s="247">
        <v>0.63</v>
      </c>
      <c r="I700" s="248"/>
      <c r="J700" s="249">
        <f>ROUND(I700*H700,2)</f>
        <v>0</v>
      </c>
      <c r="K700" s="250"/>
      <c r="L700" s="251"/>
      <c r="M700" s="252" t="s">
        <v>1</v>
      </c>
      <c r="N700" s="253" t="s">
        <v>38</v>
      </c>
      <c r="O700" s="88"/>
      <c r="P700" s="234">
        <f>O700*H700</f>
        <v>0</v>
      </c>
      <c r="Q700" s="234">
        <v>1</v>
      </c>
      <c r="R700" s="234">
        <f>Q700*H700</f>
        <v>0.63</v>
      </c>
      <c r="S700" s="234">
        <v>0</v>
      </c>
      <c r="T700" s="235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36" t="s">
        <v>308</v>
      </c>
      <c r="AT700" s="236" t="s">
        <v>469</v>
      </c>
      <c r="AU700" s="236" t="s">
        <v>82</v>
      </c>
      <c r="AY700" s="14" t="s">
        <v>182</v>
      </c>
      <c r="BE700" s="237">
        <f>IF(N700="základní",J700,0)</f>
        <v>0</v>
      </c>
      <c r="BF700" s="237">
        <f>IF(N700="snížená",J700,0)</f>
        <v>0</v>
      </c>
      <c r="BG700" s="237">
        <f>IF(N700="zákl. přenesená",J700,0)</f>
        <v>0</v>
      </c>
      <c r="BH700" s="237">
        <f>IF(N700="sníž. přenesená",J700,0)</f>
        <v>0</v>
      </c>
      <c r="BI700" s="237">
        <f>IF(N700="nulová",J700,0)</f>
        <v>0</v>
      </c>
      <c r="BJ700" s="14" t="s">
        <v>80</v>
      </c>
      <c r="BK700" s="237">
        <f>ROUND(I700*H700,2)</f>
        <v>0</v>
      </c>
      <c r="BL700" s="14" t="s">
        <v>243</v>
      </c>
      <c r="BM700" s="236" t="s">
        <v>2459</v>
      </c>
    </row>
    <row r="701" s="2" customFormat="1" ht="21.75" customHeight="1">
      <c r="A701" s="35"/>
      <c r="B701" s="36"/>
      <c r="C701" s="243" t="s">
        <v>2460</v>
      </c>
      <c r="D701" s="243" t="s">
        <v>469</v>
      </c>
      <c r="E701" s="244" t="s">
        <v>2461</v>
      </c>
      <c r="F701" s="245" t="s">
        <v>2462</v>
      </c>
      <c r="G701" s="246" t="s">
        <v>220</v>
      </c>
      <c r="H701" s="247">
        <v>0.066000000000000003</v>
      </c>
      <c r="I701" s="248"/>
      <c r="J701" s="249">
        <f>ROUND(I701*H701,2)</f>
        <v>0</v>
      </c>
      <c r="K701" s="250"/>
      <c r="L701" s="251"/>
      <c r="M701" s="252" t="s">
        <v>1</v>
      </c>
      <c r="N701" s="253" t="s">
        <v>38</v>
      </c>
      <c r="O701" s="88"/>
      <c r="P701" s="234">
        <f>O701*H701</f>
        <v>0</v>
      </c>
      <c r="Q701" s="234">
        <v>1</v>
      </c>
      <c r="R701" s="234">
        <f>Q701*H701</f>
        <v>0.066000000000000003</v>
      </c>
      <c r="S701" s="234">
        <v>0</v>
      </c>
      <c r="T701" s="235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36" t="s">
        <v>308</v>
      </c>
      <c r="AT701" s="236" t="s">
        <v>469</v>
      </c>
      <c r="AU701" s="236" t="s">
        <v>82</v>
      </c>
      <c r="AY701" s="14" t="s">
        <v>182</v>
      </c>
      <c r="BE701" s="237">
        <f>IF(N701="základní",J701,0)</f>
        <v>0</v>
      </c>
      <c r="BF701" s="237">
        <f>IF(N701="snížená",J701,0)</f>
        <v>0</v>
      </c>
      <c r="BG701" s="237">
        <f>IF(N701="zákl. přenesená",J701,0)</f>
        <v>0</v>
      </c>
      <c r="BH701" s="237">
        <f>IF(N701="sníž. přenesená",J701,0)</f>
        <v>0</v>
      </c>
      <c r="BI701" s="237">
        <f>IF(N701="nulová",J701,0)</f>
        <v>0</v>
      </c>
      <c r="BJ701" s="14" t="s">
        <v>80</v>
      </c>
      <c r="BK701" s="237">
        <f>ROUND(I701*H701,2)</f>
        <v>0</v>
      </c>
      <c r="BL701" s="14" t="s">
        <v>243</v>
      </c>
      <c r="BM701" s="236" t="s">
        <v>2463</v>
      </c>
    </row>
    <row r="702" s="2" customFormat="1" ht="24.15" customHeight="1">
      <c r="A702" s="35"/>
      <c r="B702" s="36"/>
      <c r="C702" s="224" t="s">
        <v>2464</v>
      </c>
      <c r="D702" s="224" t="s">
        <v>184</v>
      </c>
      <c r="E702" s="225" t="s">
        <v>2465</v>
      </c>
      <c r="F702" s="226" t="s">
        <v>2466</v>
      </c>
      <c r="G702" s="227" t="s">
        <v>391</v>
      </c>
      <c r="H702" s="228">
        <v>3823</v>
      </c>
      <c r="I702" s="229"/>
      <c r="J702" s="230">
        <f>ROUND(I702*H702,2)</f>
        <v>0</v>
      </c>
      <c r="K702" s="231"/>
      <c r="L702" s="41"/>
      <c r="M702" s="232" t="s">
        <v>1</v>
      </c>
      <c r="N702" s="233" t="s">
        <v>38</v>
      </c>
      <c r="O702" s="88"/>
      <c r="P702" s="234">
        <f>O702*H702</f>
        <v>0</v>
      </c>
      <c r="Q702" s="234">
        <v>6.0000000000000002E-05</v>
      </c>
      <c r="R702" s="234">
        <f>Q702*H702</f>
        <v>0.22938</v>
      </c>
      <c r="S702" s="234">
        <v>0</v>
      </c>
      <c r="T702" s="235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36" t="s">
        <v>243</v>
      </c>
      <c r="AT702" s="236" t="s">
        <v>184</v>
      </c>
      <c r="AU702" s="236" t="s">
        <v>82</v>
      </c>
      <c r="AY702" s="14" t="s">
        <v>182</v>
      </c>
      <c r="BE702" s="237">
        <f>IF(N702="základní",J702,0)</f>
        <v>0</v>
      </c>
      <c r="BF702" s="237">
        <f>IF(N702="snížená",J702,0)</f>
        <v>0</v>
      </c>
      <c r="BG702" s="237">
        <f>IF(N702="zákl. přenesená",J702,0)</f>
        <v>0</v>
      </c>
      <c r="BH702" s="237">
        <f>IF(N702="sníž. přenesená",J702,0)</f>
        <v>0</v>
      </c>
      <c r="BI702" s="237">
        <f>IF(N702="nulová",J702,0)</f>
        <v>0</v>
      </c>
      <c r="BJ702" s="14" t="s">
        <v>80</v>
      </c>
      <c r="BK702" s="237">
        <f>ROUND(I702*H702,2)</f>
        <v>0</v>
      </c>
      <c r="BL702" s="14" t="s">
        <v>243</v>
      </c>
      <c r="BM702" s="236" t="s">
        <v>2467</v>
      </c>
    </row>
    <row r="703" s="2" customFormat="1" ht="24.15" customHeight="1">
      <c r="A703" s="35"/>
      <c r="B703" s="36"/>
      <c r="C703" s="243" t="s">
        <v>2468</v>
      </c>
      <c r="D703" s="243" t="s">
        <v>469</v>
      </c>
      <c r="E703" s="244" t="s">
        <v>2469</v>
      </c>
      <c r="F703" s="245" t="s">
        <v>2470</v>
      </c>
      <c r="G703" s="246" t="s">
        <v>220</v>
      </c>
      <c r="H703" s="247">
        <v>0.047</v>
      </c>
      <c r="I703" s="248"/>
      <c r="J703" s="249">
        <f>ROUND(I703*H703,2)</f>
        <v>0</v>
      </c>
      <c r="K703" s="250"/>
      <c r="L703" s="251"/>
      <c r="M703" s="252" t="s">
        <v>1</v>
      </c>
      <c r="N703" s="253" t="s">
        <v>38</v>
      </c>
      <c r="O703" s="88"/>
      <c r="P703" s="234">
        <f>O703*H703</f>
        <v>0</v>
      </c>
      <c r="Q703" s="234">
        <v>1</v>
      </c>
      <c r="R703" s="234">
        <f>Q703*H703</f>
        <v>0.047</v>
      </c>
      <c r="S703" s="234">
        <v>0</v>
      </c>
      <c r="T703" s="235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36" t="s">
        <v>308</v>
      </c>
      <c r="AT703" s="236" t="s">
        <v>469</v>
      </c>
      <c r="AU703" s="236" t="s">
        <v>82</v>
      </c>
      <c r="AY703" s="14" t="s">
        <v>182</v>
      </c>
      <c r="BE703" s="237">
        <f>IF(N703="základní",J703,0)</f>
        <v>0</v>
      </c>
      <c r="BF703" s="237">
        <f>IF(N703="snížená",J703,0)</f>
        <v>0</v>
      </c>
      <c r="BG703" s="237">
        <f>IF(N703="zákl. přenesená",J703,0)</f>
        <v>0</v>
      </c>
      <c r="BH703" s="237">
        <f>IF(N703="sníž. přenesená",J703,0)</f>
        <v>0</v>
      </c>
      <c r="BI703" s="237">
        <f>IF(N703="nulová",J703,0)</f>
        <v>0</v>
      </c>
      <c r="BJ703" s="14" t="s">
        <v>80</v>
      </c>
      <c r="BK703" s="237">
        <f>ROUND(I703*H703,2)</f>
        <v>0</v>
      </c>
      <c r="BL703" s="14" t="s">
        <v>243</v>
      </c>
      <c r="BM703" s="236" t="s">
        <v>2471</v>
      </c>
    </row>
    <row r="704" s="2" customFormat="1" ht="24.15" customHeight="1">
      <c r="A704" s="35"/>
      <c r="B704" s="36"/>
      <c r="C704" s="243" t="s">
        <v>2472</v>
      </c>
      <c r="D704" s="243" t="s">
        <v>469</v>
      </c>
      <c r="E704" s="244" t="s">
        <v>2473</v>
      </c>
      <c r="F704" s="245" t="s">
        <v>2474</v>
      </c>
      <c r="G704" s="246" t="s">
        <v>220</v>
      </c>
      <c r="H704" s="247">
        <v>1.0349999999999999</v>
      </c>
      <c r="I704" s="248"/>
      <c r="J704" s="249">
        <f>ROUND(I704*H704,2)</f>
        <v>0</v>
      </c>
      <c r="K704" s="250"/>
      <c r="L704" s="251"/>
      <c r="M704" s="252" t="s">
        <v>1</v>
      </c>
      <c r="N704" s="253" t="s">
        <v>38</v>
      </c>
      <c r="O704" s="88"/>
      <c r="P704" s="234">
        <f>O704*H704</f>
        <v>0</v>
      </c>
      <c r="Q704" s="234">
        <v>1</v>
      </c>
      <c r="R704" s="234">
        <f>Q704*H704</f>
        <v>1.0349999999999999</v>
      </c>
      <c r="S704" s="234">
        <v>0</v>
      </c>
      <c r="T704" s="235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36" t="s">
        <v>308</v>
      </c>
      <c r="AT704" s="236" t="s">
        <v>469</v>
      </c>
      <c r="AU704" s="236" t="s">
        <v>82</v>
      </c>
      <c r="AY704" s="14" t="s">
        <v>182</v>
      </c>
      <c r="BE704" s="237">
        <f>IF(N704="základní",J704,0)</f>
        <v>0</v>
      </c>
      <c r="BF704" s="237">
        <f>IF(N704="snížená",J704,0)</f>
        <v>0</v>
      </c>
      <c r="BG704" s="237">
        <f>IF(N704="zákl. přenesená",J704,0)</f>
        <v>0</v>
      </c>
      <c r="BH704" s="237">
        <f>IF(N704="sníž. přenesená",J704,0)</f>
        <v>0</v>
      </c>
      <c r="BI704" s="237">
        <f>IF(N704="nulová",J704,0)</f>
        <v>0</v>
      </c>
      <c r="BJ704" s="14" t="s">
        <v>80</v>
      </c>
      <c r="BK704" s="237">
        <f>ROUND(I704*H704,2)</f>
        <v>0</v>
      </c>
      <c r="BL704" s="14" t="s">
        <v>243</v>
      </c>
      <c r="BM704" s="236" t="s">
        <v>2475</v>
      </c>
    </row>
    <row r="705" s="2" customFormat="1" ht="24.15" customHeight="1">
      <c r="A705" s="35"/>
      <c r="B705" s="36"/>
      <c r="C705" s="243" t="s">
        <v>2476</v>
      </c>
      <c r="D705" s="243" t="s">
        <v>469</v>
      </c>
      <c r="E705" s="244" t="s">
        <v>2477</v>
      </c>
      <c r="F705" s="245" t="s">
        <v>2478</v>
      </c>
      <c r="G705" s="246" t="s">
        <v>220</v>
      </c>
      <c r="H705" s="247">
        <v>0.35799999999999998</v>
      </c>
      <c r="I705" s="248"/>
      <c r="J705" s="249">
        <f>ROUND(I705*H705,2)</f>
        <v>0</v>
      </c>
      <c r="K705" s="250"/>
      <c r="L705" s="251"/>
      <c r="M705" s="252" t="s">
        <v>1</v>
      </c>
      <c r="N705" s="253" t="s">
        <v>38</v>
      </c>
      <c r="O705" s="88"/>
      <c r="P705" s="234">
        <f>O705*H705</f>
        <v>0</v>
      </c>
      <c r="Q705" s="234">
        <v>1</v>
      </c>
      <c r="R705" s="234">
        <f>Q705*H705</f>
        <v>0.35799999999999998</v>
      </c>
      <c r="S705" s="234">
        <v>0</v>
      </c>
      <c r="T705" s="235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236" t="s">
        <v>308</v>
      </c>
      <c r="AT705" s="236" t="s">
        <v>469</v>
      </c>
      <c r="AU705" s="236" t="s">
        <v>82</v>
      </c>
      <c r="AY705" s="14" t="s">
        <v>182</v>
      </c>
      <c r="BE705" s="237">
        <f>IF(N705="základní",J705,0)</f>
        <v>0</v>
      </c>
      <c r="BF705" s="237">
        <f>IF(N705="snížená",J705,0)</f>
        <v>0</v>
      </c>
      <c r="BG705" s="237">
        <f>IF(N705="zákl. přenesená",J705,0)</f>
        <v>0</v>
      </c>
      <c r="BH705" s="237">
        <f>IF(N705="sníž. přenesená",J705,0)</f>
        <v>0</v>
      </c>
      <c r="BI705" s="237">
        <f>IF(N705="nulová",J705,0)</f>
        <v>0</v>
      </c>
      <c r="BJ705" s="14" t="s">
        <v>80</v>
      </c>
      <c r="BK705" s="237">
        <f>ROUND(I705*H705,2)</f>
        <v>0</v>
      </c>
      <c r="BL705" s="14" t="s">
        <v>243</v>
      </c>
      <c r="BM705" s="236" t="s">
        <v>2479</v>
      </c>
    </row>
    <row r="706" s="2" customFormat="1" ht="24.15" customHeight="1">
      <c r="A706" s="35"/>
      <c r="B706" s="36"/>
      <c r="C706" s="243" t="s">
        <v>2480</v>
      </c>
      <c r="D706" s="243" t="s">
        <v>469</v>
      </c>
      <c r="E706" s="244" t="s">
        <v>2481</v>
      </c>
      <c r="F706" s="245" t="s">
        <v>2482</v>
      </c>
      <c r="G706" s="246" t="s">
        <v>220</v>
      </c>
      <c r="H706" s="247">
        <v>1.49</v>
      </c>
      <c r="I706" s="248"/>
      <c r="J706" s="249">
        <f>ROUND(I706*H706,2)</f>
        <v>0</v>
      </c>
      <c r="K706" s="250"/>
      <c r="L706" s="251"/>
      <c r="M706" s="252" t="s">
        <v>1</v>
      </c>
      <c r="N706" s="253" t="s">
        <v>38</v>
      </c>
      <c r="O706" s="88"/>
      <c r="P706" s="234">
        <f>O706*H706</f>
        <v>0</v>
      </c>
      <c r="Q706" s="234">
        <v>1</v>
      </c>
      <c r="R706" s="234">
        <f>Q706*H706</f>
        <v>1.49</v>
      </c>
      <c r="S706" s="234">
        <v>0</v>
      </c>
      <c r="T706" s="235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36" t="s">
        <v>308</v>
      </c>
      <c r="AT706" s="236" t="s">
        <v>469</v>
      </c>
      <c r="AU706" s="236" t="s">
        <v>82</v>
      </c>
      <c r="AY706" s="14" t="s">
        <v>182</v>
      </c>
      <c r="BE706" s="237">
        <f>IF(N706="základní",J706,0)</f>
        <v>0</v>
      </c>
      <c r="BF706" s="237">
        <f>IF(N706="snížená",J706,0)</f>
        <v>0</v>
      </c>
      <c r="BG706" s="237">
        <f>IF(N706="zákl. přenesená",J706,0)</f>
        <v>0</v>
      </c>
      <c r="BH706" s="237">
        <f>IF(N706="sníž. přenesená",J706,0)</f>
        <v>0</v>
      </c>
      <c r="BI706" s="237">
        <f>IF(N706="nulová",J706,0)</f>
        <v>0</v>
      </c>
      <c r="BJ706" s="14" t="s">
        <v>80</v>
      </c>
      <c r="BK706" s="237">
        <f>ROUND(I706*H706,2)</f>
        <v>0</v>
      </c>
      <c r="BL706" s="14" t="s">
        <v>243</v>
      </c>
      <c r="BM706" s="236" t="s">
        <v>2483</v>
      </c>
    </row>
    <row r="707" s="2" customFormat="1" ht="21.75" customHeight="1">
      <c r="A707" s="35"/>
      <c r="B707" s="36"/>
      <c r="C707" s="243" t="s">
        <v>2484</v>
      </c>
      <c r="D707" s="243" t="s">
        <v>469</v>
      </c>
      <c r="E707" s="244" t="s">
        <v>2485</v>
      </c>
      <c r="F707" s="245" t="s">
        <v>2486</v>
      </c>
      <c r="G707" s="246" t="s">
        <v>220</v>
      </c>
      <c r="H707" s="247">
        <v>0.070000000000000007</v>
      </c>
      <c r="I707" s="248"/>
      <c r="J707" s="249">
        <f>ROUND(I707*H707,2)</f>
        <v>0</v>
      </c>
      <c r="K707" s="250"/>
      <c r="L707" s="251"/>
      <c r="M707" s="252" t="s">
        <v>1</v>
      </c>
      <c r="N707" s="253" t="s">
        <v>38</v>
      </c>
      <c r="O707" s="88"/>
      <c r="P707" s="234">
        <f>O707*H707</f>
        <v>0</v>
      </c>
      <c r="Q707" s="234">
        <v>1</v>
      </c>
      <c r="R707" s="234">
        <f>Q707*H707</f>
        <v>0.070000000000000007</v>
      </c>
      <c r="S707" s="234">
        <v>0</v>
      </c>
      <c r="T707" s="235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36" t="s">
        <v>308</v>
      </c>
      <c r="AT707" s="236" t="s">
        <v>469</v>
      </c>
      <c r="AU707" s="236" t="s">
        <v>82</v>
      </c>
      <c r="AY707" s="14" t="s">
        <v>182</v>
      </c>
      <c r="BE707" s="237">
        <f>IF(N707="základní",J707,0)</f>
        <v>0</v>
      </c>
      <c r="BF707" s="237">
        <f>IF(N707="snížená",J707,0)</f>
        <v>0</v>
      </c>
      <c r="BG707" s="237">
        <f>IF(N707="zákl. přenesená",J707,0)</f>
        <v>0</v>
      </c>
      <c r="BH707" s="237">
        <f>IF(N707="sníž. přenesená",J707,0)</f>
        <v>0</v>
      </c>
      <c r="BI707" s="237">
        <f>IF(N707="nulová",J707,0)</f>
        <v>0</v>
      </c>
      <c r="BJ707" s="14" t="s">
        <v>80</v>
      </c>
      <c r="BK707" s="237">
        <f>ROUND(I707*H707,2)</f>
        <v>0</v>
      </c>
      <c r="BL707" s="14" t="s">
        <v>243</v>
      </c>
      <c r="BM707" s="236" t="s">
        <v>2487</v>
      </c>
    </row>
    <row r="708" s="2" customFormat="1" ht="24.15" customHeight="1">
      <c r="A708" s="35"/>
      <c r="B708" s="36"/>
      <c r="C708" s="243" t="s">
        <v>2488</v>
      </c>
      <c r="D708" s="243" t="s">
        <v>469</v>
      </c>
      <c r="E708" s="244" t="s">
        <v>2489</v>
      </c>
      <c r="F708" s="245" t="s">
        <v>2490</v>
      </c>
      <c r="G708" s="246" t="s">
        <v>220</v>
      </c>
      <c r="H708" s="247">
        <v>0.223</v>
      </c>
      <c r="I708" s="248"/>
      <c r="J708" s="249">
        <f>ROUND(I708*H708,2)</f>
        <v>0</v>
      </c>
      <c r="K708" s="250"/>
      <c r="L708" s="251"/>
      <c r="M708" s="252" t="s">
        <v>1</v>
      </c>
      <c r="N708" s="253" t="s">
        <v>38</v>
      </c>
      <c r="O708" s="88"/>
      <c r="P708" s="234">
        <f>O708*H708</f>
        <v>0</v>
      </c>
      <c r="Q708" s="234">
        <v>1</v>
      </c>
      <c r="R708" s="234">
        <f>Q708*H708</f>
        <v>0.223</v>
      </c>
      <c r="S708" s="234">
        <v>0</v>
      </c>
      <c r="T708" s="235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36" t="s">
        <v>308</v>
      </c>
      <c r="AT708" s="236" t="s">
        <v>469</v>
      </c>
      <c r="AU708" s="236" t="s">
        <v>82</v>
      </c>
      <c r="AY708" s="14" t="s">
        <v>182</v>
      </c>
      <c r="BE708" s="237">
        <f>IF(N708="základní",J708,0)</f>
        <v>0</v>
      </c>
      <c r="BF708" s="237">
        <f>IF(N708="snížená",J708,0)</f>
        <v>0</v>
      </c>
      <c r="BG708" s="237">
        <f>IF(N708="zákl. přenesená",J708,0)</f>
        <v>0</v>
      </c>
      <c r="BH708" s="237">
        <f>IF(N708="sníž. přenesená",J708,0)</f>
        <v>0</v>
      </c>
      <c r="BI708" s="237">
        <f>IF(N708="nulová",J708,0)</f>
        <v>0</v>
      </c>
      <c r="BJ708" s="14" t="s">
        <v>80</v>
      </c>
      <c r="BK708" s="237">
        <f>ROUND(I708*H708,2)</f>
        <v>0</v>
      </c>
      <c r="BL708" s="14" t="s">
        <v>243</v>
      </c>
      <c r="BM708" s="236" t="s">
        <v>2491</v>
      </c>
    </row>
    <row r="709" s="2" customFormat="1" ht="24.15" customHeight="1">
      <c r="A709" s="35"/>
      <c r="B709" s="36"/>
      <c r="C709" s="243" t="s">
        <v>2492</v>
      </c>
      <c r="D709" s="243" t="s">
        <v>469</v>
      </c>
      <c r="E709" s="244" t="s">
        <v>2493</v>
      </c>
      <c r="F709" s="245" t="s">
        <v>2494</v>
      </c>
      <c r="G709" s="246" t="s">
        <v>220</v>
      </c>
      <c r="H709" s="247">
        <v>0.68300000000000005</v>
      </c>
      <c r="I709" s="248"/>
      <c r="J709" s="249">
        <f>ROUND(I709*H709,2)</f>
        <v>0</v>
      </c>
      <c r="K709" s="250"/>
      <c r="L709" s="251"/>
      <c r="M709" s="252" t="s">
        <v>1</v>
      </c>
      <c r="N709" s="253" t="s">
        <v>38</v>
      </c>
      <c r="O709" s="88"/>
      <c r="P709" s="234">
        <f>O709*H709</f>
        <v>0</v>
      </c>
      <c r="Q709" s="234">
        <v>1</v>
      </c>
      <c r="R709" s="234">
        <f>Q709*H709</f>
        <v>0.68300000000000005</v>
      </c>
      <c r="S709" s="234">
        <v>0</v>
      </c>
      <c r="T709" s="235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236" t="s">
        <v>308</v>
      </c>
      <c r="AT709" s="236" t="s">
        <v>469</v>
      </c>
      <c r="AU709" s="236" t="s">
        <v>82</v>
      </c>
      <c r="AY709" s="14" t="s">
        <v>182</v>
      </c>
      <c r="BE709" s="237">
        <f>IF(N709="základní",J709,0)</f>
        <v>0</v>
      </c>
      <c r="BF709" s="237">
        <f>IF(N709="snížená",J709,0)</f>
        <v>0</v>
      </c>
      <c r="BG709" s="237">
        <f>IF(N709="zákl. přenesená",J709,0)</f>
        <v>0</v>
      </c>
      <c r="BH709" s="237">
        <f>IF(N709="sníž. přenesená",J709,0)</f>
        <v>0</v>
      </c>
      <c r="BI709" s="237">
        <f>IF(N709="nulová",J709,0)</f>
        <v>0</v>
      </c>
      <c r="BJ709" s="14" t="s">
        <v>80</v>
      </c>
      <c r="BK709" s="237">
        <f>ROUND(I709*H709,2)</f>
        <v>0</v>
      </c>
      <c r="BL709" s="14" t="s">
        <v>243</v>
      </c>
      <c r="BM709" s="236" t="s">
        <v>2495</v>
      </c>
    </row>
    <row r="710" s="2" customFormat="1" ht="24.15" customHeight="1">
      <c r="A710" s="35"/>
      <c r="B710" s="36"/>
      <c r="C710" s="243" t="s">
        <v>2496</v>
      </c>
      <c r="D710" s="243" t="s">
        <v>469</v>
      </c>
      <c r="E710" s="244" t="s">
        <v>2497</v>
      </c>
      <c r="F710" s="245" t="s">
        <v>2498</v>
      </c>
      <c r="G710" s="246" t="s">
        <v>220</v>
      </c>
      <c r="H710" s="247">
        <v>0.106</v>
      </c>
      <c r="I710" s="248"/>
      <c r="J710" s="249">
        <f>ROUND(I710*H710,2)</f>
        <v>0</v>
      </c>
      <c r="K710" s="250"/>
      <c r="L710" s="251"/>
      <c r="M710" s="252" t="s">
        <v>1</v>
      </c>
      <c r="N710" s="253" t="s">
        <v>38</v>
      </c>
      <c r="O710" s="88"/>
      <c r="P710" s="234">
        <f>O710*H710</f>
        <v>0</v>
      </c>
      <c r="Q710" s="234">
        <v>1</v>
      </c>
      <c r="R710" s="234">
        <f>Q710*H710</f>
        <v>0.106</v>
      </c>
      <c r="S710" s="234">
        <v>0</v>
      </c>
      <c r="T710" s="235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36" t="s">
        <v>308</v>
      </c>
      <c r="AT710" s="236" t="s">
        <v>469</v>
      </c>
      <c r="AU710" s="236" t="s">
        <v>82</v>
      </c>
      <c r="AY710" s="14" t="s">
        <v>182</v>
      </c>
      <c r="BE710" s="237">
        <f>IF(N710="základní",J710,0)</f>
        <v>0</v>
      </c>
      <c r="BF710" s="237">
        <f>IF(N710="snížená",J710,0)</f>
        <v>0</v>
      </c>
      <c r="BG710" s="237">
        <f>IF(N710="zákl. přenesená",J710,0)</f>
        <v>0</v>
      </c>
      <c r="BH710" s="237">
        <f>IF(N710="sníž. přenesená",J710,0)</f>
        <v>0</v>
      </c>
      <c r="BI710" s="237">
        <f>IF(N710="nulová",J710,0)</f>
        <v>0</v>
      </c>
      <c r="BJ710" s="14" t="s">
        <v>80</v>
      </c>
      <c r="BK710" s="237">
        <f>ROUND(I710*H710,2)</f>
        <v>0</v>
      </c>
      <c r="BL710" s="14" t="s">
        <v>243</v>
      </c>
      <c r="BM710" s="236" t="s">
        <v>2499</v>
      </c>
    </row>
    <row r="711" s="2" customFormat="1" ht="24.15" customHeight="1">
      <c r="A711" s="35"/>
      <c r="B711" s="36"/>
      <c r="C711" s="224" t="s">
        <v>2500</v>
      </c>
      <c r="D711" s="224" t="s">
        <v>184</v>
      </c>
      <c r="E711" s="225" t="s">
        <v>2501</v>
      </c>
      <c r="F711" s="226" t="s">
        <v>2502</v>
      </c>
      <c r="G711" s="227" t="s">
        <v>391</v>
      </c>
      <c r="H711" s="228">
        <v>14637.272000000001</v>
      </c>
      <c r="I711" s="229"/>
      <c r="J711" s="230">
        <f>ROUND(I711*H711,2)</f>
        <v>0</v>
      </c>
      <c r="K711" s="231"/>
      <c r="L711" s="41"/>
      <c r="M711" s="232" t="s">
        <v>1</v>
      </c>
      <c r="N711" s="233" t="s">
        <v>38</v>
      </c>
      <c r="O711" s="88"/>
      <c r="P711" s="234">
        <f>O711*H711</f>
        <v>0</v>
      </c>
      <c r="Q711" s="234">
        <v>5.0000000000000002E-05</v>
      </c>
      <c r="R711" s="234">
        <f>Q711*H711</f>
        <v>0.73186360000000006</v>
      </c>
      <c r="S711" s="234">
        <v>0</v>
      </c>
      <c r="T711" s="235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36" t="s">
        <v>243</v>
      </c>
      <c r="AT711" s="236" t="s">
        <v>184</v>
      </c>
      <c r="AU711" s="236" t="s">
        <v>82</v>
      </c>
      <c r="AY711" s="14" t="s">
        <v>182</v>
      </c>
      <c r="BE711" s="237">
        <f>IF(N711="základní",J711,0)</f>
        <v>0</v>
      </c>
      <c r="BF711" s="237">
        <f>IF(N711="snížená",J711,0)</f>
        <v>0</v>
      </c>
      <c r="BG711" s="237">
        <f>IF(N711="zákl. přenesená",J711,0)</f>
        <v>0</v>
      </c>
      <c r="BH711" s="237">
        <f>IF(N711="sníž. přenesená",J711,0)</f>
        <v>0</v>
      </c>
      <c r="BI711" s="237">
        <f>IF(N711="nulová",J711,0)</f>
        <v>0</v>
      </c>
      <c r="BJ711" s="14" t="s">
        <v>80</v>
      </c>
      <c r="BK711" s="237">
        <f>ROUND(I711*H711,2)</f>
        <v>0</v>
      </c>
      <c r="BL711" s="14" t="s">
        <v>243</v>
      </c>
      <c r="BM711" s="236" t="s">
        <v>2503</v>
      </c>
    </row>
    <row r="712" s="2" customFormat="1" ht="21.75" customHeight="1">
      <c r="A712" s="35"/>
      <c r="B712" s="36"/>
      <c r="C712" s="243" t="s">
        <v>2504</v>
      </c>
      <c r="D712" s="243" t="s">
        <v>469</v>
      </c>
      <c r="E712" s="244" t="s">
        <v>2505</v>
      </c>
      <c r="F712" s="245" t="s">
        <v>2506</v>
      </c>
      <c r="G712" s="246" t="s">
        <v>220</v>
      </c>
      <c r="H712" s="247">
        <v>4.3540000000000001</v>
      </c>
      <c r="I712" s="248"/>
      <c r="J712" s="249">
        <f>ROUND(I712*H712,2)</f>
        <v>0</v>
      </c>
      <c r="K712" s="250"/>
      <c r="L712" s="251"/>
      <c r="M712" s="252" t="s">
        <v>1</v>
      </c>
      <c r="N712" s="253" t="s">
        <v>38</v>
      </c>
      <c r="O712" s="88"/>
      <c r="P712" s="234">
        <f>O712*H712</f>
        <v>0</v>
      </c>
      <c r="Q712" s="234">
        <v>1</v>
      </c>
      <c r="R712" s="234">
        <f>Q712*H712</f>
        <v>4.3540000000000001</v>
      </c>
      <c r="S712" s="234">
        <v>0</v>
      </c>
      <c r="T712" s="235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36" t="s">
        <v>308</v>
      </c>
      <c r="AT712" s="236" t="s">
        <v>469</v>
      </c>
      <c r="AU712" s="236" t="s">
        <v>82</v>
      </c>
      <c r="AY712" s="14" t="s">
        <v>182</v>
      </c>
      <c r="BE712" s="237">
        <f>IF(N712="základní",J712,0)</f>
        <v>0</v>
      </c>
      <c r="BF712" s="237">
        <f>IF(N712="snížená",J712,0)</f>
        <v>0</v>
      </c>
      <c r="BG712" s="237">
        <f>IF(N712="zákl. přenesená",J712,0)</f>
        <v>0</v>
      </c>
      <c r="BH712" s="237">
        <f>IF(N712="sníž. přenesená",J712,0)</f>
        <v>0</v>
      </c>
      <c r="BI712" s="237">
        <f>IF(N712="nulová",J712,0)</f>
        <v>0</v>
      </c>
      <c r="BJ712" s="14" t="s">
        <v>80</v>
      </c>
      <c r="BK712" s="237">
        <f>ROUND(I712*H712,2)</f>
        <v>0</v>
      </c>
      <c r="BL712" s="14" t="s">
        <v>243</v>
      </c>
      <c r="BM712" s="236" t="s">
        <v>2507</v>
      </c>
    </row>
    <row r="713" s="2" customFormat="1" ht="21.75" customHeight="1">
      <c r="A713" s="35"/>
      <c r="B713" s="36"/>
      <c r="C713" s="243" t="s">
        <v>2508</v>
      </c>
      <c r="D713" s="243" t="s">
        <v>469</v>
      </c>
      <c r="E713" s="244" t="s">
        <v>2509</v>
      </c>
      <c r="F713" s="245" t="s">
        <v>2510</v>
      </c>
      <c r="G713" s="246" t="s">
        <v>220</v>
      </c>
      <c r="H713" s="247">
        <v>2.0979999999999999</v>
      </c>
      <c r="I713" s="248"/>
      <c r="J713" s="249">
        <f>ROUND(I713*H713,2)</f>
        <v>0</v>
      </c>
      <c r="K713" s="250"/>
      <c r="L713" s="251"/>
      <c r="M713" s="252" t="s">
        <v>1</v>
      </c>
      <c r="N713" s="253" t="s">
        <v>38</v>
      </c>
      <c r="O713" s="88"/>
      <c r="P713" s="234">
        <f>O713*H713</f>
        <v>0</v>
      </c>
      <c r="Q713" s="234">
        <v>1</v>
      </c>
      <c r="R713" s="234">
        <f>Q713*H713</f>
        <v>2.0979999999999999</v>
      </c>
      <c r="S713" s="234">
        <v>0</v>
      </c>
      <c r="T713" s="235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36" t="s">
        <v>308</v>
      </c>
      <c r="AT713" s="236" t="s">
        <v>469</v>
      </c>
      <c r="AU713" s="236" t="s">
        <v>82</v>
      </c>
      <c r="AY713" s="14" t="s">
        <v>182</v>
      </c>
      <c r="BE713" s="237">
        <f>IF(N713="základní",J713,0)</f>
        <v>0</v>
      </c>
      <c r="BF713" s="237">
        <f>IF(N713="snížená",J713,0)</f>
        <v>0</v>
      </c>
      <c r="BG713" s="237">
        <f>IF(N713="zákl. přenesená",J713,0)</f>
        <v>0</v>
      </c>
      <c r="BH713" s="237">
        <f>IF(N713="sníž. přenesená",J713,0)</f>
        <v>0</v>
      </c>
      <c r="BI713" s="237">
        <f>IF(N713="nulová",J713,0)</f>
        <v>0</v>
      </c>
      <c r="BJ713" s="14" t="s">
        <v>80</v>
      </c>
      <c r="BK713" s="237">
        <f>ROUND(I713*H713,2)</f>
        <v>0</v>
      </c>
      <c r="BL713" s="14" t="s">
        <v>243</v>
      </c>
      <c r="BM713" s="236" t="s">
        <v>2511</v>
      </c>
    </row>
    <row r="714" s="2" customFormat="1" ht="16.5" customHeight="1">
      <c r="A714" s="35"/>
      <c r="B714" s="36"/>
      <c r="C714" s="243" t="s">
        <v>2512</v>
      </c>
      <c r="D714" s="243" t="s">
        <v>469</v>
      </c>
      <c r="E714" s="244" t="s">
        <v>2513</v>
      </c>
      <c r="F714" s="245" t="s">
        <v>2514</v>
      </c>
      <c r="G714" s="246" t="s">
        <v>236</v>
      </c>
      <c r="H714" s="247">
        <v>22.091999999999999</v>
      </c>
      <c r="I714" s="248"/>
      <c r="J714" s="249">
        <f>ROUND(I714*H714,2)</f>
        <v>0</v>
      </c>
      <c r="K714" s="250"/>
      <c r="L714" s="251"/>
      <c r="M714" s="252" t="s">
        <v>1</v>
      </c>
      <c r="N714" s="253" t="s">
        <v>38</v>
      </c>
      <c r="O714" s="88"/>
      <c r="P714" s="234">
        <f>O714*H714</f>
        <v>0</v>
      </c>
      <c r="Q714" s="234">
        <v>0.35510000000000003</v>
      </c>
      <c r="R714" s="234">
        <f>Q714*H714</f>
        <v>7.8448691999999998</v>
      </c>
      <c r="S714" s="234">
        <v>0</v>
      </c>
      <c r="T714" s="235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36" t="s">
        <v>308</v>
      </c>
      <c r="AT714" s="236" t="s">
        <v>469</v>
      </c>
      <c r="AU714" s="236" t="s">
        <v>82</v>
      </c>
      <c r="AY714" s="14" t="s">
        <v>182</v>
      </c>
      <c r="BE714" s="237">
        <f>IF(N714="základní",J714,0)</f>
        <v>0</v>
      </c>
      <c r="BF714" s="237">
        <f>IF(N714="snížená",J714,0)</f>
        <v>0</v>
      </c>
      <c r="BG714" s="237">
        <f>IF(N714="zákl. přenesená",J714,0)</f>
        <v>0</v>
      </c>
      <c r="BH714" s="237">
        <f>IF(N714="sníž. přenesená",J714,0)</f>
        <v>0</v>
      </c>
      <c r="BI714" s="237">
        <f>IF(N714="nulová",J714,0)</f>
        <v>0</v>
      </c>
      <c r="BJ714" s="14" t="s">
        <v>80</v>
      </c>
      <c r="BK714" s="237">
        <f>ROUND(I714*H714,2)</f>
        <v>0</v>
      </c>
      <c r="BL714" s="14" t="s">
        <v>243</v>
      </c>
      <c r="BM714" s="236" t="s">
        <v>2515</v>
      </c>
    </row>
    <row r="715" s="2" customFormat="1" ht="16.5" customHeight="1">
      <c r="A715" s="35"/>
      <c r="B715" s="36"/>
      <c r="C715" s="243" t="s">
        <v>2516</v>
      </c>
      <c r="D715" s="243" t="s">
        <v>469</v>
      </c>
      <c r="E715" s="244" t="s">
        <v>2517</v>
      </c>
      <c r="F715" s="245" t="s">
        <v>2518</v>
      </c>
      <c r="G715" s="246" t="s">
        <v>236</v>
      </c>
      <c r="H715" s="247">
        <v>10.689</v>
      </c>
      <c r="I715" s="248"/>
      <c r="J715" s="249">
        <f>ROUND(I715*H715,2)</f>
        <v>0</v>
      </c>
      <c r="K715" s="250"/>
      <c r="L715" s="251"/>
      <c r="M715" s="252" t="s">
        <v>1</v>
      </c>
      <c r="N715" s="253" t="s">
        <v>38</v>
      </c>
      <c r="O715" s="88"/>
      <c r="P715" s="234">
        <f>O715*H715</f>
        <v>0</v>
      </c>
      <c r="Q715" s="234">
        <v>0.090520000000000003</v>
      </c>
      <c r="R715" s="234">
        <f>Q715*H715</f>
        <v>0.96756828000000006</v>
      </c>
      <c r="S715" s="234">
        <v>0</v>
      </c>
      <c r="T715" s="235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36" t="s">
        <v>308</v>
      </c>
      <c r="AT715" s="236" t="s">
        <v>469</v>
      </c>
      <c r="AU715" s="236" t="s">
        <v>82</v>
      </c>
      <c r="AY715" s="14" t="s">
        <v>182</v>
      </c>
      <c r="BE715" s="237">
        <f>IF(N715="základní",J715,0)</f>
        <v>0</v>
      </c>
      <c r="BF715" s="237">
        <f>IF(N715="snížená",J715,0)</f>
        <v>0</v>
      </c>
      <c r="BG715" s="237">
        <f>IF(N715="zákl. přenesená",J715,0)</f>
        <v>0</v>
      </c>
      <c r="BH715" s="237">
        <f>IF(N715="sníž. přenesená",J715,0)</f>
        <v>0</v>
      </c>
      <c r="BI715" s="237">
        <f>IF(N715="nulová",J715,0)</f>
        <v>0</v>
      </c>
      <c r="BJ715" s="14" t="s">
        <v>80</v>
      </c>
      <c r="BK715" s="237">
        <f>ROUND(I715*H715,2)</f>
        <v>0</v>
      </c>
      <c r="BL715" s="14" t="s">
        <v>243</v>
      </c>
      <c r="BM715" s="236" t="s">
        <v>2519</v>
      </c>
    </row>
    <row r="716" s="2" customFormat="1" ht="21.75" customHeight="1">
      <c r="A716" s="35"/>
      <c r="B716" s="36"/>
      <c r="C716" s="243" t="s">
        <v>2520</v>
      </c>
      <c r="D716" s="243" t="s">
        <v>469</v>
      </c>
      <c r="E716" s="244" t="s">
        <v>2521</v>
      </c>
      <c r="F716" s="245" t="s">
        <v>2522</v>
      </c>
      <c r="G716" s="246" t="s">
        <v>220</v>
      </c>
      <c r="H716" s="247">
        <v>0.41899999999999998</v>
      </c>
      <c r="I716" s="248"/>
      <c r="J716" s="249">
        <f>ROUND(I716*H716,2)</f>
        <v>0</v>
      </c>
      <c r="K716" s="250"/>
      <c r="L716" s="251"/>
      <c r="M716" s="252" t="s">
        <v>1</v>
      </c>
      <c r="N716" s="253" t="s">
        <v>38</v>
      </c>
      <c r="O716" s="88"/>
      <c r="P716" s="234">
        <f>O716*H716</f>
        <v>0</v>
      </c>
      <c r="Q716" s="234">
        <v>1</v>
      </c>
      <c r="R716" s="234">
        <f>Q716*H716</f>
        <v>0.41899999999999998</v>
      </c>
      <c r="S716" s="234">
        <v>0</v>
      </c>
      <c r="T716" s="235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36" t="s">
        <v>308</v>
      </c>
      <c r="AT716" s="236" t="s">
        <v>469</v>
      </c>
      <c r="AU716" s="236" t="s">
        <v>82</v>
      </c>
      <c r="AY716" s="14" t="s">
        <v>182</v>
      </c>
      <c r="BE716" s="237">
        <f>IF(N716="základní",J716,0)</f>
        <v>0</v>
      </c>
      <c r="BF716" s="237">
        <f>IF(N716="snížená",J716,0)</f>
        <v>0</v>
      </c>
      <c r="BG716" s="237">
        <f>IF(N716="zákl. přenesená",J716,0)</f>
        <v>0</v>
      </c>
      <c r="BH716" s="237">
        <f>IF(N716="sníž. přenesená",J716,0)</f>
        <v>0</v>
      </c>
      <c r="BI716" s="237">
        <f>IF(N716="nulová",J716,0)</f>
        <v>0</v>
      </c>
      <c r="BJ716" s="14" t="s">
        <v>80</v>
      </c>
      <c r="BK716" s="237">
        <f>ROUND(I716*H716,2)</f>
        <v>0</v>
      </c>
      <c r="BL716" s="14" t="s">
        <v>243</v>
      </c>
      <c r="BM716" s="236" t="s">
        <v>2523</v>
      </c>
    </row>
    <row r="717" s="2" customFormat="1" ht="24.15" customHeight="1">
      <c r="A717" s="35"/>
      <c r="B717" s="36"/>
      <c r="C717" s="224" t="s">
        <v>2524</v>
      </c>
      <c r="D717" s="224" t="s">
        <v>184</v>
      </c>
      <c r="E717" s="225" t="s">
        <v>389</v>
      </c>
      <c r="F717" s="226" t="s">
        <v>390</v>
      </c>
      <c r="G717" s="227" t="s">
        <v>391</v>
      </c>
      <c r="H717" s="228">
        <v>186.08799999999999</v>
      </c>
      <c r="I717" s="229"/>
      <c r="J717" s="230">
        <f>ROUND(I717*H717,2)</f>
        <v>0</v>
      </c>
      <c r="K717" s="231"/>
      <c r="L717" s="41"/>
      <c r="M717" s="232" t="s">
        <v>1</v>
      </c>
      <c r="N717" s="233" t="s">
        <v>38</v>
      </c>
      <c r="O717" s="88"/>
      <c r="P717" s="234">
        <f>O717*H717</f>
        <v>0</v>
      </c>
      <c r="Q717" s="234">
        <v>0</v>
      </c>
      <c r="R717" s="234">
        <f>Q717*H717</f>
        <v>0</v>
      </c>
      <c r="S717" s="234">
        <v>0.001</v>
      </c>
      <c r="T717" s="235">
        <f>S717*H717</f>
        <v>0.186088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36" t="s">
        <v>243</v>
      </c>
      <c r="AT717" s="236" t="s">
        <v>184</v>
      </c>
      <c r="AU717" s="236" t="s">
        <v>82</v>
      </c>
      <c r="AY717" s="14" t="s">
        <v>182</v>
      </c>
      <c r="BE717" s="237">
        <f>IF(N717="základní",J717,0)</f>
        <v>0</v>
      </c>
      <c r="BF717" s="237">
        <f>IF(N717="snížená",J717,0)</f>
        <v>0</v>
      </c>
      <c r="BG717" s="237">
        <f>IF(N717="zákl. přenesená",J717,0)</f>
        <v>0</v>
      </c>
      <c r="BH717" s="237">
        <f>IF(N717="sníž. přenesená",J717,0)</f>
        <v>0</v>
      </c>
      <c r="BI717" s="237">
        <f>IF(N717="nulová",J717,0)</f>
        <v>0</v>
      </c>
      <c r="BJ717" s="14" t="s">
        <v>80</v>
      </c>
      <c r="BK717" s="237">
        <f>ROUND(I717*H717,2)</f>
        <v>0</v>
      </c>
      <c r="BL717" s="14" t="s">
        <v>243</v>
      </c>
      <c r="BM717" s="236" t="s">
        <v>2525</v>
      </c>
    </row>
    <row r="718" s="2" customFormat="1" ht="33" customHeight="1">
      <c r="A718" s="35"/>
      <c r="B718" s="36"/>
      <c r="C718" s="224" t="s">
        <v>2526</v>
      </c>
      <c r="D718" s="224" t="s">
        <v>2527</v>
      </c>
      <c r="E718" s="225" t="s">
        <v>2528</v>
      </c>
      <c r="F718" s="226" t="s">
        <v>2529</v>
      </c>
      <c r="G718" s="227" t="s">
        <v>391</v>
      </c>
      <c r="H718" s="228">
        <v>1569.75</v>
      </c>
      <c r="I718" s="229"/>
      <c r="J718" s="230">
        <f>ROUND(I718*H718,2)</f>
        <v>0</v>
      </c>
      <c r="K718" s="231"/>
      <c r="L718" s="41"/>
      <c r="M718" s="232" t="s">
        <v>1</v>
      </c>
      <c r="N718" s="233" t="s">
        <v>38</v>
      </c>
      <c r="O718" s="88"/>
      <c r="P718" s="234">
        <f>O718*H718</f>
        <v>0</v>
      </c>
      <c r="Q718" s="234">
        <v>0</v>
      </c>
      <c r="R718" s="234">
        <f>Q718*H718</f>
        <v>0</v>
      </c>
      <c r="S718" s="234">
        <v>0</v>
      </c>
      <c r="T718" s="235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36" t="s">
        <v>243</v>
      </c>
      <c r="AT718" s="236" t="s">
        <v>184</v>
      </c>
      <c r="AU718" s="236" t="s">
        <v>82</v>
      </c>
      <c r="AY718" s="14" t="s">
        <v>182</v>
      </c>
      <c r="BE718" s="237">
        <f>IF(N718="základní",J718,0)</f>
        <v>0</v>
      </c>
      <c r="BF718" s="237">
        <f>IF(N718="snížená",J718,0)</f>
        <v>0</v>
      </c>
      <c r="BG718" s="237">
        <f>IF(N718="zákl. přenesená",J718,0)</f>
        <v>0</v>
      </c>
      <c r="BH718" s="237">
        <f>IF(N718="sníž. přenesená",J718,0)</f>
        <v>0</v>
      </c>
      <c r="BI718" s="237">
        <f>IF(N718="nulová",J718,0)</f>
        <v>0</v>
      </c>
      <c r="BJ718" s="14" t="s">
        <v>80</v>
      </c>
      <c r="BK718" s="237">
        <f>ROUND(I718*H718,2)</f>
        <v>0</v>
      </c>
      <c r="BL718" s="14" t="s">
        <v>243</v>
      </c>
      <c r="BM718" s="236" t="s">
        <v>2530</v>
      </c>
    </row>
    <row r="719" s="2" customFormat="1" ht="24.15" customHeight="1">
      <c r="A719" s="35"/>
      <c r="B719" s="36"/>
      <c r="C719" s="224" t="s">
        <v>2531</v>
      </c>
      <c r="D719" s="224" t="s">
        <v>184</v>
      </c>
      <c r="E719" s="225" t="s">
        <v>2532</v>
      </c>
      <c r="F719" s="226" t="s">
        <v>2533</v>
      </c>
      <c r="G719" s="227" t="s">
        <v>220</v>
      </c>
      <c r="H719" s="228">
        <v>35.398000000000003</v>
      </c>
      <c r="I719" s="229"/>
      <c r="J719" s="230">
        <f>ROUND(I719*H719,2)</f>
        <v>0</v>
      </c>
      <c r="K719" s="231"/>
      <c r="L719" s="41"/>
      <c r="M719" s="232" t="s">
        <v>1</v>
      </c>
      <c r="N719" s="233" t="s">
        <v>38</v>
      </c>
      <c r="O719" s="88"/>
      <c r="P719" s="234">
        <f>O719*H719</f>
        <v>0</v>
      </c>
      <c r="Q719" s="234">
        <v>0</v>
      </c>
      <c r="R719" s="234">
        <f>Q719*H719</f>
        <v>0</v>
      </c>
      <c r="S719" s="234">
        <v>0</v>
      </c>
      <c r="T719" s="235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36" t="s">
        <v>243</v>
      </c>
      <c r="AT719" s="236" t="s">
        <v>184</v>
      </c>
      <c r="AU719" s="236" t="s">
        <v>82</v>
      </c>
      <c r="AY719" s="14" t="s">
        <v>182</v>
      </c>
      <c r="BE719" s="237">
        <f>IF(N719="základní",J719,0)</f>
        <v>0</v>
      </c>
      <c r="BF719" s="237">
        <f>IF(N719="snížená",J719,0)</f>
        <v>0</v>
      </c>
      <c r="BG719" s="237">
        <f>IF(N719="zákl. přenesená",J719,0)</f>
        <v>0</v>
      </c>
      <c r="BH719" s="237">
        <f>IF(N719="sníž. přenesená",J719,0)</f>
        <v>0</v>
      </c>
      <c r="BI719" s="237">
        <f>IF(N719="nulová",J719,0)</f>
        <v>0</v>
      </c>
      <c r="BJ719" s="14" t="s">
        <v>80</v>
      </c>
      <c r="BK719" s="237">
        <f>ROUND(I719*H719,2)</f>
        <v>0</v>
      </c>
      <c r="BL719" s="14" t="s">
        <v>243</v>
      </c>
      <c r="BM719" s="236" t="s">
        <v>2534</v>
      </c>
    </row>
    <row r="720" s="2" customFormat="1" ht="33" customHeight="1">
      <c r="A720" s="35"/>
      <c r="B720" s="36"/>
      <c r="C720" s="224" t="s">
        <v>2535</v>
      </c>
      <c r="D720" s="224" t="s">
        <v>184</v>
      </c>
      <c r="E720" s="225" t="s">
        <v>2536</v>
      </c>
      <c r="F720" s="226" t="s">
        <v>2537</v>
      </c>
      <c r="G720" s="227" t="s">
        <v>220</v>
      </c>
      <c r="H720" s="228">
        <v>106.194</v>
      </c>
      <c r="I720" s="229"/>
      <c r="J720" s="230">
        <f>ROUND(I720*H720,2)</f>
        <v>0</v>
      </c>
      <c r="K720" s="231"/>
      <c r="L720" s="41"/>
      <c r="M720" s="232" t="s">
        <v>1</v>
      </c>
      <c r="N720" s="233" t="s">
        <v>38</v>
      </c>
      <c r="O720" s="88"/>
      <c r="P720" s="234">
        <f>O720*H720</f>
        <v>0</v>
      </c>
      <c r="Q720" s="234">
        <v>0</v>
      </c>
      <c r="R720" s="234">
        <f>Q720*H720</f>
        <v>0</v>
      </c>
      <c r="S720" s="234">
        <v>0</v>
      </c>
      <c r="T720" s="235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36" t="s">
        <v>243</v>
      </c>
      <c r="AT720" s="236" t="s">
        <v>184</v>
      </c>
      <c r="AU720" s="236" t="s">
        <v>82</v>
      </c>
      <c r="AY720" s="14" t="s">
        <v>182</v>
      </c>
      <c r="BE720" s="237">
        <f>IF(N720="základní",J720,0)</f>
        <v>0</v>
      </c>
      <c r="BF720" s="237">
        <f>IF(N720="snížená",J720,0)</f>
        <v>0</v>
      </c>
      <c r="BG720" s="237">
        <f>IF(N720="zákl. přenesená",J720,0)</f>
        <v>0</v>
      </c>
      <c r="BH720" s="237">
        <f>IF(N720="sníž. přenesená",J720,0)</f>
        <v>0</v>
      </c>
      <c r="BI720" s="237">
        <f>IF(N720="nulová",J720,0)</f>
        <v>0</v>
      </c>
      <c r="BJ720" s="14" t="s">
        <v>80</v>
      </c>
      <c r="BK720" s="237">
        <f>ROUND(I720*H720,2)</f>
        <v>0</v>
      </c>
      <c r="BL720" s="14" t="s">
        <v>243</v>
      </c>
      <c r="BM720" s="236" t="s">
        <v>2538</v>
      </c>
    </row>
    <row r="721" s="12" customFormat="1" ht="22.8" customHeight="1">
      <c r="A721" s="12"/>
      <c r="B721" s="208"/>
      <c r="C721" s="209"/>
      <c r="D721" s="210" t="s">
        <v>72</v>
      </c>
      <c r="E721" s="222" t="s">
        <v>2539</v>
      </c>
      <c r="F721" s="222" t="s">
        <v>2540</v>
      </c>
      <c r="G721" s="209"/>
      <c r="H721" s="209"/>
      <c r="I721" s="212"/>
      <c r="J721" s="223">
        <f>BK721</f>
        <v>0</v>
      </c>
      <c r="K721" s="209"/>
      <c r="L721" s="214"/>
      <c r="M721" s="215"/>
      <c r="N721" s="216"/>
      <c r="O721" s="216"/>
      <c r="P721" s="217">
        <f>SUM(P722:P730)</f>
        <v>0</v>
      </c>
      <c r="Q721" s="216"/>
      <c r="R721" s="217">
        <f>SUM(R722:R730)</f>
        <v>3.0890479999999996</v>
      </c>
      <c r="S721" s="216"/>
      <c r="T721" s="218">
        <f>SUM(T722:T730)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19" t="s">
        <v>82</v>
      </c>
      <c r="AT721" s="220" t="s">
        <v>72</v>
      </c>
      <c r="AU721" s="220" t="s">
        <v>80</v>
      </c>
      <c r="AY721" s="219" t="s">
        <v>182</v>
      </c>
      <c r="BK721" s="221">
        <f>SUM(BK722:BK730)</f>
        <v>0</v>
      </c>
    </row>
    <row r="722" s="2" customFormat="1" ht="16.5" customHeight="1">
      <c r="A722" s="35"/>
      <c r="B722" s="36"/>
      <c r="C722" s="224" t="s">
        <v>2541</v>
      </c>
      <c r="D722" s="224" t="s">
        <v>184</v>
      </c>
      <c r="E722" s="225" t="s">
        <v>2542</v>
      </c>
      <c r="F722" s="226" t="s">
        <v>2543</v>
      </c>
      <c r="G722" s="227" t="s">
        <v>197</v>
      </c>
      <c r="H722" s="228">
        <v>77.599999999999994</v>
      </c>
      <c r="I722" s="229"/>
      <c r="J722" s="230">
        <f>ROUND(I722*H722,2)</f>
        <v>0</v>
      </c>
      <c r="K722" s="231"/>
      <c r="L722" s="41"/>
      <c r="M722" s="232" t="s">
        <v>1</v>
      </c>
      <c r="N722" s="233" t="s">
        <v>38</v>
      </c>
      <c r="O722" s="88"/>
      <c r="P722" s="234">
        <f>O722*H722</f>
        <v>0</v>
      </c>
      <c r="Q722" s="234">
        <v>0</v>
      </c>
      <c r="R722" s="234">
        <f>Q722*H722</f>
        <v>0</v>
      </c>
      <c r="S722" s="234">
        <v>0</v>
      </c>
      <c r="T722" s="235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36" t="s">
        <v>243</v>
      </c>
      <c r="AT722" s="236" t="s">
        <v>184</v>
      </c>
      <c r="AU722" s="236" t="s">
        <v>82</v>
      </c>
      <c r="AY722" s="14" t="s">
        <v>182</v>
      </c>
      <c r="BE722" s="237">
        <f>IF(N722="základní",J722,0)</f>
        <v>0</v>
      </c>
      <c r="BF722" s="237">
        <f>IF(N722="snížená",J722,0)</f>
        <v>0</v>
      </c>
      <c r="BG722" s="237">
        <f>IF(N722="zákl. přenesená",J722,0)</f>
        <v>0</v>
      </c>
      <c r="BH722" s="237">
        <f>IF(N722="sníž. přenesená",J722,0)</f>
        <v>0</v>
      </c>
      <c r="BI722" s="237">
        <f>IF(N722="nulová",J722,0)</f>
        <v>0</v>
      </c>
      <c r="BJ722" s="14" t="s">
        <v>80</v>
      </c>
      <c r="BK722" s="237">
        <f>ROUND(I722*H722,2)</f>
        <v>0</v>
      </c>
      <c r="BL722" s="14" t="s">
        <v>243</v>
      </c>
      <c r="BM722" s="236" t="s">
        <v>2544</v>
      </c>
    </row>
    <row r="723" s="2" customFormat="1" ht="16.5" customHeight="1">
      <c r="A723" s="35"/>
      <c r="B723" s="36"/>
      <c r="C723" s="224" t="s">
        <v>2545</v>
      </c>
      <c r="D723" s="224" t="s">
        <v>184</v>
      </c>
      <c r="E723" s="225" t="s">
        <v>2546</v>
      </c>
      <c r="F723" s="226" t="s">
        <v>2547</v>
      </c>
      <c r="G723" s="227" t="s">
        <v>197</v>
      </c>
      <c r="H723" s="228">
        <v>77.599999999999994</v>
      </c>
      <c r="I723" s="229"/>
      <c r="J723" s="230">
        <f>ROUND(I723*H723,2)</f>
        <v>0</v>
      </c>
      <c r="K723" s="231"/>
      <c r="L723" s="41"/>
      <c r="M723" s="232" t="s">
        <v>1</v>
      </c>
      <c r="N723" s="233" t="s">
        <v>38</v>
      </c>
      <c r="O723" s="88"/>
      <c r="P723" s="234">
        <f>O723*H723</f>
        <v>0</v>
      </c>
      <c r="Q723" s="234">
        <v>0.00029999999999999997</v>
      </c>
      <c r="R723" s="234">
        <f>Q723*H723</f>
        <v>0.023279999999999995</v>
      </c>
      <c r="S723" s="234">
        <v>0</v>
      </c>
      <c r="T723" s="235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36" t="s">
        <v>243</v>
      </c>
      <c r="AT723" s="236" t="s">
        <v>184</v>
      </c>
      <c r="AU723" s="236" t="s">
        <v>82</v>
      </c>
      <c r="AY723" s="14" t="s">
        <v>182</v>
      </c>
      <c r="BE723" s="237">
        <f>IF(N723="základní",J723,0)</f>
        <v>0</v>
      </c>
      <c r="BF723" s="237">
        <f>IF(N723="snížená",J723,0)</f>
        <v>0</v>
      </c>
      <c r="BG723" s="237">
        <f>IF(N723="zákl. přenesená",J723,0)</f>
        <v>0</v>
      </c>
      <c r="BH723" s="237">
        <f>IF(N723="sníž. přenesená",J723,0)</f>
        <v>0</v>
      </c>
      <c r="BI723" s="237">
        <f>IF(N723="nulová",J723,0)</f>
        <v>0</v>
      </c>
      <c r="BJ723" s="14" t="s">
        <v>80</v>
      </c>
      <c r="BK723" s="237">
        <f>ROUND(I723*H723,2)</f>
        <v>0</v>
      </c>
      <c r="BL723" s="14" t="s">
        <v>243</v>
      </c>
      <c r="BM723" s="236" t="s">
        <v>2548</v>
      </c>
    </row>
    <row r="724" s="2" customFormat="1" ht="24.15" customHeight="1">
      <c r="A724" s="35"/>
      <c r="B724" s="36"/>
      <c r="C724" s="224" t="s">
        <v>2549</v>
      </c>
      <c r="D724" s="224" t="s">
        <v>184</v>
      </c>
      <c r="E724" s="225" t="s">
        <v>2550</v>
      </c>
      <c r="F724" s="226" t="s">
        <v>2551</v>
      </c>
      <c r="G724" s="227" t="s">
        <v>197</v>
      </c>
      <c r="H724" s="228">
        <v>77.599999999999994</v>
      </c>
      <c r="I724" s="229"/>
      <c r="J724" s="230">
        <f>ROUND(I724*H724,2)</f>
        <v>0</v>
      </c>
      <c r="K724" s="231"/>
      <c r="L724" s="41"/>
      <c r="M724" s="232" t="s">
        <v>1</v>
      </c>
      <c r="N724" s="233" t="s">
        <v>38</v>
      </c>
      <c r="O724" s="88"/>
      <c r="P724" s="234">
        <f>O724*H724</f>
        <v>0</v>
      </c>
      <c r="Q724" s="234">
        <v>0</v>
      </c>
      <c r="R724" s="234">
        <f>Q724*H724</f>
        <v>0</v>
      </c>
      <c r="S724" s="234">
        <v>0</v>
      </c>
      <c r="T724" s="235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36" t="s">
        <v>243</v>
      </c>
      <c r="AT724" s="236" t="s">
        <v>184</v>
      </c>
      <c r="AU724" s="236" t="s">
        <v>82</v>
      </c>
      <c r="AY724" s="14" t="s">
        <v>182</v>
      </c>
      <c r="BE724" s="237">
        <f>IF(N724="základní",J724,0)</f>
        <v>0</v>
      </c>
      <c r="BF724" s="237">
        <f>IF(N724="snížená",J724,0)</f>
        <v>0</v>
      </c>
      <c r="BG724" s="237">
        <f>IF(N724="zákl. přenesená",J724,0)</f>
        <v>0</v>
      </c>
      <c r="BH724" s="237">
        <f>IF(N724="sníž. přenesená",J724,0)</f>
        <v>0</v>
      </c>
      <c r="BI724" s="237">
        <f>IF(N724="nulová",J724,0)</f>
        <v>0</v>
      </c>
      <c r="BJ724" s="14" t="s">
        <v>80</v>
      </c>
      <c r="BK724" s="237">
        <f>ROUND(I724*H724,2)</f>
        <v>0</v>
      </c>
      <c r="BL724" s="14" t="s">
        <v>243</v>
      </c>
      <c r="BM724" s="236" t="s">
        <v>2552</v>
      </c>
    </row>
    <row r="725" s="2" customFormat="1" ht="21.75" customHeight="1">
      <c r="A725" s="35"/>
      <c r="B725" s="36"/>
      <c r="C725" s="224" t="s">
        <v>2553</v>
      </c>
      <c r="D725" s="224" t="s">
        <v>184</v>
      </c>
      <c r="E725" s="225" t="s">
        <v>2554</v>
      </c>
      <c r="F725" s="226" t="s">
        <v>2555</v>
      </c>
      <c r="G725" s="227" t="s">
        <v>197</v>
      </c>
      <c r="H725" s="228">
        <v>77.599999999999994</v>
      </c>
      <c r="I725" s="229"/>
      <c r="J725" s="230">
        <f>ROUND(I725*H725,2)</f>
        <v>0</v>
      </c>
      <c r="K725" s="231"/>
      <c r="L725" s="41"/>
      <c r="M725" s="232" t="s">
        <v>1</v>
      </c>
      <c r="N725" s="233" t="s">
        <v>38</v>
      </c>
      <c r="O725" s="88"/>
      <c r="P725" s="234">
        <f>O725*H725</f>
        <v>0</v>
      </c>
      <c r="Q725" s="234">
        <v>0.0044999999999999997</v>
      </c>
      <c r="R725" s="234">
        <f>Q725*H725</f>
        <v>0.34919999999999995</v>
      </c>
      <c r="S725" s="234">
        <v>0</v>
      </c>
      <c r="T725" s="235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36" t="s">
        <v>243</v>
      </c>
      <c r="AT725" s="236" t="s">
        <v>184</v>
      </c>
      <c r="AU725" s="236" t="s">
        <v>82</v>
      </c>
      <c r="AY725" s="14" t="s">
        <v>182</v>
      </c>
      <c r="BE725" s="237">
        <f>IF(N725="základní",J725,0)</f>
        <v>0</v>
      </c>
      <c r="BF725" s="237">
        <f>IF(N725="snížená",J725,0)</f>
        <v>0</v>
      </c>
      <c r="BG725" s="237">
        <f>IF(N725="zákl. přenesená",J725,0)</f>
        <v>0</v>
      </c>
      <c r="BH725" s="237">
        <f>IF(N725="sníž. přenesená",J725,0)</f>
        <v>0</v>
      </c>
      <c r="BI725" s="237">
        <f>IF(N725="nulová",J725,0)</f>
        <v>0</v>
      </c>
      <c r="BJ725" s="14" t="s">
        <v>80</v>
      </c>
      <c r="BK725" s="237">
        <f>ROUND(I725*H725,2)</f>
        <v>0</v>
      </c>
      <c r="BL725" s="14" t="s">
        <v>243</v>
      </c>
      <c r="BM725" s="236" t="s">
        <v>2556</v>
      </c>
    </row>
    <row r="726" s="2" customFormat="1" ht="33" customHeight="1">
      <c r="A726" s="35"/>
      <c r="B726" s="36"/>
      <c r="C726" s="224" t="s">
        <v>2557</v>
      </c>
      <c r="D726" s="224" t="s">
        <v>184</v>
      </c>
      <c r="E726" s="225" t="s">
        <v>2558</v>
      </c>
      <c r="F726" s="226" t="s">
        <v>2559</v>
      </c>
      <c r="G726" s="227" t="s">
        <v>197</v>
      </c>
      <c r="H726" s="228">
        <v>77.599999999999994</v>
      </c>
      <c r="I726" s="229"/>
      <c r="J726" s="230">
        <f>ROUND(I726*H726,2)</f>
        <v>0</v>
      </c>
      <c r="K726" s="231"/>
      <c r="L726" s="41"/>
      <c r="M726" s="232" t="s">
        <v>1</v>
      </c>
      <c r="N726" s="233" t="s">
        <v>38</v>
      </c>
      <c r="O726" s="88"/>
      <c r="P726" s="234">
        <f>O726*H726</f>
        <v>0</v>
      </c>
      <c r="Q726" s="234">
        <v>0.0090299999999999998</v>
      </c>
      <c r="R726" s="234">
        <f>Q726*H726</f>
        <v>0.70072799999999991</v>
      </c>
      <c r="S726" s="234">
        <v>0</v>
      </c>
      <c r="T726" s="235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36" t="s">
        <v>243</v>
      </c>
      <c r="AT726" s="236" t="s">
        <v>184</v>
      </c>
      <c r="AU726" s="236" t="s">
        <v>82</v>
      </c>
      <c r="AY726" s="14" t="s">
        <v>182</v>
      </c>
      <c r="BE726" s="237">
        <f>IF(N726="základní",J726,0)</f>
        <v>0</v>
      </c>
      <c r="BF726" s="237">
        <f>IF(N726="snížená",J726,0)</f>
        <v>0</v>
      </c>
      <c r="BG726" s="237">
        <f>IF(N726="zákl. přenesená",J726,0)</f>
        <v>0</v>
      </c>
      <c r="BH726" s="237">
        <f>IF(N726="sníž. přenesená",J726,0)</f>
        <v>0</v>
      </c>
      <c r="BI726" s="237">
        <f>IF(N726="nulová",J726,0)</f>
        <v>0</v>
      </c>
      <c r="BJ726" s="14" t="s">
        <v>80</v>
      </c>
      <c r="BK726" s="237">
        <f>ROUND(I726*H726,2)</f>
        <v>0</v>
      </c>
      <c r="BL726" s="14" t="s">
        <v>243</v>
      </c>
      <c r="BM726" s="236" t="s">
        <v>2560</v>
      </c>
    </row>
    <row r="727" s="2" customFormat="1" ht="24.15" customHeight="1">
      <c r="A727" s="35"/>
      <c r="B727" s="36"/>
      <c r="C727" s="243" t="s">
        <v>2561</v>
      </c>
      <c r="D727" s="243" t="s">
        <v>469</v>
      </c>
      <c r="E727" s="244" t="s">
        <v>2562</v>
      </c>
      <c r="F727" s="245" t="s">
        <v>2563</v>
      </c>
      <c r="G727" s="246" t="s">
        <v>197</v>
      </c>
      <c r="H727" s="247">
        <v>89.239999999999995</v>
      </c>
      <c r="I727" s="248"/>
      <c r="J727" s="249">
        <f>ROUND(I727*H727,2)</f>
        <v>0</v>
      </c>
      <c r="K727" s="250"/>
      <c r="L727" s="251"/>
      <c r="M727" s="252" t="s">
        <v>1</v>
      </c>
      <c r="N727" s="253" t="s">
        <v>38</v>
      </c>
      <c r="O727" s="88"/>
      <c r="P727" s="234">
        <f>O727*H727</f>
        <v>0</v>
      </c>
      <c r="Q727" s="234">
        <v>0.021999999999999999</v>
      </c>
      <c r="R727" s="234">
        <f>Q727*H727</f>
        <v>1.9632799999999997</v>
      </c>
      <c r="S727" s="234">
        <v>0</v>
      </c>
      <c r="T727" s="235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36" t="s">
        <v>308</v>
      </c>
      <c r="AT727" s="236" t="s">
        <v>469</v>
      </c>
      <c r="AU727" s="236" t="s">
        <v>82</v>
      </c>
      <c r="AY727" s="14" t="s">
        <v>182</v>
      </c>
      <c r="BE727" s="237">
        <f>IF(N727="základní",J727,0)</f>
        <v>0</v>
      </c>
      <c r="BF727" s="237">
        <f>IF(N727="snížená",J727,0)</f>
        <v>0</v>
      </c>
      <c r="BG727" s="237">
        <f>IF(N727="zákl. přenesená",J727,0)</f>
        <v>0</v>
      </c>
      <c r="BH727" s="237">
        <f>IF(N727="sníž. přenesená",J727,0)</f>
        <v>0</v>
      </c>
      <c r="BI727" s="237">
        <f>IF(N727="nulová",J727,0)</f>
        <v>0</v>
      </c>
      <c r="BJ727" s="14" t="s">
        <v>80</v>
      </c>
      <c r="BK727" s="237">
        <f>ROUND(I727*H727,2)</f>
        <v>0</v>
      </c>
      <c r="BL727" s="14" t="s">
        <v>243</v>
      </c>
      <c r="BM727" s="236" t="s">
        <v>2564</v>
      </c>
    </row>
    <row r="728" s="2" customFormat="1" ht="24.15" customHeight="1">
      <c r="A728" s="35"/>
      <c r="B728" s="36"/>
      <c r="C728" s="224" t="s">
        <v>2565</v>
      </c>
      <c r="D728" s="224" t="s">
        <v>184</v>
      </c>
      <c r="E728" s="225" t="s">
        <v>2566</v>
      </c>
      <c r="F728" s="226" t="s">
        <v>2567</v>
      </c>
      <c r="G728" s="227" t="s">
        <v>197</v>
      </c>
      <c r="H728" s="228">
        <v>35.039999999999999</v>
      </c>
      <c r="I728" s="229"/>
      <c r="J728" s="230">
        <f>ROUND(I728*H728,2)</f>
        <v>0</v>
      </c>
      <c r="K728" s="231"/>
      <c r="L728" s="41"/>
      <c r="M728" s="232" t="s">
        <v>1</v>
      </c>
      <c r="N728" s="233" t="s">
        <v>38</v>
      </c>
      <c r="O728" s="88"/>
      <c r="P728" s="234">
        <f>O728*H728</f>
        <v>0</v>
      </c>
      <c r="Q728" s="234">
        <v>0.0015</v>
      </c>
      <c r="R728" s="234">
        <f>Q728*H728</f>
        <v>0.052560000000000003</v>
      </c>
      <c r="S728" s="234">
        <v>0</v>
      </c>
      <c r="T728" s="235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36" t="s">
        <v>243</v>
      </c>
      <c r="AT728" s="236" t="s">
        <v>184</v>
      </c>
      <c r="AU728" s="236" t="s">
        <v>82</v>
      </c>
      <c r="AY728" s="14" t="s">
        <v>182</v>
      </c>
      <c r="BE728" s="237">
        <f>IF(N728="základní",J728,0)</f>
        <v>0</v>
      </c>
      <c r="BF728" s="237">
        <f>IF(N728="snížená",J728,0)</f>
        <v>0</v>
      </c>
      <c r="BG728" s="237">
        <f>IF(N728="zákl. přenesená",J728,0)</f>
        <v>0</v>
      </c>
      <c r="BH728" s="237">
        <f>IF(N728="sníž. přenesená",J728,0)</f>
        <v>0</v>
      </c>
      <c r="BI728" s="237">
        <f>IF(N728="nulová",J728,0)</f>
        <v>0</v>
      </c>
      <c r="BJ728" s="14" t="s">
        <v>80</v>
      </c>
      <c r="BK728" s="237">
        <f>ROUND(I728*H728,2)</f>
        <v>0</v>
      </c>
      <c r="BL728" s="14" t="s">
        <v>243</v>
      </c>
      <c r="BM728" s="236" t="s">
        <v>2568</v>
      </c>
    </row>
    <row r="729" s="2" customFormat="1" ht="24.15" customHeight="1">
      <c r="A729" s="35"/>
      <c r="B729" s="36"/>
      <c r="C729" s="224" t="s">
        <v>2569</v>
      </c>
      <c r="D729" s="224" t="s">
        <v>184</v>
      </c>
      <c r="E729" s="225" t="s">
        <v>2570</v>
      </c>
      <c r="F729" s="226" t="s">
        <v>2571</v>
      </c>
      <c r="G729" s="227" t="s">
        <v>220</v>
      </c>
      <c r="H729" s="228">
        <v>3.089</v>
      </c>
      <c r="I729" s="229"/>
      <c r="J729" s="230">
        <f>ROUND(I729*H729,2)</f>
        <v>0</v>
      </c>
      <c r="K729" s="231"/>
      <c r="L729" s="41"/>
      <c r="M729" s="232" t="s">
        <v>1</v>
      </c>
      <c r="N729" s="233" t="s">
        <v>38</v>
      </c>
      <c r="O729" s="88"/>
      <c r="P729" s="234">
        <f>O729*H729</f>
        <v>0</v>
      </c>
      <c r="Q729" s="234">
        <v>0</v>
      </c>
      <c r="R729" s="234">
        <f>Q729*H729</f>
        <v>0</v>
      </c>
      <c r="S729" s="234">
        <v>0</v>
      </c>
      <c r="T729" s="235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36" t="s">
        <v>243</v>
      </c>
      <c r="AT729" s="236" t="s">
        <v>184</v>
      </c>
      <c r="AU729" s="236" t="s">
        <v>82</v>
      </c>
      <c r="AY729" s="14" t="s">
        <v>182</v>
      </c>
      <c r="BE729" s="237">
        <f>IF(N729="základní",J729,0)</f>
        <v>0</v>
      </c>
      <c r="BF729" s="237">
        <f>IF(N729="snížená",J729,0)</f>
        <v>0</v>
      </c>
      <c r="BG729" s="237">
        <f>IF(N729="zákl. přenesená",J729,0)</f>
        <v>0</v>
      </c>
      <c r="BH729" s="237">
        <f>IF(N729="sníž. přenesená",J729,0)</f>
        <v>0</v>
      </c>
      <c r="BI729" s="237">
        <f>IF(N729="nulová",J729,0)</f>
        <v>0</v>
      </c>
      <c r="BJ729" s="14" t="s">
        <v>80</v>
      </c>
      <c r="BK729" s="237">
        <f>ROUND(I729*H729,2)</f>
        <v>0</v>
      </c>
      <c r="BL729" s="14" t="s">
        <v>243</v>
      </c>
      <c r="BM729" s="236" t="s">
        <v>2572</v>
      </c>
    </row>
    <row r="730" s="2" customFormat="1" ht="33" customHeight="1">
      <c r="A730" s="35"/>
      <c r="B730" s="36"/>
      <c r="C730" s="224" t="s">
        <v>2573</v>
      </c>
      <c r="D730" s="224" t="s">
        <v>184</v>
      </c>
      <c r="E730" s="225" t="s">
        <v>2574</v>
      </c>
      <c r="F730" s="226" t="s">
        <v>2575</v>
      </c>
      <c r="G730" s="227" t="s">
        <v>220</v>
      </c>
      <c r="H730" s="228">
        <v>9.2669999999999995</v>
      </c>
      <c r="I730" s="229"/>
      <c r="J730" s="230">
        <f>ROUND(I730*H730,2)</f>
        <v>0</v>
      </c>
      <c r="K730" s="231"/>
      <c r="L730" s="41"/>
      <c r="M730" s="232" t="s">
        <v>1</v>
      </c>
      <c r="N730" s="233" t="s">
        <v>38</v>
      </c>
      <c r="O730" s="88"/>
      <c r="P730" s="234">
        <f>O730*H730</f>
        <v>0</v>
      </c>
      <c r="Q730" s="234">
        <v>0</v>
      </c>
      <c r="R730" s="234">
        <f>Q730*H730</f>
        <v>0</v>
      </c>
      <c r="S730" s="234">
        <v>0</v>
      </c>
      <c r="T730" s="235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36" t="s">
        <v>243</v>
      </c>
      <c r="AT730" s="236" t="s">
        <v>184</v>
      </c>
      <c r="AU730" s="236" t="s">
        <v>82</v>
      </c>
      <c r="AY730" s="14" t="s">
        <v>182</v>
      </c>
      <c r="BE730" s="237">
        <f>IF(N730="základní",J730,0)</f>
        <v>0</v>
      </c>
      <c r="BF730" s="237">
        <f>IF(N730="snížená",J730,0)</f>
        <v>0</v>
      </c>
      <c r="BG730" s="237">
        <f>IF(N730="zákl. přenesená",J730,0)</f>
        <v>0</v>
      </c>
      <c r="BH730" s="237">
        <f>IF(N730="sníž. přenesená",J730,0)</f>
        <v>0</v>
      </c>
      <c r="BI730" s="237">
        <f>IF(N730="nulová",J730,0)</f>
        <v>0</v>
      </c>
      <c r="BJ730" s="14" t="s">
        <v>80</v>
      </c>
      <c r="BK730" s="237">
        <f>ROUND(I730*H730,2)</f>
        <v>0</v>
      </c>
      <c r="BL730" s="14" t="s">
        <v>243</v>
      </c>
      <c r="BM730" s="236" t="s">
        <v>2576</v>
      </c>
    </row>
    <row r="731" s="12" customFormat="1" ht="22.8" customHeight="1">
      <c r="A731" s="12"/>
      <c r="B731" s="208"/>
      <c r="C731" s="209"/>
      <c r="D731" s="210" t="s">
        <v>72</v>
      </c>
      <c r="E731" s="222" t="s">
        <v>2577</v>
      </c>
      <c r="F731" s="222" t="s">
        <v>2578</v>
      </c>
      <c r="G731" s="209"/>
      <c r="H731" s="209"/>
      <c r="I731" s="212"/>
      <c r="J731" s="223">
        <f>BK731</f>
        <v>0</v>
      </c>
      <c r="K731" s="209"/>
      <c r="L731" s="214"/>
      <c r="M731" s="215"/>
      <c r="N731" s="216"/>
      <c r="O731" s="216"/>
      <c r="P731" s="217">
        <f>SUM(P732:P741)</f>
        <v>0</v>
      </c>
      <c r="Q731" s="216"/>
      <c r="R731" s="217">
        <f>SUM(R732:R741)</f>
        <v>0.9657119999999999</v>
      </c>
      <c r="S731" s="216"/>
      <c r="T731" s="218">
        <f>SUM(T732:T741)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19" t="s">
        <v>82</v>
      </c>
      <c r="AT731" s="220" t="s">
        <v>72</v>
      </c>
      <c r="AU731" s="220" t="s">
        <v>80</v>
      </c>
      <c r="AY731" s="219" t="s">
        <v>182</v>
      </c>
      <c r="BK731" s="221">
        <f>SUM(BK732:BK741)</f>
        <v>0</v>
      </c>
    </row>
    <row r="732" s="2" customFormat="1" ht="21.75" customHeight="1">
      <c r="A732" s="35"/>
      <c r="B732" s="36"/>
      <c r="C732" s="224" t="s">
        <v>2579</v>
      </c>
      <c r="D732" s="224" t="s">
        <v>184</v>
      </c>
      <c r="E732" s="225" t="s">
        <v>2580</v>
      </c>
      <c r="F732" s="226" t="s">
        <v>2581</v>
      </c>
      <c r="G732" s="227" t="s">
        <v>197</v>
      </c>
      <c r="H732" s="228">
        <v>39.299999999999997</v>
      </c>
      <c r="I732" s="229"/>
      <c r="J732" s="230">
        <f>ROUND(I732*H732,2)</f>
        <v>0</v>
      </c>
      <c r="K732" s="231"/>
      <c r="L732" s="41"/>
      <c r="M732" s="232" t="s">
        <v>1</v>
      </c>
      <c r="N732" s="233" t="s">
        <v>38</v>
      </c>
      <c r="O732" s="88"/>
      <c r="P732" s="234">
        <f>O732*H732</f>
        <v>0</v>
      </c>
      <c r="Q732" s="234">
        <v>0</v>
      </c>
      <c r="R732" s="234">
        <f>Q732*H732</f>
        <v>0</v>
      </c>
      <c r="S732" s="234">
        <v>0</v>
      </c>
      <c r="T732" s="235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36" t="s">
        <v>243</v>
      </c>
      <c r="AT732" s="236" t="s">
        <v>184</v>
      </c>
      <c r="AU732" s="236" t="s">
        <v>82</v>
      </c>
      <c r="AY732" s="14" t="s">
        <v>182</v>
      </c>
      <c r="BE732" s="237">
        <f>IF(N732="základní",J732,0)</f>
        <v>0</v>
      </c>
      <c r="BF732" s="237">
        <f>IF(N732="snížená",J732,0)</f>
        <v>0</v>
      </c>
      <c r="BG732" s="237">
        <f>IF(N732="zákl. přenesená",J732,0)</f>
        <v>0</v>
      </c>
      <c r="BH732" s="237">
        <f>IF(N732="sníž. přenesená",J732,0)</f>
        <v>0</v>
      </c>
      <c r="BI732" s="237">
        <f>IF(N732="nulová",J732,0)</f>
        <v>0</v>
      </c>
      <c r="BJ732" s="14" t="s">
        <v>80</v>
      </c>
      <c r="BK732" s="237">
        <f>ROUND(I732*H732,2)</f>
        <v>0</v>
      </c>
      <c r="BL732" s="14" t="s">
        <v>243</v>
      </c>
      <c r="BM732" s="236" t="s">
        <v>2582</v>
      </c>
    </row>
    <row r="733" s="2" customFormat="1" ht="16.5" customHeight="1">
      <c r="A733" s="35"/>
      <c r="B733" s="36"/>
      <c r="C733" s="224" t="s">
        <v>2583</v>
      </c>
      <c r="D733" s="224" t="s">
        <v>184</v>
      </c>
      <c r="E733" s="225" t="s">
        <v>2584</v>
      </c>
      <c r="F733" s="226" t="s">
        <v>2585</v>
      </c>
      <c r="G733" s="227" t="s">
        <v>197</v>
      </c>
      <c r="H733" s="228">
        <v>39.299999999999997</v>
      </c>
      <c r="I733" s="229"/>
      <c r="J733" s="230">
        <f>ROUND(I733*H733,2)</f>
        <v>0</v>
      </c>
      <c r="K733" s="231"/>
      <c r="L733" s="41"/>
      <c r="M733" s="232" t="s">
        <v>1</v>
      </c>
      <c r="N733" s="233" t="s">
        <v>38</v>
      </c>
      <c r="O733" s="88"/>
      <c r="P733" s="234">
        <f>O733*H733</f>
        <v>0</v>
      </c>
      <c r="Q733" s="234">
        <v>0</v>
      </c>
      <c r="R733" s="234">
        <f>Q733*H733</f>
        <v>0</v>
      </c>
      <c r="S733" s="234">
        <v>0</v>
      </c>
      <c r="T733" s="235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36" t="s">
        <v>243</v>
      </c>
      <c r="AT733" s="236" t="s">
        <v>184</v>
      </c>
      <c r="AU733" s="236" t="s">
        <v>82</v>
      </c>
      <c r="AY733" s="14" t="s">
        <v>182</v>
      </c>
      <c r="BE733" s="237">
        <f>IF(N733="základní",J733,0)</f>
        <v>0</v>
      </c>
      <c r="BF733" s="237">
        <f>IF(N733="snížená",J733,0)</f>
        <v>0</v>
      </c>
      <c r="BG733" s="237">
        <f>IF(N733="zákl. přenesená",J733,0)</f>
        <v>0</v>
      </c>
      <c r="BH733" s="237">
        <f>IF(N733="sníž. přenesená",J733,0)</f>
        <v>0</v>
      </c>
      <c r="BI733" s="237">
        <f>IF(N733="nulová",J733,0)</f>
        <v>0</v>
      </c>
      <c r="BJ733" s="14" t="s">
        <v>80</v>
      </c>
      <c r="BK733" s="237">
        <f>ROUND(I733*H733,2)</f>
        <v>0</v>
      </c>
      <c r="BL733" s="14" t="s">
        <v>243</v>
      </c>
      <c r="BM733" s="236" t="s">
        <v>2586</v>
      </c>
    </row>
    <row r="734" s="2" customFormat="1" ht="24.15" customHeight="1">
      <c r="A734" s="35"/>
      <c r="B734" s="36"/>
      <c r="C734" s="224" t="s">
        <v>2587</v>
      </c>
      <c r="D734" s="224" t="s">
        <v>184</v>
      </c>
      <c r="E734" s="225" t="s">
        <v>2588</v>
      </c>
      <c r="F734" s="226" t="s">
        <v>2589</v>
      </c>
      <c r="G734" s="227" t="s">
        <v>197</v>
      </c>
      <c r="H734" s="228">
        <v>39.299999999999997</v>
      </c>
      <c r="I734" s="229"/>
      <c r="J734" s="230">
        <f>ROUND(I734*H734,2)</f>
        <v>0</v>
      </c>
      <c r="K734" s="231"/>
      <c r="L734" s="41"/>
      <c r="M734" s="232" t="s">
        <v>1</v>
      </c>
      <c r="N734" s="233" t="s">
        <v>38</v>
      </c>
      <c r="O734" s="88"/>
      <c r="P734" s="234">
        <f>O734*H734</f>
        <v>0</v>
      </c>
      <c r="Q734" s="234">
        <v>0.00020000000000000001</v>
      </c>
      <c r="R734" s="234">
        <f>Q734*H734</f>
        <v>0.0078600000000000007</v>
      </c>
      <c r="S734" s="234">
        <v>0</v>
      </c>
      <c r="T734" s="235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36" t="s">
        <v>243</v>
      </c>
      <c r="AT734" s="236" t="s">
        <v>184</v>
      </c>
      <c r="AU734" s="236" t="s">
        <v>82</v>
      </c>
      <c r="AY734" s="14" t="s">
        <v>182</v>
      </c>
      <c r="BE734" s="237">
        <f>IF(N734="základní",J734,0)</f>
        <v>0</v>
      </c>
      <c r="BF734" s="237">
        <f>IF(N734="snížená",J734,0)</f>
        <v>0</v>
      </c>
      <c r="BG734" s="237">
        <f>IF(N734="zákl. přenesená",J734,0)</f>
        <v>0</v>
      </c>
      <c r="BH734" s="237">
        <f>IF(N734="sníž. přenesená",J734,0)</f>
        <v>0</v>
      </c>
      <c r="BI734" s="237">
        <f>IF(N734="nulová",J734,0)</f>
        <v>0</v>
      </c>
      <c r="BJ734" s="14" t="s">
        <v>80</v>
      </c>
      <c r="BK734" s="237">
        <f>ROUND(I734*H734,2)</f>
        <v>0</v>
      </c>
      <c r="BL734" s="14" t="s">
        <v>243</v>
      </c>
      <c r="BM734" s="236" t="s">
        <v>2590</v>
      </c>
    </row>
    <row r="735" s="2" customFormat="1" ht="33" customHeight="1">
      <c r="A735" s="35"/>
      <c r="B735" s="36"/>
      <c r="C735" s="224" t="s">
        <v>2591</v>
      </c>
      <c r="D735" s="224" t="s">
        <v>184</v>
      </c>
      <c r="E735" s="225" t="s">
        <v>2592</v>
      </c>
      <c r="F735" s="226" t="s">
        <v>2593</v>
      </c>
      <c r="G735" s="227" t="s">
        <v>197</v>
      </c>
      <c r="H735" s="228">
        <v>39.299999999999997</v>
      </c>
      <c r="I735" s="229"/>
      <c r="J735" s="230">
        <f>ROUND(I735*H735,2)</f>
        <v>0</v>
      </c>
      <c r="K735" s="231"/>
      <c r="L735" s="41"/>
      <c r="M735" s="232" t="s">
        <v>1</v>
      </c>
      <c r="N735" s="233" t="s">
        <v>38</v>
      </c>
      <c r="O735" s="88"/>
      <c r="P735" s="234">
        <f>O735*H735</f>
        <v>0</v>
      </c>
      <c r="Q735" s="234">
        <v>0.0044999999999999997</v>
      </c>
      <c r="R735" s="234">
        <f>Q735*H735</f>
        <v>0.17684999999999998</v>
      </c>
      <c r="S735" s="234">
        <v>0</v>
      </c>
      <c r="T735" s="235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36" t="s">
        <v>243</v>
      </c>
      <c r="AT735" s="236" t="s">
        <v>184</v>
      </c>
      <c r="AU735" s="236" t="s">
        <v>82</v>
      </c>
      <c r="AY735" s="14" t="s">
        <v>182</v>
      </c>
      <c r="BE735" s="237">
        <f>IF(N735="základní",J735,0)</f>
        <v>0</v>
      </c>
      <c r="BF735" s="237">
        <f>IF(N735="snížená",J735,0)</f>
        <v>0</v>
      </c>
      <c r="BG735" s="237">
        <f>IF(N735="zákl. přenesená",J735,0)</f>
        <v>0</v>
      </c>
      <c r="BH735" s="237">
        <f>IF(N735="sníž. přenesená",J735,0)</f>
        <v>0</v>
      </c>
      <c r="BI735" s="237">
        <f>IF(N735="nulová",J735,0)</f>
        <v>0</v>
      </c>
      <c r="BJ735" s="14" t="s">
        <v>80</v>
      </c>
      <c r="BK735" s="237">
        <f>ROUND(I735*H735,2)</f>
        <v>0</v>
      </c>
      <c r="BL735" s="14" t="s">
        <v>243</v>
      </c>
      <c r="BM735" s="236" t="s">
        <v>2594</v>
      </c>
    </row>
    <row r="736" s="2" customFormat="1" ht="33" customHeight="1">
      <c r="A736" s="35"/>
      <c r="B736" s="36"/>
      <c r="C736" s="224" t="s">
        <v>2595</v>
      </c>
      <c r="D736" s="224" t="s">
        <v>184</v>
      </c>
      <c r="E736" s="225" t="s">
        <v>2596</v>
      </c>
      <c r="F736" s="226" t="s">
        <v>2597</v>
      </c>
      <c r="G736" s="227" t="s">
        <v>197</v>
      </c>
      <c r="H736" s="228">
        <v>39.299999999999997</v>
      </c>
      <c r="I736" s="229"/>
      <c r="J736" s="230">
        <f>ROUND(I736*H736,2)</f>
        <v>0</v>
      </c>
      <c r="K736" s="231"/>
      <c r="L736" s="41"/>
      <c r="M736" s="232" t="s">
        <v>1</v>
      </c>
      <c r="N736" s="233" t="s">
        <v>38</v>
      </c>
      <c r="O736" s="88"/>
      <c r="P736" s="234">
        <f>O736*H736</f>
        <v>0</v>
      </c>
      <c r="Q736" s="234">
        <v>0.00147</v>
      </c>
      <c r="R736" s="234">
        <f>Q736*H736</f>
        <v>0.057770999999999996</v>
      </c>
      <c r="S736" s="234">
        <v>0</v>
      </c>
      <c r="T736" s="235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36" t="s">
        <v>243</v>
      </c>
      <c r="AT736" s="236" t="s">
        <v>184</v>
      </c>
      <c r="AU736" s="236" t="s">
        <v>82</v>
      </c>
      <c r="AY736" s="14" t="s">
        <v>182</v>
      </c>
      <c r="BE736" s="237">
        <f>IF(N736="základní",J736,0)</f>
        <v>0</v>
      </c>
      <c r="BF736" s="237">
        <f>IF(N736="snížená",J736,0)</f>
        <v>0</v>
      </c>
      <c r="BG736" s="237">
        <f>IF(N736="zákl. přenesená",J736,0)</f>
        <v>0</v>
      </c>
      <c r="BH736" s="237">
        <f>IF(N736="sníž. přenesená",J736,0)</f>
        <v>0</v>
      </c>
      <c r="BI736" s="237">
        <f>IF(N736="nulová",J736,0)</f>
        <v>0</v>
      </c>
      <c r="BJ736" s="14" t="s">
        <v>80</v>
      </c>
      <c r="BK736" s="237">
        <f>ROUND(I736*H736,2)</f>
        <v>0</v>
      </c>
      <c r="BL736" s="14" t="s">
        <v>243</v>
      </c>
      <c r="BM736" s="236" t="s">
        <v>2598</v>
      </c>
    </row>
    <row r="737" s="2" customFormat="1" ht="16.5" customHeight="1">
      <c r="A737" s="35"/>
      <c r="B737" s="36"/>
      <c r="C737" s="243" t="s">
        <v>2599</v>
      </c>
      <c r="D737" s="243" t="s">
        <v>469</v>
      </c>
      <c r="E737" s="244" t="s">
        <v>2600</v>
      </c>
      <c r="F737" s="245" t="s">
        <v>2601</v>
      </c>
      <c r="G737" s="246" t="s">
        <v>197</v>
      </c>
      <c r="H737" s="247">
        <v>47.159999999999997</v>
      </c>
      <c r="I737" s="248"/>
      <c r="J737" s="249">
        <f>ROUND(I737*H737,2)</f>
        <v>0</v>
      </c>
      <c r="K737" s="250"/>
      <c r="L737" s="251"/>
      <c r="M737" s="252" t="s">
        <v>1</v>
      </c>
      <c r="N737" s="253" t="s">
        <v>38</v>
      </c>
      <c r="O737" s="88"/>
      <c r="P737" s="234">
        <f>O737*H737</f>
        <v>0</v>
      </c>
      <c r="Q737" s="234">
        <v>0.0078200000000000006</v>
      </c>
      <c r="R737" s="234">
        <f>Q737*H737</f>
        <v>0.36879119999999999</v>
      </c>
      <c r="S737" s="234">
        <v>0</v>
      </c>
      <c r="T737" s="235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36" t="s">
        <v>308</v>
      </c>
      <c r="AT737" s="236" t="s">
        <v>469</v>
      </c>
      <c r="AU737" s="236" t="s">
        <v>82</v>
      </c>
      <c r="AY737" s="14" t="s">
        <v>182</v>
      </c>
      <c r="BE737" s="237">
        <f>IF(N737="základní",J737,0)</f>
        <v>0</v>
      </c>
      <c r="BF737" s="237">
        <f>IF(N737="snížená",J737,0)</f>
        <v>0</v>
      </c>
      <c r="BG737" s="237">
        <f>IF(N737="zákl. přenesená",J737,0)</f>
        <v>0</v>
      </c>
      <c r="BH737" s="237">
        <f>IF(N737="sníž. přenesená",J737,0)</f>
        <v>0</v>
      </c>
      <c r="BI737" s="237">
        <f>IF(N737="nulová",J737,0)</f>
        <v>0</v>
      </c>
      <c r="BJ737" s="14" t="s">
        <v>80</v>
      </c>
      <c r="BK737" s="237">
        <f>ROUND(I737*H737,2)</f>
        <v>0</v>
      </c>
      <c r="BL737" s="14" t="s">
        <v>243</v>
      </c>
      <c r="BM737" s="236" t="s">
        <v>2602</v>
      </c>
    </row>
    <row r="738" s="2" customFormat="1" ht="24.15" customHeight="1">
      <c r="A738" s="35"/>
      <c r="B738" s="36"/>
      <c r="C738" s="224" t="s">
        <v>2603</v>
      </c>
      <c r="D738" s="224" t="s">
        <v>184</v>
      </c>
      <c r="E738" s="225" t="s">
        <v>2604</v>
      </c>
      <c r="F738" s="226" t="s">
        <v>2605</v>
      </c>
      <c r="G738" s="227" t="s">
        <v>197</v>
      </c>
      <c r="H738" s="228">
        <v>145.80000000000001</v>
      </c>
      <c r="I738" s="229"/>
      <c r="J738" s="230">
        <f>ROUND(I738*H738,2)</f>
        <v>0</v>
      </c>
      <c r="K738" s="231"/>
      <c r="L738" s="41"/>
      <c r="M738" s="232" t="s">
        <v>1</v>
      </c>
      <c r="N738" s="233" t="s">
        <v>38</v>
      </c>
      <c r="O738" s="88"/>
      <c r="P738" s="234">
        <f>O738*H738</f>
        <v>0</v>
      </c>
      <c r="Q738" s="234">
        <v>0</v>
      </c>
      <c r="R738" s="234">
        <f>Q738*H738</f>
        <v>0</v>
      </c>
      <c r="S738" s="234">
        <v>0</v>
      </c>
      <c r="T738" s="235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36" t="s">
        <v>243</v>
      </c>
      <c r="AT738" s="236" t="s">
        <v>184</v>
      </c>
      <c r="AU738" s="236" t="s">
        <v>82</v>
      </c>
      <c r="AY738" s="14" t="s">
        <v>182</v>
      </c>
      <c r="BE738" s="237">
        <f>IF(N738="základní",J738,0)</f>
        <v>0</v>
      </c>
      <c r="BF738" s="237">
        <f>IF(N738="snížená",J738,0)</f>
        <v>0</v>
      </c>
      <c r="BG738" s="237">
        <f>IF(N738="zákl. přenesená",J738,0)</f>
        <v>0</v>
      </c>
      <c r="BH738" s="237">
        <f>IF(N738="sníž. přenesená",J738,0)</f>
        <v>0</v>
      </c>
      <c r="BI738" s="237">
        <f>IF(N738="nulová",J738,0)</f>
        <v>0</v>
      </c>
      <c r="BJ738" s="14" t="s">
        <v>80</v>
      </c>
      <c r="BK738" s="237">
        <f>ROUND(I738*H738,2)</f>
        <v>0</v>
      </c>
      <c r="BL738" s="14" t="s">
        <v>243</v>
      </c>
      <c r="BM738" s="236" t="s">
        <v>2606</v>
      </c>
    </row>
    <row r="739" s="2" customFormat="1" ht="24.15" customHeight="1">
      <c r="A739" s="35"/>
      <c r="B739" s="36"/>
      <c r="C739" s="243" t="s">
        <v>2607</v>
      </c>
      <c r="D739" s="243" t="s">
        <v>469</v>
      </c>
      <c r="E739" s="244" t="s">
        <v>2608</v>
      </c>
      <c r="F739" s="245" t="s">
        <v>2609</v>
      </c>
      <c r="G739" s="246" t="s">
        <v>197</v>
      </c>
      <c r="H739" s="247">
        <v>160.38</v>
      </c>
      <c r="I739" s="248"/>
      <c r="J739" s="249">
        <f>ROUND(I739*H739,2)</f>
        <v>0</v>
      </c>
      <c r="K739" s="250"/>
      <c r="L739" s="251"/>
      <c r="M739" s="252" t="s">
        <v>1</v>
      </c>
      <c r="N739" s="253" t="s">
        <v>38</v>
      </c>
      <c r="O739" s="88"/>
      <c r="P739" s="234">
        <f>O739*H739</f>
        <v>0</v>
      </c>
      <c r="Q739" s="234">
        <v>0.0022100000000000002</v>
      </c>
      <c r="R739" s="234">
        <f>Q739*H739</f>
        <v>0.35443980000000003</v>
      </c>
      <c r="S739" s="234">
        <v>0</v>
      </c>
      <c r="T739" s="235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36" t="s">
        <v>308</v>
      </c>
      <c r="AT739" s="236" t="s">
        <v>469</v>
      </c>
      <c r="AU739" s="236" t="s">
        <v>82</v>
      </c>
      <c r="AY739" s="14" t="s">
        <v>182</v>
      </c>
      <c r="BE739" s="237">
        <f>IF(N739="základní",J739,0)</f>
        <v>0</v>
      </c>
      <c r="BF739" s="237">
        <f>IF(N739="snížená",J739,0)</f>
        <v>0</v>
      </c>
      <c r="BG739" s="237">
        <f>IF(N739="zákl. přenesená",J739,0)</f>
        <v>0</v>
      </c>
      <c r="BH739" s="237">
        <f>IF(N739="sníž. přenesená",J739,0)</f>
        <v>0</v>
      </c>
      <c r="BI739" s="237">
        <f>IF(N739="nulová",J739,0)</f>
        <v>0</v>
      </c>
      <c r="BJ739" s="14" t="s">
        <v>80</v>
      </c>
      <c r="BK739" s="237">
        <f>ROUND(I739*H739,2)</f>
        <v>0</v>
      </c>
      <c r="BL739" s="14" t="s">
        <v>243</v>
      </c>
      <c r="BM739" s="236" t="s">
        <v>2610</v>
      </c>
    </row>
    <row r="740" s="2" customFormat="1" ht="24.15" customHeight="1">
      <c r="A740" s="35"/>
      <c r="B740" s="36"/>
      <c r="C740" s="224" t="s">
        <v>2611</v>
      </c>
      <c r="D740" s="224" t="s">
        <v>184</v>
      </c>
      <c r="E740" s="225" t="s">
        <v>2612</v>
      </c>
      <c r="F740" s="226" t="s">
        <v>2613</v>
      </c>
      <c r="G740" s="227" t="s">
        <v>220</v>
      </c>
      <c r="H740" s="228">
        <v>0.96599999999999997</v>
      </c>
      <c r="I740" s="229"/>
      <c r="J740" s="230">
        <f>ROUND(I740*H740,2)</f>
        <v>0</v>
      </c>
      <c r="K740" s="231"/>
      <c r="L740" s="41"/>
      <c r="M740" s="232" t="s">
        <v>1</v>
      </c>
      <c r="N740" s="233" t="s">
        <v>38</v>
      </c>
      <c r="O740" s="88"/>
      <c r="P740" s="234">
        <f>O740*H740</f>
        <v>0</v>
      </c>
      <c r="Q740" s="234">
        <v>0</v>
      </c>
      <c r="R740" s="234">
        <f>Q740*H740</f>
        <v>0</v>
      </c>
      <c r="S740" s="234">
        <v>0</v>
      </c>
      <c r="T740" s="235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36" t="s">
        <v>243</v>
      </c>
      <c r="AT740" s="236" t="s">
        <v>184</v>
      </c>
      <c r="AU740" s="236" t="s">
        <v>82</v>
      </c>
      <c r="AY740" s="14" t="s">
        <v>182</v>
      </c>
      <c r="BE740" s="237">
        <f>IF(N740="základní",J740,0)</f>
        <v>0</v>
      </c>
      <c r="BF740" s="237">
        <f>IF(N740="snížená",J740,0)</f>
        <v>0</v>
      </c>
      <c r="BG740" s="237">
        <f>IF(N740="zákl. přenesená",J740,0)</f>
        <v>0</v>
      </c>
      <c r="BH740" s="237">
        <f>IF(N740="sníž. přenesená",J740,0)</f>
        <v>0</v>
      </c>
      <c r="BI740" s="237">
        <f>IF(N740="nulová",J740,0)</f>
        <v>0</v>
      </c>
      <c r="BJ740" s="14" t="s">
        <v>80</v>
      </c>
      <c r="BK740" s="237">
        <f>ROUND(I740*H740,2)</f>
        <v>0</v>
      </c>
      <c r="BL740" s="14" t="s">
        <v>243</v>
      </c>
      <c r="BM740" s="236" t="s">
        <v>2614</v>
      </c>
    </row>
    <row r="741" s="2" customFormat="1" ht="33" customHeight="1">
      <c r="A741" s="35"/>
      <c r="B741" s="36"/>
      <c r="C741" s="224" t="s">
        <v>2615</v>
      </c>
      <c r="D741" s="224" t="s">
        <v>184</v>
      </c>
      <c r="E741" s="225" t="s">
        <v>2616</v>
      </c>
      <c r="F741" s="226" t="s">
        <v>2617</v>
      </c>
      <c r="G741" s="227" t="s">
        <v>220</v>
      </c>
      <c r="H741" s="228">
        <v>2.8980000000000001</v>
      </c>
      <c r="I741" s="229"/>
      <c r="J741" s="230">
        <f>ROUND(I741*H741,2)</f>
        <v>0</v>
      </c>
      <c r="K741" s="231"/>
      <c r="L741" s="41"/>
      <c r="M741" s="232" t="s">
        <v>1</v>
      </c>
      <c r="N741" s="233" t="s">
        <v>38</v>
      </c>
      <c r="O741" s="88"/>
      <c r="P741" s="234">
        <f>O741*H741</f>
        <v>0</v>
      </c>
      <c r="Q741" s="234">
        <v>0</v>
      </c>
      <c r="R741" s="234">
        <f>Q741*H741</f>
        <v>0</v>
      </c>
      <c r="S741" s="234">
        <v>0</v>
      </c>
      <c r="T741" s="235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36" t="s">
        <v>243</v>
      </c>
      <c r="AT741" s="236" t="s">
        <v>184</v>
      </c>
      <c r="AU741" s="236" t="s">
        <v>82</v>
      </c>
      <c r="AY741" s="14" t="s">
        <v>182</v>
      </c>
      <c r="BE741" s="237">
        <f>IF(N741="základní",J741,0)</f>
        <v>0</v>
      </c>
      <c r="BF741" s="237">
        <f>IF(N741="snížená",J741,0)</f>
        <v>0</v>
      </c>
      <c r="BG741" s="237">
        <f>IF(N741="zákl. přenesená",J741,0)</f>
        <v>0</v>
      </c>
      <c r="BH741" s="237">
        <f>IF(N741="sníž. přenesená",J741,0)</f>
        <v>0</v>
      </c>
      <c r="BI741" s="237">
        <f>IF(N741="nulová",J741,0)</f>
        <v>0</v>
      </c>
      <c r="BJ741" s="14" t="s">
        <v>80</v>
      </c>
      <c r="BK741" s="237">
        <f>ROUND(I741*H741,2)</f>
        <v>0</v>
      </c>
      <c r="BL741" s="14" t="s">
        <v>243</v>
      </c>
      <c r="BM741" s="236" t="s">
        <v>2618</v>
      </c>
    </row>
    <row r="742" s="12" customFormat="1" ht="22.8" customHeight="1">
      <c r="A742" s="12"/>
      <c r="B742" s="208"/>
      <c r="C742" s="209"/>
      <c r="D742" s="210" t="s">
        <v>72</v>
      </c>
      <c r="E742" s="222" t="s">
        <v>2619</v>
      </c>
      <c r="F742" s="222" t="s">
        <v>2620</v>
      </c>
      <c r="G742" s="209"/>
      <c r="H742" s="209"/>
      <c r="I742" s="212"/>
      <c r="J742" s="223">
        <f>BK742</f>
        <v>0</v>
      </c>
      <c r="K742" s="209"/>
      <c r="L742" s="214"/>
      <c r="M742" s="215"/>
      <c r="N742" s="216"/>
      <c r="O742" s="216"/>
      <c r="P742" s="217">
        <f>SUM(P743:P769)</f>
        <v>0</v>
      </c>
      <c r="Q742" s="216"/>
      <c r="R742" s="217">
        <f>SUM(R743:R769)</f>
        <v>2.5134986000000001</v>
      </c>
      <c r="S742" s="216"/>
      <c r="T742" s="218">
        <f>SUM(T743:T769)</f>
        <v>0.34206000000000003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19" t="s">
        <v>82</v>
      </c>
      <c r="AT742" s="220" t="s">
        <v>72</v>
      </c>
      <c r="AU742" s="220" t="s">
        <v>80</v>
      </c>
      <c r="AY742" s="219" t="s">
        <v>182</v>
      </c>
      <c r="BK742" s="221">
        <f>SUM(BK743:BK769)</f>
        <v>0</v>
      </c>
    </row>
    <row r="743" s="2" customFormat="1" ht="24.15" customHeight="1">
      <c r="A743" s="35"/>
      <c r="B743" s="36"/>
      <c r="C743" s="224" t="s">
        <v>2621</v>
      </c>
      <c r="D743" s="224" t="s">
        <v>184</v>
      </c>
      <c r="E743" s="225" t="s">
        <v>2622</v>
      </c>
      <c r="F743" s="226" t="s">
        <v>2623</v>
      </c>
      <c r="G743" s="227" t="s">
        <v>197</v>
      </c>
      <c r="H743" s="228">
        <v>164.40000000000001</v>
      </c>
      <c r="I743" s="229"/>
      <c r="J743" s="230">
        <f>ROUND(I743*H743,2)</f>
        <v>0</v>
      </c>
      <c r="K743" s="231"/>
      <c r="L743" s="41"/>
      <c r="M743" s="232" t="s">
        <v>1</v>
      </c>
      <c r="N743" s="233" t="s">
        <v>38</v>
      </c>
      <c r="O743" s="88"/>
      <c r="P743" s="234">
        <f>O743*H743</f>
        <v>0</v>
      </c>
      <c r="Q743" s="234">
        <v>0</v>
      </c>
      <c r="R743" s="234">
        <f>Q743*H743</f>
        <v>0</v>
      </c>
      <c r="S743" s="234">
        <v>0</v>
      </c>
      <c r="T743" s="235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36" t="s">
        <v>243</v>
      </c>
      <c r="AT743" s="236" t="s">
        <v>184</v>
      </c>
      <c r="AU743" s="236" t="s">
        <v>82</v>
      </c>
      <c r="AY743" s="14" t="s">
        <v>182</v>
      </c>
      <c r="BE743" s="237">
        <f>IF(N743="základní",J743,0)</f>
        <v>0</v>
      </c>
      <c r="BF743" s="237">
        <f>IF(N743="snížená",J743,0)</f>
        <v>0</v>
      </c>
      <c r="BG743" s="237">
        <f>IF(N743="zákl. přenesená",J743,0)</f>
        <v>0</v>
      </c>
      <c r="BH743" s="237">
        <f>IF(N743="sníž. přenesená",J743,0)</f>
        <v>0</v>
      </c>
      <c r="BI743" s="237">
        <f>IF(N743="nulová",J743,0)</f>
        <v>0</v>
      </c>
      <c r="BJ743" s="14" t="s">
        <v>80</v>
      </c>
      <c r="BK743" s="237">
        <f>ROUND(I743*H743,2)</f>
        <v>0</v>
      </c>
      <c r="BL743" s="14" t="s">
        <v>243</v>
      </c>
      <c r="BM743" s="236" t="s">
        <v>2624</v>
      </c>
    </row>
    <row r="744" s="2" customFormat="1" ht="24.15" customHeight="1">
      <c r="A744" s="35"/>
      <c r="B744" s="36"/>
      <c r="C744" s="224" t="s">
        <v>2625</v>
      </c>
      <c r="D744" s="224" t="s">
        <v>184</v>
      </c>
      <c r="E744" s="225" t="s">
        <v>2626</v>
      </c>
      <c r="F744" s="226" t="s">
        <v>2627</v>
      </c>
      <c r="G744" s="227" t="s">
        <v>197</v>
      </c>
      <c r="H744" s="228">
        <v>15.4</v>
      </c>
      <c r="I744" s="229"/>
      <c r="J744" s="230">
        <f>ROUND(I744*H744,2)</f>
        <v>0</v>
      </c>
      <c r="K744" s="231"/>
      <c r="L744" s="41"/>
      <c r="M744" s="232" t="s">
        <v>1</v>
      </c>
      <c r="N744" s="233" t="s">
        <v>38</v>
      </c>
      <c r="O744" s="88"/>
      <c r="P744" s="234">
        <f>O744*H744</f>
        <v>0</v>
      </c>
      <c r="Q744" s="234">
        <v>0</v>
      </c>
      <c r="R744" s="234">
        <f>Q744*H744</f>
        <v>0</v>
      </c>
      <c r="S744" s="234">
        <v>0</v>
      </c>
      <c r="T744" s="235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36" t="s">
        <v>243</v>
      </c>
      <c r="AT744" s="236" t="s">
        <v>184</v>
      </c>
      <c r="AU744" s="236" t="s">
        <v>82</v>
      </c>
      <c r="AY744" s="14" t="s">
        <v>182</v>
      </c>
      <c r="BE744" s="237">
        <f>IF(N744="základní",J744,0)</f>
        <v>0</v>
      </c>
      <c r="BF744" s="237">
        <f>IF(N744="snížená",J744,0)</f>
        <v>0</v>
      </c>
      <c r="BG744" s="237">
        <f>IF(N744="zákl. přenesená",J744,0)</f>
        <v>0</v>
      </c>
      <c r="BH744" s="237">
        <f>IF(N744="sníž. přenesená",J744,0)</f>
        <v>0</v>
      </c>
      <c r="BI744" s="237">
        <f>IF(N744="nulová",J744,0)</f>
        <v>0</v>
      </c>
      <c r="BJ744" s="14" t="s">
        <v>80</v>
      </c>
      <c r="BK744" s="237">
        <f>ROUND(I744*H744,2)</f>
        <v>0</v>
      </c>
      <c r="BL744" s="14" t="s">
        <v>243</v>
      </c>
      <c r="BM744" s="236" t="s">
        <v>2628</v>
      </c>
    </row>
    <row r="745" s="2" customFormat="1" ht="16.5" customHeight="1">
      <c r="A745" s="35"/>
      <c r="B745" s="36"/>
      <c r="C745" s="224" t="s">
        <v>2629</v>
      </c>
      <c r="D745" s="224" t="s">
        <v>184</v>
      </c>
      <c r="E745" s="225" t="s">
        <v>2630</v>
      </c>
      <c r="F745" s="226" t="s">
        <v>2631</v>
      </c>
      <c r="G745" s="227" t="s">
        <v>197</v>
      </c>
      <c r="H745" s="228">
        <v>164.40000000000001</v>
      </c>
      <c r="I745" s="229"/>
      <c r="J745" s="230">
        <f>ROUND(I745*H745,2)</f>
        <v>0</v>
      </c>
      <c r="K745" s="231"/>
      <c r="L745" s="41"/>
      <c r="M745" s="232" t="s">
        <v>1</v>
      </c>
      <c r="N745" s="233" t="s">
        <v>38</v>
      </c>
      <c r="O745" s="88"/>
      <c r="P745" s="234">
        <f>O745*H745</f>
        <v>0</v>
      </c>
      <c r="Q745" s="234">
        <v>0</v>
      </c>
      <c r="R745" s="234">
        <f>Q745*H745</f>
        <v>0</v>
      </c>
      <c r="S745" s="234">
        <v>0</v>
      </c>
      <c r="T745" s="235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36" t="s">
        <v>243</v>
      </c>
      <c r="AT745" s="236" t="s">
        <v>184</v>
      </c>
      <c r="AU745" s="236" t="s">
        <v>82</v>
      </c>
      <c r="AY745" s="14" t="s">
        <v>182</v>
      </c>
      <c r="BE745" s="237">
        <f>IF(N745="základní",J745,0)</f>
        <v>0</v>
      </c>
      <c r="BF745" s="237">
        <f>IF(N745="snížená",J745,0)</f>
        <v>0</v>
      </c>
      <c r="BG745" s="237">
        <f>IF(N745="zákl. přenesená",J745,0)</f>
        <v>0</v>
      </c>
      <c r="BH745" s="237">
        <f>IF(N745="sníž. přenesená",J745,0)</f>
        <v>0</v>
      </c>
      <c r="BI745" s="237">
        <f>IF(N745="nulová",J745,0)</f>
        <v>0</v>
      </c>
      <c r="BJ745" s="14" t="s">
        <v>80</v>
      </c>
      <c r="BK745" s="237">
        <f>ROUND(I745*H745,2)</f>
        <v>0</v>
      </c>
      <c r="BL745" s="14" t="s">
        <v>243</v>
      </c>
      <c r="BM745" s="236" t="s">
        <v>2632</v>
      </c>
    </row>
    <row r="746" s="2" customFormat="1" ht="24.15" customHeight="1">
      <c r="A746" s="35"/>
      <c r="B746" s="36"/>
      <c r="C746" s="224" t="s">
        <v>2633</v>
      </c>
      <c r="D746" s="224" t="s">
        <v>184</v>
      </c>
      <c r="E746" s="225" t="s">
        <v>2634</v>
      </c>
      <c r="F746" s="226" t="s">
        <v>2635</v>
      </c>
      <c r="G746" s="227" t="s">
        <v>197</v>
      </c>
      <c r="H746" s="228">
        <v>15.4</v>
      </c>
      <c r="I746" s="229"/>
      <c r="J746" s="230">
        <f>ROUND(I746*H746,2)</f>
        <v>0</v>
      </c>
      <c r="K746" s="231"/>
      <c r="L746" s="41"/>
      <c r="M746" s="232" t="s">
        <v>1</v>
      </c>
      <c r="N746" s="233" t="s">
        <v>38</v>
      </c>
      <c r="O746" s="88"/>
      <c r="P746" s="234">
        <f>O746*H746</f>
        <v>0</v>
      </c>
      <c r="Q746" s="234">
        <v>0</v>
      </c>
      <c r="R746" s="234">
        <f>Q746*H746</f>
        <v>0</v>
      </c>
      <c r="S746" s="234">
        <v>0</v>
      </c>
      <c r="T746" s="235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36" t="s">
        <v>243</v>
      </c>
      <c r="AT746" s="236" t="s">
        <v>184</v>
      </c>
      <c r="AU746" s="236" t="s">
        <v>82</v>
      </c>
      <c r="AY746" s="14" t="s">
        <v>182</v>
      </c>
      <c r="BE746" s="237">
        <f>IF(N746="základní",J746,0)</f>
        <v>0</v>
      </c>
      <c r="BF746" s="237">
        <f>IF(N746="snížená",J746,0)</f>
        <v>0</v>
      </c>
      <c r="BG746" s="237">
        <f>IF(N746="zákl. přenesená",J746,0)</f>
        <v>0</v>
      </c>
      <c r="BH746" s="237">
        <f>IF(N746="sníž. přenesená",J746,0)</f>
        <v>0</v>
      </c>
      <c r="BI746" s="237">
        <f>IF(N746="nulová",J746,0)</f>
        <v>0</v>
      </c>
      <c r="BJ746" s="14" t="s">
        <v>80</v>
      </c>
      <c r="BK746" s="237">
        <f>ROUND(I746*H746,2)</f>
        <v>0</v>
      </c>
      <c r="BL746" s="14" t="s">
        <v>243</v>
      </c>
      <c r="BM746" s="236" t="s">
        <v>2636</v>
      </c>
    </row>
    <row r="747" s="2" customFormat="1" ht="24.15" customHeight="1">
      <c r="A747" s="35"/>
      <c r="B747" s="36"/>
      <c r="C747" s="224" t="s">
        <v>2637</v>
      </c>
      <c r="D747" s="224" t="s">
        <v>184</v>
      </c>
      <c r="E747" s="225" t="s">
        <v>2638</v>
      </c>
      <c r="F747" s="226" t="s">
        <v>2639</v>
      </c>
      <c r="G747" s="227" t="s">
        <v>197</v>
      </c>
      <c r="H747" s="228">
        <v>164.40000000000001</v>
      </c>
      <c r="I747" s="229"/>
      <c r="J747" s="230">
        <f>ROUND(I747*H747,2)</f>
        <v>0</v>
      </c>
      <c r="K747" s="231"/>
      <c r="L747" s="41"/>
      <c r="M747" s="232" t="s">
        <v>1</v>
      </c>
      <c r="N747" s="233" t="s">
        <v>38</v>
      </c>
      <c r="O747" s="88"/>
      <c r="P747" s="234">
        <f>O747*H747</f>
        <v>0</v>
      </c>
      <c r="Q747" s="234">
        <v>0.00020000000000000001</v>
      </c>
      <c r="R747" s="234">
        <f>Q747*H747</f>
        <v>0.03288</v>
      </c>
      <c r="S747" s="234">
        <v>0</v>
      </c>
      <c r="T747" s="235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36" t="s">
        <v>243</v>
      </c>
      <c r="AT747" s="236" t="s">
        <v>184</v>
      </c>
      <c r="AU747" s="236" t="s">
        <v>82</v>
      </c>
      <c r="AY747" s="14" t="s">
        <v>182</v>
      </c>
      <c r="BE747" s="237">
        <f>IF(N747="základní",J747,0)</f>
        <v>0</v>
      </c>
      <c r="BF747" s="237">
        <f>IF(N747="snížená",J747,0)</f>
        <v>0</v>
      </c>
      <c r="BG747" s="237">
        <f>IF(N747="zákl. přenesená",J747,0)</f>
        <v>0</v>
      </c>
      <c r="BH747" s="237">
        <f>IF(N747="sníž. přenesená",J747,0)</f>
        <v>0</v>
      </c>
      <c r="BI747" s="237">
        <f>IF(N747="nulová",J747,0)</f>
        <v>0</v>
      </c>
      <c r="BJ747" s="14" t="s">
        <v>80</v>
      </c>
      <c r="BK747" s="237">
        <f>ROUND(I747*H747,2)</f>
        <v>0</v>
      </c>
      <c r="BL747" s="14" t="s">
        <v>243</v>
      </c>
      <c r="BM747" s="236" t="s">
        <v>2640</v>
      </c>
    </row>
    <row r="748" s="2" customFormat="1" ht="24.15" customHeight="1">
      <c r="A748" s="35"/>
      <c r="B748" s="36"/>
      <c r="C748" s="224" t="s">
        <v>2641</v>
      </c>
      <c r="D748" s="224" t="s">
        <v>184</v>
      </c>
      <c r="E748" s="225" t="s">
        <v>2642</v>
      </c>
      <c r="F748" s="226" t="s">
        <v>2643</v>
      </c>
      <c r="G748" s="227" t="s">
        <v>197</v>
      </c>
      <c r="H748" s="228">
        <v>31.300000000000001</v>
      </c>
      <c r="I748" s="229"/>
      <c r="J748" s="230">
        <f>ROUND(I748*H748,2)</f>
        <v>0</v>
      </c>
      <c r="K748" s="231"/>
      <c r="L748" s="41"/>
      <c r="M748" s="232" t="s">
        <v>1</v>
      </c>
      <c r="N748" s="233" t="s">
        <v>38</v>
      </c>
      <c r="O748" s="88"/>
      <c r="P748" s="234">
        <f>O748*H748</f>
        <v>0</v>
      </c>
      <c r="Q748" s="234">
        <v>0.00029999999999999997</v>
      </c>
      <c r="R748" s="234">
        <f>Q748*H748</f>
        <v>0.009389999999999999</v>
      </c>
      <c r="S748" s="234">
        <v>0</v>
      </c>
      <c r="T748" s="235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36" t="s">
        <v>243</v>
      </c>
      <c r="AT748" s="236" t="s">
        <v>184</v>
      </c>
      <c r="AU748" s="236" t="s">
        <v>82</v>
      </c>
      <c r="AY748" s="14" t="s">
        <v>182</v>
      </c>
      <c r="BE748" s="237">
        <f>IF(N748="základní",J748,0)</f>
        <v>0</v>
      </c>
      <c r="BF748" s="237">
        <f>IF(N748="snížená",J748,0)</f>
        <v>0</v>
      </c>
      <c r="BG748" s="237">
        <f>IF(N748="zákl. přenesená",J748,0)</f>
        <v>0</v>
      </c>
      <c r="BH748" s="237">
        <f>IF(N748="sníž. přenesená",J748,0)</f>
        <v>0</v>
      </c>
      <c r="BI748" s="237">
        <f>IF(N748="nulová",J748,0)</f>
        <v>0</v>
      </c>
      <c r="BJ748" s="14" t="s">
        <v>80</v>
      </c>
      <c r="BK748" s="237">
        <f>ROUND(I748*H748,2)</f>
        <v>0</v>
      </c>
      <c r="BL748" s="14" t="s">
        <v>243</v>
      </c>
      <c r="BM748" s="236" t="s">
        <v>2644</v>
      </c>
    </row>
    <row r="749" s="2" customFormat="1" ht="33" customHeight="1">
      <c r="A749" s="35"/>
      <c r="B749" s="36"/>
      <c r="C749" s="224" t="s">
        <v>2645</v>
      </c>
      <c r="D749" s="224" t="s">
        <v>184</v>
      </c>
      <c r="E749" s="225" t="s">
        <v>2646</v>
      </c>
      <c r="F749" s="226" t="s">
        <v>2647</v>
      </c>
      <c r="G749" s="227" t="s">
        <v>197</v>
      </c>
      <c r="H749" s="228">
        <v>179.80000000000001</v>
      </c>
      <c r="I749" s="229"/>
      <c r="J749" s="230">
        <f>ROUND(I749*H749,2)</f>
        <v>0</v>
      </c>
      <c r="K749" s="231"/>
      <c r="L749" s="41"/>
      <c r="M749" s="232" t="s">
        <v>1</v>
      </c>
      <c r="N749" s="233" t="s">
        <v>38</v>
      </c>
      <c r="O749" s="88"/>
      <c r="P749" s="234">
        <f>O749*H749</f>
        <v>0</v>
      </c>
      <c r="Q749" s="234">
        <v>0.0044999999999999997</v>
      </c>
      <c r="R749" s="234">
        <f>Q749*H749</f>
        <v>0.80910000000000004</v>
      </c>
      <c r="S749" s="234">
        <v>0</v>
      </c>
      <c r="T749" s="235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36" t="s">
        <v>243</v>
      </c>
      <c r="AT749" s="236" t="s">
        <v>184</v>
      </c>
      <c r="AU749" s="236" t="s">
        <v>82</v>
      </c>
      <c r="AY749" s="14" t="s">
        <v>182</v>
      </c>
      <c r="BE749" s="237">
        <f>IF(N749="základní",J749,0)</f>
        <v>0</v>
      </c>
      <c r="BF749" s="237">
        <f>IF(N749="snížená",J749,0)</f>
        <v>0</v>
      </c>
      <c r="BG749" s="237">
        <f>IF(N749="zákl. přenesená",J749,0)</f>
        <v>0</v>
      </c>
      <c r="BH749" s="237">
        <f>IF(N749="sníž. přenesená",J749,0)</f>
        <v>0</v>
      </c>
      <c r="BI749" s="237">
        <f>IF(N749="nulová",J749,0)</f>
        <v>0</v>
      </c>
      <c r="BJ749" s="14" t="s">
        <v>80</v>
      </c>
      <c r="BK749" s="237">
        <f>ROUND(I749*H749,2)</f>
        <v>0</v>
      </c>
      <c r="BL749" s="14" t="s">
        <v>243</v>
      </c>
      <c r="BM749" s="236" t="s">
        <v>2648</v>
      </c>
    </row>
    <row r="750" s="2" customFormat="1" ht="16.5" customHeight="1">
      <c r="A750" s="35"/>
      <c r="B750" s="36"/>
      <c r="C750" s="224" t="s">
        <v>2649</v>
      </c>
      <c r="D750" s="224" t="s">
        <v>184</v>
      </c>
      <c r="E750" s="225" t="s">
        <v>2650</v>
      </c>
      <c r="F750" s="226" t="s">
        <v>2651</v>
      </c>
      <c r="G750" s="227" t="s">
        <v>197</v>
      </c>
      <c r="H750" s="228">
        <v>145.80000000000001</v>
      </c>
      <c r="I750" s="229"/>
      <c r="J750" s="230">
        <f>ROUND(I750*H750,2)</f>
        <v>0</v>
      </c>
      <c r="K750" s="231"/>
      <c r="L750" s="41"/>
      <c r="M750" s="232" t="s">
        <v>1</v>
      </c>
      <c r="N750" s="233" t="s">
        <v>38</v>
      </c>
      <c r="O750" s="88"/>
      <c r="P750" s="234">
        <f>O750*H750</f>
        <v>0</v>
      </c>
      <c r="Q750" s="234">
        <v>0.00010000000000000001</v>
      </c>
      <c r="R750" s="234">
        <f>Q750*H750</f>
        <v>0.014580000000000003</v>
      </c>
      <c r="S750" s="234">
        <v>0</v>
      </c>
      <c r="T750" s="235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36" t="s">
        <v>243</v>
      </c>
      <c r="AT750" s="236" t="s">
        <v>184</v>
      </c>
      <c r="AU750" s="236" t="s">
        <v>82</v>
      </c>
      <c r="AY750" s="14" t="s">
        <v>182</v>
      </c>
      <c r="BE750" s="237">
        <f>IF(N750="základní",J750,0)</f>
        <v>0</v>
      </c>
      <c r="BF750" s="237">
        <f>IF(N750="snížená",J750,0)</f>
        <v>0</v>
      </c>
      <c r="BG750" s="237">
        <f>IF(N750="zákl. přenesená",J750,0)</f>
        <v>0</v>
      </c>
      <c r="BH750" s="237">
        <f>IF(N750="sníž. přenesená",J750,0)</f>
        <v>0</v>
      </c>
      <c r="BI750" s="237">
        <f>IF(N750="nulová",J750,0)</f>
        <v>0</v>
      </c>
      <c r="BJ750" s="14" t="s">
        <v>80</v>
      </c>
      <c r="BK750" s="237">
        <f>ROUND(I750*H750,2)</f>
        <v>0</v>
      </c>
      <c r="BL750" s="14" t="s">
        <v>243</v>
      </c>
      <c r="BM750" s="236" t="s">
        <v>2652</v>
      </c>
    </row>
    <row r="751" s="2" customFormat="1" ht="37.8" customHeight="1">
      <c r="A751" s="35"/>
      <c r="B751" s="36"/>
      <c r="C751" s="243" t="s">
        <v>2653</v>
      </c>
      <c r="D751" s="243" t="s">
        <v>469</v>
      </c>
      <c r="E751" s="244" t="s">
        <v>2654</v>
      </c>
      <c r="F751" s="245" t="s">
        <v>2655</v>
      </c>
      <c r="G751" s="246" t="s">
        <v>197</v>
      </c>
      <c r="H751" s="247">
        <v>160.38</v>
      </c>
      <c r="I751" s="248"/>
      <c r="J751" s="249">
        <f>ROUND(I751*H751,2)</f>
        <v>0</v>
      </c>
      <c r="K751" s="250"/>
      <c r="L751" s="251"/>
      <c r="M751" s="252" t="s">
        <v>1</v>
      </c>
      <c r="N751" s="253" t="s">
        <v>38</v>
      </c>
      <c r="O751" s="88"/>
      <c r="P751" s="234">
        <f>O751*H751</f>
        <v>0</v>
      </c>
      <c r="Q751" s="234">
        <v>0.00131</v>
      </c>
      <c r="R751" s="234">
        <f>Q751*H751</f>
        <v>0.2100978</v>
      </c>
      <c r="S751" s="234">
        <v>0</v>
      </c>
      <c r="T751" s="235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36" t="s">
        <v>308</v>
      </c>
      <c r="AT751" s="236" t="s">
        <v>469</v>
      </c>
      <c r="AU751" s="236" t="s">
        <v>82</v>
      </c>
      <c r="AY751" s="14" t="s">
        <v>182</v>
      </c>
      <c r="BE751" s="237">
        <f>IF(N751="základní",J751,0)</f>
        <v>0</v>
      </c>
      <c r="BF751" s="237">
        <f>IF(N751="snížená",J751,0)</f>
        <v>0</v>
      </c>
      <c r="BG751" s="237">
        <f>IF(N751="zákl. přenesená",J751,0)</f>
        <v>0</v>
      </c>
      <c r="BH751" s="237">
        <f>IF(N751="sníž. přenesená",J751,0)</f>
        <v>0</v>
      </c>
      <c r="BI751" s="237">
        <f>IF(N751="nulová",J751,0)</f>
        <v>0</v>
      </c>
      <c r="BJ751" s="14" t="s">
        <v>80</v>
      </c>
      <c r="BK751" s="237">
        <f>ROUND(I751*H751,2)</f>
        <v>0</v>
      </c>
      <c r="BL751" s="14" t="s">
        <v>243</v>
      </c>
      <c r="BM751" s="236" t="s">
        <v>2656</v>
      </c>
    </row>
    <row r="752" s="2" customFormat="1" ht="24.15" customHeight="1">
      <c r="A752" s="35"/>
      <c r="B752" s="36"/>
      <c r="C752" s="224" t="s">
        <v>2657</v>
      </c>
      <c r="D752" s="224" t="s">
        <v>184</v>
      </c>
      <c r="E752" s="225" t="s">
        <v>2658</v>
      </c>
      <c r="F752" s="226" t="s">
        <v>2659</v>
      </c>
      <c r="G752" s="227" t="s">
        <v>197</v>
      </c>
      <c r="H752" s="228">
        <v>79.019999999999996</v>
      </c>
      <c r="I752" s="229"/>
      <c r="J752" s="230">
        <f>ROUND(I752*H752,2)</f>
        <v>0</v>
      </c>
      <c r="K752" s="231"/>
      <c r="L752" s="41"/>
      <c r="M752" s="232" t="s">
        <v>1</v>
      </c>
      <c r="N752" s="233" t="s">
        <v>38</v>
      </c>
      <c r="O752" s="88"/>
      <c r="P752" s="234">
        <f>O752*H752</f>
        <v>0</v>
      </c>
      <c r="Q752" s="234">
        <v>0</v>
      </c>
      <c r="R752" s="234">
        <f>Q752*H752</f>
        <v>0</v>
      </c>
      <c r="S752" s="234">
        <v>0.0030000000000000001</v>
      </c>
      <c r="T752" s="235">
        <f>S752*H752</f>
        <v>0.23705999999999999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36" t="s">
        <v>187</v>
      </c>
      <c r="AT752" s="236" t="s">
        <v>184</v>
      </c>
      <c r="AU752" s="236" t="s">
        <v>82</v>
      </c>
      <c r="AY752" s="14" t="s">
        <v>182</v>
      </c>
      <c r="BE752" s="237">
        <f>IF(N752="základní",J752,0)</f>
        <v>0</v>
      </c>
      <c r="BF752" s="237">
        <f>IF(N752="snížená",J752,0)</f>
        <v>0</v>
      </c>
      <c r="BG752" s="237">
        <f>IF(N752="zákl. přenesená",J752,0)</f>
        <v>0</v>
      </c>
      <c r="BH752" s="237">
        <f>IF(N752="sníž. přenesená",J752,0)</f>
        <v>0</v>
      </c>
      <c r="BI752" s="237">
        <f>IF(N752="nulová",J752,0)</f>
        <v>0</v>
      </c>
      <c r="BJ752" s="14" t="s">
        <v>80</v>
      </c>
      <c r="BK752" s="237">
        <f>ROUND(I752*H752,2)</f>
        <v>0</v>
      </c>
      <c r="BL752" s="14" t="s">
        <v>187</v>
      </c>
      <c r="BM752" s="236" t="s">
        <v>2660</v>
      </c>
    </row>
    <row r="753" s="2" customFormat="1" ht="16.5" customHeight="1">
      <c r="A753" s="35"/>
      <c r="B753" s="36"/>
      <c r="C753" s="224" t="s">
        <v>2661</v>
      </c>
      <c r="D753" s="224" t="s">
        <v>184</v>
      </c>
      <c r="E753" s="225" t="s">
        <v>2662</v>
      </c>
      <c r="F753" s="226" t="s">
        <v>2663</v>
      </c>
      <c r="G753" s="227" t="s">
        <v>197</v>
      </c>
      <c r="H753" s="228">
        <v>145.80000000000001</v>
      </c>
      <c r="I753" s="229"/>
      <c r="J753" s="230">
        <f>ROUND(I753*H753,2)</f>
        <v>0</v>
      </c>
      <c r="K753" s="231"/>
      <c r="L753" s="41"/>
      <c r="M753" s="232" t="s">
        <v>1</v>
      </c>
      <c r="N753" s="233" t="s">
        <v>38</v>
      </c>
      <c r="O753" s="88"/>
      <c r="P753" s="234">
        <f>O753*H753</f>
        <v>0</v>
      </c>
      <c r="Q753" s="234">
        <v>0.00050000000000000001</v>
      </c>
      <c r="R753" s="234">
        <f>Q753*H753</f>
        <v>0.072900000000000006</v>
      </c>
      <c r="S753" s="234">
        <v>0</v>
      </c>
      <c r="T753" s="235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36" t="s">
        <v>243</v>
      </c>
      <c r="AT753" s="236" t="s">
        <v>184</v>
      </c>
      <c r="AU753" s="236" t="s">
        <v>82</v>
      </c>
      <c r="AY753" s="14" t="s">
        <v>182</v>
      </c>
      <c r="BE753" s="237">
        <f>IF(N753="základní",J753,0)</f>
        <v>0</v>
      </c>
      <c r="BF753" s="237">
        <f>IF(N753="snížená",J753,0)</f>
        <v>0</v>
      </c>
      <c r="BG753" s="237">
        <f>IF(N753="zákl. přenesená",J753,0)</f>
        <v>0</v>
      </c>
      <c r="BH753" s="237">
        <f>IF(N753="sníž. přenesená",J753,0)</f>
        <v>0</v>
      </c>
      <c r="BI753" s="237">
        <f>IF(N753="nulová",J753,0)</f>
        <v>0</v>
      </c>
      <c r="BJ753" s="14" t="s">
        <v>80</v>
      </c>
      <c r="BK753" s="237">
        <f>ROUND(I753*H753,2)</f>
        <v>0</v>
      </c>
      <c r="BL753" s="14" t="s">
        <v>243</v>
      </c>
      <c r="BM753" s="236" t="s">
        <v>2664</v>
      </c>
    </row>
    <row r="754" s="2" customFormat="1" ht="24.15" customHeight="1">
      <c r="A754" s="35"/>
      <c r="B754" s="36"/>
      <c r="C754" s="243" t="s">
        <v>2665</v>
      </c>
      <c r="D754" s="243" t="s">
        <v>469</v>
      </c>
      <c r="E754" s="244" t="s">
        <v>2666</v>
      </c>
      <c r="F754" s="245" t="s">
        <v>2667</v>
      </c>
      <c r="G754" s="246" t="s">
        <v>197</v>
      </c>
      <c r="H754" s="247">
        <v>160.38</v>
      </c>
      <c r="I754" s="248"/>
      <c r="J754" s="249">
        <f>ROUND(I754*H754,2)</f>
        <v>0</v>
      </c>
      <c r="K754" s="250"/>
      <c r="L754" s="251"/>
      <c r="M754" s="252" t="s">
        <v>1</v>
      </c>
      <c r="N754" s="253" t="s">
        <v>38</v>
      </c>
      <c r="O754" s="88"/>
      <c r="P754" s="234">
        <f>O754*H754</f>
        <v>0</v>
      </c>
      <c r="Q754" s="234">
        <v>0.00076000000000000004</v>
      </c>
      <c r="R754" s="234">
        <f>Q754*H754</f>
        <v>0.12188880000000001</v>
      </c>
      <c r="S754" s="234">
        <v>0</v>
      </c>
      <c r="T754" s="235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36" t="s">
        <v>308</v>
      </c>
      <c r="AT754" s="236" t="s">
        <v>469</v>
      </c>
      <c r="AU754" s="236" t="s">
        <v>82</v>
      </c>
      <c r="AY754" s="14" t="s">
        <v>182</v>
      </c>
      <c r="BE754" s="237">
        <f>IF(N754="základní",J754,0)</f>
        <v>0</v>
      </c>
      <c r="BF754" s="237">
        <f>IF(N754="snížená",J754,0)</f>
        <v>0</v>
      </c>
      <c r="BG754" s="237">
        <f>IF(N754="zákl. přenesená",J754,0)</f>
        <v>0</v>
      </c>
      <c r="BH754" s="237">
        <f>IF(N754="sníž. přenesená",J754,0)</f>
        <v>0</v>
      </c>
      <c r="BI754" s="237">
        <f>IF(N754="nulová",J754,0)</f>
        <v>0</v>
      </c>
      <c r="BJ754" s="14" t="s">
        <v>80</v>
      </c>
      <c r="BK754" s="237">
        <f>ROUND(I754*H754,2)</f>
        <v>0</v>
      </c>
      <c r="BL754" s="14" t="s">
        <v>243</v>
      </c>
      <c r="BM754" s="236" t="s">
        <v>2668</v>
      </c>
    </row>
    <row r="755" s="2" customFormat="1" ht="24.15" customHeight="1">
      <c r="A755" s="35"/>
      <c r="B755" s="36"/>
      <c r="C755" s="224" t="s">
        <v>2669</v>
      </c>
      <c r="D755" s="224" t="s">
        <v>184</v>
      </c>
      <c r="E755" s="225" t="s">
        <v>2670</v>
      </c>
      <c r="F755" s="226" t="s">
        <v>2671</v>
      </c>
      <c r="G755" s="227" t="s">
        <v>197</v>
      </c>
      <c r="H755" s="228">
        <v>7.5999999999999996</v>
      </c>
      <c r="I755" s="229"/>
      <c r="J755" s="230">
        <f>ROUND(I755*H755,2)</f>
        <v>0</v>
      </c>
      <c r="K755" s="231"/>
      <c r="L755" s="41"/>
      <c r="M755" s="232" t="s">
        <v>1</v>
      </c>
      <c r="N755" s="233" t="s">
        <v>38</v>
      </c>
      <c r="O755" s="88"/>
      <c r="P755" s="234">
        <f>O755*H755</f>
        <v>0</v>
      </c>
      <c r="Q755" s="234">
        <v>0</v>
      </c>
      <c r="R755" s="234">
        <f>Q755*H755</f>
        <v>0</v>
      </c>
      <c r="S755" s="234">
        <v>0</v>
      </c>
      <c r="T755" s="235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236" t="s">
        <v>243</v>
      </c>
      <c r="AT755" s="236" t="s">
        <v>184</v>
      </c>
      <c r="AU755" s="236" t="s">
        <v>82</v>
      </c>
      <c r="AY755" s="14" t="s">
        <v>182</v>
      </c>
      <c r="BE755" s="237">
        <f>IF(N755="základní",J755,0)</f>
        <v>0</v>
      </c>
      <c r="BF755" s="237">
        <f>IF(N755="snížená",J755,0)</f>
        <v>0</v>
      </c>
      <c r="BG755" s="237">
        <f>IF(N755="zákl. přenesená",J755,0)</f>
        <v>0</v>
      </c>
      <c r="BH755" s="237">
        <f>IF(N755="sníž. přenesená",J755,0)</f>
        <v>0</v>
      </c>
      <c r="BI755" s="237">
        <f>IF(N755="nulová",J755,0)</f>
        <v>0</v>
      </c>
      <c r="BJ755" s="14" t="s">
        <v>80</v>
      </c>
      <c r="BK755" s="237">
        <f>ROUND(I755*H755,2)</f>
        <v>0</v>
      </c>
      <c r="BL755" s="14" t="s">
        <v>243</v>
      </c>
      <c r="BM755" s="236" t="s">
        <v>2672</v>
      </c>
    </row>
    <row r="756" s="2" customFormat="1" ht="16.5" customHeight="1">
      <c r="A756" s="35"/>
      <c r="B756" s="36"/>
      <c r="C756" s="243" t="s">
        <v>2673</v>
      </c>
      <c r="D756" s="243" t="s">
        <v>469</v>
      </c>
      <c r="E756" s="244" t="s">
        <v>2674</v>
      </c>
      <c r="F756" s="245" t="s">
        <v>2675</v>
      </c>
      <c r="G756" s="246" t="s">
        <v>197</v>
      </c>
      <c r="H756" s="247">
        <v>8.3599999999999994</v>
      </c>
      <c r="I756" s="248"/>
      <c r="J756" s="249">
        <f>ROUND(I756*H756,2)</f>
        <v>0</v>
      </c>
      <c r="K756" s="250"/>
      <c r="L756" s="251"/>
      <c r="M756" s="252" t="s">
        <v>1</v>
      </c>
      <c r="N756" s="253" t="s">
        <v>38</v>
      </c>
      <c r="O756" s="88"/>
      <c r="P756" s="234">
        <f>O756*H756</f>
        <v>0</v>
      </c>
      <c r="Q756" s="234">
        <v>0.0033999999999999998</v>
      </c>
      <c r="R756" s="234">
        <f>Q756*H756</f>
        <v>0.028423999999999998</v>
      </c>
      <c r="S756" s="234">
        <v>0</v>
      </c>
      <c r="T756" s="235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36" t="s">
        <v>978</v>
      </c>
      <c r="AT756" s="236" t="s">
        <v>469</v>
      </c>
      <c r="AU756" s="236" t="s">
        <v>82</v>
      </c>
      <c r="AY756" s="14" t="s">
        <v>182</v>
      </c>
      <c r="BE756" s="237">
        <f>IF(N756="základní",J756,0)</f>
        <v>0</v>
      </c>
      <c r="BF756" s="237">
        <f>IF(N756="snížená",J756,0)</f>
        <v>0</v>
      </c>
      <c r="BG756" s="237">
        <f>IF(N756="zákl. přenesená",J756,0)</f>
        <v>0</v>
      </c>
      <c r="BH756" s="237">
        <f>IF(N756="sníž. přenesená",J756,0)</f>
        <v>0</v>
      </c>
      <c r="BI756" s="237">
        <f>IF(N756="nulová",J756,0)</f>
        <v>0</v>
      </c>
      <c r="BJ756" s="14" t="s">
        <v>80</v>
      </c>
      <c r="BK756" s="237">
        <f>ROUND(I756*H756,2)</f>
        <v>0</v>
      </c>
      <c r="BL756" s="14" t="s">
        <v>631</v>
      </c>
      <c r="BM756" s="236" t="s">
        <v>2676</v>
      </c>
    </row>
    <row r="757" s="2" customFormat="1" ht="16.5" customHeight="1">
      <c r="A757" s="35"/>
      <c r="B757" s="36"/>
      <c r="C757" s="224" t="s">
        <v>2677</v>
      </c>
      <c r="D757" s="224" t="s">
        <v>184</v>
      </c>
      <c r="E757" s="225" t="s">
        <v>2678</v>
      </c>
      <c r="F757" s="226" t="s">
        <v>2679</v>
      </c>
      <c r="G757" s="227" t="s">
        <v>197</v>
      </c>
      <c r="H757" s="228">
        <v>179.80000000000001</v>
      </c>
      <c r="I757" s="229"/>
      <c r="J757" s="230">
        <f>ROUND(I757*H757,2)</f>
        <v>0</v>
      </c>
      <c r="K757" s="231"/>
      <c r="L757" s="41"/>
      <c r="M757" s="232" t="s">
        <v>1</v>
      </c>
      <c r="N757" s="233" t="s">
        <v>38</v>
      </c>
      <c r="O757" s="88"/>
      <c r="P757" s="234">
        <f>O757*H757</f>
        <v>0</v>
      </c>
      <c r="Q757" s="234">
        <v>0.00029999999999999997</v>
      </c>
      <c r="R757" s="234">
        <f>Q757*H757</f>
        <v>0.053940000000000002</v>
      </c>
      <c r="S757" s="234">
        <v>0</v>
      </c>
      <c r="T757" s="235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36" t="s">
        <v>243</v>
      </c>
      <c r="AT757" s="236" t="s">
        <v>184</v>
      </c>
      <c r="AU757" s="236" t="s">
        <v>82</v>
      </c>
      <c r="AY757" s="14" t="s">
        <v>182</v>
      </c>
      <c r="BE757" s="237">
        <f>IF(N757="základní",J757,0)</f>
        <v>0</v>
      </c>
      <c r="BF757" s="237">
        <f>IF(N757="snížená",J757,0)</f>
        <v>0</v>
      </c>
      <c r="BG757" s="237">
        <f>IF(N757="zákl. přenesená",J757,0)</f>
        <v>0</v>
      </c>
      <c r="BH757" s="237">
        <f>IF(N757="sníž. přenesená",J757,0)</f>
        <v>0</v>
      </c>
      <c r="BI757" s="237">
        <f>IF(N757="nulová",J757,0)</f>
        <v>0</v>
      </c>
      <c r="BJ757" s="14" t="s">
        <v>80</v>
      </c>
      <c r="BK757" s="237">
        <f>ROUND(I757*H757,2)</f>
        <v>0</v>
      </c>
      <c r="BL757" s="14" t="s">
        <v>243</v>
      </c>
      <c r="BM757" s="236" t="s">
        <v>2680</v>
      </c>
    </row>
    <row r="758" s="2" customFormat="1" ht="24.15" customHeight="1">
      <c r="A758" s="35"/>
      <c r="B758" s="36"/>
      <c r="C758" s="243" t="s">
        <v>2681</v>
      </c>
      <c r="D758" s="243" t="s">
        <v>469</v>
      </c>
      <c r="E758" s="244" t="s">
        <v>2682</v>
      </c>
      <c r="F758" s="245" t="s">
        <v>2683</v>
      </c>
      <c r="G758" s="246" t="s">
        <v>197</v>
      </c>
      <c r="H758" s="247">
        <v>21.34</v>
      </c>
      <c r="I758" s="248"/>
      <c r="J758" s="249">
        <f>ROUND(I758*H758,2)</f>
        <v>0</v>
      </c>
      <c r="K758" s="250"/>
      <c r="L758" s="251"/>
      <c r="M758" s="252" t="s">
        <v>1</v>
      </c>
      <c r="N758" s="253" t="s">
        <v>38</v>
      </c>
      <c r="O758" s="88"/>
      <c r="P758" s="234">
        <f>O758*H758</f>
        <v>0</v>
      </c>
      <c r="Q758" s="234">
        <v>0.0032000000000000002</v>
      </c>
      <c r="R758" s="234">
        <f>Q758*H758</f>
        <v>0.068288000000000001</v>
      </c>
      <c r="S758" s="234">
        <v>0</v>
      </c>
      <c r="T758" s="235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36" t="s">
        <v>214</v>
      </c>
      <c r="AT758" s="236" t="s">
        <v>469</v>
      </c>
      <c r="AU758" s="236" t="s">
        <v>82</v>
      </c>
      <c r="AY758" s="14" t="s">
        <v>182</v>
      </c>
      <c r="BE758" s="237">
        <f>IF(N758="základní",J758,0)</f>
        <v>0</v>
      </c>
      <c r="BF758" s="237">
        <f>IF(N758="snížená",J758,0)</f>
        <v>0</v>
      </c>
      <c r="BG758" s="237">
        <f>IF(N758="zákl. přenesená",J758,0)</f>
        <v>0</v>
      </c>
      <c r="BH758" s="237">
        <f>IF(N758="sníž. přenesená",J758,0)</f>
        <v>0</v>
      </c>
      <c r="BI758" s="237">
        <f>IF(N758="nulová",J758,0)</f>
        <v>0</v>
      </c>
      <c r="BJ758" s="14" t="s">
        <v>80</v>
      </c>
      <c r="BK758" s="237">
        <f>ROUND(I758*H758,2)</f>
        <v>0</v>
      </c>
      <c r="BL758" s="14" t="s">
        <v>187</v>
      </c>
      <c r="BM758" s="236" t="s">
        <v>2684</v>
      </c>
    </row>
    <row r="759" s="2" customFormat="1" ht="33" customHeight="1">
      <c r="A759" s="35"/>
      <c r="B759" s="36"/>
      <c r="C759" s="243" t="s">
        <v>2685</v>
      </c>
      <c r="D759" s="243" t="s">
        <v>469</v>
      </c>
      <c r="E759" s="244" t="s">
        <v>2686</v>
      </c>
      <c r="F759" s="245" t="s">
        <v>2687</v>
      </c>
      <c r="G759" s="246" t="s">
        <v>197</v>
      </c>
      <c r="H759" s="247">
        <v>176.44</v>
      </c>
      <c r="I759" s="248"/>
      <c r="J759" s="249">
        <f>ROUND(I759*H759,2)</f>
        <v>0</v>
      </c>
      <c r="K759" s="250"/>
      <c r="L759" s="251"/>
      <c r="M759" s="252" t="s">
        <v>1</v>
      </c>
      <c r="N759" s="253" t="s">
        <v>38</v>
      </c>
      <c r="O759" s="88"/>
      <c r="P759" s="234">
        <f>O759*H759</f>
        <v>0</v>
      </c>
      <c r="Q759" s="234">
        <v>0.0028</v>
      </c>
      <c r="R759" s="234">
        <f>Q759*H759</f>
        <v>0.49403199999999997</v>
      </c>
      <c r="S759" s="234">
        <v>0</v>
      </c>
      <c r="T759" s="235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36" t="s">
        <v>308</v>
      </c>
      <c r="AT759" s="236" t="s">
        <v>469</v>
      </c>
      <c r="AU759" s="236" t="s">
        <v>82</v>
      </c>
      <c r="AY759" s="14" t="s">
        <v>182</v>
      </c>
      <c r="BE759" s="237">
        <f>IF(N759="základní",J759,0)</f>
        <v>0</v>
      </c>
      <c r="BF759" s="237">
        <f>IF(N759="snížená",J759,0)</f>
        <v>0</v>
      </c>
      <c r="BG759" s="237">
        <f>IF(N759="zákl. přenesená",J759,0)</f>
        <v>0</v>
      </c>
      <c r="BH759" s="237">
        <f>IF(N759="sníž. přenesená",J759,0)</f>
        <v>0</v>
      </c>
      <c r="BI759" s="237">
        <f>IF(N759="nulová",J759,0)</f>
        <v>0</v>
      </c>
      <c r="BJ759" s="14" t="s">
        <v>80</v>
      </c>
      <c r="BK759" s="237">
        <f>ROUND(I759*H759,2)</f>
        <v>0</v>
      </c>
      <c r="BL759" s="14" t="s">
        <v>243</v>
      </c>
      <c r="BM759" s="236" t="s">
        <v>2688</v>
      </c>
    </row>
    <row r="760" s="2" customFormat="1" ht="24.15" customHeight="1">
      <c r="A760" s="35"/>
      <c r="B760" s="36"/>
      <c r="C760" s="224" t="s">
        <v>2689</v>
      </c>
      <c r="D760" s="224" t="s">
        <v>184</v>
      </c>
      <c r="E760" s="225" t="s">
        <v>2690</v>
      </c>
      <c r="F760" s="226" t="s">
        <v>2691</v>
      </c>
      <c r="G760" s="227" t="s">
        <v>236</v>
      </c>
      <c r="H760" s="228">
        <v>31</v>
      </c>
      <c r="I760" s="229"/>
      <c r="J760" s="230">
        <f>ROUND(I760*H760,2)</f>
        <v>0</v>
      </c>
      <c r="K760" s="231"/>
      <c r="L760" s="41"/>
      <c r="M760" s="232" t="s">
        <v>1</v>
      </c>
      <c r="N760" s="233" t="s">
        <v>38</v>
      </c>
      <c r="O760" s="88"/>
      <c r="P760" s="234">
        <f>O760*H760</f>
        <v>0</v>
      </c>
      <c r="Q760" s="234">
        <v>0</v>
      </c>
      <c r="R760" s="234">
        <f>Q760*H760</f>
        <v>0</v>
      </c>
      <c r="S760" s="234">
        <v>0.0030000000000000001</v>
      </c>
      <c r="T760" s="235">
        <f>S760*H760</f>
        <v>0.092999999999999999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36" t="s">
        <v>243</v>
      </c>
      <c r="AT760" s="236" t="s">
        <v>184</v>
      </c>
      <c r="AU760" s="236" t="s">
        <v>82</v>
      </c>
      <c r="AY760" s="14" t="s">
        <v>182</v>
      </c>
      <c r="BE760" s="237">
        <f>IF(N760="základní",J760,0)</f>
        <v>0</v>
      </c>
      <c r="BF760" s="237">
        <f>IF(N760="snížená",J760,0)</f>
        <v>0</v>
      </c>
      <c r="BG760" s="237">
        <f>IF(N760="zákl. přenesená",J760,0)</f>
        <v>0</v>
      </c>
      <c r="BH760" s="237">
        <f>IF(N760="sníž. přenesená",J760,0)</f>
        <v>0</v>
      </c>
      <c r="BI760" s="237">
        <f>IF(N760="nulová",J760,0)</f>
        <v>0</v>
      </c>
      <c r="BJ760" s="14" t="s">
        <v>80</v>
      </c>
      <c r="BK760" s="237">
        <f>ROUND(I760*H760,2)</f>
        <v>0</v>
      </c>
      <c r="BL760" s="14" t="s">
        <v>243</v>
      </c>
      <c r="BM760" s="236" t="s">
        <v>2692</v>
      </c>
    </row>
    <row r="761" s="2" customFormat="1" ht="24.15" customHeight="1">
      <c r="A761" s="35"/>
      <c r="B761" s="36"/>
      <c r="C761" s="224" t="s">
        <v>2693</v>
      </c>
      <c r="D761" s="224" t="s">
        <v>184</v>
      </c>
      <c r="E761" s="225" t="s">
        <v>2694</v>
      </c>
      <c r="F761" s="226" t="s">
        <v>2695</v>
      </c>
      <c r="G761" s="227" t="s">
        <v>236</v>
      </c>
      <c r="H761" s="228">
        <v>140</v>
      </c>
      <c r="I761" s="229"/>
      <c r="J761" s="230">
        <f>ROUND(I761*H761,2)</f>
        <v>0</v>
      </c>
      <c r="K761" s="231"/>
      <c r="L761" s="41"/>
      <c r="M761" s="232" t="s">
        <v>1</v>
      </c>
      <c r="N761" s="233" t="s">
        <v>38</v>
      </c>
      <c r="O761" s="88"/>
      <c r="P761" s="234">
        <f>O761*H761</f>
        <v>0</v>
      </c>
      <c r="Q761" s="234">
        <v>8.0000000000000007E-05</v>
      </c>
      <c r="R761" s="234">
        <f>Q761*H761</f>
        <v>0.011200000000000002</v>
      </c>
      <c r="S761" s="234">
        <v>0</v>
      </c>
      <c r="T761" s="235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36" t="s">
        <v>243</v>
      </c>
      <c r="AT761" s="236" t="s">
        <v>184</v>
      </c>
      <c r="AU761" s="236" t="s">
        <v>82</v>
      </c>
      <c r="AY761" s="14" t="s">
        <v>182</v>
      </c>
      <c r="BE761" s="237">
        <f>IF(N761="základní",J761,0)</f>
        <v>0</v>
      </c>
      <c r="BF761" s="237">
        <f>IF(N761="snížená",J761,0)</f>
        <v>0</v>
      </c>
      <c r="BG761" s="237">
        <f>IF(N761="zákl. přenesená",J761,0)</f>
        <v>0</v>
      </c>
      <c r="BH761" s="237">
        <f>IF(N761="sníž. přenesená",J761,0)</f>
        <v>0</v>
      </c>
      <c r="BI761" s="237">
        <f>IF(N761="nulová",J761,0)</f>
        <v>0</v>
      </c>
      <c r="BJ761" s="14" t="s">
        <v>80</v>
      </c>
      <c r="BK761" s="237">
        <f>ROUND(I761*H761,2)</f>
        <v>0</v>
      </c>
      <c r="BL761" s="14" t="s">
        <v>243</v>
      </c>
      <c r="BM761" s="236" t="s">
        <v>2696</v>
      </c>
    </row>
    <row r="762" s="2" customFormat="1" ht="24.15" customHeight="1">
      <c r="A762" s="35"/>
      <c r="B762" s="36"/>
      <c r="C762" s="243" t="s">
        <v>2697</v>
      </c>
      <c r="D762" s="243" t="s">
        <v>469</v>
      </c>
      <c r="E762" s="244" t="s">
        <v>2666</v>
      </c>
      <c r="F762" s="245" t="s">
        <v>2667</v>
      </c>
      <c r="G762" s="246" t="s">
        <v>197</v>
      </c>
      <c r="H762" s="247">
        <v>30.800000000000001</v>
      </c>
      <c r="I762" s="248"/>
      <c r="J762" s="249">
        <f>ROUND(I762*H762,2)</f>
        <v>0</v>
      </c>
      <c r="K762" s="250"/>
      <c r="L762" s="251"/>
      <c r="M762" s="252" t="s">
        <v>1</v>
      </c>
      <c r="N762" s="253" t="s">
        <v>38</v>
      </c>
      <c r="O762" s="88"/>
      <c r="P762" s="234">
        <f>O762*H762</f>
        <v>0</v>
      </c>
      <c r="Q762" s="234">
        <v>0.00076000000000000004</v>
      </c>
      <c r="R762" s="234">
        <f>Q762*H762</f>
        <v>0.023408000000000002</v>
      </c>
      <c r="S762" s="234">
        <v>0</v>
      </c>
      <c r="T762" s="235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36" t="s">
        <v>308</v>
      </c>
      <c r="AT762" s="236" t="s">
        <v>469</v>
      </c>
      <c r="AU762" s="236" t="s">
        <v>82</v>
      </c>
      <c r="AY762" s="14" t="s">
        <v>182</v>
      </c>
      <c r="BE762" s="237">
        <f>IF(N762="základní",J762,0)</f>
        <v>0</v>
      </c>
      <c r="BF762" s="237">
        <f>IF(N762="snížená",J762,0)</f>
        <v>0</v>
      </c>
      <c r="BG762" s="237">
        <f>IF(N762="zákl. přenesená",J762,0)</f>
        <v>0</v>
      </c>
      <c r="BH762" s="237">
        <f>IF(N762="sníž. přenesená",J762,0)</f>
        <v>0</v>
      </c>
      <c r="BI762" s="237">
        <f>IF(N762="nulová",J762,0)</f>
        <v>0</v>
      </c>
      <c r="BJ762" s="14" t="s">
        <v>80</v>
      </c>
      <c r="BK762" s="237">
        <f>ROUND(I762*H762,2)</f>
        <v>0</v>
      </c>
      <c r="BL762" s="14" t="s">
        <v>243</v>
      </c>
      <c r="BM762" s="236" t="s">
        <v>2698</v>
      </c>
    </row>
    <row r="763" s="2" customFormat="1" ht="21.75" customHeight="1">
      <c r="A763" s="35"/>
      <c r="B763" s="36"/>
      <c r="C763" s="224" t="s">
        <v>2699</v>
      </c>
      <c r="D763" s="224" t="s">
        <v>184</v>
      </c>
      <c r="E763" s="225" t="s">
        <v>2700</v>
      </c>
      <c r="F763" s="226" t="s">
        <v>2701</v>
      </c>
      <c r="G763" s="227" t="s">
        <v>236</v>
      </c>
      <c r="H763" s="228">
        <v>40</v>
      </c>
      <c r="I763" s="229"/>
      <c r="J763" s="230">
        <f>ROUND(I763*H763,2)</f>
        <v>0</v>
      </c>
      <c r="K763" s="231"/>
      <c r="L763" s="41"/>
      <c r="M763" s="232" t="s">
        <v>1</v>
      </c>
      <c r="N763" s="233" t="s">
        <v>38</v>
      </c>
      <c r="O763" s="88"/>
      <c r="P763" s="234">
        <f>O763*H763</f>
        <v>0</v>
      </c>
      <c r="Q763" s="234">
        <v>0</v>
      </c>
      <c r="R763" s="234">
        <f>Q763*H763</f>
        <v>0</v>
      </c>
      <c r="S763" s="234">
        <v>0.00029999999999999997</v>
      </c>
      <c r="T763" s="235">
        <f>S763*H763</f>
        <v>0.011999999999999999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36" t="s">
        <v>243</v>
      </c>
      <c r="AT763" s="236" t="s">
        <v>184</v>
      </c>
      <c r="AU763" s="236" t="s">
        <v>82</v>
      </c>
      <c r="AY763" s="14" t="s">
        <v>182</v>
      </c>
      <c r="BE763" s="237">
        <f>IF(N763="základní",J763,0)</f>
        <v>0</v>
      </c>
      <c r="BF763" s="237">
        <f>IF(N763="snížená",J763,0)</f>
        <v>0</v>
      </c>
      <c r="BG763" s="237">
        <f>IF(N763="zákl. přenesená",J763,0)</f>
        <v>0</v>
      </c>
      <c r="BH763" s="237">
        <f>IF(N763="sníž. přenesená",J763,0)</f>
        <v>0</v>
      </c>
      <c r="BI763" s="237">
        <f>IF(N763="nulová",J763,0)</f>
        <v>0</v>
      </c>
      <c r="BJ763" s="14" t="s">
        <v>80</v>
      </c>
      <c r="BK763" s="237">
        <f>ROUND(I763*H763,2)</f>
        <v>0</v>
      </c>
      <c r="BL763" s="14" t="s">
        <v>243</v>
      </c>
      <c r="BM763" s="236" t="s">
        <v>2702</v>
      </c>
    </row>
    <row r="764" s="2" customFormat="1" ht="16.5" customHeight="1">
      <c r="A764" s="35"/>
      <c r="B764" s="36"/>
      <c r="C764" s="224" t="s">
        <v>2703</v>
      </c>
      <c r="D764" s="224" t="s">
        <v>184</v>
      </c>
      <c r="E764" s="225" t="s">
        <v>2704</v>
      </c>
      <c r="F764" s="226" t="s">
        <v>2705</v>
      </c>
      <c r="G764" s="227" t="s">
        <v>236</v>
      </c>
      <c r="H764" s="228">
        <v>140</v>
      </c>
      <c r="I764" s="229"/>
      <c r="J764" s="230">
        <f>ROUND(I764*H764,2)</f>
        <v>0</v>
      </c>
      <c r="K764" s="231"/>
      <c r="L764" s="41"/>
      <c r="M764" s="232" t="s">
        <v>1</v>
      </c>
      <c r="N764" s="233" t="s">
        <v>38</v>
      </c>
      <c r="O764" s="88"/>
      <c r="P764" s="234">
        <f>O764*H764</f>
        <v>0</v>
      </c>
      <c r="Q764" s="234">
        <v>0</v>
      </c>
      <c r="R764" s="234">
        <f>Q764*H764</f>
        <v>0</v>
      </c>
      <c r="S764" s="234">
        <v>0</v>
      </c>
      <c r="T764" s="235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36" t="s">
        <v>243</v>
      </c>
      <c r="AT764" s="236" t="s">
        <v>184</v>
      </c>
      <c r="AU764" s="236" t="s">
        <v>82</v>
      </c>
      <c r="AY764" s="14" t="s">
        <v>182</v>
      </c>
      <c r="BE764" s="237">
        <f>IF(N764="základní",J764,0)</f>
        <v>0</v>
      </c>
      <c r="BF764" s="237">
        <f>IF(N764="snížená",J764,0)</f>
        <v>0</v>
      </c>
      <c r="BG764" s="237">
        <f>IF(N764="zákl. přenesená",J764,0)</f>
        <v>0</v>
      </c>
      <c r="BH764" s="237">
        <f>IF(N764="sníž. přenesená",J764,0)</f>
        <v>0</v>
      </c>
      <c r="BI764" s="237">
        <f>IF(N764="nulová",J764,0)</f>
        <v>0</v>
      </c>
      <c r="BJ764" s="14" t="s">
        <v>80</v>
      </c>
      <c r="BK764" s="237">
        <f>ROUND(I764*H764,2)</f>
        <v>0</v>
      </c>
      <c r="BL764" s="14" t="s">
        <v>243</v>
      </c>
      <c r="BM764" s="236" t="s">
        <v>2706</v>
      </c>
    </row>
    <row r="765" s="2" customFormat="1" ht="16.5" customHeight="1">
      <c r="A765" s="35"/>
      <c r="B765" s="36"/>
      <c r="C765" s="243" t="s">
        <v>2707</v>
      </c>
      <c r="D765" s="243" t="s">
        <v>469</v>
      </c>
      <c r="E765" s="244" t="s">
        <v>2708</v>
      </c>
      <c r="F765" s="245" t="s">
        <v>2709</v>
      </c>
      <c r="G765" s="246" t="s">
        <v>236</v>
      </c>
      <c r="H765" s="247">
        <v>142.80000000000001</v>
      </c>
      <c r="I765" s="248"/>
      <c r="J765" s="249">
        <f>ROUND(I765*H765,2)</f>
        <v>0</v>
      </c>
      <c r="K765" s="250"/>
      <c r="L765" s="251"/>
      <c r="M765" s="252" t="s">
        <v>1</v>
      </c>
      <c r="N765" s="253" t="s">
        <v>38</v>
      </c>
      <c r="O765" s="88"/>
      <c r="P765" s="234">
        <f>O765*H765</f>
        <v>0</v>
      </c>
      <c r="Q765" s="234">
        <v>0.00040000000000000002</v>
      </c>
      <c r="R765" s="234">
        <f>Q765*H765</f>
        <v>0.057120000000000004</v>
      </c>
      <c r="S765" s="234">
        <v>0</v>
      </c>
      <c r="T765" s="235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36" t="s">
        <v>308</v>
      </c>
      <c r="AT765" s="236" t="s">
        <v>469</v>
      </c>
      <c r="AU765" s="236" t="s">
        <v>82</v>
      </c>
      <c r="AY765" s="14" t="s">
        <v>182</v>
      </c>
      <c r="BE765" s="237">
        <f>IF(N765="základní",J765,0)</f>
        <v>0</v>
      </c>
      <c r="BF765" s="237">
        <f>IF(N765="snížená",J765,0)</f>
        <v>0</v>
      </c>
      <c r="BG765" s="237">
        <f>IF(N765="zákl. přenesená",J765,0)</f>
        <v>0</v>
      </c>
      <c r="BH765" s="237">
        <f>IF(N765="sníž. přenesená",J765,0)</f>
        <v>0</v>
      </c>
      <c r="BI765" s="237">
        <f>IF(N765="nulová",J765,0)</f>
        <v>0</v>
      </c>
      <c r="BJ765" s="14" t="s">
        <v>80</v>
      </c>
      <c r="BK765" s="237">
        <f>ROUND(I765*H765,2)</f>
        <v>0</v>
      </c>
      <c r="BL765" s="14" t="s">
        <v>243</v>
      </c>
      <c r="BM765" s="236" t="s">
        <v>2710</v>
      </c>
    </row>
    <row r="766" s="2" customFormat="1" ht="24.15" customHeight="1">
      <c r="A766" s="35"/>
      <c r="B766" s="36"/>
      <c r="C766" s="224" t="s">
        <v>2711</v>
      </c>
      <c r="D766" s="224" t="s">
        <v>184</v>
      </c>
      <c r="E766" s="225" t="s">
        <v>2712</v>
      </c>
      <c r="F766" s="226" t="s">
        <v>2713</v>
      </c>
      <c r="G766" s="227" t="s">
        <v>197</v>
      </c>
      <c r="H766" s="228">
        <v>50</v>
      </c>
      <c r="I766" s="229"/>
      <c r="J766" s="230">
        <f>ROUND(I766*H766,2)</f>
        <v>0</v>
      </c>
      <c r="K766" s="231"/>
      <c r="L766" s="41"/>
      <c r="M766" s="232" t="s">
        <v>1</v>
      </c>
      <c r="N766" s="233" t="s">
        <v>38</v>
      </c>
      <c r="O766" s="88"/>
      <c r="P766" s="234">
        <f>O766*H766</f>
        <v>0</v>
      </c>
      <c r="Q766" s="234">
        <v>0.00050000000000000001</v>
      </c>
      <c r="R766" s="234">
        <f>Q766*H766</f>
        <v>0.025000000000000001</v>
      </c>
      <c r="S766" s="234">
        <v>0</v>
      </c>
      <c r="T766" s="235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36" t="s">
        <v>243</v>
      </c>
      <c r="AT766" s="236" t="s">
        <v>184</v>
      </c>
      <c r="AU766" s="236" t="s">
        <v>82</v>
      </c>
      <c r="AY766" s="14" t="s">
        <v>182</v>
      </c>
      <c r="BE766" s="237">
        <f>IF(N766="základní",J766,0)</f>
        <v>0</v>
      </c>
      <c r="BF766" s="237">
        <f>IF(N766="snížená",J766,0)</f>
        <v>0</v>
      </c>
      <c r="BG766" s="237">
        <f>IF(N766="zákl. přenesená",J766,0)</f>
        <v>0</v>
      </c>
      <c r="BH766" s="237">
        <f>IF(N766="sníž. přenesená",J766,0)</f>
        <v>0</v>
      </c>
      <c r="BI766" s="237">
        <f>IF(N766="nulová",J766,0)</f>
        <v>0</v>
      </c>
      <c r="BJ766" s="14" t="s">
        <v>80</v>
      </c>
      <c r="BK766" s="237">
        <f>ROUND(I766*H766,2)</f>
        <v>0</v>
      </c>
      <c r="BL766" s="14" t="s">
        <v>243</v>
      </c>
      <c r="BM766" s="236" t="s">
        <v>2714</v>
      </c>
    </row>
    <row r="767" s="2" customFormat="1" ht="21.75" customHeight="1">
      <c r="A767" s="35"/>
      <c r="B767" s="36"/>
      <c r="C767" s="243" t="s">
        <v>2715</v>
      </c>
      <c r="D767" s="243" t="s">
        <v>469</v>
      </c>
      <c r="E767" s="244" t="s">
        <v>2716</v>
      </c>
      <c r="F767" s="245" t="s">
        <v>2717</v>
      </c>
      <c r="G767" s="246" t="s">
        <v>241</v>
      </c>
      <c r="H767" s="247">
        <v>55</v>
      </c>
      <c r="I767" s="248"/>
      <c r="J767" s="249">
        <f>ROUND(I767*H767,2)</f>
        <v>0</v>
      </c>
      <c r="K767" s="250"/>
      <c r="L767" s="251"/>
      <c r="M767" s="252" t="s">
        <v>1</v>
      </c>
      <c r="N767" s="253" t="s">
        <v>38</v>
      </c>
      <c r="O767" s="88"/>
      <c r="P767" s="234">
        <f>O767*H767</f>
        <v>0</v>
      </c>
      <c r="Q767" s="234">
        <v>0.0087500000000000008</v>
      </c>
      <c r="R767" s="234">
        <f>Q767*H767</f>
        <v>0.48125000000000007</v>
      </c>
      <c r="S767" s="234">
        <v>0</v>
      </c>
      <c r="T767" s="235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36" t="s">
        <v>308</v>
      </c>
      <c r="AT767" s="236" t="s">
        <v>469</v>
      </c>
      <c r="AU767" s="236" t="s">
        <v>82</v>
      </c>
      <c r="AY767" s="14" t="s">
        <v>182</v>
      </c>
      <c r="BE767" s="237">
        <f>IF(N767="základní",J767,0)</f>
        <v>0</v>
      </c>
      <c r="BF767" s="237">
        <f>IF(N767="snížená",J767,0)</f>
        <v>0</v>
      </c>
      <c r="BG767" s="237">
        <f>IF(N767="zákl. přenesená",J767,0)</f>
        <v>0</v>
      </c>
      <c r="BH767" s="237">
        <f>IF(N767="sníž. přenesená",J767,0)</f>
        <v>0</v>
      </c>
      <c r="BI767" s="237">
        <f>IF(N767="nulová",J767,0)</f>
        <v>0</v>
      </c>
      <c r="BJ767" s="14" t="s">
        <v>80</v>
      </c>
      <c r="BK767" s="237">
        <f>ROUND(I767*H767,2)</f>
        <v>0</v>
      </c>
      <c r="BL767" s="14" t="s">
        <v>243</v>
      </c>
      <c r="BM767" s="236" t="s">
        <v>2718</v>
      </c>
    </row>
    <row r="768" s="2" customFormat="1" ht="24.15" customHeight="1">
      <c r="A768" s="35"/>
      <c r="B768" s="36"/>
      <c r="C768" s="224" t="s">
        <v>2719</v>
      </c>
      <c r="D768" s="224" t="s">
        <v>184</v>
      </c>
      <c r="E768" s="225" t="s">
        <v>2720</v>
      </c>
      <c r="F768" s="226" t="s">
        <v>2721</v>
      </c>
      <c r="G768" s="227" t="s">
        <v>220</v>
      </c>
      <c r="H768" s="228">
        <v>2.4169999999999998</v>
      </c>
      <c r="I768" s="229"/>
      <c r="J768" s="230">
        <f>ROUND(I768*H768,2)</f>
        <v>0</v>
      </c>
      <c r="K768" s="231"/>
      <c r="L768" s="41"/>
      <c r="M768" s="232" t="s">
        <v>1</v>
      </c>
      <c r="N768" s="233" t="s">
        <v>38</v>
      </c>
      <c r="O768" s="88"/>
      <c r="P768" s="234">
        <f>O768*H768</f>
        <v>0</v>
      </c>
      <c r="Q768" s="234">
        <v>0</v>
      </c>
      <c r="R768" s="234">
        <f>Q768*H768</f>
        <v>0</v>
      </c>
      <c r="S768" s="234">
        <v>0</v>
      </c>
      <c r="T768" s="235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36" t="s">
        <v>243</v>
      </c>
      <c r="AT768" s="236" t="s">
        <v>184</v>
      </c>
      <c r="AU768" s="236" t="s">
        <v>82</v>
      </c>
      <c r="AY768" s="14" t="s">
        <v>182</v>
      </c>
      <c r="BE768" s="237">
        <f>IF(N768="základní",J768,0)</f>
        <v>0</v>
      </c>
      <c r="BF768" s="237">
        <f>IF(N768="snížená",J768,0)</f>
        <v>0</v>
      </c>
      <c r="BG768" s="237">
        <f>IF(N768="zákl. přenesená",J768,0)</f>
        <v>0</v>
      </c>
      <c r="BH768" s="237">
        <f>IF(N768="sníž. přenesená",J768,0)</f>
        <v>0</v>
      </c>
      <c r="BI768" s="237">
        <f>IF(N768="nulová",J768,0)</f>
        <v>0</v>
      </c>
      <c r="BJ768" s="14" t="s">
        <v>80</v>
      </c>
      <c r="BK768" s="237">
        <f>ROUND(I768*H768,2)</f>
        <v>0</v>
      </c>
      <c r="BL768" s="14" t="s">
        <v>243</v>
      </c>
      <c r="BM768" s="236" t="s">
        <v>2722</v>
      </c>
    </row>
    <row r="769" s="2" customFormat="1" ht="33" customHeight="1">
      <c r="A769" s="35"/>
      <c r="B769" s="36"/>
      <c r="C769" s="224" t="s">
        <v>2723</v>
      </c>
      <c r="D769" s="224" t="s">
        <v>184</v>
      </c>
      <c r="E769" s="225" t="s">
        <v>2724</v>
      </c>
      <c r="F769" s="226" t="s">
        <v>2725</v>
      </c>
      <c r="G769" s="227" t="s">
        <v>220</v>
      </c>
      <c r="H769" s="228">
        <v>7.2510000000000003</v>
      </c>
      <c r="I769" s="229"/>
      <c r="J769" s="230">
        <f>ROUND(I769*H769,2)</f>
        <v>0</v>
      </c>
      <c r="K769" s="231"/>
      <c r="L769" s="41"/>
      <c r="M769" s="232" t="s">
        <v>1</v>
      </c>
      <c r="N769" s="233" t="s">
        <v>38</v>
      </c>
      <c r="O769" s="88"/>
      <c r="P769" s="234">
        <f>O769*H769</f>
        <v>0</v>
      </c>
      <c r="Q769" s="234">
        <v>0</v>
      </c>
      <c r="R769" s="234">
        <f>Q769*H769</f>
        <v>0</v>
      </c>
      <c r="S769" s="234">
        <v>0</v>
      </c>
      <c r="T769" s="235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236" t="s">
        <v>243</v>
      </c>
      <c r="AT769" s="236" t="s">
        <v>184</v>
      </c>
      <c r="AU769" s="236" t="s">
        <v>82</v>
      </c>
      <c r="AY769" s="14" t="s">
        <v>182</v>
      </c>
      <c r="BE769" s="237">
        <f>IF(N769="základní",J769,0)</f>
        <v>0</v>
      </c>
      <c r="BF769" s="237">
        <f>IF(N769="snížená",J769,0)</f>
        <v>0</v>
      </c>
      <c r="BG769" s="237">
        <f>IF(N769="zákl. přenesená",J769,0)</f>
        <v>0</v>
      </c>
      <c r="BH769" s="237">
        <f>IF(N769="sníž. přenesená",J769,0)</f>
        <v>0</v>
      </c>
      <c r="BI769" s="237">
        <f>IF(N769="nulová",J769,0)</f>
        <v>0</v>
      </c>
      <c r="BJ769" s="14" t="s">
        <v>80</v>
      </c>
      <c r="BK769" s="237">
        <f>ROUND(I769*H769,2)</f>
        <v>0</v>
      </c>
      <c r="BL769" s="14" t="s">
        <v>243</v>
      </c>
      <c r="BM769" s="236" t="s">
        <v>2726</v>
      </c>
    </row>
    <row r="770" s="12" customFormat="1" ht="22.8" customHeight="1">
      <c r="A770" s="12"/>
      <c r="B770" s="208"/>
      <c r="C770" s="209"/>
      <c r="D770" s="210" t="s">
        <v>72</v>
      </c>
      <c r="E770" s="222" t="s">
        <v>2727</v>
      </c>
      <c r="F770" s="222" t="s">
        <v>2728</v>
      </c>
      <c r="G770" s="209"/>
      <c r="H770" s="209"/>
      <c r="I770" s="212"/>
      <c r="J770" s="223">
        <f>BK770</f>
        <v>0</v>
      </c>
      <c r="K770" s="209"/>
      <c r="L770" s="214"/>
      <c r="M770" s="215"/>
      <c r="N770" s="216"/>
      <c r="O770" s="216"/>
      <c r="P770" s="217">
        <f>SUM(P771:P782)</f>
        <v>0</v>
      </c>
      <c r="Q770" s="216"/>
      <c r="R770" s="217">
        <f>SUM(R771:R782)</f>
        <v>2.7501783099999999</v>
      </c>
      <c r="S770" s="216"/>
      <c r="T770" s="218">
        <f>SUM(T771:T782)</f>
        <v>0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19" t="s">
        <v>82</v>
      </c>
      <c r="AT770" s="220" t="s">
        <v>72</v>
      </c>
      <c r="AU770" s="220" t="s">
        <v>80</v>
      </c>
      <c r="AY770" s="219" t="s">
        <v>182</v>
      </c>
      <c r="BK770" s="221">
        <f>SUM(BK771:BK782)</f>
        <v>0</v>
      </c>
    </row>
    <row r="771" s="2" customFormat="1" ht="16.5" customHeight="1">
      <c r="A771" s="35"/>
      <c r="B771" s="36"/>
      <c r="C771" s="224" t="s">
        <v>2729</v>
      </c>
      <c r="D771" s="224" t="s">
        <v>184</v>
      </c>
      <c r="E771" s="225" t="s">
        <v>2730</v>
      </c>
      <c r="F771" s="226" t="s">
        <v>2731</v>
      </c>
      <c r="G771" s="227" t="s">
        <v>197</v>
      </c>
      <c r="H771" s="228">
        <v>90.629000000000005</v>
      </c>
      <c r="I771" s="229"/>
      <c r="J771" s="230">
        <f>ROUND(I771*H771,2)</f>
        <v>0</v>
      </c>
      <c r="K771" s="231"/>
      <c r="L771" s="41"/>
      <c r="M771" s="232" t="s">
        <v>1</v>
      </c>
      <c r="N771" s="233" t="s">
        <v>38</v>
      </c>
      <c r="O771" s="88"/>
      <c r="P771" s="234">
        <f>O771*H771</f>
        <v>0</v>
      </c>
      <c r="Q771" s="234">
        <v>0</v>
      </c>
      <c r="R771" s="234">
        <f>Q771*H771</f>
        <v>0</v>
      </c>
      <c r="S771" s="234">
        <v>0</v>
      </c>
      <c r="T771" s="235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36" t="s">
        <v>243</v>
      </c>
      <c r="AT771" s="236" t="s">
        <v>184</v>
      </c>
      <c r="AU771" s="236" t="s">
        <v>82</v>
      </c>
      <c r="AY771" s="14" t="s">
        <v>182</v>
      </c>
      <c r="BE771" s="237">
        <f>IF(N771="základní",J771,0)</f>
        <v>0</v>
      </c>
      <c r="BF771" s="237">
        <f>IF(N771="snížená",J771,0)</f>
        <v>0</v>
      </c>
      <c r="BG771" s="237">
        <f>IF(N771="zákl. přenesená",J771,0)</f>
        <v>0</v>
      </c>
      <c r="BH771" s="237">
        <f>IF(N771="sníž. přenesená",J771,0)</f>
        <v>0</v>
      </c>
      <c r="BI771" s="237">
        <f>IF(N771="nulová",J771,0)</f>
        <v>0</v>
      </c>
      <c r="BJ771" s="14" t="s">
        <v>80</v>
      </c>
      <c r="BK771" s="237">
        <f>ROUND(I771*H771,2)</f>
        <v>0</v>
      </c>
      <c r="BL771" s="14" t="s">
        <v>243</v>
      </c>
      <c r="BM771" s="236" t="s">
        <v>2732</v>
      </c>
    </row>
    <row r="772" s="2" customFormat="1" ht="16.5" customHeight="1">
      <c r="A772" s="35"/>
      <c r="B772" s="36"/>
      <c r="C772" s="224" t="s">
        <v>2733</v>
      </c>
      <c r="D772" s="224" t="s">
        <v>184</v>
      </c>
      <c r="E772" s="225" t="s">
        <v>2734</v>
      </c>
      <c r="F772" s="226" t="s">
        <v>2735</v>
      </c>
      <c r="G772" s="227" t="s">
        <v>197</v>
      </c>
      <c r="H772" s="228">
        <v>90.629000000000005</v>
      </c>
      <c r="I772" s="229"/>
      <c r="J772" s="230">
        <f>ROUND(I772*H772,2)</f>
        <v>0</v>
      </c>
      <c r="K772" s="231"/>
      <c r="L772" s="41"/>
      <c r="M772" s="232" t="s">
        <v>1</v>
      </c>
      <c r="N772" s="233" t="s">
        <v>38</v>
      </c>
      <c r="O772" s="88"/>
      <c r="P772" s="234">
        <f>O772*H772</f>
        <v>0</v>
      </c>
      <c r="Q772" s="234">
        <v>0.00029999999999999997</v>
      </c>
      <c r="R772" s="234">
        <f>Q772*H772</f>
        <v>0.0271887</v>
      </c>
      <c r="S772" s="234">
        <v>0</v>
      </c>
      <c r="T772" s="235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36" t="s">
        <v>243</v>
      </c>
      <c r="AT772" s="236" t="s">
        <v>184</v>
      </c>
      <c r="AU772" s="236" t="s">
        <v>82</v>
      </c>
      <c r="AY772" s="14" t="s">
        <v>182</v>
      </c>
      <c r="BE772" s="237">
        <f>IF(N772="základní",J772,0)</f>
        <v>0</v>
      </c>
      <c r="BF772" s="237">
        <f>IF(N772="snížená",J772,0)</f>
        <v>0</v>
      </c>
      <c r="BG772" s="237">
        <f>IF(N772="zákl. přenesená",J772,0)</f>
        <v>0</v>
      </c>
      <c r="BH772" s="237">
        <f>IF(N772="sníž. přenesená",J772,0)</f>
        <v>0</v>
      </c>
      <c r="BI772" s="237">
        <f>IF(N772="nulová",J772,0)</f>
        <v>0</v>
      </c>
      <c r="BJ772" s="14" t="s">
        <v>80</v>
      </c>
      <c r="BK772" s="237">
        <f>ROUND(I772*H772,2)</f>
        <v>0</v>
      </c>
      <c r="BL772" s="14" t="s">
        <v>243</v>
      </c>
      <c r="BM772" s="236" t="s">
        <v>2736</v>
      </c>
    </row>
    <row r="773" s="2" customFormat="1" ht="33" customHeight="1">
      <c r="A773" s="35"/>
      <c r="B773" s="36"/>
      <c r="C773" s="224" t="s">
        <v>2737</v>
      </c>
      <c r="D773" s="224" t="s">
        <v>184</v>
      </c>
      <c r="E773" s="225" t="s">
        <v>2738</v>
      </c>
      <c r="F773" s="226" t="s">
        <v>2739</v>
      </c>
      <c r="G773" s="227" t="s">
        <v>197</v>
      </c>
      <c r="H773" s="228">
        <v>53.718000000000004</v>
      </c>
      <c r="I773" s="229"/>
      <c r="J773" s="230">
        <f>ROUND(I773*H773,2)</f>
        <v>0</v>
      </c>
      <c r="K773" s="231"/>
      <c r="L773" s="41"/>
      <c r="M773" s="232" t="s">
        <v>1</v>
      </c>
      <c r="N773" s="233" t="s">
        <v>38</v>
      </c>
      <c r="O773" s="88"/>
      <c r="P773" s="234">
        <f>O773*H773</f>
        <v>0</v>
      </c>
      <c r="Q773" s="234">
        <v>0.00562</v>
      </c>
      <c r="R773" s="234">
        <f>Q773*H773</f>
        <v>0.30189516</v>
      </c>
      <c r="S773" s="234">
        <v>0</v>
      </c>
      <c r="T773" s="235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36" t="s">
        <v>243</v>
      </c>
      <c r="AT773" s="236" t="s">
        <v>184</v>
      </c>
      <c r="AU773" s="236" t="s">
        <v>82</v>
      </c>
      <c r="AY773" s="14" t="s">
        <v>182</v>
      </c>
      <c r="BE773" s="237">
        <f>IF(N773="základní",J773,0)</f>
        <v>0</v>
      </c>
      <c r="BF773" s="237">
        <f>IF(N773="snížená",J773,0)</f>
        <v>0</v>
      </c>
      <c r="BG773" s="237">
        <f>IF(N773="zákl. přenesená",J773,0)</f>
        <v>0</v>
      </c>
      <c r="BH773" s="237">
        <f>IF(N773="sníž. přenesená",J773,0)</f>
        <v>0</v>
      </c>
      <c r="BI773" s="237">
        <f>IF(N773="nulová",J773,0)</f>
        <v>0</v>
      </c>
      <c r="BJ773" s="14" t="s">
        <v>80</v>
      </c>
      <c r="BK773" s="237">
        <f>ROUND(I773*H773,2)</f>
        <v>0</v>
      </c>
      <c r="BL773" s="14" t="s">
        <v>243</v>
      </c>
      <c r="BM773" s="236" t="s">
        <v>2740</v>
      </c>
    </row>
    <row r="774" s="2" customFormat="1" ht="24.15" customHeight="1">
      <c r="A774" s="35"/>
      <c r="B774" s="36"/>
      <c r="C774" s="243" t="s">
        <v>2741</v>
      </c>
      <c r="D774" s="243" t="s">
        <v>469</v>
      </c>
      <c r="E774" s="244" t="s">
        <v>2742</v>
      </c>
      <c r="F774" s="245" t="s">
        <v>2743</v>
      </c>
      <c r="G774" s="246" t="s">
        <v>197</v>
      </c>
      <c r="H774" s="247">
        <v>59.090000000000003</v>
      </c>
      <c r="I774" s="248"/>
      <c r="J774" s="249">
        <f>ROUND(I774*H774,2)</f>
        <v>0</v>
      </c>
      <c r="K774" s="250"/>
      <c r="L774" s="251"/>
      <c r="M774" s="252" t="s">
        <v>1</v>
      </c>
      <c r="N774" s="253" t="s">
        <v>38</v>
      </c>
      <c r="O774" s="88"/>
      <c r="P774" s="234">
        <f>O774*H774</f>
        <v>0</v>
      </c>
      <c r="Q774" s="234">
        <v>0.021999999999999999</v>
      </c>
      <c r="R774" s="234">
        <f>Q774*H774</f>
        <v>1.2999799999999999</v>
      </c>
      <c r="S774" s="234">
        <v>0</v>
      </c>
      <c r="T774" s="235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36" t="s">
        <v>308</v>
      </c>
      <c r="AT774" s="236" t="s">
        <v>469</v>
      </c>
      <c r="AU774" s="236" t="s">
        <v>82</v>
      </c>
      <c r="AY774" s="14" t="s">
        <v>182</v>
      </c>
      <c r="BE774" s="237">
        <f>IF(N774="základní",J774,0)</f>
        <v>0</v>
      </c>
      <c r="BF774" s="237">
        <f>IF(N774="snížená",J774,0)</f>
        <v>0</v>
      </c>
      <c r="BG774" s="237">
        <f>IF(N774="zákl. přenesená",J774,0)</f>
        <v>0</v>
      </c>
      <c r="BH774" s="237">
        <f>IF(N774="sníž. přenesená",J774,0)</f>
        <v>0</v>
      </c>
      <c r="BI774" s="237">
        <f>IF(N774="nulová",J774,0)</f>
        <v>0</v>
      </c>
      <c r="BJ774" s="14" t="s">
        <v>80</v>
      </c>
      <c r="BK774" s="237">
        <f>ROUND(I774*H774,2)</f>
        <v>0</v>
      </c>
      <c r="BL774" s="14" t="s">
        <v>243</v>
      </c>
      <c r="BM774" s="236" t="s">
        <v>2744</v>
      </c>
    </row>
    <row r="775" s="2" customFormat="1" ht="33" customHeight="1">
      <c r="A775" s="35"/>
      <c r="B775" s="36"/>
      <c r="C775" s="224" t="s">
        <v>2745</v>
      </c>
      <c r="D775" s="224" t="s">
        <v>184</v>
      </c>
      <c r="E775" s="225" t="s">
        <v>2746</v>
      </c>
      <c r="F775" s="226" t="s">
        <v>2747</v>
      </c>
      <c r="G775" s="227" t="s">
        <v>197</v>
      </c>
      <c r="H775" s="228">
        <v>36.911000000000001</v>
      </c>
      <c r="I775" s="229"/>
      <c r="J775" s="230">
        <f>ROUND(I775*H775,2)</f>
        <v>0</v>
      </c>
      <c r="K775" s="231"/>
      <c r="L775" s="41"/>
      <c r="M775" s="232" t="s">
        <v>1</v>
      </c>
      <c r="N775" s="233" t="s">
        <v>38</v>
      </c>
      <c r="O775" s="88"/>
      <c r="P775" s="234">
        <f>O775*H775</f>
        <v>0</v>
      </c>
      <c r="Q775" s="234">
        <v>0.0059500000000000004</v>
      </c>
      <c r="R775" s="234">
        <f>Q775*H775</f>
        <v>0.21962045000000002</v>
      </c>
      <c r="S775" s="234">
        <v>0</v>
      </c>
      <c r="T775" s="235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36" t="s">
        <v>243</v>
      </c>
      <c r="AT775" s="236" t="s">
        <v>184</v>
      </c>
      <c r="AU775" s="236" t="s">
        <v>82</v>
      </c>
      <c r="AY775" s="14" t="s">
        <v>182</v>
      </c>
      <c r="BE775" s="237">
        <f>IF(N775="základní",J775,0)</f>
        <v>0</v>
      </c>
      <c r="BF775" s="237">
        <f>IF(N775="snížená",J775,0)</f>
        <v>0</v>
      </c>
      <c r="BG775" s="237">
        <f>IF(N775="zákl. přenesená",J775,0)</f>
        <v>0</v>
      </c>
      <c r="BH775" s="237">
        <f>IF(N775="sníž. přenesená",J775,0)</f>
        <v>0</v>
      </c>
      <c r="BI775" s="237">
        <f>IF(N775="nulová",J775,0)</f>
        <v>0</v>
      </c>
      <c r="BJ775" s="14" t="s">
        <v>80</v>
      </c>
      <c r="BK775" s="237">
        <f>ROUND(I775*H775,2)</f>
        <v>0</v>
      </c>
      <c r="BL775" s="14" t="s">
        <v>243</v>
      </c>
      <c r="BM775" s="236" t="s">
        <v>2748</v>
      </c>
    </row>
    <row r="776" s="2" customFormat="1" ht="24.15" customHeight="1">
      <c r="A776" s="35"/>
      <c r="B776" s="36"/>
      <c r="C776" s="243" t="s">
        <v>2749</v>
      </c>
      <c r="D776" s="243" t="s">
        <v>469</v>
      </c>
      <c r="E776" s="244" t="s">
        <v>2750</v>
      </c>
      <c r="F776" s="245" t="s">
        <v>2751</v>
      </c>
      <c r="G776" s="246" t="s">
        <v>197</v>
      </c>
      <c r="H776" s="247">
        <v>39.210999999999999</v>
      </c>
      <c r="I776" s="248"/>
      <c r="J776" s="249">
        <f>ROUND(I776*H776,2)</f>
        <v>0</v>
      </c>
      <c r="K776" s="250"/>
      <c r="L776" s="251"/>
      <c r="M776" s="252" t="s">
        <v>1</v>
      </c>
      <c r="N776" s="253" t="s">
        <v>38</v>
      </c>
      <c r="O776" s="88"/>
      <c r="P776" s="234">
        <f>O776*H776</f>
        <v>0</v>
      </c>
      <c r="Q776" s="234">
        <v>0.021999999999999999</v>
      </c>
      <c r="R776" s="234">
        <f>Q776*H776</f>
        <v>0.86264199999999991</v>
      </c>
      <c r="S776" s="234">
        <v>0</v>
      </c>
      <c r="T776" s="235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36" t="s">
        <v>308</v>
      </c>
      <c r="AT776" s="236" t="s">
        <v>469</v>
      </c>
      <c r="AU776" s="236" t="s">
        <v>82</v>
      </c>
      <c r="AY776" s="14" t="s">
        <v>182</v>
      </c>
      <c r="BE776" s="237">
        <f>IF(N776="základní",J776,0)</f>
        <v>0</v>
      </c>
      <c r="BF776" s="237">
        <f>IF(N776="snížená",J776,0)</f>
        <v>0</v>
      </c>
      <c r="BG776" s="237">
        <f>IF(N776="zákl. přenesená",J776,0)</f>
        <v>0</v>
      </c>
      <c r="BH776" s="237">
        <f>IF(N776="sníž. přenesená",J776,0)</f>
        <v>0</v>
      </c>
      <c r="BI776" s="237">
        <f>IF(N776="nulová",J776,0)</f>
        <v>0</v>
      </c>
      <c r="BJ776" s="14" t="s">
        <v>80</v>
      </c>
      <c r="BK776" s="237">
        <f>ROUND(I776*H776,2)</f>
        <v>0</v>
      </c>
      <c r="BL776" s="14" t="s">
        <v>243</v>
      </c>
      <c r="BM776" s="236" t="s">
        <v>2752</v>
      </c>
    </row>
    <row r="777" s="2" customFormat="1" ht="24.15" customHeight="1">
      <c r="A777" s="35"/>
      <c r="B777" s="36"/>
      <c r="C777" s="224" t="s">
        <v>2753</v>
      </c>
      <c r="D777" s="224" t="s">
        <v>184</v>
      </c>
      <c r="E777" s="225" t="s">
        <v>2754</v>
      </c>
      <c r="F777" s="226" t="s">
        <v>2755</v>
      </c>
      <c r="G777" s="227" t="s">
        <v>197</v>
      </c>
      <c r="H777" s="228">
        <v>1.2</v>
      </c>
      <c r="I777" s="229"/>
      <c r="J777" s="230">
        <f>ROUND(I777*H777,2)</f>
        <v>0</v>
      </c>
      <c r="K777" s="231"/>
      <c r="L777" s="41"/>
      <c r="M777" s="232" t="s">
        <v>1</v>
      </c>
      <c r="N777" s="233" t="s">
        <v>38</v>
      </c>
      <c r="O777" s="88"/>
      <c r="P777" s="234">
        <f>O777*H777</f>
        <v>0</v>
      </c>
      <c r="Q777" s="234">
        <v>0.00131</v>
      </c>
      <c r="R777" s="234">
        <f>Q777*H777</f>
        <v>0.0015719999999999998</v>
      </c>
      <c r="S777" s="234">
        <v>0</v>
      </c>
      <c r="T777" s="235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236" t="s">
        <v>187</v>
      </c>
      <c r="AT777" s="236" t="s">
        <v>184</v>
      </c>
      <c r="AU777" s="236" t="s">
        <v>82</v>
      </c>
      <c r="AY777" s="14" t="s">
        <v>182</v>
      </c>
      <c r="BE777" s="237">
        <f>IF(N777="základní",J777,0)</f>
        <v>0</v>
      </c>
      <c r="BF777" s="237">
        <f>IF(N777="snížená",J777,0)</f>
        <v>0</v>
      </c>
      <c r="BG777" s="237">
        <f>IF(N777="zákl. přenesená",J777,0)</f>
        <v>0</v>
      </c>
      <c r="BH777" s="237">
        <f>IF(N777="sníž. přenesená",J777,0)</f>
        <v>0</v>
      </c>
      <c r="BI777" s="237">
        <f>IF(N777="nulová",J777,0)</f>
        <v>0</v>
      </c>
      <c r="BJ777" s="14" t="s">
        <v>80</v>
      </c>
      <c r="BK777" s="237">
        <f>ROUND(I777*H777,2)</f>
        <v>0</v>
      </c>
      <c r="BL777" s="14" t="s">
        <v>187</v>
      </c>
      <c r="BM777" s="236" t="s">
        <v>2756</v>
      </c>
    </row>
    <row r="778" s="2" customFormat="1" ht="24.15" customHeight="1">
      <c r="A778" s="35"/>
      <c r="B778" s="36"/>
      <c r="C778" s="243" t="s">
        <v>2757</v>
      </c>
      <c r="D778" s="243" t="s">
        <v>469</v>
      </c>
      <c r="E778" s="244" t="s">
        <v>2758</v>
      </c>
      <c r="F778" s="245" t="s">
        <v>2759</v>
      </c>
      <c r="G778" s="246" t="s">
        <v>197</v>
      </c>
      <c r="H778" s="247">
        <v>1.3200000000000001</v>
      </c>
      <c r="I778" s="248"/>
      <c r="J778" s="249">
        <f>ROUND(I778*H778,2)</f>
        <v>0</v>
      </c>
      <c r="K778" s="250"/>
      <c r="L778" s="251"/>
      <c r="M778" s="252" t="s">
        <v>1</v>
      </c>
      <c r="N778" s="253" t="s">
        <v>38</v>
      </c>
      <c r="O778" s="88"/>
      <c r="P778" s="234">
        <f>O778*H778</f>
        <v>0</v>
      </c>
      <c r="Q778" s="234">
        <v>0.012</v>
      </c>
      <c r="R778" s="234">
        <f>Q778*H778</f>
        <v>0.01584</v>
      </c>
      <c r="S778" s="234">
        <v>0</v>
      </c>
      <c r="T778" s="235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36" t="s">
        <v>214</v>
      </c>
      <c r="AT778" s="236" t="s">
        <v>469</v>
      </c>
      <c r="AU778" s="236" t="s">
        <v>82</v>
      </c>
      <c r="AY778" s="14" t="s">
        <v>182</v>
      </c>
      <c r="BE778" s="237">
        <f>IF(N778="základní",J778,0)</f>
        <v>0</v>
      </c>
      <c r="BF778" s="237">
        <f>IF(N778="snížená",J778,0)</f>
        <v>0</v>
      </c>
      <c r="BG778" s="237">
        <f>IF(N778="zákl. přenesená",J778,0)</f>
        <v>0</v>
      </c>
      <c r="BH778" s="237">
        <f>IF(N778="sníž. přenesená",J778,0)</f>
        <v>0</v>
      </c>
      <c r="BI778" s="237">
        <f>IF(N778="nulová",J778,0)</f>
        <v>0</v>
      </c>
      <c r="BJ778" s="14" t="s">
        <v>80</v>
      </c>
      <c r="BK778" s="237">
        <f>ROUND(I778*H778,2)</f>
        <v>0</v>
      </c>
      <c r="BL778" s="14" t="s">
        <v>187</v>
      </c>
      <c r="BM778" s="236" t="s">
        <v>2760</v>
      </c>
    </row>
    <row r="779" s="2" customFormat="1" ht="24.15" customHeight="1">
      <c r="A779" s="35"/>
      <c r="B779" s="36"/>
      <c r="C779" s="224" t="s">
        <v>2761</v>
      </c>
      <c r="D779" s="224" t="s">
        <v>184</v>
      </c>
      <c r="E779" s="225" t="s">
        <v>2762</v>
      </c>
      <c r="F779" s="226" t="s">
        <v>2763</v>
      </c>
      <c r="G779" s="227" t="s">
        <v>236</v>
      </c>
      <c r="H779" s="228">
        <v>40</v>
      </c>
      <c r="I779" s="229"/>
      <c r="J779" s="230">
        <f>ROUND(I779*H779,2)</f>
        <v>0</v>
      </c>
      <c r="K779" s="231"/>
      <c r="L779" s="41"/>
      <c r="M779" s="232" t="s">
        <v>1</v>
      </c>
      <c r="N779" s="233" t="s">
        <v>38</v>
      </c>
      <c r="O779" s="88"/>
      <c r="P779" s="234">
        <f>O779*H779</f>
        <v>0</v>
      </c>
      <c r="Q779" s="234">
        <v>0.00020000000000000001</v>
      </c>
      <c r="R779" s="234">
        <f>Q779*H779</f>
        <v>0.0080000000000000002</v>
      </c>
      <c r="S779" s="234">
        <v>0</v>
      </c>
      <c r="T779" s="235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36" t="s">
        <v>243</v>
      </c>
      <c r="AT779" s="236" t="s">
        <v>184</v>
      </c>
      <c r="AU779" s="236" t="s">
        <v>82</v>
      </c>
      <c r="AY779" s="14" t="s">
        <v>182</v>
      </c>
      <c r="BE779" s="237">
        <f>IF(N779="základní",J779,0)</f>
        <v>0</v>
      </c>
      <c r="BF779" s="237">
        <f>IF(N779="snížená",J779,0)</f>
        <v>0</v>
      </c>
      <c r="BG779" s="237">
        <f>IF(N779="zákl. přenesená",J779,0)</f>
        <v>0</v>
      </c>
      <c r="BH779" s="237">
        <f>IF(N779="sníž. přenesená",J779,0)</f>
        <v>0</v>
      </c>
      <c r="BI779" s="237">
        <f>IF(N779="nulová",J779,0)</f>
        <v>0</v>
      </c>
      <c r="BJ779" s="14" t="s">
        <v>80</v>
      </c>
      <c r="BK779" s="237">
        <f>ROUND(I779*H779,2)</f>
        <v>0</v>
      </c>
      <c r="BL779" s="14" t="s">
        <v>243</v>
      </c>
      <c r="BM779" s="236" t="s">
        <v>2764</v>
      </c>
    </row>
    <row r="780" s="2" customFormat="1" ht="16.5" customHeight="1">
      <c r="A780" s="35"/>
      <c r="B780" s="36"/>
      <c r="C780" s="243" t="s">
        <v>2765</v>
      </c>
      <c r="D780" s="243" t="s">
        <v>469</v>
      </c>
      <c r="E780" s="244" t="s">
        <v>2766</v>
      </c>
      <c r="F780" s="245" t="s">
        <v>2767</v>
      </c>
      <c r="G780" s="246" t="s">
        <v>236</v>
      </c>
      <c r="H780" s="247">
        <v>42</v>
      </c>
      <c r="I780" s="248"/>
      <c r="J780" s="249">
        <f>ROUND(I780*H780,2)</f>
        <v>0</v>
      </c>
      <c r="K780" s="250"/>
      <c r="L780" s="251"/>
      <c r="M780" s="252" t="s">
        <v>1</v>
      </c>
      <c r="N780" s="253" t="s">
        <v>38</v>
      </c>
      <c r="O780" s="88"/>
      <c r="P780" s="234">
        <f>O780*H780</f>
        <v>0</v>
      </c>
      <c r="Q780" s="234">
        <v>0.00032000000000000003</v>
      </c>
      <c r="R780" s="234">
        <f>Q780*H780</f>
        <v>0.013440000000000001</v>
      </c>
      <c r="S780" s="234">
        <v>0</v>
      </c>
      <c r="T780" s="235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36" t="s">
        <v>308</v>
      </c>
      <c r="AT780" s="236" t="s">
        <v>469</v>
      </c>
      <c r="AU780" s="236" t="s">
        <v>82</v>
      </c>
      <c r="AY780" s="14" t="s">
        <v>182</v>
      </c>
      <c r="BE780" s="237">
        <f>IF(N780="základní",J780,0)</f>
        <v>0</v>
      </c>
      <c r="BF780" s="237">
        <f>IF(N780="snížená",J780,0)</f>
        <v>0</v>
      </c>
      <c r="BG780" s="237">
        <f>IF(N780="zákl. přenesená",J780,0)</f>
        <v>0</v>
      </c>
      <c r="BH780" s="237">
        <f>IF(N780="sníž. přenesená",J780,0)</f>
        <v>0</v>
      </c>
      <c r="BI780" s="237">
        <f>IF(N780="nulová",J780,0)</f>
        <v>0</v>
      </c>
      <c r="BJ780" s="14" t="s">
        <v>80</v>
      </c>
      <c r="BK780" s="237">
        <f>ROUND(I780*H780,2)</f>
        <v>0</v>
      </c>
      <c r="BL780" s="14" t="s">
        <v>243</v>
      </c>
      <c r="BM780" s="236" t="s">
        <v>2768</v>
      </c>
    </row>
    <row r="781" s="2" customFormat="1" ht="24.15" customHeight="1">
      <c r="A781" s="35"/>
      <c r="B781" s="36"/>
      <c r="C781" s="224" t="s">
        <v>2769</v>
      </c>
      <c r="D781" s="224" t="s">
        <v>184</v>
      </c>
      <c r="E781" s="225" t="s">
        <v>2770</v>
      </c>
      <c r="F781" s="226" t="s">
        <v>2771</v>
      </c>
      <c r="G781" s="227" t="s">
        <v>220</v>
      </c>
      <c r="H781" s="228">
        <v>2.7330000000000001</v>
      </c>
      <c r="I781" s="229"/>
      <c r="J781" s="230">
        <f>ROUND(I781*H781,2)</f>
        <v>0</v>
      </c>
      <c r="K781" s="231"/>
      <c r="L781" s="41"/>
      <c r="M781" s="232" t="s">
        <v>1</v>
      </c>
      <c r="N781" s="233" t="s">
        <v>38</v>
      </c>
      <c r="O781" s="88"/>
      <c r="P781" s="234">
        <f>O781*H781</f>
        <v>0</v>
      </c>
      <c r="Q781" s="234">
        <v>0</v>
      </c>
      <c r="R781" s="234">
        <f>Q781*H781</f>
        <v>0</v>
      </c>
      <c r="S781" s="234">
        <v>0</v>
      </c>
      <c r="T781" s="235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36" t="s">
        <v>243</v>
      </c>
      <c r="AT781" s="236" t="s">
        <v>184</v>
      </c>
      <c r="AU781" s="236" t="s">
        <v>82</v>
      </c>
      <c r="AY781" s="14" t="s">
        <v>182</v>
      </c>
      <c r="BE781" s="237">
        <f>IF(N781="základní",J781,0)</f>
        <v>0</v>
      </c>
      <c r="BF781" s="237">
        <f>IF(N781="snížená",J781,0)</f>
        <v>0</v>
      </c>
      <c r="BG781" s="237">
        <f>IF(N781="zákl. přenesená",J781,0)</f>
        <v>0</v>
      </c>
      <c r="BH781" s="237">
        <f>IF(N781="sníž. přenesená",J781,0)</f>
        <v>0</v>
      </c>
      <c r="BI781" s="237">
        <f>IF(N781="nulová",J781,0)</f>
        <v>0</v>
      </c>
      <c r="BJ781" s="14" t="s">
        <v>80</v>
      </c>
      <c r="BK781" s="237">
        <f>ROUND(I781*H781,2)</f>
        <v>0</v>
      </c>
      <c r="BL781" s="14" t="s">
        <v>243</v>
      </c>
      <c r="BM781" s="236" t="s">
        <v>2772</v>
      </c>
    </row>
    <row r="782" s="2" customFormat="1" ht="33" customHeight="1">
      <c r="A782" s="35"/>
      <c r="B782" s="36"/>
      <c r="C782" s="224" t="s">
        <v>2773</v>
      </c>
      <c r="D782" s="224" t="s">
        <v>184</v>
      </c>
      <c r="E782" s="225" t="s">
        <v>2774</v>
      </c>
      <c r="F782" s="226" t="s">
        <v>2775</v>
      </c>
      <c r="G782" s="227" t="s">
        <v>220</v>
      </c>
      <c r="H782" s="228">
        <v>8.1989999999999998</v>
      </c>
      <c r="I782" s="229"/>
      <c r="J782" s="230">
        <f>ROUND(I782*H782,2)</f>
        <v>0</v>
      </c>
      <c r="K782" s="231"/>
      <c r="L782" s="41"/>
      <c r="M782" s="232" t="s">
        <v>1</v>
      </c>
      <c r="N782" s="233" t="s">
        <v>38</v>
      </c>
      <c r="O782" s="88"/>
      <c r="P782" s="234">
        <f>O782*H782</f>
        <v>0</v>
      </c>
      <c r="Q782" s="234">
        <v>0</v>
      </c>
      <c r="R782" s="234">
        <f>Q782*H782</f>
        <v>0</v>
      </c>
      <c r="S782" s="234">
        <v>0</v>
      </c>
      <c r="T782" s="235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36" t="s">
        <v>243</v>
      </c>
      <c r="AT782" s="236" t="s">
        <v>184</v>
      </c>
      <c r="AU782" s="236" t="s">
        <v>82</v>
      </c>
      <c r="AY782" s="14" t="s">
        <v>182</v>
      </c>
      <c r="BE782" s="237">
        <f>IF(N782="základní",J782,0)</f>
        <v>0</v>
      </c>
      <c r="BF782" s="237">
        <f>IF(N782="snížená",J782,0)</f>
        <v>0</v>
      </c>
      <c r="BG782" s="237">
        <f>IF(N782="zákl. přenesená",J782,0)</f>
        <v>0</v>
      </c>
      <c r="BH782" s="237">
        <f>IF(N782="sníž. přenesená",J782,0)</f>
        <v>0</v>
      </c>
      <c r="BI782" s="237">
        <f>IF(N782="nulová",J782,0)</f>
        <v>0</v>
      </c>
      <c r="BJ782" s="14" t="s">
        <v>80</v>
      </c>
      <c r="BK782" s="237">
        <f>ROUND(I782*H782,2)</f>
        <v>0</v>
      </c>
      <c r="BL782" s="14" t="s">
        <v>243</v>
      </c>
      <c r="BM782" s="236" t="s">
        <v>2776</v>
      </c>
    </row>
    <row r="783" s="12" customFormat="1" ht="22.8" customHeight="1">
      <c r="A783" s="12"/>
      <c r="B783" s="208"/>
      <c r="C783" s="209"/>
      <c r="D783" s="210" t="s">
        <v>72</v>
      </c>
      <c r="E783" s="222" t="s">
        <v>2777</v>
      </c>
      <c r="F783" s="222" t="s">
        <v>2778</v>
      </c>
      <c r="G783" s="209"/>
      <c r="H783" s="209"/>
      <c r="I783" s="212"/>
      <c r="J783" s="223">
        <f>BK783</f>
        <v>0</v>
      </c>
      <c r="K783" s="209"/>
      <c r="L783" s="214"/>
      <c r="M783" s="215"/>
      <c r="N783" s="216"/>
      <c r="O783" s="216"/>
      <c r="P783" s="217">
        <f>SUM(P784:P803)</f>
        <v>0</v>
      </c>
      <c r="Q783" s="216"/>
      <c r="R783" s="217">
        <f>SUM(R784:R803)</f>
        <v>1.5820386200000001</v>
      </c>
      <c r="S783" s="216"/>
      <c r="T783" s="218">
        <f>SUM(T784:T803)</f>
        <v>0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19" t="s">
        <v>82</v>
      </c>
      <c r="AT783" s="220" t="s">
        <v>72</v>
      </c>
      <c r="AU783" s="220" t="s">
        <v>80</v>
      </c>
      <c r="AY783" s="219" t="s">
        <v>182</v>
      </c>
      <c r="BK783" s="221">
        <f>SUM(BK784:BK803)</f>
        <v>0</v>
      </c>
    </row>
    <row r="784" s="2" customFormat="1" ht="16.5" customHeight="1">
      <c r="A784" s="35"/>
      <c r="B784" s="36"/>
      <c r="C784" s="224" t="s">
        <v>2779</v>
      </c>
      <c r="D784" s="224" t="s">
        <v>184</v>
      </c>
      <c r="E784" s="225" t="s">
        <v>2780</v>
      </c>
      <c r="F784" s="226" t="s">
        <v>2781</v>
      </c>
      <c r="G784" s="227" t="s">
        <v>197</v>
      </c>
      <c r="H784" s="228">
        <v>186.24000000000001</v>
      </c>
      <c r="I784" s="229"/>
      <c r="J784" s="230">
        <f>ROUND(I784*H784,2)</f>
        <v>0</v>
      </c>
      <c r="K784" s="231"/>
      <c r="L784" s="41"/>
      <c r="M784" s="232" t="s">
        <v>1</v>
      </c>
      <c r="N784" s="233" t="s">
        <v>38</v>
      </c>
      <c r="O784" s="88"/>
      <c r="P784" s="234">
        <f>O784*H784</f>
        <v>0</v>
      </c>
      <c r="Q784" s="234">
        <v>0.00058</v>
      </c>
      <c r="R784" s="234">
        <f>Q784*H784</f>
        <v>0.10801920000000001</v>
      </c>
      <c r="S784" s="234">
        <v>0</v>
      </c>
      <c r="T784" s="235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36" t="s">
        <v>243</v>
      </c>
      <c r="AT784" s="236" t="s">
        <v>184</v>
      </c>
      <c r="AU784" s="236" t="s">
        <v>82</v>
      </c>
      <c r="AY784" s="14" t="s">
        <v>182</v>
      </c>
      <c r="BE784" s="237">
        <f>IF(N784="základní",J784,0)</f>
        <v>0</v>
      </c>
      <c r="BF784" s="237">
        <f>IF(N784="snížená",J784,0)</f>
        <v>0</v>
      </c>
      <c r="BG784" s="237">
        <f>IF(N784="zákl. přenesená",J784,0)</f>
        <v>0</v>
      </c>
      <c r="BH784" s="237">
        <f>IF(N784="sníž. přenesená",J784,0)</f>
        <v>0</v>
      </c>
      <c r="BI784" s="237">
        <f>IF(N784="nulová",J784,0)</f>
        <v>0</v>
      </c>
      <c r="BJ784" s="14" t="s">
        <v>80</v>
      </c>
      <c r="BK784" s="237">
        <f>ROUND(I784*H784,2)</f>
        <v>0</v>
      </c>
      <c r="BL784" s="14" t="s">
        <v>243</v>
      </c>
      <c r="BM784" s="236" t="s">
        <v>2782</v>
      </c>
    </row>
    <row r="785" s="2" customFormat="1" ht="16.5" customHeight="1">
      <c r="A785" s="35"/>
      <c r="B785" s="36"/>
      <c r="C785" s="224" t="s">
        <v>2783</v>
      </c>
      <c r="D785" s="224" t="s">
        <v>184</v>
      </c>
      <c r="E785" s="225" t="s">
        <v>2784</v>
      </c>
      <c r="F785" s="226" t="s">
        <v>2785</v>
      </c>
      <c r="G785" s="227" t="s">
        <v>197</v>
      </c>
      <c r="H785" s="228">
        <v>1050</v>
      </c>
      <c r="I785" s="229"/>
      <c r="J785" s="230">
        <f>ROUND(I785*H785,2)</f>
        <v>0</v>
      </c>
      <c r="K785" s="231"/>
      <c r="L785" s="41"/>
      <c r="M785" s="232" t="s">
        <v>1</v>
      </c>
      <c r="N785" s="233" t="s">
        <v>38</v>
      </c>
      <c r="O785" s="88"/>
      <c r="P785" s="234">
        <f>O785*H785</f>
        <v>0</v>
      </c>
      <c r="Q785" s="234">
        <v>6.9999999999999994E-05</v>
      </c>
      <c r="R785" s="234">
        <f>Q785*H785</f>
        <v>0.073499999999999996</v>
      </c>
      <c r="S785" s="234">
        <v>0</v>
      </c>
      <c r="T785" s="235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36" t="s">
        <v>243</v>
      </c>
      <c r="AT785" s="236" t="s">
        <v>184</v>
      </c>
      <c r="AU785" s="236" t="s">
        <v>82</v>
      </c>
      <c r="AY785" s="14" t="s">
        <v>182</v>
      </c>
      <c r="BE785" s="237">
        <f>IF(N785="základní",J785,0)</f>
        <v>0</v>
      </c>
      <c r="BF785" s="237">
        <f>IF(N785="snížená",J785,0)</f>
        <v>0</v>
      </c>
      <c r="BG785" s="237">
        <f>IF(N785="zákl. přenesená",J785,0)</f>
        <v>0</v>
      </c>
      <c r="BH785" s="237">
        <f>IF(N785="sníž. přenesená",J785,0)</f>
        <v>0</v>
      </c>
      <c r="BI785" s="237">
        <f>IF(N785="nulová",J785,0)</f>
        <v>0</v>
      </c>
      <c r="BJ785" s="14" t="s">
        <v>80</v>
      </c>
      <c r="BK785" s="237">
        <f>ROUND(I785*H785,2)</f>
        <v>0</v>
      </c>
      <c r="BL785" s="14" t="s">
        <v>243</v>
      </c>
      <c r="BM785" s="236" t="s">
        <v>2786</v>
      </c>
    </row>
    <row r="786" s="2" customFormat="1" ht="24.15" customHeight="1">
      <c r="A786" s="35"/>
      <c r="B786" s="36"/>
      <c r="C786" s="224" t="s">
        <v>2787</v>
      </c>
      <c r="D786" s="224" t="s">
        <v>184</v>
      </c>
      <c r="E786" s="225" t="s">
        <v>2788</v>
      </c>
      <c r="F786" s="226" t="s">
        <v>2789</v>
      </c>
      <c r="G786" s="227" t="s">
        <v>197</v>
      </c>
      <c r="H786" s="228">
        <v>1050</v>
      </c>
      <c r="I786" s="229"/>
      <c r="J786" s="230">
        <f>ROUND(I786*H786,2)</f>
        <v>0</v>
      </c>
      <c r="K786" s="231"/>
      <c r="L786" s="41"/>
      <c r="M786" s="232" t="s">
        <v>1</v>
      </c>
      <c r="N786" s="233" t="s">
        <v>38</v>
      </c>
      <c r="O786" s="88"/>
      <c r="P786" s="234">
        <f>O786*H786</f>
        <v>0</v>
      </c>
      <c r="Q786" s="234">
        <v>6.9999999999999994E-05</v>
      </c>
      <c r="R786" s="234">
        <f>Q786*H786</f>
        <v>0.073499999999999996</v>
      </c>
      <c r="S786" s="234">
        <v>0</v>
      </c>
      <c r="T786" s="235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36" t="s">
        <v>243</v>
      </c>
      <c r="AT786" s="236" t="s">
        <v>184</v>
      </c>
      <c r="AU786" s="236" t="s">
        <v>82</v>
      </c>
      <c r="AY786" s="14" t="s">
        <v>182</v>
      </c>
      <c r="BE786" s="237">
        <f>IF(N786="základní",J786,0)</f>
        <v>0</v>
      </c>
      <c r="BF786" s="237">
        <f>IF(N786="snížená",J786,0)</f>
        <v>0</v>
      </c>
      <c r="BG786" s="237">
        <f>IF(N786="zákl. přenesená",J786,0)</f>
        <v>0</v>
      </c>
      <c r="BH786" s="237">
        <f>IF(N786="sníž. přenesená",J786,0)</f>
        <v>0</v>
      </c>
      <c r="BI786" s="237">
        <f>IF(N786="nulová",J786,0)</f>
        <v>0</v>
      </c>
      <c r="BJ786" s="14" t="s">
        <v>80</v>
      </c>
      <c r="BK786" s="237">
        <f>ROUND(I786*H786,2)</f>
        <v>0</v>
      </c>
      <c r="BL786" s="14" t="s">
        <v>243</v>
      </c>
      <c r="BM786" s="236" t="s">
        <v>2790</v>
      </c>
    </row>
    <row r="787" s="2" customFormat="1" ht="16.5" customHeight="1">
      <c r="A787" s="35"/>
      <c r="B787" s="36"/>
      <c r="C787" s="224" t="s">
        <v>2791</v>
      </c>
      <c r="D787" s="224" t="s">
        <v>184</v>
      </c>
      <c r="E787" s="225" t="s">
        <v>2792</v>
      </c>
      <c r="F787" s="226" t="s">
        <v>2793</v>
      </c>
      <c r="G787" s="227" t="s">
        <v>197</v>
      </c>
      <c r="H787" s="228">
        <v>3150</v>
      </c>
      <c r="I787" s="229"/>
      <c r="J787" s="230">
        <f>ROUND(I787*H787,2)</f>
        <v>0</v>
      </c>
      <c r="K787" s="231"/>
      <c r="L787" s="41"/>
      <c r="M787" s="232" t="s">
        <v>1</v>
      </c>
      <c r="N787" s="233" t="s">
        <v>38</v>
      </c>
      <c r="O787" s="88"/>
      <c r="P787" s="234">
        <f>O787*H787</f>
        <v>0</v>
      </c>
      <c r="Q787" s="234">
        <v>0</v>
      </c>
      <c r="R787" s="234">
        <f>Q787*H787</f>
        <v>0</v>
      </c>
      <c r="S787" s="234">
        <v>0</v>
      </c>
      <c r="T787" s="235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236" t="s">
        <v>243</v>
      </c>
      <c r="AT787" s="236" t="s">
        <v>184</v>
      </c>
      <c r="AU787" s="236" t="s">
        <v>82</v>
      </c>
      <c r="AY787" s="14" t="s">
        <v>182</v>
      </c>
      <c r="BE787" s="237">
        <f>IF(N787="základní",J787,0)</f>
        <v>0</v>
      </c>
      <c r="BF787" s="237">
        <f>IF(N787="snížená",J787,0)</f>
        <v>0</v>
      </c>
      <c r="BG787" s="237">
        <f>IF(N787="zákl. přenesená",J787,0)</f>
        <v>0</v>
      </c>
      <c r="BH787" s="237">
        <f>IF(N787="sníž. přenesená",J787,0)</f>
        <v>0</v>
      </c>
      <c r="BI787" s="237">
        <f>IF(N787="nulová",J787,0)</f>
        <v>0</v>
      </c>
      <c r="BJ787" s="14" t="s">
        <v>80</v>
      </c>
      <c r="BK787" s="237">
        <f>ROUND(I787*H787,2)</f>
        <v>0</v>
      </c>
      <c r="BL787" s="14" t="s">
        <v>243</v>
      </c>
      <c r="BM787" s="236" t="s">
        <v>2794</v>
      </c>
    </row>
    <row r="788" s="2" customFormat="1" ht="24.15" customHeight="1">
      <c r="A788" s="35"/>
      <c r="B788" s="36"/>
      <c r="C788" s="224" t="s">
        <v>2795</v>
      </c>
      <c r="D788" s="224" t="s">
        <v>184</v>
      </c>
      <c r="E788" s="225" t="s">
        <v>2796</v>
      </c>
      <c r="F788" s="226" t="s">
        <v>2797</v>
      </c>
      <c r="G788" s="227" t="s">
        <v>197</v>
      </c>
      <c r="H788" s="228">
        <v>1500</v>
      </c>
      <c r="I788" s="229"/>
      <c r="J788" s="230">
        <f>ROUND(I788*H788,2)</f>
        <v>0</v>
      </c>
      <c r="K788" s="231"/>
      <c r="L788" s="41"/>
      <c r="M788" s="232" t="s">
        <v>1</v>
      </c>
      <c r="N788" s="233" t="s">
        <v>38</v>
      </c>
      <c r="O788" s="88"/>
      <c r="P788" s="234">
        <f>O788*H788</f>
        <v>0</v>
      </c>
      <c r="Q788" s="234">
        <v>0.00013999999999999999</v>
      </c>
      <c r="R788" s="234">
        <f>Q788*H788</f>
        <v>0.20999999999999999</v>
      </c>
      <c r="S788" s="234">
        <v>0</v>
      </c>
      <c r="T788" s="235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236" t="s">
        <v>243</v>
      </c>
      <c r="AT788" s="236" t="s">
        <v>184</v>
      </c>
      <c r="AU788" s="236" t="s">
        <v>82</v>
      </c>
      <c r="AY788" s="14" t="s">
        <v>182</v>
      </c>
      <c r="BE788" s="237">
        <f>IF(N788="základní",J788,0)</f>
        <v>0</v>
      </c>
      <c r="BF788" s="237">
        <f>IF(N788="snížená",J788,0)</f>
        <v>0</v>
      </c>
      <c r="BG788" s="237">
        <f>IF(N788="zákl. přenesená",J788,0)</f>
        <v>0</v>
      </c>
      <c r="BH788" s="237">
        <f>IF(N788="sníž. přenesená",J788,0)</f>
        <v>0</v>
      </c>
      <c r="BI788" s="237">
        <f>IF(N788="nulová",J788,0)</f>
        <v>0</v>
      </c>
      <c r="BJ788" s="14" t="s">
        <v>80</v>
      </c>
      <c r="BK788" s="237">
        <f>ROUND(I788*H788,2)</f>
        <v>0</v>
      </c>
      <c r="BL788" s="14" t="s">
        <v>243</v>
      </c>
      <c r="BM788" s="236" t="s">
        <v>2798</v>
      </c>
    </row>
    <row r="789" s="2" customFormat="1" ht="37.8" customHeight="1">
      <c r="A789" s="35"/>
      <c r="B789" s="36"/>
      <c r="C789" s="224" t="s">
        <v>2799</v>
      </c>
      <c r="D789" s="224" t="s">
        <v>184</v>
      </c>
      <c r="E789" s="225" t="s">
        <v>2800</v>
      </c>
      <c r="F789" s="226" t="s">
        <v>2801</v>
      </c>
      <c r="G789" s="227" t="s">
        <v>197</v>
      </c>
      <c r="H789" s="228">
        <v>500</v>
      </c>
      <c r="I789" s="229"/>
      <c r="J789" s="230">
        <f>ROUND(I789*H789,2)</f>
        <v>0</v>
      </c>
      <c r="K789" s="231"/>
      <c r="L789" s="41"/>
      <c r="M789" s="232" t="s">
        <v>1</v>
      </c>
      <c r="N789" s="233" t="s">
        <v>38</v>
      </c>
      <c r="O789" s="88"/>
      <c r="P789" s="234">
        <f>O789*H789</f>
        <v>0</v>
      </c>
      <c r="Q789" s="234">
        <v>0.00022000000000000001</v>
      </c>
      <c r="R789" s="234">
        <f>Q789*H789</f>
        <v>0.11</v>
      </c>
      <c r="S789" s="234">
        <v>0</v>
      </c>
      <c r="T789" s="235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36" t="s">
        <v>243</v>
      </c>
      <c r="AT789" s="236" t="s">
        <v>184</v>
      </c>
      <c r="AU789" s="236" t="s">
        <v>82</v>
      </c>
      <c r="AY789" s="14" t="s">
        <v>182</v>
      </c>
      <c r="BE789" s="237">
        <f>IF(N789="základní",J789,0)</f>
        <v>0</v>
      </c>
      <c r="BF789" s="237">
        <f>IF(N789="snížená",J789,0)</f>
        <v>0</v>
      </c>
      <c r="BG789" s="237">
        <f>IF(N789="zákl. přenesená",J789,0)</f>
        <v>0</v>
      </c>
      <c r="BH789" s="237">
        <f>IF(N789="sníž. přenesená",J789,0)</f>
        <v>0</v>
      </c>
      <c r="BI789" s="237">
        <f>IF(N789="nulová",J789,0)</f>
        <v>0</v>
      </c>
      <c r="BJ789" s="14" t="s">
        <v>80</v>
      </c>
      <c r="BK789" s="237">
        <f>ROUND(I789*H789,2)</f>
        <v>0</v>
      </c>
      <c r="BL789" s="14" t="s">
        <v>243</v>
      </c>
      <c r="BM789" s="236" t="s">
        <v>2802</v>
      </c>
    </row>
    <row r="790" s="2" customFormat="1" ht="24.15" customHeight="1">
      <c r="A790" s="35"/>
      <c r="B790" s="36"/>
      <c r="C790" s="224" t="s">
        <v>2803</v>
      </c>
      <c r="D790" s="224" t="s">
        <v>184</v>
      </c>
      <c r="E790" s="225" t="s">
        <v>2804</v>
      </c>
      <c r="F790" s="226" t="s">
        <v>2805</v>
      </c>
      <c r="G790" s="227" t="s">
        <v>197</v>
      </c>
      <c r="H790" s="228">
        <v>1050</v>
      </c>
      <c r="I790" s="229"/>
      <c r="J790" s="230">
        <f>ROUND(I790*H790,2)</f>
        <v>0</v>
      </c>
      <c r="K790" s="231"/>
      <c r="L790" s="41"/>
      <c r="M790" s="232" t="s">
        <v>1</v>
      </c>
      <c r="N790" s="233" t="s">
        <v>38</v>
      </c>
      <c r="O790" s="88"/>
      <c r="P790" s="234">
        <f>O790*H790</f>
        <v>0</v>
      </c>
      <c r="Q790" s="234">
        <v>0.00012</v>
      </c>
      <c r="R790" s="234">
        <f>Q790*H790</f>
        <v>0.126</v>
      </c>
      <c r="S790" s="234">
        <v>0</v>
      </c>
      <c r="T790" s="235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36" t="s">
        <v>243</v>
      </c>
      <c r="AT790" s="236" t="s">
        <v>184</v>
      </c>
      <c r="AU790" s="236" t="s">
        <v>82</v>
      </c>
      <c r="AY790" s="14" t="s">
        <v>182</v>
      </c>
      <c r="BE790" s="237">
        <f>IF(N790="základní",J790,0)</f>
        <v>0</v>
      </c>
      <c r="BF790" s="237">
        <f>IF(N790="snížená",J790,0)</f>
        <v>0</v>
      </c>
      <c r="BG790" s="237">
        <f>IF(N790="zákl. přenesená",J790,0)</f>
        <v>0</v>
      </c>
      <c r="BH790" s="237">
        <f>IF(N790="sníž. přenesená",J790,0)</f>
        <v>0</v>
      </c>
      <c r="BI790" s="237">
        <f>IF(N790="nulová",J790,0)</f>
        <v>0</v>
      </c>
      <c r="BJ790" s="14" t="s">
        <v>80</v>
      </c>
      <c r="BK790" s="237">
        <f>ROUND(I790*H790,2)</f>
        <v>0</v>
      </c>
      <c r="BL790" s="14" t="s">
        <v>243</v>
      </c>
      <c r="BM790" s="236" t="s">
        <v>2806</v>
      </c>
    </row>
    <row r="791" s="2" customFormat="1" ht="37.8" customHeight="1">
      <c r="A791" s="35"/>
      <c r="B791" s="36"/>
      <c r="C791" s="224" t="s">
        <v>2807</v>
      </c>
      <c r="D791" s="224" t="s">
        <v>184</v>
      </c>
      <c r="E791" s="225" t="s">
        <v>2808</v>
      </c>
      <c r="F791" s="226" t="s">
        <v>2809</v>
      </c>
      <c r="G791" s="227" t="s">
        <v>197</v>
      </c>
      <c r="H791" s="228">
        <v>500</v>
      </c>
      <c r="I791" s="229"/>
      <c r="J791" s="230">
        <f>ROUND(I791*H791,2)</f>
        <v>0</v>
      </c>
      <c r="K791" s="231"/>
      <c r="L791" s="41"/>
      <c r="M791" s="232" t="s">
        <v>1</v>
      </c>
      <c r="N791" s="233" t="s">
        <v>38</v>
      </c>
      <c r="O791" s="88"/>
      <c r="P791" s="234">
        <f>O791*H791</f>
        <v>0</v>
      </c>
      <c r="Q791" s="234">
        <v>0.00019000000000000001</v>
      </c>
      <c r="R791" s="234">
        <f>Q791*H791</f>
        <v>0.095000000000000001</v>
      </c>
      <c r="S791" s="234">
        <v>0</v>
      </c>
      <c r="T791" s="235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236" t="s">
        <v>243</v>
      </c>
      <c r="AT791" s="236" t="s">
        <v>184</v>
      </c>
      <c r="AU791" s="236" t="s">
        <v>82</v>
      </c>
      <c r="AY791" s="14" t="s">
        <v>182</v>
      </c>
      <c r="BE791" s="237">
        <f>IF(N791="základní",J791,0)</f>
        <v>0</v>
      </c>
      <c r="BF791" s="237">
        <f>IF(N791="snížená",J791,0)</f>
        <v>0</v>
      </c>
      <c r="BG791" s="237">
        <f>IF(N791="zákl. přenesená",J791,0)</f>
        <v>0</v>
      </c>
      <c r="BH791" s="237">
        <f>IF(N791="sníž. přenesená",J791,0)</f>
        <v>0</v>
      </c>
      <c r="BI791" s="237">
        <f>IF(N791="nulová",J791,0)</f>
        <v>0</v>
      </c>
      <c r="BJ791" s="14" t="s">
        <v>80</v>
      </c>
      <c r="BK791" s="237">
        <f>ROUND(I791*H791,2)</f>
        <v>0</v>
      </c>
      <c r="BL791" s="14" t="s">
        <v>243</v>
      </c>
      <c r="BM791" s="236" t="s">
        <v>2810</v>
      </c>
    </row>
    <row r="792" s="2" customFormat="1" ht="24.15" customHeight="1">
      <c r="A792" s="35"/>
      <c r="B792" s="36"/>
      <c r="C792" s="224" t="s">
        <v>2811</v>
      </c>
      <c r="D792" s="224" t="s">
        <v>184</v>
      </c>
      <c r="E792" s="225" t="s">
        <v>2812</v>
      </c>
      <c r="F792" s="226" t="s">
        <v>2813</v>
      </c>
      <c r="G792" s="227" t="s">
        <v>197</v>
      </c>
      <c r="H792" s="228">
        <v>1050</v>
      </c>
      <c r="I792" s="229"/>
      <c r="J792" s="230">
        <f>ROUND(I792*H792,2)</f>
        <v>0</v>
      </c>
      <c r="K792" s="231"/>
      <c r="L792" s="41"/>
      <c r="M792" s="232" t="s">
        <v>1</v>
      </c>
      <c r="N792" s="233" t="s">
        <v>38</v>
      </c>
      <c r="O792" s="88"/>
      <c r="P792" s="234">
        <f>O792*H792</f>
        <v>0</v>
      </c>
      <c r="Q792" s="234">
        <v>0.00012</v>
      </c>
      <c r="R792" s="234">
        <f>Q792*H792</f>
        <v>0.126</v>
      </c>
      <c r="S792" s="234">
        <v>0</v>
      </c>
      <c r="T792" s="235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36" t="s">
        <v>243</v>
      </c>
      <c r="AT792" s="236" t="s">
        <v>184</v>
      </c>
      <c r="AU792" s="236" t="s">
        <v>82</v>
      </c>
      <c r="AY792" s="14" t="s">
        <v>182</v>
      </c>
      <c r="BE792" s="237">
        <f>IF(N792="základní",J792,0)</f>
        <v>0</v>
      </c>
      <c r="BF792" s="237">
        <f>IF(N792="snížená",J792,0)</f>
        <v>0</v>
      </c>
      <c r="BG792" s="237">
        <f>IF(N792="zákl. přenesená",J792,0)</f>
        <v>0</v>
      </c>
      <c r="BH792" s="237">
        <f>IF(N792="sníž. přenesená",J792,0)</f>
        <v>0</v>
      </c>
      <c r="BI792" s="237">
        <f>IF(N792="nulová",J792,0)</f>
        <v>0</v>
      </c>
      <c r="BJ792" s="14" t="s">
        <v>80</v>
      </c>
      <c r="BK792" s="237">
        <f>ROUND(I792*H792,2)</f>
        <v>0</v>
      </c>
      <c r="BL792" s="14" t="s">
        <v>243</v>
      </c>
      <c r="BM792" s="236" t="s">
        <v>2814</v>
      </c>
    </row>
    <row r="793" s="2" customFormat="1" ht="37.8" customHeight="1">
      <c r="A793" s="35"/>
      <c r="B793" s="36"/>
      <c r="C793" s="224" t="s">
        <v>2815</v>
      </c>
      <c r="D793" s="224" t="s">
        <v>184</v>
      </c>
      <c r="E793" s="225" t="s">
        <v>2816</v>
      </c>
      <c r="F793" s="226" t="s">
        <v>2817</v>
      </c>
      <c r="G793" s="227" t="s">
        <v>197</v>
      </c>
      <c r="H793" s="228">
        <v>500</v>
      </c>
      <c r="I793" s="229"/>
      <c r="J793" s="230">
        <f>ROUND(I793*H793,2)</f>
        <v>0</v>
      </c>
      <c r="K793" s="231"/>
      <c r="L793" s="41"/>
      <c r="M793" s="232" t="s">
        <v>1</v>
      </c>
      <c r="N793" s="233" t="s">
        <v>38</v>
      </c>
      <c r="O793" s="88"/>
      <c r="P793" s="234">
        <f>O793*H793</f>
        <v>0</v>
      </c>
      <c r="Q793" s="234">
        <v>0.00019000000000000001</v>
      </c>
      <c r="R793" s="234">
        <f>Q793*H793</f>
        <v>0.095000000000000001</v>
      </c>
      <c r="S793" s="234">
        <v>0</v>
      </c>
      <c r="T793" s="235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36" t="s">
        <v>243</v>
      </c>
      <c r="AT793" s="236" t="s">
        <v>184</v>
      </c>
      <c r="AU793" s="236" t="s">
        <v>82</v>
      </c>
      <c r="AY793" s="14" t="s">
        <v>182</v>
      </c>
      <c r="BE793" s="237">
        <f>IF(N793="základní",J793,0)</f>
        <v>0</v>
      </c>
      <c r="BF793" s="237">
        <f>IF(N793="snížená",J793,0)</f>
        <v>0</v>
      </c>
      <c r="BG793" s="237">
        <f>IF(N793="zákl. přenesená",J793,0)</f>
        <v>0</v>
      </c>
      <c r="BH793" s="237">
        <f>IF(N793="sníž. přenesená",J793,0)</f>
        <v>0</v>
      </c>
      <c r="BI793" s="237">
        <f>IF(N793="nulová",J793,0)</f>
        <v>0</v>
      </c>
      <c r="BJ793" s="14" t="s">
        <v>80</v>
      </c>
      <c r="BK793" s="237">
        <f>ROUND(I793*H793,2)</f>
        <v>0</v>
      </c>
      <c r="BL793" s="14" t="s">
        <v>243</v>
      </c>
      <c r="BM793" s="236" t="s">
        <v>2818</v>
      </c>
    </row>
    <row r="794" s="2" customFormat="1" ht="16.5" customHeight="1">
      <c r="A794" s="35"/>
      <c r="B794" s="36"/>
      <c r="C794" s="224" t="s">
        <v>2819</v>
      </c>
      <c r="D794" s="224" t="s">
        <v>184</v>
      </c>
      <c r="E794" s="225" t="s">
        <v>2820</v>
      </c>
      <c r="F794" s="226" t="s">
        <v>2821</v>
      </c>
      <c r="G794" s="227" t="s">
        <v>197</v>
      </c>
      <c r="H794" s="228">
        <v>199.862</v>
      </c>
      <c r="I794" s="229"/>
      <c r="J794" s="230">
        <f>ROUND(I794*H794,2)</f>
        <v>0</v>
      </c>
      <c r="K794" s="231"/>
      <c r="L794" s="41"/>
      <c r="M794" s="232" t="s">
        <v>1</v>
      </c>
      <c r="N794" s="233" t="s">
        <v>38</v>
      </c>
      <c r="O794" s="88"/>
      <c r="P794" s="234">
        <f>O794*H794</f>
        <v>0</v>
      </c>
      <c r="Q794" s="234">
        <v>0</v>
      </c>
      <c r="R794" s="234">
        <f>Q794*H794</f>
        <v>0</v>
      </c>
      <c r="S794" s="234">
        <v>0</v>
      </c>
      <c r="T794" s="235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36" t="s">
        <v>243</v>
      </c>
      <c r="AT794" s="236" t="s">
        <v>184</v>
      </c>
      <c r="AU794" s="236" t="s">
        <v>82</v>
      </c>
      <c r="AY794" s="14" t="s">
        <v>182</v>
      </c>
      <c r="BE794" s="237">
        <f>IF(N794="základní",J794,0)</f>
        <v>0</v>
      </c>
      <c r="BF794" s="237">
        <f>IF(N794="snížená",J794,0)</f>
        <v>0</v>
      </c>
      <c r="BG794" s="237">
        <f>IF(N794="zákl. přenesená",J794,0)</f>
        <v>0</v>
      </c>
      <c r="BH794" s="237">
        <f>IF(N794="sníž. přenesená",J794,0)</f>
        <v>0</v>
      </c>
      <c r="BI794" s="237">
        <f>IF(N794="nulová",J794,0)</f>
        <v>0</v>
      </c>
      <c r="BJ794" s="14" t="s">
        <v>80</v>
      </c>
      <c r="BK794" s="237">
        <f>ROUND(I794*H794,2)</f>
        <v>0</v>
      </c>
      <c r="BL794" s="14" t="s">
        <v>243</v>
      </c>
      <c r="BM794" s="236" t="s">
        <v>2822</v>
      </c>
    </row>
    <row r="795" s="2" customFormat="1" ht="24.15" customHeight="1">
      <c r="A795" s="35"/>
      <c r="B795" s="36"/>
      <c r="C795" s="224" t="s">
        <v>2823</v>
      </c>
      <c r="D795" s="224" t="s">
        <v>184</v>
      </c>
      <c r="E795" s="225" t="s">
        <v>2824</v>
      </c>
      <c r="F795" s="226" t="s">
        <v>2825</v>
      </c>
      <c r="G795" s="227" t="s">
        <v>197</v>
      </c>
      <c r="H795" s="228">
        <v>199.862</v>
      </c>
      <c r="I795" s="229"/>
      <c r="J795" s="230">
        <f>ROUND(I795*H795,2)</f>
        <v>0</v>
      </c>
      <c r="K795" s="231"/>
      <c r="L795" s="41"/>
      <c r="M795" s="232" t="s">
        <v>1</v>
      </c>
      <c r="N795" s="233" t="s">
        <v>38</v>
      </c>
      <c r="O795" s="88"/>
      <c r="P795" s="234">
        <f>O795*H795</f>
        <v>0</v>
      </c>
      <c r="Q795" s="234">
        <v>0.00050000000000000001</v>
      </c>
      <c r="R795" s="234">
        <f>Q795*H795</f>
        <v>0.099931000000000006</v>
      </c>
      <c r="S795" s="234">
        <v>0</v>
      </c>
      <c r="T795" s="235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36" t="s">
        <v>243</v>
      </c>
      <c r="AT795" s="236" t="s">
        <v>184</v>
      </c>
      <c r="AU795" s="236" t="s">
        <v>82</v>
      </c>
      <c r="AY795" s="14" t="s">
        <v>182</v>
      </c>
      <c r="BE795" s="237">
        <f>IF(N795="základní",J795,0)</f>
        <v>0</v>
      </c>
      <c r="BF795" s="237">
        <f>IF(N795="snížená",J795,0)</f>
        <v>0</v>
      </c>
      <c r="BG795" s="237">
        <f>IF(N795="zákl. přenesená",J795,0)</f>
        <v>0</v>
      </c>
      <c r="BH795" s="237">
        <f>IF(N795="sníž. přenesená",J795,0)</f>
        <v>0</v>
      </c>
      <c r="BI795" s="237">
        <f>IF(N795="nulová",J795,0)</f>
        <v>0</v>
      </c>
      <c r="BJ795" s="14" t="s">
        <v>80</v>
      </c>
      <c r="BK795" s="237">
        <f>ROUND(I795*H795,2)</f>
        <v>0</v>
      </c>
      <c r="BL795" s="14" t="s">
        <v>243</v>
      </c>
      <c r="BM795" s="236" t="s">
        <v>2826</v>
      </c>
    </row>
    <row r="796" s="2" customFormat="1" ht="33" customHeight="1">
      <c r="A796" s="35"/>
      <c r="B796" s="36"/>
      <c r="C796" s="224" t="s">
        <v>2827</v>
      </c>
      <c r="D796" s="224" t="s">
        <v>184</v>
      </c>
      <c r="E796" s="225" t="s">
        <v>2828</v>
      </c>
      <c r="F796" s="226" t="s">
        <v>2829</v>
      </c>
      <c r="G796" s="227" t="s">
        <v>197</v>
      </c>
      <c r="H796" s="228">
        <v>199.862</v>
      </c>
      <c r="I796" s="229"/>
      <c r="J796" s="230">
        <f>ROUND(I796*H796,2)</f>
        <v>0</v>
      </c>
      <c r="K796" s="231"/>
      <c r="L796" s="41"/>
      <c r="M796" s="232" t="s">
        <v>1</v>
      </c>
      <c r="N796" s="233" t="s">
        <v>38</v>
      </c>
      <c r="O796" s="88"/>
      <c r="P796" s="234">
        <f>O796*H796</f>
        <v>0</v>
      </c>
      <c r="Q796" s="234">
        <v>0.00023000000000000001</v>
      </c>
      <c r="R796" s="234">
        <f>Q796*H796</f>
        <v>0.045968259999999997</v>
      </c>
      <c r="S796" s="234">
        <v>0</v>
      </c>
      <c r="T796" s="235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36" t="s">
        <v>243</v>
      </c>
      <c r="AT796" s="236" t="s">
        <v>184</v>
      </c>
      <c r="AU796" s="236" t="s">
        <v>82</v>
      </c>
      <c r="AY796" s="14" t="s">
        <v>182</v>
      </c>
      <c r="BE796" s="237">
        <f>IF(N796="základní",J796,0)</f>
        <v>0</v>
      </c>
      <c r="BF796" s="237">
        <f>IF(N796="snížená",J796,0)</f>
        <v>0</v>
      </c>
      <c r="BG796" s="237">
        <f>IF(N796="zákl. přenesená",J796,0)</f>
        <v>0</v>
      </c>
      <c r="BH796" s="237">
        <f>IF(N796="sníž. přenesená",J796,0)</f>
        <v>0</v>
      </c>
      <c r="BI796" s="237">
        <f>IF(N796="nulová",J796,0)</f>
        <v>0</v>
      </c>
      <c r="BJ796" s="14" t="s">
        <v>80</v>
      </c>
      <c r="BK796" s="237">
        <f>ROUND(I796*H796,2)</f>
        <v>0</v>
      </c>
      <c r="BL796" s="14" t="s">
        <v>243</v>
      </c>
      <c r="BM796" s="236" t="s">
        <v>2830</v>
      </c>
    </row>
    <row r="797" s="2" customFormat="1" ht="21.75" customHeight="1">
      <c r="A797" s="35"/>
      <c r="B797" s="36"/>
      <c r="C797" s="224" t="s">
        <v>2831</v>
      </c>
      <c r="D797" s="224" t="s">
        <v>184</v>
      </c>
      <c r="E797" s="225" t="s">
        <v>2832</v>
      </c>
      <c r="F797" s="226" t="s">
        <v>2833</v>
      </c>
      <c r="G797" s="227" t="s">
        <v>197</v>
      </c>
      <c r="H797" s="228">
        <v>46.899999999999999</v>
      </c>
      <c r="I797" s="229"/>
      <c r="J797" s="230">
        <f>ROUND(I797*H797,2)</f>
        <v>0</v>
      </c>
      <c r="K797" s="231"/>
      <c r="L797" s="41"/>
      <c r="M797" s="232" t="s">
        <v>1</v>
      </c>
      <c r="N797" s="233" t="s">
        <v>38</v>
      </c>
      <c r="O797" s="88"/>
      <c r="P797" s="234">
        <f>O797*H797</f>
        <v>0</v>
      </c>
      <c r="Q797" s="234">
        <v>0</v>
      </c>
      <c r="R797" s="234">
        <f>Q797*H797</f>
        <v>0</v>
      </c>
      <c r="S797" s="234">
        <v>0</v>
      </c>
      <c r="T797" s="235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236" t="s">
        <v>243</v>
      </c>
      <c r="AT797" s="236" t="s">
        <v>184</v>
      </c>
      <c r="AU797" s="236" t="s">
        <v>82</v>
      </c>
      <c r="AY797" s="14" t="s">
        <v>182</v>
      </c>
      <c r="BE797" s="237">
        <f>IF(N797="základní",J797,0)</f>
        <v>0</v>
      </c>
      <c r="BF797" s="237">
        <f>IF(N797="snížená",J797,0)</f>
        <v>0</v>
      </c>
      <c r="BG797" s="237">
        <f>IF(N797="zákl. přenesená",J797,0)</f>
        <v>0</v>
      </c>
      <c r="BH797" s="237">
        <f>IF(N797="sníž. přenesená",J797,0)</f>
        <v>0</v>
      </c>
      <c r="BI797" s="237">
        <f>IF(N797="nulová",J797,0)</f>
        <v>0</v>
      </c>
      <c r="BJ797" s="14" t="s">
        <v>80</v>
      </c>
      <c r="BK797" s="237">
        <f>ROUND(I797*H797,2)</f>
        <v>0</v>
      </c>
      <c r="BL797" s="14" t="s">
        <v>243</v>
      </c>
      <c r="BM797" s="236" t="s">
        <v>2834</v>
      </c>
    </row>
    <row r="798" s="2" customFormat="1" ht="21.75" customHeight="1">
      <c r="A798" s="35"/>
      <c r="B798" s="36"/>
      <c r="C798" s="224" t="s">
        <v>2835</v>
      </c>
      <c r="D798" s="224" t="s">
        <v>184</v>
      </c>
      <c r="E798" s="225" t="s">
        <v>2836</v>
      </c>
      <c r="F798" s="226" t="s">
        <v>2837</v>
      </c>
      <c r="G798" s="227" t="s">
        <v>197</v>
      </c>
      <c r="H798" s="228">
        <v>46.899999999999999</v>
      </c>
      <c r="I798" s="229"/>
      <c r="J798" s="230">
        <f>ROUND(I798*H798,2)</f>
        <v>0</v>
      </c>
      <c r="K798" s="231"/>
      <c r="L798" s="41"/>
      <c r="M798" s="232" t="s">
        <v>1</v>
      </c>
      <c r="N798" s="233" t="s">
        <v>38</v>
      </c>
      <c r="O798" s="88"/>
      <c r="P798" s="234">
        <f>O798*H798</f>
        <v>0</v>
      </c>
      <c r="Q798" s="234">
        <v>0.00025000000000000001</v>
      </c>
      <c r="R798" s="234">
        <f>Q798*H798</f>
        <v>0.011724999999999999</v>
      </c>
      <c r="S798" s="234">
        <v>0</v>
      </c>
      <c r="T798" s="235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36" t="s">
        <v>243</v>
      </c>
      <c r="AT798" s="236" t="s">
        <v>184</v>
      </c>
      <c r="AU798" s="236" t="s">
        <v>82</v>
      </c>
      <c r="AY798" s="14" t="s">
        <v>182</v>
      </c>
      <c r="BE798" s="237">
        <f>IF(N798="základní",J798,0)</f>
        <v>0</v>
      </c>
      <c r="BF798" s="237">
        <f>IF(N798="snížená",J798,0)</f>
        <v>0</v>
      </c>
      <c r="BG798" s="237">
        <f>IF(N798="zákl. přenesená",J798,0)</f>
        <v>0</v>
      </c>
      <c r="BH798" s="237">
        <f>IF(N798="sníž. přenesená",J798,0)</f>
        <v>0</v>
      </c>
      <c r="BI798" s="237">
        <f>IF(N798="nulová",J798,0)</f>
        <v>0</v>
      </c>
      <c r="BJ798" s="14" t="s">
        <v>80</v>
      </c>
      <c r="BK798" s="237">
        <f>ROUND(I798*H798,2)</f>
        <v>0</v>
      </c>
      <c r="BL798" s="14" t="s">
        <v>243</v>
      </c>
      <c r="BM798" s="236" t="s">
        <v>2838</v>
      </c>
    </row>
    <row r="799" s="2" customFormat="1" ht="24.15" customHeight="1">
      <c r="A799" s="35"/>
      <c r="B799" s="36"/>
      <c r="C799" s="224" t="s">
        <v>2839</v>
      </c>
      <c r="D799" s="224" t="s">
        <v>184</v>
      </c>
      <c r="E799" s="225" t="s">
        <v>2840</v>
      </c>
      <c r="F799" s="226" t="s">
        <v>2841</v>
      </c>
      <c r="G799" s="227" t="s">
        <v>197</v>
      </c>
      <c r="H799" s="228">
        <v>46.899999999999999</v>
      </c>
      <c r="I799" s="229"/>
      <c r="J799" s="230">
        <f>ROUND(I799*H799,2)</f>
        <v>0</v>
      </c>
      <c r="K799" s="231"/>
      <c r="L799" s="41"/>
      <c r="M799" s="232" t="s">
        <v>1</v>
      </c>
      <c r="N799" s="233" t="s">
        <v>38</v>
      </c>
      <c r="O799" s="88"/>
      <c r="P799" s="234">
        <f>O799*H799</f>
        <v>0</v>
      </c>
      <c r="Q799" s="234">
        <v>0.0047999999999999996</v>
      </c>
      <c r="R799" s="234">
        <f>Q799*H799</f>
        <v>0.22511999999999999</v>
      </c>
      <c r="S799" s="234">
        <v>0</v>
      </c>
      <c r="T799" s="235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36" t="s">
        <v>243</v>
      </c>
      <c r="AT799" s="236" t="s">
        <v>184</v>
      </c>
      <c r="AU799" s="236" t="s">
        <v>82</v>
      </c>
      <c r="AY799" s="14" t="s">
        <v>182</v>
      </c>
      <c r="BE799" s="237">
        <f>IF(N799="základní",J799,0)</f>
        <v>0</v>
      </c>
      <c r="BF799" s="237">
        <f>IF(N799="snížená",J799,0)</f>
        <v>0</v>
      </c>
      <c r="BG799" s="237">
        <f>IF(N799="zákl. přenesená",J799,0)</f>
        <v>0</v>
      </c>
      <c r="BH799" s="237">
        <f>IF(N799="sníž. přenesená",J799,0)</f>
        <v>0</v>
      </c>
      <c r="BI799" s="237">
        <f>IF(N799="nulová",J799,0)</f>
        <v>0</v>
      </c>
      <c r="BJ799" s="14" t="s">
        <v>80</v>
      </c>
      <c r="BK799" s="237">
        <f>ROUND(I799*H799,2)</f>
        <v>0</v>
      </c>
      <c r="BL799" s="14" t="s">
        <v>243</v>
      </c>
      <c r="BM799" s="236" t="s">
        <v>2842</v>
      </c>
    </row>
    <row r="800" s="2" customFormat="1" ht="21.75" customHeight="1">
      <c r="A800" s="35"/>
      <c r="B800" s="36"/>
      <c r="C800" s="224" t="s">
        <v>2843</v>
      </c>
      <c r="D800" s="224" t="s">
        <v>184</v>
      </c>
      <c r="E800" s="225" t="s">
        <v>2844</v>
      </c>
      <c r="F800" s="226" t="s">
        <v>2845</v>
      </c>
      <c r="G800" s="227" t="s">
        <v>197</v>
      </c>
      <c r="H800" s="228">
        <v>58.624000000000002</v>
      </c>
      <c r="I800" s="229"/>
      <c r="J800" s="230">
        <f>ROUND(I800*H800,2)</f>
        <v>0</v>
      </c>
      <c r="K800" s="231"/>
      <c r="L800" s="41"/>
      <c r="M800" s="232" t="s">
        <v>1</v>
      </c>
      <c r="N800" s="233" t="s">
        <v>38</v>
      </c>
      <c r="O800" s="88"/>
      <c r="P800" s="234">
        <f>O800*H800</f>
        <v>0</v>
      </c>
      <c r="Q800" s="234">
        <v>0.00042999999999999999</v>
      </c>
      <c r="R800" s="234">
        <f>Q800*H800</f>
        <v>0.025208319999999999</v>
      </c>
      <c r="S800" s="234">
        <v>0</v>
      </c>
      <c r="T800" s="235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36" t="s">
        <v>243</v>
      </c>
      <c r="AT800" s="236" t="s">
        <v>184</v>
      </c>
      <c r="AU800" s="236" t="s">
        <v>82</v>
      </c>
      <c r="AY800" s="14" t="s">
        <v>182</v>
      </c>
      <c r="BE800" s="237">
        <f>IF(N800="základní",J800,0)</f>
        <v>0</v>
      </c>
      <c r="BF800" s="237">
        <f>IF(N800="snížená",J800,0)</f>
        <v>0</v>
      </c>
      <c r="BG800" s="237">
        <f>IF(N800="zákl. přenesená",J800,0)</f>
        <v>0</v>
      </c>
      <c r="BH800" s="237">
        <f>IF(N800="sníž. přenesená",J800,0)</f>
        <v>0</v>
      </c>
      <c r="BI800" s="237">
        <f>IF(N800="nulová",J800,0)</f>
        <v>0</v>
      </c>
      <c r="BJ800" s="14" t="s">
        <v>80</v>
      </c>
      <c r="BK800" s="237">
        <f>ROUND(I800*H800,2)</f>
        <v>0</v>
      </c>
      <c r="BL800" s="14" t="s">
        <v>243</v>
      </c>
      <c r="BM800" s="236" t="s">
        <v>2846</v>
      </c>
    </row>
    <row r="801" s="2" customFormat="1" ht="24.15" customHeight="1">
      <c r="A801" s="35"/>
      <c r="B801" s="36"/>
      <c r="C801" s="224" t="s">
        <v>2847</v>
      </c>
      <c r="D801" s="224" t="s">
        <v>184</v>
      </c>
      <c r="E801" s="225" t="s">
        <v>2848</v>
      </c>
      <c r="F801" s="226" t="s">
        <v>2849</v>
      </c>
      <c r="G801" s="227" t="s">
        <v>197</v>
      </c>
      <c r="H801" s="228">
        <v>58.624000000000002</v>
      </c>
      <c r="I801" s="229"/>
      <c r="J801" s="230">
        <f>ROUND(I801*H801,2)</f>
        <v>0</v>
      </c>
      <c r="K801" s="231"/>
      <c r="L801" s="41"/>
      <c r="M801" s="232" t="s">
        <v>1</v>
      </c>
      <c r="N801" s="233" t="s">
        <v>38</v>
      </c>
      <c r="O801" s="88"/>
      <c r="P801" s="234">
        <f>O801*H801</f>
        <v>0</v>
      </c>
      <c r="Q801" s="234">
        <v>0.00066</v>
      </c>
      <c r="R801" s="234">
        <f>Q801*H801</f>
        <v>0.038691839999999998</v>
      </c>
      <c r="S801" s="234">
        <v>0</v>
      </c>
      <c r="T801" s="235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36" t="s">
        <v>243</v>
      </c>
      <c r="AT801" s="236" t="s">
        <v>184</v>
      </c>
      <c r="AU801" s="236" t="s">
        <v>82</v>
      </c>
      <c r="AY801" s="14" t="s">
        <v>182</v>
      </c>
      <c r="BE801" s="237">
        <f>IF(N801="základní",J801,0)</f>
        <v>0</v>
      </c>
      <c r="BF801" s="237">
        <f>IF(N801="snížená",J801,0)</f>
        <v>0</v>
      </c>
      <c r="BG801" s="237">
        <f>IF(N801="zákl. přenesená",J801,0)</f>
        <v>0</v>
      </c>
      <c r="BH801" s="237">
        <f>IF(N801="sníž. přenesená",J801,0)</f>
        <v>0</v>
      </c>
      <c r="BI801" s="237">
        <f>IF(N801="nulová",J801,0)</f>
        <v>0</v>
      </c>
      <c r="BJ801" s="14" t="s">
        <v>80</v>
      </c>
      <c r="BK801" s="237">
        <f>ROUND(I801*H801,2)</f>
        <v>0</v>
      </c>
      <c r="BL801" s="14" t="s">
        <v>243</v>
      </c>
      <c r="BM801" s="236" t="s">
        <v>2850</v>
      </c>
    </row>
    <row r="802" s="2" customFormat="1" ht="24.15" customHeight="1">
      <c r="A802" s="35"/>
      <c r="B802" s="36"/>
      <c r="C802" s="224" t="s">
        <v>2851</v>
      </c>
      <c r="D802" s="224" t="s">
        <v>184</v>
      </c>
      <c r="E802" s="225" t="s">
        <v>2852</v>
      </c>
      <c r="F802" s="226" t="s">
        <v>2853</v>
      </c>
      <c r="G802" s="227" t="s">
        <v>236</v>
      </c>
      <c r="H802" s="228">
        <v>22.5</v>
      </c>
      <c r="I802" s="229"/>
      <c r="J802" s="230">
        <f>ROUND(I802*H802,2)</f>
        <v>0</v>
      </c>
      <c r="K802" s="231"/>
      <c r="L802" s="41"/>
      <c r="M802" s="232" t="s">
        <v>1</v>
      </c>
      <c r="N802" s="233" t="s">
        <v>38</v>
      </c>
      <c r="O802" s="88"/>
      <c r="P802" s="234">
        <f>O802*H802</f>
        <v>0</v>
      </c>
      <c r="Q802" s="234">
        <v>5.0000000000000002E-05</v>
      </c>
      <c r="R802" s="234">
        <f>Q802*H802</f>
        <v>0.0011250000000000001</v>
      </c>
      <c r="S802" s="234">
        <v>0</v>
      </c>
      <c r="T802" s="235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36" t="s">
        <v>243</v>
      </c>
      <c r="AT802" s="236" t="s">
        <v>184</v>
      </c>
      <c r="AU802" s="236" t="s">
        <v>82</v>
      </c>
      <c r="AY802" s="14" t="s">
        <v>182</v>
      </c>
      <c r="BE802" s="237">
        <f>IF(N802="základní",J802,0)</f>
        <v>0</v>
      </c>
      <c r="BF802" s="237">
        <f>IF(N802="snížená",J802,0)</f>
        <v>0</v>
      </c>
      <c r="BG802" s="237">
        <f>IF(N802="zákl. přenesená",J802,0)</f>
        <v>0</v>
      </c>
      <c r="BH802" s="237">
        <f>IF(N802="sníž. přenesená",J802,0)</f>
        <v>0</v>
      </c>
      <c r="BI802" s="237">
        <f>IF(N802="nulová",J802,0)</f>
        <v>0</v>
      </c>
      <c r="BJ802" s="14" t="s">
        <v>80</v>
      </c>
      <c r="BK802" s="237">
        <f>ROUND(I802*H802,2)</f>
        <v>0</v>
      </c>
      <c r="BL802" s="14" t="s">
        <v>243</v>
      </c>
      <c r="BM802" s="236" t="s">
        <v>2854</v>
      </c>
    </row>
    <row r="803" s="2" customFormat="1" ht="24.15" customHeight="1">
      <c r="A803" s="35"/>
      <c r="B803" s="36"/>
      <c r="C803" s="224" t="s">
        <v>2855</v>
      </c>
      <c r="D803" s="224" t="s">
        <v>184</v>
      </c>
      <c r="E803" s="225" t="s">
        <v>2856</v>
      </c>
      <c r="F803" s="226" t="s">
        <v>2857</v>
      </c>
      <c r="G803" s="227" t="s">
        <v>197</v>
      </c>
      <c r="H803" s="228">
        <v>46.899999999999999</v>
      </c>
      <c r="I803" s="229"/>
      <c r="J803" s="230">
        <f>ROUND(I803*H803,2)</f>
        <v>0</v>
      </c>
      <c r="K803" s="231"/>
      <c r="L803" s="41"/>
      <c r="M803" s="232" t="s">
        <v>1</v>
      </c>
      <c r="N803" s="233" t="s">
        <v>38</v>
      </c>
      <c r="O803" s="88"/>
      <c r="P803" s="234">
        <f>O803*H803</f>
        <v>0</v>
      </c>
      <c r="Q803" s="234">
        <v>0.0025000000000000001</v>
      </c>
      <c r="R803" s="234">
        <f>Q803*H803</f>
        <v>0.11724999999999999</v>
      </c>
      <c r="S803" s="234">
        <v>0</v>
      </c>
      <c r="T803" s="235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36" t="s">
        <v>243</v>
      </c>
      <c r="AT803" s="236" t="s">
        <v>184</v>
      </c>
      <c r="AU803" s="236" t="s">
        <v>82</v>
      </c>
      <c r="AY803" s="14" t="s">
        <v>182</v>
      </c>
      <c r="BE803" s="237">
        <f>IF(N803="základní",J803,0)</f>
        <v>0</v>
      </c>
      <c r="BF803" s="237">
        <f>IF(N803="snížená",J803,0)</f>
        <v>0</v>
      </c>
      <c r="BG803" s="237">
        <f>IF(N803="zákl. přenesená",J803,0)</f>
        <v>0</v>
      </c>
      <c r="BH803" s="237">
        <f>IF(N803="sníž. přenesená",J803,0)</f>
        <v>0</v>
      </c>
      <c r="BI803" s="237">
        <f>IF(N803="nulová",J803,0)</f>
        <v>0</v>
      </c>
      <c r="BJ803" s="14" t="s">
        <v>80</v>
      </c>
      <c r="BK803" s="237">
        <f>ROUND(I803*H803,2)</f>
        <v>0</v>
      </c>
      <c r="BL803" s="14" t="s">
        <v>243</v>
      </c>
      <c r="BM803" s="236" t="s">
        <v>2858</v>
      </c>
    </row>
    <row r="804" s="12" customFormat="1" ht="22.8" customHeight="1">
      <c r="A804" s="12"/>
      <c r="B804" s="208"/>
      <c r="C804" s="209"/>
      <c r="D804" s="210" t="s">
        <v>72</v>
      </c>
      <c r="E804" s="222" t="s">
        <v>2859</v>
      </c>
      <c r="F804" s="222" t="s">
        <v>2860</v>
      </c>
      <c r="G804" s="209"/>
      <c r="H804" s="209"/>
      <c r="I804" s="212"/>
      <c r="J804" s="223">
        <f>BK804</f>
        <v>0</v>
      </c>
      <c r="K804" s="209"/>
      <c r="L804" s="214"/>
      <c r="M804" s="215"/>
      <c r="N804" s="216"/>
      <c r="O804" s="216"/>
      <c r="P804" s="217">
        <f>SUM(P805:P814)</f>
        <v>0</v>
      </c>
      <c r="Q804" s="216"/>
      <c r="R804" s="217">
        <f>SUM(R805:R814)</f>
        <v>1.323448</v>
      </c>
      <c r="S804" s="216"/>
      <c r="T804" s="218">
        <f>SUM(T805:T814)</f>
        <v>0.054000000000000006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19" t="s">
        <v>82</v>
      </c>
      <c r="AT804" s="220" t="s">
        <v>72</v>
      </c>
      <c r="AU804" s="220" t="s">
        <v>80</v>
      </c>
      <c r="AY804" s="219" t="s">
        <v>182</v>
      </c>
      <c r="BK804" s="221">
        <f>SUM(BK805:BK814)</f>
        <v>0</v>
      </c>
    </row>
    <row r="805" s="2" customFormat="1" ht="24.15" customHeight="1">
      <c r="A805" s="35"/>
      <c r="B805" s="36"/>
      <c r="C805" s="224" t="s">
        <v>2861</v>
      </c>
      <c r="D805" s="224" t="s">
        <v>184</v>
      </c>
      <c r="E805" s="225" t="s">
        <v>2862</v>
      </c>
      <c r="F805" s="226" t="s">
        <v>2863</v>
      </c>
      <c r="G805" s="227" t="s">
        <v>197</v>
      </c>
      <c r="H805" s="228">
        <v>2329.5500000000002</v>
      </c>
      <c r="I805" s="229"/>
      <c r="J805" s="230">
        <f>ROUND(I805*H805,2)</f>
        <v>0</v>
      </c>
      <c r="K805" s="231"/>
      <c r="L805" s="41"/>
      <c r="M805" s="232" t="s">
        <v>1</v>
      </c>
      <c r="N805" s="233" t="s">
        <v>38</v>
      </c>
      <c r="O805" s="88"/>
      <c r="P805" s="234">
        <f>O805*H805</f>
        <v>0</v>
      </c>
      <c r="Q805" s="234">
        <v>0</v>
      </c>
      <c r="R805" s="234">
        <f>Q805*H805</f>
        <v>0</v>
      </c>
      <c r="S805" s="234">
        <v>0</v>
      </c>
      <c r="T805" s="235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236" t="s">
        <v>243</v>
      </c>
      <c r="AT805" s="236" t="s">
        <v>184</v>
      </c>
      <c r="AU805" s="236" t="s">
        <v>82</v>
      </c>
      <c r="AY805" s="14" t="s">
        <v>182</v>
      </c>
      <c r="BE805" s="237">
        <f>IF(N805="základní",J805,0)</f>
        <v>0</v>
      </c>
      <c r="BF805" s="237">
        <f>IF(N805="snížená",J805,0)</f>
        <v>0</v>
      </c>
      <c r="BG805" s="237">
        <f>IF(N805="zákl. přenesená",J805,0)</f>
        <v>0</v>
      </c>
      <c r="BH805" s="237">
        <f>IF(N805="sníž. přenesená",J805,0)</f>
        <v>0</v>
      </c>
      <c r="BI805" s="237">
        <f>IF(N805="nulová",J805,0)</f>
        <v>0</v>
      </c>
      <c r="BJ805" s="14" t="s">
        <v>80</v>
      </c>
      <c r="BK805" s="237">
        <f>ROUND(I805*H805,2)</f>
        <v>0</v>
      </c>
      <c r="BL805" s="14" t="s">
        <v>243</v>
      </c>
      <c r="BM805" s="236" t="s">
        <v>2864</v>
      </c>
    </row>
    <row r="806" s="2" customFormat="1" ht="16.5" customHeight="1">
      <c r="A806" s="35"/>
      <c r="B806" s="36"/>
      <c r="C806" s="224" t="s">
        <v>2865</v>
      </c>
      <c r="D806" s="224" t="s">
        <v>184</v>
      </c>
      <c r="E806" s="225" t="s">
        <v>2866</v>
      </c>
      <c r="F806" s="226" t="s">
        <v>2867</v>
      </c>
      <c r="G806" s="227" t="s">
        <v>197</v>
      </c>
      <c r="H806" s="228">
        <v>1200</v>
      </c>
      <c r="I806" s="229"/>
      <c r="J806" s="230">
        <f>ROUND(I806*H806,2)</f>
        <v>0</v>
      </c>
      <c r="K806" s="231"/>
      <c r="L806" s="41"/>
      <c r="M806" s="232" t="s">
        <v>1</v>
      </c>
      <c r="N806" s="233" t="s">
        <v>38</v>
      </c>
      <c r="O806" s="88"/>
      <c r="P806" s="234">
        <f>O806*H806</f>
        <v>0</v>
      </c>
      <c r="Q806" s="234">
        <v>0</v>
      </c>
      <c r="R806" s="234">
        <f>Q806*H806</f>
        <v>0</v>
      </c>
      <c r="S806" s="234">
        <v>3.0000000000000001E-05</v>
      </c>
      <c r="T806" s="235">
        <f>S806*H806</f>
        <v>0.036000000000000004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36" t="s">
        <v>243</v>
      </c>
      <c r="AT806" s="236" t="s">
        <v>184</v>
      </c>
      <c r="AU806" s="236" t="s">
        <v>82</v>
      </c>
      <c r="AY806" s="14" t="s">
        <v>182</v>
      </c>
      <c r="BE806" s="237">
        <f>IF(N806="základní",J806,0)</f>
        <v>0</v>
      </c>
      <c r="BF806" s="237">
        <f>IF(N806="snížená",J806,0)</f>
        <v>0</v>
      </c>
      <c r="BG806" s="237">
        <f>IF(N806="zákl. přenesená",J806,0)</f>
        <v>0</v>
      </c>
      <c r="BH806" s="237">
        <f>IF(N806="sníž. přenesená",J806,0)</f>
        <v>0</v>
      </c>
      <c r="BI806" s="237">
        <f>IF(N806="nulová",J806,0)</f>
        <v>0</v>
      </c>
      <c r="BJ806" s="14" t="s">
        <v>80</v>
      </c>
      <c r="BK806" s="237">
        <f>ROUND(I806*H806,2)</f>
        <v>0</v>
      </c>
      <c r="BL806" s="14" t="s">
        <v>243</v>
      </c>
      <c r="BM806" s="236" t="s">
        <v>2868</v>
      </c>
    </row>
    <row r="807" s="2" customFormat="1" ht="16.5" customHeight="1">
      <c r="A807" s="35"/>
      <c r="B807" s="36"/>
      <c r="C807" s="243" t="s">
        <v>2869</v>
      </c>
      <c r="D807" s="243" t="s">
        <v>469</v>
      </c>
      <c r="E807" s="244" t="s">
        <v>2870</v>
      </c>
      <c r="F807" s="245" t="s">
        <v>2871</v>
      </c>
      <c r="G807" s="246" t="s">
        <v>197</v>
      </c>
      <c r="H807" s="247">
        <v>1260</v>
      </c>
      <c r="I807" s="248"/>
      <c r="J807" s="249">
        <f>ROUND(I807*H807,2)</f>
        <v>0</v>
      </c>
      <c r="K807" s="250"/>
      <c r="L807" s="251"/>
      <c r="M807" s="252" t="s">
        <v>1</v>
      </c>
      <c r="N807" s="253" t="s">
        <v>38</v>
      </c>
      <c r="O807" s="88"/>
      <c r="P807" s="234">
        <f>O807*H807</f>
        <v>0</v>
      </c>
      <c r="Q807" s="234">
        <v>1.0000000000000001E-05</v>
      </c>
      <c r="R807" s="234">
        <f>Q807*H807</f>
        <v>0.012600000000000002</v>
      </c>
      <c r="S807" s="234">
        <v>0</v>
      </c>
      <c r="T807" s="235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36" t="s">
        <v>308</v>
      </c>
      <c r="AT807" s="236" t="s">
        <v>469</v>
      </c>
      <c r="AU807" s="236" t="s">
        <v>82</v>
      </c>
      <c r="AY807" s="14" t="s">
        <v>182</v>
      </c>
      <c r="BE807" s="237">
        <f>IF(N807="základní",J807,0)</f>
        <v>0</v>
      </c>
      <c r="BF807" s="237">
        <f>IF(N807="snížená",J807,0)</f>
        <v>0</v>
      </c>
      <c r="BG807" s="237">
        <f>IF(N807="zákl. přenesená",J807,0)</f>
        <v>0</v>
      </c>
      <c r="BH807" s="237">
        <f>IF(N807="sníž. přenesená",J807,0)</f>
        <v>0</v>
      </c>
      <c r="BI807" s="237">
        <f>IF(N807="nulová",J807,0)</f>
        <v>0</v>
      </c>
      <c r="BJ807" s="14" t="s">
        <v>80</v>
      </c>
      <c r="BK807" s="237">
        <f>ROUND(I807*H807,2)</f>
        <v>0</v>
      </c>
      <c r="BL807" s="14" t="s">
        <v>243</v>
      </c>
      <c r="BM807" s="236" t="s">
        <v>2872</v>
      </c>
    </row>
    <row r="808" s="2" customFormat="1" ht="24.15" customHeight="1">
      <c r="A808" s="35"/>
      <c r="B808" s="36"/>
      <c r="C808" s="224" t="s">
        <v>2873</v>
      </c>
      <c r="D808" s="224" t="s">
        <v>184</v>
      </c>
      <c r="E808" s="225" t="s">
        <v>2874</v>
      </c>
      <c r="F808" s="226" t="s">
        <v>2875</v>
      </c>
      <c r="G808" s="227" t="s">
        <v>197</v>
      </c>
      <c r="H808" s="228">
        <v>250</v>
      </c>
      <c r="I808" s="229"/>
      <c r="J808" s="230">
        <f>ROUND(I808*H808,2)</f>
        <v>0</v>
      </c>
      <c r="K808" s="231"/>
      <c r="L808" s="41"/>
      <c r="M808" s="232" t="s">
        <v>1</v>
      </c>
      <c r="N808" s="233" t="s">
        <v>38</v>
      </c>
      <c r="O808" s="88"/>
      <c r="P808" s="234">
        <f>O808*H808</f>
        <v>0</v>
      </c>
      <c r="Q808" s="234">
        <v>0</v>
      </c>
      <c r="R808" s="234">
        <f>Q808*H808</f>
        <v>0</v>
      </c>
      <c r="S808" s="234">
        <v>3.0000000000000001E-05</v>
      </c>
      <c r="T808" s="235">
        <f>S808*H808</f>
        <v>0.0075000000000000006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36" t="s">
        <v>243</v>
      </c>
      <c r="AT808" s="236" t="s">
        <v>184</v>
      </c>
      <c r="AU808" s="236" t="s">
        <v>82</v>
      </c>
      <c r="AY808" s="14" t="s">
        <v>182</v>
      </c>
      <c r="BE808" s="237">
        <f>IF(N808="základní",J808,0)</f>
        <v>0</v>
      </c>
      <c r="BF808" s="237">
        <f>IF(N808="snížená",J808,0)</f>
        <v>0</v>
      </c>
      <c r="BG808" s="237">
        <f>IF(N808="zákl. přenesená",J808,0)</f>
        <v>0</v>
      </c>
      <c r="BH808" s="237">
        <f>IF(N808="sníž. přenesená",J808,0)</f>
        <v>0</v>
      </c>
      <c r="BI808" s="237">
        <f>IF(N808="nulová",J808,0)</f>
        <v>0</v>
      </c>
      <c r="BJ808" s="14" t="s">
        <v>80</v>
      </c>
      <c r="BK808" s="237">
        <f>ROUND(I808*H808,2)</f>
        <v>0</v>
      </c>
      <c r="BL808" s="14" t="s">
        <v>243</v>
      </c>
      <c r="BM808" s="236" t="s">
        <v>2876</v>
      </c>
    </row>
    <row r="809" s="2" customFormat="1" ht="16.5" customHeight="1">
      <c r="A809" s="35"/>
      <c r="B809" s="36"/>
      <c r="C809" s="243" t="s">
        <v>2877</v>
      </c>
      <c r="D809" s="243" t="s">
        <v>469</v>
      </c>
      <c r="E809" s="244" t="s">
        <v>2878</v>
      </c>
      <c r="F809" s="245" t="s">
        <v>2879</v>
      </c>
      <c r="G809" s="246" t="s">
        <v>197</v>
      </c>
      <c r="H809" s="247">
        <v>262.5</v>
      </c>
      <c r="I809" s="248"/>
      <c r="J809" s="249">
        <f>ROUND(I809*H809,2)</f>
        <v>0</v>
      </c>
      <c r="K809" s="250"/>
      <c r="L809" s="251"/>
      <c r="M809" s="252" t="s">
        <v>1</v>
      </c>
      <c r="N809" s="253" t="s">
        <v>38</v>
      </c>
      <c r="O809" s="88"/>
      <c r="P809" s="234">
        <f>O809*H809</f>
        <v>0</v>
      </c>
      <c r="Q809" s="234">
        <v>1.0000000000000001E-05</v>
      </c>
      <c r="R809" s="234">
        <f>Q809*H809</f>
        <v>0.0026250000000000002</v>
      </c>
      <c r="S809" s="234">
        <v>0</v>
      </c>
      <c r="T809" s="235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36" t="s">
        <v>308</v>
      </c>
      <c r="AT809" s="236" t="s">
        <v>469</v>
      </c>
      <c r="AU809" s="236" t="s">
        <v>82</v>
      </c>
      <c r="AY809" s="14" t="s">
        <v>182</v>
      </c>
      <c r="BE809" s="237">
        <f>IF(N809="základní",J809,0)</f>
        <v>0</v>
      </c>
      <c r="BF809" s="237">
        <f>IF(N809="snížená",J809,0)</f>
        <v>0</v>
      </c>
      <c r="BG809" s="237">
        <f>IF(N809="zákl. přenesená",J809,0)</f>
        <v>0</v>
      </c>
      <c r="BH809" s="237">
        <f>IF(N809="sníž. přenesená",J809,0)</f>
        <v>0</v>
      </c>
      <c r="BI809" s="237">
        <f>IF(N809="nulová",J809,0)</f>
        <v>0</v>
      </c>
      <c r="BJ809" s="14" t="s">
        <v>80</v>
      </c>
      <c r="BK809" s="237">
        <f>ROUND(I809*H809,2)</f>
        <v>0</v>
      </c>
      <c r="BL809" s="14" t="s">
        <v>243</v>
      </c>
      <c r="BM809" s="236" t="s">
        <v>2880</v>
      </c>
    </row>
    <row r="810" s="2" customFormat="1" ht="24.15" customHeight="1">
      <c r="A810" s="35"/>
      <c r="B810" s="36"/>
      <c r="C810" s="224" t="s">
        <v>2881</v>
      </c>
      <c r="D810" s="224" t="s">
        <v>184</v>
      </c>
      <c r="E810" s="225" t="s">
        <v>2882</v>
      </c>
      <c r="F810" s="226" t="s">
        <v>2883</v>
      </c>
      <c r="G810" s="227" t="s">
        <v>197</v>
      </c>
      <c r="H810" s="228">
        <v>350</v>
      </c>
      <c r="I810" s="229"/>
      <c r="J810" s="230">
        <f>ROUND(I810*H810,2)</f>
        <v>0</v>
      </c>
      <c r="K810" s="231"/>
      <c r="L810" s="41"/>
      <c r="M810" s="232" t="s">
        <v>1</v>
      </c>
      <c r="N810" s="233" t="s">
        <v>38</v>
      </c>
      <c r="O810" s="88"/>
      <c r="P810" s="234">
        <f>O810*H810</f>
        <v>0</v>
      </c>
      <c r="Q810" s="234">
        <v>0</v>
      </c>
      <c r="R810" s="234">
        <f>Q810*H810</f>
        <v>0</v>
      </c>
      <c r="S810" s="234">
        <v>3.0000000000000001E-05</v>
      </c>
      <c r="T810" s="235">
        <f>S810*H810</f>
        <v>0.010500000000000001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236" t="s">
        <v>243</v>
      </c>
      <c r="AT810" s="236" t="s">
        <v>184</v>
      </c>
      <c r="AU810" s="236" t="s">
        <v>82</v>
      </c>
      <c r="AY810" s="14" t="s">
        <v>182</v>
      </c>
      <c r="BE810" s="237">
        <f>IF(N810="základní",J810,0)</f>
        <v>0</v>
      </c>
      <c r="BF810" s="237">
        <f>IF(N810="snížená",J810,0)</f>
        <v>0</v>
      </c>
      <c r="BG810" s="237">
        <f>IF(N810="zákl. přenesená",J810,0)</f>
        <v>0</v>
      </c>
      <c r="BH810" s="237">
        <f>IF(N810="sníž. přenesená",J810,0)</f>
        <v>0</v>
      </c>
      <c r="BI810" s="237">
        <f>IF(N810="nulová",J810,0)</f>
        <v>0</v>
      </c>
      <c r="BJ810" s="14" t="s">
        <v>80</v>
      </c>
      <c r="BK810" s="237">
        <f>ROUND(I810*H810,2)</f>
        <v>0</v>
      </c>
      <c r="BL810" s="14" t="s">
        <v>243</v>
      </c>
      <c r="BM810" s="236" t="s">
        <v>2884</v>
      </c>
    </row>
    <row r="811" s="2" customFormat="1" ht="16.5" customHeight="1">
      <c r="A811" s="35"/>
      <c r="B811" s="36"/>
      <c r="C811" s="243" t="s">
        <v>2885</v>
      </c>
      <c r="D811" s="243" t="s">
        <v>469</v>
      </c>
      <c r="E811" s="244" t="s">
        <v>2870</v>
      </c>
      <c r="F811" s="245" t="s">
        <v>2871</v>
      </c>
      <c r="G811" s="246" t="s">
        <v>197</v>
      </c>
      <c r="H811" s="247">
        <v>367.5</v>
      </c>
      <c r="I811" s="248"/>
      <c r="J811" s="249">
        <f>ROUND(I811*H811,2)</f>
        <v>0</v>
      </c>
      <c r="K811" s="250"/>
      <c r="L811" s="251"/>
      <c r="M811" s="252" t="s">
        <v>1</v>
      </c>
      <c r="N811" s="253" t="s">
        <v>38</v>
      </c>
      <c r="O811" s="88"/>
      <c r="P811" s="234">
        <f>O811*H811</f>
        <v>0</v>
      </c>
      <c r="Q811" s="234">
        <v>1.0000000000000001E-05</v>
      </c>
      <c r="R811" s="234">
        <f>Q811*H811</f>
        <v>0.0036750000000000003</v>
      </c>
      <c r="S811" s="234">
        <v>0</v>
      </c>
      <c r="T811" s="235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236" t="s">
        <v>308</v>
      </c>
      <c r="AT811" s="236" t="s">
        <v>469</v>
      </c>
      <c r="AU811" s="236" t="s">
        <v>82</v>
      </c>
      <c r="AY811" s="14" t="s">
        <v>182</v>
      </c>
      <c r="BE811" s="237">
        <f>IF(N811="základní",J811,0)</f>
        <v>0</v>
      </c>
      <c r="BF811" s="237">
        <f>IF(N811="snížená",J811,0)</f>
        <v>0</v>
      </c>
      <c r="BG811" s="237">
        <f>IF(N811="zákl. přenesená",J811,0)</f>
        <v>0</v>
      </c>
      <c r="BH811" s="237">
        <f>IF(N811="sníž. přenesená",J811,0)</f>
        <v>0</v>
      </c>
      <c r="BI811" s="237">
        <f>IF(N811="nulová",J811,0)</f>
        <v>0</v>
      </c>
      <c r="BJ811" s="14" t="s">
        <v>80</v>
      </c>
      <c r="BK811" s="237">
        <f>ROUND(I811*H811,2)</f>
        <v>0</v>
      </c>
      <c r="BL811" s="14" t="s">
        <v>243</v>
      </c>
      <c r="BM811" s="236" t="s">
        <v>2886</v>
      </c>
    </row>
    <row r="812" s="2" customFormat="1" ht="24.15" customHeight="1">
      <c r="A812" s="35"/>
      <c r="B812" s="36"/>
      <c r="C812" s="224" t="s">
        <v>2887</v>
      </c>
      <c r="D812" s="224" t="s">
        <v>184</v>
      </c>
      <c r="E812" s="225" t="s">
        <v>2888</v>
      </c>
      <c r="F812" s="226" t="s">
        <v>2889</v>
      </c>
      <c r="G812" s="227" t="s">
        <v>197</v>
      </c>
      <c r="H812" s="228">
        <v>2329.5500000000002</v>
      </c>
      <c r="I812" s="229"/>
      <c r="J812" s="230">
        <f>ROUND(I812*H812,2)</f>
        <v>0</v>
      </c>
      <c r="K812" s="231"/>
      <c r="L812" s="41"/>
      <c r="M812" s="232" t="s">
        <v>1</v>
      </c>
      <c r="N812" s="233" t="s">
        <v>38</v>
      </c>
      <c r="O812" s="88"/>
      <c r="P812" s="234">
        <f>O812*H812</f>
        <v>0</v>
      </c>
      <c r="Q812" s="234">
        <v>0.00025999999999999998</v>
      </c>
      <c r="R812" s="234">
        <f>Q812*H812</f>
        <v>0.60568299999999997</v>
      </c>
      <c r="S812" s="234">
        <v>0</v>
      </c>
      <c r="T812" s="235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236" t="s">
        <v>243</v>
      </c>
      <c r="AT812" s="236" t="s">
        <v>184</v>
      </c>
      <c r="AU812" s="236" t="s">
        <v>82</v>
      </c>
      <c r="AY812" s="14" t="s">
        <v>182</v>
      </c>
      <c r="BE812" s="237">
        <f>IF(N812="základní",J812,0)</f>
        <v>0</v>
      </c>
      <c r="BF812" s="237">
        <f>IF(N812="snížená",J812,0)</f>
        <v>0</v>
      </c>
      <c r="BG812" s="237">
        <f>IF(N812="zákl. přenesená",J812,0)</f>
        <v>0</v>
      </c>
      <c r="BH812" s="237">
        <f>IF(N812="sníž. přenesená",J812,0)</f>
        <v>0</v>
      </c>
      <c r="BI812" s="237">
        <f>IF(N812="nulová",J812,0)</f>
        <v>0</v>
      </c>
      <c r="BJ812" s="14" t="s">
        <v>80</v>
      </c>
      <c r="BK812" s="237">
        <f>ROUND(I812*H812,2)</f>
        <v>0</v>
      </c>
      <c r="BL812" s="14" t="s">
        <v>243</v>
      </c>
      <c r="BM812" s="236" t="s">
        <v>2890</v>
      </c>
    </row>
    <row r="813" s="2" customFormat="1" ht="33" customHeight="1">
      <c r="A813" s="35"/>
      <c r="B813" s="36"/>
      <c r="C813" s="224" t="s">
        <v>2891</v>
      </c>
      <c r="D813" s="224" t="s">
        <v>184</v>
      </c>
      <c r="E813" s="225" t="s">
        <v>2892</v>
      </c>
      <c r="F813" s="226" t="s">
        <v>2893</v>
      </c>
      <c r="G813" s="227" t="s">
        <v>197</v>
      </c>
      <c r="H813" s="228">
        <v>2329.5500000000002</v>
      </c>
      <c r="I813" s="229"/>
      <c r="J813" s="230">
        <f>ROUND(I813*H813,2)</f>
        <v>0</v>
      </c>
      <c r="K813" s="231"/>
      <c r="L813" s="41"/>
      <c r="M813" s="232" t="s">
        <v>1</v>
      </c>
      <c r="N813" s="233" t="s">
        <v>38</v>
      </c>
      <c r="O813" s="88"/>
      <c r="P813" s="234">
        <f>O813*H813</f>
        <v>0</v>
      </c>
      <c r="Q813" s="234">
        <v>0.00029</v>
      </c>
      <c r="R813" s="234">
        <f>Q813*H813</f>
        <v>0.67556950000000004</v>
      </c>
      <c r="S813" s="234">
        <v>0</v>
      </c>
      <c r="T813" s="235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36" t="s">
        <v>243</v>
      </c>
      <c r="AT813" s="236" t="s">
        <v>184</v>
      </c>
      <c r="AU813" s="236" t="s">
        <v>82</v>
      </c>
      <c r="AY813" s="14" t="s">
        <v>182</v>
      </c>
      <c r="BE813" s="237">
        <f>IF(N813="základní",J813,0)</f>
        <v>0</v>
      </c>
      <c r="BF813" s="237">
        <f>IF(N813="snížená",J813,0)</f>
        <v>0</v>
      </c>
      <c r="BG813" s="237">
        <f>IF(N813="zákl. přenesená",J813,0)</f>
        <v>0</v>
      </c>
      <c r="BH813" s="237">
        <f>IF(N813="sníž. přenesená",J813,0)</f>
        <v>0</v>
      </c>
      <c r="BI813" s="237">
        <f>IF(N813="nulová",J813,0)</f>
        <v>0</v>
      </c>
      <c r="BJ813" s="14" t="s">
        <v>80</v>
      </c>
      <c r="BK813" s="237">
        <f>ROUND(I813*H813,2)</f>
        <v>0</v>
      </c>
      <c r="BL813" s="14" t="s">
        <v>243</v>
      </c>
      <c r="BM813" s="236" t="s">
        <v>2894</v>
      </c>
    </row>
    <row r="814" s="2" customFormat="1" ht="37.8" customHeight="1">
      <c r="A814" s="35"/>
      <c r="B814" s="36"/>
      <c r="C814" s="224" t="s">
        <v>2895</v>
      </c>
      <c r="D814" s="224" t="s">
        <v>184</v>
      </c>
      <c r="E814" s="225" t="s">
        <v>2896</v>
      </c>
      <c r="F814" s="226" t="s">
        <v>2897</v>
      </c>
      <c r="G814" s="227" t="s">
        <v>197</v>
      </c>
      <c r="H814" s="228">
        <v>2329.5500000000002</v>
      </c>
      <c r="I814" s="229"/>
      <c r="J814" s="230">
        <f>ROUND(I814*H814,2)</f>
        <v>0</v>
      </c>
      <c r="K814" s="231"/>
      <c r="L814" s="41"/>
      <c r="M814" s="232" t="s">
        <v>1</v>
      </c>
      <c r="N814" s="233" t="s">
        <v>38</v>
      </c>
      <c r="O814" s="88"/>
      <c r="P814" s="234">
        <f>O814*H814</f>
        <v>0</v>
      </c>
      <c r="Q814" s="234">
        <v>1.0000000000000001E-05</v>
      </c>
      <c r="R814" s="234">
        <f>Q814*H814</f>
        <v>0.023295500000000004</v>
      </c>
      <c r="S814" s="234">
        <v>0</v>
      </c>
      <c r="T814" s="235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36" t="s">
        <v>243</v>
      </c>
      <c r="AT814" s="236" t="s">
        <v>184</v>
      </c>
      <c r="AU814" s="236" t="s">
        <v>82</v>
      </c>
      <c r="AY814" s="14" t="s">
        <v>182</v>
      </c>
      <c r="BE814" s="237">
        <f>IF(N814="základní",J814,0)</f>
        <v>0</v>
      </c>
      <c r="BF814" s="237">
        <f>IF(N814="snížená",J814,0)</f>
        <v>0</v>
      </c>
      <c r="BG814" s="237">
        <f>IF(N814="zákl. přenesená",J814,0)</f>
        <v>0</v>
      </c>
      <c r="BH814" s="237">
        <f>IF(N814="sníž. přenesená",J814,0)</f>
        <v>0</v>
      </c>
      <c r="BI814" s="237">
        <f>IF(N814="nulová",J814,0)</f>
        <v>0</v>
      </c>
      <c r="BJ814" s="14" t="s">
        <v>80</v>
      </c>
      <c r="BK814" s="237">
        <f>ROUND(I814*H814,2)</f>
        <v>0</v>
      </c>
      <c r="BL814" s="14" t="s">
        <v>243</v>
      </c>
      <c r="BM814" s="236" t="s">
        <v>2898</v>
      </c>
    </row>
    <row r="815" s="12" customFormat="1" ht="22.8" customHeight="1">
      <c r="A815" s="12"/>
      <c r="B815" s="208"/>
      <c r="C815" s="209"/>
      <c r="D815" s="210" t="s">
        <v>72</v>
      </c>
      <c r="E815" s="222" t="s">
        <v>2899</v>
      </c>
      <c r="F815" s="222" t="s">
        <v>2900</v>
      </c>
      <c r="G815" s="209"/>
      <c r="H815" s="209"/>
      <c r="I815" s="212"/>
      <c r="J815" s="223">
        <f>BK815</f>
        <v>0</v>
      </c>
      <c r="K815" s="209"/>
      <c r="L815" s="214"/>
      <c r="M815" s="215"/>
      <c r="N815" s="216"/>
      <c r="O815" s="216"/>
      <c r="P815" s="217">
        <f>SUM(P816:P821)</f>
        <v>0</v>
      </c>
      <c r="Q815" s="216"/>
      <c r="R815" s="217">
        <f>SUM(R816:R821)</f>
        <v>0.039618</v>
      </c>
      <c r="S815" s="216"/>
      <c r="T815" s="218">
        <f>SUM(T816:T821)</f>
        <v>0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19" t="s">
        <v>82</v>
      </c>
      <c r="AT815" s="220" t="s">
        <v>72</v>
      </c>
      <c r="AU815" s="220" t="s">
        <v>80</v>
      </c>
      <c r="AY815" s="219" t="s">
        <v>182</v>
      </c>
      <c r="BK815" s="221">
        <f>SUM(BK816:BK821)</f>
        <v>0</v>
      </c>
    </row>
    <row r="816" s="2" customFormat="1" ht="16.5" customHeight="1">
      <c r="A816" s="35"/>
      <c r="B816" s="36"/>
      <c r="C816" s="224" t="s">
        <v>2901</v>
      </c>
      <c r="D816" s="224" t="s">
        <v>184</v>
      </c>
      <c r="E816" s="225" t="s">
        <v>2902</v>
      </c>
      <c r="F816" s="226" t="s">
        <v>2903</v>
      </c>
      <c r="G816" s="227" t="s">
        <v>1177</v>
      </c>
      <c r="H816" s="228">
        <v>2</v>
      </c>
      <c r="I816" s="229"/>
      <c r="J816" s="230">
        <f>ROUND(I816*H816,2)</f>
        <v>0</v>
      </c>
      <c r="K816" s="231"/>
      <c r="L816" s="41"/>
      <c r="M816" s="232" t="s">
        <v>1</v>
      </c>
      <c r="N816" s="233" t="s">
        <v>38</v>
      </c>
      <c r="O816" s="88"/>
      <c r="P816" s="234">
        <f>O816*H816</f>
        <v>0</v>
      </c>
      <c r="Q816" s="234">
        <v>0</v>
      </c>
      <c r="R816" s="234">
        <f>Q816*H816</f>
        <v>0</v>
      </c>
      <c r="S816" s="234">
        <v>0</v>
      </c>
      <c r="T816" s="235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236" t="s">
        <v>243</v>
      </c>
      <c r="AT816" s="236" t="s">
        <v>184</v>
      </c>
      <c r="AU816" s="236" t="s">
        <v>82</v>
      </c>
      <c r="AY816" s="14" t="s">
        <v>182</v>
      </c>
      <c r="BE816" s="237">
        <f>IF(N816="základní",J816,0)</f>
        <v>0</v>
      </c>
      <c r="BF816" s="237">
        <f>IF(N816="snížená",J816,0)</f>
        <v>0</v>
      </c>
      <c r="BG816" s="237">
        <f>IF(N816="zákl. přenesená",J816,0)</f>
        <v>0</v>
      </c>
      <c r="BH816" s="237">
        <f>IF(N816="sníž. přenesená",J816,0)</f>
        <v>0</v>
      </c>
      <c r="BI816" s="237">
        <f>IF(N816="nulová",J816,0)</f>
        <v>0</v>
      </c>
      <c r="BJ816" s="14" t="s">
        <v>80</v>
      </c>
      <c r="BK816" s="237">
        <f>ROUND(I816*H816,2)</f>
        <v>0</v>
      </c>
      <c r="BL816" s="14" t="s">
        <v>243</v>
      </c>
      <c r="BM816" s="236" t="s">
        <v>2904</v>
      </c>
    </row>
    <row r="817" s="2" customFormat="1" ht="16.5" customHeight="1">
      <c r="A817" s="35"/>
      <c r="B817" s="36"/>
      <c r="C817" s="224" t="s">
        <v>2905</v>
      </c>
      <c r="D817" s="224" t="s">
        <v>184</v>
      </c>
      <c r="E817" s="225" t="s">
        <v>2906</v>
      </c>
      <c r="F817" s="226" t="s">
        <v>2907</v>
      </c>
      <c r="G817" s="227" t="s">
        <v>1177</v>
      </c>
      <c r="H817" s="228">
        <v>199</v>
      </c>
      <c r="I817" s="229"/>
      <c r="J817" s="230">
        <f>ROUND(I817*H817,2)</f>
        <v>0</v>
      </c>
      <c r="K817" s="231"/>
      <c r="L817" s="41"/>
      <c r="M817" s="232" t="s">
        <v>1</v>
      </c>
      <c r="N817" s="233" t="s">
        <v>38</v>
      </c>
      <c r="O817" s="88"/>
      <c r="P817" s="234">
        <f>O817*H817</f>
        <v>0</v>
      </c>
      <c r="Q817" s="234">
        <v>0</v>
      </c>
      <c r="R817" s="234">
        <f>Q817*H817</f>
        <v>0</v>
      </c>
      <c r="S817" s="234">
        <v>0</v>
      </c>
      <c r="T817" s="235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36" t="s">
        <v>243</v>
      </c>
      <c r="AT817" s="236" t="s">
        <v>184</v>
      </c>
      <c r="AU817" s="236" t="s">
        <v>82</v>
      </c>
      <c r="AY817" s="14" t="s">
        <v>182</v>
      </c>
      <c r="BE817" s="237">
        <f>IF(N817="základní",J817,0)</f>
        <v>0</v>
      </c>
      <c r="BF817" s="237">
        <f>IF(N817="snížená",J817,0)</f>
        <v>0</v>
      </c>
      <c r="BG817" s="237">
        <f>IF(N817="zákl. přenesená",J817,0)</f>
        <v>0</v>
      </c>
      <c r="BH817" s="237">
        <f>IF(N817="sníž. přenesená",J817,0)</f>
        <v>0</v>
      </c>
      <c r="BI817" s="237">
        <f>IF(N817="nulová",J817,0)</f>
        <v>0</v>
      </c>
      <c r="BJ817" s="14" t="s">
        <v>80</v>
      </c>
      <c r="BK817" s="237">
        <f>ROUND(I817*H817,2)</f>
        <v>0</v>
      </c>
      <c r="BL817" s="14" t="s">
        <v>243</v>
      </c>
      <c r="BM817" s="236" t="s">
        <v>2908</v>
      </c>
    </row>
    <row r="818" s="2" customFormat="1" ht="24.15" customHeight="1">
      <c r="A818" s="35"/>
      <c r="B818" s="36"/>
      <c r="C818" s="224" t="s">
        <v>2909</v>
      </c>
      <c r="D818" s="224" t="s">
        <v>184</v>
      </c>
      <c r="E818" s="225" t="s">
        <v>2910</v>
      </c>
      <c r="F818" s="226" t="s">
        <v>2911</v>
      </c>
      <c r="G818" s="227" t="s">
        <v>197</v>
      </c>
      <c r="H818" s="228">
        <v>1.8600000000000001</v>
      </c>
      <c r="I818" s="229"/>
      <c r="J818" s="230">
        <f>ROUND(I818*H818,2)</f>
        <v>0</v>
      </c>
      <c r="K818" s="231"/>
      <c r="L818" s="41"/>
      <c r="M818" s="232" t="s">
        <v>1</v>
      </c>
      <c r="N818" s="233" t="s">
        <v>38</v>
      </c>
      <c r="O818" s="88"/>
      <c r="P818" s="234">
        <f>O818*H818</f>
        <v>0</v>
      </c>
      <c r="Q818" s="234">
        <v>0.02</v>
      </c>
      <c r="R818" s="234">
        <f>Q818*H818</f>
        <v>0.037200000000000004</v>
      </c>
      <c r="S818" s="234">
        <v>0</v>
      </c>
      <c r="T818" s="235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36" t="s">
        <v>243</v>
      </c>
      <c r="AT818" s="236" t="s">
        <v>184</v>
      </c>
      <c r="AU818" s="236" t="s">
        <v>82</v>
      </c>
      <c r="AY818" s="14" t="s">
        <v>182</v>
      </c>
      <c r="BE818" s="237">
        <f>IF(N818="základní",J818,0)</f>
        <v>0</v>
      </c>
      <c r="BF818" s="237">
        <f>IF(N818="snížená",J818,0)</f>
        <v>0</v>
      </c>
      <c r="BG818" s="237">
        <f>IF(N818="zákl. přenesená",J818,0)</f>
        <v>0</v>
      </c>
      <c r="BH818" s="237">
        <f>IF(N818="sníž. přenesená",J818,0)</f>
        <v>0</v>
      </c>
      <c r="BI818" s="237">
        <f>IF(N818="nulová",J818,0)</f>
        <v>0</v>
      </c>
      <c r="BJ818" s="14" t="s">
        <v>80</v>
      </c>
      <c r="BK818" s="237">
        <f>ROUND(I818*H818,2)</f>
        <v>0</v>
      </c>
      <c r="BL818" s="14" t="s">
        <v>243</v>
      </c>
      <c r="BM818" s="236" t="s">
        <v>2912</v>
      </c>
    </row>
    <row r="819" s="2" customFormat="1" ht="16.5" customHeight="1">
      <c r="A819" s="35"/>
      <c r="B819" s="36"/>
      <c r="C819" s="243" t="s">
        <v>2913</v>
      </c>
      <c r="D819" s="243" t="s">
        <v>469</v>
      </c>
      <c r="E819" s="244" t="s">
        <v>2914</v>
      </c>
      <c r="F819" s="245" t="s">
        <v>2915</v>
      </c>
      <c r="G819" s="246" t="s">
        <v>197</v>
      </c>
      <c r="H819" s="247">
        <v>1.8600000000000001</v>
      </c>
      <c r="I819" s="248"/>
      <c r="J819" s="249">
        <f>ROUND(I819*H819,2)</f>
        <v>0</v>
      </c>
      <c r="K819" s="250"/>
      <c r="L819" s="251"/>
      <c r="M819" s="252" t="s">
        <v>1</v>
      </c>
      <c r="N819" s="253" t="s">
        <v>38</v>
      </c>
      <c r="O819" s="88"/>
      <c r="P819" s="234">
        <f>O819*H819</f>
        <v>0</v>
      </c>
      <c r="Q819" s="234">
        <v>0.0012999999999999999</v>
      </c>
      <c r="R819" s="234">
        <f>Q819*H819</f>
        <v>0.002418</v>
      </c>
      <c r="S819" s="234">
        <v>0</v>
      </c>
      <c r="T819" s="235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236" t="s">
        <v>214</v>
      </c>
      <c r="AT819" s="236" t="s">
        <v>469</v>
      </c>
      <c r="AU819" s="236" t="s">
        <v>82</v>
      </c>
      <c r="AY819" s="14" t="s">
        <v>182</v>
      </c>
      <c r="BE819" s="237">
        <f>IF(N819="základní",J819,0)</f>
        <v>0</v>
      </c>
      <c r="BF819" s="237">
        <f>IF(N819="snížená",J819,0)</f>
        <v>0</v>
      </c>
      <c r="BG819" s="237">
        <f>IF(N819="zákl. přenesená",J819,0)</f>
        <v>0</v>
      </c>
      <c r="BH819" s="237">
        <f>IF(N819="sníž. přenesená",J819,0)</f>
        <v>0</v>
      </c>
      <c r="BI819" s="237">
        <f>IF(N819="nulová",J819,0)</f>
        <v>0</v>
      </c>
      <c r="BJ819" s="14" t="s">
        <v>80</v>
      </c>
      <c r="BK819" s="237">
        <f>ROUND(I819*H819,2)</f>
        <v>0</v>
      </c>
      <c r="BL819" s="14" t="s">
        <v>187</v>
      </c>
      <c r="BM819" s="236" t="s">
        <v>2916</v>
      </c>
    </row>
    <row r="820" s="2" customFormat="1" ht="24.15" customHeight="1">
      <c r="A820" s="35"/>
      <c r="B820" s="36"/>
      <c r="C820" s="224" t="s">
        <v>2917</v>
      </c>
      <c r="D820" s="224" t="s">
        <v>184</v>
      </c>
      <c r="E820" s="225" t="s">
        <v>2918</v>
      </c>
      <c r="F820" s="226" t="s">
        <v>2919</v>
      </c>
      <c r="G820" s="227" t="s">
        <v>220</v>
      </c>
      <c r="H820" s="228">
        <v>0.036999999999999998</v>
      </c>
      <c r="I820" s="229"/>
      <c r="J820" s="230">
        <f>ROUND(I820*H820,2)</f>
        <v>0</v>
      </c>
      <c r="K820" s="231"/>
      <c r="L820" s="41"/>
      <c r="M820" s="232" t="s">
        <v>1</v>
      </c>
      <c r="N820" s="233" t="s">
        <v>38</v>
      </c>
      <c r="O820" s="88"/>
      <c r="P820" s="234">
        <f>O820*H820</f>
        <v>0</v>
      </c>
      <c r="Q820" s="234">
        <v>0</v>
      </c>
      <c r="R820" s="234">
        <f>Q820*H820</f>
        <v>0</v>
      </c>
      <c r="S820" s="234">
        <v>0</v>
      </c>
      <c r="T820" s="235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236" t="s">
        <v>243</v>
      </c>
      <c r="AT820" s="236" t="s">
        <v>184</v>
      </c>
      <c r="AU820" s="236" t="s">
        <v>82</v>
      </c>
      <c r="AY820" s="14" t="s">
        <v>182</v>
      </c>
      <c r="BE820" s="237">
        <f>IF(N820="základní",J820,0)</f>
        <v>0</v>
      </c>
      <c r="BF820" s="237">
        <f>IF(N820="snížená",J820,0)</f>
        <v>0</v>
      </c>
      <c r="BG820" s="237">
        <f>IF(N820="zákl. přenesená",J820,0)</f>
        <v>0</v>
      </c>
      <c r="BH820" s="237">
        <f>IF(N820="sníž. přenesená",J820,0)</f>
        <v>0</v>
      </c>
      <c r="BI820" s="237">
        <f>IF(N820="nulová",J820,0)</f>
        <v>0</v>
      </c>
      <c r="BJ820" s="14" t="s">
        <v>80</v>
      </c>
      <c r="BK820" s="237">
        <f>ROUND(I820*H820,2)</f>
        <v>0</v>
      </c>
      <c r="BL820" s="14" t="s">
        <v>243</v>
      </c>
      <c r="BM820" s="236" t="s">
        <v>2920</v>
      </c>
    </row>
    <row r="821" s="2" customFormat="1" ht="37.8" customHeight="1">
      <c r="A821" s="35"/>
      <c r="B821" s="36"/>
      <c r="C821" s="224" t="s">
        <v>2921</v>
      </c>
      <c r="D821" s="224" t="s">
        <v>184</v>
      </c>
      <c r="E821" s="225" t="s">
        <v>2922</v>
      </c>
      <c r="F821" s="226" t="s">
        <v>2923</v>
      </c>
      <c r="G821" s="227" t="s">
        <v>220</v>
      </c>
      <c r="H821" s="228">
        <v>0.111</v>
      </c>
      <c r="I821" s="229"/>
      <c r="J821" s="230">
        <f>ROUND(I821*H821,2)</f>
        <v>0</v>
      </c>
      <c r="K821" s="231"/>
      <c r="L821" s="41"/>
      <c r="M821" s="232" t="s">
        <v>1</v>
      </c>
      <c r="N821" s="233" t="s">
        <v>38</v>
      </c>
      <c r="O821" s="88"/>
      <c r="P821" s="234">
        <f>O821*H821</f>
        <v>0</v>
      </c>
      <c r="Q821" s="234">
        <v>0</v>
      </c>
      <c r="R821" s="234">
        <f>Q821*H821</f>
        <v>0</v>
      </c>
      <c r="S821" s="234">
        <v>0</v>
      </c>
      <c r="T821" s="235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236" t="s">
        <v>243</v>
      </c>
      <c r="AT821" s="236" t="s">
        <v>184</v>
      </c>
      <c r="AU821" s="236" t="s">
        <v>82</v>
      </c>
      <c r="AY821" s="14" t="s">
        <v>182</v>
      </c>
      <c r="BE821" s="237">
        <f>IF(N821="základní",J821,0)</f>
        <v>0</v>
      </c>
      <c r="BF821" s="237">
        <f>IF(N821="snížená",J821,0)</f>
        <v>0</v>
      </c>
      <c r="BG821" s="237">
        <f>IF(N821="zákl. přenesená",J821,0)</f>
        <v>0</v>
      </c>
      <c r="BH821" s="237">
        <f>IF(N821="sníž. přenesená",J821,0)</f>
        <v>0</v>
      </c>
      <c r="BI821" s="237">
        <f>IF(N821="nulová",J821,0)</f>
        <v>0</v>
      </c>
      <c r="BJ821" s="14" t="s">
        <v>80</v>
      </c>
      <c r="BK821" s="237">
        <f>ROUND(I821*H821,2)</f>
        <v>0</v>
      </c>
      <c r="BL821" s="14" t="s">
        <v>243</v>
      </c>
      <c r="BM821" s="236" t="s">
        <v>2924</v>
      </c>
    </row>
    <row r="822" s="12" customFormat="1" ht="25.92" customHeight="1">
      <c r="A822" s="12"/>
      <c r="B822" s="208"/>
      <c r="C822" s="209"/>
      <c r="D822" s="210" t="s">
        <v>72</v>
      </c>
      <c r="E822" s="211" t="s">
        <v>469</v>
      </c>
      <c r="F822" s="211" t="s">
        <v>2925</v>
      </c>
      <c r="G822" s="209"/>
      <c r="H822" s="209"/>
      <c r="I822" s="212"/>
      <c r="J822" s="213">
        <f>BK822</f>
        <v>0</v>
      </c>
      <c r="K822" s="209"/>
      <c r="L822" s="214"/>
      <c r="M822" s="215"/>
      <c r="N822" s="216"/>
      <c r="O822" s="216"/>
      <c r="P822" s="217">
        <f>P823</f>
        <v>0</v>
      </c>
      <c r="Q822" s="216"/>
      <c r="R822" s="217">
        <f>R823</f>
        <v>0</v>
      </c>
      <c r="S822" s="216"/>
      <c r="T822" s="218">
        <f>T823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19" t="s">
        <v>194</v>
      </c>
      <c r="AT822" s="220" t="s">
        <v>72</v>
      </c>
      <c r="AU822" s="220" t="s">
        <v>73</v>
      </c>
      <c r="AY822" s="219" t="s">
        <v>182</v>
      </c>
      <c r="BK822" s="221">
        <f>BK823</f>
        <v>0</v>
      </c>
    </row>
    <row r="823" s="12" customFormat="1" ht="22.8" customHeight="1">
      <c r="A823" s="12"/>
      <c r="B823" s="208"/>
      <c r="C823" s="209"/>
      <c r="D823" s="210" t="s">
        <v>72</v>
      </c>
      <c r="E823" s="222" t="s">
        <v>2926</v>
      </c>
      <c r="F823" s="222" t="s">
        <v>2927</v>
      </c>
      <c r="G823" s="209"/>
      <c r="H823" s="209"/>
      <c r="I823" s="212"/>
      <c r="J823" s="223">
        <f>BK823</f>
        <v>0</v>
      </c>
      <c r="K823" s="209"/>
      <c r="L823" s="214"/>
      <c r="M823" s="215"/>
      <c r="N823" s="216"/>
      <c r="O823" s="216"/>
      <c r="P823" s="217">
        <f>SUM(P824:P831)</f>
        <v>0</v>
      </c>
      <c r="Q823" s="216"/>
      <c r="R823" s="217">
        <f>SUM(R824:R831)</f>
        <v>0</v>
      </c>
      <c r="S823" s="216"/>
      <c r="T823" s="218">
        <f>SUM(T824:T831)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19" t="s">
        <v>194</v>
      </c>
      <c r="AT823" s="220" t="s">
        <v>72</v>
      </c>
      <c r="AU823" s="220" t="s">
        <v>80</v>
      </c>
      <c r="AY823" s="219" t="s">
        <v>182</v>
      </c>
      <c r="BK823" s="221">
        <f>SUM(BK824:BK831)</f>
        <v>0</v>
      </c>
    </row>
    <row r="824" s="2" customFormat="1" ht="21.75" customHeight="1">
      <c r="A824" s="35"/>
      <c r="B824" s="36"/>
      <c r="C824" s="224" t="s">
        <v>2928</v>
      </c>
      <c r="D824" s="224" t="s">
        <v>184</v>
      </c>
      <c r="E824" s="225" t="s">
        <v>80</v>
      </c>
      <c r="F824" s="226" t="s">
        <v>2929</v>
      </c>
      <c r="G824" s="227" t="s">
        <v>1177</v>
      </c>
      <c r="H824" s="228">
        <v>1</v>
      </c>
      <c r="I824" s="229"/>
      <c r="J824" s="230">
        <f>ROUND(I824*H824,2)</f>
        <v>0</v>
      </c>
      <c r="K824" s="231"/>
      <c r="L824" s="41"/>
      <c r="M824" s="232" t="s">
        <v>1</v>
      </c>
      <c r="N824" s="233" t="s">
        <v>38</v>
      </c>
      <c r="O824" s="88"/>
      <c r="P824" s="234">
        <f>O824*H824</f>
        <v>0</v>
      </c>
      <c r="Q824" s="234">
        <v>0</v>
      </c>
      <c r="R824" s="234">
        <f>Q824*H824</f>
        <v>0</v>
      </c>
      <c r="S824" s="234">
        <v>0</v>
      </c>
      <c r="T824" s="235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236" t="s">
        <v>631</v>
      </c>
      <c r="AT824" s="236" t="s">
        <v>184</v>
      </c>
      <c r="AU824" s="236" t="s">
        <v>82</v>
      </c>
      <c r="AY824" s="14" t="s">
        <v>182</v>
      </c>
      <c r="BE824" s="237">
        <f>IF(N824="základní",J824,0)</f>
        <v>0</v>
      </c>
      <c r="BF824" s="237">
        <f>IF(N824="snížená",J824,0)</f>
        <v>0</v>
      </c>
      <c r="BG824" s="237">
        <f>IF(N824="zákl. přenesená",J824,0)</f>
        <v>0</v>
      </c>
      <c r="BH824" s="237">
        <f>IF(N824="sníž. přenesená",J824,0)</f>
        <v>0</v>
      </c>
      <c r="BI824" s="237">
        <f>IF(N824="nulová",J824,0)</f>
        <v>0</v>
      </c>
      <c r="BJ824" s="14" t="s">
        <v>80</v>
      </c>
      <c r="BK824" s="237">
        <f>ROUND(I824*H824,2)</f>
        <v>0</v>
      </c>
      <c r="BL824" s="14" t="s">
        <v>631</v>
      </c>
      <c r="BM824" s="236" t="s">
        <v>2930</v>
      </c>
    </row>
    <row r="825" s="2" customFormat="1" ht="24.15" customHeight="1">
      <c r="A825" s="35"/>
      <c r="B825" s="36"/>
      <c r="C825" s="224" t="s">
        <v>2931</v>
      </c>
      <c r="D825" s="224" t="s">
        <v>184</v>
      </c>
      <c r="E825" s="225" t="s">
        <v>82</v>
      </c>
      <c r="F825" s="226" t="s">
        <v>2932</v>
      </c>
      <c r="G825" s="227" t="s">
        <v>1177</v>
      </c>
      <c r="H825" s="228">
        <v>1</v>
      </c>
      <c r="I825" s="229"/>
      <c r="J825" s="230">
        <f>ROUND(I825*H825,2)</f>
        <v>0</v>
      </c>
      <c r="K825" s="231"/>
      <c r="L825" s="41"/>
      <c r="M825" s="232" t="s">
        <v>1</v>
      </c>
      <c r="N825" s="233" t="s">
        <v>38</v>
      </c>
      <c r="O825" s="88"/>
      <c r="P825" s="234">
        <f>O825*H825</f>
        <v>0</v>
      </c>
      <c r="Q825" s="234">
        <v>0</v>
      </c>
      <c r="R825" s="234">
        <f>Q825*H825</f>
        <v>0</v>
      </c>
      <c r="S825" s="234">
        <v>0</v>
      </c>
      <c r="T825" s="235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236" t="s">
        <v>631</v>
      </c>
      <c r="AT825" s="236" t="s">
        <v>184</v>
      </c>
      <c r="AU825" s="236" t="s">
        <v>82</v>
      </c>
      <c r="AY825" s="14" t="s">
        <v>182</v>
      </c>
      <c r="BE825" s="237">
        <f>IF(N825="základní",J825,0)</f>
        <v>0</v>
      </c>
      <c r="BF825" s="237">
        <f>IF(N825="snížená",J825,0)</f>
        <v>0</v>
      </c>
      <c r="BG825" s="237">
        <f>IF(N825="zákl. přenesená",J825,0)</f>
        <v>0</v>
      </c>
      <c r="BH825" s="237">
        <f>IF(N825="sníž. přenesená",J825,0)</f>
        <v>0</v>
      </c>
      <c r="BI825" s="237">
        <f>IF(N825="nulová",J825,0)</f>
        <v>0</v>
      </c>
      <c r="BJ825" s="14" t="s">
        <v>80</v>
      </c>
      <c r="BK825" s="237">
        <f>ROUND(I825*H825,2)</f>
        <v>0</v>
      </c>
      <c r="BL825" s="14" t="s">
        <v>631</v>
      </c>
      <c r="BM825" s="236" t="s">
        <v>2933</v>
      </c>
    </row>
    <row r="826" s="2" customFormat="1" ht="16.5" customHeight="1">
      <c r="A826" s="35"/>
      <c r="B826" s="36"/>
      <c r="C826" s="224" t="s">
        <v>2934</v>
      </c>
      <c r="D826" s="224" t="s">
        <v>184</v>
      </c>
      <c r="E826" s="225" t="s">
        <v>194</v>
      </c>
      <c r="F826" s="226" t="s">
        <v>2935</v>
      </c>
      <c r="G826" s="227" t="s">
        <v>1177</v>
      </c>
      <c r="H826" s="228">
        <v>1</v>
      </c>
      <c r="I826" s="229"/>
      <c r="J826" s="230">
        <f>ROUND(I826*H826,2)</f>
        <v>0</v>
      </c>
      <c r="K826" s="231"/>
      <c r="L826" s="41"/>
      <c r="M826" s="232" t="s">
        <v>1</v>
      </c>
      <c r="N826" s="233" t="s">
        <v>38</v>
      </c>
      <c r="O826" s="88"/>
      <c r="P826" s="234">
        <f>O826*H826</f>
        <v>0</v>
      </c>
      <c r="Q826" s="234">
        <v>0</v>
      </c>
      <c r="R826" s="234">
        <f>Q826*H826</f>
        <v>0</v>
      </c>
      <c r="S826" s="234">
        <v>0</v>
      </c>
      <c r="T826" s="235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36" t="s">
        <v>631</v>
      </c>
      <c r="AT826" s="236" t="s">
        <v>184</v>
      </c>
      <c r="AU826" s="236" t="s">
        <v>82</v>
      </c>
      <c r="AY826" s="14" t="s">
        <v>182</v>
      </c>
      <c r="BE826" s="237">
        <f>IF(N826="základní",J826,0)</f>
        <v>0</v>
      </c>
      <c r="BF826" s="237">
        <f>IF(N826="snížená",J826,0)</f>
        <v>0</v>
      </c>
      <c r="BG826" s="237">
        <f>IF(N826="zákl. přenesená",J826,0)</f>
        <v>0</v>
      </c>
      <c r="BH826" s="237">
        <f>IF(N826="sníž. přenesená",J826,0)</f>
        <v>0</v>
      </c>
      <c r="BI826" s="237">
        <f>IF(N826="nulová",J826,0)</f>
        <v>0</v>
      </c>
      <c r="BJ826" s="14" t="s">
        <v>80</v>
      </c>
      <c r="BK826" s="237">
        <f>ROUND(I826*H826,2)</f>
        <v>0</v>
      </c>
      <c r="BL826" s="14" t="s">
        <v>631</v>
      </c>
      <c r="BM826" s="236" t="s">
        <v>2936</v>
      </c>
    </row>
    <row r="827" s="2" customFormat="1" ht="21.75" customHeight="1">
      <c r="A827" s="35"/>
      <c r="B827" s="36"/>
      <c r="C827" s="224" t="s">
        <v>2937</v>
      </c>
      <c r="D827" s="224" t="s">
        <v>184</v>
      </c>
      <c r="E827" s="225" t="s">
        <v>187</v>
      </c>
      <c r="F827" s="226" t="s">
        <v>2938</v>
      </c>
      <c r="G827" s="227" t="s">
        <v>1177</v>
      </c>
      <c r="H827" s="228">
        <v>1</v>
      </c>
      <c r="I827" s="229"/>
      <c r="J827" s="230">
        <f>ROUND(I827*H827,2)</f>
        <v>0</v>
      </c>
      <c r="K827" s="231"/>
      <c r="L827" s="41"/>
      <c r="M827" s="232" t="s">
        <v>1</v>
      </c>
      <c r="N827" s="233" t="s">
        <v>38</v>
      </c>
      <c r="O827" s="88"/>
      <c r="P827" s="234">
        <f>O827*H827</f>
        <v>0</v>
      </c>
      <c r="Q827" s="234">
        <v>0</v>
      </c>
      <c r="R827" s="234">
        <f>Q827*H827</f>
        <v>0</v>
      </c>
      <c r="S827" s="234">
        <v>0</v>
      </c>
      <c r="T827" s="235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36" t="s">
        <v>631</v>
      </c>
      <c r="AT827" s="236" t="s">
        <v>184</v>
      </c>
      <c r="AU827" s="236" t="s">
        <v>82</v>
      </c>
      <c r="AY827" s="14" t="s">
        <v>182</v>
      </c>
      <c r="BE827" s="237">
        <f>IF(N827="základní",J827,0)</f>
        <v>0</v>
      </c>
      <c r="BF827" s="237">
        <f>IF(N827="snížená",J827,0)</f>
        <v>0</v>
      </c>
      <c r="BG827" s="237">
        <f>IF(N827="zákl. přenesená",J827,0)</f>
        <v>0</v>
      </c>
      <c r="BH827" s="237">
        <f>IF(N827="sníž. přenesená",J827,0)</f>
        <v>0</v>
      </c>
      <c r="BI827" s="237">
        <f>IF(N827="nulová",J827,0)</f>
        <v>0</v>
      </c>
      <c r="BJ827" s="14" t="s">
        <v>80</v>
      </c>
      <c r="BK827" s="237">
        <f>ROUND(I827*H827,2)</f>
        <v>0</v>
      </c>
      <c r="BL827" s="14" t="s">
        <v>631</v>
      </c>
      <c r="BM827" s="236" t="s">
        <v>2939</v>
      </c>
    </row>
    <row r="828" s="2" customFormat="1" ht="16.5" customHeight="1">
      <c r="A828" s="35"/>
      <c r="B828" s="36"/>
      <c r="C828" s="224" t="s">
        <v>2940</v>
      </c>
      <c r="D828" s="224" t="s">
        <v>184</v>
      </c>
      <c r="E828" s="225" t="s">
        <v>202</v>
      </c>
      <c r="F828" s="226" t="s">
        <v>2941</v>
      </c>
      <c r="G828" s="227" t="s">
        <v>1177</v>
      </c>
      <c r="H828" s="228">
        <v>1</v>
      </c>
      <c r="I828" s="229"/>
      <c r="J828" s="230">
        <f>ROUND(I828*H828,2)</f>
        <v>0</v>
      </c>
      <c r="K828" s="231"/>
      <c r="L828" s="41"/>
      <c r="M828" s="232" t="s">
        <v>1</v>
      </c>
      <c r="N828" s="233" t="s">
        <v>38</v>
      </c>
      <c r="O828" s="88"/>
      <c r="P828" s="234">
        <f>O828*H828</f>
        <v>0</v>
      </c>
      <c r="Q828" s="234">
        <v>0</v>
      </c>
      <c r="R828" s="234">
        <f>Q828*H828</f>
        <v>0</v>
      </c>
      <c r="S828" s="234">
        <v>0</v>
      </c>
      <c r="T828" s="235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36" t="s">
        <v>631</v>
      </c>
      <c r="AT828" s="236" t="s">
        <v>184</v>
      </c>
      <c r="AU828" s="236" t="s">
        <v>82</v>
      </c>
      <c r="AY828" s="14" t="s">
        <v>182</v>
      </c>
      <c r="BE828" s="237">
        <f>IF(N828="základní",J828,0)</f>
        <v>0</v>
      </c>
      <c r="BF828" s="237">
        <f>IF(N828="snížená",J828,0)</f>
        <v>0</v>
      </c>
      <c r="BG828" s="237">
        <f>IF(N828="zákl. přenesená",J828,0)</f>
        <v>0</v>
      </c>
      <c r="BH828" s="237">
        <f>IF(N828="sníž. přenesená",J828,0)</f>
        <v>0</v>
      </c>
      <c r="BI828" s="237">
        <f>IF(N828="nulová",J828,0)</f>
        <v>0</v>
      </c>
      <c r="BJ828" s="14" t="s">
        <v>80</v>
      </c>
      <c r="BK828" s="237">
        <f>ROUND(I828*H828,2)</f>
        <v>0</v>
      </c>
      <c r="BL828" s="14" t="s">
        <v>631</v>
      </c>
      <c r="BM828" s="236" t="s">
        <v>2942</v>
      </c>
    </row>
    <row r="829" s="2" customFormat="1" ht="16.5" customHeight="1">
      <c r="A829" s="35"/>
      <c r="B829" s="36"/>
      <c r="C829" s="224" t="s">
        <v>2943</v>
      </c>
      <c r="D829" s="224" t="s">
        <v>184</v>
      </c>
      <c r="E829" s="225" t="s">
        <v>206</v>
      </c>
      <c r="F829" s="226" t="s">
        <v>2944</v>
      </c>
      <c r="G829" s="227" t="s">
        <v>1177</v>
      </c>
      <c r="H829" s="228">
        <v>1</v>
      </c>
      <c r="I829" s="229"/>
      <c r="J829" s="230">
        <f>ROUND(I829*H829,2)</f>
        <v>0</v>
      </c>
      <c r="K829" s="231"/>
      <c r="L829" s="41"/>
      <c r="M829" s="232" t="s">
        <v>1</v>
      </c>
      <c r="N829" s="233" t="s">
        <v>38</v>
      </c>
      <c r="O829" s="88"/>
      <c r="P829" s="234">
        <f>O829*H829</f>
        <v>0</v>
      </c>
      <c r="Q829" s="234">
        <v>0</v>
      </c>
      <c r="R829" s="234">
        <f>Q829*H829</f>
        <v>0</v>
      </c>
      <c r="S829" s="234">
        <v>0</v>
      </c>
      <c r="T829" s="235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236" t="s">
        <v>631</v>
      </c>
      <c r="AT829" s="236" t="s">
        <v>184</v>
      </c>
      <c r="AU829" s="236" t="s">
        <v>82</v>
      </c>
      <c r="AY829" s="14" t="s">
        <v>182</v>
      </c>
      <c r="BE829" s="237">
        <f>IF(N829="základní",J829,0)</f>
        <v>0</v>
      </c>
      <c r="BF829" s="237">
        <f>IF(N829="snížená",J829,0)</f>
        <v>0</v>
      </c>
      <c r="BG829" s="237">
        <f>IF(N829="zákl. přenesená",J829,0)</f>
        <v>0</v>
      </c>
      <c r="BH829" s="237">
        <f>IF(N829="sníž. přenesená",J829,0)</f>
        <v>0</v>
      </c>
      <c r="BI829" s="237">
        <f>IF(N829="nulová",J829,0)</f>
        <v>0</v>
      </c>
      <c r="BJ829" s="14" t="s">
        <v>80</v>
      </c>
      <c r="BK829" s="237">
        <f>ROUND(I829*H829,2)</f>
        <v>0</v>
      </c>
      <c r="BL829" s="14" t="s">
        <v>631</v>
      </c>
      <c r="BM829" s="236" t="s">
        <v>2945</v>
      </c>
    </row>
    <row r="830" s="2" customFormat="1" ht="16.5" customHeight="1">
      <c r="A830" s="35"/>
      <c r="B830" s="36"/>
      <c r="C830" s="224" t="s">
        <v>2946</v>
      </c>
      <c r="D830" s="224" t="s">
        <v>184</v>
      </c>
      <c r="E830" s="225" t="s">
        <v>210</v>
      </c>
      <c r="F830" s="226" t="s">
        <v>2947</v>
      </c>
      <c r="G830" s="227" t="s">
        <v>1177</v>
      </c>
      <c r="H830" s="228">
        <v>1</v>
      </c>
      <c r="I830" s="229"/>
      <c r="J830" s="230">
        <f>ROUND(I830*H830,2)</f>
        <v>0</v>
      </c>
      <c r="K830" s="231"/>
      <c r="L830" s="41"/>
      <c r="M830" s="232" t="s">
        <v>1</v>
      </c>
      <c r="N830" s="233" t="s">
        <v>38</v>
      </c>
      <c r="O830" s="88"/>
      <c r="P830" s="234">
        <f>O830*H830</f>
        <v>0</v>
      </c>
      <c r="Q830" s="234">
        <v>0</v>
      </c>
      <c r="R830" s="234">
        <f>Q830*H830</f>
        <v>0</v>
      </c>
      <c r="S830" s="234">
        <v>0</v>
      </c>
      <c r="T830" s="235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36" t="s">
        <v>631</v>
      </c>
      <c r="AT830" s="236" t="s">
        <v>184</v>
      </c>
      <c r="AU830" s="236" t="s">
        <v>82</v>
      </c>
      <c r="AY830" s="14" t="s">
        <v>182</v>
      </c>
      <c r="BE830" s="237">
        <f>IF(N830="základní",J830,0)</f>
        <v>0</v>
      </c>
      <c r="BF830" s="237">
        <f>IF(N830="snížená",J830,0)</f>
        <v>0</v>
      </c>
      <c r="BG830" s="237">
        <f>IF(N830="zákl. přenesená",J830,0)</f>
        <v>0</v>
      </c>
      <c r="BH830" s="237">
        <f>IF(N830="sníž. přenesená",J830,0)</f>
        <v>0</v>
      </c>
      <c r="BI830" s="237">
        <f>IF(N830="nulová",J830,0)</f>
        <v>0</v>
      </c>
      <c r="BJ830" s="14" t="s">
        <v>80</v>
      </c>
      <c r="BK830" s="237">
        <f>ROUND(I830*H830,2)</f>
        <v>0</v>
      </c>
      <c r="BL830" s="14" t="s">
        <v>631</v>
      </c>
      <c r="BM830" s="236" t="s">
        <v>2948</v>
      </c>
    </row>
    <row r="831" s="2" customFormat="1" ht="16.5" customHeight="1">
      <c r="A831" s="35"/>
      <c r="B831" s="36"/>
      <c r="C831" s="224" t="s">
        <v>2949</v>
      </c>
      <c r="D831" s="224" t="s">
        <v>184</v>
      </c>
      <c r="E831" s="225" t="s">
        <v>214</v>
      </c>
      <c r="F831" s="226" t="s">
        <v>2950</v>
      </c>
      <c r="G831" s="227" t="s">
        <v>1177</v>
      </c>
      <c r="H831" s="228">
        <v>1</v>
      </c>
      <c r="I831" s="229"/>
      <c r="J831" s="230">
        <f>ROUND(I831*H831,2)</f>
        <v>0</v>
      </c>
      <c r="K831" s="231"/>
      <c r="L831" s="41"/>
      <c r="M831" s="238" t="s">
        <v>1</v>
      </c>
      <c r="N831" s="239" t="s">
        <v>38</v>
      </c>
      <c r="O831" s="240"/>
      <c r="P831" s="241">
        <f>O831*H831</f>
        <v>0</v>
      </c>
      <c r="Q831" s="241">
        <v>0</v>
      </c>
      <c r="R831" s="241">
        <f>Q831*H831</f>
        <v>0</v>
      </c>
      <c r="S831" s="241">
        <v>0</v>
      </c>
      <c r="T831" s="242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36" t="s">
        <v>631</v>
      </c>
      <c r="AT831" s="236" t="s">
        <v>184</v>
      </c>
      <c r="AU831" s="236" t="s">
        <v>82</v>
      </c>
      <c r="AY831" s="14" t="s">
        <v>182</v>
      </c>
      <c r="BE831" s="237">
        <f>IF(N831="základní",J831,0)</f>
        <v>0</v>
      </c>
      <c r="BF831" s="237">
        <f>IF(N831="snížená",J831,0)</f>
        <v>0</v>
      </c>
      <c r="BG831" s="237">
        <f>IF(N831="zákl. přenesená",J831,0)</f>
        <v>0</v>
      </c>
      <c r="BH831" s="237">
        <f>IF(N831="sníž. přenesená",J831,0)</f>
        <v>0</v>
      </c>
      <c r="BI831" s="237">
        <f>IF(N831="nulová",J831,0)</f>
        <v>0</v>
      </c>
      <c r="BJ831" s="14" t="s">
        <v>80</v>
      </c>
      <c r="BK831" s="237">
        <f>ROUND(I831*H831,2)</f>
        <v>0</v>
      </c>
      <c r="BL831" s="14" t="s">
        <v>631</v>
      </c>
      <c r="BM831" s="236" t="s">
        <v>2951</v>
      </c>
    </row>
    <row r="832" s="2" customFormat="1" ht="6.96" customHeight="1">
      <c r="A832" s="35"/>
      <c r="B832" s="63"/>
      <c r="C832" s="64"/>
      <c r="D832" s="64"/>
      <c r="E832" s="64"/>
      <c r="F832" s="64"/>
      <c r="G832" s="64"/>
      <c r="H832" s="64"/>
      <c r="I832" s="64"/>
      <c r="J832" s="64"/>
      <c r="K832" s="64"/>
      <c r="L832" s="41"/>
      <c r="M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</row>
  </sheetData>
  <sheetProtection sheet="1" autoFilter="0" formatColumns="0" formatRows="0" objects="1" scenarios="1" spinCount="100000" saltValue="jR7RwaNAkwvLmeOyuzDYJdG1PaSlZoetFA+oViaeS3ihtPBIIwkGJh3/6yb2L9NnFzj1l8oVGmU416hX6fFxCQ==" hashValue="j0zMqKVqdHPr9S6JqPTtgls7YTFoi36XRzsSeQ1sPD8Z0UPkh06xS89ziloQm+KN1492RU4W/p4V9a2wrW7ikA==" algorithmName="SHA-512" password="CC35"/>
  <autoFilter ref="C151:K831"/>
  <mergeCells count="9">
    <mergeCell ref="E7:H7"/>
    <mergeCell ref="E9:H9"/>
    <mergeCell ref="E18:H18"/>
    <mergeCell ref="E27:H27"/>
    <mergeCell ref="E85:H85"/>
    <mergeCell ref="E87:H87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2952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2954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ROUND((SUM(BE131:BE171)),  2)</f>
        <v>0</v>
      </c>
      <c r="G35" s="35"/>
      <c r="H35" s="35"/>
      <c r="I35" s="161">
        <v>0.20999999999999999</v>
      </c>
      <c r="J35" s="160">
        <f>ROUND(((SUM(BE131:BE171))*I35),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ROUND((SUM(BF131:BF171)),  2)</f>
        <v>0</v>
      </c>
      <c r="G36" s="35"/>
      <c r="H36" s="35"/>
      <c r="I36" s="161">
        <v>0.12</v>
      </c>
      <c r="J36" s="160">
        <f>ROUND(((SUM(BF131:BF171))*I36),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ROUND((SUM(BG131:BG171)),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ROUND((SUM(BH131:BH171)),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ROUND((SUM(BI131:BI171)),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2952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01 - Vnitřní vodovod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J131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156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405</v>
      </c>
      <c r="E100" s="193"/>
      <c r="F100" s="193"/>
      <c r="G100" s="193"/>
      <c r="H100" s="193"/>
      <c r="I100" s="193"/>
      <c r="J100" s="194">
        <f>J133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158</v>
      </c>
      <c r="E101" s="193"/>
      <c r="F101" s="193"/>
      <c r="G101" s="193"/>
      <c r="H101" s="193"/>
      <c r="I101" s="193"/>
      <c r="J101" s="194">
        <f>J135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159</v>
      </c>
      <c r="E102" s="193"/>
      <c r="F102" s="193"/>
      <c r="G102" s="193"/>
      <c r="H102" s="193"/>
      <c r="I102" s="193"/>
      <c r="J102" s="194">
        <f>J137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408</v>
      </c>
      <c r="E103" s="193"/>
      <c r="F103" s="193"/>
      <c r="G103" s="193"/>
      <c r="H103" s="193"/>
      <c r="I103" s="193"/>
      <c r="J103" s="194">
        <f>J143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5"/>
      <c r="C104" s="186"/>
      <c r="D104" s="187" t="s">
        <v>160</v>
      </c>
      <c r="E104" s="188"/>
      <c r="F104" s="188"/>
      <c r="G104" s="188"/>
      <c r="H104" s="188"/>
      <c r="I104" s="188"/>
      <c r="J104" s="189">
        <f>J146</f>
        <v>0</v>
      </c>
      <c r="K104" s="186"/>
      <c r="L104" s="19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1"/>
      <c r="C105" s="130"/>
      <c r="D105" s="192" t="s">
        <v>2955</v>
      </c>
      <c r="E105" s="193"/>
      <c r="F105" s="193"/>
      <c r="G105" s="193"/>
      <c r="H105" s="193"/>
      <c r="I105" s="193"/>
      <c r="J105" s="194">
        <f>J147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414</v>
      </c>
      <c r="E106" s="193"/>
      <c r="F106" s="193"/>
      <c r="G106" s="193"/>
      <c r="H106" s="193"/>
      <c r="I106" s="193"/>
      <c r="J106" s="194">
        <f>J161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2956</v>
      </c>
      <c r="E107" s="188"/>
      <c r="F107" s="188"/>
      <c r="G107" s="188"/>
      <c r="H107" s="188"/>
      <c r="I107" s="188"/>
      <c r="J107" s="189">
        <f>J166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1"/>
      <c r="C108" s="130"/>
      <c r="D108" s="192" t="s">
        <v>2957</v>
      </c>
      <c r="E108" s="193"/>
      <c r="F108" s="193"/>
      <c r="G108" s="193"/>
      <c r="H108" s="193"/>
      <c r="I108" s="193"/>
      <c r="J108" s="194">
        <f>J167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1"/>
      <c r="C109" s="130"/>
      <c r="D109" s="192" t="s">
        <v>2958</v>
      </c>
      <c r="E109" s="193"/>
      <c r="F109" s="193"/>
      <c r="G109" s="193"/>
      <c r="H109" s="193"/>
      <c r="I109" s="193"/>
      <c r="J109" s="194">
        <f>J170</f>
        <v>0</v>
      </c>
      <c r="K109" s="130"/>
      <c r="L109" s="19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167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80" t="str">
        <f>E7</f>
        <v>Dejvické divadlo-Přístavba a stavební úpravy objektu č.p.1084, k.ú. Dejvice, Zelená 15a,Praha 6</v>
      </c>
      <c r="F119" s="29"/>
      <c r="G119" s="29"/>
      <c r="H119" s="29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149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180" t="s">
        <v>2952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2953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E11</f>
        <v>01 - Vnitřní vodovod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F14</f>
        <v xml:space="preserve"> </v>
      </c>
      <c r="G125" s="37"/>
      <c r="H125" s="37"/>
      <c r="I125" s="29" t="s">
        <v>22</v>
      </c>
      <c r="J125" s="76" t="str">
        <f>IF(J14="","",J14)</f>
        <v>15. 12. 2024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E17</f>
        <v xml:space="preserve"> </v>
      </c>
      <c r="G127" s="37"/>
      <c r="H127" s="37"/>
      <c r="I127" s="29" t="s">
        <v>29</v>
      </c>
      <c r="J127" s="33" t="str">
        <f>E23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IF(E20="","",E20)</f>
        <v>Vyplň údaj</v>
      </c>
      <c r="G128" s="37"/>
      <c r="H128" s="37"/>
      <c r="I128" s="29" t="s">
        <v>31</v>
      </c>
      <c r="J128" s="33" t="str">
        <f>E26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96"/>
      <c r="B130" s="197"/>
      <c r="C130" s="198" t="s">
        <v>168</v>
      </c>
      <c r="D130" s="199" t="s">
        <v>58</v>
      </c>
      <c r="E130" s="199" t="s">
        <v>54</v>
      </c>
      <c r="F130" s="199" t="s">
        <v>55</v>
      </c>
      <c r="G130" s="199" t="s">
        <v>169</v>
      </c>
      <c r="H130" s="199" t="s">
        <v>170</v>
      </c>
      <c r="I130" s="199" t="s">
        <v>171</v>
      </c>
      <c r="J130" s="200" t="s">
        <v>153</v>
      </c>
      <c r="K130" s="201" t="s">
        <v>172</v>
      </c>
      <c r="L130" s="202"/>
      <c r="M130" s="97" t="s">
        <v>1</v>
      </c>
      <c r="N130" s="98" t="s">
        <v>37</v>
      </c>
      <c r="O130" s="98" t="s">
        <v>173</v>
      </c>
      <c r="P130" s="98" t="s">
        <v>174</v>
      </c>
      <c r="Q130" s="98" t="s">
        <v>175</v>
      </c>
      <c r="R130" s="98" t="s">
        <v>176</v>
      </c>
      <c r="S130" s="98" t="s">
        <v>177</v>
      </c>
      <c r="T130" s="99" t="s">
        <v>178</v>
      </c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</row>
    <row r="131" s="2" customFormat="1" ht="22.8" customHeight="1">
      <c r="A131" s="35"/>
      <c r="B131" s="36"/>
      <c r="C131" s="104" t="s">
        <v>179</v>
      </c>
      <c r="D131" s="37"/>
      <c r="E131" s="37"/>
      <c r="F131" s="37"/>
      <c r="G131" s="37"/>
      <c r="H131" s="37"/>
      <c r="I131" s="37"/>
      <c r="J131" s="203">
        <f>BK131</f>
        <v>0</v>
      </c>
      <c r="K131" s="37"/>
      <c r="L131" s="41"/>
      <c r="M131" s="100"/>
      <c r="N131" s="204"/>
      <c r="O131" s="101"/>
      <c r="P131" s="205">
        <f>P132+P146+P166</f>
        <v>0</v>
      </c>
      <c r="Q131" s="101"/>
      <c r="R131" s="205">
        <f>R132+R146+R166</f>
        <v>0.38593</v>
      </c>
      <c r="S131" s="101"/>
      <c r="T131" s="206">
        <f>T132+T146+T166</f>
        <v>0.69100000000000006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72</v>
      </c>
      <c r="AU131" s="14" t="s">
        <v>155</v>
      </c>
      <c r="BK131" s="207">
        <f>BK132+BK146+BK166</f>
        <v>0</v>
      </c>
    </row>
    <row r="132" s="12" customFormat="1" ht="25.92" customHeight="1">
      <c r="A132" s="12"/>
      <c r="B132" s="208"/>
      <c r="C132" s="209"/>
      <c r="D132" s="210" t="s">
        <v>72</v>
      </c>
      <c r="E132" s="211" t="s">
        <v>180</v>
      </c>
      <c r="F132" s="211" t="s">
        <v>181</v>
      </c>
      <c r="G132" s="209"/>
      <c r="H132" s="209"/>
      <c r="I132" s="212"/>
      <c r="J132" s="213">
        <f>BK132</f>
        <v>0</v>
      </c>
      <c r="K132" s="209"/>
      <c r="L132" s="214"/>
      <c r="M132" s="215"/>
      <c r="N132" s="216"/>
      <c r="O132" s="216"/>
      <c r="P132" s="217">
        <f>P133+P135+P137+P143</f>
        <v>0</v>
      </c>
      <c r="Q132" s="216"/>
      <c r="R132" s="217">
        <f>R133+R135+R137+R143</f>
        <v>0.29399999999999998</v>
      </c>
      <c r="S132" s="216"/>
      <c r="T132" s="218">
        <f>T133+T135+T137+T143</f>
        <v>0.66500000000000004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80</v>
      </c>
      <c r="AT132" s="220" t="s">
        <v>72</v>
      </c>
      <c r="AU132" s="220" t="s">
        <v>73</v>
      </c>
      <c r="AY132" s="219" t="s">
        <v>182</v>
      </c>
      <c r="BK132" s="221">
        <f>BK133+BK135+BK137+BK143</f>
        <v>0</v>
      </c>
    </row>
    <row r="133" s="12" customFormat="1" ht="22.8" customHeight="1">
      <c r="A133" s="12"/>
      <c r="B133" s="208"/>
      <c r="C133" s="209"/>
      <c r="D133" s="210" t="s">
        <v>72</v>
      </c>
      <c r="E133" s="222" t="s">
        <v>206</v>
      </c>
      <c r="F133" s="222" t="s">
        <v>988</v>
      </c>
      <c r="G133" s="209"/>
      <c r="H133" s="209"/>
      <c r="I133" s="212"/>
      <c r="J133" s="223">
        <f>BK133</f>
        <v>0</v>
      </c>
      <c r="K133" s="209"/>
      <c r="L133" s="214"/>
      <c r="M133" s="215"/>
      <c r="N133" s="216"/>
      <c r="O133" s="216"/>
      <c r="P133" s="217">
        <f>P134</f>
        <v>0</v>
      </c>
      <c r="Q133" s="216"/>
      <c r="R133" s="217">
        <f>R134</f>
        <v>0.29399999999999998</v>
      </c>
      <c r="S133" s="216"/>
      <c r="T133" s="218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9" t="s">
        <v>80</v>
      </c>
      <c r="AT133" s="220" t="s">
        <v>72</v>
      </c>
      <c r="AU133" s="220" t="s">
        <v>80</v>
      </c>
      <c r="AY133" s="219" t="s">
        <v>182</v>
      </c>
      <c r="BK133" s="221">
        <f>BK134</f>
        <v>0</v>
      </c>
    </row>
    <row r="134" s="2" customFormat="1" ht="21.75" customHeight="1">
      <c r="A134" s="35"/>
      <c r="B134" s="36"/>
      <c r="C134" s="224" t="s">
        <v>80</v>
      </c>
      <c r="D134" s="224" t="s">
        <v>184</v>
      </c>
      <c r="E134" s="225" t="s">
        <v>2959</v>
      </c>
      <c r="F134" s="226" t="s">
        <v>2960</v>
      </c>
      <c r="G134" s="227" t="s">
        <v>197</v>
      </c>
      <c r="H134" s="228">
        <v>5.25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0.056000000000000001</v>
      </c>
      <c r="R134" s="234">
        <f>Q134*H134</f>
        <v>0.29399999999999998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187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187</v>
      </c>
      <c r="BM134" s="236" t="s">
        <v>2961</v>
      </c>
    </row>
    <row r="135" s="12" customFormat="1" ht="22.8" customHeight="1">
      <c r="A135" s="12"/>
      <c r="B135" s="208"/>
      <c r="C135" s="209"/>
      <c r="D135" s="210" t="s">
        <v>72</v>
      </c>
      <c r="E135" s="222" t="s">
        <v>189</v>
      </c>
      <c r="F135" s="222" t="s">
        <v>190</v>
      </c>
      <c r="G135" s="209"/>
      <c r="H135" s="209"/>
      <c r="I135" s="212"/>
      <c r="J135" s="223">
        <f>BK135</f>
        <v>0</v>
      </c>
      <c r="K135" s="209"/>
      <c r="L135" s="214"/>
      <c r="M135" s="215"/>
      <c r="N135" s="216"/>
      <c r="O135" s="216"/>
      <c r="P135" s="217">
        <f>P136</f>
        <v>0</v>
      </c>
      <c r="Q135" s="216"/>
      <c r="R135" s="217">
        <f>R136</f>
        <v>0</v>
      </c>
      <c r="S135" s="216"/>
      <c r="T135" s="218">
        <f>T136</f>
        <v>0.66500000000000004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9" t="s">
        <v>80</v>
      </c>
      <c r="AT135" s="220" t="s">
        <v>72</v>
      </c>
      <c r="AU135" s="220" t="s">
        <v>80</v>
      </c>
      <c r="AY135" s="219" t="s">
        <v>182</v>
      </c>
      <c r="BK135" s="221">
        <f>BK136</f>
        <v>0</v>
      </c>
    </row>
    <row r="136" s="2" customFormat="1" ht="24.15" customHeight="1">
      <c r="A136" s="35"/>
      <c r="B136" s="36"/>
      <c r="C136" s="224" t="s">
        <v>82</v>
      </c>
      <c r="D136" s="224" t="s">
        <v>184</v>
      </c>
      <c r="E136" s="225" t="s">
        <v>2962</v>
      </c>
      <c r="F136" s="226" t="s">
        <v>2963</v>
      </c>
      <c r="G136" s="227" t="s">
        <v>236</v>
      </c>
      <c r="H136" s="228">
        <v>35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0.019</v>
      </c>
      <c r="T136" s="235">
        <f>S136*H136</f>
        <v>0.66500000000000004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187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187</v>
      </c>
      <c r="BM136" s="236" t="s">
        <v>2964</v>
      </c>
    </row>
    <row r="137" s="12" customFormat="1" ht="22.8" customHeight="1">
      <c r="A137" s="12"/>
      <c r="B137" s="208"/>
      <c r="C137" s="209"/>
      <c r="D137" s="210" t="s">
        <v>72</v>
      </c>
      <c r="E137" s="222" t="s">
        <v>306</v>
      </c>
      <c r="F137" s="222" t="s">
        <v>307</v>
      </c>
      <c r="G137" s="209"/>
      <c r="H137" s="209"/>
      <c r="I137" s="212"/>
      <c r="J137" s="223">
        <f>BK137</f>
        <v>0</v>
      </c>
      <c r="K137" s="209"/>
      <c r="L137" s="214"/>
      <c r="M137" s="215"/>
      <c r="N137" s="216"/>
      <c r="O137" s="216"/>
      <c r="P137" s="217">
        <f>SUM(P138:P142)</f>
        <v>0</v>
      </c>
      <c r="Q137" s="216"/>
      <c r="R137" s="217">
        <f>SUM(R138:R142)</f>
        <v>0</v>
      </c>
      <c r="S137" s="216"/>
      <c r="T137" s="218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9" t="s">
        <v>80</v>
      </c>
      <c r="AT137" s="220" t="s">
        <v>72</v>
      </c>
      <c r="AU137" s="220" t="s">
        <v>80</v>
      </c>
      <c r="AY137" s="219" t="s">
        <v>182</v>
      </c>
      <c r="BK137" s="221">
        <f>SUM(BK138:BK142)</f>
        <v>0</v>
      </c>
    </row>
    <row r="138" s="2" customFormat="1" ht="24.15" customHeight="1">
      <c r="A138" s="35"/>
      <c r="B138" s="36"/>
      <c r="C138" s="224" t="s">
        <v>194</v>
      </c>
      <c r="D138" s="224" t="s">
        <v>184</v>
      </c>
      <c r="E138" s="225" t="s">
        <v>309</v>
      </c>
      <c r="F138" s="226" t="s">
        <v>310</v>
      </c>
      <c r="G138" s="227" t="s">
        <v>220</v>
      </c>
      <c r="H138" s="228">
        <v>0.69099999999999995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187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187</v>
      </c>
      <c r="BM138" s="236" t="s">
        <v>2965</v>
      </c>
    </row>
    <row r="139" s="2" customFormat="1" ht="33" customHeight="1">
      <c r="A139" s="35"/>
      <c r="B139" s="36"/>
      <c r="C139" s="224" t="s">
        <v>187</v>
      </c>
      <c r="D139" s="224" t="s">
        <v>184</v>
      </c>
      <c r="E139" s="225" t="s">
        <v>313</v>
      </c>
      <c r="F139" s="226" t="s">
        <v>314</v>
      </c>
      <c r="G139" s="227" t="s">
        <v>220</v>
      </c>
      <c r="H139" s="228">
        <v>3.4550000000000001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187</v>
      </c>
      <c r="AT139" s="236" t="s">
        <v>184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187</v>
      </c>
      <c r="BM139" s="236" t="s">
        <v>2966</v>
      </c>
    </row>
    <row r="140" s="2" customFormat="1" ht="24.15" customHeight="1">
      <c r="A140" s="35"/>
      <c r="B140" s="36"/>
      <c r="C140" s="224" t="s">
        <v>202</v>
      </c>
      <c r="D140" s="224" t="s">
        <v>184</v>
      </c>
      <c r="E140" s="225" t="s">
        <v>317</v>
      </c>
      <c r="F140" s="226" t="s">
        <v>318</v>
      </c>
      <c r="G140" s="227" t="s">
        <v>220</v>
      </c>
      <c r="H140" s="228">
        <v>0.69099999999999995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187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187</v>
      </c>
      <c r="BM140" s="236" t="s">
        <v>2967</v>
      </c>
    </row>
    <row r="141" s="2" customFormat="1" ht="24.15" customHeight="1">
      <c r="A141" s="35"/>
      <c r="B141" s="36"/>
      <c r="C141" s="224" t="s">
        <v>206</v>
      </c>
      <c r="D141" s="224" t="s">
        <v>184</v>
      </c>
      <c r="E141" s="225" t="s">
        <v>321</v>
      </c>
      <c r="F141" s="226" t="s">
        <v>322</v>
      </c>
      <c r="G141" s="227" t="s">
        <v>220</v>
      </c>
      <c r="H141" s="228">
        <v>13.129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187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187</v>
      </c>
      <c r="BM141" s="236" t="s">
        <v>2968</v>
      </c>
    </row>
    <row r="142" s="2" customFormat="1" ht="33" customHeight="1">
      <c r="A142" s="35"/>
      <c r="B142" s="36"/>
      <c r="C142" s="224" t="s">
        <v>210</v>
      </c>
      <c r="D142" s="224" t="s">
        <v>184</v>
      </c>
      <c r="E142" s="225" t="s">
        <v>325</v>
      </c>
      <c r="F142" s="226" t="s">
        <v>326</v>
      </c>
      <c r="G142" s="227" t="s">
        <v>220</v>
      </c>
      <c r="H142" s="228">
        <v>0.69099999999999995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187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187</v>
      </c>
      <c r="BM142" s="236" t="s">
        <v>2969</v>
      </c>
    </row>
    <row r="143" s="12" customFormat="1" ht="22.8" customHeight="1">
      <c r="A143" s="12"/>
      <c r="B143" s="208"/>
      <c r="C143" s="209"/>
      <c r="D143" s="210" t="s">
        <v>72</v>
      </c>
      <c r="E143" s="222" t="s">
        <v>1441</v>
      </c>
      <c r="F143" s="222" t="s">
        <v>1442</v>
      </c>
      <c r="G143" s="209"/>
      <c r="H143" s="209"/>
      <c r="I143" s="212"/>
      <c r="J143" s="223">
        <f>BK143</f>
        <v>0</v>
      </c>
      <c r="K143" s="209"/>
      <c r="L143" s="214"/>
      <c r="M143" s="215"/>
      <c r="N143" s="216"/>
      <c r="O143" s="216"/>
      <c r="P143" s="217">
        <f>SUM(P144:P145)</f>
        <v>0</v>
      </c>
      <c r="Q143" s="216"/>
      <c r="R143" s="217">
        <f>SUM(R144:R145)</f>
        <v>0</v>
      </c>
      <c r="S143" s="216"/>
      <c r="T143" s="218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9" t="s">
        <v>80</v>
      </c>
      <c r="AT143" s="220" t="s">
        <v>72</v>
      </c>
      <c r="AU143" s="220" t="s">
        <v>80</v>
      </c>
      <c r="AY143" s="219" t="s">
        <v>182</v>
      </c>
      <c r="BK143" s="221">
        <f>SUM(BK144:BK145)</f>
        <v>0</v>
      </c>
    </row>
    <row r="144" s="2" customFormat="1" ht="24.15" customHeight="1">
      <c r="A144" s="35"/>
      <c r="B144" s="36"/>
      <c r="C144" s="224" t="s">
        <v>214</v>
      </c>
      <c r="D144" s="224" t="s">
        <v>184</v>
      </c>
      <c r="E144" s="225" t="s">
        <v>1444</v>
      </c>
      <c r="F144" s="226" t="s">
        <v>1445</v>
      </c>
      <c r="G144" s="227" t="s">
        <v>220</v>
      </c>
      <c r="H144" s="228">
        <v>0.29399999999999998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187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187</v>
      </c>
      <c r="BM144" s="236" t="s">
        <v>2970</v>
      </c>
    </row>
    <row r="145" s="2" customFormat="1" ht="24.15" customHeight="1">
      <c r="A145" s="35"/>
      <c r="B145" s="36"/>
      <c r="C145" s="224" t="s">
        <v>189</v>
      </c>
      <c r="D145" s="224" t="s">
        <v>184</v>
      </c>
      <c r="E145" s="225" t="s">
        <v>1448</v>
      </c>
      <c r="F145" s="226" t="s">
        <v>1449</v>
      </c>
      <c r="G145" s="227" t="s">
        <v>220</v>
      </c>
      <c r="H145" s="228">
        <v>0.29399999999999998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187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187</v>
      </c>
      <c r="BM145" s="236" t="s">
        <v>2971</v>
      </c>
    </row>
    <row r="146" s="12" customFormat="1" ht="25.92" customHeight="1">
      <c r="A146" s="12"/>
      <c r="B146" s="208"/>
      <c r="C146" s="209"/>
      <c r="D146" s="210" t="s">
        <v>72</v>
      </c>
      <c r="E146" s="211" t="s">
        <v>328</v>
      </c>
      <c r="F146" s="211" t="s">
        <v>329</v>
      </c>
      <c r="G146" s="209"/>
      <c r="H146" s="209"/>
      <c r="I146" s="212"/>
      <c r="J146" s="213">
        <f>BK146</f>
        <v>0</v>
      </c>
      <c r="K146" s="209"/>
      <c r="L146" s="214"/>
      <c r="M146" s="215"/>
      <c r="N146" s="216"/>
      <c r="O146" s="216"/>
      <c r="P146" s="217">
        <f>P147+P161</f>
        <v>0</v>
      </c>
      <c r="Q146" s="216"/>
      <c r="R146" s="217">
        <f>R147+R161</f>
        <v>0.091930000000000012</v>
      </c>
      <c r="S146" s="216"/>
      <c r="T146" s="218">
        <f>T147+T161</f>
        <v>0.025999999999999999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9" t="s">
        <v>82</v>
      </c>
      <c r="AT146" s="220" t="s">
        <v>72</v>
      </c>
      <c r="AU146" s="220" t="s">
        <v>73</v>
      </c>
      <c r="AY146" s="219" t="s">
        <v>182</v>
      </c>
      <c r="BK146" s="221">
        <f>BK147+BK161</f>
        <v>0</v>
      </c>
    </row>
    <row r="147" s="12" customFormat="1" ht="22.8" customHeight="1">
      <c r="A147" s="12"/>
      <c r="B147" s="208"/>
      <c r="C147" s="209"/>
      <c r="D147" s="210" t="s">
        <v>72</v>
      </c>
      <c r="E147" s="222" t="s">
        <v>2972</v>
      </c>
      <c r="F147" s="222" t="s">
        <v>2973</v>
      </c>
      <c r="G147" s="209"/>
      <c r="H147" s="209"/>
      <c r="I147" s="212"/>
      <c r="J147" s="223">
        <f>BK147</f>
        <v>0</v>
      </c>
      <c r="K147" s="209"/>
      <c r="L147" s="214"/>
      <c r="M147" s="215"/>
      <c r="N147" s="216"/>
      <c r="O147" s="216"/>
      <c r="P147" s="217">
        <f>SUM(P148:P160)</f>
        <v>0</v>
      </c>
      <c r="Q147" s="216"/>
      <c r="R147" s="217">
        <f>SUM(R148:R160)</f>
        <v>0.062810000000000005</v>
      </c>
      <c r="S147" s="216"/>
      <c r="T147" s="218">
        <f>SUM(T148:T160)</f>
        <v>0.025999999999999999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9" t="s">
        <v>82</v>
      </c>
      <c r="AT147" s="220" t="s">
        <v>72</v>
      </c>
      <c r="AU147" s="220" t="s">
        <v>80</v>
      </c>
      <c r="AY147" s="219" t="s">
        <v>182</v>
      </c>
      <c r="BK147" s="221">
        <f>SUM(BK148:BK160)</f>
        <v>0</v>
      </c>
    </row>
    <row r="148" s="2" customFormat="1" ht="16.5" customHeight="1">
      <c r="A148" s="35"/>
      <c r="B148" s="36"/>
      <c r="C148" s="224" t="s">
        <v>136</v>
      </c>
      <c r="D148" s="224" t="s">
        <v>184</v>
      </c>
      <c r="E148" s="225" t="s">
        <v>2974</v>
      </c>
      <c r="F148" s="226" t="s">
        <v>2975</v>
      </c>
      <c r="G148" s="227" t="s">
        <v>236</v>
      </c>
      <c r="H148" s="228">
        <v>50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0.00027999999999999998</v>
      </c>
      <c r="T148" s="235">
        <f>S148*H148</f>
        <v>0.013999999999999999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243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243</v>
      </c>
      <c r="BM148" s="236" t="s">
        <v>2976</v>
      </c>
    </row>
    <row r="149" s="2" customFormat="1" ht="21.75" customHeight="1">
      <c r="A149" s="35"/>
      <c r="B149" s="36"/>
      <c r="C149" s="224" t="s">
        <v>139</v>
      </c>
      <c r="D149" s="224" t="s">
        <v>184</v>
      </c>
      <c r="E149" s="225" t="s">
        <v>2977</v>
      </c>
      <c r="F149" s="226" t="s">
        <v>2978</v>
      </c>
      <c r="G149" s="227" t="s">
        <v>241</v>
      </c>
      <c r="H149" s="228">
        <v>4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243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243</v>
      </c>
      <c r="BM149" s="236" t="s">
        <v>2979</v>
      </c>
    </row>
    <row r="150" s="2" customFormat="1" ht="24.15" customHeight="1">
      <c r="A150" s="35"/>
      <c r="B150" s="36"/>
      <c r="C150" s="224" t="s">
        <v>8</v>
      </c>
      <c r="D150" s="224" t="s">
        <v>184</v>
      </c>
      <c r="E150" s="225" t="s">
        <v>2980</v>
      </c>
      <c r="F150" s="226" t="s">
        <v>2981</v>
      </c>
      <c r="G150" s="227" t="s">
        <v>236</v>
      </c>
      <c r="H150" s="228">
        <v>57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0.00075000000000000002</v>
      </c>
      <c r="R150" s="234">
        <f>Q150*H150</f>
        <v>0.042750000000000003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243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243</v>
      </c>
      <c r="BM150" s="236" t="s">
        <v>2982</v>
      </c>
    </row>
    <row r="151" s="2" customFormat="1" ht="24.15" customHeight="1">
      <c r="A151" s="35"/>
      <c r="B151" s="36"/>
      <c r="C151" s="224" t="s">
        <v>142</v>
      </c>
      <c r="D151" s="224" t="s">
        <v>184</v>
      </c>
      <c r="E151" s="225" t="s">
        <v>2983</v>
      </c>
      <c r="F151" s="226" t="s">
        <v>2984</v>
      </c>
      <c r="G151" s="227" t="s">
        <v>236</v>
      </c>
      <c r="H151" s="228">
        <v>5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0.00115</v>
      </c>
      <c r="R151" s="234">
        <f>Q151*H151</f>
        <v>0.0057499999999999999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243</v>
      </c>
      <c r="AT151" s="236" t="s">
        <v>184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243</v>
      </c>
      <c r="BM151" s="236" t="s">
        <v>2985</v>
      </c>
    </row>
    <row r="152" s="2" customFormat="1" ht="24.15" customHeight="1">
      <c r="A152" s="35"/>
      <c r="B152" s="36"/>
      <c r="C152" s="224" t="s">
        <v>145</v>
      </c>
      <c r="D152" s="224" t="s">
        <v>184</v>
      </c>
      <c r="E152" s="225" t="s">
        <v>2986</v>
      </c>
      <c r="F152" s="226" t="s">
        <v>2987</v>
      </c>
      <c r="G152" s="227" t="s">
        <v>2988</v>
      </c>
      <c r="H152" s="228">
        <v>1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243</v>
      </c>
      <c r="AT152" s="236" t="s">
        <v>184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243</v>
      </c>
      <c r="BM152" s="236" t="s">
        <v>2989</v>
      </c>
    </row>
    <row r="153" s="2" customFormat="1" ht="37.8" customHeight="1">
      <c r="A153" s="35"/>
      <c r="B153" s="36"/>
      <c r="C153" s="224" t="s">
        <v>238</v>
      </c>
      <c r="D153" s="224" t="s">
        <v>184</v>
      </c>
      <c r="E153" s="225" t="s">
        <v>2990</v>
      </c>
      <c r="F153" s="226" t="s">
        <v>2991</v>
      </c>
      <c r="G153" s="227" t="s">
        <v>236</v>
      </c>
      <c r="H153" s="228">
        <v>57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0.00020000000000000001</v>
      </c>
      <c r="R153" s="234">
        <f>Q153*H153</f>
        <v>0.0114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243</v>
      </c>
      <c r="AT153" s="236" t="s">
        <v>184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243</v>
      </c>
      <c r="BM153" s="236" t="s">
        <v>2992</v>
      </c>
    </row>
    <row r="154" s="2" customFormat="1" ht="37.8" customHeight="1">
      <c r="A154" s="35"/>
      <c r="B154" s="36"/>
      <c r="C154" s="224" t="s">
        <v>243</v>
      </c>
      <c r="D154" s="224" t="s">
        <v>184</v>
      </c>
      <c r="E154" s="225" t="s">
        <v>2993</v>
      </c>
      <c r="F154" s="226" t="s">
        <v>2994</v>
      </c>
      <c r="G154" s="227" t="s">
        <v>236</v>
      </c>
      <c r="H154" s="228">
        <v>5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0.00024000000000000001</v>
      </c>
      <c r="R154" s="234">
        <f>Q154*H154</f>
        <v>0.0012000000000000001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243</v>
      </c>
      <c r="AT154" s="236" t="s">
        <v>184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243</v>
      </c>
      <c r="BM154" s="236" t="s">
        <v>2995</v>
      </c>
    </row>
    <row r="155" s="2" customFormat="1" ht="16.5" customHeight="1">
      <c r="A155" s="35"/>
      <c r="B155" s="36"/>
      <c r="C155" s="224" t="s">
        <v>247</v>
      </c>
      <c r="D155" s="224" t="s">
        <v>184</v>
      </c>
      <c r="E155" s="225" t="s">
        <v>2996</v>
      </c>
      <c r="F155" s="226" t="s">
        <v>2997</v>
      </c>
      <c r="G155" s="227" t="s">
        <v>236</v>
      </c>
      <c r="H155" s="228">
        <v>50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0.00024000000000000001</v>
      </c>
      <c r="T155" s="235">
        <f>S155*H155</f>
        <v>0.012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243</v>
      </c>
      <c r="AT155" s="236" t="s">
        <v>184</v>
      </c>
      <c r="AU155" s="236" t="s">
        <v>82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243</v>
      </c>
      <c r="BM155" s="236" t="s">
        <v>2998</v>
      </c>
    </row>
    <row r="156" s="2" customFormat="1" ht="24.15" customHeight="1">
      <c r="A156" s="35"/>
      <c r="B156" s="36"/>
      <c r="C156" s="224" t="s">
        <v>251</v>
      </c>
      <c r="D156" s="224" t="s">
        <v>184</v>
      </c>
      <c r="E156" s="225" t="s">
        <v>2999</v>
      </c>
      <c r="F156" s="226" t="s">
        <v>3000</v>
      </c>
      <c r="G156" s="227" t="s">
        <v>241</v>
      </c>
      <c r="H156" s="228">
        <v>2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243</v>
      </c>
      <c r="AT156" s="236" t="s">
        <v>184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243</v>
      </c>
      <c r="BM156" s="236" t="s">
        <v>3001</v>
      </c>
    </row>
    <row r="157" s="2" customFormat="1" ht="21.75" customHeight="1">
      <c r="A157" s="35"/>
      <c r="B157" s="36"/>
      <c r="C157" s="224" t="s">
        <v>255</v>
      </c>
      <c r="D157" s="224" t="s">
        <v>184</v>
      </c>
      <c r="E157" s="225" t="s">
        <v>3002</v>
      </c>
      <c r="F157" s="226" t="s">
        <v>3003</v>
      </c>
      <c r="G157" s="227" t="s">
        <v>236</v>
      </c>
      <c r="H157" s="228">
        <v>57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1.0000000000000001E-05</v>
      </c>
      <c r="R157" s="234">
        <f>Q157*H157</f>
        <v>0.00057000000000000009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243</v>
      </c>
      <c r="AT157" s="236" t="s">
        <v>184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243</v>
      </c>
      <c r="BM157" s="236" t="s">
        <v>3004</v>
      </c>
    </row>
    <row r="158" s="2" customFormat="1" ht="24.15" customHeight="1">
      <c r="A158" s="35"/>
      <c r="B158" s="36"/>
      <c r="C158" s="224" t="s">
        <v>259</v>
      </c>
      <c r="D158" s="224" t="s">
        <v>184</v>
      </c>
      <c r="E158" s="225" t="s">
        <v>3005</v>
      </c>
      <c r="F158" s="226" t="s">
        <v>3006</v>
      </c>
      <c r="G158" s="227" t="s">
        <v>236</v>
      </c>
      <c r="H158" s="228">
        <v>57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2.0000000000000002E-05</v>
      </c>
      <c r="R158" s="234">
        <f>Q158*H158</f>
        <v>0.0011400000000000002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243</v>
      </c>
      <c r="AT158" s="236" t="s">
        <v>184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243</v>
      </c>
      <c r="BM158" s="236" t="s">
        <v>3007</v>
      </c>
    </row>
    <row r="159" s="2" customFormat="1" ht="24.15" customHeight="1">
      <c r="A159" s="35"/>
      <c r="B159" s="36"/>
      <c r="C159" s="224" t="s">
        <v>7</v>
      </c>
      <c r="D159" s="224" t="s">
        <v>184</v>
      </c>
      <c r="E159" s="225" t="s">
        <v>3008</v>
      </c>
      <c r="F159" s="226" t="s">
        <v>3009</v>
      </c>
      <c r="G159" s="227" t="s">
        <v>220</v>
      </c>
      <c r="H159" s="228">
        <v>0.063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243</v>
      </c>
      <c r="AT159" s="236" t="s">
        <v>184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243</v>
      </c>
      <c r="BM159" s="236" t="s">
        <v>3010</v>
      </c>
    </row>
    <row r="160" s="2" customFormat="1" ht="33" customHeight="1">
      <c r="A160" s="35"/>
      <c r="B160" s="36"/>
      <c r="C160" s="224" t="s">
        <v>266</v>
      </c>
      <c r="D160" s="224" t="s">
        <v>184</v>
      </c>
      <c r="E160" s="225" t="s">
        <v>3011</v>
      </c>
      <c r="F160" s="226" t="s">
        <v>3012</v>
      </c>
      <c r="G160" s="227" t="s">
        <v>220</v>
      </c>
      <c r="H160" s="228">
        <v>0.189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243</v>
      </c>
      <c r="AT160" s="236" t="s">
        <v>184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243</v>
      </c>
      <c r="BM160" s="236" t="s">
        <v>3013</v>
      </c>
    </row>
    <row r="161" s="12" customFormat="1" ht="22.8" customHeight="1">
      <c r="A161" s="12"/>
      <c r="B161" s="208"/>
      <c r="C161" s="209"/>
      <c r="D161" s="210" t="s">
        <v>72</v>
      </c>
      <c r="E161" s="222" t="s">
        <v>1745</v>
      </c>
      <c r="F161" s="222" t="s">
        <v>1746</v>
      </c>
      <c r="G161" s="209"/>
      <c r="H161" s="209"/>
      <c r="I161" s="212"/>
      <c r="J161" s="223">
        <f>BK161</f>
        <v>0</v>
      </c>
      <c r="K161" s="209"/>
      <c r="L161" s="214"/>
      <c r="M161" s="215"/>
      <c r="N161" s="216"/>
      <c r="O161" s="216"/>
      <c r="P161" s="217">
        <f>SUM(P162:P165)</f>
        <v>0</v>
      </c>
      <c r="Q161" s="216"/>
      <c r="R161" s="217">
        <f>SUM(R162:R165)</f>
        <v>0.02912</v>
      </c>
      <c r="S161" s="216"/>
      <c r="T161" s="218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9" t="s">
        <v>82</v>
      </c>
      <c r="AT161" s="220" t="s">
        <v>72</v>
      </c>
      <c r="AU161" s="220" t="s">
        <v>80</v>
      </c>
      <c r="AY161" s="219" t="s">
        <v>182</v>
      </c>
      <c r="BK161" s="221">
        <f>SUM(BK162:BK165)</f>
        <v>0</v>
      </c>
    </row>
    <row r="162" s="2" customFormat="1" ht="33" customHeight="1">
      <c r="A162" s="35"/>
      <c r="B162" s="36"/>
      <c r="C162" s="224" t="s">
        <v>270</v>
      </c>
      <c r="D162" s="224" t="s">
        <v>184</v>
      </c>
      <c r="E162" s="225" t="s">
        <v>3014</v>
      </c>
      <c r="F162" s="226" t="s">
        <v>3015</v>
      </c>
      <c r="G162" s="227" t="s">
        <v>241</v>
      </c>
      <c r="H162" s="228">
        <v>10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0.0018799999999999999</v>
      </c>
      <c r="R162" s="234">
        <f>Q162*H162</f>
        <v>0.018800000000000001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243</v>
      </c>
      <c r="AT162" s="236" t="s">
        <v>184</v>
      </c>
      <c r="AU162" s="236" t="s">
        <v>82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243</v>
      </c>
      <c r="BM162" s="236" t="s">
        <v>3016</v>
      </c>
    </row>
    <row r="163" s="2" customFormat="1" ht="33" customHeight="1">
      <c r="A163" s="35"/>
      <c r="B163" s="36"/>
      <c r="C163" s="224" t="s">
        <v>274</v>
      </c>
      <c r="D163" s="224" t="s">
        <v>184</v>
      </c>
      <c r="E163" s="225" t="s">
        <v>3017</v>
      </c>
      <c r="F163" s="226" t="s">
        <v>3018</v>
      </c>
      <c r="G163" s="227" t="s">
        <v>241</v>
      </c>
      <c r="H163" s="228">
        <v>6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0.00172</v>
      </c>
      <c r="R163" s="234">
        <f>Q163*H163</f>
        <v>0.010319999999999999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243</v>
      </c>
      <c r="AT163" s="236" t="s">
        <v>184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243</v>
      </c>
      <c r="BM163" s="236" t="s">
        <v>3019</v>
      </c>
    </row>
    <row r="164" s="2" customFormat="1" ht="24.15" customHeight="1">
      <c r="A164" s="35"/>
      <c r="B164" s="36"/>
      <c r="C164" s="224" t="s">
        <v>278</v>
      </c>
      <c r="D164" s="224" t="s">
        <v>184</v>
      </c>
      <c r="E164" s="225" t="s">
        <v>1756</v>
      </c>
      <c r="F164" s="226" t="s">
        <v>1757</v>
      </c>
      <c r="G164" s="227" t="s">
        <v>220</v>
      </c>
      <c r="H164" s="228">
        <v>0.029000000000000001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243</v>
      </c>
      <c r="AT164" s="236" t="s">
        <v>184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243</v>
      </c>
      <c r="BM164" s="236" t="s">
        <v>3020</v>
      </c>
    </row>
    <row r="165" s="2" customFormat="1" ht="33" customHeight="1">
      <c r="A165" s="35"/>
      <c r="B165" s="36"/>
      <c r="C165" s="224" t="s">
        <v>282</v>
      </c>
      <c r="D165" s="224" t="s">
        <v>184</v>
      </c>
      <c r="E165" s="225" t="s">
        <v>1760</v>
      </c>
      <c r="F165" s="226" t="s">
        <v>1761</v>
      </c>
      <c r="G165" s="227" t="s">
        <v>220</v>
      </c>
      <c r="H165" s="228">
        <v>0.086999999999999994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243</v>
      </c>
      <c r="AT165" s="236" t="s">
        <v>184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243</v>
      </c>
      <c r="BM165" s="236" t="s">
        <v>3021</v>
      </c>
    </row>
    <row r="166" s="12" customFormat="1" ht="25.92" customHeight="1">
      <c r="A166" s="12"/>
      <c r="B166" s="208"/>
      <c r="C166" s="209"/>
      <c r="D166" s="210" t="s">
        <v>72</v>
      </c>
      <c r="E166" s="211" t="s">
        <v>146</v>
      </c>
      <c r="F166" s="211" t="s">
        <v>3022</v>
      </c>
      <c r="G166" s="209"/>
      <c r="H166" s="209"/>
      <c r="I166" s="212"/>
      <c r="J166" s="213">
        <f>BK166</f>
        <v>0</v>
      </c>
      <c r="K166" s="209"/>
      <c r="L166" s="214"/>
      <c r="M166" s="215"/>
      <c r="N166" s="216"/>
      <c r="O166" s="216"/>
      <c r="P166" s="217">
        <f>P167+P170</f>
        <v>0</v>
      </c>
      <c r="Q166" s="216"/>
      <c r="R166" s="217">
        <f>R167+R170</f>
        <v>0</v>
      </c>
      <c r="S166" s="216"/>
      <c r="T166" s="218">
        <f>T167+T170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9" t="s">
        <v>202</v>
      </c>
      <c r="AT166" s="220" t="s">
        <v>72</v>
      </c>
      <c r="AU166" s="220" t="s">
        <v>73</v>
      </c>
      <c r="AY166" s="219" t="s">
        <v>182</v>
      </c>
      <c r="BK166" s="221">
        <f>BK167+BK170</f>
        <v>0</v>
      </c>
    </row>
    <row r="167" s="12" customFormat="1" ht="22.8" customHeight="1">
      <c r="A167" s="12"/>
      <c r="B167" s="208"/>
      <c r="C167" s="209"/>
      <c r="D167" s="210" t="s">
        <v>72</v>
      </c>
      <c r="E167" s="222" t="s">
        <v>3023</v>
      </c>
      <c r="F167" s="222" t="s">
        <v>3024</v>
      </c>
      <c r="G167" s="209"/>
      <c r="H167" s="209"/>
      <c r="I167" s="212"/>
      <c r="J167" s="223">
        <f>BK167</f>
        <v>0</v>
      </c>
      <c r="K167" s="209"/>
      <c r="L167" s="214"/>
      <c r="M167" s="215"/>
      <c r="N167" s="216"/>
      <c r="O167" s="216"/>
      <c r="P167" s="217">
        <f>SUM(P168:P169)</f>
        <v>0</v>
      </c>
      <c r="Q167" s="216"/>
      <c r="R167" s="217">
        <f>SUM(R168:R169)</f>
        <v>0</v>
      </c>
      <c r="S167" s="216"/>
      <c r="T167" s="218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9" t="s">
        <v>202</v>
      </c>
      <c r="AT167" s="220" t="s">
        <v>72</v>
      </c>
      <c r="AU167" s="220" t="s">
        <v>80</v>
      </c>
      <c r="AY167" s="219" t="s">
        <v>182</v>
      </c>
      <c r="BK167" s="221">
        <f>SUM(BK168:BK169)</f>
        <v>0</v>
      </c>
    </row>
    <row r="168" s="2" customFormat="1" ht="16.5" customHeight="1">
      <c r="A168" s="35"/>
      <c r="B168" s="36"/>
      <c r="C168" s="224" t="s">
        <v>286</v>
      </c>
      <c r="D168" s="224" t="s">
        <v>184</v>
      </c>
      <c r="E168" s="225" t="s">
        <v>3025</v>
      </c>
      <c r="F168" s="226" t="s">
        <v>3026</v>
      </c>
      <c r="G168" s="227" t="s">
        <v>1177</v>
      </c>
      <c r="H168" s="228">
        <v>1</v>
      </c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3027</v>
      </c>
      <c r="AT168" s="236" t="s">
        <v>184</v>
      </c>
      <c r="AU168" s="236" t="s">
        <v>82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3027</v>
      </c>
      <c r="BM168" s="236" t="s">
        <v>3028</v>
      </c>
    </row>
    <row r="169" s="2" customFormat="1" ht="16.5" customHeight="1">
      <c r="A169" s="35"/>
      <c r="B169" s="36"/>
      <c r="C169" s="224" t="s">
        <v>290</v>
      </c>
      <c r="D169" s="224" t="s">
        <v>184</v>
      </c>
      <c r="E169" s="225" t="s">
        <v>3029</v>
      </c>
      <c r="F169" s="226" t="s">
        <v>3030</v>
      </c>
      <c r="G169" s="227" t="s">
        <v>1177</v>
      </c>
      <c r="H169" s="228">
        <v>1</v>
      </c>
      <c r="I169" s="229"/>
      <c r="J169" s="230">
        <f>ROUND(I169*H169,2)</f>
        <v>0</v>
      </c>
      <c r="K169" s="231"/>
      <c r="L169" s="41"/>
      <c r="M169" s="232" t="s">
        <v>1</v>
      </c>
      <c r="N169" s="233" t="s">
        <v>38</v>
      </c>
      <c r="O169" s="88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3027</v>
      </c>
      <c r="AT169" s="236" t="s">
        <v>184</v>
      </c>
      <c r="AU169" s="236" t="s">
        <v>82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3027</v>
      </c>
      <c r="BM169" s="236" t="s">
        <v>3031</v>
      </c>
    </row>
    <row r="170" s="12" customFormat="1" ht="22.8" customHeight="1">
      <c r="A170" s="12"/>
      <c r="B170" s="208"/>
      <c r="C170" s="209"/>
      <c r="D170" s="210" t="s">
        <v>72</v>
      </c>
      <c r="E170" s="222" t="s">
        <v>3032</v>
      </c>
      <c r="F170" s="222" t="s">
        <v>3033</v>
      </c>
      <c r="G170" s="209"/>
      <c r="H170" s="209"/>
      <c r="I170" s="212"/>
      <c r="J170" s="223">
        <f>BK170</f>
        <v>0</v>
      </c>
      <c r="K170" s="209"/>
      <c r="L170" s="214"/>
      <c r="M170" s="215"/>
      <c r="N170" s="216"/>
      <c r="O170" s="216"/>
      <c r="P170" s="217">
        <f>P171</f>
        <v>0</v>
      </c>
      <c r="Q170" s="216"/>
      <c r="R170" s="217">
        <f>R171</f>
        <v>0</v>
      </c>
      <c r="S170" s="216"/>
      <c r="T170" s="218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9" t="s">
        <v>202</v>
      </c>
      <c r="AT170" s="220" t="s">
        <v>72</v>
      </c>
      <c r="AU170" s="220" t="s">
        <v>80</v>
      </c>
      <c r="AY170" s="219" t="s">
        <v>182</v>
      </c>
      <c r="BK170" s="221">
        <f>BK171</f>
        <v>0</v>
      </c>
    </row>
    <row r="171" s="2" customFormat="1" ht="16.5" customHeight="1">
      <c r="A171" s="35"/>
      <c r="B171" s="36"/>
      <c r="C171" s="224" t="s">
        <v>294</v>
      </c>
      <c r="D171" s="224" t="s">
        <v>184</v>
      </c>
      <c r="E171" s="225" t="s">
        <v>3034</v>
      </c>
      <c r="F171" s="226" t="s">
        <v>3035</v>
      </c>
      <c r="G171" s="227" t="s">
        <v>1177</v>
      </c>
      <c r="H171" s="228">
        <v>1</v>
      </c>
      <c r="I171" s="229"/>
      <c r="J171" s="230">
        <f>ROUND(I171*H171,2)</f>
        <v>0</v>
      </c>
      <c r="K171" s="231"/>
      <c r="L171" s="41"/>
      <c r="M171" s="238" t="s">
        <v>1</v>
      </c>
      <c r="N171" s="239" t="s">
        <v>38</v>
      </c>
      <c r="O171" s="240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3027</v>
      </c>
      <c r="AT171" s="236" t="s">
        <v>184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3027</v>
      </c>
      <c r="BM171" s="236" t="s">
        <v>3036</v>
      </c>
    </row>
    <row r="172" s="2" customFormat="1" ht="6.96" customHeight="1">
      <c r="A172" s="35"/>
      <c r="B172" s="63"/>
      <c r="C172" s="64"/>
      <c r="D172" s="64"/>
      <c r="E172" s="64"/>
      <c r="F172" s="64"/>
      <c r="G172" s="64"/>
      <c r="H172" s="64"/>
      <c r="I172" s="64"/>
      <c r="J172" s="64"/>
      <c r="K172" s="64"/>
      <c r="L172" s="41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sheet="1" autoFilter="0" formatColumns="0" formatRows="0" objects="1" scenarios="1" spinCount="100000" saltValue="JnpoBcAJ1v0LDqPfw5u2wjpqf4cVwUQfFiN2/2iBqbW0PJfHNgcN4DUwTino01670pI37IIsnEN9bTz91/3C2g==" hashValue="n1wpkU6LqPKtfbzV/vPkMVfIHdGIkWuZfIg0hOBLU/LBZ+d+lhAWRqjVIEEa4sIX0LFRcO8lwuZLogPEnn2vuQ==" algorithmName="SHA-512" password="CC35"/>
  <autoFilter ref="C130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2952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3037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ROUND(J140,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ROUND((SUM(BE140:BE248)),  2)</f>
        <v>0</v>
      </c>
      <c r="G35" s="35"/>
      <c r="H35" s="35"/>
      <c r="I35" s="161">
        <v>0.20999999999999999</v>
      </c>
      <c r="J35" s="160">
        <f>ROUND(((SUM(BE140:BE248))*I35),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ROUND((SUM(BF140:BF248)),  2)</f>
        <v>0</v>
      </c>
      <c r="G36" s="35"/>
      <c r="H36" s="35"/>
      <c r="I36" s="161">
        <v>0.12</v>
      </c>
      <c r="J36" s="160">
        <f>ROUND(((SUM(BF140:BF248))*I36),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ROUND((SUM(BG140:BG248)),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ROUND((SUM(BH140:BH248)),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ROUND((SUM(BI140:BI248)),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2952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02 - Vnitřní kanalizace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J140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156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157</v>
      </c>
      <c r="E100" s="193"/>
      <c r="F100" s="193"/>
      <c r="G100" s="193"/>
      <c r="H100" s="193"/>
      <c r="I100" s="193"/>
      <c r="J100" s="194">
        <f>J142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400</v>
      </c>
      <c r="E101" s="193"/>
      <c r="F101" s="193"/>
      <c r="G101" s="193"/>
      <c r="H101" s="193"/>
      <c r="I101" s="193"/>
      <c r="J101" s="194">
        <f>J154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401</v>
      </c>
      <c r="E102" s="193"/>
      <c r="F102" s="193"/>
      <c r="G102" s="193"/>
      <c r="H102" s="193"/>
      <c r="I102" s="193"/>
      <c r="J102" s="194">
        <f>J156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403</v>
      </c>
      <c r="E103" s="193"/>
      <c r="F103" s="193"/>
      <c r="G103" s="193"/>
      <c r="H103" s="193"/>
      <c r="I103" s="193"/>
      <c r="J103" s="194">
        <f>J162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405</v>
      </c>
      <c r="E104" s="193"/>
      <c r="F104" s="193"/>
      <c r="G104" s="193"/>
      <c r="H104" s="193"/>
      <c r="I104" s="193"/>
      <c r="J104" s="194">
        <f>J164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3038</v>
      </c>
      <c r="E105" s="193"/>
      <c r="F105" s="193"/>
      <c r="G105" s="193"/>
      <c r="H105" s="193"/>
      <c r="I105" s="193"/>
      <c r="J105" s="194">
        <f>J170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158</v>
      </c>
      <c r="E106" s="193"/>
      <c r="F106" s="193"/>
      <c r="G106" s="193"/>
      <c r="H106" s="193"/>
      <c r="I106" s="193"/>
      <c r="J106" s="194">
        <f>J183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30"/>
      <c r="D107" s="192" t="s">
        <v>159</v>
      </c>
      <c r="E107" s="193"/>
      <c r="F107" s="193"/>
      <c r="G107" s="193"/>
      <c r="H107" s="193"/>
      <c r="I107" s="193"/>
      <c r="J107" s="194">
        <f>J186</f>
        <v>0</v>
      </c>
      <c r="K107" s="130"/>
      <c r="L107" s="19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1"/>
      <c r="C108" s="130"/>
      <c r="D108" s="192" t="s">
        <v>408</v>
      </c>
      <c r="E108" s="193"/>
      <c r="F108" s="193"/>
      <c r="G108" s="193"/>
      <c r="H108" s="193"/>
      <c r="I108" s="193"/>
      <c r="J108" s="194">
        <f>J192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5"/>
      <c r="C109" s="186"/>
      <c r="D109" s="187" t="s">
        <v>160</v>
      </c>
      <c r="E109" s="188"/>
      <c r="F109" s="188"/>
      <c r="G109" s="188"/>
      <c r="H109" s="188"/>
      <c r="I109" s="188"/>
      <c r="J109" s="189">
        <f>J195</f>
        <v>0</v>
      </c>
      <c r="K109" s="186"/>
      <c r="L109" s="19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1"/>
      <c r="C110" s="130"/>
      <c r="D110" s="192" t="s">
        <v>410</v>
      </c>
      <c r="E110" s="193"/>
      <c r="F110" s="193"/>
      <c r="G110" s="193"/>
      <c r="H110" s="193"/>
      <c r="I110" s="193"/>
      <c r="J110" s="194">
        <f>J196</f>
        <v>0</v>
      </c>
      <c r="K110" s="130"/>
      <c r="L110" s="19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1"/>
      <c r="C111" s="130"/>
      <c r="D111" s="192" t="s">
        <v>413</v>
      </c>
      <c r="E111" s="193"/>
      <c r="F111" s="193"/>
      <c r="G111" s="193"/>
      <c r="H111" s="193"/>
      <c r="I111" s="193"/>
      <c r="J111" s="194">
        <f>J201</f>
        <v>0</v>
      </c>
      <c r="K111" s="130"/>
      <c r="L111" s="19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1"/>
      <c r="C112" s="130"/>
      <c r="D112" s="192" t="s">
        <v>3039</v>
      </c>
      <c r="E112" s="193"/>
      <c r="F112" s="193"/>
      <c r="G112" s="193"/>
      <c r="H112" s="193"/>
      <c r="I112" s="193"/>
      <c r="J112" s="194">
        <f>J221</f>
        <v>0</v>
      </c>
      <c r="K112" s="130"/>
      <c r="L112" s="19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1"/>
      <c r="C113" s="130"/>
      <c r="D113" s="192" t="s">
        <v>414</v>
      </c>
      <c r="E113" s="193"/>
      <c r="F113" s="193"/>
      <c r="G113" s="193"/>
      <c r="H113" s="193"/>
      <c r="I113" s="193"/>
      <c r="J113" s="194">
        <f>J227</f>
        <v>0</v>
      </c>
      <c r="K113" s="130"/>
      <c r="L113" s="19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1"/>
      <c r="C114" s="130"/>
      <c r="D114" s="192" t="s">
        <v>3040</v>
      </c>
      <c r="E114" s="193"/>
      <c r="F114" s="193"/>
      <c r="G114" s="193"/>
      <c r="H114" s="193"/>
      <c r="I114" s="193"/>
      <c r="J114" s="194">
        <f>J232</f>
        <v>0</v>
      </c>
      <c r="K114" s="130"/>
      <c r="L114" s="19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1"/>
      <c r="C115" s="130"/>
      <c r="D115" s="192" t="s">
        <v>418</v>
      </c>
      <c r="E115" s="193"/>
      <c r="F115" s="193"/>
      <c r="G115" s="193"/>
      <c r="H115" s="193"/>
      <c r="I115" s="193"/>
      <c r="J115" s="194">
        <f>J239</f>
        <v>0</v>
      </c>
      <c r="K115" s="130"/>
      <c r="L115" s="19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5"/>
      <c r="C116" s="186"/>
      <c r="D116" s="187" t="s">
        <v>2956</v>
      </c>
      <c r="E116" s="188"/>
      <c r="F116" s="188"/>
      <c r="G116" s="188"/>
      <c r="H116" s="188"/>
      <c r="I116" s="188"/>
      <c r="J116" s="189">
        <f>J243</f>
        <v>0</v>
      </c>
      <c r="K116" s="186"/>
      <c r="L116" s="19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1"/>
      <c r="C117" s="130"/>
      <c r="D117" s="192" t="s">
        <v>2957</v>
      </c>
      <c r="E117" s="193"/>
      <c r="F117" s="193"/>
      <c r="G117" s="193"/>
      <c r="H117" s="193"/>
      <c r="I117" s="193"/>
      <c r="J117" s="194">
        <f>J244</f>
        <v>0</v>
      </c>
      <c r="K117" s="130"/>
      <c r="L117" s="19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1"/>
      <c r="C118" s="130"/>
      <c r="D118" s="192" t="s">
        <v>2958</v>
      </c>
      <c r="E118" s="193"/>
      <c r="F118" s="193"/>
      <c r="G118" s="193"/>
      <c r="H118" s="193"/>
      <c r="I118" s="193"/>
      <c r="J118" s="194">
        <f>J247</f>
        <v>0</v>
      </c>
      <c r="K118" s="130"/>
      <c r="L118" s="19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3"/>
      <c r="C120" s="64"/>
      <c r="D120" s="64"/>
      <c r="E120" s="64"/>
      <c r="F120" s="64"/>
      <c r="G120" s="64"/>
      <c r="H120" s="64"/>
      <c r="I120" s="64"/>
      <c r="J120" s="64"/>
      <c r="K120" s="6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167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16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6.25" customHeight="1">
      <c r="A128" s="35"/>
      <c r="B128" s="36"/>
      <c r="C128" s="37"/>
      <c r="D128" s="37"/>
      <c r="E128" s="180" t="str">
        <f>E7</f>
        <v>Dejvické divadlo-Přístavba a stavební úpravy objektu č.p.1084, k.ú. Dejvice, Zelená 15a,Praha 6</v>
      </c>
      <c r="F128" s="29"/>
      <c r="G128" s="29"/>
      <c r="H128" s="29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" customFormat="1" ht="12" customHeight="1">
      <c r="B129" s="18"/>
      <c r="C129" s="29" t="s">
        <v>149</v>
      </c>
      <c r="D129" s="19"/>
      <c r="E129" s="19"/>
      <c r="F129" s="19"/>
      <c r="G129" s="19"/>
      <c r="H129" s="19"/>
      <c r="I129" s="19"/>
      <c r="J129" s="19"/>
      <c r="K129" s="19"/>
      <c r="L129" s="17"/>
    </row>
    <row r="130" s="2" customFormat="1" ht="16.5" customHeight="1">
      <c r="A130" s="35"/>
      <c r="B130" s="36"/>
      <c r="C130" s="37"/>
      <c r="D130" s="37"/>
      <c r="E130" s="180" t="s">
        <v>2952</v>
      </c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2953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73" t="str">
        <f>E11</f>
        <v>02 - Vnitřní kanalizace</v>
      </c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20</v>
      </c>
      <c r="D134" s="37"/>
      <c r="E134" s="37"/>
      <c r="F134" s="24" t="str">
        <f>F14</f>
        <v xml:space="preserve"> </v>
      </c>
      <c r="G134" s="37"/>
      <c r="H134" s="37"/>
      <c r="I134" s="29" t="s">
        <v>22</v>
      </c>
      <c r="J134" s="76" t="str">
        <f>IF(J14="","",J14)</f>
        <v>15. 12. 2024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24</v>
      </c>
      <c r="D136" s="37"/>
      <c r="E136" s="37"/>
      <c r="F136" s="24" t="str">
        <f>E17</f>
        <v xml:space="preserve"> </v>
      </c>
      <c r="G136" s="37"/>
      <c r="H136" s="37"/>
      <c r="I136" s="29" t="s">
        <v>29</v>
      </c>
      <c r="J136" s="33" t="str">
        <f>E23</f>
        <v xml:space="preserve"> 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27</v>
      </c>
      <c r="D137" s="37"/>
      <c r="E137" s="37"/>
      <c r="F137" s="24" t="str">
        <f>IF(E20="","",E20)</f>
        <v>Vyplň údaj</v>
      </c>
      <c r="G137" s="37"/>
      <c r="H137" s="37"/>
      <c r="I137" s="29" t="s">
        <v>31</v>
      </c>
      <c r="J137" s="33" t="str">
        <f>E26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0.32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11" customFormat="1" ht="29.28" customHeight="1">
      <c r="A139" s="196"/>
      <c r="B139" s="197"/>
      <c r="C139" s="198" t="s">
        <v>168</v>
      </c>
      <c r="D139" s="199" t="s">
        <v>58</v>
      </c>
      <c r="E139" s="199" t="s">
        <v>54</v>
      </c>
      <c r="F139" s="199" t="s">
        <v>55</v>
      </c>
      <c r="G139" s="199" t="s">
        <v>169</v>
      </c>
      <c r="H139" s="199" t="s">
        <v>170</v>
      </c>
      <c r="I139" s="199" t="s">
        <v>171</v>
      </c>
      <c r="J139" s="200" t="s">
        <v>153</v>
      </c>
      <c r="K139" s="201" t="s">
        <v>172</v>
      </c>
      <c r="L139" s="202"/>
      <c r="M139" s="97" t="s">
        <v>1</v>
      </c>
      <c r="N139" s="98" t="s">
        <v>37</v>
      </c>
      <c r="O139" s="98" t="s">
        <v>173</v>
      </c>
      <c r="P139" s="98" t="s">
        <v>174</v>
      </c>
      <c r="Q139" s="98" t="s">
        <v>175</v>
      </c>
      <c r="R139" s="98" t="s">
        <v>176</v>
      </c>
      <c r="S139" s="98" t="s">
        <v>177</v>
      </c>
      <c r="T139" s="99" t="s">
        <v>178</v>
      </c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</row>
    <row r="140" s="2" customFormat="1" ht="22.8" customHeight="1">
      <c r="A140" s="35"/>
      <c r="B140" s="36"/>
      <c r="C140" s="104" t="s">
        <v>179</v>
      </c>
      <c r="D140" s="37"/>
      <c r="E140" s="37"/>
      <c r="F140" s="37"/>
      <c r="G140" s="37"/>
      <c r="H140" s="37"/>
      <c r="I140" s="37"/>
      <c r="J140" s="203">
        <f>BK140</f>
        <v>0</v>
      </c>
      <c r="K140" s="37"/>
      <c r="L140" s="41"/>
      <c r="M140" s="100"/>
      <c r="N140" s="204"/>
      <c r="O140" s="101"/>
      <c r="P140" s="205">
        <f>P141+P195+P243</f>
        <v>0</v>
      </c>
      <c r="Q140" s="101"/>
      <c r="R140" s="205">
        <f>R141+R195+R243</f>
        <v>44.499019400000002</v>
      </c>
      <c r="S140" s="101"/>
      <c r="T140" s="206">
        <f>T141+T195+T243</f>
        <v>1.6696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72</v>
      </c>
      <c r="AU140" s="14" t="s">
        <v>155</v>
      </c>
      <c r="BK140" s="207">
        <f>BK141+BK195+BK243</f>
        <v>0</v>
      </c>
    </row>
    <row r="141" s="12" customFormat="1" ht="25.92" customHeight="1">
      <c r="A141" s="12"/>
      <c r="B141" s="208"/>
      <c r="C141" s="209"/>
      <c r="D141" s="210" t="s">
        <v>72</v>
      </c>
      <c r="E141" s="211" t="s">
        <v>180</v>
      </c>
      <c r="F141" s="211" t="s">
        <v>181</v>
      </c>
      <c r="G141" s="209"/>
      <c r="H141" s="209"/>
      <c r="I141" s="212"/>
      <c r="J141" s="213">
        <f>BK141</f>
        <v>0</v>
      </c>
      <c r="K141" s="209"/>
      <c r="L141" s="214"/>
      <c r="M141" s="215"/>
      <c r="N141" s="216"/>
      <c r="O141" s="216"/>
      <c r="P141" s="217">
        <f>P142+P154+P156+P162+P164+P170+P183+P186+P192</f>
        <v>0</v>
      </c>
      <c r="Q141" s="216"/>
      <c r="R141" s="217">
        <f>R142+R154+R156+R162+R164+R170+R183+R186+R192</f>
        <v>44.152649400000001</v>
      </c>
      <c r="S141" s="216"/>
      <c r="T141" s="218">
        <f>T142+T154+T156+T162+T164+T170+T183+T186+T192</f>
        <v>1.6299999999999999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9" t="s">
        <v>80</v>
      </c>
      <c r="AT141" s="220" t="s">
        <v>72</v>
      </c>
      <c r="AU141" s="220" t="s">
        <v>73</v>
      </c>
      <c r="AY141" s="219" t="s">
        <v>182</v>
      </c>
      <c r="BK141" s="221">
        <f>BK142+BK154+BK156+BK162+BK164+BK170+BK183+BK186+BK192</f>
        <v>0</v>
      </c>
    </row>
    <row r="142" s="12" customFormat="1" ht="22.8" customHeight="1">
      <c r="A142" s="12"/>
      <c r="B142" s="208"/>
      <c r="C142" s="209"/>
      <c r="D142" s="210" t="s">
        <v>72</v>
      </c>
      <c r="E142" s="222" t="s">
        <v>80</v>
      </c>
      <c r="F142" s="222" t="s">
        <v>183</v>
      </c>
      <c r="G142" s="209"/>
      <c r="H142" s="209"/>
      <c r="I142" s="212"/>
      <c r="J142" s="223">
        <f>BK142</f>
        <v>0</v>
      </c>
      <c r="K142" s="209"/>
      <c r="L142" s="214"/>
      <c r="M142" s="215"/>
      <c r="N142" s="216"/>
      <c r="O142" s="216"/>
      <c r="P142" s="217">
        <f>SUM(P143:P153)</f>
        <v>0</v>
      </c>
      <c r="Q142" s="216"/>
      <c r="R142" s="217">
        <f>SUM(R143:R153)</f>
        <v>24</v>
      </c>
      <c r="S142" s="216"/>
      <c r="T142" s="218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9" t="s">
        <v>80</v>
      </c>
      <c r="AT142" s="220" t="s">
        <v>72</v>
      </c>
      <c r="AU142" s="220" t="s">
        <v>80</v>
      </c>
      <c r="AY142" s="219" t="s">
        <v>182</v>
      </c>
      <c r="BK142" s="221">
        <f>SUM(BK143:BK153)</f>
        <v>0</v>
      </c>
    </row>
    <row r="143" s="2" customFormat="1" ht="33" customHeight="1">
      <c r="A143" s="35"/>
      <c r="B143" s="36"/>
      <c r="C143" s="224" t="s">
        <v>80</v>
      </c>
      <c r="D143" s="224" t="s">
        <v>184</v>
      </c>
      <c r="E143" s="225" t="s">
        <v>451</v>
      </c>
      <c r="F143" s="226" t="s">
        <v>452</v>
      </c>
      <c r="G143" s="227" t="s">
        <v>186</v>
      </c>
      <c r="H143" s="228">
        <v>70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187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187</v>
      </c>
      <c r="BM143" s="236" t="s">
        <v>3041</v>
      </c>
    </row>
    <row r="144" s="2" customFormat="1" ht="33" customHeight="1">
      <c r="A144" s="35"/>
      <c r="B144" s="36"/>
      <c r="C144" s="224" t="s">
        <v>82</v>
      </c>
      <c r="D144" s="224" t="s">
        <v>184</v>
      </c>
      <c r="E144" s="225" t="s">
        <v>3042</v>
      </c>
      <c r="F144" s="226" t="s">
        <v>3043</v>
      </c>
      <c r="G144" s="227" t="s">
        <v>186</v>
      </c>
      <c r="H144" s="228">
        <v>18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187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187</v>
      </c>
      <c r="BM144" s="236" t="s">
        <v>3044</v>
      </c>
    </row>
    <row r="145" s="2" customFormat="1" ht="37.8" customHeight="1">
      <c r="A145" s="35"/>
      <c r="B145" s="36"/>
      <c r="C145" s="224" t="s">
        <v>194</v>
      </c>
      <c r="D145" s="224" t="s">
        <v>184</v>
      </c>
      <c r="E145" s="225" t="s">
        <v>503</v>
      </c>
      <c r="F145" s="226" t="s">
        <v>504</v>
      </c>
      <c r="G145" s="227" t="s">
        <v>186</v>
      </c>
      <c r="H145" s="228">
        <v>18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187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187</v>
      </c>
      <c r="BM145" s="236" t="s">
        <v>3045</v>
      </c>
    </row>
    <row r="146" s="2" customFormat="1" ht="37.8" customHeight="1">
      <c r="A146" s="35"/>
      <c r="B146" s="36"/>
      <c r="C146" s="224" t="s">
        <v>187</v>
      </c>
      <c r="D146" s="224" t="s">
        <v>184</v>
      </c>
      <c r="E146" s="225" t="s">
        <v>506</v>
      </c>
      <c r="F146" s="226" t="s">
        <v>507</v>
      </c>
      <c r="G146" s="227" t="s">
        <v>186</v>
      </c>
      <c r="H146" s="228">
        <v>162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187</v>
      </c>
      <c r="AT146" s="236" t="s">
        <v>184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187</v>
      </c>
      <c r="BM146" s="236" t="s">
        <v>3046</v>
      </c>
    </row>
    <row r="147" s="2" customFormat="1" ht="37.8" customHeight="1">
      <c r="A147" s="35"/>
      <c r="B147" s="36"/>
      <c r="C147" s="224" t="s">
        <v>202</v>
      </c>
      <c r="D147" s="224" t="s">
        <v>184</v>
      </c>
      <c r="E147" s="225" t="s">
        <v>524</v>
      </c>
      <c r="F147" s="226" t="s">
        <v>525</v>
      </c>
      <c r="G147" s="227" t="s">
        <v>186</v>
      </c>
      <c r="H147" s="228">
        <v>18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187</v>
      </c>
      <c r="AT147" s="236" t="s">
        <v>184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187</v>
      </c>
      <c r="BM147" s="236" t="s">
        <v>3047</v>
      </c>
    </row>
    <row r="148" s="2" customFormat="1" ht="37.8" customHeight="1">
      <c r="A148" s="35"/>
      <c r="B148" s="36"/>
      <c r="C148" s="224" t="s">
        <v>206</v>
      </c>
      <c r="D148" s="224" t="s">
        <v>184</v>
      </c>
      <c r="E148" s="225" t="s">
        <v>527</v>
      </c>
      <c r="F148" s="226" t="s">
        <v>528</v>
      </c>
      <c r="G148" s="227" t="s">
        <v>186</v>
      </c>
      <c r="H148" s="228">
        <v>180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187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187</v>
      </c>
      <c r="BM148" s="236" t="s">
        <v>3048</v>
      </c>
    </row>
    <row r="149" s="2" customFormat="1" ht="24.15" customHeight="1">
      <c r="A149" s="35"/>
      <c r="B149" s="36"/>
      <c r="C149" s="224" t="s">
        <v>210</v>
      </c>
      <c r="D149" s="224" t="s">
        <v>184</v>
      </c>
      <c r="E149" s="225" t="s">
        <v>3049</v>
      </c>
      <c r="F149" s="226" t="s">
        <v>3050</v>
      </c>
      <c r="G149" s="227" t="s">
        <v>186</v>
      </c>
      <c r="H149" s="228">
        <v>18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187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187</v>
      </c>
      <c r="BM149" s="236" t="s">
        <v>3051</v>
      </c>
    </row>
    <row r="150" s="2" customFormat="1" ht="24.15" customHeight="1">
      <c r="A150" s="35"/>
      <c r="B150" s="36"/>
      <c r="C150" s="224" t="s">
        <v>214</v>
      </c>
      <c r="D150" s="224" t="s">
        <v>184</v>
      </c>
      <c r="E150" s="225" t="s">
        <v>536</v>
      </c>
      <c r="F150" s="226" t="s">
        <v>537</v>
      </c>
      <c r="G150" s="227" t="s">
        <v>220</v>
      </c>
      <c r="H150" s="228">
        <v>32.399999999999999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187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187</v>
      </c>
      <c r="BM150" s="236" t="s">
        <v>3052</v>
      </c>
    </row>
    <row r="151" s="2" customFormat="1" ht="24.15" customHeight="1">
      <c r="A151" s="35"/>
      <c r="B151" s="36"/>
      <c r="C151" s="224" t="s">
        <v>189</v>
      </c>
      <c r="D151" s="224" t="s">
        <v>184</v>
      </c>
      <c r="E151" s="225" t="s">
        <v>3053</v>
      </c>
      <c r="F151" s="226" t="s">
        <v>3054</v>
      </c>
      <c r="G151" s="227" t="s">
        <v>186</v>
      </c>
      <c r="H151" s="228">
        <v>52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187</v>
      </c>
      <c r="AT151" s="236" t="s">
        <v>184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187</v>
      </c>
      <c r="BM151" s="236" t="s">
        <v>3055</v>
      </c>
    </row>
    <row r="152" s="2" customFormat="1" ht="24.15" customHeight="1">
      <c r="A152" s="35"/>
      <c r="B152" s="36"/>
      <c r="C152" s="224" t="s">
        <v>136</v>
      </c>
      <c r="D152" s="224" t="s">
        <v>184</v>
      </c>
      <c r="E152" s="225" t="s">
        <v>3056</v>
      </c>
      <c r="F152" s="226" t="s">
        <v>3057</v>
      </c>
      <c r="G152" s="227" t="s">
        <v>186</v>
      </c>
      <c r="H152" s="228">
        <v>12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187</v>
      </c>
      <c r="AT152" s="236" t="s">
        <v>184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187</v>
      </c>
      <c r="BM152" s="236" t="s">
        <v>3058</v>
      </c>
    </row>
    <row r="153" s="2" customFormat="1" ht="16.5" customHeight="1">
      <c r="A153" s="35"/>
      <c r="B153" s="36"/>
      <c r="C153" s="243" t="s">
        <v>139</v>
      </c>
      <c r="D153" s="243" t="s">
        <v>469</v>
      </c>
      <c r="E153" s="244" t="s">
        <v>3059</v>
      </c>
      <c r="F153" s="245" t="s">
        <v>3060</v>
      </c>
      <c r="G153" s="246" t="s">
        <v>220</v>
      </c>
      <c r="H153" s="247">
        <v>24</v>
      </c>
      <c r="I153" s="248"/>
      <c r="J153" s="249">
        <f>ROUND(I153*H153,2)</f>
        <v>0</v>
      </c>
      <c r="K153" s="250"/>
      <c r="L153" s="251"/>
      <c r="M153" s="252" t="s">
        <v>1</v>
      </c>
      <c r="N153" s="253" t="s">
        <v>38</v>
      </c>
      <c r="O153" s="88"/>
      <c r="P153" s="234">
        <f>O153*H153</f>
        <v>0</v>
      </c>
      <c r="Q153" s="234">
        <v>1</v>
      </c>
      <c r="R153" s="234">
        <f>Q153*H153</f>
        <v>24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214</v>
      </c>
      <c r="AT153" s="236" t="s">
        <v>469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187</v>
      </c>
      <c r="BM153" s="236" t="s">
        <v>3061</v>
      </c>
    </row>
    <row r="154" s="12" customFormat="1" ht="22.8" customHeight="1">
      <c r="A154" s="12"/>
      <c r="B154" s="208"/>
      <c r="C154" s="209"/>
      <c r="D154" s="210" t="s">
        <v>72</v>
      </c>
      <c r="E154" s="222" t="s">
        <v>82</v>
      </c>
      <c r="F154" s="222" t="s">
        <v>557</v>
      </c>
      <c r="G154" s="209"/>
      <c r="H154" s="209"/>
      <c r="I154" s="212"/>
      <c r="J154" s="223">
        <f>BK154</f>
        <v>0</v>
      </c>
      <c r="K154" s="209"/>
      <c r="L154" s="214"/>
      <c r="M154" s="215"/>
      <c r="N154" s="216"/>
      <c r="O154" s="216"/>
      <c r="P154" s="217">
        <f>P155</f>
        <v>0</v>
      </c>
      <c r="Q154" s="216"/>
      <c r="R154" s="217">
        <f>R155</f>
        <v>5.8282999999999996</v>
      </c>
      <c r="S154" s="216"/>
      <c r="T154" s="218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9" t="s">
        <v>80</v>
      </c>
      <c r="AT154" s="220" t="s">
        <v>72</v>
      </c>
      <c r="AU154" s="220" t="s">
        <v>80</v>
      </c>
      <c r="AY154" s="219" t="s">
        <v>182</v>
      </c>
      <c r="BK154" s="221">
        <f>BK155</f>
        <v>0</v>
      </c>
    </row>
    <row r="155" s="2" customFormat="1" ht="16.5" customHeight="1">
      <c r="A155" s="35"/>
      <c r="B155" s="36"/>
      <c r="C155" s="224" t="s">
        <v>8</v>
      </c>
      <c r="D155" s="224" t="s">
        <v>184</v>
      </c>
      <c r="E155" s="225" t="s">
        <v>3062</v>
      </c>
      <c r="F155" s="226" t="s">
        <v>3063</v>
      </c>
      <c r="G155" s="227" t="s">
        <v>186</v>
      </c>
      <c r="H155" s="228">
        <v>2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2.9141499999999998</v>
      </c>
      <c r="R155" s="234">
        <f>Q155*H155</f>
        <v>5.8282999999999996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187</v>
      </c>
      <c r="AT155" s="236" t="s">
        <v>184</v>
      </c>
      <c r="AU155" s="236" t="s">
        <v>82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187</v>
      </c>
      <c r="BM155" s="236" t="s">
        <v>3064</v>
      </c>
    </row>
    <row r="156" s="12" customFormat="1" ht="22.8" customHeight="1">
      <c r="A156" s="12"/>
      <c r="B156" s="208"/>
      <c r="C156" s="209"/>
      <c r="D156" s="210" t="s">
        <v>72</v>
      </c>
      <c r="E156" s="222" t="s">
        <v>194</v>
      </c>
      <c r="F156" s="222" t="s">
        <v>698</v>
      </c>
      <c r="G156" s="209"/>
      <c r="H156" s="209"/>
      <c r="I156" s="212"/>
      <c r="J156" s="223">
        <f>BK156</f>
        <v>0</v>
      </c>
      <c r="K156" s="209"/>
      <c r="L156" s="214"/>
      <c r="M156" s="215"/>
      <c r="N156" s="216"/>
      <c r="O156" s="216"/>
      <c r="P156" s="217">
        <f>SUM(P157:P161)</f>
        <v>0</v>
      </c>
      <c r="Q156" s="216"/>
      <c r="R156" s="217">
        <f>SUM(R157:R161)</f>
        <v>10.689999999999998</v>
      </c>
      <c r="S156" s="216"/>
      <c r="T156" s="218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9" t="s">
        <v>80</v>
      </c>
      <c r="AT156" s="220" t="s">
        <v>72</v>
      </c>
      <c r="AU156" s="220" t="s">
        <v>80</v>
      </c>
      <c r="AY156" s="219" t="s">
        <v>182</v>
      </c>
      <c r="BK156" s="221">
        <f>SUM(BK157:BK161)</f>
        <v>0</v>
      </c>
    </row>
    <row r="157" s="2" customFormat="1" ht="24.15" customHeight="1">
      <c r="A157" s="35"/>
      <c r="B157" s="36"/>
      <c r="C157" s="224" t="s">
        <v>142</v>
      </c>
      <c r="D157" s="224" t="s">
        <v>184</v>
      </c>
      <c r="E157" s="225" t="s">
        <v>3065</v>
      </c>
      <c r="F157" s="226" t="s">
        <v>3066</v>
      </c>
      <c r="G157" s="227" t="s">
        <v>241</v>
      </c>
      <c r="H157" s="228">
        <v>5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0.002</v>
      </c>
      <c r="R157" s="234">
        <f>Q157*H157</f>
        <v>0.01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187</v>
      </c>
      <c r="AT157" s="236" t="s">
        <v>184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187</v>
      </c>
      <c r="BM157" s="236" t="s">
        <v>3067</v>
      </c>
    </row>
    <row r="158" s="2" customFormat="1" ht="24.15" customHeight="1">
      <c r="A158" s="35"/>
      <c r="B158" s="36"/>
      <c r="C158" s="243" t="s">
        <v>145</v>
      </c>
      <c r="D158" s="243" t="s">
        <v>469</v>
      </c>
      <c r="E158" s="244" t="s">
        <v>3068</v>
      </c>
      <c r="F158" s="245" t="s">
        <v>3069</v>
      </c>
      <c r="G158" s="246" t="s">
        <v>241</v>
      </c>
      <c r="H158" s="247">
        <v>1</v>
      </c>
      <c r="I158" s="248"/>
      <c r="J158" s="249">
        <f>ROUND(I158*H158,2)</f>
        <v>0</v>
      </c>
      <c r="K158" s="250"/>
      <c r="L158" s="251"/>
      <c r="M158" s="252" t="s">
        <v>1</v>
      </c>
      <c r="N158" s="253" t="s">
        <v>38</v>
      </c>
      <c r="O158" s="88"/>
      <c r="P158" s="234">
        <f>O158*H158</f>
        <v>0</v>
      </c>
      <c r="Q158" s="234">
        <v>4.5800000000000001</v>
      </c>
      <c r="R158" s="234">
        <f>Q158*H158</f>
        <v>4.5800000000000001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308</v>
      </c>
      <c r="AT158" s="236" t="s">
        <v>469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243</v>
      </c>
      <c r="BM158" s="236" t="s">
        <v>3070</v>
      </c>
    </row>
    <row r="159" s="2" customFormat="1" ht="24.15" customHeight="1">
      <c r="A159" s="35"/>
      <c r="B159" s="36"/>
      <c r="C159" s="243" t="s">
        <v>238</v>
      </c>
      <c r="D159" s="243" t="s">
        <v>469</v>
      </c>
      <c r="E159" s="244" t="s">
        <v>3071</v>
      </c>
      <c r="F159" s="245" t="s">
        <v>3072</v>
      </c>
      <c r="G159" s="246" t="s">
        <v>241</v>
      </c>
      <c r="H159" s="247">
        <v>3</v>
      </c>
      <c r="I159" s="248"/>
      <c r="J159" s="249">
        <f>ROUND(I159*H159,2)</f>
        <v>0</v>
      </c>
      <c r="K159" s="250"/>
      <c r="L159" s="251"/>
      <c r="M159" s="252" t="s">
        <v>1</v>
      </c>
      <c r="N159" s="253" t="s">
        <v>38</v>
      </c>
      <c r="O159" s="88"/>
      <c r="P159" s="234">
        <f>O159*H159</f>
        <v>0</v>
      </c>
      <c r="Q159" s="234">
        <v>1.74</v>
      </c>
      <c r="R159" s="234">
        <f>Q159*H159</f>
        <v>5.2199999999999998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308</v>
      </c>
      <c r="AT159" s="236" t="s">
        <v>469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243</v>
      </c>
      <c r="BM159" s="236" t="s">
        <v>3073</v>
      </c>
    </row>
    <row r="160" s="2" customFormat="1" ht="24.15" customHeight="1">
      <c r="A160" s="35"/>
      <c r="B160" s="36"/>
      <c r="C160" s="243" t="s">
        <v>243</v>
      </c>
      <c r="D160" s="243" t="s">
        <v>469</v>
      </c>
      <c r="E160" s="244" t="s">
        <v>3074</v>
      </c>
      <c r="F160" s="245" t="s">
        <v>3075</v>
      </c>
      <c r="G160" s="246" t="s">
        <v>241</v>
      </c>
      <c r="H160" s="247">
        <v>1</v>
      </c>
      <c r="I160" s="248"/>
      <c r="J160" s="249">
        <f>ROUND(I160*H160,2)</f>
        <v>0</v>
      </c>
      <c r="K160" s="250"/>
      <c r="L160" s="251"/>
      <c r="M160" s="252" t="s">
        <v>1</v>
      </c>
      <c r="N160" s="253" t="s">
        <v>38</v>
      </c>
      <c r="O160" s="88"/>
      <c r="P160" s="234">
        <f>O160*H160</f>
        <v>0</v>
      </c>
      <c r="Q160" s="234">
        <v>0.87</v>
      </c>
      <c r="R160" s="234">
        <f>Q160*H160</f>
        <v>0.87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308</v>
      </c>
      <c r="AT160" s="236" t="s">
        <v>469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243</v>
      </c>
      <c r="BM160" s="236" t="s">
        <v>3076</v>
      </c>
    </row>
    <row r="161" s="2" customFormat="1" ht="24.15" customHeight="1">
      <c r="A161" s="35"/>
      <c r="B161" s="36"/>
      <c r="C161" s="243" t="s">
        <v>247</v>
      </c>
      <c r="D161" s="243" t="s">
        <v>469</v>
      </c>
      <c r="E161" s="244" t="s">
        <v>3077</v>
      </c>
      <c r="F161" s="245" t="s">
        <v>3078</v>
      </c>
      <c r="G161" s="246" t="s">
        <v>241</v>
      </c>
      <c r="H161" s="247">
        <v>5</v>
      </c>
      <c r="I161" s="248"/>
      <c r="J161" s="249">
        <f>ROUND(I161*H161,2)</f>
        <v>0</v>
      </c>
      <c r="K161" s="250"/>
      <c r="L161" s="251"/>
      <c r="M161" s="252" t="s">
        <v>1</v>
      </c>
      <c r="N161" s="253" t="s">
        <v>38</v>
      </c>
      <c r="O161" s="88"/>
      <c r="P161" s="234">
        <f>O161*H161</f>
        <v>0</v>
      </c>
      <c r="Q161" s="234">
        <v>0.002</v>
      </c>
      <c r="R161" s="234">
        <f>Q161*H161</f>
        <v>0.01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214</v>
      </c>
      <c r="AT161" s="236" t="s">
        <v>469</v>
      </c>
      <c r="AU161" s="236" t="s">
        <v>82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187</v>
      </c>
      <c r="BM161" s="236" t="s">
        <v>3079</v>
      </c>
    </row>
    <row r="162" s="12" customFormat="1" ht="22.8" customHeight="1">
      <c r="A162" s="12"/>
      <c r="B162" s="208"/>
      <c r="C162" s="209"/>
      <c r="D162" s="210" t="s">
        <v>72</v>
      </c>
      <c r="E162" s="222" t="s">
        <v>187</v>
      </c>
      <c r="F162" s="222" t="s">
        <v>901</v>
      </c>
      <c r="G162" s="209"/>
      <c r="H162" s="209"/>
      <c r="I162" s="212"/>
      <c r="J162" s="223">
        <f>BK162</f>
        <v>0</v>
      </c>
      <c r="K162" s="209"/>
      <c r="L162" s="214"/>
      <c r="M162" s="215"/>
      <c r="N162" s="216"/>
      <c r="O162" s="216"/>
      <c r="P162" s="217">
        <f>P163</f>
        <v>0</v>
      </c>
      <c r="Q162" s="216"/>
      <c r="R162" s="217">
        <f>R163</f>
        <v>0</v>
      </c>
      <c r="S162" s="216"/>
      <c r="T162" s="218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9" t="s">
        <v>80</v>
      </c>
      <c r="AT162" s="220" t="s">
        <v>72</v>
      </c>
      <c r="AU162" s="220" t="s">
        <v>80</v>
      </c>
      <c r="AY162" s="219" t="s">
        <v>182</v>
      </c>
      <c r="BK162" s="221">
        <f>BK163</f>
        <v>0</v>
      </c>
    </row>
    <row r="163" s="2" customFormat="1" ht="24.15" customHeight="1">
      <c r="A163" s="35"/>
      <c r="B163" s="36"/>
      <c r="C163" s="224" t="s">
        <v>251</v>
      </c>
      <c r="D163" s="224" t="s">
        <v>184</v>
      </c>
      <c r="E163" s="225" t="s">
        <v>3080</v>
      </c>
      <c r="F163" s="226" t="s">
        <v>3081</v>
      </c>
      <c r="G163" s="227" t="s">
        <v>186</v>
      </c>
      <c r="H163" s="228">
        <v>6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187</v>
      </c>
      <c r="AT163" s="236" t="s">
        <v>184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187</v>
      </c>
      <c r="BM163" s="236" t="s">
        <v>3082</v>
      </c>
    </row>
    <row r="164" s="12" customFormat="1" ht="22.8" customHeight="1">
      <c r="A164" s="12"/>
      <c r="B164" s="208"/>
      <c r="C164" s="209"/>
      <c r="D164" s="210" t="s">
        <v>72</v>
      </c>
      <c r="E164" s="222" t="s">
        <v>206</v>
      </c>
      <c r="F164" s="222" t="s">
        <v>988</v>
      </c>
      <c r="G164" s="209"/>
      <c r="H164" s="209"/>
      <c r="I164" s="212"/>
      <c r="J164" s="223">
        <f>BK164</f>
        <v>0</v>
      </c>
      <c r="K164" s="209"/>
      <c r="L164" s="214"/>
      <c r="M164" s="215"/>
      <c r="N164" s="216"/>
      <c r="O164" s="216"/>
      <c r="P164" s="217">
        <f>SUM(P165:P169)</f>
        <v>0</v>
      </c>
      <c r="Q164" s="216"/>
      <c r="R164" s="217">
        <f>SUM(R165:R169)</f>
        <v>1.9343196</v>
      </c>
      <c r="S164" s="216"/>
      <c r="T164" s="218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9" t="s">
        <v>80</v>
      </c>
      <c r="AT164" s="220" t="s">
        <v>72</v>
      </c>
      <c r="AU164" s="220" t="s">
        <v>80</v>
      </c>
      <c r="AY164" s="219" t="s">
        <v>182</v>
      </c>
      <c r="BK164" s="221">
        <f>SUM(BK165:BK169)</f>
        <v>0</v>
      </c>
    </row>
    <row r="165" s="2" customFormat="1" ht="21.75" customHeight="1">
      <c r="A165" s="35"/>
      <c r="B165" s="36"/>
      <c r="C165" s="224" t="s">
        <v>255</v>
      </c>
      <c r="D165" s="224" t="s">
        <v>184</v>
      </c>
      <c r="E165" s="225" t="s">
        <v>2959</v>
      </c>
      <c r="F165" s="226" t="s">
        <v>2960</v>
      </c>
      <c r="G165" s="227" t="s">
        <v>197</v>
      </c>
      <c r="H165" s="228">
        <v>7.25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0.056000000000000001</v>
      </c>
      <c r="R165" s="234">
        <f>Q165*H165</f>
        <v>0.40600000000000003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187</v>
      </c>
      <c r="AT165" s="236" t="s">
        <v>184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187</v>
      </c>
      <c r="BM165" s="236" t="s">
        <v>3083</v>
      </c>
    </row>
    <row r="166" s="2" customFormat="1" ht="33" customHeight="1">
      <c r="A166" s="35"/>
      <c r="B166" s="36"/>
      <c r="C166" s="224" t="s">
        <v>259</v>
      </c>
      <c r="D166" s="224" t="s">
        <v>184</v>
      </c>
      <c r="E166" s="225" t="s">
        <v>1106</v>
      </c>
      <c r="F166" s="226" t="s">
        <v>1107</v>
      </c>
      <c r="G166" s="227" t="s">
        <v>186</v>
      </c>
      <c r="H166" s="228">
        <v>0.47999999999999998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2.3010199999999998</v>
      </c>
      <c r="R166" s="234">
        <f>Q166*H166</f>
        <v>1.1044896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187</v>
      </c>
      <c r="AT166" s="236" t="s">
        <v>184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187</v>
      </c>
      <c r="BM166" s="236" t="s">
        <v>3084</v>
      </c>
    </row>
    <row r="167" s="2" customFormat="1" ht="24.15" customHeight="1">
      <c r="A167" s="35"/>
      <c r="B167" s="36"/>
      <c r="C167" s="224" t="s">
        <v>7</v>
      </c>
      <c r="D167" s="224" t="s">
        <v>184</v>
      </c>
      <c r="E167" s="225" t="s">
        <v>1114</v>
      </c>
      <c r="F167" s="226" t="s">
        <v>1115</v>
      </c>
      <c r="G167" s="227" t="s">
        <v>186</v>
      </c>
      <c r="H167" s="228">
        <v>0.47999999999999998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38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187</v>
      </c>
      <c r="AT167" s="236" t="s">
        <v>184</v>
      </c>
      <c r="AU167" s="236" t="s">
        <v>82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187</v>
      </c>
      <c r="BM167" s="236" t="s">
        <v>3085</v>
      </c>
    </row>
    <row r="168" s="2" customFormat="1" ht="16.5" customHeight="1">
      <c r="A168" s="35"/>
      <c r="B168" s="36"/>
      <c r="C168" s="224" t="s">
        <v>266</v>
      </c>
      <c r="D168" s="224" t="s">
        <v>184</v>
      </c>
      <c r="E168" s="225" t="s">
        <v>3086</v>
      </c>
      <c r="F168" s="226" t="s">
        <v>3087</v>
      </c>
      <c r="G168" s="227" t="s">
        <v>197</v>
      </c>
      <c r="H168" s="228">
        <v>4</v>
      </c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0.00033</v>
      </c>
      <c r="R168" s="234">
        <f>Q168*H168</f>
        <v>0.00132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187</v>
      </c>
      <c r="AT168" s="236" t="s">
        <v>184</v>
      </c>
      <c r="AU168" s="236" t="s">
        <v>82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187</v>
      </c>
      <c r="BM168" s="236" t="s">
        <v>3088</v>
      </c>
    </row>
    <row r="169" s="2" customFormat="1" ht="16.5" customHeight="1">
      <c r="A169" s="35"/>
      <c r="B169" s="36"/>
      <c r="C169" s="224" t="s">
        <v>270</v>
      </c>
      <c r="D169" s="224" t="s">
        <v>184</v>
      </c>
      <c r="E169" s="225" t="s">
        <v>3089</v>
      </c>
      <c r="F169" s="226" t="s">
        <v>3090</v>
      </c>
      <c r="G169" s="227" t="s">
        <v>186</v>
      </c>
      <c r="H169" s="228">
        <v>0.23000000000000001</v>
      </c>
      <c r="I169" s="229"/>
      <c r="J169" s="230">
        <f>ROUND(I169*H169,2)</f>
        <v>0</v>
      </c>
      <c r="K169" s="231"/>
      <c r="L169" s="41"/>
      <c r="M169" s="232" t="s">
        <v>1</v>
      </c>
      <c r="N169" s="233" t="s">
        <v>38</v>
      </c>
      <c r="O169" s="88"/>
      <c r="P169" s="234">
        <f>O169*H169</f>
        <v>0</v>
      </c>
      <c r="Q169" s="234">
        <v>1.837</v>
      </c>
      <c r="R169" s="234">
        <f>Q169*H169</f>
        <v>0.42251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187</v>
      </c>
      <c r="AT169" s="236" t="s">
        <v>184</v>
      </c>
      <c r="AU169" s="236" t="s">
        <v>82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187</v>
      </c>
      <c r="BM169" s="236" t="s">
        <v>3091</v>
      </c>
    </row>
    <row r="170" s="12" customFormat="1" ht="22.8" customHeight="1">
      <c r="A170" s="12"/>
      <c r="B170" s="208"/>
      <c r="C170" s="209"/>
      <c r="D170" s="210" t="s">
        <v>72</v>
      </c>
      <c r="E170" s="222" t="s">
        <v>214</v>
      </c>
      <c r="F170" s="222" t="s">
        <v>3092</v>
      </c>
      <c r="G170" s="209"/>
      <c r="H170" s="209"/>
      <c r="I170" s="212"/>
      <c r="J170" s="223">
        <f>BK170</f>
        <v>0</v>
      </c>
      <c r="K170" s="209"/>
      <c r="L170" s="214"/>
      <c r="M170" s="215"/>
      <c r="N170" s="216"/>
      <c r="O170" s="216"/>
      <c r="P170" s="217">
        <f>SUM(P171:P182)</f>
        <v>0</v>
      </c>
      <c r="Q170" s="216"/>
      <c r="R170" s="217">
        <f>SUM(R171:R182)</f>
        <v>1.7000297999999996</v>
      </c>
      <c r="S170" s="216"/>
      <c r="T170" s="218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9" t="s">
        <v>80</v>
      </c>
      <c r="AT170" s="220" t="s">
        <v>72</v>
      </c>
      <c r="AU170" s="220" t="s">
        <v>80</v>
      </c>
      <c r="AY170" s="219" t="s">
        <v>182</v>
      </c>
      <c r="BK170" s="221">
        <f>SUM(BK171:BK182)</f>
        <v>0</v>
      </c>
    </row>
    <row r="171" s="2" customFormat="1" ht="33" customHeight="1">
      <c r="A171" s="35"/>
      <c r="B171" s="36"/>
      <c r="C171" s="224" t="s">
        <v>274</v>
      </c>
      <c r="D171" s="224" t="s">
        <v>184</v>
      </c>
      <c r="E171" s="225" t="s">
        <v>3093</v>
      </c>
      <c r="F171" s="226" t="s">
        <v>3094</v>
      </c>
      <c r="G171" s="227" t="s">
        <v>236</v>
      </c>
      <c r="H171" s="228">
        <v>16</v>
      </c>
      <c r="I171" s="229"/>
      <c r="J171" s="230">
        <f>ROUND(I171*H171,2)</f>
        <v>0</v>
      </c>
      <c r="K171" s="231"/>
      <c r="L171" s="41"/>
      <c r="M171" s="232" t="s">
        <v>1</v>
      </c>
      <c r="N171" s="233" t="s">
        <v>38</v>
      </c>
      <c r="O171" s="88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187</v>
      </c>
      <c r="AT171" s="236" t="s">
        <v>184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187</v>
      </c>
      <c r="BM171" s="236" t="s">
        <v>3095</v>
      </c>
    </row>
    <row r="172" s="2" customFormat="1" ht="16.5" customHeight="1">
      <c r="A172" s="35"/>
      <c r="B172" s="36"/>
      <c r="C172" s="243" t="s">
        <v>278</v>
      </c>
      <c r="D172" s="243" t="s">
        <v>469</v>
      </c>
      <c r="E172" s="244" t="s">
        <v>3096</v>
      </c>
      <c r="F172" s="245" t="s">
        <v>3097</v>
      </c>
      <c r="G172" s="246" t="s">
        <v>241</v>
      </c>
      <c r="H172" s="247">
        <v>2.0299999999999998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38</v>
      </c>
      <c r="O172" s="88"/>
      <c r="P172" s="234">
        <f>O172*H172</f>
        <v>0</v>
      </c>
      <c r="Q172" s="234">
        <v>0.00025999999999999998</v>
      </c>
      <c r="R172" s="234">
        <f>Q172*H172</f>
        <v>0.00052779999999999993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214</v>
      </c>
      <c r="AT172" s="236" t="s">
        <v>469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187</v>
      </c>
      <c r="BM172" s="236" t="s">
        <v>3098</v>
      </c>
    </row>
    <row r="173" s="2" customFormat="1" ht="24.15" customHeight="1">
      <c r="A173" s="35"/>
      <c r="B173" s="36"/>
      <c r="C173" s="243" t="s">
        <v>282</v>
      </c>
      <c r="D173" s="243" t="s">
        <v>469</v>
      </c>
      <c r="E173" s="244" t="s">
        <v>3099</v>
      </c>
      <c r="F173" s="245" t="s">
        <v>3100</v>
      </c>
      <c r="G173" s="246" t="s">
        <v>236</v>
      </c>
      <c r="H173" s="247">
        <v>16.239999999999998</v>
      </c>
      <c r="I173" s="248"/>
      <c r="J173" s="249">
        <f>ROUND(I173*H173,2)</f>
        <v>0</v>
      </c>
      <c r="K173" s="250"/>
      <c r="L173" s="251"/>
      <c r="M173" s="252" t="s">
        <v>1</v>
      </c>
      <c r="N173" s="253" t="s">
        <v>38</v>
      </c>
      <c r="O173" s="88"/>
      <c r="P173" s="234">
        <f>O173*H173</f>
        <v>0</v>
      </c>
      <c r="Q173" s="234">
        <v>0.0010499999999999999</v>
      </c>
      <c r="R173" s="234">
        <f>Q173*H173</f>
        <v>0.017051999999999998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214</v>
      </c>
      <c r="AT173" s="236" t="s">
        <v>469</v>
      </c>
      <c r="AU173" s="236" t="s">
        <v>82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187</v>
      </c>
      <c r="BM173" s="236" t="s">
        <v>3101</v>
      </c>
    </row>
    <row r="174" s="2" customFormat="1" ht="24.15" customHeight="1">
      <c r="A174" s="35"/>
      <c r="B174" s="36"/>
      <c r="C174" s="224" t="s">
        <v>286</v>
      </c>
      <c r="D174" s="224" t="s">
        <v>184</v>
      </c>
      <c r="E174" s="225" t="s">
        <v>3102</v>
      </c>
      <c r="F174" s="226" t="s">
        <v>3103</v>
      </c>
      <c r="G174" s="227" t="s">
        <v>241</v>
      </c>
      <c r="H174" s="228">
        <v>1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0.019349999999999999</v>
      </c>
      <c r="R174" s="234">
        <f>Q174*H174</f>
        <v>0.019349999999999999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187</v>
      </c>
      <c r="AT174" s="236" t="s">
        <v>184</v>
      </c>
      <c r="AU174" s="236" t="s">
        <v>82</v>
      </c>
      <c r="AY174" s="14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80</v>
      </c>
      <c r="BK174" s="237">
        <f>ROUND(I174*H174,2)</f>
        <v>0</v>
      </c>
      <c r="BL174" s="14" t="s">
        <v>187</v>
      </c>
      <c r="BM174" s="236" t="s">
        <v>3104</v>
      </c>
    </row>
    <row r="175" s="2" customFormat="1" ht="33" customHeight="1">
      <c r="A175" s="35"/>
      <c r="B175" s="36"/>
      <c r="C175" s="243" t="s">
        <v>290</v>
      </c>
      <c r="D175" s="243" t="s">
        <v>469</v>
      </c>
      <c r="E175" s="244" t="s">
        <v>3105</v>
      </c>
      <c r="F175" s="245" t="s">
        <v>3106</v>
      </c>
      <c r="G175" s="246" t="s">
        <v>241</v>
      </c>
      <c r="H175" s="247">
        <v>1</v>
      </c>
      <c r="I175" s="248"/>
      <c r="J175" s="249">
        <f>ROUND(I175*H175,2)</f>
        <v>0</v>
      </c>
      <c r="K175" s="250"/>
      <c r="L175" s="251"/>
      <c r="M175" s="252" t="s">
        <v>1</v>
      </c>
      <c r="N175" s="253" t="s">
        <v>38</v>
      </c>
      <c r="O175" s="88"/>
      <c r="P175" s="234">
        <f>O175*H175</f>
        <v>0</v>
      </c>
      <c r="Q175" s="234">
        <v>1.1180000000000001</v>
      </c>
      <c r="R175" s="234">
        <f>Q175*H175</f>
        <v>1.1180000000000001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214</v>
      </c>
      <c r="AT175" s="236" t="s">
        <v>469</v>
      </c>
      <c r="AU175" s="236" t="s">
        <v>82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187</v>
      </c>
      <c r="BM175" s="236" t="s">
        <v>3107</v>
      </c>
    </row>
    <row r="176" s="2" customFormat="1" ht="33" customHeight="1">
      <c r="A176" s="35"/>
      <c r="B176" s="36"/>
      <c r="C176" s="224" t="s">
        <v>294</v>
      </c>
      <c r="D176" s="224" t="s">
        <v>184</v>
      </c>
      <c r="E176" s="225" t="s">
        <v>3108</v>
      </c>
      <c r="F176" s="226" t="s">
        <v>3109</v>
      </c>
      <c r="G176" s="227" t="s">
        <v>241</v>
      </c>
      <c r="H176" s="228">
        <v>3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0.1313</v>
      </c>
      <c r="R176" s="234">
        <f>Q176*H176</f>
        <v>0.39390000000000003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187</v>
      </c>
      <c r="AT176" s="236" t="s">
        <v>184</v>
      </c>
      <c r="AU176" s="236" t="s">
        <v>82</v>
      </c>
      <c r="AY176" s="14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80</v>
      </c>
      <c r="BK176" s="237">
        <f>ROUND(I176*H176,2)</f>
        <v>0</v>
      </c>
      <c r="BL176" s="14" t="s">
        <v>187</v>
      </c>
      <c r="BM176" s="236" t="s">
        <v>3110</v>
      </c>
    </row>
    <row r="177" s="2" customFormat="1" ht="33" customHeight="1">
      <c r="A177" s="35"/>
      <c r="B177" s="36"/>
      <c r="C177" s="224" t="s">
        <v>298</v>
      </c>
      <c r="D177" s="224" t="s">
        <v>184</v>
      </c>
      <c r="E177" s="225" t="s">
        <v>3111</v>
      </c>
      <c r="F177" s="226" t="s">
        <v>3112</v>
      </c>
      <c r="G177" s="227" t="s">
        <v>241</v>
      </c>
      <c r="H177" s="228">
        <v>1</v>
      </c>
      <c r="I177" s="229"/>
      <c r="J177" s="230">
        <f>ROUND(I177*H177,2)</f>
        <v>0</v>
      </c>
      <c r="K177" s="231"/>
      <c r="L177" s="41"/>
      <c r="M177" s="232" t="s">
        <v>1</v>
      </c>
      <c r="N177" s="233" t="s">
        <v>38</v>
      </c>
      <c r="O177" s="88"/>
      <c r="P177" s="234">
        <f>O177*H177</f>
        <v>0</v>
      </c>
      <c r="Q177" s="234">
        <v>0.10706</v>
      </c>
      <c r="R177" s="234">
        <f>Q177*H177</f>
        <v>0.10706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187</v>
      </c>
      <c r="AT177" s="236" t="s">
        <v>184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187</v>
      </c>
      <c r="BM177" s="236" t="s">
        <v>3113</v>
      </c>
    </row>
    <row r="178" s="2" customFormat="1" ht="24.15" customHeight="1">
      <c r="A178" s="35"/>
      <c r="B178" s="36"/>
      <c r="C178" s="224" t="s">
        <v>302</v>
      </c>
      <c r="D178" s="224" t="s">
        <v>184</v>
      </c>
      <c r="E178" s="225" t="s">
        <v>3114</v>
      </c>
      <c r="F178" s="226" t="s">
        <v>3115</v>
      </c>
      <c r="G178" s="227" t="s">
        <v>241</v>
      </c>
      <c r="H178" s="228">
        <v>14</v>
      </c>
      <c r="I178" s="229"/>
      <c r="J178" s="230">
        <f>ROUND(I178*H178,2)</f>
        <v>0</v>
      </c>
      <c r="K178" s="231"/>
      <c r="L178" s="41"/>
      <c r="M178" s="232" t="s">
        <v>1</v>
      </c>
      <c r="N178" s="233" t="s">
        <v>38</v>
      </c>
      <c r="O178" s="88"/>
      <c r="P178" s="234">
        <f>O178*H178</f>
        <v>0</v>
      </c>
      <c r="Q178" s="234">
        <v>0.0013699999999999999</v>
      </c>
      <c r="R178" s="234">
        <f>Q178*H178</f>
        <v>0.019179999999999999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187</v>
      </c>
      <c r="AT178" s="236" t="s">
        <v>184</v>
      </c>
      <c r="AU178" s="236" t="s">
        <v>82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187</v>
      </c>
      <c r="BM178" s="236" t="s">
        <v>3116</v>
      </c>
    </row>
    <row r="179" s="2" customFormat="1" ht="21.75" customHeight="1">
      <c r="A179" s="35"/>
      <c r="B179" s="36"/>
      <c r="C179" s="243" t="s">
        <v>308</v>
      </c>
      <c r="D179" s="243" t="s">
        <v>469</v>
      </c>
      <c r="E179" s="244" t="s">
        <v>3117</v>
      </c>
      <c r="F179" s="245" t="s">
        <v>3118</v>
      </c>
      <c r="G179" s="246" t="s">
        <v>241</v>
      </c>
      <c r="H179" s="247">
        <v>14</v>
      </c>
      <c r="I179" s="248"/>
      <c r="J179" s="249">
        <f>ROUND(I179*H179,2)</f>
        <v>0</v>
      </c>
      <c r="K179" s="250"/>
      <c r="L179" s="251"/>
      <c r="M179" s="252" t="s">
        <v>1</v>
      </c>
      <c r="N179" s="253" t="s">
        <v>38</v>
      </c>
      <c r="O179" s="88"/>
      <c r="P179" s="234">
        <f>O179*H179</f>
        <v>0</v>
      </c>
      <c r="Q179" s="234">
        <v>0.00096000000000000002</v>
      </c>
      <c r="R179" s="234">
        <f>Q179*H179</f>
        <v>0.013440000000000001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214</v>
      </c>
      <c r="AT179" s="236" t="s">
        <v>469</v>
      </c>
      <c r="AU179" s="236" t="s">
        <v>82</v>
      </c>
      <c r="AY179" s="14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80</v>
      </c>
      <c r="BK179" s="237">
        <f>ROUND(I179*H179,2)</f>
        <v>0</v>
      </c>
      <c r="BL179" s="14" t="s">
        <v>187</v>
      </c>
      <c r="BM179" s="236" t="s">
        <v>3119</v>
      </c>
    </row>
    <row r="180" s="2" customFormat="1" ht="21.75" customHeight="1">
      <c r="A180" s="35"/>
      <c r="B180" s="36"/>
      <c r="C180" s="243" t="s">
        <v>312</v>
      </c>
      <c r="D180" s="243" t="s">
        <v>469</v>
      </c>
      <c r="E180" s="244" t="s">
        <v>3120</v>
      </c>
      <c r="F180" s="245" t="s">
        <v>3121</v>
      </c>
      <c r="G180" s="246" t="s">
        <v>241</v>
      </c>
      <c r="H180" s="247">
        <v>14</v>
      </c>
      <c r="I180" s="248"/>
      <c r="J180" s="249">
        <f>ROUND(I180*H180,2)</f>
        <v>0</v>
      </c>
      <c r="K180" s="250"/>
      <c r="L180" s="251"/>
      <c r="M180" s="252" t="s">
        <v>1</v>
      </c>
      <c r="N180" s="253" t="s">
        <v>38</v>
      </c>
      <c r="O180" s="88"/>
      <c r="P180" s="234">
        <f>O180*H180</f>
        <v>0</v>
      </c>
      <c r="Q180" s="234">
        <v>4.0000000000000003E-05</v>
      </c>
      <c r="R180" s="234">
        <f>Q180*H180</f>
        <v>0.00056000000000000006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214</v>
      </c>
      <c r="AT180" s="236" t="s">
        <v>469</v>
      </c>
      <c r="AU180" s="236" t="s">
        <v>82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187</v>
      </c>
      <c r="BM180" s="236" t="s">
        <v>3122</v>
      </c>
    </row>
    <row r="181" s="2" customFormat="1" ht="21.75" customHeight="1">
      <c r="A181" s="35"/>
      <c r="B181" s="36"/>
      <c r="C181" s="243" t="s">
        <v>316</v>
      </c>
      <c r="D181" s="243" t="s">
        <v>469</v>
      </c>
      <c r="E181" s="244" t="s">
        <v>3123</v>
      </c>
      <c r="F181" s="245" t="s">
        <v>3124</v>
      </c>
      <c r="G181" s="246" t="s">
        <v>241</v>
      </c>
      <c r="H181" s="247">
        <v>14</v>
      </c>
      <c r="I181" s="248"/>
      <c r="J181" s="249">
        <f>ROUND(I181*H181,2)</f>
        <v>0</v>
      </c>
      <c r="K181" s="250"/>
      <c r="L181" s="251"/>
      <c r="M181" s="252" t="s">
        <v>1</v>
      </c>
      <c r="N181" s="253" t="s">
        <v>38</v>
      </c>
      <c r="O181" s="88"/>
      <c r="P181" s="234">
        <f>O181*H181</f>
        <v>0</v>
      </c>
      <c r="Q181" s="234">
        <v>4.0000000000000003E-05</v>
      </c>
      <c r="R181" s="234">
        <f>Q181*H181</f>
        <v>0.00056000000000000006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214</v>
      </c>
      <c r="AT181" s="236" t="s">
        <v>469</v>
      </c>
      <c r="AU181" s="236" t="s">
        <v>82</v>
      </c>
      <c r="AY181" s="14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80</v>
      </c>
      <c r="BK181" s="237">
        <f>ROUND(I181*H181,2)</f>
        <v>0</v>
      </c>
      <c r="BL181" s="14" t="s">
        <v>187</v>
      </c>
      <c r="BM181" s="236" t="s">
        <v>3125</v>
      </c>
    </row>
    <row r="182" s="2" customFormat="1" ht="24.15" customHeight="1">
      <c r="A182" s="35"/>
      <c r="B182" s="36"/>
      <c r="C182" s="224" t="s">
        <v>320</v>
      </c>
      <c r="D182" s="224" t="s">
        <v>184</v>
      </c>
      <c r="E182" s="225" t="s">
        <v>3126</v>
      </c>
      <c r="F182" s="226" t="s">
        <v>3127</v>
      </c>
      <c r="G182" s="227" t="s">
        <v>236</v>
      </c>
      <c r="H182" s="228">
        <v>80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0.00012999999999999999</v>
      </c>
      <c r="R182" s="234">
        <f>Q182*H182</f>
        <v>0.0104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187</v>
      </c>
      <c r="AT182" s="236" t="s">
        <v>184</v>
      </c>
      <c r="AU182" s="236" t="s">
        <v>82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187</v>
      </c>
      <c r="BM182" s="236" t="s">
        <v>3128</v>
      </c>
    </row>
    <row r="183" s="12" customFormat="1" ht="22.8" customHeight="1">
      <c r="A183" s="12"/>
      <c r="B183" s="208"/>
      <c r="C183" s="209"/>
      <c r="D183" s="210" t="s">
        <v>72</v>
      </c>
      <c r="E183" s="222" t="s">
        <v>189</v>
      </c>
      <c r="F183" s="222" t="s">
        <v>190</v>
      </c>
      <c r="G183" s="209"/>
      <c r="H183" s="209"/>
      <c r="I183" s="212"/>
      <c r="J183" s="223">
        <f>BK183</f>
        <v>0</v>
      </c>
      <c r="K183" s="209"/>
      <c r="L183" s="214"/>
      <c r="M183" s="215"/>
      <c r="N183" s="216"/>
      <c r="O183" s="216"/>
      <c r="P183" s="217">
        <f>SUM(P184:P185)</f>
        <v>0</v>
      </c>
      <c r="Q183" s="216"/>
      <c r="R183" s="217">
        <f>SUM(R184:R185)</f>
        <v>0</v>
      </c>
      <c r="S183" s="216"/>
      <c r="T183" s="218">
        <f>SUM(T184:T185)</f>
        <v>1.6299999999999999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9" t="s">
        <v>80</v>
      </c>
      <c r="AT183" s="220" t="s">
        <v>72</v>
      </c>
      <c r="AU183" s="220" t="s">
        <v>80</v>
      </c>
      <c r="AY183" s="219" t="s">
        <v>182</v>
      </c>
      <c r="BK183" s="221">
        <f>SUM(BK184:BK185)</f>
        <v>0</v>
      </c>
    </row>
    <row r="184" s="2" customFormat="1" ht="24.15" customHeight="1">
      <c r="A184" s="35"/>
      <c r="B184" s="36"/>
      <c r="C184" s="224" t="s">
        <v>324</v>
      </c>
      <c r="D184" s="224" t="s">
        <v>184</v>
      </c>
      <c r="E184" s="225" t="s">
        <v>3129</v>
      </c>
      <c r="F184" s="226" t="s">
        <v>3130</v>
      </c>
      <c r="G184" s="227" t="s">
        <v>236</v>
      </c>
      <c r="H184" s="228">
        <v>35</v>
      </c>
      <c r="I184" s="229"/>
      <c r="J184" s="230">
        <f>ROUND(I184*H184,2)</f>
        <v>0</v>
      </c>
      <c r="K184" s="231"/>
      <c r="L184" s="41"/>
      <c r="M184" s="232" t="s">
        <v>1</v>
      </c>
      <c r="N184" s="233" t="s">
        <v>38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0.017999999999999999</v>
      </c>
      <c r="T184" s="235">
        <f>S184*H184</f>
        <v>0.63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187</v>
      </c>
      <c r="AT184" s="236" t="s">
        <v>184</v>
      </c>
      <c r="AU184" s="236" t="s">
        <v>82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187</v>
      </c>
      <c r="BM184" s="236" t="s">
        <v>3131</v>
      </c>
    </row>
    <row r="185" s="2" customFormat="1" ht="24.15" customHeight="1">
      <c r="A185" s="35"/>
      <c r="B185" s="36"/>
      <c r="C185" s="224" t="s">
        <v>332</v>
      </c>
      <c r="D185" s="224" t="s">
        <v>184</v>
      </c>
      <c r="E185" s="225" t="s">
        <v>3132</v>
      </c>
      <c r="F185" s="226" t="s">
        <v>3133</v>
      </c>
      <c r="G185" s="227" t="s">
        <v>236</v>
      </c>
      <c r="H185" s="228">
        <v>25</v>
      </c>
      <c r="I185" s="229"/>
      <c r="J185" s="230">
        <f>ROUND(I185*H185,2)</f>
        <v>0</v>
      </c>
      <c r="K185" s="231"/>
      <c r="L185" s="41"/>
      <c r="M185" s="232" t="s">
        <v>1</v>
      </c>
      <c r="N185" s="233" t="s">
        <v>38</v>
      </c>
      <c r="O185" s="88"/>
      <c r="P185" s="234">
        <f>O185*H185</f>
        <v>0</v>
      </c>
      <c r="Q185" s="234">
        <v>0</v>
      </c>
      <c r="R185" s="234">
        <f>Q185*H185</f>
        <v>0</v>
      </c>
      <c r="S185" s="234">
        <v>0.040000000000000001</v>
      </c>
      <c r="T185" s="235">
        <f>S185*H185</f>
        <v>1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187</v>
      </c>
      <c r="AT185" s="236" t="s">
        <v>184</v>
      </c>
      <c r="AU185" s="236" t="s">
        <v>82</v>
      </c>
      <c r="AY185" s="14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80</v>
      </c>
      <c r="BK185" s="237">
        <f>ROUND(I185*H185,2)</f>
        <v>0</v>
      </c>
      <c r="BL185" s="14" t="s">
        <v>187</v>
      </c>
      <c r="BM185" s="236" t="s">
        <v>3134</v>
      </c>
    </row>
    <row r="186" s="12" customFormat="1" ht="22.8" customHeight="1">
      <c r="A186" s="12"/>
      <c r="B186" s="208"/>
      <c r="C186" s="209"/>
      <c r="D186" s="210" t="s">
        <v>72</v>
      </c>
      <c r="E186" s="222" t="s">
        <v>306</v>
      </c>
      <c r="F186" s="222" t="s">
        <v>307</v>
      </c>
      <c r="G186" s="209"/>
      <c r="H186" s="209"/>
      <c r="I186" s="212"/>
      <c r="J186" s="223">
        <f>BK186</f>
        <v>0</v>
      </c>
      <c r="K186" s="209"/>
      <c r="L186" s="214"/>
      <c r="M186" s="215"/>
      <c r="N186" s="216"/>
      <c r="O186" s="216"/>
      <c r="P186" s="217">
        <f>SUM(P187:P191)</f>
        <v>0</v>
      </c>
      <c r="Q186" s="216"/>
      <c r="R186" s="217">
        <f>SUM(R187:R191)</f>
        <v>0</v>
      </c>
      <c r="S186" s="216"/>
      <c r="T186" s="218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9" t="s">
        <v>80</v>
      </c>
      <c r="AT186" s="220" t="s">
        <v>72</v>
      </c>
      <c r="AU186" s="220" t="s">
        <v>80</v>
      </c>
      <c r="AY186" s="219" t="s">
        <v>182</v>
      </c>
      <c r="BK186" s="221">
        <f>SUM(BK187:BK191)</f>
        <v>0</v>
      </c>
    </row>
    <row r="187" s="2" customFormat="1" ht="24.15" customHeight="1">
      <c r="A187" s="35"/>
      <c r="B187" s="36"/>
      <c r="C187" s="224" t="s">
        <v>338</v>
      </c>
      <c r="D187" s="224" t="s">
        <v>184</v>
      </c>
      <c r="E187" s="225" t="s">
        <v>309</v>
      </c>
      <c r="F187" s="226" t="s">
        <v>310</v>
      </c>
      <c r="G187" s="227" t="s">
        <v>220</v>
      </c>
      <c r="H187" s="228">
        <v>1.6699999999999999</v>
      </c>
      <c r="I187" s="229"/>
      <c r="J187" s="230">
        <f>ROUND(I187*H187,2)</f>
        <v>0</v>
      </c>
      <c r="K187" s="231"/>
      <c r="L187" s="41"/>
      <c r="M187" s="232" t="s">
        <v>1</v>
      </c>
      <c r="N187" s="233" t="s">
        <v>38</v>
      </c>
      <c r="O187" s="88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6" t="s">
        <v>187</v>
      </c>
      <c r="AT187" s="236" t="s">
        <v>184</v>
      </c>
      <c r="AU187" s="236" t="s">
        <v>82</v>
      </c>
      <c r="AY187" s="14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4" t="s">
        <v>80</v>
      </c>
      <c r="BK187" s="237">
        <f>ROUND(I187*H187,2)</f>
        <v>0</v>
      </c>
      <c r="BL187" s="14" t="s">
        <v>187</v>
      </c>
      <c r="BM187" s="236" t="s">
        <v>3135</v>
      </c>
    </row>
    <row r="188" s="2" customFormat="1" ht="33" customHeight="1">
      <c r="A188" s="35"/>
      <c r="B188" s="36"/>
      <c r="C188" s="224" t="s">
        <v>342</v>
      </c>
      <c r="D188" s="224" t="s">
        <v>184</v>
      </c>
      <c r="E188" s="225" t="s">
        <v>313</v>
      </c>
      <c r="F188" s="226" t="s">
        <v>314</v>
      </c>
      <c r="G188" s="227" t="s">
        <v>220</v>
      </c>
      <c r="H188" s="228">
        <v>8.3499999999999996</v>
      </c>
      <c r="I188" s="229"/>
      <c r="J188" s="230">
        <f>ROUND(I188*H188,2)</f>
        <v>0</v>
      </c>
      <c r="K188" s="231"/>
      <c r="L188" s="41"/>
      <c r="M188" s="232" t="s">
        <v>1</v>
      </c>
      <c r="N188" s="233" t="s">
        <v>38</v>
      </c>
      <c r="O188" s="88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187</v>
      </c>
      <c r="AT188" s="236" t="s">
        <v>184</v>
      </c>
      <c r="AU188" s="236" t="s">
        <v>82</v>
      </c>
      <c r="AY188" s="14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80</v>
      </c>
      <c r="BK188" s="237">
        <f>ROUND(I188*H188,2)</f>
        <v>0</v>
      </c>
      <c r="BL188" s="14" t="s">
        <v>187</v>
      </c>
      <c r="BM188" s="236" t="s">
        <v>3136</v>
      </c>
    </row>
    <row r="189" s="2" customFormat="1" ht="24.15" customHeight="1">
      <c r="A189" s="35"/>
      <c r="B189" s="36"/>
      <c r="C189" s="224" t="s">
        <v>348</v>
      </c>
      <c r="D189" s="224" t="s">
        <v>184</v>
      </c>
      <c r="E189" s="225" t="s">
        <v>317</v>
      </c>
      <c r="F189" s="226" t="s">
        <v>318</v>
      </c>
      <c r="G189" s="227" t="s">
        <v>220</v>
      </c>
      <c r="H189" s="228">
        <v>1.6699999999999999</v>
      </c>
      <c r="I189" s="229"/>
      <c r="J189" s="230">
        <f>ROUND(I189*H189,2)</f>
        <v>0</v>
      </c>
      <c r="K189" s="231"/>
      <c r="L189" s="41"/>
      <c r="M189" s="232" t="s">
        <v>1</v>
      </c>
      <c r="N189" s="233" t="s">
        <v>38</v>
      </c>
      <c r="O189" s="88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187</v>
      </c>
      <c r="AT189" s="236" t="s">
        <v>184</v>
      </c>
      <c r="AU189" s="236" t="s">
        <v>82</v>
      </c>
      <c r="AY189" s="14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80</v>
      </c>
      <c r="BK189" s="237">
        <f>ROUND(I189*H189,2)</f>
        <v>0</v>
      </c>
      <c r="BL189" s="14" t="s">
        <v>187</v>
      </c>
      <c r="BM189" s="236" t="s">
        <v>3137</v>
      </c>
    </row>
    <row r="190" s="2" customFormat="1" ht="24.15" customHeight="1">
      <c r="A190" s="35"/>
      <c r="B190" s="36"/>
      <c r="C190" s="224" t="s">
        <v>354</v>
      </c>
      <c r="D190" s="224" t="s">
        <v>184</v>
      </c>
      <c r="E190" s="225" t="s">
        <v>321</v>
      </c>
      <c r="F190" s="226" t="s">
        <v>322</v>
      </c>
      <c r="G190" s="227" t="s">
        <v>220</v>
      </c>
      <c r="H190" s="228">
        <v>31.73</v>
      </c>
      <c r="I190" s="229"/>
      <c r="J190" s="230">
        <f>ROUND(I190*H190,2)</f>
        <v>0</v>
      </c>
      <c r="K190" s="231"/>
      <c r="L190" s="41"/>
      <c r="M190" s="232" t="s">
        <v>1</v>
      </c>
      <c r="N190" s="233" t="s">
        <v>38</v>
      </c>
      <c r="O190" s="88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6" t="s">
        <v>187</v>
      </c>
      <c r="AT190" s="236" t="s">
        <v>184</v>
      </c>
      <c r="AU190" s="236" t="s">
        <v>82</v>
      </c>
      <c r="AY190" s="14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4" t="s">
        <v>80</v>
      </c>
      <c r="BK190" s="237">
        <f>ROUND(I190*H190,2)</f>
        <v>0</v>
      </c>
      <c r="BL190" s="14" t="s">
        <v>187</v>
      </c>
      <c r="BM190" s="236" t="s">
        <v>3138</v>
      </c>
    </row>
    <row r="191" s="2" customFormat="1" ht="33" customHeight="1">
      <c r="A191" s="35"/>
      <c r="B191" s="36"/>
      <c r="C191" s="224" t="s">
        <v>358</v>
      </c>
      <c r="D191" s="224" t="s">
        <v>184</v>
      </c>
      <c r="E191" s="225" t="s">
        <v>325</v>
      </c>
      <c r="F191" s="226" t="s">
        <v>326</v>
      </c>
      <c r="G191" s="227" t="s">
        <v>220</v>
      </c>
      <c r="H191" s="228">
        <v>1.6699999999999999</v>
      </c>
      <c r="I191" s="229"/>
      <c r="J191" s="230">
        <f>ROUND(I191*H191,2)</f>
        <v>0</v>
      </c>
      <c r="K191" s="231"/>
      <c r="L191" s="41"/>
      <c r="M191" s="232" t="s">
        <v>1</v>
      </c>
      <c r="N191" s="233" t="s">
        <v>38</v>
      </c>
      <c r="O191" s="88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6" t="s">
        <v>187</v>
      </c>
      <c r="AT191" s="236" t="s">
        <v>184</v>
      </c>
      <c r="AU191" s="236" t="s">
        <v>82</v>
      </c>
      <c r="AY191" s="14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4" t="s">
        <v>80</v>
      </c>
      <c r="BK191" s="237">
        <f>ROUND(I191*H191,2)</f>
        <v>0</v>
      </c>
      <c r="BL191" s="14" t="s">
        <v>187</v>
      </c>
      <c r="BM191" s="236" t="s">
        <v>3139</v>
      </c>
    </row>
    <row r="192" s="12" customFormat="1" ht="22.8" customHeight="1">
      <c r="A192" s="12"/>
      <c r="B192" s="208"/>
      <c r="C192" s="209"/>
      <c r="D192" s="210" t="s">
        <v>72</v>
      </c>
      <c r="E192" s="222" t="s">
        <v>1441</v>
      </c>
      <c r="F192" s="222" t="s">
        <v>1442</v>
      </c>
      <c r="G192" s="209"/>
      <c r="H192" s="209"/>
      <c r="I192" s="212"/>
      <c r="J192" s="223">
        <f>BK192</f>
        <v>0</v>
      </c>
      <c r="K192" s="209"/>
      <c r="L192" s="214"/>
      <c r="M192" s="215"/>
      <c r="N192" s="216"/>
      <c r="O192" s="216"/>
      <c r="P192" s="217">
        <f>SUM(P193:P194)</f>
        <v>0</v>
      </c>
      <c r="Q192" s="216"/>
      <c r="R192" s="217">
        <f>SUM(R193:R194)</f>
        <v>0</v>
      </c>
      <c r="S192" s="216"/>
      <c r="T192" s="218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9" t="s">
        <v>80</v>
      </c>
      <c r="AT192" s="220" t="s">
        <v>72</v>
      </c>
      <c r="AU192" s="220" t="s">
        <v>80</v>
      </c>
      <c r="AY192" s="219" t="s">
        <v>182</v>
      </c>
      <c r="BK192" s="221">
        <f>SUM(BK193:BK194)</f>
        <v>0</v>
      </c>
    </row>
    <row r="193" s="2" customFormat="1" ht="24.15" customHeight="1">
      <c r="A193" s="35"/>
      <c r="B193" s="36"/>
      <c r="C193" s="224" t="s">
        <v>364</v>
      </c>
      <c r="D193" s="224" t="s">
        <v>184</v>
      </c>
      <c r="E193" s="225" t="s">
        <v>1444</v>
      </c>
      <c r="F193" s="226" t="s">
        <v>1445</v>
      </c>
      <c r="G193" s="227" t="s">
        <v>220</v>
      </c>
      <c r="H193" s="228">
        <v>33.497</v>
      </c>
      <c r="I193" s="229"/>
      <c r="J193" s="230">
        <f>ROUND(I193*H193,2)</f>
        <v>0</v>
      </c>
      <c r="K193" s="231"/>
      <c r="L193" s="41"/>
      <c r="M193" s="232" t="s">
        <v>1</v>
      </c>
      <c r="N193" s="233" t="s">
        <v>38</v>
      </c>
      <c r="O193" s="88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187</v>
      </c>
      <c r="AT193" s="236" t="s">
        <v>184</v>
      </c>
      <c r="AU193" s="236" t="s">
        <v>82</v>
      </c>
      <c r="AY193" s="14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80</v>
      </c>
      <c r="BK193" s="237">
        <f>ROUND(I193*H193,2)</f>
        <v>0</v>
      </c>
      <c r="BL193" s="14" t="s">
        <v>187</v>
      </c>
      <c r="BM193" s="236" t="s">
        <v>3140</v>
      </c>
    </row>
    <row r="194" s="2" customFormat="1" ht="24.15" customHeight="1">
      <c r="A194" s="35"/>
      <c r="B194" s="36"/>
      <c r="C194" s="224" t="s">
        <v>368</v>
      </c>
      <c r="D194" s="224" t="s">
        <v>184</v>
      </c>
      <c r="E194" s="225" t="s">
        <v>1448</v>
      </c>
      <c r="F194" s="226" t="s">
        <v>1449</v>
      </c>
      <c r="G194" s="227" t="s">
        <v>220</v>
      </c>
      <c r="H194" s="228">
        <v>33.497</v>
      </c>
      <c r="I194" s="229"/>
      <c r="J194" s="230">
        <f>ROUND(I194*H194,2)</f>
        <v>0</v>
      </c>
      <c r="K194" s="231"/>
      <c r="L194" s="41"/>
      <c r="M194" s="232" t="s">
        <v>1</v>
      </c>
      <c r="N194" s="233" t="s">
        <v>38</v>
      </c>
      <c r="O194" s="88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6" t="s">
        <v>187</v>
      </c>
      <c r="AT194" s="236" t="s">
        <v>184</v>
      </c>
      <c r="AU194" s="236" t="s">
        <v>82</v>
      </c>
      <c r="AY194" s="14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4" t="s">
        <v>80</v>
      </c>
      <c r="BK194" s="237">
        <f>ROUND(I194*H194,2)</f>
        <v>0</v>
      </c>
      <c r="BL194" s="14" t="s">
        <v>187</v>
      </c>
      <c r="BM194" s="236" t="s">
        <v>3141</v>
      </c>
    </row>
    <row r="195" s="12" customFormat="1" ht="25.92" customHeight="1">
      <c r="A195" s="12"/>
      <c r="B195" s="208"/>
      <c r="C195" s="209"/>
      <c r="D195" s="210" t="s">
        <v>72</v>
      </c>
      <c r="E195" s="211" t="s">
        <v>328</v>
      </c>
      <c r="F195" s="211" t="s">
        <v>329</v>
      </c>
      <c r="G195" s="209"/>
      <c r="H195" s="209"/>
      <c r="I195" s="212"/>
      <c r="J195" s="213">
        <f>BK195</f>
        <v>0</v>
      </c>
      <c r="K195" s="209"/>
      <c r="L195" s="214"/>
      <c r="M195" s="215"/>
      <c r="N195" s="216"/>
      <c r="O195" s="216"/>
      <c r="P195" s="217">
        <f>P196+P201+P221+P227+P232+P239</f>
        <v>0</v>
      </c>
      <c r="Q195" s="216"/>
      <c r="R195" s="217">
        <f>R196+R201+R221+R227+R232+R239</f>
        <v>0.34637000000000001</v>
      </c>
      <c r="S195" s="216"/>
      <c r="T195" s="218">
        <f>T196+T201+T221+T227+T232+T239</f>
        <v>0.039599999999999996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9" t="s">
        <v>82</v>
      </c>
      <c r="AT195" s="220" t="s">
        <v>72</v>
      </c>
      <c r="AU195" s="220" t="s">
        <v>73</v>
      </c>
      <c r="AY195" s="219" t="s">
        <v>182</v>
      </c>
      <c r="BK195" s="221">
        <f>BK196+BK201+BK221+BK227+BK232+BK239</f>
        <v>0</v>
      </c>
    </row>
    <row r="196" s="12" customFormat="1" ht="22.8" customHeight="1">
      <c r="A196" s="12"/>
      <c r="B196" s="208"/>
      <c r="C196" s="209"/>
      <c r="D196" s="210" t="s">
        <v>72</v>
      </c>
      <c r="E196" s="222" t="s">
        <v>1527</v>
      </c>
      <c r="F196" s="222" t="s">
        <v>1528</v>
      </c>
      <c r="G196" s="209"/>
      <c r="H196" s="209"/>
      <c r="I196" s="212"/>
      <c r="J196" s="223">
        <f>BK196</f>
        <v>0</v>
      </c>
      <c r="K196" s="209"/>
      <c r="L196" s="214"/>
      <c r="M196" s="215"/>
      <c r="N196" s="216"/>
      <c r="O196" s="216"/>
      <c r="P196" s="217">
        <f>SUM(P197:P200)</f>
        <v>0</v>
      </c>
      <c r="Q196" s="216"/>
      <c r="R196" s="217">
        <f>SUM(R197:R200)</f>
        <v>0.0034199999999999999</v>
      </c>
      <c r="S196" s="216"/>
      <c r="T196" s="218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9" t="s">
        <v>82</v>
      </c>
      <c r="AT196" s="220" t="s">
        <v>72</v>
      </c>
      <c r="AU196" s="220" t="s">
        <v>80</v>
      </c>
      <c r="AY196" s="219" t="s">
        <v>182</v>
      </c>
      <c r="BK196" s="221">
        <f>SUM(BK197:BK200)</f>
        <v>0</v>
      </c>
    </row>
    <row r="197" s="2" customFormat="1" ht="16.5" customHeight="1">
      <c r="A197" s="35"/>
      <c r="B197" s="36"/>
      <c r="C197" s="224" t="s">
        <v>372</v>
      </c>
      <c r="D197" s="224" t="s">
        <v>184</v>
      </c>
      <c r="E197" s="225" t="s">
        <v>3142</v>
      </c>
      <c r="F197" s="226" t="s">
        <v>3143</v>
      </c>
      <c r="G197" s="227" t="s">
        <v>241</v>
      </c>
      <c r="H197" s="228">
        <v>2</v>
      </c>
      <c r="I197" s="229"/>
      <c r="J197" s="230">
        <f>ROUND(I197*H197,2)</f>
        <v>0</v>
      </c>
      <c r="K197" s="231"/>
      <c r="L197" s="41"/>
      <c r="M197" s="232" t="s">
        <v>1</v>
      </c>
      <c r="N197" s="233" t="s">
        <v>38</v>
      </c>
      <c r="O197" s="88"/>
      <c r="P197" s="234">
        <f>O197*H197</f>
        <v>0</v>
      </c>
      <c r="Q197" s="234">
        <v>6.9999999999999994E-05</v>
      </c>
      <c r="R197" s="234">
        <f>Q197*H197</f>
        <v>0.00013999999999999999</v>
      </c>
      <c r="S197" s="234">
        <v>0</v>
      </c>
      <c r="T197" s="23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6" t="s">
        <v>243</v>
      </c>
      <c r="AT197" s="236" t="s">
        <v>184</v>
      </c>
      <c r="AU197" s="236" t="s">
        <v>82</v>
      </c>
      <c r="AY197" s="14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4" t="s">
        <v>80</v>
      </c>
      <c r="BK197" s="237">
        <f>ROUND(I197*H197,2)</f>
        <v>0</v>
      </c>
      <c r="BL197" s="14" t="s">
        <v>243</v>
      </c>
      <c r="BM197" s="236" t="s">
        <v>3144</v>
      </c>
    </row>
    <row r="198" s="2" customFormat="1" ht="33" customHeight="1">
      <c r="A198" s="35"/>
      <c r="B198" s="36"/>
      <c r="C198" s="243" t="s">
        <v>376</v>
      </c>
      <c r="D198" s="243" t="s">
        <v>469</v>
      </c>
      <c r="E198" s="244" t="s">
        <v>3145</v>
      </c>
      <c r="F198" s="245" t="s">
        <v>3146</v>
      </c>
      <c r="G198" s="246" t="s">
        <v>241</v>
      </c>
      <c r="H198" s="247">
        <v>2</v>
      </c>
      <c r="I198" s="248"/>
      <c r="J198" s="249">
        <f>ROUND(I198*H198,2)</f>
        <v>0</v>
      </c>
      <c r="K198" s="250"/>
      <c r="L198" s="251"/>
      <c r="M198" s="252" t="s">
        <v>1</v>
      </c>
      <c r="N198" s="253" t="s">
        <v>38</v>
      </c>
      <c r="O198" s="88"/>
      <c r="P198" s="234">
        <f>O198*H198</f>
        <v>0</v>
      </c>
      <c r="Q198" s="234">
        <v>0.00164</v>
      </c>
      <c r="R198" s="234">
        <f>Q198*H198</f>
        <v>0.0032799999999999999</v>
      </c>
      <c r="S198" s="234">
        <v>0</v>
      </c>
      <c r="T198" s="23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6" t="s">
        <v>308</v>
      </c>
      <c r="AT198" s="236" t="s">
        <v>469</v>
      </c>
      <c r="AU198" s="236" t="s">
        <v>82</v>
      </c>
      <c r="AY198" s="14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4" t="s">
        <v>80</v>
      </c>
      <c r="BK198" s="237">
        <f>ROUND(I198*H198,2)</f>
        <v>0</v>
      </c>
      <c r="BL198" s="14" t="s">
        <v>243</v>
      </c>
      <c r="BM198" s="236" t="s">
        <v>3147</v>
      </c>
    </row>
    <row r="199" s="2" customFormat="1" ht="24.15" customHeight="1">
      <c r="A199" s="35"/>
      <c r="B199" s="36"/>
      <c r="C199" s="224" t="s">
        <v>380</v>
      </c>
      <c r="D199" s="224" t="s">
        <v>184</v>
      </c>
      <c r="E199" s="225" t="s">
        <v>1576</v>
      </c>
      <c r="F199" s="226" t="s">
        <v>1577</v>
      </c>
      <c r="G199" s="227" t="s">
        <v>220</v>
      </c>
      <c r="H199" s="228">
        <v>0.0030000000000000001</v>
      </c>
      <c r="I199" s="229"/>
      <c r="J199" s="230">
        <f>ROUND(I199*H199,2)</f>
        <v>0</v>
      </c>
      <c r="K199" s="231"/>
      <c r="L199" s="41"/>
      <c r="M199" s="232" t="s">
        <v>1</v>
      </c>
      <c r="N199" s="233" t="s">
        <v>38</v>
      </c>
      <c r="O199" s="88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6" t="s">
        <v>243</v>
      </c>
      <c r="AT199" s="236" t="s">
        <v>184</v>
      </c>
      <c r="AU199" s="236" t="s">
        <v>82</v>
      </c>
      <c r="AY199" s="14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4" t="s">
        <v>80</v>
      </c>
      <c r="BK199" s="237">
        <f>ROUND(I199*H199,2)</f>
        <v>0</v>
      </c>
      <c r="BL199" s="14" t="s">
        <v>243</v>
      </c>
      <c r="BM199" s="236" t="s">
        <v>3148</v>
      </c>
    </row>
    <row r="200" s="2" customFormat="1" ht="33" customHeight="1">
      <c r="A200" s="35"/>
      <c r="B200" s="36"/>
      <c r="C200" s="224" t="s">
        <v>384</v>
      </c>
      <c r="D200" s="224" t="s">
        <v>184</v>
      </c>
      <c r="E200" s="225" t="s">
        <v>1580</v>
      </c>
      <c r="F200" s="226" t="s">
        <v>1581</v>
      </c>
      <c r="G200" s="227" t="s">
        <v>220</v>
      </c>
      <c r="H200" s="228">
        <v>0.0089999999999999993</v>
      </c>
      <c r="I200" s="229"/>
      <c r="J200" s="230">
        <f>ROUND(I200*H200,2)</f>
        <v>0</v>
      </c>
      <c r="K200" s="231"/>
      <c r="L200" s="41"/>
      <c r="M200" s="232" t="s">
        <v>1</v>
      </c>
      <c r="N200" s="233" t="s">
        <v>38</v>
      </c>
      <c r="O200" s="88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6" t="s">
        <v>243</v>
      </c>
      <c r="AT200" s="236" t="s">
        <v>184</v>
      </c>
      <c r="AU200" s="236" t="s">
        <v>82</v>
      </c>
      <c r="AY200" s="14" t="s">
        <v>182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4" t="s">
        <v>80</v>
      </c>
      <c r="BK200" s="237">
        <f>ROUND(I200*H200,2)</f>
        <v>0</v>
      </c>
      <c r="BL200" s="14" t="s">
        <v>243</v>
      </c>
      <c r="BM200" s="236" t="s">
        <v>3149</v>
      </c>
    </row>
    <row r="201" s="12" customFormat="1" ht="22.8" customHeight="1">
      <c r="A201" s="12"/>
      <c r="B201" s="208"/>
      <c r="C201" s="209"/>
      <c r="D201" s="210" t="s">
        <v>72</v>
      </c>
      <c r="E201" s="222" t="s">
        <v>1731</v>
      </c>
      <c r="F201" s="222" t="s">
        <v>1732</v>
      </c>
      <c r="G201" s="209"/>
      <c r="H201" s="209"/>
      <c r="I201" s="212"/>
      <c r="J201" s="223">
        <f>BK201</f>
        <v>0</v>
      </c>
      <c r="K201" s="209"/>
      <c r="L201" s="214"/>
      <c r="M201" s="215"/>
      <c r="N201" s="216"/>
      <c r="O201" s="216"/>
      <c r="P201" s="217">
        <f>SUM(P202:P220)</f>
        <v>0</v>
      </c>
      <c r="Q201" s="216"/>
      <c r="R201" s="217">
        <f>SUM(R202:R220)</f>
        <v>0.31786000000000003</v>
      </c>
      <c r="S201" s="216"/>
      <c r="T201" s="218">
        <f>SUM(T202:T220)</f>
        <v>0.039599999999999996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9" t="s">
        <v>82</v>
      </c>
      <c r="AT201" s="220" t="s">
        <v>72</v>
      </c>
      <c r="AU201" s="220" t="s">
        <v>80</v>
      </c>
      <c r="AY201" s="219" t="s">
        <v>182</v>
      </c>
      <c r="BK201" s="221">
        <f>SUM(BK202:BK220)</f>
        <v>0</v>
      </c>
    </row>
    <row r="202" s="2" customFormat="1" ht="16.5" customHeight="1">
      <c r="A202" s="35"/>
      <c r="B202" s="36"/>
      <c r="C202" s="224" t="s">
        <v>388</v>
      </c>
      <c r="D202" s="224" t="s">
        <v>184</v>
      </c>
      <c r="E202" s="225" t="s">
        <v>3150</v>
      </c>
      <c r="F202" s="226" t="s">
        <v>3151</v>
      </c>
      <c r="G202" s="227" t="s">
        <v>241</v>
      </c>
      <c r="H202" s="228">
        <v>2</v>
      </c>
      <c r="I202" s="229"/>
      <c r="J202" s="230">
        <f>ROUND(I202*H202,2)</f>
        <v>0</v>
      </c>
      <c r="K202" s="231"/>
      <c r="L202" s="41"/>
      <c r="M202" s="232" t="s">
        <v>1</v>
      </c>
      <c r="N202" s="233" t="s">
        <v>38</v>
      </c>
      <c r="O202" s="88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6" t="s">
        <v>243</v>
      </c>
      <c r="AT202" s="236" t="s">
        <v>184</v>
      </c>
      <c r="AU202" s="236" t="s">
        <v>82</v>
      </c>
      <c r="AY202" s="14" t="s">
        <v>182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4" t="s">
        <v>80</v>
      </c>
      <c r="BK202" s="237">
        <f>ROUND(I202*H202,2)</f>
        <v>0</v>
      </c>
      <c r="BL202" s="14" t="s">
        <v>243</v>
      </c>
      <c r="BM202" s="236" t="s">
        <v>3152</v>
      </c>
    </row>
    <row r="203" s="2" customFormat="1" ht="16.5" customHeight="1">
      <c r="A203" s="35"/>
      <c r="B203" s="36"/>
      <c r="C203" s="224" t="s">
        <v>395</v>
      </c>
      <c r="D203" s="224" t="s">
        <v>184</v>
      </c>
      <c r="E203" s="225" t="s">
        <v>3153</v>
      </c>
      <c r="F203" s="226" t="s">
        <v>3154</v>
      </c>
      <c r="G203" s="227" t="s">
        <v>236</v>
      </c>
      <c r="H203" s="228">
        <v>20</v>
      </c>
      <c r="I203" s="229"/>
      <c r="J203" s="230">
        <f>ROUND(I203*H203,2)</f>
        <v>0</v>
      </c>
      <c r="K203" s="231"/>
      <c r="L203" s="41"/>
      <c r="M203" s="232" t="s">
        <v>1</v>
      </c>
      <c r="N203" s="233" t="s">
        <v>38</v>
      </c>
      <c r="O203" s="88"/>
      <c r="P203" s="234">
        <f>O203*H203</f>
        <v>0</v>
      </c>
      <c r="Q203" s="234">
        <v>0</v>
      </c>
      <c r="R203" s="234">
        <f>Q203*H203</f>
        <v>0</v>
      </c>
      <c r="S203" s="234">
        <v>0.00198</v>
      </c>
      <c r="T203" s="235">
        <f>S203*H203</f>
        <v>0.039599999999999996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6" t="s">
        <v>243</v>
      </c>
      <c r="AT203" s="236" t="s">
        <v>184</v>
      </c>
      <c r="AU203" s="236" t="s">
        <v>82</v>
      </c>
      <c r="AY203" s="14" t="s">
        <v>182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4" t="s">
        <v>80</v>
      </c>
      <c r="BK203" s="237">
        <f>ROUND(I203*H203,2)</f>
        <v>0</v>
      </c>
      <c r="BL203" s="14" t="s">
        <v>243</v>
      </c>
      <c r="BM203" s="236" t="s">
        <v>3155</v>
      </c>
    </row>
    <row r="204" s="2" customFormat="1" ht="16.5" customHeight="1">
      <c r="A204" s="35"/>
      <c r="B204" s="36"/>
      <c r="C204" s="224" t="s">
        <v>579</v>
      </c>
      <c r="D204" s="224" t="s">
        <v>184</v>
      </c>
      <c r="E204" s="225" t="s">
        <v>3156</v>
      </c>
      <c r="F204" s="226" t="s">
        <v>3157</v>
      </c>
      <c r="G204" s="227" t="s">
        <v>241</v>
      </c>
      <c r="H204" s="228">
        <v>2</v>
      </c>
      <c r="I204" s="229"/>
      <c r="J204" s="230">
        <f>ROUND(I204*H204,2)</f>
        <v>0</v>
      </c>
      <c r="K204" s="231"/>
      <c r="L204" s="41"/>
      <c r="M204" s="232" t="s">
        <v>1</v>
      </c>
      <c r="N204" s="233" t="s">
        <v>38</v>
      </c>
      <c r="O204" s="88"/>
      <c r="P204" s="234">
        <f>O204*H204</f>
        <v>0</v>
      </c>
      <c r="Q204" s="234">
        <v>0.0021299999999999999</v>
      </c>
      <c r="R204" s="234">
        <f>Q204*H204</f>
        <v>0.0042599999999999999</v>
      </c>
      <c r="S204" s="234">
        <v>0</v>
      </c>
      <c r="T204" s="23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6" t="s">
        <v>243</v>
      </c>
      <c r="AT204" s="236" t="s">
        <v>184</v>
      </c>
      <c r="AU204" s="236" t="s">
        <v>82</v>
      </c>
      <c r="AY204" s="14" t="s">
        <v>182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4" t="s">
        <v>80</v>
      </c>
      <c r="BK204" s="237">
        <f>ROUND(I204*H204,2)</f>
        <v>0</v>
      </c>
      <c r="BL204" s="14" t="s">
        <v>243</v>
      </c>
      <c r="BM204" s="236" t="s">
        <v>3158</v>
      </c>
    </row>
    <row r="205" s="2" customFormat="1" ht="16.5" customHeight="1">
      <c r="A205" s="35"/>
      <c r="B205" s="36"/>
      <c r="C205" s="224" t="s">
        <v>583</v>
      </c>
      <c r="D205" s="224" t="s">
        <v>184</v>
      </c>
      <c r="E205" s="225" t="s">
        <v>3159</v>
      </c>
      <c r="F205" s="226" t="s">
        <v>3160</v>
      </c>
      <c r="G205" s="227" t="s">
        <v>241</v>
      </c>
      <c r="H205" s="228">
        <v>1</v>
      </c>
      <c r="I205" s="229"/>
      <c r="J205" s="230">
        <f>ROUND(I205*H205,2)</f>
        <v>0</v>
      </c>
      <c r="K205" s="231"/>
      <c r="L205" s="41"/>
      <c r="M205" s="232" t="s">
        <v>1</v>
      </c>
      <c r="N205" s="233" t="s">
        <v>38</v>
      </c>
      <c r="O205" s="88"/>
      <c r="P205" s="234">
        <f>O205*H205</f>
        <v>0</v>
      </c>
      <c r="Q205" s="234">
        <v>0.0011199999999999999</v>
      </c>
      <c r="R205" s="234">
        <f>Q205*H205</f>
        <v>0.0011199999999999999</v>
      </c>
      <c r="S205" s="234">
        <v>0</v>
      </c>
      <c r="T205" s="23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6" t="s">
        <v>243</v>
      </c>
      <c r="AT205" s="236" t="s">
        <v>184</v>
      </c>
      <c r="AU205" s="236" t="s">
        <v>82</v>
      </c>
      <c r="AY205" s="14" t="s">
        <v>182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4" t="s">
        <v>80</v>
      </c>
      <c r="BK205" s="237">
        <f>ROUND(I205*H205,2)</f>
        <v>0</v>
      </c>
      <c r="BL205" s="14" t="s">
        <v>243</v>
      </c>
      <c r="BM205" s="236" t="s">
        <v>3161</v>
      </c>
    </row>
    <row r="206" s="2" customFormat="1" ht="21.75" customHeight="1">
      <c r="A206" s="35"/>
      <c r="B206" s="36"/>
      <c r="C206" s="224" t="s">
        <v>587</v>
      </c>
      <c r="D206" s="224" t="s">
        <v>184</v>
      </c>
      <c r="E206" s="225" t="s">
        <v>3162</v>
      </c>
      <c r="F206" s="226" t="s">
        <v>3163</v>
      </c>
      <c r="G206" s="227" t="s">
        <v>236</v>
      </c>
      <c r="H206" s="228">
        <v>31</v>
      </c>
      <c r="I206" s="229"/>
      <c r="J206" s="230">
        <f>ROUND(I206*H206,2)</f>
        <v>0</v>
      </c>
      <c r="K206" s="231"/>
      <c r="L206" s="41"/>
      <c r="M206" s="232" t="s">
        <v>1</v>
      </c>
      <c r="N206" s="233" t="s">
        <v>38</v>
      </c>
      <c r="O206" s="88"/>
      <c r="P206" s="234">
        <f>O206*H206</f>
        <v>0</v>
      </c>
      <c r="Q206" s="234">
        <v>0.0016800000000000001</v>
      </c>
      <c r="R206" s="234">
        <f>Q206*H206</f>
        <v>0.052080000000000001</v>
      </c>
      <c r="S206" s="234">
        <v>0</v>
      </c>
      <c r="T206" s="23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6" t="s">
        <v>243</v>
      </c>
      <c r="AT206" s="236" t="s">
        <v>184</v>
      </c>
      <c r="AU206" s="236" t="s">
        <v>82</v>
      </c>
      <c r="AY206" s="14" t="s">
        <v>182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4" t="s">
        <v>80</v>
      </c>
      <c r="BK206" s="237">
        <f>ROUND(I206*H206,2)</f>
        <v>0</v>
      </c>
      <c r="BL206" s="14" t="s">
        <v>243</v>
      </c>
      <c r="BM206" s="236" t="s">
        <v>3164</v>
      </c>
    </row>
    <row r="207" s="2" customFormat="1" ht="21.75" customHeight="1">
      <c r="A207" s="35"/>
      <c r="B207" s="36"/>
      <c r="C207" s="224" t="s">
        <v>591</v>
      </c>
      <c r="D207" s="224" t="s">
        <v>184</v>
      </c>
      <c r="E207" s="225" t="s">
        <v>3165</v>
      </c>
      <c r="F207" s="226" t="s">
        <v>3166</v>
      </c>
      <c r="G207" s="227" t="s">
        <v>236</v>
      </c>
      <c r="H207" s="228">
        <v>24</v>
      </c>
      <c r="I207" s="229"/>
      <c r="J207" s="230">
        <f>ROUND(I207*H207,2)</f>
        <v>0</v>
      </c>
      <c r="K207" s="231"/>
      <c r="L207" s="41"/>
      <c r="M207" s="232" t="s">
        <v>1</v>
      </c>
      <c r="N207" s="233" t="s">
        <v>38</v>
      </c>
      <c r="O207" s="88"/>
      <c r="P207" s="234">
        <f>O207*H207</f>
        <v>0</v>
      </c>
      <c r="Q207" s="234">
        <v>0.00191</v>
      </c>
      <c r="R207" s="234">
        <f>Q207*H207</f>
        <v>0.045839999999999999</v>
      </c>
      <c r="S207" s="234">
        <v>0</v>
      </c>
      <c r="T207" s="23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6" t="s">
        <v>243</v>
      </c>
      <c r="AT207" s="236" t="s">
        <v>184</v>
      </c>
      <c r="AU207" s="236" t="s">
        <v>82</v>
      </c>
      <c r="AY207" s="14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4" t="s">
        <v>80</v>
      </c>
      <c r="BK207" s="237">
        <f>ROUND(I207*H207,2)</f>
        <v>0</v>
      </c>
      <c r="BL207" s="14" t="s">
        <v>243</v>
      </c>
      <c r="BM207" s="236" t="s">
        <v>3167</v>
      </c>
    </row>
    <row r="208" s="2" customFormat="1" ht="21.75" customHeight="1">
      <c r="A208" s="35"/>
      <c r="B208" s="36"/>
      <c r="C208" s="224" t="s">
        <v>595</v>
      </c>
      <c r="D208" s="224" t="s">
        <v>184</v>
      </c>
      <c r="E208" s="225" t="s">
        <v>3168</v>
      </c>
      <c r="F208" s="226" t="s">
        <v>3169</v>
      </c>
      <c r="G208" s="227" t="s">
        <v>236</v>
      </c>
      <c r="H208" s="228">
        <v>31</v>
      </c>
      <c r="I208" s="229"/>
      <c r="J208" s="230">
        <f>ROUND(I208*H208,2)</f>
        <v>0</v>
      </c>
      <c r="K208" s="231"/>
      <c r="L208" s="41"/>
      <c r="M208" s="232" t="s">
        <v>1</v>
      </c>
      <c r="N208" s="233" t="s">
        <v>38</v>
      </c>
      <c r="O208" s="88"/>
      <c r="P208" s="234">
        <f>O208*H208</f>
        <v>0</v>
      </c>
      <c r="Q208" s="234">
        <v>0.0030799999999999998</v>
      </c>
      <c r="R208" s="234">
        <f>Q208*H208</f>
        <v>0.095479999999999995</v>
      </c>
      <c r="S208" s="234">
        <v>0</v>
      </c>
      <c r="T208" s="23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6" t="s">
        <v>243</v>
      </c>
      <c r="AT208" s="236" t="s">
        <v>184</v>
      </c>
      <c r="AU208" s="236" t="s">
        <v>82</v>
      </c>
      <c r="AY208" s="14" t="s">
        <v>182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4" t="s">
        <v>80</v>
      </c>
      <c r="BK208" s="237">
        <f>ROUND(I208*H208,2)</f>
        <v>0</v>
      </c>
      <c r="BL208" s="14" t="s">
        <v>243</v>
      </c>
      <c r="BM208" s="236" t="s">
        <v>3170</v>
      </c>
    </row>
    <row r="209" s="2" customFormat="1" ht="16.5" customHeight="1">
      <c r="A209" s="35"/>
      <c r="B209" s="36"/>
      <c r="C209" s="224" t="s">
        <v>599</v>
      </c>
      <c r="D209" s="224" t="s">
        <v>184</v>
      </c>
      <c r="E209" s="225" t="s">
        <v>3171</v>
      </c>
      <c r="F209" s="226" t="s">
        <v>3172</v>
      </c>
      <c r="G209" s="227" t="s">
        <v>236</v>
      </c>
      <c r="H209" s="228">
        <v>35</v>
      </c>
      <c r="I209" s="229"/>
      <c r="J209" s="230">
        <f>ROUND(I209*H209,2)</f>
        <v>0</v>
      </c>
      <c r="K209" s="231"/>
      <c r="L209" s="41"/>
      <c r="M209" s="232" t="s">
        <v>1</v>
      </c>
      <c r="N209" s="233" t="s">
        <v>38</v>
      </c>
      <c r="O209" s="88"/>
      <c r="P209" s="234">
        <f>O209*H209</f>
        <v>0</v>
      </c>
      <c r="Q209" s="234">
        <v>0.0016199999999999999</v>
      </c>
      <c r="R209" s="234">
        <f>Q209*H209</f>
        <v>0.0567</v>
      </c>
      <c r="S209" s="234">
        <v>0</v>
      </c>
      <c r="T209" s="23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6" t="s">
        <v>243</v>
      </c>
      <c r="AT209" s="236" t="s">
        <v>184</v>
      </c>
      <c r="AU209" s="236" t="s">
        <v>82</v>
      </c>
      <c r="AY209" s="14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4" t="s">
        <v>80</v>
      </c>
      <c r="BK209" s="237">
        <f>ROUND(I209*H209,2)</f>
        <v>0</v>
      </c>
      <c r="BL209" s="14" t="s">
        <v>243</v>
      </c>
      <c r="BM209" s="236" t="s">
        <v>3173</v>
      </c>
    </row>
    <row r="210" s="2" customFormat="1" ht="16.5" customHeight="1">
      <c r="A210" s="35"/>
      <c r="B210" s="36"/>
      <c r="C210" s="224" t="s">
        <v>603</v>
      </c>
      <c r="D210" s="224" t="s">
        <v>184</v>
      </c>
      <c r="E210" s="225" t="s">
        <v>3174</v>
      </c>
      <c r="F210" s="226" t="s">
        <v>3175</v>
      </c>
      <c r="G210" s="227" t="s">
        <v>236</v>
      </c>
      <c r="H210" s="228">
        <v>9</v>
      </c>
      <c r="I210" s="229"/>
      <c r="J210" s="230">
        <f>ROUND(I210*H210,2)</f>
        <v>0</v>
      </c>
      <c r="K210" s="231"/>
      <c r="L210" s="41"/>
      <c r="M210" s="232" t="s">
        <v>1</v>
      </c>
      <c r="N210" s="233" t="s">
        <v>38</v>
      </c>
      <c r="O210" s="88"/>
      <c r="P210" s="234">
        <f>O210*H210</f>
        <v>0</v>
      </c>
      <c r="Q210" s="234">
        <v>0.00040000000000000002</v>
      </c>
      <c r="R210" s="234">
        <f>Q210*H210</f>
        <v>0.0036000000000000003</v>
      </c>
      <c r="S210" s="234">
        <v>0</v>
      </c>
      <c r="T210" s="23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6" t="s">
        <v>243</v>
      </c>
      <c r="AT210" s="236" t="s">
        <v>184</v>
      </c>
      <c r="AU210" s="236" t="s">
        <v>82</v>
      </c>
      <c r="AY210" s="14" t="s">
        <v>182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4" t="s">
        <v>80</v>
      </c>
      <c r="BK210" s="237">
        <f>ROUND(I210*H210,2)</f>
        <v>0</v>
      </c>
      <c r="BL210" s="14" t="s">
        <v>243</v>
      </c>
      <c r="BM210" s="236" t="s">
        <v>3176</v>
      </c>
    </row>
    <row r="211" s="2" customFormat="1" ht="16.5" customHeight="1">
      <c r="A211" s="35"/>
      <c r="B211" s="36"/>
      <c r="C211" s="224" t="s">
        <v>607</v>
      </c>
      <c r="D211" s="224" t="s">
        <v>184</v>
      </c>
      <c r="E211" s="225" t="s">
        <v>3177</v>
      </c>
      <c r="F211" s="226" t="s">
        <v>3178</v>
      </c>
      <c r="G211" s="227" t="s">
        <v>236</v>
      </c>
      <c r="H211" s="228">
        <v>10</v>
      </c>
      <c r="I211" s="229"/>
      <c r="J211" s="230">
        <f>ROUND(I211*H211,2)</f>
        <v>0</v>
      </c>
      <c r="K211" s="231"/>
      <c r="L211" s="41"/>
      <c r="M211" s="232" t="s">
        <v>1</v>
      </c>
      <c r="N211" s="233" t="s">
        <v>38</v>
      </c>
      <c r="O211" s="88"/>
      <c r="P211" s="234">
        <f>O211*H211</f>
        <v>0</v>
      </c>
      <c r="Q211" s="234">
        <v>0.00042999999999999999</v>
      </c>
      <c r="R211" s="234">
        <f>Q211*H211</f>
        <v>0.0043</v>
      </c>
      <c r="S211" s="234">
        <v>0</v>
      </c>
      <c r="T211" s="23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6" t="s">
        <v>243</v>
      </c>
      <c r="AT211" s="236" t="s">
        <v>184</v>
      </c>
      <c r="AU211" s="236" t="s">
        <v>82</v>
      </c>
      <c r="AY211" s="14" t="s">
        <v>182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4" t="s">
        <v>80</v>
      </c>
      <c r="BK211" s="237">
        <f>ROUND(I211*H211,2)</f>
        <v>0</v>
      </c>
      <c r="BL211" s="14" t="s">
        <v>243</v>
      </c>
      <c r="BM211" s="236" t="s">
        <v>3179</v>
      </c>
    </row>
    <row r="212" s="2" customFormat="1" ht="16.5" customHeight="1">
      <c r="A212" s="35"/>
      <c r="B212" s="36"/>
      <c r="C212" s="224" t="s">
        <v>611</v>
      </c>
      <c r="D212" s="224" t="s">
        <v>184</v>
      </c>
      <c r="E212" s="225" t="s">
        <v>3180</v>
      </c>
      <c r="F212" s="226" t="s">
        <v>3181</v>
      </c>
      <c r="G212" s="227" t="s">
        <v>236</v>
      </c>
      <c r="H212" s="228">
        <v>12</v>
      </c>
      <c r="I212" s="229"/>
      <c r="J212" s="230">
        <f>ROUND(I212*H212,2)</f>
        <v>0</v>
      </c>
      <c r="K212" s="231"/>
      <c r="L212" s="41"/>
      <c r="M212" s="232" t="s">
        <v>1</v>
      </c>
      <c r="N212" s="233" t="s">
        <v>38</v>
      </c>
      <c r="O212" s="88"/>
      <c r="P212" s="234">
        <f>O212*H212</f>
        <v>0</v>
      </c>
      <c r="Q212" s="234">
        <v>0.00050000000000000001</v>
      </c>
      <c r="R212" s="234">
        <f>Q212*H212</f>
        <v>0.0060000000000000001</v>
      </c>
      <c r="S212" s="234">
        <v>0</v>
      </c>
      <c r="T212" s="23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6" t="s">
        <v>243</v>
      </c>
      <c r="AT212" s="236" t="s">
        <v>184</v>
      </c>
      <c r="AU212" s="236" t="s">
        <v>82</v>
      </c>
      <c r="AY212" s="14" t="s">
        <v>182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4" t="s">
        <v>80</v>
      </c>
      <c r="BK212" s="237">
        <f>ROUND(I212*H212,2)</f>
        <v>0</v>
      </c>
      <c r="BL212" s="14" t="s">
        <v>243</v>
      </c>
      <c r="BM212" s="236" t="s">
        <v>3182</v>
      </c>
    </row>
    <row r="213" s="2" customFormat="1" ht="16.5" customHeight="1">
      <c r="A213" s="35"/>
      <c r="B213" s="36"/>
      <c r="C213" s="224" t="s">
        <v>615</v>
      </c>
      <c r="D213" s="224" t="s">
        <v>184</v>
      </c>
      <c r="E213" s="225" t="s">
        <v>3183</v>
      </c>
      <c r="F213" s="226" t="s">
        <v>3184</v>
      </c>
      <c r="G213" s="227" t="s">
        <v>236</v>
      </c>
      <c r="H213" s="228">
        <v>20</v>
      </c>
      <c r="I213" s="229"/>
      <c r="J213" s="230">
        <f>ROUND(I213*H213,2)</f>
        <v>0</v>
      </c>
      <c r="K213" s="231"/>
      <c r="L213" s="41"/>
      <c r="M213" s="232" t="s">
        <v>1</v>
      </c>
      <c r="N213" s="233" t="s">
        <v>38</v>
      </c>
      <c r="O213" s="88"/>
      <c r="P213" s="234">
        <f>O213*H213</f>
        <v>0</v>
      </c>
      <c r="Q213" s="234">
        <v>0.0015299999999999999</v>
      </c>
      <c r="R213" s="234">
        <f>Q213*H213</f>
        <v>0.030599999999999999</v>
      </c>
      <c r="S213" s="234">
        <v>0</v>
      </c>
      <c r="T213" s="23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6" t="s">
        <v>243</v>
      </c>
      <c r="AT213" s="236" t="s">
        <v>184</v>
      </c>
      <c r="AU213" s="236" t="s">
        <v>82</v>
      </c>
      <c r="AY213" s="14" t="s">
        <v>182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4" t="s">
        <v>80</v>
      </c>
      <c r="BK213" s="237">
        <f>ROUND(I213*H213,2)</f>
        <v>0</v>
      </c>
      <c r="BL213" s="14" t="s">
        <v>243</v>
      </c>
      <c r="BM213" s="236" t="s">
        <v>3185</v>
      </c>
    </row>
    <row r="214" s="2" customFormat="1" ht="24.15" customHeight="1">
      <c r="A214" s="35"/>
      <c r="B214" s="36"/>
      <c r="C214" s="243" t="s">
        <v>619</v>
      </c>
      <c r="D214" s="243" t="s">
        <v>469</v>
      </c>
      <c r="E214" s="244" t="s">
        <v>3186</v>
      </c>
      <c r="F214" s="245" t="s">
        <v>3187</v>
      </c>
      <c r="G214" s="246" t="s">
        <v>241</v>
      </c>
      <c r="H214" s="247">
        <v>1</v>
      </c>
      <c r="I214" s="248"/>
      <c r="J214" s="249">
        <f>ROUND(I214*H214,2)</f>
        <v>0</v>
      </c>
      <c r="K214" s="250"/>
      <c r="L214" s="251"/>
      <c r="M214" s="252" t="s">
        <v>1</v>
      </c>
      <c r="N214" s="253" t="s">
        <v>38</v>
      </c>
      <c r="O214" s="88"/>
      <c r="P214" s="234">
        <f>O214*H214</f>
        <v>0</v>
      </c>
      <c r="Q214" s="234">
        <v>0.00033</v>
      </c>
      <c r="R214" s="234">
        <f>Q214*H214</f>
        <v>0.00033</v>
      </c>
      <c r="S214" s="234">
        <v>0</v>
      </c>
      <c r="T214" s="23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6" t="s">
        <v>308</v>
      </c>
      <c r="AT214" s="236" t="s">
        <v>469</v>
      </c>
      <c r="AU214" s="236" t="s">
        <v>82</v>
      </c>
      <c r="AY214" s="14" t="s">
        <v>182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4" t="s">
        <v>80</v>
      </c>
      <c r="BK214" s="237">
        <f>ROUND(I214*H214,2)</f>
        <v>0</v>
      </c>
      <c r="BL214" s="14" t="s">
        <v>243</v>
      </c>
      <c r="BM214" s="236" t="s">
        <v>3188</v>
      </c>
    </row>
    <row r="215" s="2" customFormat="1" ht="33" customHeight="1">
      <c r="A215" s="35"/>
      <c r="B215" s="36"/>
      <c r="C215" s="224" t="s">
        <v>623</v>
      </c>
      <c r="D215" s="224" t="s">
        <v>184</v>
      </c>
      <c r="E215" s="225" t="s">
        <v>3189</v>
      </c>
      <c r="F215" s="226" t="s">
        <v>3190</v>
      </c>
      <c r="G215" s="227" t="s">
        <v>241</v>
      </c>
      <c r="H215" s="228">
        <v>6</v>
      </c>
      <c r="I215" s="229"/>
      <c r="J215" s="230">
        <f>ROUND(I215*H215,2)</f>
        <v>0</v>
      </c>
      <c r="K215" s="231"/>
      <c r="L215" s="41"/>
      <c r="M215" s="232" t="s">
        <v>1</v>
      </c>
      <c r="N215" s="233" t="s">
        <v>38</v>
      </c>
      <c r="O215" s="88"/>
      <c r="P215" s="234">
        <f>O215*H215</f>
        <v>0</v>
      </c>
      <c r="Q215" s="234">
        <v>0.0022300000000000002</v>
      </c>
      <c r="R215" s="234">
        <f>Q215*H215</f>
        <v>0.013380000000000001</v>
      </c>
      <c r="S215" s="234">
        <v>0</v>
      </c>
      <c r="T215" s="23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6" t="s">
        <v>243</v>
      </c>
      <c r="AT215" s="236" t="s">
        <v>184</v>
      </c>
      <c r="AU215" s="236" t="s">
        <v>82</v>
      </c>
      <c r="AY215" s="14" t="s">
        <v>182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4" t="s">
        <v>80</v>
      </c>
      <c r="BK215" s="237">
        <f>ROUND(I215*H215,2)</f>
        <v>0</v>
      </c>
      <c r="BL215" s="14" t="s">
        <v>243</v>
      </c>
      <c r="BM215" s="236" t="s">
        <v>3191</v>
      </c>
    </row>
    <row r="216" s="2" customFormat="1" ht="24.15" customHeight="1">
      <c r="A216" s="35"/>
      <c r="B216" s="36"/>
      <c r="C216" s="224" t="s">
        <v>627</v>
      </c>
      <c r="D216" s="224" t="s">
        <v>184</v>
      </c>
      <c r="E216" s="225" t="s">
        <v>3192</v>
      </c>
      <c r="F216" s="226" t="s">
        <v>3193</v>
      </c>
      <c r="G216" s="227" t="s">
        <v>241</v>
      </c>
      <c r="H216" s="228">
        <v>1</v>
      </c>
      <c r="I216" s="229"/>
      <c r="J216" s="230">
        <f>ROUND(I216*H216,2)</f>
        <v>0</v>
      </c>
      <c r="K216" s="231"/>
      <c r="L216" s="41"/>
      <c r="M216" s="232" t="s">
        <v>1</v>
      </c>
      <c r="N216" s="233" t="s">
        <v>38</v>
      </c>
      <c r="O216" s="88"/>
      <c r="P216" s="234">
        <f>O216*H216</f>
        <v>0</v>
      </c>
      <c r="Q216" s="234">
        <v>0.0020500000000000002</v>
      </c>
      <c r="R216" s="234">
        <f>Q216*H216</f>
        <v>0.0020500000000000002</v>
      </c>
      <c r="S216" s="234">
        <v>0</v>
      </c>
      <c r="T216" s="23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6" t="s">
        <v>243</v>
      </c>
      <c r="AT216" s="236" t="s">
        <v>184</v>
      </c>
      <c r="AU216" s="236" t="s">
        <v>82</v>
      </c>
      <c r="AY216" s="14" t="s">
        <v>182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4" t="s">
        <v>80</v>
      </c>
      <c r="BK216" s="237">
        <f>ROUND(I216*H216,2)</f>
        <v>0</v>
      </c>
      <c r="BL216" s="14" t="s">
        <v>243</v>
      </c>
      <c r="BM216" s="236" t="s">
        <v>3194</v>
      </c>
    </row>
    <row r="217" s="2" customFormat="1" ht="24.15" customHeight="1">
      <c r="A217" s="35"/>
      <c r="B217" s="36"/>
      <c r="C217" s="224" t="s">
        <v>631</v>
      </c>
      <c r="D217" s="224" t="s">
        <v>184</v>
      </c>
      <c r="E217" s="225" t="s">
        <v>3195</v>
      </c>
      <c r="F217" s="226" t="s">
        <v>3196</v>
      </c>
      <c r="G217" s="227" t="s">
        <v>241</v>
      </c>
      <c r="H217" s="228">
        <v>1</v>
      </c>
      <c r="I217" s="229"/>
      <c r="J217" s="230">
        <f>ROUND(I217*H217,2)</f>
        <v>0</v>
      </c>
      <c r="K217" s="231"/>
      <c r="L217" s="41"/>
      <c r="M217" s="232" t="s">
        <v>1</v>
      </c>
      <c r="N217" s="233" t="s">
        <v>38</v>
      </c>
      <c r="O217" s="88"/>
      <c r="P217" s="234">
        <f>O217*H217</f>
        <v>0</v>
      </c>
      <c r="Q217" s="234">
        <v>0.0021199999999999999</v>
      </c>
      <c r="R217" s="234">
        <f>Q217*H217</f>
        <v>0.0021199999999999999</v>
      </c>
      <c r="S217" s="234">
        <v>0</v>
      </c>
      <c r="T217" s="23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6" t="s">
        <v>243</v>
      </c>
      <c r="AT217" s="236" t="s">
        <v>184</v>
      </c>
      <c r="AU217" s="236" t="s">
        <v>82</v>
      </c>
      <c r="AY217" s="14" t="s">
        <v>182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4" t="s">
        <v>80</v>
      </c>
      <c r="BK217" s="237">
        <f>ROUND(I217*H217,2)</f>
        <v>0</v>
      </c>
      <c r="BL217" s="14" t="s">
        <v>243</v>
      </c>
      <c r="BM217" s="236" t="s">
        <v>3197</v>
      </c>
    </row>
    <row r="218" s="2" customFormat="1" ht="21.75" customHeight="1">
      <c r="A218" s="35"/>
      <c r="B218" s="36"/>
      <c r="C218" s="224" t="s">
        <v>635</v>
      </c>
      <c r="D218" s="224" t="s">
        <v>184</v>
      </c>
      <c r="E218" s="225" t="s">
        <v>3198</v>
      </c>
      <c r="F218" s="226" t="s">
        <v>3199</v>
      </c>
      <c r="G218" s="227" t="s">
        <v>236</v>
      </c>
      <c r="H218" s="228">
        <v>172</v>
      </c>
      <c r="I218" s="229"/>
      <c r="J218" s="230">
        <f>ROUND(I218*H218,2)</f>
        <v>0</v>
      </c>
      <c r="K218" s="231"/>
      <c r="L218" s="41"/>
      <c r="M218" s="232" t="s">
        <v>1</v>
      </c>
      <c r="N218" s="233" t="s">
        <v>38</v>
      </c>
      <c r="O218" s="88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6" t="s">
        <v>243</v>
      </c>
      <c r="AT218" s="236" t="s">
        <v>184</v>
      </c>
      <c r="AU218" s="236" t="s">
        <v>82</v>
      </c>
      <c r="AY218" s="14" t="s">
        <v>182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4" t="s">
        <v>80</v>
      </c>
      <c r="BK218" s="237">
        <f>ROUND(I218*H218,2)</f>
        <v>0</v>
      </c>
      <c r="BL218" s="14" t="s">
        <v>243</v>
      </c>
      <c r="BM218" s="236" t="s">
        <v>3200</v>
      </c>
    </row>
    <row r="219" s="2" customFormat="1" ht="24.15" customHeight="1">
      <c r="A219" s="35"/>
      <c r="B219" s="36"/>
      <c r="C219" s="224" t="s">
        <v>639</v>
      </c>
      <c r="D219" s="224" t="s">
        <v>184</v>
      </c>
      <c r="E219" s="225" t="s">
        <v>1738</v>
      </c>
      <c r="F219" s="226" t="s">
        <v>1739</v>
      </c>
      <c r="G219" s="227" t="s">
        <v>220</v>
      </c>
      <c r="H219" s="228">
        <v>0.318</v>
      </c>
      <c r="I219" s="229"/>
      <c r="J219" s="230">
        <f>ROUND(I219*H219,2)</f>
        <v>0</v>
      </c>
      <c r="K219" s="231"/>
      <c r="L219" s="41"/>
      <c r="M219" s="232" t="s">
        <v>1</v>
      </c>
      <c r="N219" s="233" t="s">
        <v>38</v>
      </c>
      <c r="O219" s="88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6" t="s">
        <v>243</v>
      </c>
      <c r="AT219" s="236" t="s">
        <v>184</v>
      </c>
      <c r="AU219" s="236" t="s">
        <v>82</v>
      </c>
      <c r="AY219" s="14" t="s">
        <v>182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4" t="s">
        <v>80</v>
      </c>
      <c r="BK219" s="237">
        <f>ROUND(I219*H219,2)</f>
        <v>0</v>
      </c>
      <c r="BL219" s="14" t="s">
        <v>243</v>
      </c>
      <c r="BM219" s="236" t="s">
        <v>3201</v>
      </c>
    </row>
    <row r="220" s="2" customFormat="1" ht="33" customHeight="1">
      <c r="A220" s="35"/>
      <c r="B220" s="36"/>
      <c r="C220" s="224" t="s">
        <v>643</v>
      </c>
      <c r="D220" s="224" t="s">
        <v>184</v>
      </c>
      <c r="E220" s="225" t="s">
        <v>1742</v>
      </c>
      <c r="F220" s="226" t="s">
        <v>1743</v>
      </c>
      <c r="G220" s="227" t="s">
        <v>220</v>
      </c>
      <c r="H220" s="228">
        <v>0.95399999999999996</v>
      </c>
      <c r="I220" s="229"/>
      <c r="J220" s="230">
        <f>ROUND(I220*H220,2)</f>
        <v>0</v>
      </c>
      <c r="K220" s="231"/>
      <c r="L220" s="41"/>
      <c r="M220" s="232" t="s">
        <v>1</v>
      </c>
      <c r="N220" s="233" t="s">
        <v>38</v>
      </c>
      <c r="O220" s="88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6" t="s">
        <v>243</v>
      </c>
      <c r="AT220" s="236" t="s">
        <v>184</v>
      </c>
      <c r="AU220" s="236" t="s">
        <v>82</v>
      </c>
      <c r="AY220" s="14" t="s">
        <v>182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4" t="s">
        <v>80</v>
      </c>
      <c r="BK220" s="237">
        <f>ROUND(I220*H220,2)</f>
        <v>0</v>
      </c>
      <c r="BL220" s="14" t="s">
        <v>243</v>
      </c>
      <c r="BM220" s="236" t="s">
        <v>3202</v>
      </c>
    </row>
    <row r="221" s="12" customFormat="1" ht="22.8" customHeight="1">
      <c r="A221" s="12"/>
      <c r="B221" s="208"/>
      <c r="C221" s="209"/>
      <c r="D221" s="210" t="s">
        <v>72</v>
      </c>
      <c r="E221" s="222" t="s">
        <v>3203</v>
      </c>
      <c r="F221" s="222" t="s">
        <v>3204</v>
      </c>
      <c r="G221" s="209"/>
      <c r="H221" s="209"/>
      <c r="I221" s="212"/>
      <c r="J221" s="223">
        <f>BK221</f>
        <v>0</v>
      </c>
      <c r="K221" s="209"/>
      <c r="L221" s="214"/>
      <c r="M221" s="215"/>
      <c r="N221" s="216"/>
      <c r="O221" s="216"/>
      <c r="P221" s="217">
        <f>SUM(P222:P226)</f>
        <v>0</v>
      </c>
      <c r="Q221" s="216"/>
      <c r="R221" s="217">
        <f>SUM(R222:R226)</f>
        <v>0.015600000000000001</v>
      </c>
      <c r="S221" s="216"/>
      <c r="T221" s="218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9" t="s">
        <v>82</v>
      </c>
      <c r="AT221" s="220" t="s">
        <v>72</v>
      </c>
      <c r="AU221" s="220" t="s">
        <v>80</v>
      </c>
      <c r="AY221" s="219" t="s">
        <v>182</v>
      </c>
      <c r="BK221" s="221">
        <f>SUM(BK222:BK226)</f>
        <v>0</v>
      </c>
    </row>
    <row r="222" s="2" customFormat="1" ht="16.5" customHeight="1">
      <c r="A222" s="35"/>
      <c r="B222" s="36"/>
      <c r="C222" s="224" t="s">
        <v>647</v>
      </c>
      <c r="D222" s="224" t="s">
        <v>184</v>
      </c>
      <c r="E222" s="225" t="s">
        <v>3205</v>
      </c>
      <c r="F222" s="226" t="s">
        <v>3206</v>
      </c>
      <c r="G222" s="227" t="s">
        <v>1177</v>
      </c>
      <c r="H222" s="228">
        <v>1</v>
      </c>
      <c r="I222" s="229"/>
      <c r="J222" s="230">
        <f>ROUND(I222*H222,2)</f>
        <v>0</v>
      </c>
      <c r="K222" s="231"/>
      <c r="L222" s="41"/>
      <c r="M222" s="232" t="s">
        <v>1</v>
      </c>
      <c r="N222" s="233" t="s">
        <v>38</v>
      </c>
      <c r="O222" s="88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6" t="s">
        <v>243</v>
      </c>
      <c r="AT222" s="236" t="s">
        <v>184</v>
      </c>
      <c r="AU222" s="236" t="s">
        <v>82</v>
      </c>
      <c r="AY222" s="14" t="s">
        <v>182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4" t="s">
        <v>80</v>
      </c>
      <c r="BK222" s="237">
        <f>ROUND(I222*H222,2)</f>
        <v>0</v>
      </c>
      <c r="BL222" s="14" t="s">
        <v>243</v>
      </c>
      <c r="BM222" s="236" t="s">
        <v>3207</v>
      </c>
    </row>
    <row r="223" s="2" customFormat="1" ht="24.15" customHeight="1">
      <c r="A223" s="35"/>
      <c r="B223" s="36"/>
      <c r="C223" s="224" t="s">
        <v>651</v>
      </c>
      <c r="D223" s="224" t="s">
        <v>184</v>
      </c>
      <c r="E223" s="225" t="s">
        <v>3208</v>
      </c>
      <c r="F223" s="226" t="s">
        <v>3209</v>
      </c>
      <c r="G223" s="227" t="s">
        <v>2988</v>
      </c>
      <c r="H223" s="228">
        <v>1</v>
      </c>
      <c r="I223" s="229"/>
      <c r="J223" s="230">
        <f>ROUND(I223*H223,2)</f>
        <v>0</v>
      </c>
      <c r="K223" s="231"/>
      <c r="L223" s="41"/>
      <c r="M223" s="232" t="s">
        <v>1</v>
      </c>
      <c r="N223" s="233" t="s">
        <v>38</v>
      </c>
      <c r="O223" s="88"/>
      <c r="P223" s="234">
        <f>O223*H223</f>
        <v>0</v>
      </c>
      <c r="Q223" s="234">
        <v>0.0016000000000000001</v>
      </c>
      <c r="R223" s="234">
        <f>Q223*H223</f>
        <v>0.0016000000000000001</v>
      </c>
      <c r="S223" s="234">
        <v>0</v>
      </c>
      <c r="T223" s="23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6" t="s">
        <v>243</v>
      </c>
      <c r="AT223" s="236" t="s">
        <v>184</v>
      </c>
      <c r="AU223" s="236" t="s">
        <v>82</v>
      </c>
      <c r="AY223" s="14" t="s">
        <v>182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4" t="s">
        <v>80</v>
      </c>
      <c r="BK223" s="237">
        <f>ROUND(I223*H223,2)</f>
        <v>0</v>
      </c>
      <c r="BL223" s="14" t="s">
        <v>243</v>
      </c>
      <c r="BM223" s="236" t="s">
        <v>3210</v>
      </c>
    </row>
    <row r="224" s="2" customFormat="1" ht="21.75" customHeight="1">
      <c r="A224" s="35"/>
      <c r="B224" s="36"/>
      <c r="C224" s="243" t="s">
        <v>656</v>
      </c>
      <c r="D224" s="243" t="s">
        <v>469</v>
      </c>
      <c r="E224" s="244" t="s">
        <v>3211</v>
      </c>
      <c r="F224" s="245" t="s">
        <v>3212</v>
      </c>
      <c r="G224" s="246" t="s">
        <v>241</v>
      </c>
      <c r="H224" s="247">
        <v>1</v>
      </c>
      <c r="I224" s="248"/>
      <c r="J224" s="249">
        <f>ROUND(I224*H224,2)</f>
        <v>0</v>
      </c>
      <c r="K224" s="250"/>
      <c r="L224" s="251"/>
      <c r="M224" s="252" t="s">
        <v>1</v>
      </c>
      <c r="N224" s="253" t="s">
        <v>38</v>
      </c>
      <c r="O224" s="88"/>
      <c r="P224" s="234">
        <f>O224*H224</f>
        <v>0</v>
      </c>
      <c r="Q224" s="234">
        <v>0.014</v>
      </c>
      <c r="R224" s="234">
        <f>Q224*H224</f>
        <v>0.014</v>
      </c>
      <c r="S224" s="234">
        <v>0</v>
      </c>
      <c r="T224" s="23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6" t="s">
        <v>214</v>
      </c>
      <c r="AT224" s="236" t="s">
        <v>469</v>
      </c>
      <c r="AU224" s="236" t="s">
        <v>82</v>
      </c>
      <c r="AY224" s="14" t="s">
        <v>182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4" t="s">
        <v>80</v>
      </c>
      <c r="BK224" s="237">
        <f>ROUND(I224*H224,2)</f>
        <v>0</v>
      </c>
      <c r="BL224" s="14" t="s">
        <v>187</v>
      </c>
      <c r="BM224" s="236" t="s">
        <v>3213</v>
      </c>
    </row>
    <row r="225" s="2" customFormat="1" ht="24.15" customHeight="1">
      <c r="A225" s="35"/>
      <c r="B225" s="36"/>
      <c r="C225" s="224" t="s">
        <v>660</v>
      </c>
      <c r="D225" s="224" t="s">
        <v>184</v>
      </c>
      <c r="E225" s="225" t="s">
        <v>3214</v>
      </c>
      <c r="F225" s="226" t="s">
        <v>3215</v>
      </c>
      <c r="G225" s="227" t="s">
        <v>220</v>
      </c>
      <c r="H225" s="228">
        <v>0.002</v>
      </c>
      <c r="I225" s="229"/>
      <c r="J225" s="230">
        <f>ROUND(I225*H225,2)</f>
        <v>0</v>
      </c>
      <c r="K225" s="231"/>
      <c r="L225" s="41"/>
      <c r="M225" s="232" t="s">
        <v>1</v>
      </c>
      <c r="N225" s="233" t="s">
        <v>38</v>
      </c>
      <c r="O225" s="88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6" t="s">
        <v>243</v>
      </c>
      <c r="AT225" s="236" t="s">
        <v>184</v>
      </c>
      <c r="AU225" s="236" t="s">
        <v>82</v>
      </c>
      <c r="AY225" s="14" t="s">
        <v>182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4" t="s">
        <v>80</v>
      </c>
      <c r="BK225" s="237">
        <f>ROUND(I225*H225,2)</f>
        <v>0</v>
      </c>
      <c r="BL225" s="14" t="s">
        <v>243</v>
      </c>
      <c r="BM225" s="236" t="s">
        <v>3216</v>
      </c>
    </row>
    <row r="226" s="2" customFormat="1" ht="33" customHeight="1">
      <c r="A226" s="35"/>
      <c r="B226" s="36"/>
      <c r="C226" s="224" t="s">
        <v>664</v>
      </c>
      <c r="D226" s="224" t="s">
        <v>184</v>
      </c>
      <c r="E226" s="225" t="s">
        <v>3217</v>
      </c>
      <c r="F226" s="226" t="s">
        <v>3218</v>
      </c>
      <c r="G226" s="227" t="s">
        <v>220</v>
      </c>
      <c r="H226" s="228">
        <v>0.0060000000000000001</v>
      </c>
      <c r="I226" s="229"/>
      <c r="J226" s="230">
        <f>ROUND(I226*H226,2)</f>
        <v>0</v>
      </c>
      <c r="K226" s="231"/>
      <c r="L226" s="41"/>
      <c r="M226" s="232" t="s">
        <v>1</v>
      </c>
      <c r="N226" s="233" t="s">
        <v>38</v>
      </c>
      <c r="O226" s="88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6" t="s">
        <v>243</v>
      </c>
      <c r="AT226" s="236" t="s">
        <v>184</v>
      </c>
      <c r="AU226" s="236" t="s">
        <v>82</v>
      </c>
      <c r="AY226" s="14" t="s">
        <v>182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4" t="s">
        <v>80</v>
      </c>
      <c r="BK226" s="237">
        <f>ROUND(I226*H226,2)</f>
        <v>0</v>
      </c>
      <c r="BL226" s="14" t="s">
        <v>243</v>
      </c>
      <c r="BM226" s="236" t="s">
        <v>3219</v>
      </c>
    </row>
    <row r="227" s="12" customFormat="1" ht="22.8" customHeight="1">
      <c r="A227" s="12"/>
      <c r="B227" s="208"/>
      <c r="C227" s="209"/>
      <c r="D227" s="210" t="s">
        <v>72</v>
      </c>
      <c r="E227" s="222" t="s">
        <v>1745</v>
      </c>
      <c r="F227" s="222" t="s">
        <v>1746</v>
      </c>
      <c r="G227" s="209"/>
      <c r="H227" s="209"/>
      <c r="I227" s="212"/>
      <c r="J227" s="223">
        <f>BK227</f>
        <v>0</v>
      </c>
      <c r="K227" s="209"/>
      <c r="L227" s="214"/>
      <c r="M227" s="215"/>
      <c r="N227" s="216"/>
      <c r="O227" s="216"/>
      <c r="P227" s="217">
        <f>SUM(P228:P231)</f>
        <v>0</v>
      </c>
      <c r="Q227" s="216"/>
      <c r="R227" s="217">
        <f>SUM(R228:R231)</f>
        <v>0.0018400000000000001</v>
      </c>
      <c r="S227" s="216"/>
      <c r="T227" s="218">
        <f>SUM(T228:T231)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9" t="s">
        <v>82</v>
      </c>
      <c r="AT227" s="220" t="s">
        <v>72</v>
      </c>
      <c r="AU227" s="220" t="s">
        <v>80</v>
      </c>
      <c r="AY227" s="219" t="s">
        <v>182</v>
      </c>
      <c r="BK227" s="221">
        <f>SUM(BK228:BK231)</f>
        <v>0</v>
      </c>
    </row>
    <row r="228" s="2" customFormat="1" ht="37.8" customHeight="1">
      <c r="A228" s="35"/>
      <c r="B228" s="36"/>
      <c r="C228" s="224" t="s">
        <v>668</v>
      </c>
      <c r="D228" s="224" t="s">
        <v>184</v>
      </c>
      <c r="E228" s="225" t="s">
        <v>3220</v>
      </c>
      <c r="F228" s="226" t="s">
        <v>3221</v>
      </c>
      <c r="G228" s="227" t="s">
        <v>241</v>
      </c>
      <c r="H228" s="228">
        <v>1</v>
      </c>
      <c r="I228" s="229"/>
      <c r="J228" s="230">
        <f>ROUND(I228*H228,2)</f>
        <v>0</v>
      </c>
      <c r="K228" s="231"/>
      <c r="L228" s="41"/>
      <c r="M228" s="232" t="s">
        <v>1</v>
      </c>
      <c r="N228" s="233" t="s">
        <v>38</v>
      </c>
      <c r="O228" s="88"/>
      <c r="P228" s="234">
        <f>O228*H228</f>
        <v>0</v>
      </c>
      <c r="Q228" s="234">
        <v>0.00069999999999999999</v>
      </c>
      <c r="R228" s="234">
        <f>Q228*H228</f>
        <v>0.00069999999999999999</v>
      </c>
      <c r="S228" s="234">
        <v>0</v>
      </c>
      <c r="T228" s="23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6" t="s">
        <v>243</v>
      </c>
      <c r="AT228" s="236" t="s">
        <v>184</v>
      </c>
      <c r="AU228" s="236" t="s">
        <v>82</v>
      </c>
      <c r="AY228" s="14" t="s">
        <v>182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4" t="s">
        <v>80</v>
      </c>
      <c r="BK228" s="237">
        <f>ROUND(I228*H228,2)</f>
        <v>0</v>
      </c>
      <c r="BL228" s="14" t="s">
        <v>243</v>
      </c>
      <c r="BM228" s="236" t="s">
        <v>3222</v>
      </c>
    </row>
    <row r="229" s="2" customFormat="1" ht="37.8" customHeight="1">
      <c r="A229" s="35"/>
      <c r="B229" s="36"/>
      <c r="C229" s="224" t="s">
        <v>672</v>
      </c>
      <c r="D229" s="224" t="s">
        <v>184</v>
      </c>
      <c r="E229" s="225" t="s">
        <v>3223</v>
      </c>
      <c r="F229" s="226" t="s">
        <v>3224</v>
      </c>
      <c r="G229" s="227" t="s">
        <v>241</v>
      </c>
      <c r="H229" s="228">
        <v>1</v>
      </c>
      <c r="I229" s="229"/>
      <c r="J229" s="230">
        <f>ROUND(I229*H229,2)</f>
        <v>0</v>
      </c>
      <c r="K229" s="231"/>
      <c r="L229" s="41"/>
      <c r="M229" s="232" t="s">
        <v>1</v>
      </c>
      <c r="N229" s="233" t="s">
        <v>38</v>
      </c>
      <c r="O229" s="88"/>
      <c r="P229" s="234">
        <f>O229*H229</f>
        <v>0</v>
      </c>
      <c r="Q229" s="234">
        <v>0.00114</v>
      </c>
      <c r="R229" s="234">
        <f>Q229*H229</f>
        <v>0.00114</v>
      </c>
      <c r="S229" s="234">
        <v>0</v>
      </c>
      <c r="T229" s="23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6" t="s">
        <v>243</v>
      </c>
      <c r="AT229" s="236" t="s">
        <v>184</v>
      </c>
      <c r="AU229" s="236" t="s">
        <v>82</v>
      </c>
      <c r="AY229" s="14" t="s">
        <v>182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4" t="s">
        <v>80</v>
      </c>
      <c r="BK229" s="237">
        <f>ROUND(I229*H229,2)</f>
        <v>0</v>
      </c>
      <c r="BL229" s="14" t="s">
        <v>243</v>
      </c>
      <c r="BM229" s="236" t="s">
        <v>3225</v>
      </c>
    </row>
    <row r="230" s="2" customFormat="1" ht="24.15" customHeight="1">
      <c r="A230" s="35"/>
      <c r="B230" s="36"/>
      <c r="C230" s="224" t="s">
        <v>674</v>
      </c>
      <c r="D230" s="224" t="s">
        <v>184</v>
      </c>
      <c r="E230" s="225" t="s">
        <v>1756</v>
      </c>
      <c r="F230" s="226" t="s">
        <v>1757</v>
      </c>
      <c r="G230" s="227" t="s">
        <v>220</v>
      </c>
      <c r="H230" s="228">
        <v>0.002</v>
      </c>
      <c r="I230" s="229"/>
      <c r="J230" s="230">
        <f>ROUND(I230*H230,2)</f>
        <v>0</v>
      </c>
      <c r="K230" s="231"/>
      <c r="L230" s="41"/>
      <c r="M230" s="232" t="s">
        <v>1</v>
      </c>
      <c r="N230" s="233" t="s">
        <v>38</v>
      </c>
      <c r="O230" s="88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6" t="s">
        <v>243</v>
      </c>
      <c r="AT230" s="236" t="s">
        <v>184</v>
      </c>
      <c r="AU230" s="236" t="s">
        <v>82</v>
      </c>
      <c r="AY230" s="14" t="s">
        <v>182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4" t="s">
        <v>80</v>
      </c>
      <c r="BK230" s="237">
        <f>ROUND(I230*H230,2)</f>
        <v>0</v>
      </c>
      <c r="BL230" s="14" t="s">
        <v>243</v>
      </c>
      <c r="BM230" s="236" t="s">
        <v>3226</v>
      </c>
    </row>
    <row r="231" s="2" customFormat="1" ht="33" customHeight="1">
      <c r="A231" s="35"/>
      <c r="B231" s="36"/>
      <c r="C231" s="224" t="s">
        <v>678</v>
      </c>
      <c r="D231" s="224" t="s">
        <v>184</v>
      </c>
      <c r="E231" s="225" t="s">
        <v>1760</v>
      </c>
      <c r="F231" s="226" t="s">
        <v>1761</v>
      </c>
      <c r="G231" s="227" t="s">
        <v>220</v>
      </c>
      <c r="H231" s="228">
        <v>0.0060000000000000001</v>
      </c>
      <c r="I231" s="229"/>
      <c r="J231" s="230">
        <f>ROUND(I231*H231,2)</f>
        <v>0</v>
      </c>
      <c r="K231" s="231"/>
      <c r="L231" s="41"/>
      <c r="M231" s="232" t="s">
        <v>1</v>
      </c>
      <c r="N231" s="233" t="s">
        <v>38</v>
      </c>
      <c r="O231" s="88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6" t="s">
        <v>243</v>
      </c>
      <c r="AT231" s="236" t="s">
        <v>184</v>
      </c>
      <c r="AU231" s="236" t="s">
        <v>82</v>
      </c>
      <c r="AY231" s="14" t="s">
        <v>182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4" t="s">
        <v>80</v>
      </c>
      <c r="BK231" s="237">
        <f>ROUND(I231*H231,2)</f>
        <v>0</v>
      </c>
      <c r="BL231" s="14" t="s">
        <v>243</v>
      </c>
      <c r="BM231" s="236" t="s">
        <v>3227</v>
      </c>
    </row>
    <row r="232" s="12" customFormat="1" ht="22.8" customHeight="1">
      <c r="A232" s="12"/>
      <c r="B232" s="208"/>
      <c r="C232" s="209"/>
      <c r="D232" s="210" t="s">
        <v>72</v>
      </c>
      <c r="E232" s="222" t="s">
        <v>3228</v>
      </c>
      <c r="F232" s="222" t="s">
        <v>116</v>
      </c>
      <c r="G232" s="209"/>
      <c r="H232" s="209"/>
      <c r="I232" s="212"/>
      <c r="J232" s="223">
        <f>BK232</f>
        <v>0</v>
      </c>
      <c r="K232" s="209"/>
      <c r="L232" s="214"/>
      <c r="M232" s="215"/>
      <c r="N232" s="216"/>
      <c r="O232" s="216"/>
      <c r="P232" s="217">
        <f>SUM(P233:P238)</f>
        <v>0</v>
      </c>
      <c r="Q232" s="216"/>
      <c r="R232" s="217">
        <f>SUM(R233:R238)</f>
        <v>0.0020300000000000001</v>
      </c>
      <c r="S232" s="216"/>
      <c r="T232" s="218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9" t="s">
        <v>82</v>
      </c>
      <c r="AT232" s="220" t="s">
        <v>72</v>
      </c>
      <c r="AU232" s="220" t="s">
        <v>80</v>
      </c>
      <c r="AY232" s="219" t="s">
        <v>182</v>
      </c>
      <c r="BK232" s="221">
        <f>SUM(BK233:BK238)</f>
        <v>0</v>
      </c>
    </row>
    <row r="233" s="2" customFormat="1" ht="16.5" customHeight="1">
      <c r="A233" s="35"/>
      <c r="B233" s="36"/>
      <c r="C233" s="224" t="s">
        <v>682</v>
      </c>
      <c r="D233" s="224" t="s">
        <v>184</v>
      </c>
      <c r="E233" s="225" t="s">
        <v>3229</v>
      </c>
      <c r="F233" s="226" t="s">
        <v>3230</v>
      </c>
      <c r="G233" s="227" t="s">
        <v>241</v>
      </c>
      <c r="H233" s="228">
        <v>3</v>
      </c>
      <c r="I233" s="229"/>
      <c r="J233" s="230">
        <f>ROUND(I233*H233,2)</f>
        <v>0</v>
      </c>
      <c r="K233" s="231"/>
      <c r="L233" s="41"/>
      <c r="M233" s="232" t="s">
        <v>1</v>
      </c>
      <c r="N233" s="233" t="s">
        <v>38</v>
      </c>
      <c r="O233" s="88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6" t="s">
        <v>243</v>
      </c>
      <c r="AT233" s="236" t="s">
        <v>184</v>
      </c>
      <c r="AU233" s="236" t="s">
        <v>82</v>
      </c>
      <c r="AY233" s="14" t="s">
        <v>182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4" t="s">
        <v>80</v>
      </c>
      <c r="BK233" s="237">
        <f>ROUND(I233*H233,2)</f>
        <v>0</v>
      </c>
      <c r="BL233" s="14" t="s">
        <v>243</v>
      </c>
      <c r="BM233" s="236" t="s">
        <v>3231</v>
      </c>
    </row>
    <row r="234" s="2" customFormat="1" ht="24.15" customHeight="1">
      <c r="A234" s="35"/>
      <c r="B234" s="36"/>
      <c r="C234" s="243" t="s">
        <v>686</v>
      </c>
      <c r="D234" s="243" t="s">
        <v>469</v>
      </c>
      <c r="E234" s="244" t="s">
        <v>3232</v>
      </c>
      <c r="F234" s="245" t="s">
        <v>3233</v>
      </c>
      <c r="G234" s="246" t="s">
        <v>241</v>
      </c>
      <c r="H234" s="247">
        <v>3</v>
      </c>
      <c r="I234" s="248"/>
      <c r="J234" s="249">
        <f>ROUND(I234*H234,2)</f>
        <v>0</v>
      </c>
      <c r="K234" s="250"/>
      <c r="L234" s="251"/>
      <c r="M234" s="252" t="s">
        <v>1</v>
      </c>
      <c r="N234" s="253" t="s">
        <v>38</v>
      </c>
      <c r="O234" s="88"/>
      <c r="P234" s="234">
        <f>O234*H234</f>
        <v>0</v>
      </c>
      <c r="Q234" s="234">
        <v>0.00025000000000000001</v>
      </c>
      <c r="R234" s="234">
        <f>Q234*H234</f>
        <v>0.00075000000000000002</v>
      </c>
      <c r="S234" s="234">
        <v>0</v>
      </c>
      <c r="T234" s="23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6" t="s">
        <v>308</v>
      </c>
      <c r="AT234" s="236" t="s">
        <v>469</v>
      </c>
      <c r="AU234" s="236" t="s">
        <v>82</v>
      </c>
      <c r="AY234" s="14" t="s">
        <v>182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4" t="s">
        <v>80</v>
      </c>
      <c r="BK234" s="237">
        <f>ROUND(I234*H234,2)</f>
        <v>0</v>
      </c>
      <c r="BL234" s="14" t="s">
        <v>243</v>
      </c>
      <c r="BM234" s="236" t="s">
        <v>3234</v>
      </c>
    </row>
    <row r="235" s="2" customFormat="1" ht="21.75" customHeight="1">
      <c r="A235" s="35"/>
      <c r="B235" s="36"/>
      <c r="C235" s="224" t="s">
        <v>690</v>
      </c>
      <c r="D235" s="224" t="s">
        <v>184</v>
      </c>
      <c r="E235" s="225" t="s">
        <v>3235</v>
      </c>
      <c r="F235" s="226" t="s">
        <v>3236</v>
      </c>
      <c r="G235" s="227" t="s">
        <v>241</v>
      </c>
      <c r="H235" s="228">
        <v>1</v>
      </c>
      <c r="I235" s="229"/>
      <c r="J235" s="230">
        <f>ROUND(I235*H235,2)</f>
        <v>0</v>
      </c>
      <c r="K235" s="231"/>
      <c r="L235" s="41"/>
      <c r="M235" s="232" t="s">
        <v>1</v>
      </c>
      <c r="N235" s="233" t="s">
        <v>38</v>
      </c>
      <c r="O235" s="88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6" t="s">
        <v>243</v>
      </c>
      <c r="AT235" s="236" t="s">
        <v>184</v>
      </c>
      <c r="AU235" s="236" t="s">
        <v>82</v>
      </c>
      <c r="AY235" s="14" t="s">
        <v>182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4" t="s">
        <v>80</v>
      </c>
      <c r="BK235" s="237">
        <f>ROUND(I235*H235,2)</f>
        <v>0</v>
      </c>
      <c r="BL235" s="14" t="s">
        <v>243</v>
      </c>
      <c r="BM235" s="236" t="s">
        <v>3237</v>
      </c>
    </row>
    <row r="236" s="2" customFormat="1" ht="16.5" customHeight="1">
      <c r="A236" s="35"/>
      <c r="B236" s="36"/>
      <c r="C236" s="243" t="s">
        <v>694</v>
      </c>
      <c r="D236" s="243" t="s">
        <v>469</v>
      </c>
      <c r="E236" s="244" t="s">
        <v>3238</v>
      </c>
      <c r="F236" s="245" t="s">
        <v>3239</v>
      </c>
      <c r="G236" s="246" t="s">
        <v>241</v>
      </c>
      <c r="H236" s="247">
        <v>1</v>
      </c>
      <c r="I236" s="248"/>
      <c r="J236" s="249">
        <f>ROUND(I236*H236,2)</f>
        <v>0</v>
      </c>
      <c r="K236" s="250"/>
      <c r="L236" s="251"/>
      <c r="M236" s="252" t="s">
        <v>1</v>
      </c>
      <c r="N236" s="253" t="s">
        <v>38</v>
      </c>
      <c r="O236" s="88"/>
      <c r="P236" s="234">
        <f>O236*H236</f>
        <v>0</v>
      </c>
      <c r="Q236" s="234">
        <v>0.0012800000000000001</v>
      </c>
      <c r="R236" s="234">
        <f>Q236*H236</f>
        <v>0.0012800000000000001</v>
      </c>
      <c r="S236" s="234">
        <v>0</v>
      </c>
      <c r="T236" s="23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6" t="s">
        <v>308</v>
      </c>
      <c r="AT236" s="236" t="s">
        <v>469</v>
      </c>
      <c r="AU236" s="236" t="s">
        <v>82</v>
      </c>
      <c r="AY236" s="14" t="s">
        <v>182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4" t="s">
        <v>80</v>
      </c>
      <c r="BK236" s="237">
        <f>ROUND(I236*H236,2)</f>
        <v>0</v>
      </c>
      <c r="BL236" s="14" t="s">
        <v>243</v>
      </c>
      <c r="BM236" s="236" t="s">
        <v>3240</v>
      </c>
    </row>
    <row r="237" s="2" customFormat="1" ht="24.15" customHeight="1">
      <c r="A237" s="35"/>
      <c r="B237" s="36"/>
      <c r="C237" s="224" t="s">
        <v>699</v>
      </c>
      <c r="D237" s="224" t="s">
        <v>184</v>
      </c>
      <c r="E237" s="225" t="s">
        <v>3241</v>
      </c>
      <c r="F237" s="226" t="s">
        <v>3242</v>
      </c>
      <c r="G237" s="227" t="s">
        <v>220</v>
      </c>
      <c r="H237" s="228">
        <v>0.002</v>
      </c>
      <c r="I237" s="229"/>
      <c r="J237" s="230">
        <f>ROUND(I237*H237,2)</f>
        <v>0</v>
      </c>
      <c r="K237" s="231"/>
      <c r="L237" s="41"/>
      <c r="M237" s="232" t="s">
        <v>1</v>
      </c>
      <c r="N237" s="233" t="s">
        <v>38</v>
      </c>
      <c r="O237" s="88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6" t="s">
        <v>243</v>
      </c>
      <c r="AT237" s="236" t="s">
        <v>184</v>
      </c>
      <c r="AU237" s="236" t="s">
        <v>82</v>
      </c>
      <c r="AY237" s="14" t="s">
        <v>182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4" t="s">
        <v>80</v>
      </c>
      <c r="BK237" s="237">
        <f>ROUND(I237*H237,2)</f>
        <v>0</v>
      </c>
      <c r="BL237" s="14" t="s">
        <v>243</v>
      </c>
      <c r="BM237" s="236" t="s">
        <v>3243</v>
      </c>
    </row>
    <row r="238" s="2" customFormat="1" ht="33" customHeight="1">
      <c r="A238" s="35"/>
      <c r="B238" s="36"/>
      <c r="C238" s="224" t="s">
        <v>703</v>
      </c>
      <c r="D238" s="224" t="s">
        <v>184</v>
      </c>
      <c r="E238" s="225" t="s">
        <v>3244</v>
      </c>
      <c r="F238" s="226" t="s">
        <v>3245</v>
      </c>
      <c r="G238" s="227" t="s">
        <v>220</v>
      </c>
      <c r="H238" s="228">
        <v>0.0060000000000000001</v>
      </c>
      <c r="I238" s="229"/>
      <c r="J238" s="230">
        <f>ROUND(I238*H238,2)</f>
        <v>0</v>
      </c>
      <c r="K238" s="231"/>
      <c r="L238" s="41"/>
      <c r="M238" s="232" t="s">
        <v>1</v>
      </c>
      <c r="N238" s="233" t="s">
        <v>38</v>
      </c>
      <c r="O238" s="88"/>
      <c r="P238" s="234">
        <f>O238*H238</f>
        <v>0</v>
      </c>
      <c r="Q238" s="234">
        <v>0</v>
      </c>
      <c r="R238" s="234">
        <f>Q238*H238</f>
        <v>0</v>
      </c>
      <c r="S238" s="234">
        <v>0</v>
      </c>
      <c r="T238" s="23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6" t="s">
        <v>243</v>
      </c>
      <c r="AT238" s="236" t="s">
        <v>184</v>
      </c>
      <c r="AU238" s="236" t="s">
        <v>82</v>
      </c>
      <c r="AY238" s="14" t="s">
        <v>182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4" t="s">
        <v>80</v>
      </c>
      <c r="BK238" s="237">
        <f>ROUND(I238*H238,2)</f>
        <v>0</v>
      </c>
      <c r="BL238" s="14" t="s">
        <v>243</v>
      </c>
      <c r="BM238" s="236" t="s">
        <v>3246</v>
      </c>
    </row>
    <row r="239" s="12" customFormat="1" ht="22.8" customHeight="1">
      <c r="A239" s="12"/>
      <c r="B239" s="208"/>
      <c r="C239" s="209"/>
      <c r="D239" s="210" t="s">
        <v>72</v>
      </c>
      <c r="E239" s="222" t="s">
        <v>2539</v>
      </c>
      <c r="F239" s="222" t="s">
        <v>2540</v>
      </c>
      <c r="G239" s="209"/>
      <c r="H239" s="209"/>
      <c r="I239" s="212"/>
      <c r="J239" s="223">
        <f>BK239</f>
        <v>0</v>
      </c>
      <c r="K239" s="209"/>
      <c r="L239" s="214"/>
      <c r="M239" s="215"/>
      <c r="N239" s="216"/>
      <c r="O239" s="216"/>
      <c r="P239" s="217">
        <f>SUM(P240:P242)</f>
        <v>0</v>
      </c>
      <c r="Q239" s="216"/>
      <c r="R239" s="217">
        <f>SUM(R240:R242)</f>
        <v>0.00562</v>
      </c>
      <c r="S239" s="216"/>
      <c r="T239" s="218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9" t="s">
        <v>82</v>
      </c>
      <c r="AT239" s="220" t="s">
        <v>72</v>
      </c>
      <c r="AU239" s="220" t="s">
        <v>80</v>
      </c>
      <c r="AY239" s="219" t="s">
        <v>182</v>
      </c>
      <c r="BK239" s="221">
        <f>SUM(BK240:BK242)</f>
        <v>0</v>
      </c>
    </row>
    <row r="240" s="2" customFormat="1" ht="24.15" customHeight="1">
      <c r="A240" s="35"/>
      <c r="B240" s="36"/>
      <c r="C240" s="224" t="s">
        <v>707</v>
      </c>
      <c r="D240" s="224" t="s">
        <v>184</v>
      </c>
      <c r="E240" s="225" t="s">
        <v>3247</v>
      </c>
      <c r="F240" s="226" t="s">
        <v>3248</v>
      </c>
      <c r="G240" s="227" t="s">
        <v>241</v>
      </c>
      <c r="H240" s="228">
        <v>1</v>
      </c>
      <c r="I240" s="229"/>
      <c r="J240" s="230">
        <f>ROUND(I240*H240,2)</f>
        <v>0</v>
      </c>
      <c r="K240" s="231"/>
      <c r="L240" s="41"/>
      <c r="M240" s="232" t="s">
        <v>1</v>
      </c>
      <c r="N240" s="233" t="s">
        <v>38</v>
      </c>
      <c r="O240" s="88"/>
      <c r="P240" s="234">
        <f>O240*H240</f>
        <v>0</v>
      </c>
      <c r="Q240" s="234">
        <v>0.00562</v>
      </c>
      <c r="R240" s="234">
        <f>Q240*H240</f>
        <v>0.00562</v>
      </c>
      <c r="S240" s="234">
        <v>0</v>
      </c>
      <c r="T240" s="23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6" t="s">
        <v>243</v>
      </c>
      <c r="AT240" s="236" t="s">
        <v>184</v>
      </c>
      <c r="AU240" s="236" t="s">
        <v>82</v>
      </c>
      <c r="AY240" s="14" t="s">
        <v>182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4" t="s">
        <v>80</v>
      </c>
      <c r="BK240" s="237">
        <f>ROUND(I240*H240,2)</f>
        <v>0</v>
      </c>
      <c r="BL240" s="14" t="s">
        <v>243</v>
      </c>
      <c r="BM240" s="236" t="s">
        <v>3249</v>
      </c>
    </row>
    <row r="241" s="2" customFormat="1" ht="24.15" customHeight="1">
      <c r="A241" s="35"/>
      <c r="B241" s="36"/>
      <c r="C241" s="224" t="s">
        <v>711</v>
      </c>
      <c r="D241" s="224" t="s">
        <v>184</v>
      </c>
      <c r="E241" s="225" t="s">
        <v>2570</v>
      </c>
      <c r="F241" s="226" t="s">
        <v>2571</v>
      </c>
      <c r="G241" s="227" t="s">
        <v>220</v>
      </c>
      <c r="H241" s="228">
        <v>0.0060000000000000001</v>
      </c>
      <c r="I241" s="229"/>
      <c r="J241" s="230">
        <f>ROUND(I241*H241,2)</f>
        <v>0</v>
      </c>
      <c r="K241" s="231"/>
      <c r="L241" s="41"/>
      <c r="M241" s="232" t="s">
        <v>1</v>
      </c>
      <c r="N241" s="233" t="s">
        <v>38</v>
      </c>
      <c r="O241" s="88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6" t="s">
        <v>243</v>
      </c>
      <c r="AT241" s="236" t="s">
        <v>184</v>
      </c>
      <c r="AU241" s="236" t="s">
        <v>82</v>
      </c>
      <c r="AY241" s="14" t="s">
        <v>182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4" t="s">
        <v>80</v>
      </c>
      <c r="BK241" s="237">
        <f>ROUND(I241*H241,2)</f>
        <v>0</v>
      </c>
      <c r="BL241" s="14" t="s">
        <v>243</v>
      </c>
      <c r="BM241" s="236" t="s">
        <v>3250</v>
      </c>
    </row>
    <row r="242" s="2" customFormat="1" ht="33" customHeight="1">
      <c r="A242" s="35"/>
      <c r="B242" s="36"/>
      <c r="C242" s="224" t="s">
        <v>715</v>
      </c>
      <c r="D242" s="224" t="s">
        <v>184</v>
      </c>
      <c r="E242" s="225" t="s">
        <v>2574</v>
      </c>
      <c r="F242" s="226" t="s">
        <v>2575</v>
      </c>
      <c r="G242" s="227" t="s">
        <v>220</v>
      </c>
      <c r="H242" s="228">
        <v>0.017999999999999999</v>
      </c>
      <c r="I242" s="229"/>
      <c r="J242" s="230">
        <f>ROUND(I242*H242,2)</f>
        <v>0</v>
      </c>
      <c r="K242" s="231"/>
      <c r="L242" s="41"/>
      <c r="M242" s="232" t="s">
        <v>1</v>
      </c>
      <c r="N242" s="233" t="s">
        <v>38</v>
      </c>
      <c r="O242" s="88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6" t="s">
        <v>243</v>
      </c>
      <c r="AT242" s="236" t="s">
        <v>184</v>
      </c>
      <c r="AU242" s="236" t="s">
        <v>82</v>
      </c>
      <c r="AY242" s="14" t="s">
        <v>182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4" t="s">
        <v>80</v>
      </c>
      <c r="BK242" s="237">
        <f>ROUND(I242*H242,2)</f>
        <v>0</v>
      </c>
      <c r="BL242" s="14" t="s">
        <v>243</v>
      </c>
      <c r="BM242" s="236" t="s">
        <v>3251</v>
      </c>
    </row>
    <row r="243" s="12" customFormat="1" ht="25.92" customHeight="1">
      <c r="A243" s="12"/>
      <c r="B243" s="208"/>
      <c r="C243" s="209"/>
      <c r="D243" s="210" t="s">
        <v>72</v>
      </c>
      <c r="E243" s="211" t="s">
        <v>146</v>
      </c>
      <c r="F243" s="211" t="s">
        <v>3022</v>
      </c>
      <c r="G243" s="209"/>
      <c r="H243" s="209"/>
      <c r="I243" s="212"/>
      <c r="J243" s="213">
        <f>BK243</f>
        <v>0</v>
      </c>
      <c r="K243" s="209"/>
      <c r="L243" s="214"/>
      <c r="M243" s="215"/>
      <c r="N243" s="216"/>
      <c r="O243" s="216"/>
      <c r="P243" s="217">
        <f>P244+P247</f>
        <v>0</v>
      </c>
      <c r="Q243" s="216"/>
      <c r="R243" s="217">
        <f>R244+R247</f>
        <v>0</v>
      </c>
      <c r="S243" s="216"/>
      <c r="T243" s="218">
        <f>T244+T247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9" t="s">
        <v>202</v>
      </c>
      <c r="AT243" s="220" t="s">
        <v>72</v>
      </c>
      <c r="AU243" s="220" t="s">
        <v>73</v>
      </c>
      <c r="AY243" s="219" t="s">
        <v>182</v>
      </c>
      <c r="BK243" s="221">
        <f>BK244+BK247</f>
        <v>0</v>
      </c>
    </row>
    <row r="244" s="12" customFormat="1" ht="22.8" customHeight="1">
      <c r="A244" s="12"/>
      <c r="B244" s="208"/>
      <c r="C244" s="209"/>
      <c r="D244" s="210" t="s">
        <v>72</v>
      </c>
      <c r="E244" s="222" t="s">
        <v>3023</v>
      </c>
      <c r="F244" s="222" t="s">
        <v>3024</v>
      </c>
      <c r="G244" s="209"/>
      <c r="H244" s="209"/>
      <c r="I244" s="212"/>
      <c r="J244" s="223">
        <f>BK244</f>
        <v>0</v>
      </c>
      <c r="K244" s="209"/>
      <c r="L244" s="214"/>
      <c r="M244" s="215"/>
      <c r="N244" s="216"/>
      <c r="O244" s="216"/>
      <c r="P244" s="217">
        <f>SUM(P245:P246)</f>
        <v>0</v>
      </c>
      <c r="Q244" s="216"/>
      <c r="R244" s="217">
        <f>SUM(R245:R246)</f>
        <v>0</v>
      </c>
      <c r="S244" s="216"/>
      <c r="T244" s="218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9" t="s">
        <v>202</v>
      </c>
      <c r="AT244" s="220" t="s">
        <v>72</v>
      </c>
      <c r="AU244" s="220" t="s">
        <v>80</v>
      </c>
      <c r="AY244" s="219" t="s">
        <v>182</v>
      </c>
      <c r="BK244" s="221">
        <f>SUM(BK245:BK246)</f>
        <v>0</v>
      </c>
    </row>
    <row r="245" s="2" customFormat="1" ht="16.5" customHeight="1">
      <c r="A245" s="35"/>
      <c r="B245" s="36"/>
      <c r="C245" s="224" t="s">
        <v>719</v>
      </c>
      <c r="D245" s="224" t="s">
        <v>184</v>
      </c>
      <c r="E245" s="225" t="s">
        <v>3025</v>
      </c>
      <c r="F245" s="226" t="s">
        <v>3026</v>
      </c>
      <c r="G245" s="227" t="s">
        <v>1177</v>
      </c>
      <c r="H245" s="228">
        <v>1</v>
      </c>
      <c r="I245" s="229"/>
      <c r="J245" s="230">
        <f>ROUND(I245*H245,2)</f>
        <v>0</v>
      </c>
      <c r="K245" s="231"/>
      <c r="L245" s="41"/>
      <c r="M245" s="232" t="s">
        <v>1</v>
      </c>
      <c r="N245" s="233" t="s">
        <v>38</v>
      </c>
      <c r="O245" s="88"/>
      <c r="P245" s="234">
        <f>O245*H245</f>
        <v>0</v>
      </c>
      <c r="Q245" s="234">
        <v>0</v>
      </c>
      <c r="R245" s="234">
        <f>Q245*H245</f>
        <v>0</v>
      </c>
      <c r="S245" s="234">
        <v>0</v>
      </c>
      <c r="T245" s="23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6" t="s">
        <v>3027</v>
      </c>
      <c r="AT245" s="236" t="s">
        <v>184</v>
      </c>
      <c r="AU245" s="236" t="s">
        <v>82</v>
      </c>
      <c r="AY245" s="14" t="s">
        <v>182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4" t="s">
        <v>80</v>
      </c>
      <c r="BK245" s="237">
        <f>ROUND(I245*H245,2)</f>
        <v>0</v>
      </c>
      <c r="BL245" s="14" t="s">
        <v>3027</v>
      </c>
      <c r="BM245" s="236" t="s">
        <v>3252</v>
      </c>
    </row>
    <row r="246" s="2" customFormat="1" ht="16.5" customHeight="1">
      <c r="A246" s="35"/>
      <c r="B246" s="36"/>
      <c r="C246" s="224" t="s">
        <v>723</v>
      </c>
      <c r="D246" s="224" t="s">
        <v>184</v>
      </c>
      <c r="E246" s="225" t="s">
        <v>3029</v>
      </c>
      <c r="F246" s="226" t="s">
        <v>3030</v>
      </c>
      <c r="G246" s="227" t="s">
        <v>1177</v>
      </c>
      <c r="H246" s="228">
        <v>1</v>
      </c>
      <c r="I246" s="229"/>
      <c r="J246" s="230">
        <f>ROUND(I246*H246,2)</f>
        <v>0</v>
      </c>
      <c r="K246" s="231"/>
      <c r="L246" s="41"/>
      <c r="M246" s="232" t="s">
        <v>1</v>
      </c>
      <c r="N246" s="233" t="s">
        <v>38</v>
      </c>
      <c r="O246" s="88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6" t="s">
        <v>3027</v>
      </c>
      <c r="AT246" s="236" t="s">
        <v>184</v>
      </c>
      <c r="AU246" s="236" t="s">
        <v>82</v>
      </c>
      <c r="AY246" s="14" t="s">
        <v>182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4" t="s">
        <v>80</v>
      </c>
      <c r="BK246" s="237">
        <f>ROUND(I246*H246,2)</f>
        <v>0</v>
      </c>
      <c r="BL246" s="14" t="s">
        <v>3027</v>
      </c>
      <c r="BM246" s="236" t="s">
        <v>3253</v>
      </c>
    </row>
    <row r="247" s="12" customFormat="1" ht="22.8" customHeight="1">
      <c r="A247" s="12"/>
      <c r="B247" s="208"/>
      <c r="C247" s="209"/>
      <c r="D247" s="210" t="s">
        <v>72</v>
      </c>
      <c r="E247" s="222" t="s">
        <v>3032</v>
      </c>
      <c r="F247" s="222" t="s">
        <v>3033</v>
      </c>
      <c r="G247" s="209"/>
      <c r="H247" s="209"/>
      <c r="I247" s="212"/>
      <c r="J247" s="223">
        <f>BK247</f>
        <v>0</v>
      </c>
      <c r="K247" s="209"/>
      <c r="L247" s="214"/>
      <c r="M247" s="215"/>
      <c r="N247" s="216"/>
      <c r="O247" s="216"/>
      <c r="P247" s="217">
        <f>P248</f>
        <v>0</v>
      </c>
      <c r="Q247" s="216"/>
      <c r="R247" s="217">
        <f>R248</f>
        <v>0</v>
      </c>
      <c r="S247" s="216"/>
      <c r="T247" s="218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9" t="s">
        <v>202</v>
      </c>
      <c r="AT247" s="220" t="s">
        <v>72</v>
      </c>
      <c r="AU247" s="220" t="s">
        <v>80</v>
      </c>
      <c r="AY247" s="219" t="s">
        <v>182</v>
      </c>
      <c r="BK247" s="221">
        <f>BK248</f>
        <v>0</v>
      </c>
    </row>
    <row r="248" s="2" customFormat="1" ht="16.5" customHeight="1">
      <c r="A248" s="35"/>
      <c r="B248" s="36"/>
      <c r="C248" s="224" t="s">
        <v>727</v>
      </c>
      <c r="D248" s="224" t="s">
        <v>184</v>
      </c>
      <c r="E248" s="225" t="s">
        <v>3034</v>
      </c>
      <c r="F248" s="226" t="s">
        <v>3035</v>
      </c>
      <c r="G248" s="227" t="s">
        <v>1177</v>
      </c>
      <c r="H248" s="228">
        <v>1</v>
      </c>
      <c r="I248" s="229"/>
      <c r="J248" s="230">
        <f>ROUND(I248*H248,2)</f>
        <v>0</v>
      </c>
      <c r="K248" s="231"/>
      <c r="L248" s="41"/>
      <c r="M248" s="238" t="s">
        <v>1</v>
      </c>
      <c r="N248" s="239" t="s">
        <v>38</v>
      </c>
      <c r="O248" s="240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6" t="s">
        <v>3027</v>
      </c>
      <c r="AT248" s="236" t="s">
        <v>184</v>
      </c>
      <c r="AU248" s="236" t="s">
        <v>82</v>
      </c>
      <c r="AY248" s="14" t="s">
        <v>182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4" t="s">
        <v>80</v>
      </c>
      <c r="BK248" s="237">
        <f>ROUND(I248*H248,2)</f>
        <v>0</v>
      </c>
      <c r="BL248" s="14" t="s">
        <v>3027</v>
      </c>
      <c r="BM248" s="236" t="s">
        <v>3254</v>
      </c>
    </row>
    <row r="249" s="2" customFormat="1" ht="6.96" customHeight="1">
      <c r="A249" s="35"/>
      <c r="B249" s="63"/>
      <c r="C249" s="64"/>
      <c r="D249" s="64"/>
      <c r="E249" s="64"/>
      <c r="F249" s="64"/>
      <c r="G249" s="64"/>
      <c r="H249" s="64"/>
      <c r="I249" s="64"/>
      <c r="J249" s="64"/>
      <c r="K249" s="64"/>
      <c r="L249" s="41"/>
      <c r="M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</row>
  </sheetData>
  <sheetProtection sheet="1" autoFilter="0" formatColumns="0" formatRows="0" objects="1" scenarios="1" spinCount="100000" saltValue="Jsak/J0zdLrffuoLIvtjVXYHpWCr4Z39DVt35Nu7jNpT48a3cZbTb1J0uXXAuRw4CaV28iQqPhFP/hjPfD6vnQ==" hashValue="kqHZhaZ0hjm6Uj6EKsttofzqM4/Zge46tx7aQDf7gVA2tJI/EMp46H+RybmLKo9fButA0wNXWxXnP4u5lh8dqg==" algorithmName="SHA-512" password="CC35"/>
  <autoFilter ref="C139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2952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3255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ROUND((SUM(BE125:BE186)),  2)</f>
        <v>0</v>
      </c>
      <c r="G35" s="35"/>
      <c r="H35" s="35"/>
      <c r="I35" s="161">
        <v>0.20999999999999999</v>
      </c>
      <c r="J35" s="160">
        <f>ROUND(((SUM(BE125:BE186))*I35),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ROUND((SUM(BF125:BF186)),  2)</f>
        <v>0</v>
      </c>
      <c r="G36" s="35"/>
      <c r="H36" s="35"/>
      <c r="I36" s="161">
        <v>0.12</v>
      </c>
      <c r="J36" s="160">
        <f>ROUND(((SUM(BF125:BF186))*I36),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ROUND((SUM(BG125:BG186)),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ROUND((SUM(BH125:BH186)),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ROUND((SUM(BI125:BI186)),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2952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03 - Zařizovací předměty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413</v>
      </c>
      <c r="E100" s="193"/>
      <c r="F100" s="193"/>
      <c r="G100" s="193"/>
      <c r="H100" s="193"/>
      <c r="I100" s="193"/>
      <c r="J100" s="194">
        <f>J127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2955</v>
      </c>
      <c r="E101" s="193"/>
      <c r="F101" s="193"/>
      <c r="G101" s="193"/>
      <c r="H101" s="193"/>
      <c r="I101" s="193"/>
      <c r="J101" s="194">
        <f>J132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3256</v>
      </c>
      <c r="E102" s="193"/>
      <c r="F102" s="193"/>
      <c r="G102" s="193"/>
      <c r="H102" s="193"/>
      <c r="I102" s="193"/>
      <c r="J102" s="194">
        <f>J136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3257</v>
      </c>
      <c r="E103" s="193"/>
      <c r="F103" s="193"/>
      <c r="G103" s="193"/>
      <c r="H103" s="193"/>
      <c r="I103" s="193"/>
      <c r="J103" s="194">
        <f>J181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149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2952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2953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E11</f>
        <v>03 - Zařizovací předměty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 xml:space="preserve"> </v>
      </c>
      <c r="G119" s="37"/>
      <c r="H119" s="37"/>
      <c r="I119" s="29" t="s">
        <v>22</v>
      </c>
      <c r="J119" s="76" t="str">
        <f>IF(J14="","",J14)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 xml:space="preserve"> 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</f>
        <v>0</v>
      </c>
      <c r="Q125" s="101"/>
      <c r="R125" s="205">
        <f>R126</f>
        <v>0.37184000000000006</v>
      </c>
      <c r="S125" s="101"/>
      <c r="T125" s="206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P127+P132+P136+P181</f>
        <v>0</v>
      </c>
      <c r="Q126" s="216"/>
      <c r="R126" s="217">
        <f>R127+R132+R136+R181</f>
        <v>0.37184000000000006</v>
      </c>
      <c r="S126" s="216"/>
      <c r="T126" s="218">
        <f>T127+T132+T136+T181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BK127+BK132+BK136+BK181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1731</v>
      </c>
      <c r="F127" s="222" t="s">
        <v>1732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SUM(P128:P131)</f>
        <v>0</v>
      </c>
      <c r="Q127" s="216"/>
      <c r="R127" s="217">
        <f>SUM(R128:R131)</f>
        <v>0.0013600000000000001</v>
      </c>
      <c r="S127" s="216"/>
      <c r="T127" s="218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SUM(BK128:BK131)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3258</v>
      </c>
      <c r="F128" s="226" t="s">
        <v>3259</v>
      </c>
      <c r="G128" s="227" t="s">
        <v>241</v>
      </c>
      <c r="H128" s="228">
        <v>1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0.00034000000000000002</v>
      </c>
      <c r="R128" s="234">
        <f>Q128*H128</f>
        <v>0.00034000000000000002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3260</v>
      </c>
    </row>
    <row r="129" s="2" customFormat="1" ht="24.15" customHeight="1">
      <c r="A129" s="35"/>
      <c r="B129" s="36"/>
      <c r="C129" s="224" t="s">
        <v>82</v>
      </c>
      <c r="D129" s="224" t="s">
        <v>184</v>
      </c>
      <c r="E129" s="225" t="s">
        <v>3261</v>
      </c>
      <c r="F129" s="226" t="s">
        <v>3262</v>
      </c>
      <c r="G129" s="227" t="s">
        <v>241</v>
      </c>
      <c r="H129" s="228">
        <v>1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38</v>
      </c>
      <c r="O129" s="88"/>
      <c r="P129" s="234">
        <f>O129*H129</f>
        <v>0</v>
      </c>
      <c r="Q129" s="234">
        <v>0.0010200000000000001</v>
      </c>
      <c r="R129" s="234">
        <f>Q129*H129</f>
        <v>0.0010200000000000001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243</v>
      </c>
      <c r="AT129" s="236" t="s">
        <v>184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3263</v>
      </c>
    </row>
    <row r="130" s="2" customFormat="1" ht="24.15" customHeight="1">
      <c r="A130" s="35"/>
      <c r="B130" s="36"/>
      <c r="C130" s="224" t="s">
        <v>194</v>
      </c>
      <c r="D130" s="224" t="s">
        <v>184</v>
      </c>
      <c r="E130" s="225" t="s">
        <v>1738</v>
      </c>
      <c r="F130" s="226" t="s">
        <v>1739</v>
      </c>
      <c r="G130" s="227" t="s">
        <v>220</v>
      </c>
      <c r="H130" s="228">
        <v>0.001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243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3264</v>
      </c>
    </row>
    <row r="131" s="2" customFormat="1" ht="33" customHeight="1">
      <c r="A131" s="35"/>
      <c r="B131" s="36"/>
      <c r="C131" s="224" t="s">
        <v>187</v>
      </c>
      <c r="D131" s="224" t="s">
        <v>184</v>
      </c>
      <c r="E131" s="225" t="s">
        <v>1742</v>
      </c>
      <c r="F131" s="226" t="s">
        <v>1743</v>
      </c>
      <c r="G131" s="227" t="s">
        <v>220</v>
      </c>
      <c r="H131" s="228">
        <v>0.0030000000000000001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243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3265</v>
      </c>
    </row>
    <row r="132" s="12" customFormat="1" ht="22.8" customHeight="1">
      <c r="A132" s="12"/>
      <c r="B132" s="208"/>
      <c r="C132" s="209"/>
      <c r="D132" s="210" t="s">
        <v>72</v>
      </c>
      <c r="E132" s="222" t="s">
        <v>2972</v>
      </c>
      <c r="F132" s="222" t="s">
        <v>2973</v>
      </c>
      <c r="G132" s="209"/>
      <c r="H132" s="209"/>
      <c r="I132" s="212"/>
      <c r="J132" s="223">
        <f>BK132</f>
        <v>0</v>
      </c>
      <c r="K132" s="209"/>
      <c r="L132" s="214"/>
      <c r="M132" s="215"/>
      <c r="N132" s="216"/>
      <c r="O132" s="216"/>
      <c r="P132" s="217">
        <f>SUM(P133:P135)</f>
        <v>0</v>
      </c>
      <c r="Q132" s="216"/>
      <c r="R132" s="217">
        <f>SUM(R133:R135)</f>
        <v>0.00348</v>
      </c>
      <c r="S132" s="216"/>
      <c r="T132" s="218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82</v>
      </c>
      <c r="AT132" s="220" t="s">
        <v>72</v>
      </c>
      <c r="AU132" s="220" t="s">
        <v>80</v>
      </c>
      <c r="AY132" s="219" t="s">
        <v>182</v>
      </c>
      <c r="BK132" s="221">
        <f>SUM(BK133:BK135)</f>
        <v>0</v>
      </c>
    </row>
    <row r="133" s="2" customFormat="1" ht="16.5" customHeight="1">
      <c r="A133" s="35"/>
      <c r="B133" s="36"/>
      <c r="C133" s="224" t="s">
        <v>202</v>
      </c>
      <c r="D133" s="224" t="s">
        <v>184</v>
      </c>
      <c r="E133" s="225" t="s">
        <v>3266</v>
      </c>
      <c r="F133" s="226" t="s">
        <v>3267</v>
      </c>
      <c r="G133" s="227" t="s">
        <v>241</v>
      </c>
      <c r="H133" s="228">
        <v>12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0.00029</v>
      </c>
      <c r="R133" s="234">
        <f>Q133*H133</f>
        <v>0.00348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243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3268</v>
      </c>
    </row>
    <row r="134" s="2" customFormat="1" ht="24.15" customHeight="1">
      <c r="A134" s="35"/>
      <c r="B134" s="36"/>
      <c r="C134" s="224" t="s">
        <v>206</v>
      </c>
      <c r="D134" s="224" t="s">
        <v>184</v>
      </c>
      <c r="E134" s="225" t="s">
        <v>3008</v>
      </c>
      <c r="F134" s="226" t="s">
        <v>3009</v>
      </c>
      <c r="G134" s="227" t="s">
        <v>220</v>
      </c>
      <c r="H134" s="228">
        <v>0.0030000000000000001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3269</v>
      </c>
    </row>
    <row r="135" s="2" customFormat="1" ht="33" customHeight="1">
      <c r="A135" s="35"/>
      <c r="B135" s="36"/>
      <c r="C135" s="224" t="s">
        <v>210</v>
      </c>
      <c r="D135" s="224" t="s">
        <v>184</v>
      </c>
      <c r="E135" s="225" t="s">
        <v>3011</v>
      </c>
      <c r="F135" s="226" t="s">
        <v>3012</v>
      </c>
      <c r="G135" s="227" t="s">
        <v>220</v>
      </c>
      <c r="H135" s="228">
        <v>0.0089999999999999993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243</v>
      </c>
      <c r="AT135" s="236" t="s">
        <v>184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3270</v>
      </c>
    </row>
    <row r="136" s="12" customFormat="1" ht="22.8" customHeight="1">
      <c r="A136" s="12"/>
      <c r="B136" s="208"/>
      <c r="C136" s="209"/>
      <c r="D136" s="210" t="s">
        <v>72</v>
      </c>
      <c r="E136" s="222" t="s">
        <v>3271</v>
      </c>
      <c r="F136" s="222" t="s">
        <v>3272</v>
      </c>
      <c r="G136" s="209"/>
      <c r="H136" s="209"/>
      <c r="I136" s="212"/>
      <c r="J136" s="223">
        <f>BK136</f>
        <v>0</v>
      </c>
      <c r="K136" s="209"/>
      <c r="L136" s="214"/>
      <c r="M136" s="215"/>
      <c r="N136" s="216"/>
      <c r="O136" s="216"/>
      <c r="P136" s="217">
        <f>SUM(P137:P180)</f>
        <v>0</v>
      </c>
      <c r="Q136" s="216"/>
      <c r="R136" s="217">
        <f>SUM(R137:R180)</f>
        <v>0.34000000000000002</v>
      </c>
      <c r="S136" s="216"/>
      <c r="T136" s="218">
        <f>SUM(T137:T180)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9" t="s">
        <v>82</v>
      </c>
      <c r="AT136" s="220" t="s">
        <v>72</v>
      </c>
      <c r="AU136" s="220" t="s">
        <v>80</v>
      </c>
      <c r="AY136" s="219" t="s">
        <v>182</v>
      </c>
      <c r="BK136" s="221">
        <f>SUM(BK137:BK180)</f>
        <v>0</v>
      </c>
    </row>
    <row r="137" s="2" customFormat="1" ht="16.5" customHeight="1">
      <c r="A137" s="35"/>
      <c r="B137" s="36"/>
      <c r="C137" s="224" t="s">
        <v>214</v>
      </c>
      <c r="D137" s="224" t="s">
        <v>184</v>
      </c>
      <c r="E137" s="225" t="s">
        <v>3273</v>
      </c>
      <c r="F137" s="226" t="s">
        <v>3274</v>
      </c>
      <c r="G137" s="227" t="s">
        <v>1177</v>
      </c>
      <c r="H137" s="228">
        <v>1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243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3275</v>
      </c>
    </row>
    <row r="138" s="2" customFormat="1" ht="16.5" customHeight="1">
      <c r="A138" s="35"/>
      <c r="B138" s="36"/>
      <c r="C138" s="224" t="s">
        <v>189</v>
      </c>
      <c r="D138" s="224" t="s">
        <v>184</v>
      </c>
      <c r="E138" s="225" t="s">
        <v>3276</v>
      </c>
      <c r="F138" s="226" t="s">
        <v>3277</v>
      </c>
      <c r="G138" s="227" t="s">
        <v>1177</v>
      </c>
      <c r="H138" s="228">
        <v>1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243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3278</v>
      </c>
    </row>
    <row r="139" s="2" customFormat="1" ht="21.75" customHeight="1">
      <c r="A139" s="35"/>
      <c r="B139" s="36"/>
      <c r="C139" s="224" t="s">
        <v>136</v>
      </c>
      <c r="D139" s="224" t="s">
        <v>184</v>
      </c>
      <c r="E139" s="225" t="s">
        <v>3279</v>
      </c>
      <c r="F139" s="226" t="s">
        <v>3280</v>
      </c>
      <c r="G139" s="227" t="s">
        <v>1177</v>
      </c>
      <c r="H139" s="228">
        <v>2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243</v>
      </c>
      <c r="AT139" s="236" t="s">
        <v>184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3281</v>
      </c>
    </row>
    <row r="140" s="2" customFormat="1" ht="16.5" customHeight="1">
      <c r="A140" s="35"/>
      <c r="B140" s="36"/>
      <c r="C140" s="224" t="s">
        <v>139</v>
      </c>
      <c r="D140" s="224" t="s">
        <v>184</v>
      </c>
      <c r="E140" s="225" t="s">
        <v>3282</v>
      </c>
      <c r="F140" s="226" t="s">
        <v>3283</v>
      </c>
      <c r="G140" s="227" t="s">
        <v>197</v>
      </c>
      <c r="H140" s="228">
        <v>4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243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3284</v>
      </c>
    </row>
    <row r="141" s="2" customFormat="1" ht="16.5" customHeight="1">
      <c r="A141" s="35"/>
      <c r="B141" s="36"/>
      <c r="C141" s="224" t="s">
        <v>8</v>
      </c>
      <c r="D141" s="224" t="s">
        <v>184</v>
      </c>
      <c r="E141" s="225" t="s">
        <v>3285</v>
      </c>
      <c r="F141" s="226" t="s">
        <v>3286</v>
      </c>
      <c r="G141" s="227" t="s">
        <v>1177</v>
      </c>
      <c r="H141" s="228">
        <v>2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243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3287</v>
      </c>
    </row>
    <row r="142" s="2" customFormat="1" ht="24.15" customHeight="1">
      <c r="A142" s="35"/>
      <c r="B142" s="36"/>
      <c r="C142" s="224" t="s">
        <v>142</v>
      </c>
      <c r="D142" s="224" t="s">
        <v>184</v>
      </c>
      <c r="E142" s="225" t="s">
        <v>3288</v>
      </c>
      <c r="F142" s="226" t="s">
        <v>3289</v>
      </c>
      <c r="G142" s="227" t="s">
        <v>2988</v>
      </c>
      <c r="H142" s="228">
        <v>3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0.017469999999999999</v>
      </c>
      <c r="R142" s="234">
        <f>Q142*H142</f>
        <v>0.052409999999999998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243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3290</v>
      </c>
    </row>
    <row r="143" s="2" customFormat="1" ht="16.5" customHeight="1">
      <c r="A143" s="35"/>
      <c r="B143" s="36"/>
      <c r="C143" s="224" t="s">
        <v>145</v>
      </c>
      <c r="D143" s="224" t="s">
        <v>184</v>
      </c>
      <c r="E143" s="225" t="s">
        <v>3291</v>
      </c>
      <c r="F143" s="226" t="s">
        <v>3292</v>
      </c>
      <c r="G143" s="227" t="s">
        <v>241</v>
      </c>
      <c r="H143" s="228">
        <v>3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243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3293</v>
      </c>
    </row>
    <row r="144" s="2" customFormat="1" ht="16.5" customHeight="1">
      <c r="A144" s="35"/>
      <c r="B144" s="36"/>
      <c r="C144" s="243" t="s">
        <v>238</v>
      </c>
      <c r="D144" s="243" t="s">
        <v>469</v>
      </c>
      <c r="E144" s="244" t="s">
        <v>3294</v>
      </c>
      <c r="F144" s="245" t="s">
        <v>3295</v>
      </c>
      <c r="G144" s="246" t="s">
        <v>241</v>
      </c>
      <c r="H144" s="247">
        <v>3</v>
      </c>
      <c r="I144" s="248"/>
      <c r="J144" s="249">
        <f>ROUND(I144*H144,2)</f>
        <v>0</v>
      </c>
      <c r="K144" s="250"/>
      <c r="L144" s="251"/>
      <c r="M144" s="252" t="s">
        <v>1</v>
      </c>
      <c r="N144" s="253" t="s">
        <v>38</v>
      </c>
      <c r="O144" s="88"/>
      <c r="P144" s="234">
        <f>O144*H144</f>
        <v>0</v>
      </c>
      <c r="Q144" s="234">
        <v>0.0025300000000000001</v>
      </c>
      <c r="R144" s="234">
        <f>Q144*H144</f>
        <v>0.0075900000000000004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308</v>
      </c>
      <c r="AT144" s="236" t="s">
        <v>469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3296</v>
      </c>
    </row>
    <row r="145" s="2" customFormat="1" ht="24.15" customHeight="1">
      <c r="A145" s="35"/>
      <c r="B145" s="36"/>
      <c r="C145" s="224" t="s">
        <v>243</v>
      </c>
      <c r="D145" s="224" t="s">
        <v>184</v>
      </c>
      <c r="E145" s="225" t="s">
        <v>3297</v>
      </c>
      <c r="F145" s="226" t="s">
        <v>3298</v>
      </c>
      <c r="G145" s="227" t="s">
        <v>1177</v>
      </c>
      <c r="H145" s="228">
        <v>3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243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243</v>
      </c>
      <c r="BM145" s="236" t="s">
        <v>3299</v>
      </c>
    </row>
    <row r="146" s="2" customFormat="1" ht="16.5" customHeight="1">
      <c r="A146" s="35"/>
      <c r="B146" s="36"/>
      <c r="C146" s="224" t="s">
        <v>247</v>
      </c>
      <c r="D146" s="224" t="s">
        <v>184</v>
      </c>
      <c r="E146" s="225" t="s">
        <v>3300</v>
      </c>
      <c r="F146" s="226" t="s">
        <v>3301</v>
      </c>
      <c r="G146" s="227" t="s">
        <v>2988</v>
      </c>
      <c r="H146" s="228">
        <v>6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0.0038300000000000001</v>
      </c>
      <c r="R146" s="234">
        <f>Q146*H146</f>
        <v>0.02298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243</v>
      </c>
      <c r="AT146" s="236" t="s">
        <v>184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243</v>
      </c>
      <c r="BM146" s="236" t="s">
        <v>3302</v>
      </c>
    </row>
    <row r="147" s="2" customFormat="1" ht="24.15" customHeight="1">
      <c r="A147" s="35"/>
      <c r="B147" s="36"/>
      <c r="C147" s="243" t="s">
        <v>251</v>
      </c>
      <c r="D147" s="243" t="s">
        <v>469</v>
      </c>
      <c r="E147" s="244" t="s">
        <v>3303</v>
      </c>
      <c r="F147" s="245" t="s">
        <v>3304</v>
      </c>
      <c r="G147" s="246" t="s">
        <v>241</v>
      </c>
      <c r="H147" s="247">
        <v>6</v>
      </c>
      <c r="I147" s="248"/>
      <c r="J147" s="249">
        <f>ROUND(I147*H147,2)</f>
        <v>0</v>
      </c>
      <c r="K147" s="250"/>
      <c r="L147" s="251"/>
      <c r="M147" s="252" t="s">
        <v>1</v>
      </c>
      <c r="N147" s="253" t="s">
        <v>38</v>
      </c>
      <c r="O147" s="88"/>
      <c r="P147" s="234">
        <f>O147*H147</f>
        <v>0</v>
      </c>
      <c r="Q147" s="234">
        <v>0.0071999999999999998</v>
      </c>
      <c r="R147" s="234">
        <f>Q147*H147</f>
        <v>0.043200000000000002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308</v>
      </c>
      <c r="AT147" s="236" t="s">
        <v>469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243</v>
      </c>
      <c r="BM147" s="236" t="s">
        <v>3305</v>
      </c>
    </row>
    <row r="148" s="2" customFormat="1" ht="16.5" customHeight="1">
      <c r="A148" s="35"/>
      <c r="B148" s="36"/>
      <c r="C148" s="224" t="s">
        <v>255</v>
      </c>
      <c r="D148" s="224" t="s">
        <v>184</v>
      </c>
      <c r="E148" s="225" t="s">
        <v>3306</v>
      </c>
      <c r="F148" s="226" t="s">
        <v>3307</v>
      </c>
      <c r="G148" s="227" t="s">
        <v>2988</v>
      </c>
      <c r="H148" s="228">
        <v>1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0.0063299999999999997</v>
      </c>
      <c r="R148" s="234">
        <f>Q148*H148</f>
        <v>0.0063299999999999997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243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243</v>
      </c>
      <c r="BM148" s="236" t="s">
        <v>3308</v>
      </c>
    </row>
    <row r="149" s="2" customFormat="1" ht="33" customHeight="1">
      <c r="A149" s="35"/>
      <c r="B149" s="36"/>
      <c r="C149" s="243" t="s">
        <v>259</v>
      </c>
      <c r="D149" s="243" t="s">
        <v>469</v>
      </c>
      <c r="E149" s="244" t="s">
        <v>3309</v>
      </c>
      <c r="F149" s="245" t="s">
        <v>3310</v>
      </c>
      <c r="G149" s="246" t="s">
        <v>241</v>
      </c>
      <c r="H149" s="247">
        <v>1</v>
      </c>
      <c r="I149" s="248"/>
      <c r="J149" s="249">
        <f>ROUND(I149*H149,2)</f>
        <v>0</v>
      </c>
      <c r="K149" s="250"/>
      <c r="L149" s="251"/>
      <c r="M149" s="252" t="s">
        <v>1</v>
      </c>
      <c r="N149" s="253" t="s">
        <v>38</v>
      </c>
      <c r="O149" s="88"/>
      <c r="P149" s="234">
        <f>O149*H149</f>
        <v>0</v>
      </c>
      <c r="Q149" s="234">
        <v>0.044999999999999998</v>
      </c>
      <c r="R149" s="234">
        <f>Q149*H149</f>
        <v>0.044999999999999998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308</v>
      </c>
      <c r="AT149" s="236" t="s">
        <v>469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243</v>
      </c>
      <c r="BM149" s="236" t="s">
        <v>3311</v>
      </c>
    </row>
    <row r="150" s="2" customFormat="1" ht="33" customHeight="1">
      <c r="A150" s="35"/>
      <c r="B150" s="36"/>
      <c r="C150" s="224" t="s">
        <v>7</v>
      </c>
      <c r="D150" s="224" t="s">
        <v>184</v>
      </c>
      <c r="E150" s="225" t="s">
        <v>3312</v>
      </c>
      <c r="F150" s="226" t="s">
        <v>3313</v>
      </c>
      <c r="G150" s="227" t="s">
        <v>2988</v>
      </c>
      <c r="H150" s="228">
        <v>1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0.050099999999999999</v>
      </c>
      <c r="R150" s="234">
        <f>Q150*H150</f>
        <v>0.050099999999999999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243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243</v>
      </c>
      <c r="BM150" s="236" t="s">
        <v>3314</v>
      </c>
    </row>
    <row r="151" s="2" customFormat="1" ht="16.5" customHeight="1">
      <c r="A151" s="35"/>
      <c r="B151" s="36"/>
      <c r="C151" s="224" t="s">
        <v>266</v>
      </c>
      <c r="D151" s="224" t="s">
        <v>184</v>
      </c>
      <c r="E151" s="225" t="s">
        <v>3315</v>
      </c>
      <c r="F151" s="226" t="s">
        <v>3316</v>
      </c>
      <c r="G151" s="227" t="s">
        <v>241</v>
      </c>
      <c r="H151" s="228">
        <v>4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243</v>
      </c>
      <c r="AT151" s="236" t="s">
        <v>184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243</v>
      </c>
      <c r="BM151" s="236" t="s">
        <v>3317</v>
      </c>
    </row>
    <row r="152" s="2" customFormat="1" ht="16.5" customHeight="1">
      <c r="A152" s="35"/>
      <c r="B152" s="36"/>
      <c r="C152" s="243" t="s">
        <v>270</v>
      </c>
      <c r="D152" s="243" t="s">
        <v>469</v>
      </c>
      <c r="E152" s="244" t="s">
        <v>3318</v>
      </c>
      <c r="F152" s="245" t="s">
        <v>3319</v>
      </c>
      <c r="G152" s="246" t="s">
        <v>241</v>
      </c>
      <c r="H152" s="247">
        <v>4</v>
      </c>
      <c r="I152" s="248"/>
      <c r="J152" s="249">
        <f>ROUND(I152*H152,2)</f>
        <v>0</v>
      </c>
      <c r="K152" s="250"/>
      <c r="L152" s="251"/>
      <c r="M152" s="252" t="s">
        <v>1</v>
      </c>
      <c r="N152" s="253" t="s">
        <v>38</v>
      </c>
      <c r="O152" s="88"/>
      <c r="P152" s="234">
        <f>O152*H152</f>
        <v>0</v>
      </c>
      <c r="Q152" s="234">
        <v>0.00050000000000000001</v>
      </c>
      <c r="R152" s="234">
        <f>Q152*H152</f>
        <v>0.002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308</v>
      </c>
      <c r="AT152" s="236" t="s">
        <v>469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243</v>
      </c>
      <c r="BM152" s="236" t="s">
        <v>3320</v>
      </c>
    </row>
    <row r="153" s="2" customFormat="1" ht="16.5" customHeight="1">
      <c r="A153" s="35"/>
      <c r="B153" s="36"/>
      <c r="C153" s="224" t="s">
        <v>274</v>
      </c>
      <c r="D153" s="224" t="s">
        <v>184</v>
      </c>
      <c r="E153" s="225" t="s">
        <v>3321</v>
      </c>
      <c r="F153" s="226" t="s">
        <v>3322</v>
      </c>
      <c r="G153" s="227" t="s">
        <v>241</v>
      </c>
      <c r="H153" s="228">
        <v>5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243</v>
      </c>
      <c r="AT153" s="236" t="s">
        <v>184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243</v>
      </c>
      <c r="BM153" s="236" t="s">
        <v>3323</v>
      </c>
    </row>
    <row r="154" s="2" customFormat="1" ht="16.5" customHeight="1">
      <c r="A154" s="35"/>
      <c r="B154" s="36"/>
      <c r="C154" s="243" t="s">
        <v>278</v>
      </c>
      <c r="D154" s="243" t="s">
        <v>469</v>
      </c>
      <c r="E154" s="244" t="s">
        <v>3324</v>
      </c>
      <c r="F154" s="245" t="s">
        <v>3325</v>
      </c>
      <c r="G154" s="246" t="s">
        <v>241</v>
      </c>
      <c r="H154" s="247">
        <v>5</v>
      </c>
      <c r="I154" s="248"/>
      <c r="J154" s="249">
        <f>ROUND(I154*H154,2)</f>
        <v>0</v>
      </c>
      <c r="K154" s="250"/>
      <c r="L154" s="251"/>
      <c r="M154" s="252" t="s">
        <v>1</v>
      </c>
      <c r="N154" s="253" t="s">
        <v>38</v>
      </c>
      <c r="O154" s="88"/>
      <c r="P154" s="234">
        <f>O154*H154</f>
        <v>0</v>
      </c>
      <c r="Q154" s="234">
        <v>0.00050000000000000001</v>
      </c>
      <c r="R154" s="234">
        <f>Q154*H154</f>
        <v>0.0025000000000000001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308</v>
      </c>
      <c r="AT154" s="236" t="s">
        <v>469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243</v>
      </c>
      <c r="BM154" s="236" t="s">
        <v>3326</v>
      </c>
    </row>
    <row r="155" s="2" customFormat="1" ht="16.5" customHeight="1">
      <c r="A155" s="35"/>
      <c r="B155" s="36"/>
      <c r="C155" s="224" t="s">
        <v>282</v>
      </c>
      <c r="D155" s="224" t="s">
        <v>184</v>
      </c>
      <c r="E155" s="225" t="s">
        <v>3327</v>
      </c>
      <c r="F155" s="226" t="s">
        <v>3328</v>
      </c>
      <c r="G155" s="227" t="s">
        <v>241</v>
      </c>
      <c r="H155" s="228">
        <v>2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243</v>
      </c>
      <c r="AT155" s="236" t="s">
        <v>184</v>
      </c>
      <c r="AU155" s="236" t="s">
        <v>82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243</v>
      </c>
      <c r="BM155" s="236" t="s">
        <v>3329</v>
      </c>
    </row>
    <row r="156" s="2" customFormat="1" ht="24.15" customHeight="1">
      <c r="A156" s="35"/>
      <c r="B156" s="36"/>
      <c r="C156" s="243" t="s">
        <v>286</v>
      </c>
      <c r="D156" s="243" t="s">
        <v>469</v>
      </c>
      <c r="E156" s="244" t="s">
        <v>3330</v>
      </c>
      <c r="F156" s="245" t="s">
        <v>3331</v>
      </c>
      <c r="G156" s="246" t="s">
        <v>241</v>
      </c>
      <c r="H156" s="247">
        <v>2</v>
      </c>
      <c r="I156" s="248"/>
      <c r="J156" s="249">
        <f>ROUND(I156*H156,2)</f>
        <v>0</v>
      </c>
      <c r="K156" s="250"/>
      <c r="L156" s="251"/>
      <c r="M156" s="252" t="s">
        <v>1</v>
      </c>
      <c r="N156" s="253" t="s">
        <v>38</v>
      </c>
      <c r="O156" s="88"/>
      <c r="P156" s="234">
        <f>O156*H156</f>
        <v>0</v>
      </c>
      <c r="Q156" s="234">
        <v>0.00050000000000000001</v>
      </c>
      <c r="R156" s="234">
        <f>Q156*H156</f>
        <v>0.001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308</v>
      </c>
      <c r="AT156" s="236" t="s">
        <v>469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243</v>
      </c>
      <c r="BM156" s="236" t="s">
        <v>3332</v>
      </c>
    </row>
    <row r="157" s="2" customFormat="1" ht="16.5" customHeight="1">
      <c r="A157" s="35"/>
      <c r="B157" s="36"/>
      <c r="C157" s="224" t="s">
        <v>290</v>
      </c>
      <c r="D157" s="224" t="s">
        <v>184</v>
      </c>
      <c r="E157" s="225" t="s">
        <v>3333</v>
      </c>
      <c r="F157" s="226" t="s">
        <v>3334</v>
      </c>
      <c r="G157" s="227" t="s">
        <v>241</v>
      </c>
      <c r="H157" s="228">
        <v>5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243</v>
      </c>
      <c r="AT157" s="236" t="s">
        <v>184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243</v>
      </c>
      <c r="BM157" s="236" t="s">
        <v>3335</v>
      </c>
    </row>
    <row r="158" s="2" customFormat="1" ht="24.15" customHeight="1">
      <c r="A158" s="35"/>
      <c r="B158" s="36"/>
      <c r="C158" s="243" t="s">
        <v>294</v>
      </c>
      <c r="D158" s="243" t="s">
        <v>469</v>
      </c>
      <c r="E158" s="244" t="s">
        <v>3336</v>
      </c>
      <c r="F158" s="245" t="s">
        <v>3337</v>
      </c>
      <c r="G158" s="246" t="s">
        <v>241</v>
      </c>
      <c r="H158" s="247">
        <v>5</v>
      </c>
      <c r="I158" s="248"/>
      <c r="J158" s="249">
        <f>ROUND(I158*H158,2)</f>
        <v>0</v>
      </c>
      <c r="K158" s="250"/>
      <c r="L158" s="251"/>
      <c r="M158" s="252" t="s">
        <v>1</v>
      </c>
      <c r="N158" s="253" t="s">
        <v>38</v>
      </c>
      <c r="O158" s="88"/>
      <c r="P158" s="234">
        <f>O158*H158</f>
        <v>0</v>
      </c>
      <c r="Q158" s="234">
        <v>0.0013400000000000001</v>
      </c>
      <c r="R158" s="234">
        <f>Q158*H158</f>
        <v>0.0067000000000000002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308</v>
      </c>
      <c r="AT158" s="236" t="s">
        <v>469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243</v>
      </c>
      <c r="BM158" s="236" t="s">
        <v>3338</v>
      </c>
    </row>
    <row r="159" s="2" customFormat="1" ht="16.5" customHeight="1">
      <c r="A159" s="35"/>
      <c r="B159" s="36"/>
      <c r="C159" s="243" t="s">
        <v>298</v>
      </c>
      <c r="D159" s="243" t="s">
        <v>469</v>
      </c>
      <c r="E159" s="244" t="s">
        <v>3339</v>
      </c>
      <c r="F159" s="245" t="s">
        <v>3340</v>
      </c>
      <c r="G159" s="246" t="s">
        <v>241</v>
      </c>
      <c r="H159" s="247">
        <v>5</v>
      </c>
      <c r="I159" s="248"/>
      <c r="J159" s="249">
        <f>ROUND(I159*H159,2)</f>
        <v>0</v>
      </c>
      <c r="K159" s="250"/>
      <c r="L159" s="251"/>
      <c r="M159" s="252" t="s">
        <v>1</v>
      </c>
      <c r="N159" s="253" t="s">
        <v>38</v>
      </c>
      <c r="O159" s="88"/>
      <c r="P159" s="234">
        <f>O159*H159</f>
        <v>0</v>
      </c>
      <c r="Q159" s="234">
        <v>0.0015</v>
      </c>
      <c r="R159" s="234">
        <f>Q159*H159</f>
        <v>0.0074999999999999997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308</v>
      </c>
      <c r="AT159" s="236" t="s">
        <v>469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243</v>
      </c>
      <c r="BM159" s="236" t="s">
        <v>3341</v>
      </c>
    </row>
    <row r="160" s="2" customFormat="1" ht="16.5" customHeight="1">
      <c r="A160" s="35"/>
      <c r="B160" s="36"/>
      <c r="C160" s="224" t="s">
        <v>302</v>
      </c>
      <c r="D160" s="224" t="s">
        <v>184</v>
      </c>
      <c r="E160" s="225" t="s">
        <v>3342</v>
      </c>
      <c r="F160" s="226" t="s">
        <v>3343</v>
      </c>
      <c r="G160" s="227" t="s">
        <v>241</v>
      </c>
      <c r="H160" s="228">
        <v>5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243</v>
      </c>
      <c r="AT160" s="236" t="s">
        <v>184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243</v>
      </c>
      <c r="BM160" s="236" t="s">
        <v>3344</v>
      </c>
    </row>
    <row r="161" s="2" customFormat="1" ht="16.5" customHeight="1">
      <c r="A161" s="35"/>
      <c r="B161" s="36"/>
      <c r="C161" s="243" t="s">
        <v>308</v>
      </c>
      <c r="D161" s="243" t="s">
        <v>469</v>
      </c>
      <c r="E161" s="244" t="s">
        <v>3345</v>
      </c>
      <c r="F161" s="245" t="s">
        <v>3346</v>
      </c>
      <c r="G161" s="246" t="s">
        <v>241</v>
      </c>
      <c r="H161" s="247">
        <v>5</v>
      </c>
      <c r="I161" s="248"/>
      <c r="J161" s="249">
        <f>ROUND(I161*H161,2)</f>
        <v>0</v>
      </c>
      <c r="K161" s="250"/>
      <c r="L161" s="251"/>
      <c r="M161" s="252" t="s">
        <v>1</v>
      </c>
      <c r="N161" s="253" t="s">
        <v>38</v>
      </c>
      <c r="O161" s="88"/>
      <c r="P161" s="234">
        <f>O161*H161</f>
        <v>0</v>
      </c>
      <c r="Q161" s="234">
        <v>0.00012</v>
      </c>
      <c r="R161" s="234">
        <f>Q161*H161</f>
        <v>0.00060000000000000006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308</v>
      </c>
      <c r="AT161" s="236" t="s">
        <v>469</v>
      </c>
      <c r="AU161" s="236" t="s">
        <v>82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243</v>
      </c>
      <c r="BM161" s="236" t="s">
        <v>3347</v>
      </c>
    </row>
    <row r="162" s="2" customFormat="1" ht="33" customHeight="1">
      <c r="A162" s="35"/>
      <c r="B162" s="36"/>
      <c r="C162" s="224" t="s">
        <v>312</v>
      </c>
      <c r="D162" s="224" t="s">
        <v>184</v>
      </c>
      <c r="E162" s="225" t="s">
        <v>3348</v>
      </c>
      <c r="F162" s="226" t="s">
        <v>3349</v>
      </c>
      <c r="G162" s="227" t="s">
        <v>2988</v>
      </c>
      <c r="H162" s="228">
        <v>1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0.0050600000000000003</v>
      </c>
      <c r="R162" s="234">
        <f>Q162*H162</f>
        <v>0.0050600000000000003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243</v>
      </c>
      <c r="AT162" s="236" t="s">
        <v>184</v>
      </c>
      <c r="AU162" s="236" t="s">
        <v>82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243</v>
      </c>
      <c r="BM162" s="236" t="s">
        <v>3350</v>
      </c>
    </row>
    <row r="163" s="2" customFormat="1" ht="24.15" customHeight="1">
      <c r="A163" s="35"/>
      <c r="B163" s="36"/>
      <c r="C163" s="224" t="s">
        <v>316</v>
      </c>
      <c r="D163" s="224" t="s">
        <v>184</v>
      </c>
      <c r="E163" s="225" t="s">
        <v>3351</v>
      </c>
      <c r="F163" s="226" t="s">
        <v>3352</v>
      </c>
      <c r="G163" s="227" t="s">
        <v>2988</v>
      </c>
      <c r="H163" s="228">
        <v>2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0.01525</v>
      </c>
      <c r="R163" s="234">
        <f>Q163*H163</f>
        <v>0.030499999999999999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243</v>
      </c>
      <c r="AT163" s="236" t="s">
        <v>184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243</v>
      </c>
      <c r="BM163" s="236" t="s">
        <v>3353</v>
      </c>
    </row>
    <row r="164" s="2" customFormat="1" ht="33" customHeight="1">
      <c r="A164" s="35"/>
      <c r="B164" s="36"/>
      <c r="C164" s="224" t="s">
        <v>320</v>
      </c>
      <c r="D164" s="224" t="s">
        <v>184</v>
      </c>
      <c r="E164" s="225" t="s">
        <v>3354</v>
      </c>
      <c r="F164" s="226" t="s">
        <v>3355</v>
      </c>
      <c r="G164" s="227" t="s">
        <v>2988</v>
      </c>
      <c r="H164" s="228">
        <v>1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0.01745</v>
      </c>
      <c r="R164" s="234">
        <f>Q164*H164</f>
        <v>0.01745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243</v>
      </c>
      <c r="AT164" s="236" t="s">
        <v>184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243</v>
      </c>
      <c r="BM164" s="236" t="s">
        <v>3356</v>
      </c>
    </row>
    <row r="165" s="2" customFormat="1" ht="24.15" customHeight="1">
      <c r="A165" s="35"/>
      <c r="B165" s="36"/>
      <c r="C165" s="224" t="s">
        <v>324</v>
      </c>
      <c r="D165" s="224" t="s">
        <v>184</v>
      </c>
      <c r="E165" s="225" t="s">
        <v>3357</v>
      </c>
      <c r="F165" s="226" t="s">
        <v>3358</v>
      </c>
      <c r="G165" s="227" t="s">
        <v>2988</v>
      </c>
      <c r="H165" s="228">
        <v>1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0.00024000000000000001</v>
      </c>
      <c r="R165" s="234">
        <f>Q165*H165</f>
        <v>0.00024000000000000001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243</v>
      </c>
      <c r="AT165" s="236" t="s">
        <v>184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243</v>
      </c>
      <c r="BM165" s="236" t="s">
        <v>3359</v>
      </c>
    </row>
    <row r="166" s="2" customFormat="1" ht="24.15" customHeight="1">
      <c r="A166" s="35"/>
      <c r="B166" s="36"/>
      <c r="C166" s="224" t="s">
        <v>332</v>
      </c>
      <c r="D166" s="224" t="s">
        <v>184</v>
      </c>
      <c r="E166" s="225" t="s">
        <v>3360</v>
      </c>
      <c r="F166" s="226" t="s">
        <v>3361</v>
      </c>
      <c r="G166" s="227" t="s">
        <v>2988</v>
      </c>
      <c r="H166" s="228">
        <v>1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0.0018</v>
      </c>
      <c r="R166" s="234">
        <f>Q166*H166</f>
        <v>0.0018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243</v>
      </c>
      <c r="AT166" s="236" t="s">
        <v>184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243</v>
      </c>
      <c r="BM166" s="236" t="s">
        <v>3362</v>
      </c>
    </row>
    <row r="167" s="2" customFormat="1" ht="33" customHeight="1">
      <c r="A167" s="35"/>
      <c r="B167" s="36"/>
      <c r="C167" s="224" t="s">
        <v>338</v>
      </c>
      <c r="D167" s="224" t="s">
        <v>184</v>
      </c>
      <c r="E167" s="225" t="s">
        <v>3363</v>
      </c>
      <c r="F167" s="226" t="s">
        <v>3364</v>
      </c>
      <c r="G167" s="227" t="s">
        <v>2988</v>
      </c>
      <c r="H167" s="228">
        <v>2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38</v>
      </c>
      <c r="O167" s="88"/>
      <c r="P167" s="234">
        <f>O167*H167</f>
        <v>0</v>
      </c>
      <c r="Q167" s="234">
        <v>0.0029399999999999999</v>
      </c>
      <c r="R167" s="234">
        <f>Q167*H167</f>
        <v>0.0058799999999999998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243</v>
      </c>
      <c r="AT167" s="236" t="s">
        <v>184</v>
      </c>
      <c r="AU167" s="236" t="s">
        <v>82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243</v>
      </c>
      <c r="BM167" s="236" t="s">
        <v>3365</v>
      </c>
    </row>
    <row r="168" s="2" customFormat="1" ht="24.15" customHeight="1">
      <c r="A168" s="35"/>
      <c r="B168" s="36"/>
      <c r="C168" s="224" t="s">
        <v>342</v>
      </c>
      <c r="D168" s="224" t="s">
        <v>184</v>
      </c>
      <c r="E168" s="225" t="s">
        <v>3366</v>
      </c>
      <c r="F168" s="226" t="s">
        <v>3367</v>
      </c>
      <c r="G168" s="227" t="s">
        <v>241</v>
      </c>
      <c r="H168" s="228">
        <v>3</v>
      </c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0.00016000000000000001</v>
      </c>
      <c r="R168" s="234">
        <f>Q168*H168</f>
        <v>0.00048000000000000007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243</v>
      </c>
      <c r="AT168" s="236" t="s">
        <v>184</v>
      </c>
      <c r="AU168" s="236" t="s">
        <v>82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243</v>
      </c>
      <c r="BM168" s="236" t="s">
        <v>3368</v>
      </c>
    </row>
    <row r="169" s="2" customFormat="1" ht="24.15" customHeight="1">
      <c r="A169" s="35"/>
      <c r="B169" s="36"/>
      <c r="C169" s="243" t="s">
        <v>348</v>
      </c>
      <c r="D169" s="243" t="s">
        <v>469</v>
      </c>
      <c r="E169" s="244" t="s">
        <v>3369</v>
      </c>
      <c r="F169" s="245" t="s">
        <v>3370</v>
      </c>
      <c r="G169" s="246" t="s">
        <v>241</v>
      </c>
      <c r="H169" s="247">
        <v>3</v>
      </c>
      <c r="I169" s="248"/>
      <c r="J169" s="249">
        <f>ROUND(I169*H169,2)</f>
        <v>0</v>
      </c>
      <c r="K169" s="250"/>
      <c r="L169" s="251"/>
      <c r="M169" s="252" t="s">
        <v>1</v>
      </c>
      <c r="N169" s="253" t="s">
        <v>38</v>
      </c>
      <c r="O169" s="88"/>
      <c r="P169" s="234">
        <f>O169*H169</f>
        <v>0</v>
      </c>
      <c r="Q169" s="234">
        <v>0.00156</v>
      </c>
      <c r="R169" s="234">
        <f>Q169*H169</f>
        <v>0.0046800000000000001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308</v>
      </c>
      <c r="AT169" s="236" t="s">
        <v>469</v>
      </c>
      <c r="AU169" s="236" t="s">
        <v>82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243</v>
      </c>
      <c r="BM169" s="236" t="s">
        <v>3371</v>
      </c>
    </row>
    <row r="170" s="2" customFormat="1" ht="24.15" customHeight="1">
      <c r="A170" s="35"/>
      <c r="B170" s="36"/>
      <c r="C170" s="224" t="s">
        <v>354</v>
      </c>
      <c r="D170" s="224" t="s">
        <v>184</v>
      </c>
      <c r="E170" s="225" t="s">
        <v>3372</v>
      </c>
      <c r="F170" s="226" t="s">
        <v>3373</v>
      </c>
      <c r="G170" s="227" t="s">
        <v>2988</v>
      </c>
      <c r="H170" s="228">
        <v>6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0.0025400000000000002</v>
      </c>
      <c r="R170" s="234">
        <f>Q170*H170</f>
        <v>0.01524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243</v>
      </c>
      <c r="AT170" s="236" t="s">
        <v>184</v>
      </c>
      <c r="AU170" s="236" t="s">
        <v>82</v>
      </c>
      <c r="AY170" s="14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80</v>
      </c>
      <c r="BK170" s="237">
        <f>ROUND(I170*H170,2)</f>
        <v>0</v>
      </c>
      <c r="BL170" s="14" t="s">
        <v>243</v>
      </c>
      <c r="BM170" s="236" t="s">
        <v>3374</v>
      </c>
    </row>
    <row r="171" s="2" customFormat="1" ht="16.5" customHeight="1">
      <c r="A171" s="35"/>
      <c r="B171" s="36"/>
      <c r="C171" s="224" t="s">
        <v>358</v>
      </c>
      <c r="D171" s="224" t="s">
        <v>184</v>
      </c>
      <c r="E171" s="225" t="s">
        <v>3375</v>
      </c>
      <c r="F171" s="226" t="s">
        <v>3376</v>
      </c>
      <c r="G171" s="227" t="s">
        <v>2988</v>
      </c>
      <c r="H171" s="228">
        <v>1</v>
      </c>
      <c r="I171" s="229"/>
      <c r="J171" s="230">
        <f>ROUND(I171*H171,2)</f>
        <v>0</v>
      </c>
      <c r="K171" s="231"/>
      <c r="L171" s="41"/>
      <c r="M171" s="232" t="s">
        <v>1</v>
      </c>
      <c r="N171" s="233" t="s">
        <v>38</v>
      </c>
      <c r="O171" s="88"/>
      <c r="P171" s="234">
        <f>O171*H171</f>
        <v>0</v>
      </c>
      <c r="Q171" s="234">
        <v>0.00044000000000000002</v>
      </c>
      <c r="R171" s="234">
        <f>Q171*H171</f>
        <v>0.00044000000000000002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243</v>
      </c>
      <c r="AT171" s="236" t="s">
        <v>184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243</v>
      </c>
      <c r="BM171" s="236" t="s">
        <v>3377</v>
      </c>
    </row>
    <row r="172" s="2" customFormat="1" ht="24.15" customHeight="1">
      <c r="A172" s="35"/>
      <c r="B172" s="36"/>
      <c r="C172" s="243" t="s">
        <v>364</v>
      </c>
      <c r="D172" s="243" t="s">
        <v>469</v>
      </c>
      <c r="E172" s="244" t="s">
        <v>3378</v>
      </c>
      <c r="F172" s="245" t="s">
        <v>3379</v>
      </c>
      <c r="G172" s="246" t="s">
        <v>241</v>
      </c>
      <c r="H172" s="247">
        <v>1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38</v>
      </c>
      <c r="O172" s="88"/>
      <c r="P172" s="234">
        <f>O172*H172</f>
        <v>0</v>
      </c>
      <c r="Q172" s="234">
        <v>0.00156</v>
      </c>
      <c r="R172" s="234">
        <f>Q172*H172</f>
        <v>0.00156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308</v>
      </c>
      <c r="AT172" s="236" t="s">
        <v>469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243</v>
      </c>
      <c r="BM172" s="236" t="s">
        <v>3380</v>
      </c>
    </row>
    <row r="173" s="2" customFormat="1" ht="24.15" customHeight="1">
      <c r="A173" s="35"/>
      <c r="B173" s="36"/>
      <c r="C173" s="224" t="s">
        <v>368</v>
      </c>
      <c r="D173" s="224" t="s">
        <v>184</v>
      </c>
      <c r="E173" s="225" t="s">
        <v>3381</v>
      </c>
      <c r="F173" s="226" t="s">
        <v>3382</v>
      </c>
      <c r="G173" s="227" t="s">
        <v>241</v>
      </c>
      <c r="H173" s="228">
        <v>1</v>
      </c>
      <c r="I173" s="229"/>
      <c r="J173" s="230">
        <f>ROUND(I173*H173,2)</f>
        <v>0</v>
      </c>
      <c r="K173" s="231"/>
      <c r="L173" s="41"/>
      <c r="M173" s="232" t="s">
        <v>1</v>
      </c>
      <c r="N173" s="233" t="s">
        <v>38</v>
      </c>
      <c r="O173" s="88"/>
      <c r="P173" s="234">
        <f>O173*H173</f>
        <v>0</v>
      </c>
      <c r="Q173" s="234">
        <v>0.00013999999999999999</v>
      </c>
      <c r="R173" s="234">
        <f>Q173*H173</f>
        <v>0.00013999999999999999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243</v>
      </c>
      <c r="AT173" s="236" t="s">
        <v>184</v>
      </c>
      <c r="AU173" s="236" t="s">
        <v>82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243</v>
      </c>
      <c r="BM173" s="236" t="s">
        <v>3383</v>
      </c>
    </row>
    <row r="174" s="2" customFormat="1" ht="16.5" customHeight="1">
      <c r="A174" s="35"/>
      <c r="B174" s="36"/>
      <c r="C174" s="243" t="s">
        <v>372</v>
      </c>
      <c r="D174" s="243" t="s">
        <v>469</v>
      </c>
      <c r="E174" s="244" t="s">
        <v>3384</v>
      </c>
      <c r="F174" s="245" t="s">
        <v>3385</v>
      </c>
      <c r="G174" s="246" t="s">
        <v>2178</v>
      </c>
      <c r="H174" s="247">
        <v>1</v>
      </c>
      <c r="I174" s="248"/>
      <c r="J174" s="249">
        <f>ROUND(I174*H174,2)</f>
        <v>0</v>
      </c>
      <c r="K174" s="250"/>
      <c r="L174" s="251"/>
      <c r="M174" s="252" t="s">
        <v>1</v>
      </c>
      <c r="N174" s="253" t="s">
        <v>38</v>
      </c>
      <c r="O174" s="88"/>
      <c r="P174" s="234">
        <f>O174*H174</f>
        <v>0</v>
      </c>
      <c r="Q174" s="234">
        <v>0.00097999999999999997</v>
      </c>
      <c r="R174" s="234">
        <f>Q174*H174</f>
        <v>0.00097999999999999997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308</v>
      </c>
      <c r="AT174" s="236" t="s">
        <v>469</v>
      </c>
      <c r="AU174" s="236" t="s">
        <v>82</v>
      </c>
      <c r="AY174" s="14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80</v>
      </c>
      <c r="BK174" s="237">
        <f>ROUND(I174*H174,2)</f>
        <v>0</v>
      </c>
      <c r="BL174" s="14" t="s">
        <v>243</v>
      </c>
      <c r="BM174" s="236" t="s">
        <v>3386</v>
      </c>
    </row>
    <row r="175" s="2" customFormat="1" ht="16.5" customHeight="1">
      <c r="A175" s="35"/>
      <c r="B175" s="36"/>
      <c r="C175" s="224" t="s">
        <v>376</v>
      </c>
      <c r="D175" s="224" t="s">
        <v>184</v>
      </c>
      <c r="E175" s="225" t="s">
        <v>3387</v>
      </c>
      <c r="F175" s="226" t="s">
        <v>3388</v>
      </c>
      <c r="G175" s="227" t="s">
        <v>241</v>
      </c>
      <c r="H175" s="228">
        <v>2</v>
      </c>
      <c r="I175" s="229"/>
      <c r="J175" s="230">
        <f>ROUND(I175*H175,2)</f>
        <v>0</v>
      </c>
      <c r="K175" s="231"/>
      <c r="L175" s="41"/>
      <c r="M175" s="232" t="s">
        <v>1</v>
      </c>
      <c r="N175" s="233" t="s">
        <v>38</v>
      </c>
      <c r="O175" s="88"/>
      <c r="P175" s="234">
        <f>O175*H175</f>
        <v>0</v>
      </c>
      <c r="Q175" s="234">
        <v>0.00036000000000000002</v>
      </c>
      <c r="R175" s="234">
        <f>Q175*H175</f>
        <v>0.00072000000000000005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243</v>
      </c>
      <c r="AT175" s="236" t="s">
        <v>184</v>
      </c>
      <c r="AU175" s="236" t="s">
        <v>82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243</v>
      </c>
      <c r="BM175" s="236" t="s">
        <v>3389</v>
      </c>
    </row>
    <row r="176" s="2" customFormat="1" ht="16.5" customHeight="1">
      <c r="A176" s="35"/>
      <c r="B176" s="36"/>
      <c r="C176" s="224" t="s">
        <v>380</v>
      </c>
      <c r="D176" s="224" t="s">
        <v>184</v>
      </c>
      <c r="E176" s="225" t="s">
        <v>3390</v>
      </c>
      <c r="F176" s="226" t="s">
        <v>3391</v>
      </c>
      <c r="G176" s="227" t="s">
        <v>241</v>
      </c>
      <c r="H176" s="228">
        <v>7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0.00019000000000000001</v>
      </c>
      <c r="R176" s="234">
        <f>Q176*H176</f>
        <v>0.00133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243</v>
      </c>
      <c r="AT176" s="236" t="s">
        <v>184</v>
      </c>
      <c r="AU176" s="236" t="s">
        <v>82</v>
      </c>
      <c r="AY176" s="14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80</v>
      </c>
      <c r="BK176" s="237">
        <f>ROUND(I176*H176,2)</f>
        <v>0</v>
      </c>
      <c r="BL176" s="14" t="s">
        <v>243</v>
      </c>
      <c r="BM176" s="236" t="s">
        <v>3392</v>
      </c>
    </row>
    <row r="177" s="2" customFormat="1" ht="21.75" customHeight="1">
      <c r="A177" s="35"/>
      <c r="B177" s="36"/>
      <c r="C177" s="243" t="s">
        <v>384</v>
      </c>
      <c r="D177" s="243" t="s">
        <v>469</v>
      </c>
      <c r="E177" s="244" t="s">
        <v>3393</v>
      </c>
      <c r="F177" s="245" t="s">
        <v>3394</v>
      </c>
      <c r="G177" s="246" t="s">
        <v>241</v>
      </c>
      <c r="H177" s="247">
        <v>6</v>
      </c>
      <c r="I177" s="248"/>
      <c r="J177" s="249">
        <f>ROUND(I177*H177,2)</f>
        <v>0</v>
      </c>
      <c r="K177" s="250"/>
      <c r="L177" s="251"/>
      <c r="M177" s="252" t="s">
        <v>1</v>
      </c>
      <c r="N177" s="253" t="s">
        <v>38</v>
      </c>
      <c r="O177" s="88"/>
      <c r="P177" s="234">
        <f>O177*H177</f>
        <v>0</v>
      </c>
      <c r="Q177" s="234">
        <v>0.00089999999999999998</v>
      </c>
      <c r="R177" s="234">
        <f>Q177*H177</f>
        <v>0.0054000000000000003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308</v>
      </c>
      <c r="AT177" s="236" t="s">
        <v>469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243</v>
      </c>
      <c r="BM177" s="236" t="s">
        <v>3395</v>
      </c>
    </row>
    <row r="178" s="2" customFormat="1" ht="24.15" customHeight="1">
      <c r="A178" s="35"/>
      <c r="B178" s="36"/>
      <c r="C178" s="243" t="s">
        <v>388</v>
      </c>
      <c r="D178" s="243" t="s">
        <v>469</v>
      </c>
      <c r="E178" s="244" t="s">
        <v>3396</v>
      </c>
      <c r="F178" s="245" t="s">
        <v>3397</v>
      </c>
      <c r="G178" s="246" t="s">
        <v>241</v>
      </c>
      <c r="H178" s="247">
        <v>1</v>
      </c>
      <c r="I178" s="248"/>
      <c r="J178" s="249">
        <f>ROUND(I178*H178,2)</f>
        <v>0</v>
      </c>
      <c r="K178" s="250"/>
      <c r="L178" s="251"/>
      <c r="M178" s="252" t="s">
        <v>1</v>
      </c>
      <c r="N178" s="253" t="s">
        <v>38</v>
      </c>
      <c r="O178" s="88"/>
      <c r="P178" s="234">
        <f>O178*H178</f>
        <v>0</v>
      </c>
      <c r="Q178" s="234">
        <v>0.00019000000000000001</v>
      </c>
      <c r="R178" s="234">
        <f>Q178*H178</f>
        <v>0.00019000000000000001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308</v>
      </c>
      <c r="AT178" s="236" t="s">
        <v>469</v>
      </c>
      <c r="AU178" s="236" t="s">
        <v>82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243</v>
      </c>
      <c r="BM178" s="236" t="s">
        <v>3398</v>
      </c>
    </row>
    <row r="179" s="2" customFormat="1" ht="24.15" customHeight="1">
      <c r="A179" s="35"/>
      <c r="B179" s="36"/>
      <c r="C179" s="224" t="s">
        <v>395</v>
      </c>
      <c r="D179" s="224" t="s">
        <v>184</v>
      </c>
      <c r="E179" s="225" t="s">
        <v>3399</v>
      </c>
      <c r="F179" s="226" t="s">
        <v>3400</v>
      </c>
      <c r="G179" s="227" t="s">
        <v>220</v>
      </c>
      <c r="H179" s="228">
        <v>0.34000000000000002</v>
      </c>
      <c r="I179" s="229"/>
      <c r="J179" s="230">
        <f>ROUND(I179*H179,2)</f>
        <v>0</v>
      </c>
      <c r="K179" s="231"/>
      <c r="L179" s="41"/>
      <c r="M179" s="232" t="s">
        <v>1</v>
      </c>
      <c r="N179" s="233" t="s">
        <v>38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243</v>
      </c>
      <c r="AT179" s="236" t="s">
        <v>184</v>
      </c>
      <c r="AU179" s="236" t="s">
        <v>82</v>
      </c>
      <c r="AY179" s="14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80</v>
      </c>
      <c r="BK179" s="237">
        <f>ROUND(I179*H179,2)</f>
        <v>0</v>
      </c>
      <c r="BL179" s="14" t="s">
        <v>243</v>
      </c>
      <c r="BM179" s="236" t="s">
        <v>3401</v>
      </c>
    </row>
    <row r="180" s="2" customFormat="1" ht="33" customHeight="1">
      <c r="A180" s="35"/>
      <c r="B180" s="36"/>
      <c r="C180" s="224" t="s">
        <v>579</v>
      </c>
      <c r="D180" s="224" t="s">
        <v>184</v>
      </c>
      <c r="E180" s="225" t="s">
        <v>3402</v>
      </c>
      <c r="F180" s="226" t="s">
        <v>3403</v>
      </c>
      <c r="G180" s="227" t="s">
        <v>220</v>
      </c>
      <c r="H180" s="228">
        <v>1.02</v>
      </c>
      <c r="I180" s="229"/>
      <c r="J180" s="230">
        <f>ROUND(I180*H180,2)</f>
        <v>0</v>
      </c>
      <c r="K180" s="231"/>
      <c r="L180" s="41"/>
      <c r="M180" s="232" t="s">
        <v>1</v>
      </c>
      <c r="N180" s="233" t="s">
        <v>38</v>
      </c>
      <c r="O180" s="88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243</v>
      </c>
      <c r="AT180" s="236" t="s">
        <v>184</v>
      </c>
      <c r="AU180" s="236" t="s">
        <v>82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243</v>
      </c>
      <c r="BM180" s="236" t="s">
        <v>3404</v>
      </c>
    </row>
    <row r="181" s="12" customFormat="1" ht="22.8" customHeight="1">
      <c r="A181" s="12"/>
      <c r="B181" s="208"/>
      <c r="C181" s="209"/>
      <c r="D181" s="210" t="s">
        <v>72</v>
      </c>
      <c r="E181" s="222" t="s">
        <v>3405</v>
      </c>
      <c r="F181" s="222" t="s">
        <v>3406</v>
      </c>
      <c r="G181" s="209"/>
      <c r="H181" s="209"/>
      <c r="I181" s="212"/>
      <c r="J181" s="223">
        <f>BK181</f>
        <v>0</v>
      </c>
      <c r="K181" s="209"/>
      <c r="L181" s="214"/>
      <c r="M181" s="215"/>
      <c r="N181" s="216"/>
      <c r="O181" s="216"/>
      <c r="P181" s="217">
        <f>SUM(P182:P186)</f>
        <v>0</v>
      </c>
      <c r="Q181" s="216"/>
      <c r="R181" s="217">
        <f>SUM(R182:R186)</f>
        <v>0.027000000000000003</v>
      </c>
      <c r="S181" s="216"/>
      <c r="T181" s="218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9" t="s">
        <v>82</v>
      </c>
      <c r="AT181" s="220" t="s">
        <v>72</v>
      </c>
      <c r="AU181" s="220" t="s">
        <v>80</v>
      </c>
      <c r="AY181" s="219" t="s">
        <v>182</v>
      </c>
      <c r="BK181" s="221">
        <f>SUM(BK182:BK186)</f>
        <v>0</v>
      </c>
    </row>
    <row r="182" s="2" customFormat="1" ht="33" customHeight="1">
      <c r="A182" s="35"/>
      <c r="B182" s="36"/>
      <c r="C182" s="224" t="s">
        <v>583</v>
      </c>
      <c r="D182" s="224" t="s">
        <v>184</v>
      </c>
      <c r="E182" s="225" t="s">
        <v>3407</v>
      </c>
      <c r="F182" s="226" t="s">
        <v>3408</v>
      </c>
      <c r="G182" s="227" t="s">
        <v>2988</v>
      </c>
      <c r="H182" s="228">
        <v>3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0.0085000000000000006</v>
      </c>
      <c r="R182" s="234">
        <f>Q182*H182</f>
        <v>0.025500000000000002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243</v>
      </c>
      <c r="AT182" s="236" t="s">
        <v>184</v>
      </c>
      <c r="AU182" s="236" t="s">
        <v>82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243</v>
      </c>
      <c r="BM182" s="236" t="s">
        <v>3409</v>
      </c>
    </row>
    <row r="183" s="2" customFormat="1" ht="24.15" customHeight="1">
      <c r="A183" s="35"/>
      <c r="B183" s="36"/>
      <c r="C183" s="224" t="s">
        <v>587</v>
      </c>
      <c r="D183" s="224" t="s">
        <v>184</v>
      </c>
      <c r="E183" s="225" t="s">
        <v>3410</v>
      </c>
      <c r="F183" s="226" t="s">
        <v>3411</v>
      </c>
      <c r="G183" s="227" t="s">
        <v>2988</v>
      </c>
      <c r="H183" s="228">
        <v>3</v>
      </c>
      <c r="I183" s="229"/>
      <c r="J183" s="230">
        <f>ROUND(I183*H183,2)</f>
        <v>0</v>
      </c>
      <c r="K183" s="231"/>
      <c r="L183" s="41"/>
      <c r="M183" s="232" t="s">
        <v>1</v>
      </c>
      <c r="N183" s="233" t="s">
        <v>38</v>
      </c>
      <c r="O183" s="88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243</v>
      </c>
      <c r="AT183" s="236" t="s">
        <v>184</v>
      </c>
      <c r="AU183" s="236" t="s">
        <v>82</v>
      </c>
      <c r="AY183" s="14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80</v>
      </c>
      <c r="BK183" s="237">
        <f>ROUND(I183*H183,2)</f>
        <v>0</v>
      </c>
      <c r="BL183" s="14" t="s">
        <v>243</v>
      </c>
      <c r="BM183" s="236" t="s">
        <v>3412</v>
      </c>
    </row>
    <row r="184" s="2" customFormat="1" ht="24.15" customHeight="1">
      <c r="A184" s="35"/>
      <c r="B184" s="36"/>
      <c r="C184" s="243" t="s">
        <v>591</v>
      </c>
      <c r="D184" s="243" t="s">
        <v>469</v>
      </c>
      <c r="E184" s="244" t="s">
        <v>3413</v>
      </c>
      <c r="F184" s="245" t="s">
        <v>3414</v>
      </c>
      <c r="G184" s="246" t="s">
        <v>241</v>
      </c>
      <c r="H184" s="247">
        <v>3</v>
      </c>
      <c r="I184" s="248"/>
      <c r="J184" s="249">
        <f>ROUND(I184*H184,2)</f>
        <v>0</v>
      </c>
      <c r="K184" s="250"/>
      <c r="L184" s="251"/>
      <c r="M184" s="252" t="s">
        <v>1</v>
      </c>
      <c r="N184" s="253" t="s">
        <v>38</v>
      </c>
      <c r="O184" s="88"/>
      <c r="P184" s="234">
        <f>O184*H184</f>
        <v>0</v>
      </c>
      <c r="Q184" s="234">
        <v>0.00050000000000000001</v>
      </c>
      <c r="R184" s="234">
        <f>Q184*H184</f>
        <v>0.0015</v>
      </c>
      <c r="S184" s="234">
        <v>0</v>
      </c>
      <c r="T184" s="23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308</v>
      </c>
      <c r="AT184" s="236" t="s">
        <v>469</v>
      </c>
      <c r="AU184" s="236" t="s">
        <v>82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243</v>
      </c>
      <c r="BM184" s="236" t="s">
        <v>3415</v>
      </c>
    </row>
    <row r="185" s="2" customFormat="1" ht="24.15" customHeight="1">
      <c r="A185" s="35"/>
      <c r="B185" s="36"/>
      <c r="C185" s="224" t="s">
        <v>595</v>
      </c>
      <c r="D185" s="224" t="s">
        <v>184</v>
      </c>
      <c r="E185" s="225" t="s">
        <v>3416</v>
      </c>
      <c r="F185" s="226" t="s">
        <v>3417</v>
      </c>
      <c r="G185" s="227" t="s">
        <v>220</v>
      </c>
      <c r="H185" s="228">
        <v>0.027</v>
      </c>
      <c r="I185" s="229"/>
      <c r="J185" s="230">
        <f>ROUND(I185*H185,2)</f>
        <v>0</v>
      </c>
      <c r="K185" s="231"/>
      <c r="L185" s="41"/>
      <c r="M185" s="232" t="s">
        <v>1</v>
      </c>
      <c r="N185" s="233" t="s">
        <v>38</v>
      </c>
      <c r="O185" s="88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243</v>
      </c>
      <c r="AT185" s="236" t="s">
        <v>184</v>
      </c>
      <c r="AU185" s="236" t="s">
        <v>82</v>
      </c>
      <c r="AY185" s="14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80</v>
      </c>
      <c r="BK185" s="237">
        <f>ROUND(I185*H185,2)</f>
        <v>0</v>
      </c>
      <c r="BL185" s="14" t="s">
        <v>243</v>
      </c>
      <c r="BM185" s="236" t="s">
        <v>3418</v>
      </c>
    </row>
    <row r="186" s="2" customFormat="1" ht="33" customHeight="1">
      <c r="A186" s="35"/>
      <c r="B186" s="36"/>
      <c r="C186" s="224" t="s">
        <v>599</v>
      </c>
      <c r="D186" s="224" t="s">
        <v>184</v>
      </c>
      <c r="E186" s="225" t="s">
        <v>3419</v>
      </c>
      <c r="F186" s="226" t="s">
        <v>3420</v>
      </c>
      <c r="G186" s="227" t="s">
        <v>220</v>
      </c>
      <c r="H186" s="228">
        <v>0.081000000000000003</v>
      </c>
      <c r="I186" s="229"/>
      <c r="J186" s="230">
        <f>ROUND(I186*H186,2)</f>
        <v>0</v>
      </c>
      <c r="K186" s="231"/>
      <c r="L186" s="41"/>
      <c r="M186" s="238" t="s">
        <v>1</v>
      </c>
      <c r="N186" s="239" t="s">
        <v>38</v>
      </c>
      <c r="O186" s="240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243</v>
      </c>
      <c r="AT186" s="236" t="s">
        <v>184</v>
      </c>
      <c r="AU186" s="236" t="s">
        <v>82</v>
      </c>
      <c r="AY186" s="14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80</v>
      </c>
      <c r="BK186" s="237">
        <f>ROUND(I186*H186,2)</f>
        <v>0</v>
      </c>
      <c r="BL186" s="14" t="s">
        <v>243</v>
      </c>
      <c r="BM186" s="236" t="s">
        <v>3421</v>
      </c>
    </row>
    <row r="187" s="2" customFormat="1" ht="6.96" customHeight="1">
      <c r="A187" s="35"/>
      <c r="B187" s="63"/>
      <c r="C187" s="64"/>
      <c r="D187" s="64"/>
      <c r="E187" s="64"/>
      <c r="F187" s="64"/>
      <c r="G187" s="64"/>
      <c r="H187" s="64"/>
      <c r="I187" s="64"/>
      <c r="J187" s="64"/>
      <c r="K187" s="64"/>
      <c r="L187" s="41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sheet="1" autoFilter="0" formatColumns="0" formatRows="0" objects="1" scenarios="1" spinCount="100000" saltValue="7mFpjINB4rW/XT2MzkNQUITxe22dEANuMql68Gvv3Ff1pJ0X8bpNfbmPV+Smcb7R9zsEw2rlE8xmJ0HcPDCbIA==" hashValue="53ie/1L3fr4+usUJe8I+m8zKlMdonTvN8uPEjEcNWhrV67uEUdqpTVZKdWW/PHHWFz8vk6N25EdihWaPwaeoHA==" algorithmName="SHA-512" password="CC35"/>
  <autoFilter ref="C124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3422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ROUND((SUM(BE125:BE288)),  2)</f>
        <v>0</v>
      </c>
      <c r="G33" s="35"/>
      <c r="H33" s="35"/>
      <c r="I33" s="161">
        <v>0.20999999999999999</v>
      </c>
      <c r="J33" s="160">
        <f>ROUND(((SUM(BE125:BE288))*I33),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ROUND((SUM(BF125:BF288)),  2)</f>
        <v>0</v>
      </c>
      <c r="G34" s="35"/>
      <c r="H34" s="35"/>
      <c r="I34" s="161">
        <v>0.12</v>
      </c>
      <c r="J34" s="160">
        <f>ROUND(((SUM(BF125:BF288))*I34),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ROUND((SUM(BG125:BG288)),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ROUND((SUM(BH125:BH288)),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ROUND((SUM(BI125:BI288)),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Elektro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160</v>
      </c>
      <c r="E97" s="188"/>
      <c r="F97" s="188"/>
      <c r="G97" s="188"/>
      <c r="H97" s="188"/>
      <c r="I97" s="188"/>
      <c r="J97" s="189">
        <f>J126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3423</v>
      </c>
      <c r="E98" s="193"/>
      <c r="F98" s="193"/>
      <c r="G98" s="193"/>
      <c r="H98" s="193"/>
      <c r="I98" s="193"/>
      <c r="J98" s="194">
        <f>J127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30"/>
      <c r="D99" s="192" t="s">
        <v>415</v>
      </c>
      <c r="E99" s="193"/>
      <c r="F99" s="193"/>
      <c r="G99" s="193"/>
      <c r="H99" s="193"/>
      <c r="I99" s="193"/>
      <c r="J99" s="194">
        <f>J243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5"/>
      <c r="C100" s="186"/>
      <c r="D100" s="187" t="s">
        <v>425</v>
      </c>
      <c r="E100" s="188"/>
      <c r="F100" s="188"/>
      <c r="G100" s="188"/>
      <c r="H100" s="188"/>
      <c r="I100" s="188"/>
      <c r="J100" s="189">
        <f>J259</f>
        <v>0</v>
      </c>
      <c r="K100" s="186"/>
      <c r="L100" s="19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1"/>
      <c r="C101" s="130"/>
      <c r="D101" s="192" t="s">
        <v>3424</v>
      </c>
      <c r="E101" s="193"/>
      <c r="F101" s="193"/>
      <c r="G101" s="193"/>
      <c r="H101" s="193"/>
      <c r="I101" s="193"/>
      <c r="J101" s="194">
        <f>J260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3425</v>
      </c>
      <c r="E102" s="188"/>
      <c r="F102" s="188"/>
      <c r="G102" s="188"/>
      <c r="H102" s="188"/>
      <c r="I102" s="188"/>
      <c r="J102" s="189">
        <f>J281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5"/>
      <c r="C103" s="186"/>
      <c r="D103" s="187" t="s">
        <v>2956</v>
      </c>
      <c r="E103" s="188"/>
      <c r="F103" s="188"/>
      <c r="G103" s="188"/>
      <c r="H103" s="188"/>
      <c r="I103" s="188"/>
      <c r="J103" s="189">
        <f>J283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1"/>
      <c r="C104" s="130"/>
      <c r="D104" s="192" t="s">
        <v>2957</v>
      </c>
      <c r="E104" s="193"/>
      <c r="F104" s="193"/>
      <c r="G104" s="193"/>
      <c r="H104" s="193"/>
      <c r="I104" s="193"/>
      <c r="J104" s="194">
        <f>J284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2958</v>
      </c>
      <c r="E105" s="193"/>
      <c r="F105" s="193"/>
      <c r="G105" s="193"/>
      <c r="H105" s="193"/>
      <c r="I105" s="193"/>
      <c r="J105" s="194">
        <f>J287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167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80" t="str">
        <f>E7</f>
        <v>Dejvické divadlo-Přístavba a stavební úpravy objektu č.p.1084, k.ú. Dejvice, Zelená 15a,Praha 6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149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04 - Elektro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31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P126+P259+P281+P283</f>
        <v>0</v>
      </c>
      <c r="Q125" s="101"/>
      <c r="R125" s="205">
        <f>R126+R259+R281+R283</f>
        <v>2.9435099999999998</v>
      </c>
      <c r="S125" s="101"/>
      <c r="T125" s="206">
        <f>T126+T259+T281+T283</f>
        <v>0.025000000000000001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BK126+BK259+BK281+BK283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P127+P243</f>
        <v>0</v>
      </c>
      <c r="Q126" s="216"/>
      <c r="R126" s="217">
        <f>R127+R243</f>
        <v>2.3108949999999999</v>
      </c>
      <c r="S126" s="216"/>
      <c r="T126" s="218">
        <f>T127+T243</f>
        <v>0.025000000000000001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BK127+BK243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3426</v>
      </c>
      <c r="F127" s="222" t="s">
        <v>3427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SUM(P128:P242)</f>
        <v>0</v>
      </c>
      <c r="Q127" s="216"/>
      <c r="R127" s="217">
        <f>SUM(R128:R242)</f>
        <v>1.8823849999999998</v>
      </c>
      <c r="S127" s="216"/>
      <c r="T127" s="218">
        <f>SUM(T128:T242)</f>
        <v>0.025000000000000001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SUM(BK128:BK242)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3428</v>
      </c>
      <c r="F128" s="226" t="s">
        <v>3429</v>
      </c>
      <c r="G128" s="227" t="s">
        <v>1177</v>
      </c>
      <c r="H128" s="228">
        <v>1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3430</v>
      </c>
    </row>
    <row r="129" s="2" customFormat="1" ht="24.15" customHeight="1">
      <c r="A129" s="35"/>
      <c r="B129" s="36"/>
      <c r="C129" s="224" t="s">
        <v>82</v>
      </c>
      <c r="D129" s="224" t="s">
        <v>184</v>
      </c>
      <c r="E129" s="225" t="s">
        <v>3431</v>
      </c>
      <c r="F129" s="226" t="s">
        <v>3432</v>
      </c>
      <c r="G129" s="227" t="s">
        <v>1177</v>
      </c>
      <c r="H129" s="228">
        <v>1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38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243</v>
      </c>
      <c r="AT129" s="236" t="s">
        <v>184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3433</v>
      </c>
    </row>
    <row r="130" s="2" customFormat="1" ht="24.15" customHeight="1">
      <c r="A130" s="35"/>
      <c r="B130" s="36"/>
      <c r="C130" s="224" t="s">
        <v>194</v>
      </c>
      <c r="D130" s="224" t="s">
        <v>184</v>
      </c>
      <c r="E130" s="225" t="s">
        <v>3434</v>
      </c>
      <c r="F130" s="226" t="s">
        <v>3435</v>
      </c>
      <c r="G130" s="227" t="s">
        <v>1177</v>
      </c>
      <c r="H130" s="228">
        <v>1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243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3436</v>
      </c>
    </row>
    <row r="131" s="2" customFormat="1" ht="16.5" customHeight="1">
      <c r="A131" s="35"/>
      <c r="B131" s="36"/>
      <c r="C131" s="224" t="s">
        <v>187</v>
      </c>
      <c r="D131" s="224" t="s">
        <v>184</v>
      </c>
      <c r="E131" s="225" t="s">
        <v>3437</v>
      </c>
      <c r="F131" s="226" t="s">
        <v>3438</v>
      </c>
      <c r="G131" s="227" t="s">
        <v>1177</v>
      </c>
      <c r="H131" s="228">
        <v>1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243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3439</v>
      </c>
    </row>
    <row r="132" s="2" customFormat="1" ht="16.5" customHeight="1">
      <c r="A132" s="35"/>
      <c r="B132" s="36"/>
      <c r="C132" s="224" t="s">
        <v>202</v>
      </c>
      <c r="D132" s="224" t="s">
        <v>184</v>
      </c>
      <c r="E132" s="225" t="s">
        <v>3440</v>
      </c>
      <c r="F132" s="226" t="s">
        <v>3441</v>
      </c>
      <c r="G132" s="227" t="s">
        <v>1177</v>
      </c>
      <c r="H132" s="228">
        <v>1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243</v>
      </c>
      <c r="AT132" s="236" t="s">
        <v>184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243</v>
      </c>
      <c r="BM132" s="236" t="s">
        <v>3442</v>
      </c>
    </row>
    <row r="133" s="2" customFormat="1" ht="16.5" customHeight="1">
      <c r="A133" s="35"/>
      <c r="B133" s="36"/>
      <c r="C133" s="224" t="s">
        <v>206</v>
      </c>
      <c r="D133" s="224" t="s">
        <v>184</v>
      </c>
      <c r="E133" s="225" t="s">
        <v>3443</v>
      </c>
      <c r="F133" s="226" t="s">
        <v>3444</v>
      </c>
      <c r="G133" s="227" t="s">
        <v>1177</v>
      </c>
      <c r="H133" s="228">
        <v>1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243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3445</v>
      </c>
    </row>
    <row r="134" s="2" customFormat="1" ht="24.15" customHeight="1">
      <c r="A134" s="35"/>
      <c r="B134" s="36"/>
      <c r="C134" s="224" t="s">
        <v>210</v>
      </c>
      <c r="D134" s="224" t="s">
        <v>184</v>
      </c>
      <c r="E134" s="225" t="s">
        <v>3446</v>
      </c>
      <c r="F134" s="226" t="s">
        <v>3447</v>
      </c>
      <c r="G134" s="227" t="s">
        <v>241</v>
      </c>
      <c r="H134" s="228">
        <v>1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3448</v>
      </c>
    </row>
    <row r="135" s="2" customFormat="1" ht="16.5" customHeight="1">
      <c r="A135" s="35"/>
      <c r="B135" s="36"/>
      <c r="C135" s="224" t="s">
        <v>214</v>
      </c>
      <c r="D135" s="224" t="s">
        <v>184</v>
      </c>
      <c r="E135" s="225" t="s">
        <v>3449</v>
      </c>
      <c r="F135" s="226" t="s">
        <v>3450</v>
      </c>
      <c r="G135" s="227" t="s">
        <v>1177</v>
      </c>
      <c r="H135" s="228">
        <v>1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187</v>
      </c>
      <c r="AT135" s="236" t="s">
        <v>184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187</v>
      </c>
      <c r="BM135" s="236" t="s">
        <v>3451</v>
      </c>
    </row>
    <row r="136" s="2" customFormat="1" ht="24.15" customHeight="1">
      <c r="A136" s="35"/>
      <c r="B136" s="36"/>
      <c r="C136" s="224" t="s">
        <v>189</v>
      </c>
      <c r="D136" s="224" t="s">
        <v>184</v>
      </c>
      <c r="E136" s="225" t="s">
        <v>3452</v>
      </c>
      <c r="F136" s="226" t="s">
        <v>3453</v>
      </c>
      <c r="G136" s="227" t="s">
        <v>236</v>
      </c>
      <c r="H136" s="228">
        <v>100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243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3454</v>
      </c>
    </row>
    <row r="137" s="2" customFormat="1" ht="16.5" customHeight="1">
      <c r="A137" s="35"/>
      <c r="B137" s="36"/>
      <c r="C137" s="243" t="s">
        <v>136</v>
      </c>
      <c r="D137" s="243" t="s">
        <v>469</v>
      </c>
      <c r="E137" s="244" t="s">
        <v>3455</v>
      </c>
      <c r="F137" s="245" t="s">
        <v>3456</v>
      </c>
      <c r="G137" s="246" t="s">
        <v>391</v>
      </c>
      <c r="H137" s="247">
        <v>100</v>
      </c>
      <c r="I137" s="248"/>
      <c r="J137" s="249">
        <f>ROUND(I137*H137,2)</f>
        <v>0</v>
      </c>
      <c r="K137" s="250"/>
      <c r="L137" s="251"/>
      <c r="M137" s="252" t="s">
        <v>1</v>
      </c>
      <c r="N137" s="253" t="s">
        <v>38</v>
      </c>
      <c r="O137" s="88"/>
      <c r="P137" s="234">
        <f>O137*H137</f>
        <v>0</v>
      </c>
      <c r="Q137" s="234">
        <v>0.001</v>
      </c>
      <c r="R137" s="234">
        <f>Q137*H137</f>
        <v>0.10000000000000001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308</v>
      </c>
      <c r="AT137" s="236" t="s">
        <v>469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3457</v>
      </c>
    </row>
    <row r="138" s="2" customFormat="1" ht="24.15" customHeight="1">
      <c r="A138" s="35"/>
      <c r="B138" s="36"/>
      <c r="C138" s="224" t="s">
        <v>139</v>
      </c>
      <c r="D138" s="224" t="s">
        <v>184</v>
      </c>
      <c r="E138" s="225" t="s">
        <v>3458</v>
      </c>
      <c r="F138" s="226" t="s">
        <v>3459</v>
      </c>
      <c r="G138" s="227" t="s">
        <v>236</v>
      </c>
      <c r="H138" s="228">
        <v>10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243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3460</v>
      </c>
    </row>
    <row r="139" s="2" customFormat="1" ht="16.5" customHeight="1">
      <c r="A139" s="35"/>
      <c r="B139" s="36"/>
      <c r="C139" s="243" t="s">
        <v>8</v>
      </c>
      <c r="D139" s="243" t="s">
        <v>469</v>
      </c>
      <c r="E139" s="244" t="s">
        <v>3461</v>
      </c>
      <c r="F139" s="245" t="s">
        <v>3462</v>
      </c>
      <c r="G139" s="246" t="s">
        <v>391</v>
      </c>
      <c r="H139" s="247">
        <v>10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38</v>
      </c>
      <c r="O139" s="88"/>
      <c r="P139" s="234">
        <f>O139*H139</f>
        <v>0</v>
      </c>
      <c r="Q139" s="234">
        <v>0.001</v>
      </c>
      <c r="R139" s="234">
        <f>Q139*H139</f>
        <v>0.01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308</v>
      </c>
      <c r="AT139" s="236" t="s">
        <v>469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3463</v>
      </c>
    </row>
    <row r="140" s="2" customFormat="1" ht="16.5" customHeight="1">
      <c r="A140" s="35"/>
      <c r="B140" s="36"/>
      <c r="C140" s="224" t="s">
        <v>142</v>
      </c>
      <c r="D140" s="224" t="s">
        <v>184</v>
      </c>
      <c r="E140" s="225" t="s">
        <v>3464</v>
      </c>
      <c r="F140" s="226" t="s">
        <v>3465</v>
      </c>
      <c r="G140" s="227" t="s">
        <v>241</v>
      </c>
      <c r="H140" s="228">
        <v>1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243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3466</v>
      </c>
    </row>
    <row r="141" s="2" customFormat="1" ht="24.15" customHeight="1">
      <c r="A141" s="35"/>
      <c r="B141" s="36"/>
      <c r="C141" s="243" t="s">
        <v>145</v>
      </c>
      <c r="D141" s="243" t="s">
        <v>469</v>
      </c>
      <c r="E141" s="244" t="s">
        <v>3467</v>
      </c>
      <c r="F141" s="245" t="s">
        <v>3468</v>
      </c>
      <c r="G141" s="246" t="s">
        <v>241</v>
      </c>
      <c r="H141" s="247">
        <v>1</v>
      </c>
      <c r="I141" s="248"/>
      <c r="J141" s="249">
        <f>ROUND(I141*H141,2)</f>
        <v>0</v>
      </c>
      <c r="K141" s="250"/>
      <c r="L141" s="251"/>
      <c r="M141" s="252" t="s">
        <v>1</v>
      </c>
      <c r="N141" s="253" t="s">
        <v>38</v>
      </c>
      <c r="O141" s="88"/>
      <c r="P141" s="234">
        <f>O141*H141</f>
        <v>0</v>
      </c>
      <c r="Q141" s="234">
        <v>0.00018000000000000001</v>
      </c>
      <c r="R141" s="234">
        <f>Q141*H141</f>
        <v>0.00018000000000000001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308</v>
      </c>
      <c r="AT141" s="236" t="s">
        <v>469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3469</v>
      </c>
    </row>
    <row r="142" s="2" customFormat="1" ht="24.15" customHeight="1">
      <c r="A142" s="35"/>
      <c r="B142" s="36"/>
      <c r="C142" s="243" t="s">
        <v>238</v>
      </c>
      <c r="D142" s="243" t="s">
        <v>469</v>
      </c>
      <c r="E142" s="244" t="s">
        <v>3470</v>
      </c>
      <c r="F142" s="245" t="s">
        <v>3471</v>
      </c>
      <c r="G142" s="246" t="s">
        <v>241</v>
      </c>
      <c r="H142" s="247">
        <v>1</v>
      </c>
      <c r="I142" s="248"/>
      <c r="J142" s="249">
        <f>ROUND(I142*H142,2)</f>
        <v>0</v>
      </c>
      <c r="K142" s="250"/>
      <c r="L142" s="251"/>
      <c r="M142" s="252" t="s">
        <v>1</v>
      </c>
      <c r="N142" s="253" t="s">
        <v>38</v>
      </c>
      <c r="O142" s="88"/>
      <c r="P142" s="234">
        <f>O142*H142</f>
        <v>0</v>
      </c>
      <c r="Q142" s="234">
        <v>0.00089999999999999998</v>
      </c>
      <c r="R142" s="234">
        <f>Q142*H142</f>
        <v>0.00089999999999999998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308</v>
      </c>
      <c r="AT142" s="236" t="s">
        <v>469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3472</v>
      </c>
    </row>
    <row r="143" s="2" customFormat="1" ht="16.5" customHeight="1">
      <c r="A143" s="35"/>
      <c r="B143" s="36"/>
      <c r="C143" s="224" t="s">
        <v>243</v>
      </c>
      <c r="D143" s="224" t="s">
        <v>184</v>
      </c>
      <c r="E143" s="225" t="s">
        <v>3473</v>
      </c>
      <c r="F143" s="226" t="s">
        <v>3474</v>
      </c>
      <c r="G143" s="227" t="s">
        <v>241</v>
      </c>
      <c r="H143" s="228">
        <v>35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243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3475</v>
      </c>
    </row>
    <row r="144" s="2" customFormat="1" ht="24.15" customHeight="1">
      <c r="A144" s="35"/>
      <c r="B144" s="36"/>
      <c r="C144" s="243" t="s">
        <v>247</v>
      </c>
      <c r="D144" s="243" t="s">
        <v>469</v>
      </c>
      <c r="E144" s="244" t="s">
        <v>3476</v>
      </c>
      <c r="F144" s="245" t="s">
        <v>3477</v>
      </c>
      <c r="G144" s="246" t="s">
        <v>241</v>
      </c>
      <c r="H144" s="247">
        <v>35</v>
      </c>
      <c r="I144" s="248"/>
      <c r="J144" s="249">
        <f>ROUND(I144*H144,2)</f>
        <v>0</v>
      </c>
      <c r="K144" s="250"/>
      <c r="L144" s="251"/>
      <c r="M144" s="252" t="s">
        <v>1</v>
      </c>
      <c r="N144" s="253" t="s">
        <v>38</v>
      </c>
      <c r="O144" s="88"/>
      <c r="P144" s="234">
        <f>O144*H144</f>
        <v>0</v>
      </c>
      <c r="Q144" s="234">
        <v>0.00069999999999999999</v>
      </c>
      <c r="R144" s="234">
        <f>Q144*H144</f>
        <v>0.024500000000000001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308</v>
      </c>
      <c r="AT144" s="236" t="s">
        <v>469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3478</v>
      </c>
    </row>
    <row r="145" s="2" customFormat="1" ht="16.5" customHeight="1">
      <c r="A145" s="35"/>
      <c r="B145" s="36"/>
      <c r="C145" s="243" t="s">
        <v>251</v>
      </c>
      <c r="D145" s="243" t="s">
        <v>469</v>
      </c>
      <c r="E145" s="244" t="s">
        <v>3479</v>
      </c>
      <c r="F145" s="245" t="s">
        <v>3480</v>
      </c>
      <c r="G145" s="246" t="s">
        <v>241</v>
      </c>
      <c r="H145" s="247">
        <v>1</v>
      </c>
      <c r="I145" s="248"/>
      <c r="J145" s="249">
        <f>ROUND(I145*H145,2)</f>
        <v>0</v>
      </c>
      <c r="K145" s="250"/>
      <c r="L145" s="251"/>
      <c r="M145" s="252" t="s">
        <v>1</v>
      </c>
      <c r="N145" s="253" t="s">
        <v>38</v>
      </c>
      <c r="O145" s="88"/>
      <c r="P145" s="234">
        <f>O145*H145</f>
        <v>0</v>
      </c>
      <c r="Q145" s="234">
        <v>0.0077000000000000002</v>
      </c>
      <c r="R145" s="234">
        <f>Q145*H145</f>
        <v>0.0077000000000000002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308</v>
      </c>
      <c r="AT145" s="236" t="s">
        <v>469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243</v>
      </c>
      <c r="BM145" s="236" t="s">
        <v>3481</v>
      </c>
    </row>
    <row r="146" s="2" customFormat="1" ht="21.75" customHeight="1">
      <c r="A146" s="35"/>
      <c r="B146" s="36"/>
      <c r="C146" s="243" t="s">
        <v>255</v>
      </c>
      <c r="D146" s="243" t="s">
        <v>469</v>
      </c>
      <c r="E146" s="244" t="s">
        <v>3482</v>
      </c>
      <c r="F146" s="245" t="s">
        <v>3483</v>
      </c>
      <c r="G146" s="246" t="s">
        <v>241</v>
      </c>
      <c r="H146" s="247">
        <v>15</v>
      </c>
      <c r="I146" s="248"/>
      <c r="J146" s="249">
        <f>ROUND(I146*H146,2)</f>
        <v>0</v>
      </c>
      <c r="K146" s="250"/>
      <c r="L146" s="251"/>
      <c r="M146" s="252" t="s">
        <v>1</v>
      </c>
      <c r="N146" s="253" t="s">
        <v>38</v>
      </c>
      <c r="O146" s="88"/>
      <c r="P146" s="234">
        <f>O146*H146</f>
        <v>0</v>
      </c>
      <c r="Q146" s="234">
        <v>0.0010200000000000001</v>
      </c>
      <c r="R146" s="234">
        <f>Q146*H146</f>
        <v>0.015300000000000001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308</v>
      </c>
      <c r="AT146" s="236" t="s">
        <v>469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243</v>
      </c>
      <c r="BM146" s="236" t="s">
        <v>3484</v>
      </c>
    </row>
    <row r="147" s="2" customFormat="1" ht="24.15" customHeight="1">
      <c r="A147" s="35"/>
      <c r="B147" s="36"/>
      <c r="C147" s="224" t="s">
        <v>259</v>
      </c>
      <c r="D147" s="224" t="s">
        <v>184</v>
      </c>
      <c r="E147" s="225" t="s">
        <v>3485</v>
      </c>
      <c r="F147" s="226" t="s">
        <v>3486</v>
      </c>
      <c r="G147" s="227" t="s">
        <v>241</v>
      </c>
      <c r="H147" s="228">
        <v>15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243</v>
      </c>
      <c r="AT147" s="236" t="s">
        <v>184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243</v>
      </c>
      <c r="BM147" s="236" t="s">
        <v>3487</v>
      </c>
    </row>
    <row r="148" s="2" customFormat="1" ht="16.5" customHeight="1">
      <c r="A148" s="35"/>
      <c r="B148" s="36"/>
      <c r="C148" s="224" t="s">
        <v>7</v>
      </c>
      <c r="D148" s="224" t="s">
        <v>184</v>
      </c>
      <c r="E148" s="225" t="s">
        <v>3488</v>
      </c>
      <c r="F148" s="226" t="s">
        <v>3489</v>
      </c>
      <c r="G148" s="227" t="s">
        <v>241</v>
      </c>
      <c r="H148" s="228">
        <v>115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243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243</v>
      </c>
      <c r="BM148" s="236" t="s">
        <v>3490</v>
      </c>
    </row>
    <row r="149" s="2" customFormat="1" ht="24.15" customHeight="1">
      <c r="A149" s="35"/>
      <c r="B149" s="36"/>
      <c r="C149" s="243" t="s">
        <v>266</v>
      </c>
      <c r="D149" s="243" t="s">
        <v>469</v>
      </c>
      <c r="E149" s="244" t="s">
        <v>3491</v>
      </c>
      <c r="F149" s="245" t="s">
        <v>3492</v>
      </c>
      <c r="G149" s="246" t="s">
        <v>241</v>
      </c>
      <c r="H149" s="247">
        <v>115</v>
      </c>
      <c r="I149" s="248"/>
      <c r="J149" s="249">
        <f>ROUND(I149*H149,2)</f>
        <v>0</v>
      </c>
      <c r="K149" s="250"/>
      <c r="L149" s="251"/>
      <c r="M149" s="252" t="s">
        <v>1</v>
      </c>
      <c r="N149" s="253" t="s">
        <v>38</v>
      </c>
      <c r="O149" s="88"/>
      <c r="P149" s="234">
        <f>O149*H149</f>
        <v>0</v>
      </c>
      <c r="Q149" s="234">
        <v>9.0000000000000006E-05</v>
      </c>
      <c r="R149" s="234">
        <f>Q149*H149</f>
        <v>0.01035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308</v>
      </c>
      <c r="AT149" s="236" t="s">
        <v>469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243</v>
      </c>
      <c r="BM149" s="236" t="s">
        <v>3493</v>
      </c>
    </row>
    <row r="150" s="2" customFormat="1" ht="24.15" customHeight="1">
      <c r="A150" s="35"/>
      <c r="B150" s="36"/>
      <c r="C150" s="224" t="s">
        <v>270</v>
      </c>
      <c r="D150" s="224" t="s">
        <v>184</v>
      </c>
      <c r="E150" s="225" t="s">
        <v>3494</v>
      </c>
      <c r="F150" s="226" t="s">
        <v>3495</v>
      </c>
      <c r="G150" s="227" t="s">
        <v>241</v>
      </c>
      <c r="H150" s="228">
        <v>100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243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243</v>
      </c>
      <c r="BM150" s="236" t="s">
        <v>3496</v>
      </c>
    </row>
    <row r="151" s="2" customFormat="1" ht="24.15" customHeight="1">
      <c r="A151" s="35"/>
      <c r="B151" s="36"/>
      <c r="C151" s="243" t="s">
        <v>274</v>
      </c>
      <c r="D151" s="243" t="s">
        <v>469</v>
      </c>
      <c r="E151" s="244" t="s">
        <v>3497</v>
      </c>
      <c r="F151" s="245" t="s">
        <v>3498</v>
      </c>
      <c r="G151" s="246" t="s">
        <v>241</v>
      </c>
      <c r="H151" s="247">
        <v>100</v>
      </c>
      <c r="I151" s="248"/>
      <c r="J151" s="249">
        <f>ROUND(I151*H151,2)</f>
        <v>0</v>
      </c>
      <c r="K151" s="250"/>
      <c r="L151" s="251"/>
      <c r="M151" s="252" t="s">
        <v>1</v>
      </c>
      <c r="N151" s="253" t="s">
        <v>38</v>
      </c>
      <c r="O151" s="88"/>
      <c r="P151" s="234">
        <f>O151*H151</f>
        <v>0</v>
      </c>
      <c r="Q151" s="234">
        <v>5.0000000000000002E-05</v>
      </c>
      <c r="R151" s="234">
        <f>Q151*H151</f>
        <v>0.0050000000000000001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308</v>
      </c>
      <c r="AT151" s="236" t="s">
        <v>469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243</v>
      </c>
      <c r="BM151" s="236" t="s">
        <v>3499</v>
      </c>
    </row>
    <row r="152" s="2" customFormat="1" ht="21.75" customHeight="1">
      <c r="A152" s="35"/>
      <c r="B152" s="36"/>
      <c r="C152" s="224" t="s">
        <v>278</v>
      </c>
      <c r="D152" s="224" t="s">
        <v>184</v>
      </c>
      <c r="E152" s="225" t="s">
        <v>3500</v>
      </c>
      <c r="F152" s="226" t="s">
        <v>3501</v>
      </c>
      <c r="G152" s="227" t="s">
        <v>241</v>
      </c>
      <c r="H152" s="228">
        <v>115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243</v>
      </c>
      <c r="AT152" s="236" t="s">
        <v>184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243</v>
      </c>
      <c r="BM152" s="236" t="s">
        <v>3502</v>
      </c>
    </row>
    <row r="153" s="2" customFormat="1" ht="24.15" customHeight="1">
      <c r="A153" s="35"/>
      <c r="B153" s="36"/>
      <c r="C153" s="243" t="s">
        <v>282</v>
      </c>
      <c r="D153" s="243" t="s">
        <v>469</v>
      </c>
      <c r="E153" s="244" t="s">
        <v>3503</v>
      </c>
      <c r="F153" s="245" t="s">
        <v>3504</v>
      </c>
      <c r="G153" s="246" t="s">
        <v>241</v>
      </c>
      <c r="H153" s="247">
        <v>115</v>
      </c>
      <c r="I153" s="248"/>
      <c r="J153" s="249">
        <f>ROUND(I153*H153,2)</f>
        <v>0</v>
      </c>
      <c r="K153" s="250"/>
      <c r="L153" s="251"/>
      <c r="M153" s="252" t="s">
        <v>1</v>
      </c>
      <c r="N153" s="253" t="s">
        <v>38</v>
      </c>
      <c r="O153" s="88"/>
      <c r="P153" s="234">
        <f>O153*H153</f>
        <v>0</v>
      </c>
      <c r="Q153" s="234">
        <v>5.0000000000000002E-05</v>
      </c>
      <c r="R153" s="234">
        <f>Q153*H153</f>
        <v>0.0057499999999999999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308</v>
      </c>
      <c r="AT153" s="236" t="s">
        <v>469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243</v>
      </c>
      <c r="BM153" s="236" t="s">
        <v>3505</v>
      </c>
    </row>
    <row r="154" s="2" customFormat="1" ht="33" customHeight="1">
      <c r="A154" s="35"/>
      <c r="B154" s="36"/>
      <c r="C154" s="224" t="s">
        <v>286</v>
      </c>
      <c r="D154" s="224" t="s">
        <v>184</v>
      </c>
      <c r="E154" s="225" t="s">
        <v>3506</v>
      </c>
      <c r="F154" s="226" t="s">
        <v>3507</v>
      </c>
      <c r="G154" s="227" t="s">
        <v>236</v>
      </c>
      <c r="H154" s="228">
        <v>160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243</v>
      </c>
      <c r="AT154" s="236" t="s">
        <v>184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243</v>
      </c>
      <c r="BM154" s="236" t="s">
        <v>3508</v>
      </c>
    </row>
    <row r="155" s="2" customFormat="1" ht="24.15" customHeight="1">
      <c r="A155" s="35"/>
      <c r="B155" s="36"/>
      <c r="C155" s="224" t="s">
        <v>290</v>
      </c>
      <c r="D155" s="224" t="s">
        <v>184</v>
      </c>
      <c r="E155" s="225" t="s">
        <v>3509</v>
      </c>
      <c r="F155" s="226" t="s">
        <v>3510</v>
      </c>
      <c r="G155" s="227" t="s">
        <v>236</v>
      </c>
      <c r="H155" s="228">
        <v>6000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243</v>
      </c>
      <c r="AT155" s="236" t="s">
        <v>184</v>
      </c>
      <c r="AU155" s="236" t="s">
        <v>82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243</v>
      </c>
      <c r="BM155" s="236" t="s">
        <v>3511</v>
      </c>
    </row>
    <row r="156" s="2" customFormat="1" ht="24.15" customHeight="1">
      <c r="A156" s="35"/>
      <c r="B156" s="36"/>
      <c r="C156" s="243" t="s">
        <v>294</v>
      </c>
      <c r="D156" s="243" t="s">
        <v>469</v>
      </c>
      <c r="E156" s="244" t="s">
        <v>3512</v>
      </c>
      <c r="F156" s="245" t="s">
        <v>3513</v>
      </c>
      <c r="G156" s="246" t="s">
        <v>236</v>
      </c>
      <c r="H156" s="247">
        <v>6900</v>
      </c>
      <c r="I156" s="248"/>
      <c r="J156" s="249">
        <f>ROUND(I156*H156,2)</f>
        <v>0</v>
      </c>
      <c r="K156" s="250"/>
      <c r="L156" s="251"/>
      <c r="M156" s="252" t="s">
        <v>1</v>
      </c>
      <c r="N156" s="253" t="s">
        <v>38</v>
      </c>
      <c r="O156" s="88"/>
      <c r="P156" s="234">
        <f>O156*H156</f>
        <v>0</v>
      </c>
      <c r="Q156" s="234">
        <v>0.00012</v>
      </c>
      <c r="R156" s="234">
        <f>Q156*H156</f>
        <v>0.82800000000000007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308</v>
      </c>
      <c r="AT156" s="236" t="s">
        <v>469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243</v>
      </c>
      <c r="BM156" s="236" t="s">
        <v>3514</v>
      </c>
    </row>
    <row r="157" s="2" customFormat="1" ht="33" customHeight="1">
      <c r="A157" s="35"/>
      <c r="B157" s="36"/>
      <c r="C157" s="224" t="s">
        <v>298</v>
      </c>
      <c r="D157" s="224" t="s">
        <v>184</v>
      </c>
      <c r="E157" s="225" t="s">
        <v>3515</v>
      </c>
      <c r="F157" s="226" t="s">
        <v>3516</v>
      </c>
      <c r="G157" s="227" t="s">
        <v>236</v>
      </c>
      <c r="H157" s="228">
        <v>1660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243</v>
      </c>
      <c r="AT157" s="236" t="s">
        <v>184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243</v>
      </c>
      <c r="BM157" s="236" t="s">
        <v>3517</v>
      </c>
    </row>
    <row r="158" s="2" customFormat="1" ht="24.15" customHeight="1">
      <c r="A158" s="35"/>
      <c r="B158" s="36"/>
      <c r="C158" s="243" t="s">
        <v>302</v>
      </c>
      <c r="D158" s="243" t="s">
        <v>469</v>
      </c>
      <c r="E158" s="244" t="s">
        <v>3518</v>
      </c>
      <c r="F158" s="245" t="s">
        <v>3519</v>
      </c>
      <c r="G158" s="246" t="s">
        <v>236</v>
      </c>
      <c r="H158" s="247">
        <v>69</v>
      </c>
      <c r="I158" s="248"/>
      <c r="J158" s="249">
        <f>ROUND(I158*H158,2)</f>
        <v>0</v>
      </c>
      <c r="K158" s="250"/>
      <c r="L158" s="251"/>
      <c r="M158" s="252" t="s">
        <v>1</v>
      </c>
      <c r="N158" s="253" t="s">
        <v>38</v>
      </c>
      <c r="O158" s="88"/>
      <c r="P158" s="234">
        <f>O158*H158</f>
        <v>0</v>
      </c>
      <c r="Q158" s="234">
        <v>0.00035</v>
      </c>
      <c r="R158" s="234">
        <f>Q158*H158</f>
        <v>0.024150000000000001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308</v>
      </c>
      <c r="AT158" s="236" t="s">
        <v>469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243</v>
      </c>
      <c r="BM158" s="236" t="s">
        <v>3520</v>
      </c>
    </row>
    <row r="159" s="2" customFormat="1" ht="24.15" customHeight="1">
      <c r="A159" s="35"/>
      <c r="B159" s="36"/>
      <c r="C159" s="243" t="s">
        <v>308</v>
      </c>
      <c r="D159" s="243" t="s">
        <v>469</v>
      </c>
      <c r="E159" s="244" t="s">
        <v>3521</v>
      </c>
      <c r="F159" s="245" t="s">
        <v>3522</v>
      </c>
      <c r="G159" s="246" t="s">
        <v>236</v>
      </c>
      <c r="H159" s="247">
        <v>1840</v>
      </c>
      <c r="I159" s="248"/>
      <c r="J159" s="249">
        <f>ROUND(I159*H159,2)</f>
        <v>0</v>
      </c>
      <c r="K159" s="250"/>
      <c r="L159" s="251"/>
      <c r="M159" s="252" t="s">
        <v>1</v>
      </c>
      <c r="N159" s="253" t="s">
        <v>38</v>
      </c>
      <c r="O159" s="88"/>
      <c r="P159" s="234">
        <f>O159*H159</f>
        <v>0</v>
      </c>
      <c r="Q159" s="234">
        <v>0.00017000000000000001</v>
      </c>
      <c r="R159" s="234">
        <f>Q159*H159</f>
        <v>0.31280000000000002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308</v>
      </c>
      <c r="AT159" s="236" t="s">
        <v>469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243</v>
      </c>
      <c r="BM159" s="236" t="s">
        <v>3523</v>
      </c>
    </row>
    <row r="160" s="2" customFormat="1" ht="33" customHeight="1">
      <c r="A160" s="35"/>
      <c r="B160" s="36"/>
      <c r="C160" s="224" t="s">
        <v>312</v>
      </c>
      <c r="D160" s="224" t="s">
        <v>184</v>
      </c>
      <c r="E160" s="225" t="s">
        <v>3524</v>
      </c>
      <c r="F160" s="226" t="s">
        <v>3525</v>
      </c>
      <c r="G160" s="227" t="s">
        <v>236</v>
      </c>
      <c r="H160" s="228">
        <v>350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243</v>
      </c>
      <c r="AT160" s="236" t="s">
        <v>184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243</v>
      </c>
      <c r="BM160" s="236" t="s">
        <v>3526</v>
      </c>
    </row>
    <row r="161" s="2" customFormat="1" ht="24.15" customHeight="1">
      <c r="A161" s="35"/>
      <c r="B161" s="36"/>
      <c r="C161" s="243" t="s">
        <v>316</v>
      </c>
      <c r="D161" s="243" t="s">
        <v>469</v>
      </c>
      <c r="E161" s="244" t="s">
        <v>3527</v>
      </c>
      <c r="F161" s="245" t="s">
        <v>3528</v>
      </c>
      <c r="G161" s="246" t="s">
        <v>236</v>
      </c>
      <c r="H161" s="247">
        <v>402.5</v>
      </c>
      <c r="I161" s="248"/>
      <c r="J161" s="249">
        <f>ROUND(I161*H161,2)</f>
        <v>0</v>
      </c>
      <c r="K161" s="250"/>
      <c r="L161" s="251"/>
      <c r="M161" s="252" t="s">
        <v>1</v>
      </c>
      <c r="N161" s="253" t="s">
        <v>38</v>
      </c>
      <c r="O161" s="88"/>
      <c r="P161" s="234">
        <f>O161*H161</f>
        <v>0</v>
      </c>
      <c r="Q161" s="234">
        <v>0.00025000000000000001</v>
      </c>
      <c r="R161" s="234">
        <f>Q161*H161</f>
        <v>0.10062500000000001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308</v>
      </c>
      <c r="AT161" s="236" t="s">
        <v>469</v>
      </c>
      <c r="AU161" s="236" t="s">
        <v>82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243</v>
      </c>
      <c r="BM161" s="236" t="s">
        <v>3529</v>
      </c>
    </row>
    <row r="162" s="2" customFormat="1" ht="24.15" customHeight="1">
      <c r="A162" s="35"/>
      <c r="B162" s="36"/>
      <c r="C162" s="224" t="s">
        <v>320</v>
      </c>
      <c r="D162" s="224" t="s">
        <v>184</v>
      </c>
      <c r="E162" s="225" t="s">
        <v>3530</v>
      </c>
      <c r="F162" s="226" t="s">
        <v>3531</v>
      </c>
      <c r="G162" s="227" t="s">
        <v>236</v>
      </c>
      <c r="H162" s="228">
        <v>80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243</v>
      </c>
      <c r="AT162" s="236" t="s">
        <v>184</v>
      </c>
      <c r="AU162" s="236" t="s">
        <v>82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243</v>
      </c>
      <c r="BM162" s="236" t="s">
        <v>3532</v>
      </c>
    </row>
    <row r="163" s="2" customFormat="1" ht="24.15" customHeight="1">
      <c r="A163" s="35"/>
      <c r="B163" s="36"/>
      <c r="C163" s="243" t="s">
        <v>324</v>
      </c>
      <c r="D163" s="243" t="s">
        <v>469</v>
      </c>
      <c r="E163" s="244" t="s">
        <v>3533</v>
      </c>
      <c r="F163" s="245" t="s">
        <v>3534</v>
      </c>
      <c r="G163" s="246" t="s">
        <v>236</v>
      </c>
      <c r="H163" s="247">
        <v>92</v>
      </c>
      <c r="I163" s="248"/>
      <c r="J163" s="249">
        <f>ROUND(I163*H163,2)</f>
        <v>0</v>
      </c>
      <c r="K163" s="250"/>
      <c r="L163" s="251"/>
      <c r="M163" s="252" t="s">
        <v>1</v>
      </c>
      <c r="N163" s="253" t="s">
        <v>38</v>
      </c>
      <c r="O163" s="88"/>
      <c r="P163" s="234">
        <f>O163*H163</f>
        <v>0</v>
      </c>
      <c r="Q163" s="234">
        <v>0.00052999999999999998</v>
      </c>
      <c r="R163" s="234">
        <f>Q163*H163</f>
        <v>0.048759999999999998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308</v>
      </c>
      <c r="AT163" s="236" t="s">
        <v>469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243</v>
      </c>
      <c r="BM163" s="236" t="s">
        <v>3535</v>
      </c>
    </row>
    <row r="164" s="2" customFormat="1" ht="33" customHeight="1">
      <c r="A164" s="35"/>
      <c r="B164" s="36"/>
      <c r="C164" s="224" t="s">
        <v>332</v>
      </c>
      <c r="D164" s="224" t="s">
        <v>184</v>
      </c>
      <c r="E164" s="225" t="s">
        <v>3536</v>
      </c>
      <c r="F164" s="226" t="s">
        <v>3537</v>
      </c>
      <c r="G164" s="227" t="s">
        <v>236</v>
      </c>
      <c r="H164" s="228">
        <v>135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243</v>
      </c>
      <c r="AT164" s="236" t="s">
        <v>184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243</v>
      </c>
      <c r="BM164" s="236" t="s">
        <v>3538</v>
      </c>
    </row>
    <row r="165" s="2" customFormat="1" ht="24.15" customHeight="1">
      <c r="A165" s="35"/>
      <c r="B165" s="36"/>
      <c r="C165" s="243" t="s">
        <v>338</v>
      </c>
      <c r="D165" s="243" t="s">
        <v>469</v>
      </c>
      <c r="E165" s="244" t="s">
        <v>3539</v>
      </c>
      <c r="F165" s="245" t="s">
        <v>3540</v>
      </c>
      <c r="G165" s="246" t="s">
        <v>236</v>
      </c>
      <c r="H165" s="247">
        <v>17.25</v>
      </c>
      <c r="I165" s="248"/>
      <c r="J165" s="249">
        <f>ROUND(I165*H165,2)</f>
        <v>0</v>
      </c>
      <c r="K165" s="250"/>
      <c r="L165" s="251"/>
      <c r="M165" s="252" t="s">
        <v>1</v>
      </c>
      <c r="N165" s="253" t="s">
        <v>38</v>
      </c>
      <c r="O165" s="88"/>
      <c r="P165" s="234">
        <f>O165*H165</f>
        <v>0</v>
      </c>
      <c r="Q165" s="234">
        <v>0.0023999999999999998</v>
      </c>
      <c r="R165" s="234">
        <f>Q165*H165</f>
        <v>0.041399999999999999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308</v>
      </c>
      <c r="AT165" s="236" t="s">
        <v>469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243</v>
      </c>
      <c r="BM165" s="236" t="s">
        <v>3541</v>
      </c>
    </row>
    <row r="166" s="2" customFormat="1" ht="24.15" customHeight="1">
      <c r="A166" s="35"/>
      <c r="B166" s="36"/>
      <c r="C166" s="243" t="s">
        <v>342</v>
      </c>
      <c r="D166" s="243" t="s">
        <v>469</v>
      </c>
      <c r="E166" s="244" t="s">
        <v>3542</v>
      </c>
      <c r="F166" s="245" t="s">
        <v>3543</v>
      </c>
      <c r="G166" s="246" t="s">
        <v>236</v>
      </c>
      <c r="H166" s="247">
        <v>138</v>
      </c>
      <c r="I166" s="248"/>
      <c r="J166" s="249">
        <f>ROUND(I166*H166,2)</f>
        <v>0</v>
      </c>
      <c r="K166" s="250"/>
      <c r="L166" s="251"/>
      <c r="M166" s="252" t="s">
        <v>1</v>
      </c>
      <c r="N166" s="253" t="s">
        <v>38</v>
      </c>
      <c r="O166" s="88"/>
      <c r="P166" s="234">
        <f>O166*H166</f>
        <v>0</v>
      </c>
      <c r="Q166" s="234">
        <v>0.00183</v>
      </c>
      <c r="R166" s="234">
        <f>Q166*H166</f>
        <v>0.25253999999999999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308</v>
      </c>
      <c r="AT166" s="236" t="s">
        <v>469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243</v>
      </c>
      <c r="BM166" s="236" t="s">
        <v>3544</v>
      </c>
    </row>
    <row r="167" s="2" customFormat="1" ht="24.15" customHeight="1">
      <c r="A167" s="35"/>
      <c r="B167" s="36"/>
      <c r="C167" s="224" t="s">
        <v>348</v>
      </c>
      <c r="D167" s="224" t="s">
        <v>184</v>
      </c>
      <c r="E167" s="225" t="s">
        <v>3545</v>
      </c>
      <c r="F167" s="226" t="s">
        <v>3546</v>
      </c>
      <c r="G167" s="227" t="s">
        <v>236</v>
      </c>
      <c r="H167" s="228">
        <v>460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38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243</v>
      </c>
      <c r="AT167" s="236" t="s">
        <v>184</v>
      </c>
      <c r="AU167" s="236" t="s">
        <v>82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243</v>
      </c>
      <c r="BM167" s="236" t="s">
        <v>3547</v>
      </c>
    </row>
    <row r="168" s="2" customFormat="1" ht="24.15" customHeight="1">
      <c r="A168" s="35"/>
      <c r="B168" s="36"/>
      <c r="C168" s="243" t="s">
        <v>354</v>
      </c>
      <c r="D168" s="243" t="s">
        <v>469</v>
      </c>
      <c r="E168" s="244" t="s">
        <v>3512</v>
      </c>
      <c r="F168" s="245" t="s">
        <v>3513</v>
      </c>
      <c r="G168" s="246" t="s">
        <v>236</v>
      </c>
      <c r="H168" s="247">
        <v>345</v>
      </c>
      <c r="I168" s="248"/>
      <c r="J168" s="249">
        <f>ROUND(I168*H168,2)</f>
        <v>0</v>
      </c>
      <c r="K168" s="250"/>
      <c r="L168" s="251"/>
      <c r="M168" s="252" t="s">
        <v>1</v>
      </c>
      <c r="N168" s="253" t="s">
        <v>38</v>
      </c>
      <c r="O168" s="88"/>
      <c r="P168" s="234">
        <f>O168*H168</f>
        <v>0</v>
      </c>
      <c r="Q168" s="234">
        <v>0.00012</v>
      </c>
      <c r="R168" s="234">
        <f>Q168*H168</f>
        <v>0.041399999999999999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308</v>
      </c>
      <c r="AT168" s="236" t="s">
        <v>469</v>
      </c>
      <c r="AU168" s="236" t="s">
        <v>82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243</v>
      </c>
      <c r="BM168" s="236" t="s">
        <v>3548</v>
      </c>
    </row>
    <row r="169" s="2" customFormat="1" ht="24.15" customHeight="1">
      <c r="A169" s="35"/>
      <c r="B169" s="36"/>
      <c r="C169" s="243" t="s">
        <v>358</v>
      </c>
      <c r="D169" s="243" t="s">
        <v>469</v>
      </c>
      <c r="E169" s="244" t="s">
        <v>3549</v>
      </c>
      <c r="F169" s="245" t="s">
        <v>3550</v>
      </c>
      <c r="G169" s="246" t="s">
        <v>236</v>
      </c>
      <c r="H169" s="247">
        <v>184</v>
      </c>
      <c r="I169" s="248"/>
      <c r="J169" s="249">
        <f>ROUND(I169*H169,2)</f>
        <v>0</v>
      </c>
      <c r="K169" s="250"/>
      <c r="L169" s="251"/>
      <c r="M169" s="252" t="s">
        <v>1</v>
      </c>
      <c r="N169" s="253" t="s">
        <v>38</v>
      </c>
      <c r="O169" s="88"/>
      <c r="P169" s="234">
        <f>O169*H169</f>
        <v>0</v>
      </c>
      <c r="Q169" s="234">
        <v>0.00010000000000000001</v>
      </c>
      <c r="R169" s="234">
        <f>Q169*H169</f>
        <v>0.0184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308</v>
      </c>
      <c r="AT169" s="236" t="s">
        <v>469</v>
      </c>
      <c r="AU169" s="236" t="s">
        <v>82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243</v>
      </c>
      <c r="BM169" s="236" t="s">
        <v>3551</v>
      </c>
    </row>
    <row r="170" s="2" customFormat="1" ht="24.15" customHeight="1">
      <c r="A170" s="35"/>
      <c r="B170" s="36"/>
      <c r="C170" s="224" t="s">
        <v>364</v>
      </c>
      <c r="D170" s="224" t="s">
        <v>184</v>
      </c>
      <c r="E170" s="225" t="s">
        <v>3552</v>
      </c>
      <c r="F170" s="226" t="s">
        <v>3553</v>
      </c>
      <c r="G170" s="227" t="s">
        <v>241</v>
      </c>
      <c r="H170" s="228">
        <v>16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243</v>
      </c>
      <c r="AT170" s="236" t="s">
        <v>184</v>
      </c>
      <c r="AU170" s="236" t="s">
        <v>82</v>
      </c>
      <c r="AY170" s="14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80</v>
      </c>
      <c r="BK170" s="237">
        <f>ROUND(I170*H170,2)</f>
        <v>0</v>
      </c>
      <c r="BL170" s="14" t="s">
        <v>243</v>
      </c>
      <c r="BM170" s="236" t="s">
        <v>3554</v>
      </c>
    </row>
    <row r="171" s="2" customFormat="1" ht="24.15" customHeight="1">
      <c r="A171" s="35"/>
      <c r="B171" s="36"/>
      <c r="C171" s="243" t="s">
        <v>368</v>
      </c>
      <c r="D171" s="243" t="s">
        <v>469</v>
      </c>
      <c r="E171" s="244" t="s">
        <v>3555</v>
      </c>
      <c r="F171" s="245" t="s">
        <v>3556</v>
      </c>
      <c r="G171" s="246" t="s">
        <v>241</v>
      </c>
      <c r="H171" s="247">
        <v>11</v>
      </c>
      <c r="I171" s="248"/>
      <c r="J171" s="249">
        <f>ROUND(I171*H171,2)</f>
        <v>0</v>
      </c>
      <c r="K171" s="250"/>
      <c r="L171" s="251"/>
      <c r="M171" s="252" t="s">
        <v>1</v>
      </c>
      <c r="N171" s="253" t="s">
        <v>38</v>
      </c>
      <c r="O171" s="88"/>
      <c r="P171" s="234">
        <f>O171*H171</f>
        <v>0</v>
      </c>
      <c r="Q171" s="234">
        <v>4.0000000000000003E-05</v>
      </c>
      <c r="R171" s="234">
        <f>Q171*H171</f>
        <v>0.00044000000000000002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308</v>
      </c>
      <c r="AT171" s="236" t="s">
        <v>469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243</v>
      </c>
      <c r="BM171" s="236" t="s">
        <v>3557</v>
      </c>
    </row>
    <row r="172" s="2" customFormat="1" ht="16.5" customHeight="1">
      <c r="A172" s="35"/>
      <c r="B172" s="36"/>
      <c r="C172" s="243" t="s">
        <v>372</v>
      </c>
      <c r="D172" s="243" t="s">
        <v>469</v>
      </c>
      <c r="E172" s="244" t="s">
        <v>3558</v>
      </c>
      <c r="F172" s="245" t="s">
        <v>3559</v>
      </c>
      <c r="G172" s="246" t="s">
        <v>241</v>
      </c>
      <c r="H172" s="247">
        <v>108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38</v>
      </c>
      <c r="O172" s="88"/>
      <c r="P172" s="234">
        <f>O172*H172</f>
        <v>0</v>
      </c>
      <c r="Q172" s="234">
        <v>1.0000000000000001E-05</v>
      </c>
      <c r="R172" s="234">
        <f>Q172*H172</f>
        <v>0.00108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308</v>
      </c>
      <c r="AT172" s="236" t="s">
        <v>469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243</v>
      </c>
      <c r="BM172" s="236" t="s">
        <v>3560</v>
      </c>
    </row>
    <row r="173" s="2" customFormat="1" ht="24.15" customHeight="1">
      <c r="A173" s="35"/>
      <c r="B173" s="36"/>
      <c r="C173" s="243" t="s">
        <v>376</v>
      </c>
      <c r="D173" s="243" t="s">
        <v>469</v>
      </c>
      <c r="E173" s="244" t="s">
        <v>3561</v>
      </c>
      <c r="F173" s="245" t="s">
        <v>3562</v>
      </c>
      <c r="G173" s="246" t="s">
        <v>241</v>
      </c>
      <c r="H173" s="247">
        <v>5</v>
      </c>
      <c r="I173" s="248"/>
      <c r="J173" s="249">
        <f>ROUND(I173*H173,2)</f>
        <v>0</v>
      </c>
      <c r="K173" s="250"/>
      <c r="L173" s="251"/>
      <c r="M173" s="252" t="s">
        <v>1</v>
      </c>
      <c r="N173" s="253" t="s">
        <v>38</v>
      </c>
      <c r="O173" s="88"/>
      <c r="P173" s="234">
        <f>O173*H173</f>
        <v>0</v>
      </c>
      <c r="Q173" s="234">
        <v>9.0000000000000006E-05</v>
      </c>
      <c r="R173" s="234">
        <f>Q173*H173</f>
        <v>0.00045000000000000004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308</v>
      </c>
      <c r="AT173" s="236" t="s">
        <v>469</v>
      </c>
      <c r="AU173" s="236" t="s">
        <v>82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243</v>
      </c>
      <c r="BM173" s="236" t="s">
        <v>3563</v>
      </c>
    </row>
    <row r="174" s="2" customFormat="1" ht="24.15" customHeight="1">
      <c r="A174" s="35"/>
      <c r="B174" s="36"/>
      <c r="C174" s="224" t="s">
        <v>380</v>
      </c>
      <c r="D174" s="224" t="s">
        <v>184</v>
      </c>
      <c r="E174" s="225" t="s">
        <v>3564</v>
      </c>
      <c r="F174" s="226" t="s">
        <v>3565</v>
      </c>
      <c r="G174" s="227" t="s">
        <v>241</v>
      </c>
      <c r="H174" s="228">
        <v>1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243</v>
      </c>
      <c r="AT174" s="236" t="s">
        <v>184</v>
      </c>
      <c r="AU174" s="236" t="s">
        <v>82</v>
      </c>
      <c r="AY174" s="14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80</v>
      </c>
      <c r="BK174" s="237">
        <f>ROUND(I174*H174,2)</f>
        <v>0</v>
      </c>
      <c r="BL174" s="14" t="s">
        <v>243</v>
      </c>
      <c r="BM174" s="236" t="s">
        <v>3566</v>
      </c>
    </row>
    <row r="175" s="2" customFormat="1" ht="24.15" customHeight="1">
      <c r="A175" s="35"/>
      <c r="B175" s="36"/>
      <c r="C175" s="243" t="s">
        <v>384</v>
      </c>
      <c r="D175" s="243" t="s">
        <v>469</v>
      </c>
      <c r="E175" s="244" t="s">
        <v>3567</v>
      </c>
      <c r="F175" s="245" t="s">
        <v>3568</v>
      </c>
      <c r="G175" s="246" t="s">
        <v>241</v>
      </c>
      <c r="H175" s="247">
        <v>1</v>
      </c>
      <c r="I175" s="248"/>
      <c r="J175" s="249">
        <f>ROUND(I175*H175,2)</f>
        <v>0</v>
      </c>
      <c r="K175" s="250"/>
      <c r="L175" s="251"/>
      <c r="M175" s="252" t="s">
        <v>1</v>
      </c>
      <c r="N175" s="253" t="s">
        <v>38</v>
      </c>
      <c r="O175" s="88"/>
      <c r="P175" s="234">
        <f>O175*H175</f>
        <v>0</v>
      </c>
      <c r="Q175" s="234">
        <v>0.00010000000000000001</v>
      </c>
      <c r="R175" s="234">
        <f>Q175*H175</f>
        <v>0.00010000000000000001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308</v>
      </c>
      <c r="AT175" s="236" t="s">
        <v>469</v>
      </c>
      <c r="AU175" s="236" t="s">
        <v>82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243</v>
      </c>
      <c r="BM175" s="236" t="s">
        <v>3569</v>
      </c>
    </row>
    <row r="176" s="2" customFormat="1" ht="33" customHeight="1">
      <c r="A176" s="35"/>
      <c r="B176" s="36"/>
      <c r="C176" s="224" t="s">
        <v>388</v>
      </c>
      <c r="D176" s="224" t="s">
        <v>184</v>
      </c>
      <c r="E176" s="225" t="s">
        <v>3570</v>
      </c>
      <c r="F176" s="226" t="s">
        <v>3571</v>
      </c>
      <c r="G176" s="227" t="s">
        <v>241</v>
      </c>
      <c r="H176" s="228">
        <v>3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243</v>
      </c>
      <c r="AT176" s="236" t="s">
        <v>184</v>
      </c>
      <c r="AU176" s="236" t="s">
        <v>82</v>
      </c>
      <c r="AY176" s="14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80</v>
      </c>
      <c r="BK176" s="237">
        <f>ROUND(I176*H176,2)</f>
        <v>0</v>
      </c>
      <c r="BL176" s="14" t="s">
        <v>243</v>
      </c>
      <c r="BM176" s="236" t="s">
        <v>3572</v>
      </c>
    </row>
    <row r="177" s="2" customFormat="1" ht="24.15" customHeight="1">
      <c r="A177" s="35"/>
      <c r="B177" s="36"/>
      <c r="C177" s="243" t="s">
        <v>395</v>
      </c>
      <c r="D177" s="243" t="s">
        <v>469</v>
      </c>
      <c r="E177" s="244" t="s">
        <v>3573</v>
      </c>
      <c r="F177" s="245" t="s">
        <v>3574</v>
      </c>
      <c r="G177" s="246" t="s">
        <v>241</v>
      </c>
      <c r="H177" s="247">
        <v>3</v>
      </c>
      <c r="I177" s="248"/>
      <c r="J177" s="249">
        <f>ROUND(I177*H177,2)</f>
        <v>0</v>
      </c>
      <c r="K177" s="250"/>
      <c r="L177" s="251"/>
      <c r="M177" s="252" t="s">
        <v>1</v>
      </c>
      <c r="N177" s="253" t="s">
        <v>38</v>
      </c>
      <c r="O177" s="88"/>
      <c r="P177" s="234">
        <f>O177*H177</f>
        <v>0</v>
      </c>
      <c r="Q177" s="234">
        <v>0.00014999999999999999</v>
      </c>
      <c r="R177" s="234">
        <f>Q177*H177</f>
        <v>0.00044999999999999999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308</v>
      </c>
      <c r="AT177" s="236" t="s">
        <v>469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243</v>
      </c>
      <c r="BM177" s="236" t="s">
        <v>3575</v>
      </c>
    </row>
    <row r="178" s="2" customFormat="1" ht="16.5" customHeight="1">
      <c r="A178" s="35"/>
      <c r="B178" s="36"/>
      <c r="C178" s="243" t="s">
        <v>579</v>
      </c>
      <c r="D178" s="243" t="s">
        <v>469</v>
      </c>
      <c r="E178" s="244" t="s">
        <v>3576</v>
      </c>
      <c r="F178" s="245" t="s">
        <v>3577</v>
      </c>
      <c r="G178" s="246" t="s">
        <v>241</v>
      </c>
      <c r="H178" s="247">
        <v>3</v>
      </c>
      <c r="I178" s="248"/>
      <c r="J178" s="249">
        <f>ROUND(I178*H178,2)</f>
        <v>0</v>
      </c>
      <c r="K178" s="250"/>
      <c r="L178" s="251"/>
      <c r="M178" s="252" t="s">
        <v>1</v>
      </c>
      <c r="N178" s="253" t="s">
        <v>38</v>
      </c>
      <c r="O178" s="88"/>
      <c r="P178" s="234">
        <f>O178*H178</f>
        <v>0</v>
      </c>
      <c r="Q178" s="234">
        <v>4.0000000000000003E-05</v>
      </c>
      <c r="R178" s="234">
        <f>Q178*H178</f>
        <v>0.00012000000000000002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308</v>
      </c>
      <c r="AT178" s="236" t="s">
        <v>469</v>
      </c>
      <c r="AU178" s="236" t="s">
        <v>82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243</v>
      </c>
      <c r="BM178" s="236" t="s">
        <v>3578</v>
      </c>
    </row>
    <row r="179" s="2" customFormat="1" ht="24.15" customHeight="1">
      <c r="A179" s="35"/>
      <c r="B179" s="36"/>
      <c r="C179" s="224" t="s">
        <v>583</v>
      </c>
      <c r="D179" s="224" t="s">
        <v>184</v>
      </c>
      <c r="E179" s="225" t="s">
        <v>3579</v>
      </c>
      <c r="F179" s="226" t="s">
        <v>3580</v>
      </c>
      <c r="G179" s="227" t="s">
        <v>241</v>
      </c>
      <c r="H179" s="228">
        <v>4</v>
      </c>
      <c r="I179" s="229"/>
      <c r="J179" s="230">
        <f>ROUND(I179*H179,2)</f>
        <v>0</v>
      </c>
      <c r="K179" s="231"/>
      <c r="L179" s="41"/>
      <c r="M179" s="232" t="s">
        <v>1</v>
      </c>
      <c r="N179" s="233" t="s">
        <v>38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243</v>
      </c>
      <c r="AT179" s="236" t="s">
        <v>184</v>
      </c>
      <c r="AU179" s="236" t="s">
        <v>82</v>
      </c>
      <c r="AY179" s="14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80</v>
      </c>
      <c r="BK179" s="237">
        <f>ROUND(I179*H179,2)</f>
        <v>0</v>
      </c>
      <c r="BL179" s="14" t="s">
        <v>243</v>
      </c>
      <c r="BM179" s="236" t="s">
        <v>3581</v>
      </c>
    </row>
    <row r="180" s="2" customFormat="1" ht="24.15" customHeight="1">
      <c r="A180" s="35"/>
      <c r="B180" s="36"/>
      <c r="C180" s="243" t="s">
        <v>587</v>
      </c>
      <c r="D180" s="243" t="s">
        <v>469</v>
      </c>
      <c r="E180" s="244" t="s">
        <v>3582</v>
      </c>
      <c r="F180" s="245" t="s">
        <v>3583</v>
      </c>
      <c r="G180" s="246" t="s">
        <v>241</v>
      </c>
      <c r="H180" s="247">
        <v>4</v>
      </c>
      <c r="I180" s="248"/>
      <c r="J180" s="249">
        <f>ROUND(I180*H180,2)</f>
        <v>0</v>
      </c>
      <c r="K180" s="250"/>
      <c r="L180" s="251"/>
      <c r="M180" s="252" t="s">
        <v>1</v>
      </c>
      <c r="N180" s="253" t="s">
        <v>38</v>
      </c>
      <c r="O180" s="88"/>
      <c r="P180" s="234">
        <f>O180*H180</f>
        <v>0</v>
      </c>
      <c r="Q180" s="234">
        <v>6.0000000000000002E-05</v>
      </c>
      <c r="R180" s="234">
        <f>Q180*H180</f>
        <v>0.00024000000000000001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308</v>
      </c>
      <c r="AT180" s="236" t="s">
        <v>469</v>
      </c>
      <c r="AU180" s="236" t="s">
        <v>82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243</v>
      </c>
      <c r="BM180" s="236" t="s">
        <v>3584</v>
      </c>
    </row>
    <row r="181" s="2" customFormat="1" ht="33" customHeight="1">
      <c r="A181" s="35"/>
      <c r="B181" s="36"/>
      <c r="C181" s="224" t="s">
        <v>591</v>
      </c>
      <c r="D181" s="224" t="s">
        <v>184</v>
      </c>
      <c r="E181" s="225" t="s">
        <v>3585</v>
      </c>
      <c r="F181" s="226" t="s">
        <v>3586</v>
      </c>
      <c r="G181" s="227" t="s">
        <v>241</v>
      </c>
      <c r="H181" s="228">
        <v>5</v>
      </c>
      <c r="I181" s="229"/>
      <c r="J181" s="230">
        <f>ROUND(I181*H181,2)</f>
        <v>0</v>
      </c>
      <c r="K181" s="231"/>
      <c r="L181" s="41"/>
      <c r="M181" s="232" t="s">
        <v>1</v>
      </c>
      <c r="N181" s="233" t="s">
        <v>38</v>
      </c>
      <c r="O181" s="88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243</v>
      </c>
      <c r="AT181" s="236" t="s">
        <v>184</v>
      </c>
      <c r="AU181" s="236" t="s">
        <v>82</v>
      </c>
      <c r="AY181" s="14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80</v>
      </c>
      <c r="BK181" s="237">
        <f>ROUND(I181*H181,2)</f>
        <v>0</v>
      </c>
      <c r="BL181" s="14" t="s">
        <v>243</v>
      </c>
      <c r="BM181" s="236" t="s">
        <v>3587</v>
      </c>
    </row>
    <row r="182" s="2" customFormat="1" ht="24.15" customHeight="1">
      <c r="A182" s="35"/>
      <c r="B182" s="36"/>
      <c r="C182" s="243" t="s">
        <v>595</v>
      </c>
      <c r="D182" s="243" t="s">
        <v>469</v>
      </c>
      <c r="E182" s="244" t="s">
        <v>3588</v>
      </c>
      <c r="F182" s="245" t="s">
        <v>3589</v>
      </c>
      <c r="G182" s="246" t="s">
        <v>241</v>
      </c>
      <c r="H182" s="247">
        <v>5</v>
      </c>
      <c r="I182" s="248"/>
      <c r="J182" s="249">
        <f>ROUND(I182*H182,2)</f>
        <v>0</v>
      </c>
      <c r="K182" s="250"/>
      <c r="L182" s="251"/>
      <c r="M182" s="252" t="s">
        <v>1</v>
      </c>
      <c r="N182" s="253" t="s">
        <v>38</v>
      </c>
      <c r="O182" s="88"/>
      <c r="P182" s="234">
        <f>O182*H182</f>
        <v>0</v>
      </c>
      <c r="Q182" s="234">
        <v>6.0000000000000002E-05</v>
      </c>
      <c r="R182" s="234">
        <f>Q182*H182</f>
        <v>0.00030000000000000003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308</v>
      </c>
      <c r="AT182" s="236" t="s">
        <v>469</v>
      </c>
      <c r="AU182" s="236" t="s">
        <v>82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243</v>
      </c>
      <c r="BM182" s="236" t="s">
        <v>3590</v>
      </c>
    </row>
    <row r="183" s="2" customFormat="1" ht="16.5" customHeight="1">
      <c r="A183" s="35"/>
      <c r="B183" s="36"/>
      <c r="C183" s="243" t="s">
        <v>599</v>
      </c>
      <c r="D183" s="243" t="s">
        <v>469</v>
      </c>
      <c r="E183" s="244" t="s">
        <v>3591</v>
      </c>
      <c r="F183" s="245" t="s">
        <v>3592</v>
      </c>
      <c r="G183" s="246" t="s">
        <v>241</v>
      </c>
      <c r="H183" s="247">
        <v>5</v>
      </c>
      <c r="I183" s="248"/>
      <c r="J183" s="249">
        <f>ROUND(I183*H183,2)</f>
        <v>0</v>
      </c>
      <c r="K183" s="250"/>
      <c r="L183" s="251"/>
      <c r="M183" s="252" t="s">
        <v>1</v>
      </c>
      <c r="N183" s="253" t="s">
        <v>38</v>
      </c>
      <c r="O183" s="88"/>
      <c r="P183" s="234">
        <f>O183*H183</f>
        <v>0</v>
      </c>
      <c r="Q183" s="234">
        <v>2.0000000000000002E-05</v>
      </c>
      <c r="R183" s="234">
        <f>Q183*H183</f>
        <v>0.00010000000000000001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308</v>
      </c>
      <c r="AT183" s="236" t="s">
        <v>469</v>
      </c>
      <c r="AU183" s="236" t="s">
        <v>82</v>
      </c>
      <c r="AY183" s="14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80</v>
      </c>
      <c r="BK183" s="237">
        <f>ROUND(I183*H183,2)</f>
        <v>0</v>
      </c>
      <c r="BL183" s="14" t="s">
        <v>243</v>
      </c>
      <c r="BM183" s="236" t="s">
        <v>3593</v>
      </c>
    </row>
    <row r="184" s="2" customFormat="1" ht="24.15" customHeight="1">
      <c r="A184" s="35"/>
      <c r="B184" s="36"/>
      <c r="C184" s="224" t="s">
        <v>603</v>
      </c>
      <c r="D184" s="224" t="s">
        <v>184</v>
      </c>
      <c r="E184" s="225" t="s">
        <v>3594</v>
      </c>
      <c r="F184" s="226" t="s">
        <v>3595</v>
      </c>
      <c r="G184" s="227" t="s">
        <v>241</v>
      </c>
      <c r="H184" s="228">
        <v>8</v>
      </c>
      <c r="I184" s="229"/>
      <c r="J184" s="230">
        <f>ROUND(I184*H184,2)</f>
        <v>0</v>
      </c>
      <c r="K184" s="231"/>
      <c r="L184" s="41"/>
      <c r="M184" s="232" t="s">
        <v>1</v>
      </c>
      <c r="N184" s="233" t="s">
        <v>38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243</v>
      </c>
      <c r="AT184" s="236" t="s">
        <v>184</v>
      </c>
      <c r="AU184" s="236" t="s">
        <v>82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243</v>
      </c>
      <c r="BM184" s="236" t="s">
        <v>3596</v>
      </c>
    </row>
    <row r="185" s="2" customFormat="1" ht="24.15" customHeight="1">
      <c r="A185" s="35"/>
      <c r="B185" s="36"/>
      <c r="C185" s="243" t="s">
        <v>607</v>
      </c>
      <c r="D185" s="243" t="s">
        <v>469</v>
      </c>
      <c r="E185" s="244" t="s">
        <v>3597</v>
      </c>
      <c r="F185" s="245" t="s">
        <v>3598</v>
      </c>
      <c r="G185" s="246" t="s">
        <v>241</v>
      </c>
      <c r="H185" s="247">
        <v>8</v>
      </c>
      <c r="I185" s="248"/>
      <c r="J185" s="249">
        <f>ROUND(I185*H185,2)</f>
        <v>0</v>
      </c>
      <c r="K185" s="250"/>
      <c r="L185" s="251"/>
      <c r="M185" s="252" t="s">
        <v>1</v>
      </c>
      <c r="N185" s="253" t="s">
        <v>38</v>
      </c>
      <c r="O185" s="88"/>
      <c r="P185" s="234">
        <f>O185*H185</f>
        <v>0</v>
      </c>
      <c r="Q185" s="234">
        <v>6.0000000000000002E-05</v>
      </c>
      <c r="R185" s="234">
        <f>Q185*H185</f>
        <v>0.00048000000000000001</v>
      </c>
      <c r="S185" s="234">
        <v>0</v>
      </c>
      <c r="T185" s="23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308</v>
      </c>
      <c r="AT185" s="236" t="s">
        <v>469</v>
      </c>
      <c r="AU185" s="236" t="s">
        <v>82</v>
      </c>
      <c r="AY185" s="14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80</v>
      </c>
      <c r="BK185" s="237">
        <f>ROUND(I185*H185,2)</f>
        <v>0</v>
      </c>
      <c r="BL185" s="14" t="s">
        <v>243</v>
      </c>
      <c r="BM185" s="236" t="s">
        <v>3599</v>
      </c>
    </row>
    <row r="186" s="2" customFormat="1" ht="24.15" customHeight="1">
      <c r="A186" s="35"/>
      <c r="B186" s="36"/>
      <c r="C186" s="224" t="s">
        <v>611</v>
      </c>
      <c r="D186" s="224" t="s">
        <v>184</v>
      </c>
      <c r="E186" s="225" t="s">
        <v>3600</v>
      </c>
      <c r="F186" s="226" t="s">
        <v>3601</v>
      </c>
      <c r="G186" s="227" t="s">
        <v>241</v>
      </c>
      <c r="H186" s="228">
        <v>1</v>
      </c>
      <c r="I186" s="229"/>
      <c r="J186" s="230">
        <f>ROUND(I186*H186,2)</f>
        <v>0</v>
      </c>
      <c r="K186" s="231"/>
      <c r="L186" s="41"/>
      <c r="M186" s="232" t="s">
        <v>1</v>
      </c>
      <c r="N186" s="233" t="s">
        <v>38</v>
      </c>
      <c r="O186" s="88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243</v>
      </c>
      <c r="AT186" s="236" t="s">
        <v>184</v>
      </c>
      <c r="AU186" s="236" t="s">
        <v>82</v>
      </c>
      <c r="AY186" s="14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80</v>
      </c>
      <c r="BK186" s="237">
        <f>ROUND(I186*H186,2)</f>
        <v>0</v>
      </c>
      <c r="BL186" s="14" t="s">
        <v>243</v>
      </c>
      <c r="BM186" s="236" t="s">
        <v>3602</v>
      </c>
    </row>
    <row r="187" s="2" customFormat="1" ht="24.15" customHeight="1">
      <c r="A187" s="35"/>
      <c r="B187" s="36"/>
      <c r="C187" s="243" t="s">
        <v>615</v>
      </c>
      <c r="D187" s="243" t="s">
        <v>469</v>
      </c>
      <c r="E187" s="244" t="s">
        <v>3603</v>
      </c>
      <c r="F187" s="245" t="s">
        <v>3604</v>
      </c>
      <c r="G187" s="246" t="s">
        <v>241</v>
      </c>
      <c r="H187" s="247">
        <v>1</v>
      </c>
      <c r="I187" s="248"/>
      <c r="J187" s="249">
        <f>ROUND(I187*H187,2)</f>
        <v>0</v>
      </c>
      <c r="K187" s="250"/>
      <c r="L187" s="251"/>
      <c r="M187" s="252" t="s">
        <v>1</v>
      </c>
      <c r="N187" s="253" t="s">
        <v>38</v>
      </c>
      <c r="O187" s="88"/>
      <c r="P187" s="234">
        <f>O187*H187</f>
        <v>0</v>
      </c>
      <c r="Q187" s="234">
        <v>0.00059000000000000003</v>
      </c>
      <c r="R187" s="234">
        <f>Q187*H187</f>
        <v>0.00059000000000000003</v>
      </c>
      <c r="S187" s="234">
        <v>0</v>
      </c>
      <c r="T187" s="23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6" t="s">
        <v>308</v>
      </c>
      <c r="AT187" s="236" t="s">
        <v>469</v>
      </c>
      <c r="AU187" s="236" t="s">
        <v>82</v>
      </c>
      <c r="AY187" s="14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4" t="s">
        <v>80</v>
      </c>
      <c r="BK187" s="237">
        <f>ROUND(I187*H187,2)</f>
        <v>0</v>
      </c>
      <c r="BL187" s="14" t="s">
        <v>243</v>
      </c>
      <c r="BM187" s="236" t="s">
        <v>3605</v>
      </c>
    </row>
    <row r="188" s="2" customFormat="1" ht="24.15" customHeight="1">
      <c r="A188" s="35"/>
      <c r="B188" s="36"/>
      <c r="C188" s="224" t="s">
        <v>619</v>
      </c>
      <c r="D188" s="224" t="s">
        <v>184</v>
      </c>
      <c r="E188" s="225" t="s">
        <v>3606</v>
      </c>
      <c r="F188" s="226" t="s">
        <v>3607</v>
      </c>
      <c r="G188" s="227" t="s">
        <v>241</v>
      </c>
      <c r="H188" s="228">
        <v>80</v>
      </c>
      <c r="I188" s="229"/>
      <c r="J188" s="230">
        <f>ROUND(I188*H188,2)</f>
        <v>0</v>
      </c>
      <c r="K188" s="231"/>
      <c r="L188" s="41"/>
      <c r="M188" s="232" t="s">
        <v>1</v>
      </c>
      <c r="N188" s="233" t="s">
        <v>38</v>
      </c>
      <c r="O188" s="88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243</v>
      </c>
      <c r="AT188" s="236" t="s">
        <v>184</v>
      </c>
      <c r="AU188" s="236" t="s">
        <v>82</v>
      </c>
      <c r="AY188" s="14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80</v>
      </c>
      <c r="BK188" s="237">
        <f>ROUND(I188*H188,2)</f>
        <v>0</v>
      </c>
      <c r="BL188" s="14" t="s">
        <v>243</v>
      </c>
      <c r="BM188" s="236" t="s">
        <v>3608</v>
      </c>
    </row>
    <row r="189" s="2" customFormat="1" ht="24.15" customHeight="1">
      <c r="A189" s="35"/>
      <c r="B189" s="36"/>
      <c r="C189" s="243" t="s">
        <v>623</v>
      </c>
      <c r="D189" s="243" t="s">
        <v>469</v>
      </c>
      <c r="E189" s="244" t="s">
        <v>3609</v>
      </c>
      <c r="F189" s="245" t="s">
        <v>3610</v>
      </c>
      <c r="G189" s="246" t="s">
        <v>241</v>
      </c>
      <c r="H189" s="247">
        <v>66</v>
      </c>
      <c r="I189" s="248"/>
      <c r="J189" s="249">
        <f>ROUND(I189*H189,2)</f>
        <v>0</v>
      </c>
      <c r="K189" s="250"/>
      <c r="L189" s="251"/>
      <c r="M189" s="252" t="s">
        <v>1</v>
      </c>
      <c r="N189" s="253" t="s">
        <v>38</v>
      </c>
      <c r="O189" s="88"/>
      <c r="P189" s="234">
        <f>O189*H189</f>
        <v>0</v>
      </c>
      <c r="Q189" s="234">
        <v>6.9999999999999994E-05</v>
      </c>
      <c r="R189" s="234">
        <f>Q189*H189</f>
        <v>0.00462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308</v>
      </c>
      <c r="AT189" s="236" t="s">
        <v>469</v>
      </c>
      <c r="AU189" s="236" t="s">
        <v>82</v>
      </c>
      <c r="AY189" s="14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80</v>
      </c>
      <c r="BK189" s="237">
        <f>ROUND(I189*H189,2)</f>
        <v>0</v>
      </c>
      <c r="BL189" s="14" t="s">
        <v>243</v>
      </c>
      <c r="BM189" s="236" t="s">
        <v>3611</v>
      </c>
    </row>
    <row r="190" s="2" customFormat="1" ht="24.15" customHeight="1">
      <c r="A190" s="35"/>
      <c r="B190" s="36"/>
      <c r="C190" s="243" t="s">
        <v>627</v>
      </c>
      <c r="D190" s="243" t="s">
        <v>469</v>
      </c>
      <c r="E190" s="244" t="s">
        <v>3612</v>
      </c>
      <c r="F190" s="245" t="s">
        <v>3613</v>
      </c>
      <c r="G190" s="246" t="s">
        <v>241</v>
      </c>
      <c r="H190" s="247">
        <v>14</v>
      </c>
      <c r="I190" s="248"/>
      <c r="J190" s="249">
        <f>ROUND(I190*H190,2)</f>
        <v>0</v>
      </c>
      <c r="K190" s="250"/>
      <c r="L190" s="251"/>
      <c r="M190" s="252" t="s">
        <v>1</v>
      </c>
      <c r="N190" s="253" t="s">
        <v>38</v>
      </c>
      <c r="O190" s="88"/>
      <c r="P190" s="234">
        <f>O190*H190</f>
        <v>0</v>
      </c>
      <c r="Q190" s="234">
        <v>0.00013999999999999999</v>
      </c>
      <c r="R190" s="234">
        <f>Q190*H190</f>
        <v>0.0019599999999999999</v>
      </c>
      <c r="S190" s="234">
        <v>0</v>
      </c>
      <c r="T190" s="23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6" t="s">
        <v>308</v>
      </c>
      <c r="AT190" s="236" t="s">
        <v>469</v>
      </c>
      <c r="AU190" s="236" t="s">
        <v>82</v>
      </c>
      <c r="AY190" s="14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4" t="s">
        <v>80</v>
      </c>
      <c r="BK190" s="237">
        <f>ROUND(I190*H190,2)</f>
        <v>0</v>
      </c>
      <c r="BL190" s="14" t="s">
        <v>243</v>
      </c>
      <c r="BM190" s="236" t="s">
        <v>3614</v>
      </c>
    </row>
    <row r="191" s="2" customFormat="1" ht="33" customHeight="1">
      <c r="A191" s="35"/>
      <c r="B191" s="36"/>
      <c r="C191" s="224" t="s">
        <v>631</v>
      </c>
      <c r="D191" s="224" t="s">
        <v>184</v>
      </c>
      <c r="E191" s="225" t="s">
        <v>3615</v>
      </c>
      <c r="F191" s="226" t="s">
        <v>3616</v>
      </c>
      <c r="G191" s="227" t="s">
        <v>241</v>
      </c>
      <c r="H191" s="228">
        <v>24</v>
      </c>
      <c r="I191" s="229"/>
      <c r="J191" s="230">
        <f>ROUND(I191*H191,2)</f>
        <v>0</v>
      </c>
      <c r="K191" s="231"/>
      <c r="L191" s="41"/>
      <c r="M191" s="232" t="s">
        <v>1</v>
      </c>
      <c r="N191" s="233" t="s">
        <v>38</v>
      </c>
      <c r="O191" s="88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6" t="s">
        <v>243</v>
      </c>
      <c r="AT191" s="236" t="s">
        <v>184</v>
      </c>
      <c r="AU191" s="236" t="s">
        <v>82</v>
      </c>
      <c r="AY191" s="14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4" t="s">
        <v>80</v>
      </c>
      <c r="BK191" s="237">
        <f>ROUND(I191*H191,2)</f>
        <v>0</v>
      </c>
      <c r="BL191" s="14" t="s">
        <v>243</v>
      </c>
      <c r="BM191" s="236" t="s">
        <v>3617</v>
      </c>
    </row>
    <row r="192" s="2" customFormat="1" ht="24.15" customHeight="1">
      <c r="A192" s="35"/>
      <c r="B192" s="36"/>
      <c r="C192" s="243" t="s">
        <v>635</v>
      </c>
      <c r="D192" s="243" t="s">
        <v>469</v>
      </c>
      <c r="E192" s="244" t="s">
        <v>3618</v>
      </c>
      <c r="F192" s="245" t="s">
        <v>3619</v>
      </c>
      <c r="G192" s="246" t="s">
        <v>241</v>
      </c>
      <c r="H192" s="247">
        <v>24</v>
      </c>
      <c r="I192" s="248"/>
      <c r="J192" s="249">
        <f>ROUND(I192*H192,2)</f>
        <v>0</v>
      </c>
      <c r="K192" s="250"/>
      <c r="L192" s="251"/>
      <c r="M192" s="252" t="s">
        <v>1</v>
      </c>
      <c r="N192" s="253" t="s">
        <v>38</v>
      </c>
      <c r="O192" s="88"/>
      <c r="P192" s="234">
        <f>O192*H192</f>
        <v>0</v>
      </c>
      <c r="Q192" s="234">
        <v>0.00010000000000000001</v>
      </c>
      <c r="R192" s="234">
        <f>Q192*H192</f>
        <v>0.0024000000000000002</v>
      </c>
      <c r="S192" s="234">
        <v>0</v>
      </c>
      <c r="T192" s="23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6" t="s">
        <v>308</v>
      </c>
      <c r="AT192" s="236" t="s">
        <v>469</v>
      </c>
      <c r="AU192" s="236" t="s">
        <v>82</v>
      </c>
      <c r="AY192" s="14" t="s">
        <v>182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4" t="s">
        <v>80</v>
      </c>
      <c r="BK192" s="237">
        <f>ROUND(I192*H192,2)</f>
        <v>0</v>
      </c>
      <c r="BL192" s="14" t="s">
        <v>243</v>
      </c>
      <c r="BM192" s="236" t="s">
        <v>3620</v>
      </c>
    </row>
    <row r="193" s="2" customFormat="1" ht="33" customHeight="1">
      <c r="A193" s="35"/>
      <c r="B193" s="36"/>
      <c r="C193" s="224" t="s">
        <v>639</v>
      </c>
      <c r="D193" s="224" t="s">
        <v>184</v>
      </c>
      <c r="E193" s="225" t="s">
        <v>3621</v>
      </c>
      <c r="F193" s="226" t="s">
        <v>3622</v>
      </c>
      <c r="G193" s="227" t="s">
        <v>241</v>
      </c>
      <c r="H193" s="228">
        <v>2</v>
      </c>
      <c r="I193" s="229"/>
      <c r="J193" s="230">
        <f>ROUND(I193*H193,2)</f>
        <v>0</v>
      </c>
      <c r="K193" s="231"/>
      <c r="L193" s="41"/>
      <c r="M193" s="232" t="s">
        <v>1</v>
      </c>
      <c r="N193" s="233" t="s">
        <v>38</v>
      </c>
      <c r="O193" s="88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243</v>
      </c>
      <c r="AT193" s="236" t="s">
        <v>184</v>
      </c>
      <c r="AU193" s="236" t="s">
        <v>82</v>
      </c>
      <c r="AY193" s="14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80</v>
      </c>
      <c r="BK193" s="237">
        <f>ROUND(I193*H193,2)</f>
        <v>0</v>
      </c>
      <c r="BL193" s="14" t="s">
        <v>243</v>
      </c>
      <c r="BM193" s="236" t="s">
        <v>3623</v>
      </c>
    </row>
    <row r="194" s="2" customFormat="1" ht="24.15" customHeight="1">
      <c r="A194" s="35"/>
      <c r="B194" s="36"/>
      <c r="C194" s="243" t="s">
        <v>643</v>
      </c>
      <c r="D194" s="243" t="s">
        <v>469</v>
      </c>
      <c r="E194" s="244" t="s">
        <v>3624</v>
      </c>
      <c r="F194" s="245" t="s">
        <v>3625</v>
      </c>
      <c r="G194" s="246" t="s">
        <v>241</v>
      </c>
      <c r="H194" s="247">
        <v>2</v>
      </c>
      <c r="I194" s="248"/>
      <c r="J194" s="249">
        <f>ROUND(I194*H194,2)</f>
        <v>0</v>
      </c>
      <c r="K194" s="250"/>
      <c r="L194" s="251"/>
      <c r="M194" s="252" t="s">
        <v>1</v>
      </c>
      <c r="N194" s="253" t="s">
        <v>38</v>
      </c>
      <c r="O194" s="88"/>
      <c r="P194" s="234">
        <f>O194*H194</f>
        <v>0</v>
      </c>
      <c r="Q194" s="234">
        <v>0.00089999999999999998</v>
      </c>
      <c r="R194" s="234">
        <f>Q194*H194</f>
        <v>0.0018</v>
      </c>
      <c r="S194" s="234">
        <v>0</v>
      </c>
      <c r="T194" s="23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6" t="s">
        <v>308</v>
      </c>
      <c r="AT194" s="236" t="s">
        <v>469</v>
      </c>
      <c r="AU194" s="236" t="s">
        <v>82</v>
      </c>
      <c r="AY194" s="14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4" t="s">
        <v>80</v>
      </c>
      <c r="BK194" s="237">
        <f>ROUND(I194*H194,2)</f>
        <v>0</v>
      </c>
      <c r="BL194" s="14" t="s">
        <v>243</v>
      </c>
      <c r="BM194" s="236" t="s">
        <v>3626</v>
      </c>
    </row>
    <row r="195" s="2" customFormat="1" ht="33" customHeight="1">
      <c r="A195" s="35"/>
      <c r="B195" s="36"/>
      <c r="C195" s="224" t="s">
        <v>647</v>
      </c>
      <c r="D195" s="224" t="s">
        <v>184</v>
      </c>
      <c r="E195" s="225" t="s">
        <v>3627</v>
      </c>
      <c r="F195" s="226" t="s">
        <v>3628</v>
      </c>
      <c r="G195" s="227" t="s">
        <v>241</v>
      </c>
      <c r="H195" s="228">
        <v>2</v>
      </c>
      <c r="I195" s="229"/>
      <c r="J195" s="230">
        <f>ROUND(I195*H195,2)</f>
        <v>0</v>
      </c>
      <c r="K195" s="231"/>
      <c r="L195" s="41"/>
      <c r="M195" s="232" t="s">
        <v>1</v>
      </c>
      <c r="N195" s="233" t="s">
        <v>38</v>
      </c>
      <c r="O195" s="88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6" t="s">
        <v>243</v>
      </c>
      <c r="AT195" s="236" t="s">
        <v>184</v>
      </c>
      <c r="AU195" s="236" t="s">
        <v>82</v>
      </c>
      <c r="AY195" s="14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4" t="s">
        <v>80</v>
      </c>
      <c r="BK195" s="237">
        <f>ROUND(I195*H195,2)</f>
        <v>0</v>
      </c>
      <c r="BL195" s="14" t="s">
        <v>243</v>
      </c>
      <c r="BM195" s="236" t="s">
        <v>3629</v>
      </c>
    </row>
    <row r="196" s="2" customFormat="1" ht="24.15" customHeight="1">
      <c r="A196" s="35"/>
      <c r="B196" s="36"/>
      <c r="C196" s="243" t="s">
        <v>651</v>
      </c>
      <c r="D196" s="243" t="s">
        <v>469</v>
      </c>
      <c r="E196" s="244" t="s">
        <v>3630</v>
      </c>
      <c r="F196" s="245" t="s">
        <v>3631</v>
      </c>
      <c r="G196" s="246" t="s">
        <v>241</v>
      </c>
      <c r="H196" s="247">
        <v>2</v>
      </c>
      <c r="I196" s="248"/>
      <c r="J196" s="249">
        <f>ROUND(I196*H196,2)</f>
        <v>0</v>
      </c>
      <c r="K196" s="250"/>
      <c r="L196" s="251"/>
      <c r="M196" s="252" t="s">
        <v>1</v>
      </c>
      <c r="N196" s="253" t="s">
        <v>38</v>
      </c>
      <c r="O196" s="88"/>
      <c r="P196" s="234">
        <f>O196*H196</f>
        <v>0</v>
      </c>
      <c r="Q196" s="234">
        <v>0.0013500000000000001</v>
      </c>
      <c r="R196" s="234">
        <f>Q196*H196</f>
        <v>0.0027000000000000001</v>
      </c>
      <c r="S196" s="234">
        <v>0</v>
      </c>
      <c r="T196" s="23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6" t="s">
        <v>308</v>
      </c>
      <c r="AT196" s="236" t="s">
        <v>469</v>
      </c>
      <c r="AU196" s="236" t="s">
        <v>82</v>
      </c>
      <c r="AY196" s="14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4" t="s">
        <v>80</v>
      </c>
      <c r="BK196" s="237">
        <f>ROUND(I196*H196,2)</f>
        <v>0</v>
      </c>
      <c r="BL196" s="14" t="s">
        <v>243</v>
      </c>
      <c r="BM196" s="236" t="s">
        <v>3632</v>
      </c>
    </row>
    <row r="197" s="2" customFormat="1" ht="33" customHeight="1">
      <c r="A197" s="35"/>
      <c r="B197" s="36"/>
      <c r="C197" s="224" t="s">
        <v>656</v>
      </c>
      <c r="D197" s="224" t="s">
        <v>184</v>
      </c>
      <c r="E197" s="225" t="s">
        <v>3633</v>
      </c>
      <c r="F197" s="226" t="s">
        <v>3634</v>
      </c>
      <c r="G197" s="227" t="s">
        <v>241</v>
      </c>
      <c r="H197" s="228">
        <v>3</v>
      </c>
      <c r="I197" s="229"/>
      <c r="J197" s="230">
        <f>ROUND(I197*H197,2)</f>
        <v>0</v>
      </c>
      <c r="K197" s="231"/>
      <c r="L197" s="41"/>
      <c r="M197" s="232" t="s">
        <v>1</v>
      </c>
      <c r="N197" s="233" t="s">
        <v>38</v>
      </c>
      <c r="O197" s="88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6" t="s">
        <v>243</v>
      </c>
      <c r="AT197" s="236" t="s">
        <v>184</v>
      </c>
      <c r="AU197" s="236" t="s">
        <v>82</v>
      </c>
      <c r="AY197" s="14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4" t="s">
        <v>80</v>
      </c>
      <c r="BK197" s="237">
        <f>ROUND(I197*H197,2)</f>
        <v>0</v>
      </c>
      <c r="BL197" s="14" t="s">
        <v>243</v>
      </c>
      <c r="BM197" s="236" t="s">
        <v>3635</v>
      </c>
    </row>
    <row r="198" s="2" customFormat="1" ht="24.15" customHeight="1">
      <c r="A198" s="35"/>
      <c r="B198" s="36"/>
      <c r="C198" s="243" t="s">
        <v>660</v>
      </c>
      <c r="D198" s="243" t="s">
        <v>469</v>
      </c>
      <c r="E198" s="244" t="s">
        <v>3636</v>
      </c>
      <c r="F198" s="245" t="s">
        <v>3637</v>
      </c>
      <c r="G198" s="246" t="s">
        <v>241</v>
      </c>
      <c r="H198" s="247">
        <v>3</v>
      </c>
      <c r="I198" s="248"/>
      <c r="J198" s="249">
        <f>ROUND(I198*H198,2)</f>
        <v>0</v>
      </c>
      <c r="K198" s="250"/>
      <c r="L198" s="251"/>
      <c r="M198" s="252" t="s">
        <v>1</v>
      </c>
      <c r="N198" s="253" t="s">
        <v>38</v>
      </c>
      <c r="O198" s="88"/>
      <c r="P198" s="234">
        <f>O198*H198</f>
        <v>0</v>
      </c>
      <c r="Q198" s="234">
        <v>0.00059999999999999995</v>
      </c>
      <c r="R198" s="234">
        <f>Q198*H198</f>
        <v>0.0018</v>
      </c>
      <c r="S198" s="234">
        <v>0</v>
      </c>
      <c r="T198" s="23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6" t="s">
        <v>308</v>
      </c>
      <c r="AT198" s="236" t="s">
        <v>469</v>
      </c>
      <c r="AU198" s="236" t="s">
        <v>82</v>
      </c>
      <c r="AY198" s="14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4" t="s">
        <v>80</v>
      </c>
      <c r="BK198" s="237">
        <f>ROUND(I198*H198,2)</f>
        <v>0</v>
      </c>
      <c r="BL198" s="14" t="s">
        <v>243</v>
      </c>
      <c r="BM198" s="236" t="s">
        <v>3638</v>
      </c>
    </row>
    <row r="199" s="2" customFormat="1" ht="24.15" customHeight="1">
      <c r="A199" s="35"/>
      <c r="B199" s="36"/>
      <c r="C199" s="224" t="s">
        <v>664</v>
      </c>
      <c r="D199" s="224" t="s">
        <v>184</v>
      </c>
      <c r="E199" s="225" t="s">
        <v>3639</v>
      </c>
      <c r="F199" s="226" t="s">
        <v>3640</v>
      </c>
      <c r="G199" s="227" t="s">
        <v>241</v>
      </c>
      <c r="H199" s="228">
        <v>2</v>
      </c>
      <c r="I199" s="229"/>
      <c r="J199" s="230">
        <f>ROUND(I199*H199,2)</f>
        <v>0</v>
      </c>
      <c r="K199" s="231"/>
      <c r="L199" s="41"/>
      <c r="M199" s="232" t="s">
        <v>1</v>
      </c>
      <c r="N199" s="233" t="s">
        <v>38</v>
      </c>
      <c r="O199" s="88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6" t="s">
        <v>243</v>
      </c>
      <c r="AT199" s="236" t="s">
        <v>184</v>
      </c>
      <c r="AU199" s="236" t="s">
        <v>82</v>
      </c>
      <c r="AY199" s="14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4" t="s">
        <v>80</v>
      </c>
      <c r="BK199" s="237">
        <f>ROUND(I199*H199,2)</f>
        <v>0</v>
      </c>
      <c r="BL199" s="14" t="s">
        <v>243</v>
      </c>
      <c r="BM199" s="236" t="s">
        <v>3641</v>
      </c>
    </row>
    <row r="200" s="2" customFormat="1" ht="21.75" customHeight="1">
      <c r="A200" s="35"/>
      <c r="B200" s="36"/>
      <c r="C200" s="243" t="s">
        <v>668</v>
      </c>
      <c r="D200" s="243" t="s">
        <v>469</v>
      </c>
      <c r="E200" s="244" t="s">
        <v>3642</v>
      </c>
      <c r="F200" s="245" t="s">
        <v>3643</v>
      </c>
      <c r="G200" s="246" t="s">
        <v>241</v>
      </c>
      <c r="H200" s="247">
        <v>2</v>
      </c>
      <c r="I200" s="248"/>
      <c r="J200" s="249">
        <f>ROUND(I200*H200,2)</f>
        <v>0</v>
      </c>
      <c r="K200" s="250"/>
      <c r="L200" s="251"/>
      <c r="M200" s="252" t="s">
        <v>1</v>
      </c>
      <c r="N200" s="253" t="s">
        <v>38</v>
      </c>
      <c r="O200" s="88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6" t="s">
        <v>308</v>
      </c>
      <c r="AT200" s="236" t="s">
        <v>469</v>
      </c>
      <c r="AU200" s="236" t="s">
        <v>82</v>
      </c>
      <c r="AY200" s="14" t="s">
        <v>182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4" t="s">
        <v>80</v>
      </c>
      <c r="BK200" s="237">
        <f>ROUND(I200*H200,2)</f>
        <v>0</v>
      </c>
      <c r="BL200" s="14" t="s">
        <v>243</v>
      </c>
      <c r="BM200" s="236" t="s">
        <v>3644</v>
      </c>
    </row>
    <row r="201" s="2" customFormat="1" ht="16.5" customHeight="1">
      <c r="A201" s="35"/>
      <c r="B201" s="36"/>
      <c r="C201" s="243" t="s">
        <v>672</v>
      </c>
      <c r="D201" s="243" t="s">
        <v>469</v>
      </c>
      <c r="E201" s="244" t="s">
        <v>3645</v>
      </c>
      <c r="F201" s="245" t="s">
        <v>3646</v>
      </c>
      <c r="G201" s="246" t="s">
        <v>241</v>
      </c>
      <c r="H201" s="247">
        <v>2</v>
      </c>
      <c r="I201" s="248"/>
      <c r="J201" s="249">
        <f>ROUND(I201*H201,2)</f>
        <v>0</v>
      </c>
      <c r="K201" s="250"/>
      <c r="L201" s="251"/>
      <c r="M201" s="252" t="s">
        <v>1</v>
      </c>
      <c r="N201" s="253" t="s">
        <v>38</v>
      </c>
      <c r="O201" s="88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6" t="s">
        <v>308</v>
      </c>
      <c r="AT201" s="236" t="s">
        <v>469</v>
      </c>
      <c r="AU201" s="236" t="s">
        <v>82</v>
      </c>
      <c r="AY201" s="14" t="s">
        <v>182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4" t="s">
        <v>80</v>
      </c>
      <c r="BK201" s="237">
        <f>ROUND(I201*H201,2)</f>
        <v>0</v>
      </c>
      <c r="BL201" s="14" t="s">
        <v>243</v>
      </c>
      <c r="BM201" s="236" t="s">
        <v>3647</v>
      </c>
    </row>
    <row r="202" s="2" customFormat="1" ht="24.15" customHeight="1">
      <c r="A202" s="35"/>
      <c r="B202" s="36"/>
      <c r="C202" s="224" t="s">
        <v>674</v>
      </c>
      <c r="D202" s="224" t="s">
        <v>184</v>
      </c>
      <c r="E202" s="225" t="s">
        <v>3648</v>
      </c>
      <c r="F202" s="226" t="s">
        <v>3649</v>
      </c>
      <c r="G202" s="227" t="s">
        <v>241</v>
      </c>
      <c r="H202" s="228">
        <v>5</v>
      </c>
      <c r="I202" s="229"/>
      <c r="J202" s="230">
        <f>ROUND(I202*H202,2)</f>
        <v>0</v>
      </c>
      <c r="K202" s="231"/>
      <c r="L202" s="41"/>
      <c r="M202" s="232" t="s">
        <v>1</v>
      </c>
      <c r="N202" s="233" t="s">
        <v>38</v>
      </c>
      <c r="O202" s="88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6" t="s">
        <v>243</v>
      </c>
      <c r="AT202" s="236" t="s">
        <v>184</v>
      </c>
      <c r="AU202" s="236" t="s">
        <v>82</v>
      </c>
      <c r="AY202" s="14" t="s">
        <v>182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4" t="s">
        <v>80</v>
      </c>
      <c r="BK202" s="237">
        <f>ROUND(I202*H202,2)</f>
        <v>0</v>
      </c>
      <c r="BL202" s="14" t="s">
        <v>243</v>
      </c>
      <c r="BM202" s="236" t="s">
        <v>3650</v>
      </c>
    </row>
    <row r="203" s="2" customFormat="1" ht="37.8" customHeight="1">
      <c r="A203" s="35"/>
      <c r="B203" s="36"/>
      <c r="C203" s="224" t="s">
        <v>678</v>
      </c>
      <c r="D203" s="224" t="s">
        <v>184</v>
      </c>
      <c r="E203" s="225" t="s">
        <v>3651</v>
      </c>
      <c r="F203" s="226" t="s">
        <v>3652</v>
      </c>
      <c r="G203" s="227" t="s">
        <v>241</v>
      </c>
      <c r="H203" s="228">
        <v>5</v>
      </c>
      <c r="I203" s="229"/>
      <c r="J203" s="230">
        <f>ROUND(I203*H203,2)</f>
        <v>0</v>
      </c>
      <c r="K203" s="231"/>
      <c r="L203" s="41"/>
      <c r="M203" s="232" t="s">
        <v>1</v>
      </c>
      <c r="N203" s="233" t="s">
        <v>38</v>
      </c>
      <c r="O203" s="88"/>
      <c r="P203" s="234">
        <f>O203*H203</f>
        <v>0</v>
      </c>
      <c r="Q203" s="234">
        <v>0</v>
      </c>
      <c r="R203" s="234">
        <f>Q203*H203</f>
        <v>0</v>
      </c>
      <c r="S203" s="234">
        <v>0.0050000000000000001</v>
      </c>
      <c r="T203" s="235">
        <f>S203*H203</f>
        <v>0.025000000000000001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6" t="s">
        <v>243</v>
      </c>
      <c r="AT203" s="236" t="s">
        <v>184</v>
      </c>
      <c r="AU203" s="236" t="s">
        <v>82</v>
      </c>
      <c r="AY203" s="14" t="s">
        <v>182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4" t="s">
        <v>80</v>
      </c>
      <c r="BK203" s="237">
        <f>ROUND(I203*H203,2)</f>
        <v>0</v>
      </c>
      <c r="BL203" s="14" t="s">
        <v>243</v>
      </c>
      <c r="BM203" s="236" t="s">
        <v>3653</v>
      </c>
    </row>
    <row r="204" s="2" customFormat="1" ht="24.15" customHeight="1">
      <c r="A204" s="35"/>
      <c r="B204" s="36"/>
      <c r="C204" s="224" t="s">
        <v>682</v>
      </c>
      <c r="D204" s="224" t="s">
        <v>184</v>
      </c>
      <c r="E204" s="225" t="s">
        <v>3654</v>
      </c>
      <c r="F204" s="226" t="s">
        <v>3655</v>
      </c>
      <c r="G204" s="227" t="s">
        <v>1177</v>
      </c>
      <c r="H204" s="228">
        <v>9</v>
      </c>
      <c r="I204" s="229"/>
      <c r="J204" s="230">
        <f>ROUND(I204*H204,2)</f>
        <v>0</v>
      </c>
      <c r="K204" s="231"/>
      <c r="L204" s="41"/>
      <c r="M204" s="232" t="s">
        <v>1</v>
      </c>
      <c r="N204" s="233" t="s">
        <v>38</v>
      </c>
      <c r="O204" s="88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6" t="s">
        <v>187</v>
      </c>
      <c r="AT204" s="236" t="s">
        <v>184</v>
      </c>
      <c r="AU204" s="236" t="s">
        <v>82</v>
      </c>
      <c r="AY204" s="14" t="s">
        <v>182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4" t="s">
        <v>80</v>
      </c>
      <c r="BK204" s="237">
        <f>ROUND(I204*H204,2)</f>
        <v>0</v>
      </c>
      <c r="BL204" s="14" t="s">
        <v>187</v>
      </c>
      <c r="BM204" s="236" t="s">
        <v>3656</v>
      </c>
    </row>
    <row r="205" s="2" customFormat="1" ht="24.15" customHeight="1">
      <c r="A205" s="35"/>
      <c r="B205" s="36"/>
      <c r="C205" s="224" t="s">
        <v>686</v>
      </c>
      <c r="D205" s="224" t="s">
        <v>184</v>
      </c>
      <c r="E205" s="225" t="s">
        <v>3657</v>
      </c>
      <c r="F205" s="226" t="s">
        <v>3658</v>
      </c>
      <c r="G205" s="227" t="s">
        <v>1177</v>
      </c>
      <c r="H205" s="228">
        <v>1</v>
      </c>
      <c r="I205" s="229"/>
      <c r="J205" s="230">
        <f>ROUND(I205*H205,2)</f>
        <v>0</v>
      </c>
      <c r="K205" s="231"/>
      <c r="L205" s="41"/>
      <c r="M205" s="232" t="s">
        <v>1</v>
      </c>
      <c r="N205" s="233" t="s">
        <v>38</v>
      </c>
      <c r="O205" s="88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6" t="s">
        <v>187</v>
      </c>
      <c r="AT205" s="236" t="s">
        <v>184</v>
      </c>
      <c r="AU205" s="236" t="s">
        <v>82</v>
      </c>
      <c r="AY205" s="14" t="s">
        <v>182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4" t="s">
        <v>80</v>
      </c>
      <c r="BK205" s="237">
        <f>ROUND(I205*H205,2)</f>
        <v>0</v>
      </c>
      <c r="BL205" s="14" t="s">
        <v>187</v>
      </c>
      <c r="BM205" s="236" t="s">
        <v>3659</v>
      </c>
    </row>
    <row r="206" s="2" customFormat="1" ht="24.15" customHeight="1">
      <c r="A206" s="35"/>
      <c r="B206" s="36"/>
      <c r="C206" s="224" t="s">
        <v>690</v>
      </c>
      <c r="D206" s="224" t="s">
        <v>184</v>
      </c>
      <c r="E206" s="225" t="s">
        <v>3660</v>
      </c>
      <c r="F206" s="226" t="s">
        <v>3661</v>
      </c>
      <c r="G206" s="227" t="s">
        <v>1177</v>
      </c>
      <c r="H206" s="228">
        <v>6</v>
      </c>
      <c r="I206" s="229"/>
      <c r="J206" s="230">
        <f>ROUND(I206*H206,2)</f>
        <v>0</v>
      </c>
      <c r="K206" s="231"/>
      <c r="L206" s="41"/>
      <c r="M206" s="232" t="s">
        <v>1</v>
      </c>
      <c r="N206" s="233" t="s">
        <v>38</v>
      </c>
      <c r="O206" s="88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6" t="s">
        <v>187</v>
      </c>
      <c r="AT206" s="236" t="s">
        <v>184</v>
      </c>
      <c r="AU206" s="236" t="s">
        <v>82</v>
      </c>
      <c r="AY206" s="14" t="s">
        <v>182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4" t="s">
        <v>80</v>
      </c>
      <c r="BK206" s="237">
        <f>ROUND(I206*H206,2)</f>
        <v>0</v>
      </c>
      <c r="BL206" s="14" t="s">
        <v>187</v>
      </c>
      <c r="BM206" s="236" t="s">
        <v>3662</v>
      </c>
    </row>
    <row r="207" s="2" customFormat="1" ht="16.5" customHeight="1">
      <c r="A207" s="35"/>
      <c r="B207" s="36"/>
      <c r="C207" s="224" t="s">
        <v>694</v>
      </c>
      <c r="D207" s="224" t="s">
        <v>184</v>
      </c>
      <c r="E207" s="225" t="s">
        <v>3663</v>
      </c>
      <c r="F207" s="226" t="s">
        <v>3664</v>
      </c>
      <c r="G207" s="227" t="s">
        <v>1177</v>
      </c>
      <c r="H207" s="228">
        <v>2</v>
      </c>
      <c r="I207" s="229"/>
      <c r="J207" s="230">
        <f>ROUND(I207*H207,2)</f>
        <v>0</v>
      </c>
      <c r="K207" s="231"/>
      <c r="L207" s="41"/>
      <c r="M207" s="232" t="s">
        <v>1</v>
      </c>
      <c r="N207" s="233" t="s">
        <v>38</v>
      </c>
      <c r="O207" s="88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6" t="s">
        <v>187</v>
      </c>
      <c r="AT207" s="236" t="s">
        <v>184</v>
      </c>
      <c r="AU207" s="236" t="s">
        <v>82</v>
      </c>
      <c r="AY207" s="14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4" t="s">
        <v>80</v>
      </c>
      <c r="BK207" s="237">
        <f>ROUND(I207*H207,2)</f>
        <v>0</v>
      </c>
      <c r="BL207" s="14" t="s">
        <v>187</v>
      </c>
      <c r="BM207" s="236" t="s">
        <v>3665</v>
      </c>
    </row>
    <row r="208" s="2" customFormat="1" ht="33" customHeight="1">
      <c r="A208" s="35"/>
      <c r="B208" s="36"/>
      <c r="C208" s="224" t="s">
        <v>699</v>
      </c>
      <c r="D208" s="224" t="s">
        <v>184</v>
      </c>
      <c r="E208" s="225" t="s">
        <v>3666</v>
      </c>
      <c r="F208" s="226" t="s">
        <v>3667</v>
      </c>
      <c r="G208" s="227" t="s">
        <v>1177</v>
      </c>
      <c r="H208" s="228">
        <v>1</v>
      </c>
      <c r="I208" s="229"/>
      <c r="J208" s="230">
        <f>ROUND(I208*H208,2)</f>
        <v>0</v>
      </c>
      <c r="K208" s="231"/>
      <c r="L208" s="41"/>
      <c r="M208" s="232" t="s">
        <v>1</v>
      </c>
      <c r="N208" s="233" t="s">
        <v>38</v>
      </c>
      <c r="O208" s="88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6" t="s">
        <v>187</v>
      </c>
      <c r="AT208" s="236" t="s">
        <v>184</v>
      </c>
      <c r="AU208" s="236" t="s">
        <v>82</v>
      </c>
      <c r="AY208" s="14" t="s">
        <v>182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4" t="s">
        <v>80</v>
      </c>
      <c r="BK208" s="237">
        <f>ROUND(I208*H208,2)</f>
        <v>0</v>
      </c>
      <c r="BL208" s="14" t="s">
        <v>187</v>
      </c>
      <c r="BM208" s="236" t="s">
        <v>3668</v>
      </c>
    </row>
    <row r="209" s="2" customFormat="1" ht="24.15" customHeight="1">
      <c r="A209" s="35"/>
      <c r="B209" s="36"/>
      <c r="C209" s="224" t="s">
        <v>703</v>
      </c>
      <c r="D209" s="224" t="s">
        <v>184</v>
      </c>
      <c r="E209" s="225" t="s">
        <v>3669</v>
      </c>
      <c r="F209" s="226" t="s">
        <v>3670</v>
      </c>
      <c r="G209" s="227" t="s">
        <v>1177</v>
      </c>
      <c r="H209" s="228">
        <v>3</v>
      </c>
      <c r="I209" s="229"/>
      <c r="J209" s="230">
        <f>ROUND(I209*H209,2)</f>
        <v>0</v>
      </c>
      <c r="K209" s="231"/>
      <c r="L209" s="41"/>
      <c r="M209" s="232" t="s">
        <v>1</v>
      </c>
      <c r="N209" s="233" t="s">
        <v>38</v>
      </c>
      <c r="O209" s="88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6" t="s">
        <v>187</v>
      </c>
      <c r="AT209" s="236" t="s">
        <v>184</v>
      </c>
      <c r="AU209" s="236" t="s">
        <v>82</v>
      </c>
      <c r="AY209" s="14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4" t="s">
        <v>80</v>
      </c>
      <c r="BK209" s="237">
        <f>ROUND(I209*H209,2)</f>
        <v>0</v>
      </c>
      <c r="BL209" s="14" t="s">
        <v>187</v>
      </c>
      <c r="BM209" s="236" t="s">
        <v>3671</v>
      </c>
    </row>
    <row r="210" s="2" customFormat="1" ht="24.15" customHeight="1">
      <c r="A210" s="35"/>
      <c r="B210" s="36"/>
      <c r="C210" s="224" t="s">
        <v>707</v>
      </c>
      <c r="D210" s="224" t="s">
        <v>184</v>
      </c>
      <c r="E210" s="225" t="s">
        <v>3672</v>
      </c>
      <c r="F210" s="226" t="s">
        <v>3673</v>
      </c>
      <c r="G210" s="227" t="s">
        <v>1177</v>
      </c>
      <c r="H210" s="228">
        <v>6</v>
      </c>
      <c r="I210" s="229"/>
      <c r="J210" s="230">
        <f>ROUND(I210*H210,2)</f>
        <v>0</v>
      </c>
      <c r="K210" s="231"/>
      <c r="L210" s="41"/>
      <c r="M210" s="232" t="s">
        <v>1</v>
      </c>
      <c r="N210" s="233" t="s">
        <v>38</v>
      </c>
      <c r="O210" s="88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6" t="s">
        <v>187</v>
      </c>
      <c r="AT210" s="236" t="s">
        <v>184</v>
      </c>
      <c r="AU210" s="236" t="s">
        <v>82</v>
      </c>
      <c r="AY210" s="14" t="s">
        <v>182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4" t="s">
        <v>80</v>
      </c>
      <c r="BK210" s="237">
        <f>ROUND(I210*H210,2)</f>
        <v>0</v>
      </c>
      <c r="BL210" s="14" t="s">
        <v>187</v>
      </c>
      <c r="BM210" s="236" t="s">
        <v>3674</v>
      </c>
    </row>
    <row r="211" s="2" customFormat="1" ht="24.15" customHeight="1">
      <c r="A211" s="35"/>
      <c r="B211" s="36"/>
      <c r="C211" s="224" t="s">
        <v>711</v>
      </c>
      <c r="D211" s="224" t="s">
        <v>184</v>
      </c>
      <c r="E211" s="225" t="s">
        <v>3675</v>
      </c>
      <c r="F211" s="226" t="s">
        <v>3676</v>
      </c>
      <c r="G211" s="227" t="s">
        <v>1177</v>
      </c>
      <c r="H211" s="228">
        <v>2</v>
      </c>
      <c r="I211" s="229"/>
      <c r="J211" s="230">
        <f>ROUND(I211*H211,2)</f>
        <v>0</v>
      </c>
      <c r="K211" s="231"/>
      <c r="L211" s="41"/>
      <c r="M211" s="232" t="s">
        <v>1</v>
      </c>
      <c r="N211" s="233" t="s">
        <v>38</v>
      </c>
      <c r="O211" s="88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6" t="s">
        <v>187</v>
      </c>
      <c r="AT211" s="236" t="s">
        <v>184</v>
      </c>
      <c r="AU211" s="236" t="s">
        <v>82</v>
      </c>
      <c r="AY211" s="14" t="s">
        <v>182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4" t="s">
        <v>80</v>
      </c>
      <c r="BK211" s="237">
        <f>ROUND(I211*H211,2)</f>
        <v>0</v>
      </c>
      <c r="BL211" s="14" t="s">
        <v>187</v>
      </c>
      <c r="BM211" s="236" t="s">
        <v>3677</v>
      </c>
    </row>
    <row r="212" s="2" customFormat="1" ht="24.15" customHeight="1">
      <c r="A212" s="35"/>
      <c r="B212" s="36"/>
      <c r="C212" s="224" t="s">
        <v>715</v>
      </c>
      <c r="D212" s="224" t="s">
        <v>184</v>
      </c>
      <c r="E212" s="225" t="s">
        <v>3678</v>
      </c>
      <c r="F212" s="226" t="s">
        <v>3679</v>
      </c>
      <c r="G212" s="227" t="s">
        <v>1177</v>
      </c>
      <c r="H212" s="228">
        <v>5</v>
      </c>
      <c r="I212" s="229"/>
      <c r="J212" s="230">
        <f>ROUND(I212*H212,2)</f>
        <v>0</v>
      </c>
      <c r="K212" s="231"/>
      <c r="L212" s="41"/>
      <c r="M212" s="232" t="s">
        <v>1</v>
      </c>
      <c r="N212" s="233" t="s">
        <v>38</v>
      </c>
      <c r="O212" s="88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6" t="s">
        <v>187</v>
      </c>
      <c r="AT212" s="236" t="s">
        <v>184</v>
      </c>
      <c r="AU212" s="236" t="s">
        <v>82</v>
      </c>
      <c r="AY212" s="14" t="s">
        <v>182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4" t="s">
        <v>80</v>
      </c>
      <c r="BK212" s="237">
        <f>ROUND(I212*H212,2)</f>
        <v>0</v>
      </c>
      <c r="BL212" s="14" t="s">
        <v>187</v>
      </c>
      <c r="BM212" s="236" t="s">
        <v>3680</v>
      </c>
    </row>
    <row r="213" s="2" customFormat="1" ht="24.15" customHeight="1">
      <c r="A213" s="35"/>
      <c r="B213" s="36"/>
      <c r="C213" s="224" t="s">
        <v>719</v>
      </c>
      <c r="D213" s="224" t="s">
        <v>184</v>
      </c>
      <c r="E213" s="225" t="s">
        <v>3681</v>
      </c>
      <c r="F213" s="226" t="s">
        <v>3682</v>
      </c>
      <c r="G213" s="227" t="s">
        <v>1177</v>
      </c>
      <c r="H213" s="228">
        <v>1</v>
      </c>
      <c r="I213" s="229"/>
      <c r="J213" s="230">
        <f>ROUND(I213*H213,2)</f>
        <v>0</v>
      </c>
      <c r="K213" s="231"/>
      <c r="L213" s="41"/>
      <c r="M213" s="232" t="s">
        <v>1</v>
      </c>
      <c r="N213" s="233" t="s">
        <v>38</v>
      </c>
      <c r="O213" s="88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6" t="s">
        <v>187</v>
      </c>
      <c r="AT213" s="236" t="s">
        <v>184</v>
      </c>
      <c r="AU213" s="236" t="s">
        <v>82</v>
      </c>
      <c r="AY213" s="14" t="s">
        <v>182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4" t="s">
        <v>80</v>
      </c>
      <c r="BK213" s="237">
        <f>ROUND(I213*H213,2)</f>
        <v>0</v>
      </c>
      <c r="BL213" s="14" t="s">
        <v>187</v>
      </c>
      <c r="BM213" s="236" t="s">
        <v>3683</v>
      </c>
    </row>
    <row r="214" s="2" customFormat="1" ht="37.8" customHeight="1">
      <c r="A214" s="35"/>
      <c r="B214" s="36"/>
      <c r="C214" s="224" t="s">
        <v>723</v>
      </c>
      <c r="D214" s="224" t="s">
        <v>184</v>
      </c>
      <c r="E214" s="225" t="s">
        <v>3684</v>
      </c>
      <c r="F214" s="226" t="s">
        <v>3685</v>
      </c>
      <c r="G214" s="227" t="s">
        <v>1177</v>
      </c>
      <c r="H214" s="228">
        <v>17</v>
      </c>
      <c r="I214" s="229"/>
      <c r="J214" s="230">
        <f>ROUND(I214*H214,2)</f>
        <v>0</v>
      </c>
      <c r="K214" s="231"/>
      <c r="L214" s="41"/>
      <c r="M214" s="232" t="s">
        <v>1</v>
      </c>
      <c r="N214" s="233" t="s">
        <v>38</v>
      </c>
      <c r="O214" s="88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6" t="s">
        <v>187</v>
      </c>
      <c r="AT214" s="236" t="s">
        <v>184</v>
      </c>
      <c r="AU214" s="236" t="s">
        <v>82</v>
      </c>
      <c r="AY214" s="14" t="s">
        <v>182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4" t="s">
        <v>80</v>
      </c>
      <c r="BK214" s="237">
        <f>ROUND(I214*H214,2)</f>
        <v>0</v>
      </c>
      <c r="BL214" s="14" t="s">
        <v>187</v>
      </c>
      <c r="BM214" s="236" t="s">
        <v>3686</v>
      </c>
    </row>
    <row r="215" s="2" customFormat="1" ht="33" customHeight="1">
      <c r="A215" s="35"/>
      <c r="B215" s="36"/>
      <c r="C215" s="224" t="s">
        <v>727</v>
      </c>
      <c r="D215" s="224" t="s">
        <v>184</v>
      </c>
      <c r="E215" s="225" t="s">
        <v>3687</v>
      </c>
      <c r="F215" s="226" t="s">
        <v>3688</v>
      </c>
      <c r="G215" s="227" t="s">
        <v>1177</v>
      </c>
      <c r="H215" s="228">
        <v>4</v>
      </c>
      <c r="I215" s="229"/>
      <c r="J215" s="230">
        <f>ROUND(I215*H215,2)</f>
        <v>0</v>
      </c>
      <c r="K215" s="231"/>
      <c r="L215" s="41"/>
      <c r="M215" s="232" t="s">
        <v>1</v>
      </c>
      <c r="N215" s="233" t="s">
        <v>38</v>
      </c>
      <c r="O215" s="88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6" t="s">
        <v>187</v>
      </c>
      <c r="AT215" s="236" t="s">
        <v>184</v>
      </c>
      <c r="AU215" s="236" t="s">
        <v>82</v>
      </c>
      <c r="AY215" s="14" t="s">
        <v>182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4" t="s">
        <v>80</v>
      </c>
      <c r="BK215" s="237">
        <f>ROUND(I215*H215,2)</f>
        <v>0</v>
      </c>
      <c r="BL215" s="14" t="s">
        <v>187</v>
      </c>
      <c r="BM215" s="236" t="s">
        <v>3689</v>
      </c>
    </row>
    <row r="216" s="2" customFormat="1" ht="33" customHeight="1">
      <c r="A216" s="35"/>
      <c r="B216" s="36"/>
      <c r="C216" s="224" t="s">
        <v>731</v>
      </c>
      <c r="D216" s="224" t="s">
        <v>184</v>
      </c>
      <c r="E216" s="225" t="s">
        <v>3690</v>
      </c>
      <c r="F216" s="226" t="s">
        <v>3691</v>
      </c>
      <c r="G216" s="227" t="s">
        <v>1177</v>
      </c>
      <c r="H216" s="228">
        <v>9</v>
      </c>
      <c r="I216" s="229"/>
      <c r="J216" s="230">
        <f>ROUND(I216*H216,2)</f>
        <v>0</v>
      </c>
      <c r="K216" s="231"/>
      <c r="L216" s="41"/>
      <c r="M216" s="232" t="s">
        <v>1</v>
      </c>
      <c r="N216" s="233" t="s">
        <v>38</v>
      </c>
      <c r="O216" s="88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6" t="s">
        <v>187</v>
      </c>
      <c r="AT216" s="236" t="s">
        <v>184</v>
      </c>
      <c r="AU216" s="236" t="s">
        <v>82</v>
      </c>
      <c r="AY216" s="14" t="s">
        <v>182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4" t="s">
        <v>80</v>
      </c>
      <c r="BK216" s="237">
        <f>ROUND(I216*H216,2)</f>
        <v>0</v>
      </c>
      <c r="BL216" s="14" t="s">
        <v>187</v>
      </c>
      <c r="BM216" s="236" t="s">
        <v>3692</v>
      </c>
    </row>
    <row r="217" s="2" customFormat="1" ht="21.75" customHeight="1">
      <c r="A217" s="35"/>
      <c r="B217" s="36"/>
      <c r="C217" s="224" t="s">
        <v>735</v>
      </c>
      <c r="D217" s="224" t="s">
        <v>184</v>
      </c>
      <c r="E217" s="225" t="s">
        <v>3693</v>
      </c>
      <c r="F217" s="226" t="s">
        <v>3694</v>
      </c>
      <c r="G217" s="227" t="s">
        <v>1177</v>
      </c>
      <c r="H217" s="228">
        <v>2</v>
      </c>
      <c r="I217" s="229"/>
      <c r="J217" s="230">
        <f>ROUND(I217*H217,2)</f>
        <v>0</v>
      </c>
      <c r="K217" s="231"/>
      <c r="L217" s="41"/>
      <c r="M217" s="232" t="s">
        <v>1</v>
      </c>
      <c r="N217" s="233" t="s">
        <v>38</v>
      </c>
      <c r="O217" s="88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6" t="s">
        <v>187</v>
      </c>
      <c r="AT217" s="236" t="s">
        <v>184</v>
      </c>
      <c r="AU217" s="236" t="s">
        <v>82</v>
      </c>
      <c r="AY217" s="14" t="s">
        <v>182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4" t="s">
        <v>80</v>
      </c>
      <c r="BK217" s="237">
        <f>ROUND(I217*H217,2)</f>
        <v>0</v>
      </c>
      <c r="BL217" s="14" t="s">
        <v>187</v>
      </c>
      <c r="BM217" s="236" t="s">
        <v>3695</v>
      </c>
    </row>
    <row r="218" s="2" customFormat="1" ht="16.5" customHeight="1">
      <c r="A218" s="35"/>
      <c r="B218" s="36"/>
      <c r="C218" s="224" t="s">
        <v>739</v>
      </c>
      <c r="D218" s="224" t="s">
        <v>184</v>
      </c>
      <c r="E218" s="225" t="s">
        <v>3696</v>
      </c>
      <c r="F218" s="226" t="s">
        <v>3697</v>
      </c>
      <c r="G218" s="227" t="s">
        <v>1177</v>
      </c>
      <c r="H218" s="228">
        <v>1</v>
      </c>
      <c r="I218" s="229"/>
      <c r="J218" s="230">
        <f>ROUND(I218*H218,2)</f>
        <v>0</v>
      </c>
      <c r="K218" s="231"/>
      <c r="L218" s="41"/>
      <c r="M218" s="232" t="s">
        <v>1</v>
      </c>
      <c r="N218" s="233" t="s">
        <v>38</v>
      </c>
      <c r="O218" s="88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6" t="s">
        <v>187</v>
      </c>
      <c r="AT218" s="236" t="s">
        <v>184</v>
      </c>
      <c r="AU218" s="236" t="s">
        <v>82</v>
      </c>
      <c r="AY218" s="14" t="s">
        <v>182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4" t="s">
        <v>80</v>
      </c>
      <c r="BK218" s="237">
        <f>ROUND(I218*H218,2)</f>
        <v>0</v>
      </c>
      <c r="BL218" s="14" t="s">
        <v>187</v>
      </c>
      <c r="BM218" s="236" t="s">
        <v>3698</v>
      </c>
    </row>
    <row r="219" s="2" customFormat="1" ht="16.5" customHeight="1">
      <c r="A219" s="35"/>
      <c r="B219" s="36"/>
      <c r="C219" s="224" t="s">
        <v>743</v>
      </c>
      <c r="D219" s="224" t="s">
        <v>184</v>
      </c>
      <c r="E219" s="225" t="s">
        <v>3699</v>
      </c>
      <c r="F219" s="226" t="s">
        <v>3700</v>
      </c>
      <c r="G219" s="227" t="s">
        <v>1177</v>
      </c>
      <c r="H219" s="228">
        <v>1</v>
      </c>
      <c r="I219" s="229"/>
      <c r="J219" s="230">
        <f>ROUND(I219*H219,2)</f>
        <v>0</v>
      </c>
      <c r="K219" s="231"/>
      <c r="L219" s="41"/>
      <c r="M219" s="232" t="s">
        <v>1</v>
      </c>
      <c r="N219" s="233" t="s">
        <v>38</v>
      </c>
      <c r="O219" s="88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6" t="s">
        <v>187</v>
      </c>
      <c r="AT219" s="236" t="s">
        <v>184</v>
      </c>
      <c r="AU219" s="236" t="s">
        <v>82</v>
      </c>
      <c r="AY219" s="14" t="s">
        <v>182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4" t="s">
        <v>80</v>
      </c>
      <c r="BK219" s="237">
        <f>ROUND(I219*H219,2)</f>
        <v>0</v>
      </c>
      <c r="BL219" s="14" t="s">
        <v>187</v>
      </c>
      <c r="BM219" s="236" t="s">
        <v>3701</v>
      </c>
    </row>
    <row r="220" s="2" customFormat="1" ht="16.5" customHeight="1">
      <c r="A220" s="35"/>
      <c r="B220" s="36"/>
      <c r="C220" s="224" t="s">
        <v>747</v>
      </c>
      <c r="D220" s="224" t="s">
        <v>184</v>
      </c>
      <c r="E220" s="225" t="s">
        <v>3702</v>
      </c>
      <c r="F220" s="226" t="s">
        <v>3703</v>
      </c>
      <c r="G220" s="227" t="s">
        <v>1177</v>
      </c>
      <c r="H220" s="228">
        <v>5</v>
      </c>
      <c r="I220" s="229"/>
      <c r="J220" s="230">
        <f>ROUND(I220*H220,2)</f>
        <v>0</v>
      </c>
      <c r="K220" s="231"/>
      <c r="L220" s="41"/>
      <c r="M220" s="232" t="s">
        <v>1</v>
      </c>
      <c r="N220" s="233" t="s">
        <v>38</v>
      </c>
      <c r="O220" s="88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6" t="s">
        <v>187</v>
      </c>
      <c r="AT220" s="236" t="s">
        <v>184</v>
      </c>
      <c r="AU220" s="236" t="s">
        <v>82</v>
      </c>
      <c r="AY220" s="14" t="s">
        <v>182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4" t="s">
        <v>80</v>
      </c>
      <c r="BK220" s="237">
        <f>ROUND(I220*H220,2)</f>
        <v>0</v>
      </c>
      <c r="BL220" s="14" t="s">
        <v>187</v>
      </c>
      <c r="BM220" s="236" t="s">
        <v>3704</v>
      </c>
    </row>
    <row r="221" s="2" customFormat="1" ht="16.5" customHeight="1">
      <c r="A221" s="35"/>
      <c r="B221" s="36"/>
      <c r="C221" s="224" t="s">
        <v>751</v>
      </c>
      <c r="D221" s="224" t="s">
        <v>184</v>
      </c>
      <c r="E221" s="225" t="s">
        <v>3705</v>
      </c>
      <c r="F221" s="226" t="s">
        <v>3706</v>
      </c>
      <c r="G221" s="227" t="s">
        <v>1177</v>
      </c>
      <c r="H221" s="228">
        <v>4</v>
      </c>
      <c r="I221" s="229"/>
      <c r="J221" s="230">
        <f>ROUND(I221*H221,2)</f>
        <v>0</v>
      </c>
      <c r="K221" s="231"/>
      <c r="L221" s="41"/>
      <c r="M221" s="232" t="s">
        <v>1</v>
      </c>
      <c r="N221" s="233" t="s">
        <v>38</v>
      </c>
      <c r="O221" s="88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6" t="s">
        <v>187</v>
      </c>
      <c r="AT221" s="236" t="s">
        <v>184</v>
      </c>
      <c r="AU221" s="236" t="s">
        <v>82</v>
      </c>
      <c r="AY221" s="14" t="s">
        <v>182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4" t="s">
        <v>80</v>
      </c>
      <c r="BK221" s="237">
        <f>ROUND(I221*H221,2)</f>
        <v>0</v>
      </c>
      <c r="BL221" s="14" t="s">
        <v>187</v>
      </c>
      <c r="BM221" s="236" t="s">
        <v>3707</v>
      </c>
    </row>
    <row r="222" s="2" customFormat="1" ht="24.15" customHeight="1">
      <c r="A222" s="35"/>
      <c r="B222" s="36"/>
      <c r="C222" s="224" t="s">
        <v>755</v>
      </c>
      <c r="D222" s="224" t="s">
        <v>184</v>
      </c>
      <c r="E222" s="225" t="s">
        <v>3708</v>
      </c>
      <c r="F222" s="226" t="s">
        <v>3709</v>
      </c>
      <c r="G222" s="227" t="s">
        <v>1177</v>
      </c>
      <c r="H222" s="228">
        <v>2</v>
      </c>
      <c r="I222" s="229"/>
      <c r="J222" s="230">
        <f>ROUND(I222*H222,2)</f>
        <v>0</v>
      </c>
      <c r="K222" s="231"/>
      <c r="L222" s="41"/>
      <c r="M222" s="232" t="s">
        <v>1</v>
      </c>
      <c r="N222" s="233" t="s">
        <v>38</v>
      </c>
      <c r="O222" s="88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6" t="s">
        <v>187</v>
      </c>
      <c r="AT222" s="236" t="s">
        <v>184</v>
      </c>
      <c r="AU222" s="236" t="s">
        <v>82</v>
      </c>
      <c r="AY222" s="14" t="s">
        <v>182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4" t="s">
        <v>80</v>
      </c>
      <c r="BK222" s="237">
        <f>ROUND(I222*H222,2)</f>
        <v>0</v>
      </c>
      <c r="BL222" s="14" t="s">
        <v>187</v>
      </c>
      <c r="BM222" s="236" t="s">
        <v>3710</v>
      </c>
    </row>
    <row r="223" s="2" customFormat="1" ht="24.15" customHeight="1">
      <c r="A223" s="35"/>
      <c r="B223" s="36"/>
      <c r="C223" s="224" t="s">
        <v>759</v>
      </c>
      <c r="D223" s="224" t="s">
        <v>184</v>
      </c>
      <c r="E223" s="225" t="s">
        <v>3711</v>
      </c>
      <c r="F223" s="226" t="s">
        <v>3712</v>
      </c>
      <c r="G223" s="227" t="s">
        <v>1177</v>
      </c>
      <c r="H223" s="228">
        <v>8</v>
      </c>
      <c r="I223" s="229"/>
      <c r="J223" s="230">
        <f>ROUND(I223*H223,2)</f>
        <v>0</v>
      </c>
      <c r="K223" s="231"/>
      <c r="L223" s="41"/>
      <c r="M223" s="232" t="s">
        <v>1</v>
      </c>
      <c r="N223" s="233" t="s">
        <v>38</v>
      </c>
      <c r="O223" s="88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6" t="s">
        <v>187</v>
      </c>
      <c r="AT223" s="236" t="s">
        <v>184</v>
      </c>
      <c r="AU223" s="236" t="s">
        <v>82</v>
      </c>
      <c r="AY223" s="14" t="s">
        <v>182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4" t="s">
        <v>80</v>
      </c>
      <c r="BK223" s="237">
        <f>ROUND(I223*H223,2)</f>
        <v>0</v>
      </c>
      <c r="BL223" s="14" t="s">
        <v>187</v>
      </c>
      <c r="BM223" s="236" t="s">
        <v>3713</v>
      </c>
    </row>
    <row r="224" s="2" customFormat="1" ht="24.15" customHeight="1">
      <c r="A224" s="35"/>
      <c r="B224" s="36"/>
      <c r="C224" s="224" t="s">
        <v>763</v>
      </c>
      <c r="D224" s="224" t="s">
        <v>184</v>
      </c>
      <c r="E224" s="225" t="s">
        <v>3714</v>
      </c>
      <c r="F224" s="226" t="s">
        <v>3715</v>
      </c>
      <c r="G224" s="227" t="s">
        <v>1177</v>
      </c>
      <c r="H224" s="228">
        <v>1</v>
      </c>
      <c r="I224" s="229"/>
      <c r="J224" s="230">
        <f>ROUND(I224*H224,2)</f>
        <v>0</v>
      </c>
      <c r="K224" s="231"/>
      <c r="L224" s="41"/>
      <c r="M224" s="232" t="s">
        <v>1</v>
      </c>
      <c r="N224" s="233" t="s">
        <v>38</v>
      </c>
      <c r="O224" s="88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6" t="s">
        <v>187</v>
      </c>
      <c r="AT224" s="236" t="s">
        <v>184</v>
      </c>
      <c r="AU224" s="236" t="s">
        <v>82</v>
      </c>
      <c r="AY224" s="14" t="s">
        <v>182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4" t="s">
        <v>80</v>
      </c>
      <c r="BK224" s="237">
        <f>ROUND(I224*H224,2)</f>
        <v>0</v>
      </c>
      <c r="BL224" s="14" t="s">
        <v>187</v>
      </c>
      <c r="BM224" s="236" t="s">
        <v>3716</v>
      </c>
    </row>
    <row r="225" s="2" customFormat="1" ht="24.15" customHeight="1">
      <c r="A225" s="35"/>
      <c r="B225" s="36"/>
      <c r="C225" s="224" t="s">
        <v>767</v>
      </c>
      <c r="D225" s="224" t="s">
        <v>184</v>
      </c>
      <c r="E225" s="225" t="s">
        <v>3717</v>
      </c>
      <c r="F225" s="226" t="s">
        <v>3718</v>
      </c>
      <c r="G225" s="227" t="s">
        <v>1177</v>
      </c>
      <c r="H225" s="228">
        <v>2</v>
      </c>
      <c r="I225" s="229"/>
      <c r="J225" s="230">
        <f>ROUND(I225*H225,2)</f>
        <v>0</v>
      </c>
      <c r="K225" s="231"/>
      <c r="L225" s="41"/>
      <c r="M225" s="232" t="s">
        <v>1</v>
      </c>
      <c r="N225" s="233" t="s">
        <v>38</v>
      </c>
      <c r="O225" s="88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6" t="s">
        <v>187</v>
      </c>
      <c r="AT225" s="236" t="s">
        <v>184</v>
      </c>
      <c r="AU225" s="236" t="s">
        <v>82</v>
      </c>
      <c r="AY225" s="14" t="s">
        <v>182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4" t="s">
        <v>80</v>
      </c>
      <c r="BK225" s="237">
        <f>ROUND(I225*H225,2)</f>
        <v>0</v>
      </c>
      <c r="BL225" s="14" t="s">
        <v>187</v>
      </c>
      <c r="BM225" s="236" t="s">
        <v>3719</v>
      </c>
    </row>
    <row r="226" s="2" customFormat="1" ht="24.15" customHeight="1">
      <c r="A226" s="35"/>
      <c r="B226" s="36"/>
      <c r="C226" s="224" t="s">
        <v>771</v>
      </c>
      <c r="D226" s="224" t="s">
        <v>184</v>
      </c>
      <c r="E226" s="225" t="s">
        <v>3720</v>
      </c>
      <c r="F226" s="226" t="s">
        <v>3721</v>
      </c>
      <c r="G226" s="227" t="s">
        <v>1177</v>
      </c>
      <c r="H226" s="228">
        <v>1</v>
      </c>
      <c r="I226" s="229"/>
      <c r="J226" s="230">
        <f>ROUND(I226*H226,2)</f>
        <v>0</v>
      </c>
      <c r="K226" s="231"/>
      <c r="L226" s="41"/>
      <c r="M226" s="232" t="s">
        <v>1</v>
      </c>
      <c r="N226" s="233" t="s">
        <v>38</v>
      </c>
      <c r="O226" s="88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6" t="s">
        <v>187</v>
      </c>
      <c r="AT226" s="236" t="s">
        <v>184</v>
      </c>
      <c r="AU226" s="236" t="s">
        <v>82</v>
      </c>
      <c r="AY226" s="14" t="s">
        <v>182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4" t="s">
        <v>80</v>
      </c>
      <c r="BK226" s="237">
        <f>ROUND(I226*H226,2)</f>
        <v>0</v>
      </c>
      <c r="BL226" s="14" t="s">
        <v>187</v>
      </c>
      <c r="BM226" s="236" t="s">
        <v>3722</v>
      </c>
    </row>
    <row r="227" s="2" customFormat="1" ht="24.15" customHeight="1">
      <c r="A227" s="35"/>
      <c r="B227" s="36"/>
      <c r="C227" s="224" t="s">
        <v>775</v>
      </c>
      <c r="D227" s="224" t="s">
        <v>184</v>
      </c>
      <c r="E227" s="225" t="s">
        <v>3723</v>
      </c>
      <c r="F227" s="226" t="s">
        <v>3724</v>
      </c>
      <c r="G227" s="227" t="s">
        <v>1177</v>
      </c>
      <c r="H227" s="228">
        <v>1</v>
      </c>
      <c r="I227" s="229"/>
      <c r="J227" s="230">
        <f>ROUND(I227*H227,2)</f>
        <v>0</v>
      </c>
      <c r="K227" s="231"/>
      <c r="L227" s="41"/>
      <c r="M227" s="232" t="s">
        <v>1</v>
      </c>
      <c r="N227" s="233" t="s">
        <v>38</v>
      </c>
      <c r="O227" s="88"/>
      <c r="P227" s="234">
        <f>O227*H227</f>
        <v>0</v>
      </c>
      <c r="Q227" s="234">
        <v>0</v>
      </c>
      <c r="R227" s="234">
        <f>Q227*H227</f>
        <v>0</v>
      </c>
      <c r="S227" s="234">
        <v>0</v>
      </c>
      <c r="T227" s="23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6" t="s">
        <v>187</v>
      </c>
      <c r="AT227" s="236" t="s">
        <v>184</v>
      </c>
      <c r="AU227" s="236" t="s">
        <v>82</v>
      </c>
      <c r="AY227" s="14" t="s">
        <v>182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4" t="s">
        <v>80</v>
      </c>
      <c r="BK227" s="237">
        <f>ROUND(I227*H227,2)</f>
        <v>0</v>
      </c>
      <c r="BL227" s="14" t="s">
        <v>187</v>
      </c>
      <c r="BM227" s="236" t="s">
        <v>3725</v>
      </c>
    </row>
    <row r="228" s="2" customFormat="1" ht="24.15" customHeight="1">
      <c r="A228" s="35"/>
      <c r="B228" s="36"/>
      <c r="C228" s="224" t="s">
        <v>779</v>
      </c>
      <c r="D228" s="224" t="s">
        <v>184</v>
      </c>
      <c r="E228" s="225" t="s">
        <v>3726</v>
      </c>
      <c r="F228" s="226" t="s">
        <v>3727</v>
      </c>
      <c r="G228" s="227" t="s">
        <v>1177</v>
      </c>
      <c r="H228" s="228">
        <v>1</v>
      </c>
      <c r="I228" s="229"/>
      <c r="J228" s="230">
        <f>ROUND(I228*H228,2)</f>
        <v>0</v>
      </c>
      <c r="K228" s="231"/>
      <c r="L228" s="41"/>
      <c r="M228" s="232" t="s">
        <v>1</v>
      </c>
      <c r="N228" s="233" t="s">
        <v>38</v>
      </c>
      <c r="O228" s="88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6" t="s">
        <v>187</v>
      </c>
      <c r="AT228" s="236" t="s">
        <v>184</v>
      </c>
      <c r="AU228" s="236" t="s">
        <v>82</v>
      </c>
      <c r="AY228" s="14" t="s">
        <v>182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4" t="s">
        <v>80</v>
      </c>
      <c r="BK228" s="237">
        <f>ROUND(I228*H228,2)</f>
        <v>0</v>
      </c>
      <c r="BL228" s="14" t="s">
        <v>187</v>
      </c>
      <c r="BM228" s="236" t="s">
        <v>3728</v>
      </c>
    </row>
    <row r="229" s="2" customFormat="1" ht="33" customHeight="1">
      <c r="A229" s="35"/>
      <c r="B229" s="36"/>
      <c r="C229" s="224" t="s">
        <v>783</v>
      </c>
      <c r="D229" s="224" t="s">
        <v>184</v>
      </c>
      <c r="E229" s="225" t="s">
        <v>3729</v>
      </c>
      <c r="F229" s="226" t="s">
        <v>3730</v>
      </c>
      <c r="G229" s="227" t="s">
        <v>1177</v>
      </c>
      <c r="H229" s="228">
        <v>4</v>
      </c>
      <c r="I229" s="229"/>
      <c r="J229" s="230">
        <f>ROUND(I229*H229,2)</f>
        <v>0</v>
      </c>
      <c r="K229" s="231"/>
      <c r="L229" s="41"/>
      <c r="M229" s="232" t="s">
        <v>1</v>
      </c>
      <c r="N229" s="233" t="s">
        <v>38</v>
      </c>
      <c r="O229" s="88"/>
      <c r="P229" s="234">
        <f>O229*H229</f>
        <v>0</v>
      </c>
      <c r="Q229" s="234">
        <v>0</v>
      </c>
      <c r="R229" s="234">
        <f>Q229*H229</f>
        <v>0</v>
      </c>
      <c r="S229" s="234">
        <v>0</v>
      </c>
      <c r="T229" s="23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6" t="s">
        <v>187</v>
      </c>
      <c r="AT229" s="236" t="s">
        <v>184</v>
      </c>
      <c r="AU229" s="236" t="s">
        <v>82</v>
      </c>
      <c r="AY229" s="14" t="s">
        <v>182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4" t="s">
        <v>80</v>
      </c>
      <c r="BK229" s="237">
        <f>ROUND(I229*H229,2)</f>
        <v>0</v>
      </c>
      <c r="BL229" s="14" t="s">
        <v>187</v>
      </c>
      <c r="BM229" s="236" t="s">
        <v>3731</v>
      </c>
    </row>
    <row r="230" s="2" customFormat="1" ht="33" customHeight="1">
      <c r="A230" s="35"/>
      <c r="B230" s="36"/>
      <c r="C230" s="224" t="s">
        <v>787</v>
      </c>
      <c r="D230" s="224" t="s">
        <v>184</v>
      </c>
      <c r="E230" s="225" t="s">
        <v>3732</v>
      </c>
      <c r="F230" s="226" t="s">
        <v>3733</v>
      </c>
      <c r="G230" s="227" t="s">
        <v>1177</v>
      </c>
      <c r="H230" s="228">
        <v>9</v>
      </c>
      <c r="I230" s="229"/>
      <c r="J230" s="230">
        <f>ROUND(I230*H230,2)</f>
        <v>0</v>
      </c>
      <c r="K230" s="231"/>
      <c r="L230" s="41"/>
      <c r="M230" s="232" t="s">
        <v>1</v>
      </c>
      <c r="N230" s="233" t="s">
        <v>38</v>
      </c>
      <c r="O230" s="88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6" t="s">
        <v>187</v>
      </c>
      <c r="AT230" s="236" t="s">
        <v>184</v>
      </c>
      <c r="AU230" s="236" t="s">
        <v>82</v>
      </c>
      <c r="AY230" s="14" t="s">
        <v>182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4" t="s">
        <v>80</v>
      </c>
      <c r="BK230" s="237">
        <f>ROUND(I230*H230,2)</f>
        <v>0</v>
      </c>
      <c r="BL230" s="14" t="s">
        <v>187</v>
      </c>
      <c r="BM230" s="236" t="s">
        <v>3734</v>
      </c>
    </row>
    <row r="231" s="2" customFormat="1" ht="24.15" customHeight="1">
      <c r="A231" s="35"/>
      <c r="B231" s="36"/>
      <c r="C231" s="224" t="s">
        <v>791</v>
      </c>
      <c r="D231" s="224" t="s">
        <v>184</v>
      </c>
      <c r="E231" s="225" t="s">
        <v>3735</v>
      </c>
      <c r="F231" s="226" t="s">
        <v>3736</v>
      </c>
      <c r="G231" s="227" t="s">
        <v>1177</v>
      </c>
      <c r="H231" s="228">
        <v>2</v>
      </c>
      <c r="I231" s="229"/>
      <c r="J231" s="230">
        <f>ROUND(I231*H231,2)</f>
        <v>0</v>
      </c>
      <c r="K231" s="231"/>
      <c r="L231" s="41"/>
      <c r="M231" s="232" t="s">
        <v>1</v>
      </c>
      <c r="N231" s="233" t="s">
        <v>38</v>
      </c>
      <c r="O231" s="88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6" t="s">
        <v>187</v>
      </c>
      <c r="AT231" s="236" t="s">
        <v>184</v>
      </c>
      <c r="AU231" s="236" t="s">
        <v>82</v>
      </c>
      <c r="AY231" s="14" t="s">
        <v>182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4" t="s">
        <v>80</v>
      </c>
      <c r="BK231" s="237">
        <f>ROUND(I231*H231,2)</f>
        <v>0</v>
      </c>
      <c r="BL231" s="14" t="s">
        <v>187</v>
      </c>
      <c r="BM231" s="236" t="s">
        <v>3737</v>
      </c>
    </row>
    <row r="232" s="2" customFormat="1" ht="33" customHeight="1">
      <c r="A232" s="35"/>
      <c r="B232" s="36"/>
      <c r="C232" s="224" t="s">
        <v>795</v>
      </c>
      <c r="D232" s="224" t="s">
        <v>184</v>
      </c>
      <c r="E232" s="225" t="s">
        <v>3738</v>
      </c>
      <c r="F232" s="226" t="s">
        <v>3739</v>
      </c>
      <c r="G232" s="227" t="s">
        <v>1177</v>
      </c>
      <c r="H232" s="228">
        <v>3</v>
      </c>
      <c r="I232" s="229"/>
      <c r="J232" s="230">
        <f>ROUND(I232*H232,2)</f>
        <v>0</v>
      </c>
      <c r="K232" s="231"/>
      <c r="L232" s="41"/>
      <c r="M232" s="232" t="s">
        <v>1</v>
      </c>
      <c r="N232" s="233" t="s">
        <v>38</v>
      </c>
      <c r="O232" s="88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6" t="s">
        <v>187</v>
      </c>
      <c r="AT232" s="236" t="s">
        <v>184</v>
      </c>
      <c r="AU232" s="236" t="s">
        <v>82</v>
      </c>
      <c r="AY232" s="14" t="s">
        <v>182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4" t="s">
        <v>80</v>
      </c>
      <c r="BK232" s="237">
        <f>ROUND(I232*H232,2)</f>
        <v>0</v>
      </c>
      <c r="BL232" s="14" t="s">
        <v>187</v>
      </c>
      <c r="BM232" s="236" t="s">
        <v>3740</v>
      </c>
    </row>
    <row r="233" s="2" customFormat="1" ht="24.15" customHeight="1">
      <c r="A233" s="35"/>
      <c r="B233" s="36"/>
      <c r="C233" s="224" t="s">
        <v>799</v>
      </c>
      <c r="D233" s="224" t="s">
        <v>184</v>
      </c>
      <c r="E233" s="225" t="s">
        <v>3741</v>
      </c>
      <c r="F233" s="226" t="s">
        <v>3742</v>
      </c>
      <c r="G233" s="227" t="s">
        <v>1177</v>
      </c>
      <c r="H233" s="228">
        <v>10</v>
      </c>
      <c r="I233" s="229"/>
      <c r="J233" s="230">
        <f>ROUND(I233*H233,2)</f>
        <v>0</v>
      </c>
      <c r="K233" s="231"/>
      <c r="L233" s="41"/>
      <c r="M233" s="232" t="s">
        <v>1</v>
      </c>
      <c r="N233" s="233" t="s">
        <v>38</v>
      </c>
      <c r="O233" s="88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6" t="s">
        <v>187</v>
      </c>
      <c r="AT233" s="236" t="s">
        <v>184</v>
      </c>
      <c r="AU233" s="236" t="s">
        <v>82</v>
      </c>
      <c r="AY233" s="14" t="s">
        <v>182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4" t="s">
        <v>80</v>
      </c>
      <c r="BK233" s="237">
        <f>ROUND(I233*H233,2)</f>
        <v>0</v>
      </c>
      <c r="BL233" s="14" t="s">
        <v>187</v>
      </c>
      <c r="BM233" s="236" t="s">
        <v>3743</v>
      </c>
    </row>
    <row r="234" s="2" customFormat="1" ht="37.8" customHeight="1">
      <c r="A234" s="35"/>
      <c r="B234" s="36"/>
      <c r="C234" s="224" t="s">
        <v>803</v>
      </c>
      <c r="D234" s="224" t="s">
        <v>184</v>
      </c>
      <c r="E234" s="225" t="s">
        <v>3744</v>
      </c>
      <c r="F234" s="226" t="s">
        <v>3745</v>
      </c>
      <c r="G234" s="227" t="s">
        <v>1177</v>
      </c>
      <c r="H234" s="228">
        <v>8</v>
      </c>
      <c r="I234" s="229"/>
      <c r="J234" s="230">
        <f>ROUND(I234*H234,2)</f>
        <v>0</v>
      </c>
      <c r="K234" s="231"/>
      <c r="L234" s="41"/>
      <c r="M234" s="232" t="s">
        <v>1</v>
      </c>
      <c r="N234" s="233" t="s">
        <v>38</v>
      </c>
      <c r="O234" s="88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6" t="s">
        <v>187</v>
      </c>
      <c r="AT234" s="236" t="s">
        <v>184</v>
      </c>
      <c r="AU234" s="236" t="s">
        <v>82</v>
      </c>
      <c r="AY234" s="14" t="s">
        <v>182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4" t="s">
        <v>80</v>
      </c>
      <c r="BK234" s="237">
        <f>ROUND(I234*H234,2)</f>
        <v>0</v>
      </c>
      <c r="BL234" s="14" t="s">
        <v>187</v>
      </c>
      <c r="BM234" s="236" t="s">
        <v>3746</v>
      </c>
    </row>
    <row r="235" s="2" customFormat="1" ht="24.15" customHeight="1">
      <c r="A235" s="35"/>
      <c r="B235" s="36"/>
      <c r="C235" s="224" t="s">
        <v>807</v>
      </c>
      <c r="D235" s="224" t="s">
        <v>184</v>
      </c>
      <c r="E235" s="225" t="s">
        <v>3747</v>
      </c>
      <c r="F235" s="226" t="s">
        <v>3748</v>
      </c>
      <c r="G235" s="227" t="s">
        <v>1177</v>
      </c>
      <c r="H235" s="228">
        <v>11</v>
      </c>
      <c r="I235" s="229"/>
      <c r="J235" s="230">
        <f>ROUND(I235*H235,2)</f>
        <v>0</v>
      </c>
      <c r="K235" s="231"/>
      <c r="L235" s="41"/>
      <c r="M235" s="232" t="s">
        <v>1</v>
      </c>
      <c r="N235" s="233" t="s">
        <v>38</v>
      </c>
      <c r="O235" s="88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6" t="s">
        <v>187</v>
      </c>
      <c r="AT235" s="236" t="s">
        <v>184</v>
      </c>
      <c r="AU235" s="236" t="s">
        <v>82</v>
      </c>
      <c r="AY235" s="14" t="s">
        <v>182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4" t="s">
        <v>80</v>
      </c>
      <c r="BK235" s="237">
        <f>ROUND(I235*H235,2)</f>
        <v>0</v>
      </c>
      <c r="BL235" s="14" t="s">
        <v>187</v>
      </c>
      <c r="BM235" s="236" t="s">
        <v>3749</v>
      </c>
    </row>
    <row r="236" s="2" customFormat="1" ht="33" customHeight="1">
      <c r="A236" s="35"/>
      <c r="B236" s="36"/>
      <c r="C236" s="224" t="s">
        <v>811</v>
      </c>
      <c r="D236" s="224" t="s">
        <v>184</v>
      </c>
      <c r="E236" s="225" t="s">
        <v>3750</v>
      </c>
      <c r="F236" s="226" t="s">
        <v>3751</v>
      </c>
      <c r="G236" s="227" t="s">
        <v>1177</v>
      </c>
      <c r="H236" s="228">
        <v>27</v>
      </c>
      <c r="I236" s="229"/>
      <c r="J236" s="230">
        <f>ROUND(I236*H236,2)</f>
        <v>0</v>
      </c>
      <c r="K236" s="231"/>
      <c r="L236" s="41"/>
      <c r="M236" s="232" t="s">
        <v>1</v>
      </c>
      <c r="N236" s="233" t="s">
        <v>38</v>
      </c>
      <c r="O236" s="88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6" t="s">
        <v>187</v>
      </c>
      <c r="AT236" s="236" t="s">
        <v>184</v>
      </c>
      <c r="AU236" s="236" t="s">
        <v>82</v>
      </c>
      <c r="AY236" s="14" t="s">
        <v>182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4" t="s">
        <v>80</v>
      </c>
      <c r="BK236" s="237">
        <f>ROUND(I236*H236,2)</f>
        <v>0</v>
      </c>
      <c r="BL236" s="14" t="s">
        <v>187</v>
      </c>
      <c r="BM236" s="236" t="s">
        <v>3752</v>
      </c>
    </row>
    <row r="237" s="2" customFormat="1" ht="24.15" customHeight="1">
      <c r="A237" s="35"/>
      <c r="B237" s="36"/>
      <c r="C237" s="224" t="s">
        <v>815</v>
      </c>
      <c r="D237" s="224" t="s">
        <v>184</v>
      </c>
      <c r="E237" s="225" t="s">
        <v>3753</v>
      </c>
      <c r="F237" s="226" t="s">
        <v>3754</v>
      </c>
      <c r="G237" s="227" t="s">
        <v>1177</v>
      </c>
      <c r="H237" s="228">
        <v>5</v>
      </c>
      <c r="I237" s="229"/>
      <c r="J237" s="230">
        <f>ROUND(I237*H237,2)</f>
        <v>0</v>
      </c>
      <c r="K237" s="231"/>
      <c r="L237" s="41"/>
      <c r="M237" s="232" t="s">
        <v>1</v>
      </c>
      <c r="N237" s="233" t="s">
        <v>38</v>
      </c>
      <c r="O237" s="88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6" t="s">
        <v>187</v>
      </c>
      <c r="AT237" s="236" t="s">
        <v>184</v>
      </c>
      <c r="AU237" s="236" t="s">
        <v>82</v>
      </c>
      <c r="AY237" s="14" t="s">
        <v>182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4" t="s">
        <v>80</v>
      </c>
      <c r="BK237" s="237">
        <f>ROUND(I237*H237,2)</f>
        <v>0</v>
      </c>
      <c r="BL237" s="14" t="s">
        <v>187</v>
      </c>
      <c r="BM237" s="236" t="s">
        <v>3755</v>
      </c>
    </row>
    <row r="238" s="2" customFormat="1" ht="24.15" customHeight="1">
      <c r="A238" s="35"/>
      <c r="B238" s="36"/>
      <c r="C238" s="224" t="s">
        <v>819</v>
      </c>
      <c r="D238" s="224" t="s">
        <v>184</v>
      </c>
      <c r="E238" s="225" t="s">
        <v>3756</v>
      </c>
      <c r="F238" s="226" t="s">
        <v>3757</v>
      </c>
      <c r="G238" s="227" t="s">
        <v>241</v>
      </c>
      <c r="H238" s="228">
        <v>1</v>
      </c>
      <c r="I238" s="229"/>
      <c r="J238" s="230">
        <f>ROUND(I238*H238,2)</f>
        <v>0</v>
      </c>
      <c r="K238" s="231"/>
      <c r="L238" s="41"/>
      <c r="M238" s="232" t="s">
        <v>1</v>
      </c>
      <c r="N238" s="233" t="s">
        <v>38</v>
      </c>
      <c r="O238" s="88"/>
      <c r="P238" s="234">
        <f>O238*H238</f>
        <v>0</v>
      </c>
      <c r="Q238" s="234">
        <v>0</v>
      </c>
      <c r="R238" s="234">
        <f>Q238*H238</f>
        <v>0</v>
      </c>
      <c r="S238" s="234">
        <v>0</v>
      </c>
      <c r="T238" s="23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6" t="s">
        <v>187</v>
      </c>
      <c r="AT238" s="236" t="s">
        <v>184</v>
      </c>
      <c r="AU238" s="236" t="s">
        <v>82</v>
      </c>
      <c r="AY238" s="14" t="s">
        <v>182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4" t="s">
        <v>80</v>
      </c>
      <c r="BK238" s="237">
        <f>ROUND(I238*H238,2)</f>
        <v>0</v>
      </c>
      <c r="BL238" s="14" t="s">
        <v>187</v>
      </c>
      <c r="BM238" s="236" t="s">
        <v>3758</v>
      </c>
    </row>
    <row r="239" s="2" customFormat="1" ht="24.15" customHeight="1">
      <c r="A239" s="35"/>
      <c r="B239" s="36"/>
      <c r="C239" s="224" t="s">
        <v>823</v>
      </c>
      <c r="D239" s="224" t="s">
        <v>184</v>
      </c>
      <c r="E239" s="225" t="s">
        <v>3759</v>
      </c>
      <c r="F239" s="226" t="s">
        <v>3760</v>
      </c>
      <c r="G239" s="227" t="s">
        <v>241</v>
      </c>
      <c r="H239" s="228">
        <v>3</v>
      </c>
      <c r="I239" s="229"/>
      <c r="J239" s="230">
        <f>ROUND(I239*H239,2)</f>
        <v>0</v>
      </c>
      <c r="K239" s="231"/>
      <c r="L239" s="41"/>
      <c r="M239" s="232" t="s">
        <v>1</v>
      </c>
      <c r="N239" s="233" t="s">
        <v>38</v>
      </c>
      <c r="O239" s="88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6" t="s">
        <v>243</v>
      </c>
      <c r="AT239" s="236" t="s">
        <v>184</v>
      </c>
      <c r="AU239" s="236" t="s">
        <v>82</v>
      </c>
      <c r="AY239" s="14" t="s">
        <v>182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4" t="s">
        <v>80</v>
      </c>
      <c r="BK239" s="237">
        <f>ROUND(I239*H239,2)</f>
        <v>0</v>
      </c>
      <c r="BL239" s="14" t="s">
        <v>243</v>
      </c>
      <c r="BM239" s="236" t="s">
        <v>3761</v>
      </c>
    </row>
    <row r="240" s="2" customFormat="1" ht="37.8" customHeight="1">
      <c r="A240" s="35"/>
      <c r="B240" s="36"/>
      <c r="C240" s="224" t="s">
        <v>827</v>
      </c>
      <c r="D240" s="224" t="s">
        <v>184</v>
      </c>
      <c r="E240" s="225" t="s">
        <v>3762</v>
      </c>
      <c r="F240" s="226" t="s">
        <v>3763</v>
      </c>
      <c r="G240" s="227" t="s">
        <v>241</v>
      </c>
      <c r="H240" s="228">
        <v>5</v>
      </c>
      <c r="I240" s="229"/>
      <c r="J240" s="230">
        <f>ROUND(I240*H240,2)</f>
        <v>0</v>
      </c>
      <c r="K240" s="231"/>
      <c r="L240" s="41"/>
      <c r="M240" s="232" t="s">
        <v>1</v>
      </c>
      <c r="N240" s="233" t="s">
        <v>38</v>
      </c>
      <c r="O240" s="88"/>
      <c r="P240" s="234">
        <f>O240*H240</f>
        <v>0</v>
      </c>
      <c r="Q240" s="234">
        <v>0.0030000000000000001</v>
      </c>
      <c r="R240" s="234">
        <f>Q240*H240</f>
        <v>0.014999999999999999</v>
      </c>
      <c r="S240" s="234">
        <v>0</v>
      </c>
      <c r="T240" s="23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6" t="s">
        <v>243</v>
      </c>
      <c r="AT240" s="236" t="s">
        <v>184</v>
      </c>
      <c r="AU240" s="236" t="s">
        <v>82</v>
      </c>
      <c r="AY240" s="14" t="s">
        <v>182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4" t="s">
        <v>80</v>
      </c>
      <c r="BK240" s="237">
        <f>ROUND(I240*H240,2)</f>
        <v>0</v>
      </c>
      <c r="BL240" s="14" t="s">
        <v>243</v>
      </c>
      <c r="BM240" s="236" t="s">
        <v>3764</v>
      </c>
    </row>
    <row r="241" s="2" customFormat="1" ht="24.15" customHeight="1">
      <c r="A241" s="35"/>
      <c r="B241" s="36"/>
      <c r="C241" s="224" t="s">
        <v>831</v>
      </c>
      <c r="D241" s="224" t="s">
        <v>184</v>
      </c>
      <c r="E241" s="225" t="s">
        <v>3765</v>
      </c>
      <c r="F241" s="226" t="s">
        <v>3766</v>
      </c>
      <c r="G241" s="227" t="s">
        <v>220</v>
      </c>
      <c r="H241" s="228">
        <v>1.8819999999999999</v>
      </c>
      <c r="I241" s="229"/>
      <c r="J241" s="230">
        <f>ROUND(I241*H241,2)</f>
        <v>0</v>
      </c>
      <c r="K241" s="231"/>
      <c r="L241" s="41"/>
      <c r="M241" s="232" t="s">
        <v>1</v>
      </c>
      <c r="N241" s="233" t="s">
        <v>38</v>
      </c>
      <c r="O241" s="88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6" t="s">
        <v>243</v>
      </c>
      <c r="AT241" s="236" t="s">
        <v>184</v>
      </c>
      <c r="AU241" s="236" t="s">
        <v>82</v>
      </c>
      <c r="AY241" s="14" t="s">
        <v>182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4" t="s">
        <v>80</v>
      </c>
      <c r="BK241" s="237">
        <f>ROUND(I241*H241,2)</f>
        <v>0</v>
      </c>
      <c r="BL241" s="14" t="s">
        <v>243</v>
      </c>
      <c r="BM241" s="236" t="s">
        <v>3767</v>
      </c>
    </row>
    <row r="242" s="2" customFormat="1" ht="24.15" customHeight="1">
      <c r="A242" s="35"/>
      <c r="B242" s="36"/>
      <c r="C242" s="224" t="s">
        <v>835</v>
      </c>
      <c r="D242" s="224" t="s">
        <v>184</v>
      </c>
      <c r="E242" s="225" t="s">
        <v>3768</v>
      </c>
      <c r="F242" s="226" t="s">
        <v>3769</v>
      </c>
      <c r="G242" s="227" t="s">
        <v>220</v>
      </c>
      <c r="H242" s="228">
        <v>5.6459999999999999</v>
      </c>
      <c r="I242" s="229"/>
      <c r="J242" s="230">
        <f>ROUND(I242*H242,2)</f>
        <v>0</v>
      </c>
      <c r="K242" s="231"/>
      <c r="L242" s="41"/>
      <c r="M242" s="232" t="s">
        <v>1</v>
      </c>
      <c r="N242" s="233" t="s">
        <v>38</v>
      </c>
      <c r="O242" s="88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6" t="s">
        <v>243</v>
      </c>
      <c r="AT242" s="236" t="s">
        <v>184</v>
      </c>
      <c r="AU242" s="236" t="s">
        <v>82</v>
      </c>
      <c r="AY242" s="14" t="s">
        <v>182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4" t="s">
        <v>80</v>
      </c>
      <c r="BK242" s="237">
        <f>ROUND(I242*H242,2)</f>
        <v>0</v>
      </c>
      <c r="BL242" s="14" t="s">
        <v>243</v>
      </c>
      <c r="BM242" s="236" t="s">
        <v>3770</v>
      </c>
    </row>
    <row r="243" s="12" customFormat="1" ht="22.8" customHeight="1">
      <c r="A243" s="12"/>
      <c r="B243" s="208"/>
      <c r="C243" s="209"/>
      <c r="D243" s="210" t="s">
        <v>72</v>
      </c>
      <c r="E243" s="222" t="s">
        <v>1763</v>
      </c>
      <c r="F243" s="222" t="s">
        <v>1764</v>
      </c>
      <c r="G243" s="209"/>
      <c r="H243" s="209"/>
      <c r="I243" s="212"/>
      <c r="J243" s="223">
        <f>BK243</f>
        <v>0</v>
      </c>
      <c r="K243" s="209"/>
      <c r="L243" s="214"/>
      <c r="M243" s="215"/>
      <c r="N243" s="216"/>
      <c r="O243" s="216"/>
      <c r="P243" s="217">
        <f>SUM(P244:P258)</f>
        <v>0</v>
      </c>
      <c r="Q243" s="216"/>
      <c r="R243" s="217">
        <f>SUM(R244:R258)</f>
        <v>0.42851000000000011</v>
      </c>
      <c r="S243" s="216"/>
      <c r="T243" s="218">
        <f>SUM(T244:T258)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9" t="s">
        <v>82</v>
      </c>
      <c r="AT243" s="220" t="s">
        <v>72</v>
      </c>
      <c r="AU243" s="220" t="s">
        <v>80</v>
      </c>
      <c r="AY243" s="219" t="s">
        <v>182</v>
      </c>
      <c r="BK243" s="221">
        <f>SUM(BK244:BK258)</f>
        <v>0</v>
      </c>
    </row>
    <row r="244" s="2" customFormat="1" ht="24.15" customHeight="1">
      <c r="A244" s="35"/>
      <c r="B244" s="36"/>
      <c r="C244" s="224" t="s">
        <v>839</v>
      </c>
      <c r="D244" s="224" t="s">
        <v>184</v>
      </c>
      <c r="E244" s="225" t="s">
        <v>3771</v>
      </c>
      <c r="F244" s="226" t="s">
        <v>3772</v>
      </c>
      <c r="G244" s="227" t="s">
        <v>236</v>
      </c>
      <c r="H244" s="228">
        <v>180</v>
      </c>
      <c r="I244" s="229"/>
      <c r="J244" s="230">
        <f>ROUND(I244*H244,2)</f>
        <v>0</v>
      </c>
      <c r="K244" s="231"/>
      <c r="L244" s="41"/>
      <c r="M244" s="232" t="s">
        <v>1</v>
      </c>
      <c r="N244" s="233" t="s">
        <v>38</v>
      </c>
      <c r="O244" s="88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6" t="s">
        <v>243</v>
      </c>
      <c r="AT244" s="236" t="s">
        <v>184</v>
      </c>
      <c r="AU244" s="236" t="s">
        <v>82</v>
      </c>
      <c r="AY244" s="14" t="s">
        <v>182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4" t="s">
        <v>80</v>
      </c>
      <c r="BK244" s="237">
        <f>ROUND(I244*H244,2)</f>
        <v>0</v>
      </c>
      <c r="BL244" s="14" t="s">
        <v>243</v>
      </c>
      <c r="BM244" s="236" t="s">
        <v>3773</v>
      </c>
    </row>
    <row r="245" s="2" customFormat="1" ht="24.15" customHeight="1">
      <c r="A245" s="35"/>
      <c r="B245" s="36"/>
      <c r="C245" s="243" t="s">
        <v>843</v>
      </c>
      <c r="D245" s="243" t="s">
        <v>469</v>
      </c>
      <c r="E245" s="244" t="s">
        <v>3774</v>
      </c>
      <c r="F245" s="245" t="s">
        <v>3775</v>
      </c>
      <c r="G245" s="246" t="s">
        <v>236</v>
      </c>
      <c r="H245" s="247">
        <v>126</v>
      </c>
      <c r="I245" s="248"/>
      <c r="J245" s="249">
        <f>ROUND(I245*H245,2)</f>
        <v>0</v>
      </c>
      <c r="K245" s="250"/>
      <c r="L245" s="251"/>
      <c r="M245" s="252" t="s">
        <v>1</v>
      </c>
      <c r="N245" s="253" t="s">
        <v>38</v>
      </c>
      <c r="O245" s="88"/>
      <c r="P245" s="234">
        <f>O245*H245</f>
        <v>0</v>
      </c>
      <c r="Q245" s="234">
        <v>6.9999999999999994E-05</v>
      </c>
      <c r="R245" s="234">
        <f>Q245*H245</f>
        <v>0.0088199999999999997</v>
      </c>
      <c r="S245" s="234">
        <v>0</v>
      </c>
      <c r="T245" s="23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6" t="s">
        <v>308</v>
      </c>
      <c r="AT245" s="236" t="s">
        <v>469</v>
      </c>
      <c r="AU245" s="236" t="s">
        <v>82</v>
      </c>
      <c r="AY245" s="14" t="s">
        <v>182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4" t="s">
        <v>80</v>
      </c>
      <c r="BK245" s="237">
        <f>ROUND(I245*H245,2)</f>
        <v>0</v>
      </c>
      <c r="BL245" s="14" t="s">
        <v>243</v>
      </c>
      <c r="BM245" s="236" t="s">
        <v>3776</v>
      </c>
    </row>
    <row r="246" s="2" customFormat="1" ht="24.15" customHeight="1">
      <c r="A246" s="35"/>
      <c r="B246" s="36"/>
      <c r="C246" s="243" t="s">
        <v>847</v>
      </c>
      <c r="D246" s="243" t="s">
        <v>469</v>
      </c>
      <c r="E246" s="244" t="s">
        <v>3777</v>
      </c>
      <c r="F246" s="245" t="s">
        <v>3778</v>
      </c>
      <c r="G246" s="246" t="s">
        <v>236</v>
      </c>
      <c r="H246" s="247">
        <v>60</v>
      </c>
      <c r="I246" s="248"/>
      <c r="J246" s="249">
        <f>ROUND(I246*H246,2)</f>
        <v>0</v>
      </c>
      <c r="K246" s="250"/>
      <c r="L246" s="251"/>
      <c r="M246" s="252" t="s">
        <v>1</v>
      </c>
      <c r="N246" s="253" t="s">
        <v>38</v>
      </c>
      <c r="O246" s="88"/>
      <c r="P246" s="234">
        <f>O246*H246</f>
        <v>0</v>
      </c>
      <c r="Q246" s="234">
        <v>0.00013999999999999999</v>
      </c>
      <c r="R246" s="234">
        <f>Q246*H246</f>
        <v>0.0083999999999999995</v>
      </c>
      <c r="S246" s="234">
        <v>0</v>
      </c>
      <c r="T246" s="23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6" t="s">
        <v>308</v>
      </c>
      <c r="AT246" s="236" t="s">
        <v>469</v>
      </c>
      <c r="AU246" s="236" t="s">
        <v>82</v>
      </c>
      <c r="AY246" s="14" t="s">
        <v>182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4" t="s">
        <v>80</v>
      </c>
      <c r="BK246" s="237">
        <f>ROUND(I246*H246,2)</f>
        <v>0</v>
      </c>
      <c r="BL246" s="14" t="s">
        <v>243</v>
      </c>
      <c r="BM246" s="236" t="s">
        <v>3779</v>
      </c>
    </row>
    <row r="247" s="2" customFormat="1" ht="24.15" customHeight="1">
      <c r="A247" s="35"/>
      <c r="B247" s="36"/>
      <c r="C247" s="243" t="s">
        <v>851</v>
      </c>
      <c r="D247" s="243" t="s">
        <v>469</v>
      </c>
      <c r="E247" s="244" t="s">
        <v>3780</v>
      </c>
      <c r="F247" s="245" t="s">
        <v>3781</v>
      </c>
      <c r="G247" s="246" t="s">
        <v>241</v>
      </c>
      <c r="H247" s="247">
        <v>126</v>
      </c>
      <c r="I247" s="248"/>
      <c r="J247" s="249">
        <f>ROUND(I247*H247,2)</f>
        <v>0</v>
      </c>
      <c r="K247" s="250"/>
      <c r="L247" s="251"/>
      <c r="M247" s="252" t="s">
        <v>1</v>
      </c>
      <c r="N247" s="253" t="s">
        <v>38</v>
      </c>
      <c r="O247" s="88"/>
      <c r="P247" s="234">
        <f>O247*H247</f>
        <v>0</v>
      </c>
      <c r="Q247" s="234">
        <v>1.0000000000000001E-05</v>
      </c>
      <c r="R247" s="234">
        <f>Q247*H247</f>
        <v>0.0012600000000000001</v>
      </c>
      <c r="S247" s="234">
        <v>0</v>
      </c>
      <c r="T247" s="23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6" t="s">
        <v>308</v>
      </c>
      <c r="AT247" s="236" t="s">
        <v>469</v>
      </c>
      <c r="AU247" s="236" t="s">
        <v>82</v>
      </c>
      <c r="AY247" s="14" t="s">
        <v>182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4" t="s">
        <v>80</v>
      </c>
      <c r="BK247" s="237">
        <f>ROUND(I247*H247,2)</f>
        <v>0</v>
      </c>
      <c r="BL247" s="14" t="s">
        <v>243</v>
      </c>
      <c r="BM247" s="236" t="s">
        <v>3782</v>
      </c>
    </row>
    <row r="248" s="2" customFormat="1" ht="24.15" customHeight="1">
      <c r="A248" s="35"/>
      <c r="B248" s="36"/>
      <c r="C248" s="243" t="s">
        <v>855</v>
      </c>
      <c r="D248" s="243" t="s">
        <v>469</v>
      </c>
      <c r="E248" s="244" t="s">
        <v>3783</v>
      </c>
      <c r="F248" s="245" t="s">
        <v>3784</v>
      </c>
      <c r="G248" s="246" t="s">
        <v>241</v>
      </c>
      <c r="H248" s="247">
        <v>63</v>
      </c>
      <c r="I248" s="248"/>
      <c r="J248" s="249">
        <f>ROUND(I248*H248,2)</f>
        <v>0</v>
      </c>
      <c r="K248" s="250"/>
      <c r="L248" s="251"/>
      <c r="M248" s="252" t="s">
        <v>1</v>
      </c>
      <c r="N248" s="253" t="s">
        <v>38</v>
      </c>
      <c r="O248" s="88"/>
      <c r="P248" s="234">
        <f>O248*H248</f>
        <v>0</v>
      </c>
      <c r="Q248" s="234">
        <v>1.0000000000000001E-05</v>
      </c>
      <c r="R248" s="234">
        <f>Q248*H248</f>
        <v>0.00063000000000000003</v>
      </c>
      <c r="S248" s="234">
        <v>0</v>
      </c>
      <c r="T248" s="23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6" t="s">
        <v>308</v>
      </c>
      <c r="AT248" s="236" t="s">
        <v>469</v>
      </c>
      <c r="AU248" s="236" t="s">
        <v>82</v>
      </c>
      <c r="AY248" s="14" t="s">
        <v>182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4" t="s">
        <v>80</v>
      </c>
      <c r="BK248" s="237">
        <f>ROUND(I248*H248,2)</f>
        <v>0</v>
      </c>
      <c r="BL248" s="14" t="s">
        <v>243</v>
      </c>
      <c r="BM248" s="236" t="s">
        <v>3785</v>
      </c>
    </row>
    <row r="249" s="2" customFormat="1" ht="24.15" customHeight="1">
      <c r="A249" s="35"/>
      <c r="B249" s="36"/>
      <c r="C249" s="224" t="s">
        <v>859</v>
      </c>
      <c r="D249" s="224" t="s">
        <v>184</v>
      </c>
      <c r="E249" s="225" t="s">
        <v>3786</v>
      </c>
      <c r="F249" s="226" t="s">
        <v>3787</v>
      </c>
      <c r="G249" s="227" t="s">
        <v>236</v>
      </c>
      <c r="H249" s="228">
        <v>220</v>
      </c>
      <c r="I249" s="229"/>
      <c r="J249" s="230">
        <f>ROUND(I249*H249,2)</f>
        <v>0</v>
      </c>
      <c r="K249" s="231"/>
      <c r="L249" s="41"/>
      <c r="M249" s="232" t="s">
        <v>1</v>
      </c>
      <c r="N249" s="233" t="s">
        <v>38</v>
      </c>
      <c r="O249" s="88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6" t="s">
        <v>243</v>
      </c>
      <c r="AT249" s="236" t="s">
        <v>184</v>
      </c>
      <c r="AU249" s="236" t="s">
        <v>82</v>
      </c>
      <c r="AY249" s="14" t="s">
        <v>182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4" t="s">
        <v>80</v>
      </c>
      <c r="BK249" s="237">
        <f>ROUND(I249*H249,2)</f>
        <v>0</v>
      </c>
      <c r="BL249" s="14" t="s">
        <v>243</v>
      </c>
      <c r="BM249" s="236" t="s">
        <v>3788</v>
      </c>
    </row>
    <row r="250" s="2" customFormat="1" ht="21.75" customHeight="1">
      <c r="A250" s="35"/>
      <c r="B250" s="36"/>
      <c r="C250" s="243" t="s">
        <v>863</v>
      </c>
      <c r="D250" s="243" t="s">
        <v>469</v>
      </c>
      <c r="E250" s="244" t="s">
        <v>3789</v>
      </c>
      <c r="F250" s="245" t="s">
        <v>3790</v>
      </c>
      <c r="G250" s="246" t="s">
        <v>236</v>
      </c>
      <c r="H250" s="247">
        <v>60</v>
      </c>
      <c r="I250" s="248"/>
      <c r="J250" s="249">
        <f>ROUND(I250*H250,2)</f>
        <v>0</v>
      </c>
      <c r="K250" s="250"/>
      <c r="L250" s="251"/>
      <c r="M250" s="252" t="s">
        <v>1</v>
      </c>
      <c r="N250" s="253" t="s">
        <v>38</v>
      </c>
      <c r="O250" s="88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6" t="s">
        <v>308</v>
      </c>
      <c r="AT250" s="236" t="s">
        <v>469</v>
      </c>
      <c r="AU250" s="236" t="s">
        <v>82</v>
      </c>
      <c r="AY250" s="14" t="s">
        <v>182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4" t="s">
        <v>80</v>
      </c>
      <c r="BK250" s="237">
        <f>ROUND(I250*H250,2)</f>
        <v>0</v>
      </c>
      <c r="BL250" s="14" t="s">
        <v>243</v>
      </c>
      <c r="BM250" s="236" t="s">
        <v>3791</v>
      </c>
    </row>
    <row r="251" s="2" customFormat="1" ht="21.75" customHeight="1">
      <c r="A251" s="35"/>
      <c r="B251" s="36"/>
      <c r="C251" s="243" t="s">
        <v>867</v>
      </c>
      <c r="D251" s="243" t="s">
        <v>469</v>
      </c>
      <c r="E251" s="244" t="s">
        <v>3792</v>
      </c>
      <c r="F251" s="245" t="s">
        <v>3793</v>
      </c>
      <c r="G251" s="246" t="s">
        <v>236</v>
      </c>
      <c r="H251" s="247">
        <v>40</v>
      </c>
      <c r="I251" s="248"/>
      <c r="J251" s="249">
        <f>ROUND(I251*H251,2)</f>
        <v>0</v>
      </c>
      <c r="K251" s="250"/>
      <c r="L251" s="251"/>
      <c r="M251" s="252" t="s">
        <v>1</v>
      </c>
      <c r="N251" s="253" t="s">
        <v>38</v>
      </c>
      <c r="O251" s="88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6" t="s">
        <v>308</v>
      </c>
      <c r="AT251" s="236" t="s">
        <v>469</v>
      </c>
      <c r="AU251" s="236" t="s">
        <v>82</v>
      </c>
      <c r="AY251" s="14" t="s">
        <v>182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4" t="s">
        <v>80</v>
      </c>
      <c r="BK251" s="237">
        <f>ROUND(I251*H251,2)</f>
        <v>0</v>
      </c>
      <c r="BL251" s="14" t="s">
        <v>243</v>
      </c>
      <c r="BM251" s="236" t="s">
        <v>3794</v>
      </c>
    </row>
    <row r="252" s="2" customFormat="1" ht="24.15" customHeight="1">
      <c r="A252" s="35"/>
      <c r="B252" s="36"/>
      <c r="C252" s="243" t="s">
        <v>871</v>
      </c>
      <c r="D252" s="243" t="s">
        <v>469</v>
      </c>
      <c r="E252" s="244" t="s">
        <v>3795</v>
      </c>
      <c r="F252" s="245" t="s">
        <v>3796</v>
      </c>
      <c r="G252" s="246" t="s">
        <v>236</v>
      </c>
      <c r="H252" s="247">
        <v>120</v>
      </c>
      <c r="I252" s="248"/>
      <c r="J252" s="249">
        <f>ROUND(I252*H252,2)</f>
        <v>0</v>
      </c>
      <c r="K252" s="250"/>
      <c r="L252" s="251"/>
      <c r="M252" s="252" t="s">
        <v>1</v>
      </c>
      <c r="N252" s="253" t="s">
        <v>38</v>
      </c>
      <c r="O252" s="88"/>
      <c r="P252" s="234">
        <f>O252*H252</f>
        <v>0</v>
      </c>
      <c r="Q252" s="234">
        <v>0.0028700000000000002</v>
      </c>
      <c r="R252" s="234">
        <f>Q252*H252</f>
        <v>0.34440000000000004</v>
      </c>
      <c r="S252" s="234">
        <v>0</v>
      </c>
      <c r="T252" s="23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6" t="s">
        <v>308</v>
      </c>
      <c r="AT252" s="236" t="s">
        <v>469</v>
      </c>
      <c r="AU252" s="236" t="s">
        <v>82</v>
      </c>
      <c r="AY252" s="14" t="s">
        <v>182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4" t="s">
        <v>80</v>
      </c>
      <c r="BK252" s="237">
        <f>ROUND(I252*H252,2)</f>
        <v>0</v>
      </c>
      <c r="BL252" s="14" t="s">
        <v>243</v>
      </c>
      <c r="BM252" s="236" t="s">
        <v>3797</v>
      </c>
    </row>
    <row r="253" s="2" customFormat="1" ht="24.15" customHeight="1">
      <c r="A253" s="35"/>
      <c r="B253" s="36"/>
      <c r="C253" s="224" t="s">
        <v>875</v>
      </c>
      <c r="D253" s="224" t="s">
        <v>184</v>
      </c>
      <c r="E253" s="225" t="s">
        <v>3798</v>
      </c>
      <c r="F253" s="226" t="s">
        <v>3799</v>
      </c>
      <c r="G253" s="227" t="s">
        <v>241</v>
      </c>
      <c r="H253" s="228">
        <v>100</v>
      </c>
      <c r="I253" s="229"/>
      <c r="J253" s="230">
        <f>ROUND(I253*H253,2)</f>
        <v>0</v>
      </c>
      <c r="K253" s="231"/>
      <c r="L253" s="41"/>
      <c r="M253" s="232" t="s">
        <v>1</v>
      </c>
      <c r="N253" s="233" t="s">
        <v>38</v>
      </c>
      <c r="O253" s="88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6" t="s">
        <v>243</v>
      </c>
      <c r="AT253" s="236" t="s">
        <v>184</v>
      </c>
      <c r="AU253" s="236" t="s">
        <v>82</v>
      </c>
      <c r="AY253" s="14" t="s">
        <v>182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4" t="s">
        <v>80</v>
      </c>
      <c r="BK253" s="237">
        <f>ROUND(I253*H253,2)</f>
        <v>0</v>
      </c>
      <c r="BL253" s="14" t="s">
        <v>243</v>
      </c>
      <c r="BM253" s="236" t="s">
        <v>3800</v>
      </c>
    </row>
    <row r="254" s="2" customFormat="1" ht="24.15" customHeight="1">
      <c r="A254" s="35"/>
      <c r="B254" s="36"/>
      <c r="C254" s="243" t="s">
        <v>879</v>
      </c>
      <c r="D254" s="243" t="s">
        <v>469</v>
      </c>
      <c r="E254" s="244" t="s">
        <v>3801</v>
      </c>
      <c r="F254" s="245" t="s">
        <v>3802</v>
      </c>
      <c r="G254" s="246" t="s">
        <v>241</v>
      </c>
      <c r="H254" s="247">
        <v>100</v>
      </c>
      <c r="I254" s="248"/>
      <c r="J254" s="249">
        <f>ROUND(I254*H254,2)</f>
        <v>0</v>
      </c>
      <c r="K254" s="250"/>
      <c r="L254" s="251"/>
      <c r="M254" s="252" t="s">
        <v>1</v>
      </c>
      <c r="N254" s="253" t="s">
        <v>38</v>
      </c>
      <c r="O254" s="88"/>
      <c r="P254" s="234">
        <f>O254*H254</f>
        <v>0</v>
      </c>
      <c r="Q254" s="234">
        <v>0.00024000000000000001</v>
      </c>
      <c r="R254" s="234">
        <f>Q254*H254</f>
        <v>0.024</v>
      </c>
      <c r="S254" s="234">
        <v>0</v>
      </c>
      <c r="T254" s="23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6" t="s">
        <v>308</v>
      </c>
      <c r="AT254" s="236" t="s">
        <v>469</v>
      </c>
      <c r="AU254" s="236" t="s">
        <v>82</v>
      </c>
      <c r="AY254" s="14" t="s">
        <v>182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4" t="s">
        <v>80</v>
      </c>
      <c r="BK254" s="237">
        <f>ROUND(I254*H254,2)</f>
        <v>0</v>
      </c>
      <c r="BL254" s="14" t="s">
        <v>243</v>
      </c>
      <c r="BM254" s="236" t="s">
        <v>3803</v>
      </c>
    </row>
    <row r="255" s="2" customFormat="1" ht="21.75" customHeight="1">
      <c r="A255" s="35"/>
      <c r="B255" s="36"/>
      <c r="C255" s="243" t="s">
        <v>883</v>
      </c>
      <c r="D255" s="243" t="s">
        <v>469</v>
      </c>
      <c r="E255" s="244" t="s">
        <v>3804</v>
      </c>
      <c r="F255" s="245" t="s">
        <v>3805</v>
      </c>
      <c r="G255" s="246" t="s">
        <v>236</v>
      </c>
      <c r="H255" s="247">
        <v>100</v>
      </c>
      <c r="I255" s="248"/>
      <c r="J255" s="249">
        <f>ROUND(I255*H255,2)</f>
        <v>0</v>
      </c>
      <c r="K255" s="250"/>
      <c r="L255" s="251"/>
      <c r="M255" s="252" t="s">
        <v>1</v>
      </c>
      <c r="N255" s="253" t="s">
        <v>38</v>
      </c>
      <c r="O255" s="88"/>
      <c r="P255" s="234">
        <f>O255*H255</f>
        <v>0</v>
      </c>
      <c r="Q255" s="234">
        <v>0.00017000000000000001</v>
      </c>
      <c r="R255" s="234">
        <f>Q255*H255</f>
        <v>0.017000000000000001</v>
      </c>
      <c r="S255" s="234">
        <v>0</v>
      </c>
      <c r="T255" s="23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6" t="s">
        <v>308</v>
      </c>
      <c r="AT255" s="236" t="s">
        <v>469</v>
      </c>
      <c r="AU255" s="236" t="s">
        <v>82</v>
      </c>
      <c r="AY255" s="14" t="s">
        <v>182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4" t="s">
        <v>80</v>
      </c>
      <c r="BK255" s="237">
        <f>ROUND(I255*H255,2)</f>
        <v>0</v>
      </c>
      <c r="BL255" s="14" t="s">
        <v>243</v>
      </c>
      <c r="BM255" s="236" t="s">
        <v>3806</v>
      </c>
    </row>
    <row r="256" s="2" customFormat="1" ht="24.15" customHeight="1">
      <c r="A256" s="35"/>
      <c r="B256" s="36"/>
      <c r="C256" s="243" t="s">
        <v>887</v>
      </c>
      <c r="D256" s="243" t="s">
        <v>469</v>
      </c>
      <c r="E256" s="244" t="s">
        <v>3801</v>
      </c>
      <c r="F256" s="245" t="s">
        <v>3802</v>
      </c>
      <c r="G256" s="246" t="s">
        <v>241</v>
      </c>
      <c r="H256" s="247">
        <v>100</v>
      </c>
      <c r="I256" s="248"/>
      <c r="J256" s="249">
        <f>ROUND(I256*H256,2)</f>
        <v>0</v>
      </c>
      <c r="K256" s="250"/>
      <c r="L256" s="251"/>
      <c r="M256" s="252" t="s">
        <v>1</v>
      </c>
      <c r="N256" s="253" t="s">
        <v>38</v>
      </c>
      <c r="O256" s="88"/>
      <c r="P256" s="234">
        <f>O256*H256</f>
        <v>0</v>
      </c>
      <c r="Q256" s="234">
        <v>0.00024000000000000001</v>
      </c>
      <c r="R256" s="234">
        <f>Q256*H256</f>
        <v>0.024</v>
      </c>
      <c r="S256" s="234">
        <v>0</v>
      </c>
      <c r="T256" s="23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6" t="s">
        <v>308</v>
      </c>
      <c r="AT256" s="236" t="s">
        <v>469</v>
      </c>
      <c r="AU256" s="236" t="s">
        <v>82</v>
      </c>
      <c r="AY256" s="14" t="s">
        <v>182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4" t="s">
        <v>80</v>
      </c>
      <c r="BK256" s="237">
        <f>ROUND(I256*H256,2)</f>
        <v>0</v>
      </c>
      <c r="BL256" s="14" t="s">
        <v>243</v>
      </c>
      <c r="BM256" s="236" t="s">
        <v>3807</v>
      </c>
    </row>
    <row r="257" s="2" customFormat="1" ht="24.15" customHeight="1">
      <c r="A257" s="35"/>
      <c r="B257" s="36"/>
      <c r="C257" s="224" t="s">
        <v>892</v>
      </c>
      <c r="D257" s="224" t="s">
        <v>184</v>
      </c>
      <c r="E257" s="225" t="s">
        <v>1774</v>
      </c>
      <c r="F257" s="226" t="s">
        <v>1775</v>
      </c>
      <c r="G257" s="227" t="s">
        <v>220</v>
      </c>
      <c r="H257" s="228">
        <v>0.42899999999999999</v>
      </c>
      <c r="I257" s="229"/>
      <c r="J257" s="230">
        <f>ROUND(I257*H257,2)</f>
        <v>0</v>
      </c>
      <c r="K257" s="231"/>
      <c r="L257" s="41"/>
      <c r="M257" s="232" t="s">
        <v>1</v>
      </c>
      <c r="N257" s="233" t="s">
        <v>38</v>
      </c>
      <c r="O257" s="88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6" t="s">
        <v>243</v>
      </c>
      <c r="AT257" s="236" t="s">
        <v>184</v>
      </c>
      <c r="AU257" s="236" t="s">
        <v>82</v>
      </c>
      <c r="AY257" s="14" t="s">
        <v>182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4" t="s">
        <v>80</v>
      </c>
      <c r="BK257" s="237">
        <f>ROUND(I257*H257,2)</f>
        <v>0</v>
      </c>
      <c r="BL257" s="14" t="s">
        <v>243</v>
      </c>
      <c r="BM257" s="236" t="s">
        <v>3808</v>
      </c>
    </row>
    <row r="258" s="2" customFormat="1" ht="24.15" customHeight="1">
      <c r="A258" s="35"/>
      <c r="B258" s="36"/>
      <c r="C258" s="224" t="s">
        <v>897</v>
      </c>
      <c r="D258" s="224" t="s">
        <v>184</v>
      </c>
      <c r="E258" s="225" t="s">
        <v>1778</v>
      </c>
      <c r="F258" s="226" t="s">
        <v>1779</v>
      </c>
      <c r="G258" s="227" t="s">
        <v>220</v>
      </c>
      <c r="H258" s="228">
        <v>1.2869999999999999</v>
      </c>
      <c r="I258" s="229"/>
      <c r="J258" s="230">
        <f>ROUND(I258*H258,2)</f>
        <v>0</v>
      </c>
      <c r="K258" s="231"/>
      <c r="L258" s="41"/>
      <c r="M258" s="232" t="s">
        <v>1</v>
      </c>
      <c r="N258" s="233" t="s">
        <v>38</v>
      </c>
      <c r="O258" s="88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6" t="s">
        <v>243</v>
      </c>
      <c r="AT258" s="236" t="s">
        <v>184</v>
      </c>
      <c r="AU258" s="236" t="s">
        <v>82</v>
      </c>
      <c r="AY258" s="14" t="s">
        <v>182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4" t="s">
        <v>80</v>
      </c>
      <c r="BK258" s="237">
        <f>ROUND(I258*H258,2)</f>
        <v>0</v>
      </c>
      <c r="BL258" s="14" t="s">
        <v>243</v>
      </c>
      <c r="BM258" s="236" t="s">
        <v>3809</v>
      </c>
    </row>
    <row r="259" s="12" customFormat="1" ht="25.92" customHeight="1">
      <c r="A259" s="12"/>
      <c r="B259" s="208"/>
      <c r="C259" s="209"/>
      <c r="D259" s="210" t="s">
        <v>72</v>
      </c>
      <c r="E259" s="211" t="s">
        <v>469</v>
      </c>
      <c r="F259" s="211" t="s">
        <v>2925</v>
      </c>
      <c r="G259" s="209"/>
      <c r="H259" s="209"/>
      <c r="I259" s="212"/>
      <c r="J259" s="213">
        <f>BK259</f>
        <v>0</v>
      </c>
      <c r="K259" s="209"/>
      <c r="L259" s="214"/>
      <c r="M259" s="215"/>
      <c r="N259" s="216"/>
      <c r="O259" s="216"/>
      <c r="P259" s="217">
        <f>P260</f>
        <v>0</v>
      </c>
      <c r="Q259" s="216"/>
      <c r="R259" s="217">
        <f>R260</f>
        <v>0.63261499999999993</v>
      </c>
      <c r="S259" s="216"/>
      <c r="T259" s="218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9" t="s">
        <v>194</v>
      </c>
      <c r="AT259" s="220" t="s">
        <v>72</v>
      </c>
      <c r="AU259" s="220" t="s">
        <v>73</v>
      </c>
      <c r="AY259" s="219" t="s">
        <v>182</v>
      </c>
      <c r="BK259" s="221">
        <f>BK260</f>
        <v>0</v>
      </c>
    </row>
    <row r="260" s="12" customFormat="1" ht="22.8" customHeight="1">
      <c r="A260" s="12"/>
      <c r="B260" s="208"/>
      <c r="C260" s="209"/>
      <c r="D260" s="210" t="s">
        <v>72</v>
      </c>
      <c r="E260" s="222" t="s">
        <v>3810</v>
      </c>
      <c r="F260" s="222" t="s">
        <v>3811</v>
      </c>
      <c r="G260" s="209"/>
      <c r="H260" s="209"/>
      <c r="I260" s="212"/>
      <c r="J260" s="223">
        <f>BK260</f>
        <v>0</v>
      </c>
      <c r="K260" s="209"/>
      <c r="L260" s="214"/>
      <c r="M260" s="215"/>
      <c r="N260" s="216"/>
      <c r="O260" s="216"/>
      <c r="P260" s="217">
        <f>SUM(P261:P280)</f>
        <v>0</v>
      </c>
      <c r="Q260" s="216"/>
      <c r="R260" s="217">
        <f>SUM(R261:R280)</f>
        <v>0.63261499999999993</v>
      </c>
      <c r="S260" s="216"/>
      <c r="T260" s="218">
        <f>SUM(T261:T280)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9" t="s">
        <v>194</v>
      </c>
      <c r="AT260" s="220" t="s">
        <v>72</v>
      </c>
      <c r="AU260" s="220" t="s">
        <v>80</v>
      </c>
      <c r="AY260" s="219" t="s">
        <v>182</v>
      </c>
      <c r="BK260" s="221">
        <f>SUM(BK261:BK280)</f>
        <v>0</v>
      </c>
    </row>
    <row r="261" s="2" customFormat="1" ht="37.8" customHeight="1">
      <c r="A261" s="35"/>
      <c r="B261" s="36"/>
      <c r="C261" s="224" t="s">
        <v>902</v>
      </c>
      <c r="D261" s="224" t="s">
        <v>184</v>
      </c>
      <c r="E261" s="225" t="s">
        <v>3812</v>
      </c>
      <c r="F261" s="226" t="s">
        <v>3813</v>
      </c>
      <c r="G261" s="227" t="s">
        <v>236</v>
      </c>
      <c r="H261" s="228">
        <v>120</v>
      </c>
      <c r="I261" s="229"/>
      <c r="J261" s="230">
        <f>ROUND(I261*H261,2)</f>
        <v>0</v>
      </c>
      <c r="K261" s="231"/>
      <c r="L261" s="41"/>
      <c r="M261" s="232" t="s">
        <v>1</v>
      </c>
      <c r="N261" s="233" t="s">
        <v>38</v>
      </c>
      <c r="O261" s="88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6" t="s">
        <v>631</v>
      </c>
      <c r="AT261" s="236" t="s">
        <v>184</v>
      </c>
      <c r="AU261" s="236" t="s">
        <v>82</v>
      </c>
      <c r="AY261" s="14" t="s">
        <v>182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4" t="s">
        <v>80</v>
      </c>
      <c r="BK261" s="237">
        <f>ROUND(I261*H261,2)</f>
        <v>0</v>
      </c>
      <c r="BL261" s="14" t="s">
        <v>631</v>
      </c>
      <c r="BM261" s="236" t="s">
        <v>3814</v>
      </c>
    </row>
    <row r="262" s="2" customFormat="1" ht="24.15" customHeight="1">
      <c r="A262" s="35"/>
      <c r="B262" s="36"/>
      <c r="C262" s="243" t="s">
        <v>906</v>
      </c>
      <c r="D262" s="243" t="s">
        <v>469</v>
      </c>
      <c r="E262" s="244" t="s">
        <v>3815</v>
      </c>
      <c r="F262" s="245" t="s">
        <v>3816</v>
      </c>
      <c r="G262" s="246" t="s">
        <v>236</v>
      </c>
      <c r="H262" s="247">
        <v>138</v>
      </c>
      <c r="I262" s="248"/>
      <c r="J262" s="249">
        <f>ROUND(I262*H262,2)</f>
        <v>0</v>
      </c>
      <c r="K262" s="250"/>
      <c r="L262" s="251"/>
      <c r="M262" s="252" t="s">
        <v>1</v>
      </c>
      <c r="N262" s="253" t="s">
        <v>38</v>
      </c>
      <c r="O262" s="88"/>
      <c r="P262" s="234">
        <f>O262*H262</f>
        <v>0</v>
      </c>
      <c r="Q262" s="234">
        <v>6.9999999999999994E-05</v>
      </c>
      <c r="R262" s="234">
        <f>Q262*H262</f>
        <v>0.0096599999999999984</v>
      </c>
      <c r="S262" s="234">
        <v>0</v>
      </c>
      <c r="T262" s="23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6" t="s">
        <v>887</v>
      </c>
      <c r="AT262" s="236" t="s">
        <v>469</v>
      </c>
      <c r="AU262" s="236" t="s">
        <v>82</v>
      </c>
      <c r="AY262" s="14" t="s">
        <v>182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4" t="s">
        <v>80</v>
      </c>
      <c r="BK262" s="237">
        <f>ROUND(I262*H262,2)</f>
        <v>0</v>
      </c>
      <c r="BL262" s="14" t="s">
        <v>887</v>
      </c>
      <c r="BM262" s="236" t="s">
        <v>3817</v>
      </c>
    </row>
    <row r="263" s="2" customFormat="1" ht="37.8" customHeight="1">
      <c r="A263" s="35"/>
      <c r="B263" s="36"/>
      <c r="C263" s="224" t="s">
        <v>910</v>
      </c>
      <c r="D263" s="224" t="s">
        <v>184</v>
      </c>
      <c r="E263" s="225" t="s">
        <v>3818</v>
      </c>
      <c r="F263" s="226" t="s">
        <v>3819</v>
      </c>
      <c r="G263" s="227" t="s">
        <v>236</v>
      </c>
      <c r="H263" s="228">
        <v>320</v>
      </c>
      <c r="I263" s="229"/>
      <c r="J263" s="230">
        <f>ROUND(I263*H263,2)</f>
        <v>0</v>
      </c>
      <c r="K263" s="231"/>
      <c r="L263" s="41"/>
      <c r="M263" s="232" t="s">
        <v>1</v>
      </c>
      <c r="N263" s="233" t="s">
        <v>38</v>
      </c>
      <c r="O263" s="88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6" t="s">
        <v>631</v>
      </c>
      <c r="AT263" s="236" t="s">
        <v>184</v>
      </c>
      <c r="AU263" s="236" t="s">
        <v>82</v>
      </c>
      <c r="AY263" s="14" t="s">
        <v>182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4" t="s">
        <v>80</v>
      </c>
      <c r="BK263" s="237">
        <f>ROUND(I263*H263,2)</f>
        <v>0</v>
      </c>
      <c r="BL263" s="14" t="s">
        <v>631</v>
      </c>
      <c r="BM263" s="236" t="s">
        <v>3820</v>
      </c>
    </row>
    <row r="264" s="2" customFormat="1" ht="16.5" customHeight="1">
      <c r="A264" s="35"/>
      <c r="B264" s="36"/>
      <c r="C264" s="243" t="s">
        <v>914</v>
      </c>
      <c r="D264" s="243" t="s">
        <v>469</v>
      </c>
      <c r="E264" s="244" t="s">
        <v>3821</v>
      </c>
      <c r="F264" s="245" t="s">
        <v>3822</v>
      </c>
      <c r="G264" s="246" t="s">
        <v>236</v>
      </c>
      <c r="H264" s="247">
        <v>368</v>
      </c>
      <c r="I264" s="248"/>
      <c r="J264" s="249">
        <f>ROUND(I264*H264,2)</f>
        <v>0</v>
      </c>
      <c r="K264" s="250"/>
      <c r="L264" s="251"/>
      <c r="M264" s="252" t="s">
        <v>1</v>
      </c>
      <c r="N264" s="253" t="s">
        <v>38</v>
      </c>
      <c r="O264" s="88"/>
      <c r="P264" s="234">
        <f>O264*H264</f>
        <v>0</v>
      </c>
      <c r="Q264" s="234">
        <v>0.00012</v>
      </c>
      <c r="R264" s="234">
        <f>Q264*H264</f>
        <v>0.044159999999999998</v>
      </c>
      <c r="S264" s="234">
        <v>0</v>
      </c>
      <c r="T264" s="23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6" t="s">
        <v>308</v>
      </c>
      <c r="AT264" s="236" t="s">
        <v>469</v>
      </c>
      <c r="AU264" s="236" t="s">
        <v>82</v>
      </c>
      <c r="AY264" s="14" t="s">
        <v>182</v>
      </c>
      <c r="BE264" s="237">
        <f>IF(N264="základní",J264,0)</f>
        <v>0</v>
      </c>
      <c r="BF264" s="237">
        <f>IF(N264="snížená",J264,0)</f>
        <v>0</v>
      </c>
      <c r="BG264" s="237">
        <f>IF(N264="zákl. přenesená",J264,0)</f>
        <v>0</v>
      </c>
      <c r="BH264" s="237">
        <f>IF(N264="sníž. přenesená",J264,0)</f>
        <v>0</v>
      </c>
      <c r="BI264" s="237">
        <f>IF(N264="nulová",J264,0)</f>
        <v>0</v>
      </c>
      <c r="BJ264" s="14" t="s">
        <v>80</v>
      </c>
      <c r="BK264" s="237">
        <f>ROUND(I264*H264,2)</f>
        <v>0</v>
      </c>
      <c r="BL264" s="14" t="s">
        <v>243</v>
      </c>
      <c r="BM264" s="236" t="s">
        <v>3823</v>
      </c>
    </row>
    <row r="265" s="2" customFormat="1" ht="37.8" customHeight="1">
      <c r="A265" s="35"/>
      <c r="B265" s="36"/>
      <c r="C265" s="224" t="s">
        <v>918</v>
      </c>
      <c r="D265" s="224" t="s">
        <v>184</v>
      </c>
      <c r="E265" s="225" t="s">
        <v>3824</v>
      </c>
      <c r="F265" s="226" t="s">
        <v>3825</v>
      </c>
      <c r="G265" s="227" t="s">
        <v>236</v>
      </c>
      <c r="H265" s="228">
        <v>400</v>
      </c>
      <c r="I265" s="229"/>
      <c r="J265" s="230">
        <f>ROUND(I265*H265,2)</f>
        <v>0</v>
      </c>
      <c r="K265" s="231"/>
      <c r="L265" s="41"/>
      <c r="M265" s="232" t="s">
        <v>1</v>
      </c>
      <c r="N265" s="233" t="s">
        <v>38</v>
      </c>
      <c r="O265" s="88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6" t="s">
        <v>631</v>
      </c>
      <c r="AT265" s="236" t="s">
        <v>184</v>
      </c>
      <c r="AU265" s="236" t="s">
        <v>82</v>
      </c>
      <c r="AY265" s="14" t="s">
        <v>182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4" t="s">
        <v>80</v>
      </c>
      <c r="BK265" s="237">
        <f>ROUND(I265*H265,2)</f>
        <v>0</v>
      </c>
      <c r="BL265" s="14" t="s">
        <v>631</v>
      </c>
      <c r="BM265" s="236" t="s">
        <v>3826</v>
      </c>
    </row>
    <row r="266" s="2" customFormat="1" ht="16.5" customHeight="1">
      <c r="A266" s="35"/>
      <c r="B266" s="36"/>
      <c r="C266" s="243" t="s">
        <v>922</v>
      </c>
      <c r="D266" s="243" t="s">
        <v>469</v>
      </c>
      <c r="E266" s="244" t="s">
        <v>3827</v>
      </c>
      <c r="F266" s="245" t="s">
        <v>3828</v>
      </c>
      <c r="G266" s="246" t="s">
        <v>236</v>
      </c>
      <c r="H266" s="247">
        <v>345</v>
      </c>
      <c r="I266" s="248"/>
      <c r="J266" s="249">
        <f>ROUND(I266*H266,2)</f>
        <v>0</v>
      </c>
      <c r="K266" s="250"/>
      <c r="L266" s="251"/>
      <c r="M266" s="252" t="s">
        <v>1</v>
      </c>
      <c r="N266" s="253" t="s">
        <v>38</v>
      </c>
      <c r="O266" s="88"/>
      <c r="P266" s="234">
        <f>O266*H266</f>
        <v>0</v>
      </c>
      <c r="Q266" s="234">
        <v>0.00014999999999999999</v>
      </c>
      <c r="R266" s="234">
        <f>Q266*H266</f>
        <v>0.051749999999999997</v>
      </c>
      <c r="S266" s="234">
        <v>0</v>
      </c>
      <c r="T266" s="23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6" t="s">
        <v>887</v>
      </c>
      <c r="AT266" s="236" t="s">
        <v>469</v>
      </c>
      <c r="AU266" s="236" t="s">
        <v>82</v>
      </c>
      <c r="AY266" s="14" t="s">
        <v>182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4" t="s">
        <v>80</v>
      </c>
      <c r="BK266" s="237">
        <f>ROUND(I266*H266,2)</f>
        <v>0</v>
      </c>
      <c r="BL266" s="14" t="s">
        <v>887</v>
      </c>
      <c r="BM266" s="236" t="s">
        <v>3829</v>
      </c>
    </row>
    <row r="267" s="2" customFormat="1" ht="16.5" customHeight="1">
      <c r="A267" s="35"/>
      <c r="B267" s="36"/>
      <c r="C267" s="243" t="s">
        <v>926</v>
      </c>
      <c r="D267" s="243" t="s">
        <v>469</v>
      </c>
      <c r="E267" s="244" t="s">
        <v>3830</v>
      </c>
      <c r="F267" s="245" t="s">
        <v>3831</v>
      </c>
      <c r="G267" s="246" t="s">
        <v>236</v>
      </c>
      <c r="H267" s="247">
        <v>57.5</v>
      </c>
      <c r="I267" s="248"/>
      <c r="J267" s="249">
        <f>ROUND(I267*H267,2)</f>
        <v>0</v>
      </c>
      <c r="K267" s="250"/>
      <c r="L267" s="251"/>
      <c r="M267" s="252" t="s">
        <v>1</v>
      </c>
      <c r="N267" s="253" t="s">
        <v>38</v>
      </c>
      <c r="O267" s="88"/>
      <c r="P267" s="234">
        <f>O267*H267</f>
        <v>0</v>
      </c>
      <c r="Q267" s="234">
        <v>0.00035</v>
      </c>
      <c r="R267" s="234">
        <f>Q267*H267</f>
        <v>0.020125000000000001</v>
      </c>
      <c r="S267" s="234">
        <v>0</v>
      </c>
      <c r="T267" s="23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6" t="s">
        <v>887</v>
      </c>
      <c r="AT267" s="236" t="s">
        <v>469</v>
      </c>
      <c r="AU267" s="236" t="s">
        <v>82</v>
      </c>
      <c r="AY267" s="14" t="s">
        <v>182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4" t="s">
        <v>80</v>
      </c>
      <c r="BK267" s="237">
        <f>ROUND(I267*H267,2)</f>
        <v>0</v>
      </c>
      <c r="BL267" s="14" t="s">
        <v>887</v>
      </c>
      <c r="BM267" s="236" t="s">
        <v>3832</v>
      </c>
    </row>
    <row r="268" s="2" customFormat="1" ht="16.5" customHeight="1">
      <c r="A268" s="35"/>
      <c r="B268" s="36"/>
      <c r="C268" s="243" t="s">
        <v>930</v>
      </c>
      <c r="D268" s="243" t="s">
        <v>469</v>
      </c>
      <c r="E268" s="244" t="s">
        <v>3833</v>
      </c>
      <c r="F268" s="245" t="s">
        <v>3834</v>
      </c>
      <c r="G268" s="246" t="s">
        <v>236</v>
      </c>
      <c r="H268" s="247">
        <v>57.5</v>
      </c>
      <c r="I268" s="248"/>
      <c r="J268" s="249">
        <f>ROUND(I268*H268,2)</f>
        <v>0</v>
      </c>
      <c r="K268" s="250"/>
      <c r="L268" s="251"/>
      <c r="M268" s="252" t="s">
        <v>1</v>
      </c>
      <c r="N268" s="253" t="s">
        <v>38</v>
      </c>
      <c r="O268" s="88"/>
      <c r="P268" s="234">
        <f>O268*H268</f>
        <v>0</v>
      </c>
      <c r="Q268" s="234">
        <v>0.00035</v>
      </c>
      <c r="R268" s="234">
        <f>Q268*H268</f>
        <v>0.020125000000000001</v>
      </c>
      <c r="S268" s="234">
        <v>0</v>
      </c>
      <c r="T268" s="23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6" t="s">
        <v>887</v>
      </c>
      <c r="AT268" s="236" t="s">
        <v>469</v>
      </c>
      <c r="AU268" s="236" t="s">
        <v>82</v>
      </c>
      <c r="AY268" s="14" t="s">
        <v>182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4" t="s">
        <v>80</v>
      </c>
      <c r="BK268" s="237">
        <f>ROUND(I268*H268,2)</f>
        <v>0</v>
      </c>
      <c r="BL268" s="14" t="s">
        <v>887</v>
      </c>
      <c r="BM268" s="236" t="s">
        <v>3835</v>
      </c>
    </row>
    <row r="269" s="2" customFormat="1" ht="37.8" customHeight="1">
      <c r="A269" s="35"/>
      <c r="B269" s="36"/>
      <c r="C269" s="224" t="s">
        <v>934</v>
      </c>
      <c r="D269" s="224" t="s">
        <v>184</v>
      </c>
      <c r="E269" s="225" t="s">
        <v>3836</v>
      </c>
      <c r="F269" s="226" t="s">
        <v>3837</v>
      </c>
      <c r="G269" s="227" t="s">
        <v>236</v>
      </c>
      <c r="H269" s="228">
        <v>100</v>
      </c>
      <c r="I269" s="229"/>
      <c r="J269" s="230">
        <f>ROUND(I269*H269,2)</f>
        <v>0</v>
      </c>
      <c r="K269" s="231"/>
      <c r="L269" s="41"/>
      <c r="M269" s="232" t="s">
        <v>1</v>
      </c>
      <c r="N269" s="233" t="s">
        <v>38</v>
      </c>
      <c r="O269" s="88"/>
      <c r="P269" s="234">
        <f>O269*H269</f>
        <v>0</v>
      </c>
      <c r="Q269" s="234">
        <v>0</v>
      </c>
      <c r="R269" s="234">
        <f>Q269*H269</f>
        <v>0</v>
      </c>
      <c r="S269" s="234">
        <v>0</v>
      </c>
      <c r="T269" s="23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6" t="s">
        <v>631</v>
      </c>
      <c r="AT269" s="236" t="s">
        <v>184</v>
      </c>
      <c r="AU269" s="236" t="s">
        <v>82</v>
      </c>
      <c r="AY269" s="14" t="s">
        <v>182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4" t="s">
        <v>80</v>
      </c>
      <c r="BK269" s="237">
        <f>ROUND(I269*H269,2)</f>
        <v>0</v>
      </c>
      <c r="BL269" s="14" t="s">
        <v>631</v>
      </c>
      <c r="BM269" s="236" t="s">
        <v>3838</v>
      </c>
    </row>
    <row r="270" s="2" customFormat="1" ht="16.5" customHeight="1">
      <c r="A270" s="35"/>
      <c r="B270" s="36"/>
      <c r="C270" s="243" t="s">
        <v>938</v>
      </c>
      <c r="D270" s="243" t="s">
        <v>469</v>
      </c>
      <c r="E270" s="244" t="s">
        <v>3839</v>
      </c>
      <c r="F270" s="245" t="s">
        <v>3840</v>
      </c>
      <c r="G270" s="246" t="s">
        <v>236</v>
      </c>
      <c r="H270" s="247">
        <v>115</v>
      </c>
      <c r="I270" s="248"/>
      <c r="J270" s="249">
        <f>ROUND(I270*H270,2)</f>
        <v>0</v>
      </c>
      <c r="K270" s="250"/>
      <c r="L270" s="251"/>
      <c r="M270" s="252" t="s">
        <v>1</v>
      </c>
      <c r="N270" s="253" t="s">
        <v>38</v>
      </c>
      <c r="O270" s="88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6" t="s">
        <v>887</v>
      </c>
      <c r="AT270" s="236" t="s">
        <v>469</v>
      </c>
      <c r="AU270" s="236" t="s">
        <v>82</v>
      </c>
      <c r="AY270" s="14" t="s">
        <v>182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4" t="s">
        <v>80</v>
      </c>
      <c r="BK270" s="237">
        <f>ROUND(I270*H270,2)</f>
        <v>0</v>
      </c>
      <c r="BL270" s="14" t="s">
        <v>887</v>
      </c>
      <c r="BM270" s="236" t="s">
        <v>3841</v>
      </c>
    </row>
    <row r="271" s="2" customFormat="1" ht="37.8" customHeight="1">
      <c r="A271" s="35"/>
      <c r="B271" s="36"/>
      <c r="C271" s="224" t="s">
        <v>942</v>
      </c>
      <c r="D271" s="224" t="s">
        <v>184</v>
      </c>
      <c r="E271" s="225" t="s">
        <v>3842</v>
      </c>
      <c r="F271" s="226" t="s">
        <v>3843</v>
      </c>
      <c r="G271" s="227" t="s">
        <v>236</v>
      </c>
      <c r="H271" s="228">
        <v>150</v>
      </c>
      <c r="I271" s="229"/>
      <c r="J271" s="230">
        <f>ROUND(I271*H271,2)</f>
        <v>0</v>
      </c>
      <c r="K271" s="231"/>
      <c r="L271" s="41"/>
      <c r="M271" s="232" t="s">
        <v>1</v>
      </c>
      <c r="N271" s="233" t="s">
        <v>38</v>
      </c>
      <c r="O271" s="88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6" t="s">
        <v>631</v>
      </c>
      <c r="AT271" s="236" t="s">
        <v>184</v>
      </c>
      <c r="AU271" s="236" t="s">
        <v>82</v>
      </c>
      <c r="AY271" s="14" t="s">
        <v>182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4" t="s">
        <v>80</v>
      </c>
      <c r="BK271" s="237">
        <f>ROUND(I271*H271,2)</f>
        <v>0</v>
      </c>
      <c r="BL271" s="14" t="s">
        <v>631</v>
      </c>
      <c r="BM271" s="236" t="s">
        <v>3844</v>
      </c>
    </row>
    <row r="272" s="2" customFormat="1" ht="16.5" customHeight="1">
      <c r="A272" s="35"/>
      <c r="B272" s="36"/>
      <c r="C272" s="243" t="s">
        <v>946</v>
      </c>
      <c r="D272" s="243" t="s">
        <v>469</v>
      </c>
      <c r="E272" s="244" t="s">
        <v>3845</v>
      </c>
      <c r="F272" s="245" t="s">
        <v>3846</v>
      </c>
      <c r="G272" s="246" t="s">
        <v>236</v>
      </c>
      <c r="H272" s="247">
        <v>172.5</v>
      </c>
      <c r="I272" s="248"/>
      <c r="J272" s="249">
        <f>ROUND(I272*H272,2)</f>
        <v>0</v>
      </c>
      <c r="K272" s="250"/>
      <c r="L272" s="251"/>
      <c r="M272" s="252" t="s">
        <v>1</v>
      </c>
      <c r="N272" s="253" t="s">
        <v>38</v>
      </c>
      <c r="O272" s="88"/>
      <c r="P272" s="234">
        <f>O272*H272</f>
        <v>0</v>
      </c>
      <c r="Q272" s="234">
        <v>0.00076999999999999996</v>
      </c>
      <c r="R272" s="234">
        <f>Q272*H272</f>
        <v>0.132825</v>
      </c>
      <c r="S272" s="234">
        <v>0</v>
      </c>
      <c r="T272" s="23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6" t="s">
        <v>887</v>
      </c>
      <c r="AT272" s="236" t="s">
        <v>469</v>
      </c>
      <c r="AU272" s="236" t="s">
        <v>82</v>
      </c>
      <c r="AY272" s="14" t="s">
        <v>182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4" t="s">
        <v>80</v>
      </c>
      <c r="BK272" s="237">
        <f>ROUND(I272*H272,2)</f>
        <v>0</v>
      </c>
      <c r="BL272" s="14" t="s">
        <v>887</v>
      </c>
      <c r="BM272" s="236" t="s">
        <v>3847</v>
      </c>
    </row>
    <row r="273" s="2" customFormat="1" ht="37.8" customHeight="1">
      <c r="A273" s="35"/>
      <c r="B273" s="36"/>
      <c r="C273" s="224" t="s">
        <v>950</v>
      </c>
      <c r="D273" s="224" t="s">
        <v>184</v>
      </c>
      <c r="E273" s="225" t="s">
        <v>3848</v>
      </c>
      <c r="F273" s="226" t="s">
        <v>3849</v>
      </c>
      <c r="G273" s="227" t="s">
        <v>236</v>
      </c>
      <c r="H273" s="228">
        <v>300</v>
      </c>
      <c r="I273" s="229"/>
      <c r="J273" s="230">
        <f>ROUND(I273*H273,2)</f>
        <v>0</v>
      </c>
      <c r="K273" s="231"/>
      <c r="L273" s="41"/>
      <c r="M273" s="232" t="s">
        <v>1</v>
      </c>
      <c r="N273" s="233" t="s">
        <v>38</v>
      </c>
      <c r="O273" s="88"/>
      <c r="P273" s="234">
        <f>O273*H273</f>
        <v>0</v>
      </c>
      <c r="Q273" s="234">
        <v>0</v>
      </c>
      <c r="R273" s="234">
        <f>Q273*H273</f>
        <v>0</v>
      </c>
      <c r="S273" s="234">
        <v>0</v>
      </c>
      <c r="T273" s="23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6" t="s">
        <v>631</v>
      </c>
      <c r="AT273" s="236" t="s">
        <v>184</v>
      </c>
      <c r="AU273" s="236" t="s">
        <v>82</v>
      </c>
      <c r="AY273" s="14" t="s">
        <v>182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4" t="s">
        <v>80</v>
      </c>
      <c r="BK273" s="237">
        <f>ROUND(I273*H273,2)</f>
        <v>0</v>
      </c>
      <c r="BL273" s="14" t="s">
        <v>631</v>
      </c>
      <c r="BM273" s="236" t="s">
        <v>3850</v>
      </c>
    </row>
    <row r="274" s="2" customFormat="1" ht="37.8" customHeight="1">
      <c r="A274" s="35"/>
      <c r="B274" s="36"/>
      <c r="C274" s="243" t="s">
        <v>954</v>
      </c>
      <c r="D274" s="243" t="s">
        <v>469</v>
      </c>
      <c r="E274" s="244" t="s">
        <v>3851</v>
      </c>
      <c r="F274" s="245" t="s">
        <v>3852</v>
      </c>
      <c r="G274" s="246" t="s">
        <v>236</v>
      </c>
      <c r="H274" s="247">
        <v>345</v>
      </c>
      <c r="I274" s="248"/>
      <c r="J274" s="249">
        <f>ROUND(I274*H274,2)</f>
        <v>0</v>
      </c>
      <c r="K274" s="250"/>
      <c r="L274" s="251"/>
      <c r="M274" s="252" t="s">
        <v>1</v>
      </c>
      <c r="N274" s="253" t="s">
        <v>38</v>
      </c>
      <c r="O274" s="88"/>
      <c r="P274" s="234">
        <f>O274*H274</f>
        <v>0</v>
      </c>
      <c r="Q274" s="234">
        <v>0.00021000000000000001</v>
      </c>
      <c r="R274" s="234">
        <f>Q274*H274</f>
        <v>0.072450000000000001</v>
      </c>
      <c r="S274" s="234">
        <v>0</v>
      </c>
      <c r="T274" s="23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6" t="s">
        <v>887</v>
      </c>
      <c r="AT274" s="236" t="s">
        <v>469</v>
      </c>
      <c r="AU274" s="236" t="s">
        <v>82</v>
      </c>
      <c r="AY274" s="14" t="s">
        <v>182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4" t="s">
        <v>80</v>
      </c>
      <c r="BK274" s="237">
        <f>ROUND(I274*H274,2)</f>
        <v>0</v>
      </c>
      <c r="BL274" s="14" t="s">
        <v>887</v>
      </c>
      <c r="BM274" s="236" t="s">
        <v>3853</v>
      </c>
    </row>
    <row r="275" s="2" customFormat="1" ht="37.8" customHeight="1">
      <c r="A275" s="35"/>
      <c r="B275" s="36"/>
      <c r="C275" s="224" t="s">
        <v>958</v>
      </c>
      <c r="D275" s="224" t="s">
        <v>184</v>
      </c>
      <c r="E275" s="225" t="s">
        <v>3854</v>
      </c>
      <c r="F275" s="226" t="s">
        <v>3855</v>
      </c>
      <c r="G275" s="227" t="s">
        <v>236</v>
      </c>
      <c r="H275" s="228">
        <v>80</v>
      </c>
      <c r="I275" s="229"/>
      <c r="J275" s="230">
        <f>ROUND(I275*H275,2)</f>
        <v>0</v>
      </c>
      <c r="K275" s="231"/>
      <c r="L275" s="41"/>
      <c r="M275" s="232" t="s">
        <v>1</v>
      </c>
      <c r="N275" s="233" t="s">
        <v>38</v>
      </c>
      <c r="O275" s="88"/>
      <c r="P275" s="234">
        <f>O275*H275</f>
        <v>0</v>
      </c>
      <c r="Q275" s="234">
        <v>0</v>
      </c>
      <c r="R275" s="234">
        <f>Q275*H275</f>
        <v>0</v>
      </c>
      <c r="S275" s="234">
        <v>0</v>
      </c>
      <c r="T275" s="23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6" t="s">
        <v>631</v>
      </c>
      <c r="AT275" s="236" t="s">
        <v>184</v>
      </c>
      <c r="AU275" s="236" t="s">
        <v>82</v>
      </c>
      <c r="AY275" s="14" t="s">
        <v>182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4" t="s">
        <v>80</v>
      </c>
      <c r="BK275" s="237">
        <f>ROUND(I275*H275,2)</f>
        <v>0</v>
      </c>
      <c r="BL275" s="14" t="s">
        <v>631</v>
      </c>
      <c r="BM275" s="236" t="s">
        <v>3856</v>
      </c>
    </row>
    <row r="276" s="2" customFormat="1" ht="37.8" customHeight="1">
      <c r="A276" s="35"/>
      <c r="B276" s="36"/>
      <c r="C276" s="243" t="s">
        <v>962</v>
      </c>
      <c r="D276" s="243" t="s">
        <v>469</v>
      </c>
      <c r="E276" s="244" t="s">
        <v>3857</v>
      </c>
      <c r="F276" s="245" t="s">
        <v>3858</v>
      </c>
      <c r="G276" s="246" t="s">
        <v>236</v>
      </c>
      <c r="H276" s="247">
        <v>92</v>
      </c>
      <c r="I276" s="248"/>
      <c r="J276" s="249">
        <f>ROUND(I276*H276,2)</f>
        <v>0</v>
      </c>
      <c r="K276" s="250"/>
      <c r="L276" s="251"/>
      <c r="M276" s="252" t="s">
        <v>1</v>
      </c>
      <c r="N276" s="253" t="s">
        <v>38</v>
      </c>
      <c r="O276" s="88"/>
      <c r="P276" s="234">
        <f>O276*H276</f>
        <v>0</v>
      </c>
      <c r="Q276" s="234">
        <v>0.0030599999999999998</v>
      </c>
      <c r="R276" s="234">
        <f>Q276*H276</f>
        <v>0.28151999999999999</v>
      </c>
      <c r="S276" s="234">
        <v>0</v>
      </c>
      <c r="T276" s="23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6" t="s">
        <v>887</v>
      </c>
      <c r="AT276" s="236" t="s">
        <v>469</v>
      </c>
      <c r="AU276" s="236" t="s">
        <v>82</v>
      </c>
      <c r="AY276" s="14" t="s">
        <v>182</v>
      </c>
      <c r="BE276" s="237">
        <f>IF(N276="základní",J276,0)</f>
        <v>0</v>
      </c>
      <c r="BF276" s="237">
        <f>IF(N276="snížená",J276,0)</f>
        <v>0</v>
      </c>
      <c r="BG276" s="237">
        <f>IF(N276="zákl. přenesená",J276,0)</f>
        <v>0</v>
      </c>
      <c r="BH276" s="237">
        <f>IF(N276="sníž. přenesená",J276,0)</f>
        <v>0</v>
      </c>
      <c r="BI276" s="237">
        <f>IF(N276="nulová",J276,0)</f>
        <v>0</v>
      </c>
      <c r="BJ276" s="14" t="s">
        <v>80</v>
      </c>
      <c r="BK276" s="237">
        <f>ROUND(I276*H276,2)</f>
        <v>0</v>
      </c>
      <c r="BL276" s="14" t="s">
        <v>887</v>
      </c>
      <c r="BM276" s="236" t="s">
        <v>3859</v>
      </c>
    </row>
    <row r="277" s="2" customFormat="1" ht="16.5" customHeight="1">
      <c r="A277" s="35"/>
      <c r="B277" s="36"/>
      <c r="C277" s="224" t="s">
        <v>967</v>
      </c>
      <c r="D277" s="224" t="s">
        <v>184</v>
      </c>
      <c r="E277" s="225" t="s">
        <v>3860</v>
      </c>
      <c r="F277" s="226" t="s">
        <v>3861</v>
      </c>
      <c r="G277" s="227" t="s">
        <v>1177</v>
      </c>
      <c r="H277" s="228">
        <v>1</v>
      </c>
      <c r="I277" s="229"/>
      <c r="J277" s="230">
        <f>ROUND(I277*H277,2)</f>
        <v>0</v>
      </c>
      <c r="K277" s="231"/>
      <c r="L277" s="41"/>
      <c r="M277" s="232" t="s">
        <v>1</v>
      </c>
      <c r="N277" s="233" t="s">
        <v>38</v>
      </c>
      <c r="O277" s="88"/>
      <c r="P277" s="234">
        <f>O277*H277</f>
        <v>0</v>
      </c>
      <c r="Q277" s="234">
        <v>0</v>
      </c>
      <c r="R277" s="234">
        <f>Q277*H277</f>
        <v>0</v>
      </c>
      <c r="S277" s="234">
        <v>0</v>
      </c>
      <c r="T277" s="23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6" t="s">
        <v>631</v>
      </c>
      <c r="AT277" s="236" t="s">
        <v>184</v>
      </c>
      <c r="AU277" s="236" t="s">
        <v>82</v>
      </c>
      <c r="AY277" s="14" t="s">
        <v>182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4" t="s">
        <v>80</v>
      </c>
      <c r="BK277" s="237">
        <f>ROUND(I277*H277,2)</f>
        <v>0</v>
      </c>
      <c r="BL277" s="14" t="s">
        <v>631</v>
      </c>
      <c r="BM277" s="236" t="s">
        <v>3862</v>
      </c>
    </row>
    <row r="278" s="2" customFormat="1" ht="16.5" customHeight="1">
      <c r="A278" s="35"/>
      <c r="B278" s="36"/>
      <c r="C278" s="224" t="s">
        <v>971</v>
      </c>
      <c r="D278" s="224" t="s">
        <v>184</v>
      </c>
      <c r="E278" s="225" t="s">
        <v>3863</v>
      </c>
      <c r="F278" s="226" t="s">
        <v>3864</v>
      </c>
      <c r="G278" s="227" t="s">
        <v>1177</v>
      </c>
      <c r="H278" s="228">
        <v>1</v>
      </c>
      <c r="I278" s="229"/>
      <c r="J278" s="230">
        <f>ROUND(I278*H278,2)</f>
        <v>0</v>
      </c>
      <c r="K278" s="231"/>
      <c r="L278" s="41"/>
      <c r="M278" s="232" t="s">
        <v>1</v>
      </c>
      <c r="N278" s="233" t="s">
        <v>38</v>
      </c>
      <c r="O278" s="88"/>
      <c r="P278" s="234">
        <f>O278*H278</f>
        <v>0</v>
      </c>
      <c r="Q278" s="234">
        <v>0</v>
      </c>
      <c r="R278" s="234">
        <f>Q278*H278</f>
        <v>0</v>
      </c>
      <c r="S278" s="234">
        <v>0</v>
      </c>
      <c r="T278" s="23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6" t="s">
        <v>631</v>
      </c>
      <c r="AT278" s="236" t="s">
        <v>184</v>
      </c>
      <c r="AU278" s="236" t="s">
        <v>82</v>
      </c>
      <c r="AY278" s="14" t="s">
        <v>182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4" t="s">
        <v>80</v>
      </c>
      <c r="BK278" s="237">
        <f>ROUND(I278*H278,2)</f>
        <v>0</v>
      </c>
      <c r="BL278" s="14" t="s">
        <v>631</v>
      </c>
      <c r="BM278" s="236" t="s">
        <v>3865</v>
      </c>
    </row>
    <row r="279" s="2" customFormat="1" ht="21.75" customHeight="1">
      <c r="A279" s="35"/>
      <c r="B279" s="36"/>
      <c r="C279" s="224" t="s">
        <v>975</v>
      </c>
      <c r="D279" s="224" t="s">
        <v>184</v>
      </c>
      <c r="E279" s="225" t="s">
        <v>3866</v>
      </c>
      <c r="F279" s="226" t="s">
        <v>3867</v>
      </c>
      <c r="G279" s="227" t="s">
        <v>654</v>
      </c>
      <c r="H279" s="228">
        <v>50</v>
      </c>
      <c r="I279" s="229"/>
      <c r="J279" s="230">
        <f>ROUND(I279*H279,2)</f>
        <v>0</v>
      </c>
      <c r="K279" s="231"/>
      <c r="L279" s="41"/>
      <c r="M279" s="232" t="s">
        <v>1</v>
      </c>
      <c r="N279" s="233" t="s">
        <v>38</v>
      </c>
      <c r="O279" s="88"/>
      <c r="P279" s="234">
        <f>O279*H279</f>
        <v>0</v>
      </c>
      <c r="Q279" s="234">
        <v>0</v>
      </c>
      <c r="R279" s="234">
        <f>Q279*H279</f>
        <v>0</v>
      </c>
      <c r="S279" s="234">
        <v>0</v>
      </c>
      <c r="T279" s="23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6" t="s">
        <v>631</v>
      </c>
      <c r="AT279" s="236" t="s">
        <v>184</v>
      </c>
      <c r="AU279" s="236" t="s">
        <v>82</v>
      </c>
      <c r="AY279" s="14" t="s">
        <v>182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4" t="s">
        <v>80</v>
      </c>
      <c r="BK279" s="237">
        <f>ROUND(I279*H279,2)</f>
        <v>0</v>
      </c>
      <c r="BL279" s="14" t="s">
        <v>631</v>
      </c>
      <c r="BM279" s="236" t="s">
        <v>3868</v>
      </c>
    </row>
    <row r="280" s="2" customFormat="1" ht="21.75" customHeight="1">
      <c r="A280" s="35"/>
      <c r="B280" s="36"/>
      <c r="C280" s="224" t="s">
        <v>980</v>
      </c>
      <c r="D280" s="224" t="s">
        <v>184</v>
      </c>
      <c r="E280" s="225" t="s">
        <v>3869</v>
      </c>
      <c r="F280" s="226" t="s">
        <v>3870</v>
      </c>
      <c r="G280" s="227" t="s">
        <v>654</v>
      </c>
      <c r="H280" s="228">
        <v>100</v>
      </c>
      <c r="I280" s="229"/>
      <c r="J280" s="230">
        <f>ROUND(I280*H280,2)</f>
        <v>0</v>
      </c>
      <c r="K280" s="231"/>
      <c r="L280" s="41"/>
      <c r="M280" s="232" t="s">
        <v>1</v>
      </c>
      <c r="N280" s="233" t="s">
        <v>38</v>
      </c>
      <c r="O280" s="88"/>
      <c r="P280" s="234">
        <f>O280*H280</f>
        <v>0</v>
      </c>
      <c r="Q280" s="234">
        <v>0</v>
      </c>
      <c r="R280" s="234">
        <f>Q280*H280</f>
        <v>0</v>
      </c>
      <c r="S280" s="234">
        <v>0</v>
      </c>
      <c r="T280" s="23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6" t="s">
        <v>631</v>
      </c>
      <c r="AT280" s="236" t="s">
        <v>184</v>
      </c>
      <c r="AU280" s="236" t="s">
        <v>82</v>
      </c>
      <c r="AY280" s="14" t="s">
        <v>182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4" t="s">
        <v>80</v>
      </c>
      <c r="BK280" s="237">
        <f>ROUND(I280*H280,2)</f>
        <v>0</v>
      </c>
      <c r="BL280" s="14" t="s">
        <v>631</v>
      </c>
      <c r="BM280" s="236" t="s">
        <v>3871</v>
      </c>
    </row>
    <row r="281" s="12" customFormat="1" ht="25.92" customHeight="1">
      <c r="A281" s="12"/>
      <c r="B281" s="208"/>
      <c r="C281" s="209"/>
      <c r="D281" s="210" t="s">
        <v>72</v>
      </c>
      <c r="E281" s="211" t="s">
        <v>3872</v>
      </c>
      <c r="F281" s="211" t="s">
        <v>3873</v>
      </c>
      <c r="G281" s="209"/>
      <c r="H281" s="209"/>
      <c r="I281" s="212"/>
      <c r="J281" s="213">
        <f>BK281</f>
        <v>0</v>
      </c>
      <c r="K281" s="209"/>
      <c r="L281" s="214"/>
      <c r="M281" s="215"/>
      <c r="N281" s="216"/>
      <c r="O281" s="216"/>
      <c r="P281" s="217">
        <f>P282</f>
        <v>0</v>
      </c>
      <c r="Q281" s="216"/>
      <c r="R281" s="217">
        <f>R282</f>
        <v>0</v>
      </c>
      <c r="S281" s="216"/>
      <c r="T281" s="218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9" t="s">
        <v>187</v>
      </c>
      <c r="AT281" s="220" t="s">
        <v>72</v>
      </c>
      <c r="AU281" s="220" t="s">
        <v>73</v>
      </c>
      <c r="AY281" s="219" t="s">
        <v>182</v>
      </c>
      <c r="BK281" s="221">
        <f>BK282</f>
        <v>0</v>
      </c>
    </row>
    <row r="282" s="2" customFormat="1" ht="24.15" customHeight="1">
      <c r="A282" s="35"/>
      <c r="B282" s="36"/>
      <c r="C282" s="224" t="s">
        <v>984</v>
      </c>
      <c r="D282" s="224" t="s">
        <v>184</v>
      </c>
      <c r="E282" s="225" t="s">
        <v>3874</v>
      </c>
      <c r="F282" s="226" t="s">
        <v>3875</v>
      </c>
      <c r="G282" s="227" t="s">
        <v>654</v>
      </c>
      <c r="H282" s="228">
        <v>10</v>
      </c>
      <c r="I282" s="229"/>
      <c r="J282" s="230">
        <f>ROUND(I282*H282,2)</f>
        <v>0</v>
      </c>
      <c r="K282" s="231"/>
      <c r="L282" s="41"/>
      <c r="M282" s="232" t="s">
        <v>1</v>
      </c>
      <c r="N282" s="233" t="s">
        <v>38</v>
      </c>
      <c r="O282" s="88"/>
      <c r="P282" s="234">
        <f>O282*H282</f>
        <v>0</v>
      </c>
      <c r="Q282" s="234">
        <v>0</v>
      </c>
      <c r="R282" s="234">
        <f>Q282*H282</f>
        <v>0</v>
      </c>
      <c r="S282" s="234">
        <v>0</v>
      </c>
      <c r="T282" s="23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6" t="s">
        <v>2420</v>
      </c>
      <c r="AT282" s="236" t="s">
        <v>184</v>
      </c>
      <c r="AU282" s="236" t="s">
        <v>80</v>
      </c>
      <c r="AY282" s="14" t="s">
        <v>182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4" t="s">
        <v>80</v>
      </c>
      <c r="BK282" s="237">
        <f>ROUND(I282*H282,2)</f>
        <v>0</v>
      </c>
      <c r="BL282" s="14" t="s">
        <v>2420</v>
      </c>
      <c r="BM282" s="236" t="s">
        <v>3876</v>
      </c>
    </row>
    <row r="283" s="12" customFormat="1" ht="25.92" customHeight="1">
      <c r="A283" s="12"/>
      <c r="B283" s="208"/>
      <c r="C283" s="209"/>
      <c r="D283" s="210" t="s">
        <v>72</v>
      </c>
      <c r="E283" s="211" t="s">
        <v>146</v>
      </c>
      <c r="F283" s="211" t="s">
        <v>3022</v>
      </c>
      <c r="G283" s="209"/>
      <c r="H283" s="209"/>
      <c r="I283" s="212"/>
      <c r="J283" s="213">
        <f>BK283</f>
        <v>0</v>
      </c>
      <c r="K283" s="209"/>
      <c r="L283" s="214"/>
      <c r="M283" s="215"/>
      <c r="N283" s="216"/>
      <c r="O283" s="216"/>
      <c r="P283" s="217">
        <f>P284+P287</f>
        <v>0</v>
      </c>
      <c r="Q283" s="216"/>
      <c r="R283" s="217">
        <f>R284+R287</f>
        <v>0</v>
      </c>
      <c r="S283" s="216"/>
      <c r="T283" s="218">
        <f>T284+T287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9" t="s">
        <v>202</v>
      </c>
      <c r="AT283" s="220" t="s">
        <v>72</v>
      </c>
      <c r="AU283" s="220" t="s">
        <v>73</v>
      </c>
      <c r="AY283" s="219" t="s">
        <v>182</v>
      </c>
      <c r="BK283" s="221">
        <f>BK284+BK287</f>
        <v>0</v>
      </c>
    </row>
    <row r="284" s="12" customFormat="1" ht="22.8" customHeight="1">
      <c r="A284" s="12"/>
      <c r="B284" s="208"/>
      <c r="C284" s="209"/>
      <c r="D284" s="210" t="s">
        <v>72</v>
      </c>
      <c r="E284" s="222" t="s">
        <v>3023</v>
      </c>
      <c r="F284" s="222" t="s">
        <v>3024</v>
      </c>
      <c r="G284" s="209"/>
      <c r="H284" s="209"/>
      <c r="I284" s="212"/>
      <c r="J284" s="223">
        <f>BK284</f>
        <v>0</v>
      </c>
      <c r="K284" s="209"/>
      <c r="L284" s="214"/>
      <c r="M284" s="215"/>
      <c r="N284" s="216"/>
      <c r="O284" s="216"/>
      <c r="P284" s="217">
        <f>SUM(P285:P286)</f>
        <v>0</v>
      </c>
      <c r="Q284" s="216"/>
      <c r="R284" s="217">
        <f>SUM(R285:R286)</f>
        <v>0</v>
      </c>
      <c r="S284" s="216"/>
      <c r="T284" s="218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9" t="s">
        <v>202</v>
      </c>
      <c r="AT284" s="220" t="s">
        <v>72</v>
      </c>
      <c r="AU284" s="220" t="s">
        <v>80</v>
      </c>
      <c r="AY284" s="219" t="s">
        <v>182</v>
      </c>
      <c r="BK284" s="221">
        <f>SUM(BK285:BK286)</f>
        <v>0</v>
      </c>
    </row>
    <row r="285" s="2" customFormat="1" ht="16.5" customHeight="1">
      <c r="A285" s="35"/>
      <c r="B285" s="36"/>
      <c r="C285" s="224" t="s">
        <v>989</v>
      </c>
      <c r="D285" s="224" t="s">
        <v>184</v>
      </c>
      <c r="E285" s="225" t="s">
        <v>3025</v>
      </c>
      <c r="F285" s="226" t="s">
        <v>3026</v>
      </c>
      <c r="G285" s="227" t="s">
        <v>1177</v>
      </c>
      <c r="H285" s="228">
        <v>1</v>
      </c>
      <c r="I285" s="229"/>
      <c r="J285" s="230">
        <f>ROUND(I285*H285,2)</f>
        <v>0</v>
      </c>
      <c r="K285" s="231"/>
      <c r="L285" s="41"/>
      <c r="M285" s="232" t="s">
        <v>1</v>
      </c>
      <c r="N285" s="233" t="s">
        <v>38</v>
      </c>
      <c r="O285" s="88"/>
      <c r="P285" s="234">
        <f>O285*H285</f>
        <v>0</v>
      </c>
      <c r="Q285" s="234">
        <v>0</v>
      </c>
      <c r="R285" s="234">
        <f>Q285*H285</f>
        <v>0</v>
      </c>
      <c r="S285" s="234">
        <v>0</v>
      </c>
      <c r="T285" s="23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6" t="s">
        <v>3027</v>
      </c>
      <c r="AT285" s="236" t="s">
        <v>184</v>
      </c>
      <c r="AU285" s="236" t="s">
        <v>82</v>
      </c>
      <c r="AY285" s="14" t="s">
        <v>182</v>
      </c>
      <c r="BE285" s="237">
        <f>IF(N285="základní",J285,0)</f>
        <v>0</v>
      </c>
      <c r="BF285" s="237">
        <f>IF(N285="snížená",J285,0)</f>
        <v>0</v>
      </c>
      <c r="BG285" s="237">
        <f>IF(N285="zákl. přenesená",J285,0)</f>
        <v>0</v>
      </c>
      <c r="BH285" s="237">
        <f>IF(N285="sníž. přenesená",J285,0)</f>
        <v>0</v>
      </c>
      <c r="BI285" s="237">
        <f>IF(N285="nulová",J285,0)</f>
        <v>0</v>
      </c>
      <c r="BJ285" s="14" t="s">
        <v>80</v>
      </c>
      <c r="BK285" s="237">
        <f>ROUND(I285*H285,2)</f>
        <v>0</v>
      </c>
      <c r="BL285" s="14" t="s">
        <v>3027</v>
      </c>
      <c r="BM285" s="236" t="s">
        <v>3877</v>
      </c>
    </row>
    <row r="286" s="2" customFormat="1" ht="16.5" customHeight="1">
      <c r="A286" s="35"/>
      <c r="B286" s="36"/>
      <c r="C286" s="224" t="s">
        <v>993</v>
      </c>
      <c r="D286" s="224" t="s">
        <v>184</v>
      </c>
      <c r="E286" s="225" t="s">
        <v>3029</v>
      </c>
      <c r="F286" s="226" t="s">
        <v>3030</v>
      </c>
      <c r="G286" s="227" t="s">
        <v>1177</v>
      </c>
      <c r="H286" s="228">
        <v>1</v>
      </c>
      <c r="I286" s="229"/>
      <c r="J286" s="230">
        <f>ROUND(I286*H286,2)</f>
        <v>0</v>
      </c>
      <c r="K286" s="231"/>
      <c r="L286" s="41"/>
      <c r="M286" s="232" t="s">
        <v>1</v>
      </c>
      <c r="N286" s="233" t="s">
        <v>38</v>
      </c>
      <c r="O286" s="88"/>
      <c r="P286" s="234">
        <f>O286*H286</f>
        <v>0</v>
      </c>
      <c r="Q286" s="234">
        <v>0</v>
      </c>
      <c r="R286" s="234">
        <f>Q286*H286</f>
        <v>0</v>
      </c>
      <c r="S286" s="234">
        <v>0</v>
      </c>
      <c r="T286" s="23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6" t="s">
        <v>3027</v>
      </c>
      <c r="AT286" s="236" t="s">
        <v>184</v>
      </c>
      <c r="AU286" s="236" t="s">
        <v>82</v>
      </c>
      <c r="AY286" s="14" t="s">
        <v>182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4" t="s">
        <v>80</v>
      </c>
      <c r="BK286" s="237">
        <f>ROUND(I286*H286,2)</f>
        <v>0</v>
      </c>
      <c r="BL286" s="14" t="s">
        <v>3027</v>
      </c>
      <c r="BM286" s="236" t="s">
        <v>3878</v>
      </c>
    </row>
    <row r="287" s="12" customFormat="1" ht="22.8" customHeight="1">
      <c r="A287" s="12"/>
      <c r="B287" s="208"/>
      <c r="C287" s="209"/>
      <c r="D287" s="210" t="s">
        <v>72</v>
      </c>
      <c r="E287" s="222" t="s">
        <v>3032</v>
      </c>
      <c r="F287" s="222" t="s">
        <v>3033</v>
      </c>
      <c r="G287" s="209"/>
      <c r="H287" s="209"/>
      <c r="I287" s="212"/>
      <c r="J287" s="223">
        <f>BK287</f>
        <v>0</v>
      </c>
      <c r="K287" s="209"/>
      <c r="L287" s="214"/>
      <c r="M287" s="215"/>
      <c r="N287" s="216"/>
      <c r="O287" s="216"/>
      <c r="P287" s="217">
        <f>P288</f>
        <v>0</v>
      </c>
      <c r="Q287" s="216"/>
      <c r="R287" s="217">
        <f>R288</f>
        <v>0</v>
      </c>
      <c r="S287" s="216"/>
      <c r="T287" s="218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9" t="s">
        <v>202</v>
      </c>
      <c r="AT287" s="220" t="s">
        <v>72</v>
      </c>
      <c r="AU287" s="220" t="s">
        <v>80</v>
      </c>
      <c r="AY287" s="219" t="s">
        <v>182</v>
      </c>
      <c r="BK287" s="221">
        <f>BK288</f>
        <v>0</v>
      </c>
    </row>
    <row r="288" s="2" customFormat="1" ht="16.5" customHeight="1">
      <c r="A288" s="35"/>
      <c r="B288" s="36"/>
      <c r="C288" s="224" t="s">
        <v>997</v>
      </c>
      <c r="D288" s="224" t="s">
        <v>184</v>
      </c>
      <c r="E288" s="225" t="s">
        <v>3034</v>
      </c>
      <c r="F288" s="226" t="s">
        <v>3035</v>
      </c>
      <c r="G288" s="227" t="s">
        <v>1177</v>
      </c>
      <c r="H288" s="228">
        <v>1</v>
      </c>
      <c r="I288" s="229"/>
      <c r="J288" s="230">
        <f>ROUND(I288*H288,2)</f>
        <v>0</v>
      </c>
      <c r="K288" s="231"/>
      <c r="L288" s="41"/>
      <c r="M288" s="238" t="s">
        <v>1</v>
      </c>
      <c r="N288" s="239" t="s">
        <v>38</v>
      </c>
      <c r="O288" s="240"/>
      <c r="P288" s="241">
        <f>O288*H288</f>
        <v>0</v>
      </c>
      <c r="Q288" s="241">
        <v>0</v>
      </c>
      <c r="R288" s="241">
        <f>Q288*H288</f>
        <v>0</v>
      </c>
      <c r="S288" s="241">
        <v>0</v>
      </c>
      <c r="T288" s="24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6" t="s">
        <v>3027</v>
      </c>
      <c r="AT288" s="236" t="s">
        <v>184</v>
      </c>
      <c r="AU288" s="236" t="s">
        <v>82</v>
      </c>
      <c r="AY288" s="14" t="s">
        <v>182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4" t="s">
        <v>80</v>
      </c>
      <c r="BK288" s="237">
        <f>ROUND(I288*H288,2)</f>
        <v>0</v>
      </c>
      <c r="BL288" s="14" t="s">
        <v>3027</v>
      </c>
      <c r="BM288" s="236" t="s">
        <v>3879</v>
      </c>
    </row>
    <row r="289" s="2" customFormat="1" ht="6.96" customHeight="1">
      <c r="A289" s="35"/>
      <c r="B289" s="63"/>
      <c r="C289" s="64"/>
      <c r="D289" s="64"/>
      <c r="E289" s="64"/>
      <c r="F289" s="64"/>
      <c r="G289" s="64"/>
      <c r="H289" s="64"/>
      <c r="I289" s="64"/>
      <c r="J289" s="64"/>
      <c r="K289" s="64"/>
      <c r="L289" s="41"/>
      <c r="M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</row>
  </sheetData>
  <sheetProtection sheet="1" autoFilter="0" formatColumns="0" formatRows="0" objects="1" scenarios="1" spinCount="100000" saltValue="QBb03KP6+PoHtNi5nkvC+pvdFeNHKcE8doBSbp9Dwk4NK+68a5Cq6zMKqZZPR4wDBuaSklpY1OkG+vfikSycNQ==" hashValue="requPwGglgfSSuCtaOHZ1+iVbhmc9LeAVBn6Whqta4PJSaDT8u9Cd7uAN25/53Tyf15lnAwtghn27IFZBmmnlg==" algorithmName="SHA-512" password="CC35"/>
  <autoFilter ref="C124:K28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3880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ROUND(J134,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ROUND((SUM(BE134:BE239)),  2)</f>
        <v>0</v>
      </c>
      <c r="G33" s="35"/>
      <c r="H33" s="35"/>
      <c r="I33" s="161">
        <v>0.20999999999999999</v>
      </c>
      <c r="J33" s="160">
        <f>ROUND(((SUM(BE134:BE239))*I33),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ROUND((SUM(BF134:BF239)),  2)</f>
        <v>0</v>
      </c>
      <c r="G34" s="35"/>
      <c r="H34" s="35"/>
      <c r="I34" s="161">
        <v>0.12</v>
      </c>
      <c r="J34" s="160">
        <f>ROUND(((SUM(BF134:BF239))*I34),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ROUND((SUM(BG134:BG239)),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ROUND((SUM(BH134:BH239)),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ROUND((SUM(BI134:BI239)),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05 - Vytápění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J134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156</v>
      </c>
      <c r="E97" s="188"/>
      <c r="F97" s="188"/>
      <c r="G97" s="188"/>
      <c r="H97" s="188"/>
      <c r="I97" s="188"/>
      <c r="J97" s="189">
        <f>J135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405</v>
      </c>
      <c r="E98" s="193"/>
      <c r="F98" s="193"/>
      <c r="G98" s="193"/>
      <c r="H98" s="193"/>
      <c r="I98" s="193"/>
      <c r="J98" s="194">
        <f>J136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30"/>
      <c r="D99" s="192" t="s">
        <v>159</v>
      </c>
      <c r="E99" s="193"/>
      <c r="F99" s="193"/>
      <c r="G99" s="193"/>
      <c r="H99" s="193"/>
      <c r="I99" s="193"/>
      <c r="J99" s="194">
        <f>J138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30"/>
      <c r="D100" s="192" t="s">
        <v>408</v>
      </c>
      <c r="E100" s="193"/>
      <c r="F100" s="193"/>
      <c r="G100" s="193"/>
      <c r="H100" s="193"/>
      <c r="I100" s="193"/>
      <c r="J100" s="194">
        <f>J144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5"/>
      <c r="C101" s="186"/>
      <c r="D101" s="187" t="s">
        <v>160</v>
      </c>
      <c r="E101" s="188"/>
      <c r="F101" s="188"/>
      <c r="G101" s="188"/>
      <c r="H101" s="188"/>
      <c r="I101" s="188"/>
      <c r="J101" s="189">
        <f>J147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1"/>
      <c r="C102" s="130"/>
      <c r="D102" s="192" t="s">
        <v>411</v>
      </c>
      <c r="E102" s="193"/>
      <c r="F102" s="193"/>
      <c r="G102" s="193"/>
      <c r="H102" s="193"/>
      <c r="I102" s="193"/>
      <c r="J102" s="194">
        <f>J148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2955</v>
      </c>
      <c r="E103" s="193"/>
      <c r="F103" s="193"/>
      <c r="G103" s="193"/>
      <c r="H103" s="193"/>
      <c r="I103" s="193"/>
      <c r="J103" s="194">
        <f>J157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3881</v>
      </c>
      <c r="E104" s="193"/>
      <c r="F104" s="193"/>
      <c r="G104" s="193"/>
      <c r="H104" s="193"/>
      <c r="I104" s="193"/>
      <c r="J104" s="194">
        <f>J163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3882</v>
      </c>
      <c r="E105" s="193"/>
      <c r="F105" s="193"/>
      <c r="G105" s="193"/>
      <c r="H105" s="193"/>
      <c r="I105" s="193"/>
      <c r="J105" s="194">
        <f>J167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3883</v>
      </c>
      <c r="E106" s="193"/>
      <c r="F106" s="193"/>
      <c r="G106" s="193"/>
      <c r="H106" s="193"/>
      <c r="I106" s="193"/>
      <c r="J106" s="194">
        <f>J173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30"/>
      <c r="D107" s="192" t="s">
        <v>3884</v>
      </c>
      <c r="E107" s="193"/>
      <c r="F107" s="193"/>
      <c r="G107" s="193"/>
      <c r="H107" s="193"/>
      <c r="I107" s="193"/>
      <c r="J107" s="194">
        <f>J192</f>
        <v>0</v>
      </c>
      <c r="K107" s="130"/>
      <c r="L107" s="19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1"/>
      <c r="C108" s="130"/>
      <c r="D108" s="192" t="s">
        <v>3885</v>
      </c>
      <c r="E108" s="193"/>
      <c r="F108" s="193"/>
      <c r="G108" s="193"/>
      <c r="H108" s="193"/>
      <c r="I108" s="193"/>
      <c r="J108" s="194">
        <f>J207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1"/>
      <c r="C109" s="130"/>
      <c r="D109" s="192" t="s">
        <v>422</v>
      </c>
      <c r="E109" s="193"/>
      <c r="F109" s="193"/>
      <c r="G109" s="193"/>
      <c r="H109" s="193"/>
      <c r="I109" s="193"/>
      <c r="J109" s="194">
        <f>J225</f>
        <v>0</v>
      </c>
      <c r="K109" s="130"/>
      <c r="L109" s="19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5"/>
      <c r="C110" s="186"/>
      <c r="D110" s="187" t="s">
        <v>425</v>
      </c>
      <c r="E110" s="188"/>
      <c r="F110" s="188"/>
      <c r="G110" s="188"/>
      <c r="H110" s="188"/>
      <c r="I110" s="188"/>
      <c r="J110" s="189">
        <f>J231</f>
        <v>0</v>
      </c>
      <c r="K110" s="186"/>
      <c r="L110" s="19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1"/>
      <c r="C111" s="130"/>
      <c r="D111" s="192" t="s">
        <v>3886</v>
      </c>
      <c r="E111" s="193"/>
      <c r="F111" s="193"/>
      <c r="G111" s="193"/>
      <c r="H111" s="193"/>
      <c r="I111" s="193"/>
      <c r="J111" s="194">
        <f>J232</f>
        <v>0</v>
      </c>
      <c r="K111" s="130"/>
      <c r="L111" s="19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5"/>
      <c r="C112" s="186"/>
      <c r="D112" s="187" t="s">
        <v>3425</v>
      </c>
      <c r="E112" s="188"/>
      <c r="F112" s="188"/>
      <c r="G112" s="188"/>
      <c r="H112" s="188"/>
      <c r="I112" s="188"/>
      <c r="J112" s="189">
        <f>J234</f>
        <v>0</v>
      </c>
      <c r="K112" s="186"/>
      <c r="L112" s="19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5"/>
      <c r="C113" s="186"/>
      <c r="D113" s="187" t="s">
        <v>2956</v>
      </c>
      <c r="E113" s="188"/>
      <c r="F113" s="188"/>
      <c r="G113" s="188"/>
      <c r="H113" s="188"/>
      <c r="I113" s="188"/>
      <c r="J113" s="189">
        <f>J236</f>
        <v>0</v>
      </c>
      <c r="K113" s="186"/>
      <c r="L113" s="19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1"/>
      <c r="C114" s="130"/>
      <c r="D114" s="192" t="s">
        <v>2957</v>
      </c>
      <c r="E114" s="193"/>
      <c r="F114" s="193"/>
      <c r="G114" s="193"/>
      <c r="H114" s="193"/>
      <c r="I114" s="193"/>
      <c r="J114" s="194">
        <f>J237</f>
        <v>0</v>
      </c>
      <c r="K114" s="130"/>
      <c r="L114" s="19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="2" customFormat="1" ht="6.96" customHeight="1">
      <c r="A120" s="35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167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6.25" customHeight="1">
      <c r="A124" s="35"/>
      <c r="B124" s="36"/>
      <c r="C124" s="37"/>
      <c r="D124" s="37"/>
      <c r="E124" s="180" t="str">
        <f>E7</f>
        <v>Dejvické divadlo-Přístavba a stavební úpravy objektu č.p.1084, k.ú. Dejvice, Zelená 15a,Praha 6</v>
      </c>
      <c r="F124" s="29"/>
      <c r="G124" s="29"/>
      <c r="H124" s="29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149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73" t="str">
        <f>E9</f>
        <v>05 - Vytápění</v>
      </c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20</v>
      </c>
      <c r="D128" s="37"/>
      <c r="E128" s="37"/>
      <c r="F128" s="24" t="str">
        <f>F12</f>
        <v xml:space="preserve"> </v>
      </c>
      <c r="G128" s="37"/>
      <c r="H128" s="37"/>
      <c r="I128" s="29" t="s">
        <v>22</v>
      </c>
      <c r="J128" s="76" t="str">
        <f>IF(J12="","",J12)</f>
        <v>15. 12. 2024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24</v>
      </c>
      <c r="D130" s="37"/>
      <c r="E130" s="37"/>
      <c r="F130" s="24" t="str">
        <f>E15</f>
        <v xml:space="preserve"> </v>
      </c>
      <c r="G130" s="37"/>
      <c r="H130" s="37"/>
      <c r="I130" s="29" t="s">
        <v>29</v>
      </c>
      <c r="J130" s="33" t="str">
        <f>E21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27</v>
      </c>
      <c r="D131" s="37"/>
      <c r="E131" s="37"/>
      <c r="F131" s="24" t="str">
        <f>IF(E18="","",E18)</f>
        <v>Vyplň údaj</v>
      </c>
      <c r="G131" s="37"/>
      <c r="H131" s="37"/>
      <c r="I131" s="29" t="s">
        <v>31</v>
      </c>
      <c r="J131" s="33" t="str">
        <f>E24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0.32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1" customFormat="1" ht="29.28" customHeight="1">
      <c r="A133" s="196"/>
      <c r="B133" s="197"/>
      <c r="C133" s="198" t="s">
        <v>168</v>
      </c>
      <c r="D133" s="199" t="s">
        <v>58</v>
      </c>
      <c r="E133" s="199" t="s">
        <v>54</v>
      </c>
      <c r="F133" s="199" t="s">
        <v>55</v>
      </c>
      <c r="G133" s="199" t="s">
        <v>169</v>
      </c>
      <c r="H133" s="199" t="s">
        <v>170</v>
      </c>
      <c r="I133" s="199" t="s">
        <v>171</v>
      </c>
      <c r="J133" s="200" t="s">
        <v>153</v>
      </c>
      <c r="K133" s="201" t="s">
        <v>172</v>
      </c>
      <c r="L133" s="202"/>
      <c r="M133" s="97" t="s">
        <v>1</v>
      </c>
      <c r="N133" s="98" t="s">
        <v>37</v>
      </c>
      <c r="O133" s="98" t="s">
        <v>173</v>
      </c>
      <c r="P133" s="98" t="s">
        <v>174</v>
      </c>
      <c r="Q133" s="98" t="s">
        <v>175</v>
      </c>
      <c r="R133" s="98" t="s">
        <v>176</v>
      </c>
      <c r="S133" s="98" t="s">
        <v>177</v>
      </c>
      <c r="T133" s="99" t="s">
        <v>178</v>
      </c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</row>
    <row r="134" s="2" customFormat="1" ht="22.8" customHeight="1">
      <c r="A134" s="35"/>
      <c r="B134" s="36"/>
      <c r="C134" s="104" t="s">
        <v>179</v>
      </c>
      <c r="D134" s="37"/>
      <c r="E134" s="37"/>
      <c r="F134" s="37"/>
      <c r="G134" s="37"/>
      <c r="H134" s="37"/>
      <c r="I134" s="37"/>
      <c r="J134" s="203">
        <f>BK134</f>
        <v>0</v>
      </c>
      <c r="K134" s="37"/>
      <c r="L134" s="41"/>
      <c r="M134" s="100"/>
      <c r="N134" s="204"/>
      <c r="O134" s="101"/>
      <c r="P134" s="205">
        <f>P135+P147+P231+P234+P236</f>
        <v>0</v>
      </c>
      <c r="Q134" s="101"/>
      <c r="R134" s="205">
        <f>R135+R147+R231+R234+R236</f>
        <v>0.75586120000000001</v>
      </c>
      <c r="S134" s="101"/>
      <c r="T134" s="206">
        <f>T135+T147+T231+T234+T236</f>
        <v>0.69924000000000008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72</v>
      </c>
      <c r="AU134" s="14" t="s">
        <v>155</v>
      </c>
      <c r="BK134" s="207">
        <f>BK135+BK147+BK231+BK234+BK236</f>
        <v>0</v>
      </c>
    </row>
    <row r="135" s="12" customFormat="1" ht="25.92" customHeight="1">
      <c r="A135" s="12"/>
      <c r="B135" s="208"/>
      <c r="C135" s="209"/>
      <c r="D135" s="210" t="s">
        <v>72</v>
      </c>
      <c r="E135" s="211" t="s">
        <v>180</v>
      </c>
      <c r="F135" s="211" t="s">
        <v>181</v>
      </c>
      <c r="G135" s="209"/>
      <c r="H135" s="209"/>
      <c r="I135" s="212"/>
      <c r="J135" s="213">
        <f>BK135</f>
        <v>0</v>
      </c>
      <c r="K135" s="209"/>
      <c r="L135" s="214"/>
      <c r="M135" s="215"/>
      <c r="N135" s="216"/>
      <c r="O135" s="216"/>
      <c r="P135" s="217">
        <f>P136+P138+P144</f>
        <v>0</v>
      </c>
      <c r="Q135" s="216"/>
      <c r="R135" s="217">
        <f>R136+R138+R144</f>
        <v>0.0088000000000000005</v>
      </c>
      <c r="S135" s="216"/>
      <c r="T135" s="218">
        <f>T136+T138+T144</f>
        <v>0.0080000000000000002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9" t="s">
        <v>80</v>
      </c>
      <c r="AT135" s="220" t="s">
        <v>72</v>
      </c>
      <c r="AU135" s="220" t="s">
        <v>73</v>
      </c>
      <c r="AY135" s="219" t="s">
        <v>182</v>
      </c>
      <c r="BK135" s="221">
        <f>BK136+BK138+BK144</f>
        <v>0</v>
      </c>
    </row>
    <row r="136" s="12" customFormat="1" ht="22.8" customHeight="1">
      <c r="A136" s="12"/>
      <c r="B136" s="208"/>
      <c r="C136" s="209"/>
      <c r="D136" s="210" t="s">
        <v>72</v>
      </c>
      <c r="E136" s="222" t="s">
        <v>206</v>
      </c>
      <c r="F136" s="222" t="s">
        <v>988</v>
      </c>
      <c r="G136" s="209"/>
      <c r="H136" s="209"/>
      <c r="I136" s="212"/>
      <c r="J136" s="223">
        <f>BK136</f>
        <v>0</v>
      </c>
      <c r="K136" s="209"/>
      <c r="L136" s="214"/>
      <c r="M136" s="215"/>
      <c r="N136" s="216"/>
      <c r="O136" s="216"/>
      <c r="P136" s="217">
        <f>P137</f>
        <v>0</v>
      </c>
      <c r="Q136" s="216"/>
      <c r="R136" s="217">
        <f>R137</f>
        <v>0.0088000000000000005</v>
      </c>
      <c r="S136" s="216"/>
      <c r="T136" s="218">
        <f>T137</f>
        <v>0.0080000000000000002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9" t="s">
        <v>80</v>
      </c>
      <c r="AT136" s="220" t="s">
        <v>72</v>
      </c>
      <c r="AU136" s="220" t="s">
        <v>80</v>
      </c>
      <c r="AY136" s="219" t="s">
        <v>182</v>
      </c>
      <c r="BK136" s="221">
        <f>BK137</f>
        <v>0</v>
      </c>
    </row>
    <row r="137" s="2" customFormat="1" ht="24.15" customHeight="1">
      <c r="A137" s="35"/>
      <c r="B137" s="36"/>
      <c r="C137" s="224" t="s">
        <v>80</v>
      </c>
      <c r="D137" s="224" t="s">
        <v>184</v>
      </c>
      <c r="E137" s="225" t="s">
        <v>3887</v>
      </c>
      <c r="F137" s="226" t="s">
        <v>3888</v>
      </c>
      <c r="G137" s="227" t="s">
        <v>197</v>
      </c>
      <c r="H137" s="228">
        <v>40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0.00022000000000000001</v>
      </c>
      <c r="R137" s="234">
        <f>Q137*H137</f>
        <v>0.0088000000000000005</v>
      </c>
      <c r="S137" s="234">
        <v>0.00020000000000000001</v>
      </c>
      <c r="T137" s="235">
        <f>S137*H137</f>
        <v>0.0080000000000000002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187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187</v>
      </c>
      <c r="BM137" s="236" t="s">
        <v>3889</v>
      </c>
    </row>
    <row r="138" s="12" customFormat="1" ht="22.8" customHeight="1">
      <c r="A138" s="12"/>
      <c r="B138" s="208"/>
      <c r="C138" s="209"/>
      <c r="D138" s="210" t="s">
        <v>72</v>
      </c>
      <c r="E138" s="222" t="s">
        <v>306</v>
      </c>
      <c r="F138" s="222" t="s">
        <v>307</v>
      </c>
      <c r="G138" s="209"/>
      <c r="H138" s="209"/>
      <c r="I138" s="212"/>
      <c r="J138" s="223">
        <f>BK138</f>
        <v>0</v>
      </c>
      <c r="K138" s="209"/>
      <c r="L138" s="214"/>
      <c r="M138" s="215"/>
      <c r="N138" s="216"/>
      <c r="O138" s="216"/>
      <c r="P138" s="217">
        <f>SUM(P139:P143)</f>
        <v>0</v>
      </c>
      <c r="Q138" s="216"/>
      <c r="R138" s="217">
        <f>SUM(R139:R143)</f>
        <v>0</v>
      </c>
      <c r="S138" s="216"/>
      <c r="T138" s="218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9" t="s">
        <v>80</v>
      </c>
      <c r="AT138" s="220" t="s">
        <v>72</v>
      </c>
      <c r="AU138" s="220" t="s">
        <v>80</v>
      </c>
      <c r="AY138" s="219" t="s">
        <v>182</v>
      </c>
      <c r="BK138" s="221">
        <f>SUM(BK139:BK143)</f>
        <v>0</v>
      </c>
    </row>
    <row r="139" s="2" customFormat="1" ht="24.15" customHeight="1">
      <c r="A139" s="35"/>
      <c r="B139" s="36"/>
      <c r="C139" s="224" t="s">
        <v>82</v>
      </c>
      <c r="D139" s="224" t="s">
        <v>184</v>
      </c>
      <c r="E139" s="225" t="s">
        <v>309</v>
      </c>
      <c r="F139" s="226" t="s">
        <v>310</v>
      </c>
      <c r="G139" s="227" t="s">
        <v>220</v>
      </c>
      <c r="H139" s="228">
        <v>0.69899999999999995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187</v>
      </c>
      <c r="AT139" s="236" t="s">
        <v>184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187</v>
      </c>
      <c r="BM139" s="236" t="s">
        <v>3890</v>
      </c>
    </row>
    <row r="140" s="2" customFormat="1" ht="33" customHeight="1">
      <c r="A140" s="35"/>
      <c r="B140" s="36"/>
      <c r="C140" s="224" t="s">
        <v>194</v>
      </c>
      <c r="D140" s="224" t="s">
        <v>184</v>
      </c>
      <c r="E140" s="225" t="s">
        <v>313</v>
      </c>
      <c r="F140" s="226" t="s">
        <v>314</v>
      </c>
      <c r="G140" s="227" t="s">
        <v>220</v>
      </c>
      <c r="H140" s="228">
        <v>3.4950000000000001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187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187</v>
      </c>
      <c r="BM140" s="236" t="s">
        <v>3891</v>
      </c>
    </row>
    <row r="141" s="2" customFormat="1" ht="24.15" customHeight="1">
      <c r="A141" s="35"/>
      <c r="B141" s="36"/>
      <c r="C141" s="224" t="s">
        <v>187</v>
      </c>
      <c r="D141" s="224" t="s">
        <v>184</v>
      </c>
      <c r="E141" s="225" t="s">
        <v>317</v>
      </c>
      <c r="F141" s="226" t="s">
        <v>318</v>
      </c>
      <c r="G141" s="227" t="s">
        <v>220</v>
      </c>
      <c r="H141" s="228">
        <v>0.69899999999999995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187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187</v>
      </c>
      <c r="BM141" s="236" t="s">
        <v>3892</v>
      </c>
    </row>
    <row r="142" s="2" customFormat="1" ht="24.15" customHeight="1">
      <c r="A142" s="35"/>
      <c r="B142" s="36"/>
      <c r="C142" s="224" t="s">
        <v>202</v>
      </c>
      <c r="D142" s="224" t="s">
        <v>184</v>
      </c>
      <c r="E142" s="225" t="s">
        <v>321</v>
      </c>
      <c r="F142" s="226" t="s">
        <v>322</v>
      </c>
      <c r="G142" s="227" t="s">
        <v>220</v>
      </c>
      <c r="H142" s="228">
        <v>13.281000000000001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187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187</v>
      </c>
      <c r="BM142" s="236" t="s">
        <v>3893</v>
      </c>
    </row>
    <row r="143" s="2" customFormat="1" ht="33" customHeight="1">
      <c r="A143" s="35"/>
      <c r="B143" s="36"/>
      <c r="C143" s="224" t="s">
        <v>206</v>
      </c>
      <c r="D143" s="224" t="s">
        <v>184</v>
      </c>
      <c r="E143" s="225" t="s">
        <v>325</v>
      </c>
      <c r="F143" s="226" t="s">
        <v>326</v>
      </c>
      <c r="G143" s="227" t="s">
        <v>220</v>
      </c>
      <c r="H143" s="228">
        <v>0.69899999999999995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187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187</v>
      </c>
      <c r="BM143" s="236" t="s">
        <v>3894</v>
      </c>
    </row>
    <row r="144" s="12" customFormat="1" ht="22.8" customHeight="1">
      <c r="A144" s="12"/>
      <c r="B144" s="208"/>
      <c r="C144" s="209"/>
      <c r="D144" s="210" t="s">
        <v>72</v>
      </c>
      <c r="E144" s="222" t="s">
        <v>1441</v>
      </c>
      <c r="F144" s="222" t="s">
        <v>1442</v>
      </c>
      <c r="G144" s="209"/>
      <c r="H144" s="209"/>
      <c r="I144" s="212"/>
      <c r="J144" s="223">
        <f>BK144</f>
        <v>0</v>
      </c>
      <c r="K144" s="209"/>
      <c r="L144" s="214"/>
      <c r="M144" s="215"/>
      <c r="N144" s="216"/>
      <c r="O144" s="216"/>
      <c r="P144" s="217">
        <f>SUM(P145:P146)</f>
        <v>0</v>
      </c>
      <c r="Q144" s="216"/>
      <c r="R144" s="217">
        <f>SUM(R145:R146)</f>
        <v>0</v>
      </c>
      <c r="S144" s="216"/>
      <c r="T144" s="21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9" t="s">
        <v>80</v>
      </c>
      <c r="AT144" s="220" t="s">
        <v>72</v>
      </c>
      <c r="AU144" s="220" t="s">
        <v>80</v>
      </c>
      <c r="AY144" s="219" t="s">
        <v>182</v>
      </c>
      <c r="BK144" s="221">
        <f>SUM(BK145:BK146)</f>
        <v>0</v>
      </c>
    </row>
    <row r="145" s="2" customFormat="1" ht="21.75" customHeight="1">
      <c r="A145" s="35"/>
      <c r="B145" s="36"/>
      <c r="C145" s="224" t="s">
        <v>210</v>
      </c>
      <c r="D145" s="224" t="s">
        <v>184</v>
      </c>
      <c r="E145" s="225" t="s">
        <v>3895</v>
      </c>
      <c r="F145" s="226" t="s">
        <v>3896</v>
      </c>
      <c r="G145" s="227" t="s">
        <v>220</v>
      </c>
      <c r="H145" s="228">
        <v>0.0089999999999999993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187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187</v>
      </c>
      <c r="BM145" s="236" t="s">
        <v>3897</v>
      </c>
    </row>
    <row r="146" s="2" customFormat="1" ht="24.15" customHeight="1">
      <c r="A146" s="35"/>
      <c r="B146" s="36"/>
      <c r="C146" s="224" t="s">
        <v>214</v>
      </c>
      <c r="D146" s="224" t="s">
        <v>184</v>
      </c>
      <c r="E146" s="225" t="s">
        <v>1448</v>
      </c>
      <c r="F146" s="226" t="s">
        <v>1449</v>
      </c>
      <c r="G146" s="227" t="s">
        <v>220</v>
      </c>
      <c r="H146" s="228">
        <v>0.017999999999999999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187</v>
      </c>
      <c r="AT146" s="236" t="s">
        <v>184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187</v>
      </c>
      <c r="BM146" s="236" t="s">
        <v>3898</v>
      </c>
    </row>
    <row r="147" s="12" customFormat="1" ht="25.92" customHeight="1">
      <c r="A147" s="12"/>
      <c r="B147" s="208"/>
      <c r="C147" s="209"/>
      <c r="D147" s="210" t="s">
        <v>72</v>
      </c>
      <c r="E147" s="211" t="s">
        <v>328</v>
      </c>
      <c r="F147" s="211" t="s">
        <v>329</v>
      </c>
      <c r="G147" s="209"/>
      <c r="H147" s="209"/>
      <c r="I147" s="212"/>
      <c r="J147" s="213">
        <f>BK147</f>
        <v>0</v>
      </c>
      <c r="K147" s="209"/>
      <c r="L147" s="214"/>
      <c r="M147" s="215"/>
      <c r="N147" s="216"/>
      <c r="O147" s="216"/>
      <c r="P147" s="217">
        <f>P148+P157+P163+P167+P173+P192+P207+P225</f>
        <v>0</v>
      </c>
      <c r="Q147" s="216"/>
      <c r="R147" s="217">
        <f>R148+R157+R163+R167+R173+R192+R207+R225</f>
        <v>0.74706119999999998</v>
      </c>
      <c r="S147" s="216"/>
      <c r="T147" s="218">
        <f>T148+T157+T163+T167+T173+T192+T207+T225</f>
        <v>0.69124000000000008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9" t="s">
        <v>82</v>
      </c>
      <c r="AT147" s="220" t="s">
        <v>72</v>
      </c>
      <c r="AU147" s="220" t="s">
        <v>73</v>
      </c>
      <c r="AY147" s="219" t="s">
        <v>182</v>
      </c>
      <c r="BK147" s="221">
        <f>BK148+BK157+BK163+BK167+BK173+BK192+BK207+BK225</f>
        <v>0</v>
      </c>
    </row>
    <row r="148" s="12" customFormat="1" ht="22.8" customHeight="1">
      <c r="A148" s="12"/>
      <c r="B148" s="208"/>
      <c r="C148" s="209"/>
      <c r="D148" s="210" t="s">
        <v>72</v>
      </c>
      <c r="E148" s="222" t="s">
        <v>1583</v>
      </c>
      <c r="F148" s="222" t="s">
        <v>1584</v>
      </c>
      <c r="G148" s="209"/>
      <c r="H148" s="209"/>
      <c r="I148" s="212"/>
      <c r="J148" s="223">
        <f>BK148</f>
        <v>0</v>
      </c>
      <c r="K148" s="209"/>
      <c r="L148" s="214"/>
      <c r="M148" s="215"/>
      <c r="N148" s="216"/>
      <c r="O148" s="216"/>
      <c r="P148" s="217">
        <f>SUM(P149:P156)</f>
        <v>0</v>
      </c>
      <c r="Q148" s="216"/>
      <c r="R148" s="217">
        <f>SUM(R149:R156)</f>
        <v>0.057571200000000003</v>
      </c>
      <c r="S148" s="216"/>
      <c r="T148" s="218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9" t="s">
        <v>82</v>
      </c>
      <c r="AT148" s="220" t="s">
        <v>72</v>
      </c>
      <c r="AU148" s="220" t="s">
        <v>80</v>
      </c>
      <c r="AY148" s="219" t="s">
        <v>182</v>
      </c>
      <c r="BK148" s="221">
        <f>SUM(BK149:BK156)</f>
        <v>0</v>
      </c>
    </row>
    <row r="149" s="2" customFormat="1" ht="33" customHeight="1">
      <c r="A149" s="35"/>
      <c r="B149" s="36"/>
      <c r="C149" s="224" t="s">
        <v>189</v>
      </c>
      <c r="D149" s="224" t="s">
        <v>184</v>
      </c>
      <c r="E149" s="225" t="s">
        <v>3899</v>
      </c>
      <c r="F149" s="226" t="s">
        <v>3900</v>
      </c>
      <c r="G149" s="227" t="s">
        <v>236</v>
      </c>
      <c r="H149" s="228">
        <v>96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0.00019000000000000001</v>
      </c>
      <c r="R149" s="234">
        <f>Q149*H149</f>
        <v>0.018239999999999999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243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243</v>
      </c>
      <c r="BM149" s="236" t="s">
        <v>3901</v>
      </c>
    </row>
    <row r="150" s="2" customFormat="1" ht="24.15" customHeight="1">
      <c r="A150" s="35"/>
      <c r="B150" s="36"/>
      <c r="C150" s="243" t="s">
        <v>136</v>
      </c>
      <c r="D150" s="243" t="s">
        <v>469</v>
      </c>
      <c r="E150" s="244" t="s">
        <v>3902</v>
      </c>
      <c r="F150" s="245" t="s">
        <v>3903</v>
      </c>
      <c r="G150" s="246" t="s">
        <v>236</v>
      </c>
      <c r="H150" s="247">
        <v>12.24</v>
      </c>
      <c r="I150" s="248"/>
      <c r="J150" s="249">
        <f>ROUND(I150*H150,2)</f>
        <v>0</v>
      </c>
      <c r="K150" s="250"/>
      <c r="L150" s="251"/>
      <c r="M150" s="252" t="s">
        <v>1</v>
      </c>
      <c r="N150" s="253" t="s">
        <v>38</v>
      </c>
      <c r="O150" s="88"/>
      <c r="P150" s="234">
        <f>O150*H150</f>
        <v>0</v>
      </c>
      <c r="Q150" s="234">
        <v>0.00023000000000000001</v>
      </c>
      <c r="R150" s="234">
        <f>Q150*H150</f>
        <v>0.0028152000000000003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308</v>
      </c>
      <c r="AT150" s="236" t="s">
        <v>469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243</v>
      </c>
      <c r="BM150" s="236" t="s">
        <v>3904</v>
      </c>
    </row>
    <row r="151" s="2" customFormat="1" ht="24.15" customHeight="1">
      <c r="A151" s="35"/>
      <c r="B151" s="36"/>
      <c r="C151" s="243" t="s">
        <v>139</v>
      </c>
      <c r="D151" s="243" t="s">
        <v>469</v>
      </c>
      <c r="E151" s="244" t="s">
        <v>3905</v>
      </c>
      <c r="F151" s="245" t="s">
        <v>3906</v>
      </c>
      <c r="G151" s="246" t="s">
        <v>236</v>
      </c>
      <c r="H151" s="247">
        <v>32.640000000000001</v>
      </c>
      <c r="I151" s="248"/>
      <c r="J151" s="249">
        <f>ROUND(I151*H151,2)</f>
        <v>0</v>
      </c>
      <c r="K151" s="250"/>
      <c r="L151" s="251"/>
      <c r="M151" s="252" t="s">
        <v>1</v>
      </c>
      <c r="N151" s="253" t="s">
        <v>38</v>
      </c>
      <c r="O151" s="88"/>
      <c r="P151" s="234">
        <f>O151*H151</f>
        <v>0</v>
      </c>
      <c r="Q151" s="234">
        <v>0.00025000000000000001</v>
      </c>
      <c r="R151" s="234">
        <f>Q151*H151</f>
        <v>0.0081600000000000006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308</v>
      </c>
      <c r="AT151" s="236" t="s">
        <v>469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243</v>
      </c>
      <c r="BM151" s="236" t="s">
        <v>3907</v>
      </c>
    </row>
    <row r="152" s="2" customFormat="1" ht="24.15" customHeight="1">
      <c r="A152" s="35"/>
      <c r="B152" s="36"/>
      <c r="C152" s="243" t="s">
        <v>8</v>
      </c>
      <c r="D152" s="243" t="s">
        <v>469</v>
      </c>
      <c r="E152" s="244" t="s">
        <v>3908</v>
      </c>
      <c r="F152" s="245" t="s">
        <v>3909</v>
      </c>
      <c r="G152" s="246" t="s">
        <v>236</v>
      </c>
      <c r="H152" s="247">
        <v>12.24</v>
      </c>
      <c r="I152" s="248"/>
      <c r="J152" s="249">
        <f>ROUND(I152*H152,2)</f>
        <v>0</v>
      </c>
      <c r="K152" s="250"/>
      <c r="L152" s="251"/>
      <c r="M152" s="252" t="s">
        <v>1</v>
      </c>
      <c r="N152" s="253" t="s">
        <v>38</v>
      </c>
      <c r="O152" s="88"/>
      <c r="P152" s="234">
        <f>O152*H152</f>
        <v>0</v>
      </c>
      <c r="Q152" s="234">
        <v>0.00027</v>
      </c>
      <c r="R152" s="234">
        <f>Q152*H152</f>
        <v>0.0033048000000000001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308</v>
      </c>
      <c r="AT152" s="236" t="s">
        <v>469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243</v>
      </c>
      <c r="BM152" s="236" t="s">
        <v>3910</v>
      </c>
    </row>
    <row r="153" s="2" customFormat="1" ht="24.15" customHeight="1">
      <c r="A153" s="35"/>
      <c r="B153" s="36"/>
      <c r="C153" s="243" t="s">
        <v>142</v>
      </c>
      <c r="D153" s="243" t="s">
        <v>469</v>
      </c>
      <c r="E153" s="244" t="s">
        <v>3911</v>
      </c>
      <c r="F153" s="245" t="s">
        <v>3912</v>
      </c>
      <c r="G153" s="246" t="s">
        <v>236</v>
      </c>
      <c r="H153" s="247">
        <v>16.32</v>
      </c>
      <c r="I153" s="248"/>
      <c r="J153" s="249">
        <f>ROUND(I153*H153,2)</f>
        <v>0</v>
      </c>
      <c r="K153" s="250"/>
      <c r="L153" s="251"/>
      <c r="M153" s="252" t="s">
        <v>1</v>
      </c>
      <c r="N153" s="253" t="s">
        <v>38</v>
      </c>
      <c r="O153" s="88"/>
      <c r="P153" s="234">
        <f>O153*H153</f>
        <v>0</v>
      </c>
      <c r="Q153" s="234">
        <v>0.00029</v>
      </c>
      <c r="R153" s="234">
        <f>Q153*H153</f>
        <v>0.0047327999999999997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308</v>
      </c>
      <c r="AT153" s="236" t="s">
        <v>469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243</v>
      </c>
      <c r="BM153" s="236" t="s">
        <v>3913</v>
      </c>
    </row>
    <row r="154" s="2" customFormat="1" ht="24.15" customHeight="1">
      <c r="A154" s="35"/>
      <c r="B154" s="36"/>
      <c r="C154" s="243" t="s">
        <v>145</v>
      </c>
      <c r="D154" s="243" t="s">
        <v>469</v>
      </c>
      <c r="E154" s="244" t="s">
        <v>3914</v>
      </c>
      <c r="F154" s="245" t="s">
        <v>3915</v>
      </c>
      <c r="G154" s="246" t="s">
        <v>236</v>
      </c>
      <c r="H154" s="247">
        <v>24.48</v>
      </c>
      <c r="I154" s="248"/>
      <c r="J154" s="249">
        <f>ROUND(I154*H154,2)</f>
        <v>0</v>
      </c>
      <c r="K154" s="250"/>
      <c r="L154" s="251"/>
      <c r="M154" s="252" t="s">
        <v>1</v>
      </c>
      <c r="N154" s="253" t="s">
        <v>38</v>
      </c>
      <c r="O154" s="88"/>
      <c r="P154" s="234">
        <f>O154*H154</f>
        <v>0</v>
      </c>
      <c r="Q154" s="234">
        <v>0.00083000000000000001</v>
      </c>
      <c r="R154" s="234">
        <f>Q154*H154</f>
        <v>0.0203184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308</v>
      </c>
      <c r="AT154" s="236" t="s">
        <v>469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243</v>
      </c>
      <c r="BM154" s="236" t="s">
        <v>3916</v>
      </c>
    </row>
    <row r="155" s="2" customFormat="1" ht="24.15" customHeight="1">
      <c r="A155" s="35"/>
      <c r="B155" s="36"/>
      <c r="C155" s="224" t="s">
        <v>238</v>
      </c>
      <c r="D155" s="224" t="s">
        <v>184</v>
      </c>
      <c r="E155" s="225" t="s">
        <v>1678</v>
      </c>
      <c r="F155" s="226" t="s">
        <v>1679</v>
      </c>
      <c r="G155" s="227" t="s">
        <v>220</v>
      </c>
      <c r="H155" s="228">
        <v>0.058000000000000003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243</v>
      </c>
      <c r="AT155" s="236" t="s">
        <v>184</v>
      </c>
      <c r="AU155" s="236" t="s">
        <v>82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243</v>
      </c>
      <c r="BM155" s="236" t="s">
        <v>3917</v>
      </c>
    </row>
    <row r="156" s="2" customFormat="1" ht="33" customHeight="1">
      <c r="A156" s="35"/>
      <c r="B156" s="36"/>
      <c r="C156" s="224" t="s">
        <v>243</v>
      </c>
      <c r="D156" s="224" t="s">
        <v>184</v>
      </c>
      <c r="E156" s="225" t="s">
        <v>1682</v>
      </c>
      <c r="F156" s="226" t="s">
        <v>1683</v>
      </c>
      <c r="G156" s="227" t="s">
        <v>220</v>
      </c>
      <c r="H156" s="228">
        <v>0.17399999999999999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243</v>
      </c>
      <c r="AT156" s="236" t="s">
        <v>184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243</v>
      </c>
      <c r="BM156" s="236" t="s">
        <v>3918</v>
      </c>
    </row>
    <row r="157" s="12" customFormat="1" ht="22.8" customHeight="1">
      <c r="A157" s="12"/>
      <c r="B157" s="208"/>
      <c r="C157" s="209"/>
      <c r="D157" s="210" t="s">
        <v>72</v>
      </c>
      <c r="E157" s="222" t="s">
        <v>2972</v>
      </c>
      <c r="F157" s="222" t="s">
        <v>2973</v>
      </c>
      <c r="G157" s="209"/>
      <c r="H157" s="209"/>
      <c r="I157" s="212"/>
      <c r="J157" s="223">
        <f>BK157</f>
        <v>0</v>
      </c>
      <c r="K157" s="209"/>
      <c r="L157" s="214"/>
      <c r="M157" s="215"/>
      <c r="N157" s="216"/>
      <c r="O157" s="216"/>
      <c r="P157" s="217">
        <f>SUM(P158:P162)</f>
        <v>0</v>
      </c>
      <c r="Q157" s="216"/>
      <c r="R157" s="217">
        <f>SUM(R158:R162)</f>
        <v>0.0022599999999999999</v>
      </c>
      <c r="S157" s="216"/>
      <c r="T157" s="218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9" t="s">
        <v>82</v>
      </c>
      <c r="AT157" s="220" t="s">
        <v>72</v>
      </c>
      <c r="AU157" s="220" t="s">
        <v>80</v>
      </c>
      <c r="AY157" s="219" t="s">
        <v>182</v>
      </c>
      <c r="BK157" s="221">
        <f>SUM(BK158:BK162)</f>
        <v>0</v>
      </c>
    </row>
    <row r="158" s="2" customFormat="1" ht="24.15" customHeight="1">
      <c r="A158" s="35"/>
      <c r="B158" s="36"/>
      <c r="C158" s="224" t="s">
        <v>247</v>
      </c>
      <c r="D158" s="224" t="s">
        <v>184</v>
      </c>
      <c r="E158" s="225" t="s">
        <v>3919</v>
      </c>
      <c r="F158" s="226" t="s">
        <v>3920</v>
      </c>
      <c r="G158" s="227" t="s">
        <v>241</v>
      </c>
      <c r="H158" s="228">
        <v>4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0.00048999999999999998</v>
      </c>
      <c r="R158" s="234">
        <f>Q158*H158</f>
        <v>0.0019599999999999999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243</v>
      </c>
      <c r="AT158" s="236" t="s">
        <v>184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243</v>
      </c>
      <c r="BM158" s="236" t="s">
        <v>3921</v>
      </c>
    </row>
    <row r="159" s="2" customFormat="1" ht="21.75" customHeight="1">
      <c r="A159" s="35"/>
      <c r="B159" s="36"/>
      <c r="C159" s="224" t="s">
        <v>251</v>
      </c>
      <c r="D159" s="224" t="s">
        <v>184</v>
      </c>
      <c r="E159" s="225" t="s">
        <v>3922</v>
      </c>
      <c r="F159" s="226" t="s">
        <v>3923</v>
      </c>
      <c r="G159" s="227" t="s">
        <v>241</v>
      </c>
      <c r="H159" s="228">
        <v>2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2.0000000000000002E-05</v>
      </c>
      <c r="R159" s="234">
        <f>Q159*H159</f>
        <v>4.0000000000000003E-05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243</v>
      </c>
      <c r="AT159" s="236" t="s">
        <v>184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243</v>
      </c>
      <c r="BM159" s="236" t="s">
        <v>3924</v>
      </c>
    </row>
    <row r="160" s="2" customFormat="1" ht="24.15" customHeight="1">
      <c r="A160" s="35"/>
      <c r="B160" s="36"/>
      <c r="C160" s="243" t="s">
        <v>255</v>
      </c>
      <c r="D160" s="243" t="s">
        <v>469</v>
      </c>
      <c r="E160" s="244" t="s">
        <v>3925</v>
      </c>
      <c r="F160" s="245" t="s">
        <v>3926</v>
      </c>
      <c r="G160" s="246" t="s">
        <v>236</v>
      </c>
      <c r="H160" s="247">
        <v>2</v>
      </c>
      <c r="I160" s="248"/>
      <c r="J160" s="249">
        <f>ROUND(I160*H160,2)</f>
        <v>0</v>
      </c>
      <c r="K160" s="250"/>
      <c r="L160" s="251"/>
      <c r="M160" s="252" t="s">
        <v>1</v>
      </c>
      <c r="N160" s="253" t="s">
        <v>38</v>
      </c>
      <c r="O160" s="88"/>
      <c r="P160" s="234">
        <f>O160*H160</f>
        <v>0</v>
      </c>
      <c r="Q160" s="234">
        <v>0.00012999999999999999</v>
      </c>
      <c r="R160" s="234">
        <f>Q160*H160</f>
        <v>0.00025999999999999998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308</v>
      </c>
      <c r="AT160" s="236" t="s">
        <v>469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243</v>
      </c>
      <c r="BM160" s="236" t="s">
        <v>3927</v>
      </c>
    </row>
    <row r="161" s="2" customFormat="1" ht="24.15" customHeight="1">
      <c r="A161" s="35"/>
      <c r="B161" s="36"/>
      <c r="C161" s="224" t="s">
        <v>259</v>
      </c>
      <c r="D161" s="224" t="s">
        <v>184</v>
      </c>
      <c r="E161" s="225" t="s">
        <v>3008</v>
      </c>
      <c r="F161" s="226" t="s">
        <v>3009</v>
      </c>
      <c r="G161" s="227" t="s">
        <v>220</v>
      </c>
      <c r="H161" s="228">
        <v>0.002</v>
      </c>
      <c r="I161" s="229"/>
      <c r="J161" s="230">
        <f>ROUND(I161*H161,2)</f>
        <v>0</v>
      </c>
      <c r="K161" s="231"/>
      <c r="L161" s="41"/>
      <c r="M161" s="232" t="s">
        <v>1</v>
      </c>
      <c r="N161" s="233" t="s">
        <v>38</v>
      </c>
      <c r="O161" s="88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243</v>
      </c>
      <c r="AT161" s="236" t="s">
        <v>184</v>
      </c>
      <c r="AU161" s="236" t="s">
        <v>82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243</v>
      </c>
      <c r="BM161" s="236" t="s">
        <v>3928</v>
      </c>
    </row>
    <row r="162" s="2" customFormat="1" ht="33" customHeight="1">
      <c r="A162" s="35"/>
      <c r="B162" s="36"/>
      <c r="C162" s="224" t="s">
        <v>7</v>
      </c>
      <c r="D162" s="224" t="s">
        <v>184</v>
      </c>
      <c r="E162" s="225" t="s">
        <v>3011</v>
      </c>
      <c r="F162" s="226" t="s">
        <v>3012</v>
      </c>
      <c r="G162" s="227" t="s">
        <v>220</v>
      </c>
      <c r="H162" s="228">
        <v>0.0060000000000000001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243</v>
      </c>
      <c r="AT162" s="236" t="s">
        <v>184</v>
      </c>
      <c r="AU162" s="236" t="s">
        <v>82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243</v>
      </c>
      <c r="BM162" s="236" t="s">
        <v>3929</v>
      </c>
    </row>
    <row r="163" s="12" customFormat="1" ht="22.8" customHeight="1">
      <c r="A163" s="12"/>
      <c r="B163" s="208"/>
      <c r="C163" s="209"/>
      <c r="D163" s="210" t="s">
        <v>72</v>
      </c>
      <c r="E163" s="222" t="s">
        <v>3930</v>
      </c>
      <c r="F163" s="222" t="s">
        <v>3931</v>
      </c>
      <c r="G163" s="209"/>
      <c r="H163" s="209"/>
      <c r="I163" s="212"/>
      <c r="J163" s="223">
        <f>BK163</f>
        <v>0</v>
      </c>
      <c r="K163" s="209"/>
      <c r="L163" s="214"/>
      <c r="M163" s="215"/>
      <c r="N163" s="216"/>
      <c r="O163" s="216"/>
      <c r="P163" s="217">
        <f>SUM(P164:P166)</f>
        <v>0</v>
      </c>
      <c r="Q163" s="216"/>
      <c r="R163" s="217">
        <f>SUM(R164:R166)</f>
        <v>0.02</v>
      </c>
      <c r="S163" s="216"/>
      <c r="T163" s="218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9" t="s">
        <v>82</v>
      </c>
      <c r="AT163" s="220" t="s">
        <v>72</v>
      </c>
      <c r="AU163" s="220" t="s">
        <v>80</v>
      </c>
      <c r="AY163" s="219" t="s">
        <v>182</v>
      </c>
      <c r="BK163" s="221">
        <f>SUM(BK164:BK166)</f>
        <v>0</v>
      </c>
    </row>
    <row r="164" s="2" customFormat="1" ht="21.75" customHeight="1">
      <c r="A164" s="35"/>
      <c r="B164" s="36"/>
      <c r="C164" s="224" t="s">
        <v>266</v>
      </c>
      <c r="D164" s="224" t="s">
        <v>184</v>
      </c>
      <c r="E164" s="225" t="s">
        <v>3932</v>
      </c>
      <c r="F164" s="226" t="s">
        <v>3933</v>
      </c>
      <c r="G164" s="227" t="s">
        <v>2988</v>
      </c>
      <c r="H164" s="228">
        <v>2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0.01</v>
      </c>
      <c r="R164" s="234">
        <f>Q164*H164</f>
        <v>0.02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243</v>
      </c>
      <c r="AT164" s="236" t="s">
        <v>184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243</v>
      </c>
      <c r="BM164" s="236" t="s">
        <v>3934</v>
      </c>
    </row>
    <row r="165" s="2" customFormat="1" ht="24.15" customHeight="1">
      <c r="A165" s="35"/>
      <c r="B165" s="36"/>
      <c r="C165" s="224" t="s">
        <v>270</v>
      </c>
      <c r="D165" s="224" t="s">
        <v>184</v>
      </c>
      <c r="E165" s="225" t="s">
        <v>3935</v>
      </c>
      <c r="F165" s="226" t="s">
        <v>3936</v>
      </c>
      <c r="G165" s="227" t="s">
        <v>220</v>
      </c>
      <c r="H165" s="228">
        <v>0.02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243</v>
      </c>
      <c r="AT165" s="236" t="s">
        <v>184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243</v>
      </c>
      <c r="BM165" s="236" t="s">
        <v>3937</v>
      </c>
    </row>
    <row r="166" s="2" customFormat="1" ht="24.15" customHeight="1">
      <c r="A166" s="35"/>
      <c r="B166" s="36"/>
      <c r="C166" s="224" t="s">
        <v>274</v>
      </c>
      <c r="D166" s="224" t="s">
        <v>184</v>
      </c>
      <c r="E166" s="225" t="s">
        <v>3938</v>
      </c>
      <c r="F166" s="226" t="s">
        <v>3939</v>
      </c>
      <c r="G166" s="227" t="s">
        <v>220</v>
      </c>
      <c r="H166" s="228">
        <v>0.059999999999999998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243</v>
      </c>
      <c r="AT166" s="236" t="s">
        <v>184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243</v>
      </c>
      <c r="BM166" s="236" t="s">
        <v>3940</v>
      </c>
    </row>
    <row r="167" s="12" customFormat="1" ht="22.8" customHeight="1">
      <c r="A167" s="12"/>
      <c r="B167" s="208"/>
      <c r="C167" s="209"/>
      <c r="D167" s="210" t="s">
        <v>72</v>
      </c>
      <c r="E167" s="222" t="s">
        <v>3941</v>
      </c>
      <c r="F167" s="222" t="s">
        <v>3942</v>
      </c>
      <c r="G167" s="209"/>
      <c r="H167" s="209"/>
      <c r="I167" s="212"/>
      <c r="J167" s="223">
        <f>BK167</f>
        <v>0</v>
      </c>
      <c r="K167" s="209"/>
      <c r="L167" s="214"/>
      <c r="M167" s="215"/>
      <c r="N167" s="216"/>
      <c r="O167" s="216"/>
      <c r="P167" s="217">
        <f>SUM(P168:P172)</f>
        <v>0</v>
      </c>
      <c r="Q167" s="216"/>
      <c r="R167" s="217">
        <f>SUM(R168:R172)</f>
        <v>0.023280000000000002</v>
      </c>
      <c r="S167" s="216"/>
      <c r="T167" s="218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9" t="s">
        <v>82</v>
      </c>
      <c r="AT167" s="220" t="s">
        <v>72</v>
      </c>
      <c r="AU167" s="220" t="s">
        <v>80</v>
      </c>
      <c r="AY167" s="219" t="s">
        <v>182</v>
      </c>
      <c r="BK167" s="221">
        <f>SUM(BK168:BK172)</f>
        <v>0</v>
      </c>
    </row>
    <row r="168" s="2" customFormat="1" ht="24.15" customHeight="1">
      <c r="A168" s="35"/>
      <c r="B168" s="36"/>
      <c r="C168" s="224" t="s">
        <v>278</v>
      </c>
      <c r="D168" s="224" t="s">
        <v>184</v>
      </c>
      <c r="E168" s="225" t="s">
        <v>3943</v>
      </c>
      <c r="F168" s="226" t="s">
        <v>3944</v>
      </c>
      <c r="G168" s="227" t="s">
        <v>241</v>
      </c>
      <c r="H168" s="228">
        <v>1</v>
      </c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0.015400000000000001</v>
      </c>
      <c r="R168" s="234">
        <f>Q168*H168</f>
        <v>0.015400000000000001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243</v>
      </c>
      <c r="AT168" s="236" t="s">
        <v>184</v>
      </c>
      <c r="AU168" s="236" t="s">
        <v>82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243</v>
      </c>
      <c r="BM168" s="236" t="s">
        <v>3945</v>
      </c>
    </row>
    <row r="169" s="2" customFormat="1" ht="24.15" customHeight="1">
      <c r="A169" s="35"/>
      <c r="B169" s="36"/>
      <c r="C169" s="224" t="s">
        <v>282</v>
      </c>
      <c r="D169" s="224" t="s">
        <v>184</v>
      </c>
      <c r="E169" s="225" t="s">
        <v>3946</v>
      </c>
      <c r="F169" s="226" t="s">
        <v>3947</v>
      </c>
      <c r="G169" s="227" t="s">
        <v>241</v>
      </c>
      <c r="H169" s="228">
        <v>1</v>
      </c>
      <c r="I169" s="229"/>
      <c r="J169" s="230">
        <f>ROUND(I169*H169,2)</f>
        <v>0</v>
      </c>
      <c r="K169" s="231"/>
      <c r="L169" s="41"/>
      <c r="M169" s="232" t="s">
        <v>1</v>
      </c>
      <c r="N169" s="233" t="s">
        <v>38</v>
      </c>
      <c r="O169" s="88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243</v>
      </c>
      <c r="AT169" s="236" t="s">
        <v>184</v>
      </c>
      <c r="AU169" s="236" t="s">
        <v>82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243</v>
      </c>
      <c r="BM169" s="236" t="s">
        <v>3948</v>
      </c>
    </row>
    <row r="170" s="2" customFormat="1" ht="33" customHeight="1">
      <c r="A170" s="35"/>
      <c r="B170" s="36"/>
      <c r="C170" s="224" t="s">
        <v>286</v>
      </c>
      <c r="D170" s="224" t="s">
        <v>184</v>
      </c>
      <c r="E170" s="225" t="s">
        <v>3949</v>
      </c>
      <c r="F170" s="226" t="s">
        <v>3950</v>
      </c>
      <c r="G170" s="227" t="s">
        <v>2988</v>
      </c>
      <c r="H170" s="228">
        <v>1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0.0078799999999999999</v>
      </c>
      <c r="R170" s="234">
        <f>Q170*H170</f>
        <v>0.0078799999999999999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243</v>
      </c>
      <c r="AT170" s="236" t="s">
        <v>184</v>
      </c>
      <c r="AU170" s="236" t="s">
        <v>82</v>
      </c>
      <c r="AY170" s="14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80</v>
      </c>
      <c r="BK170" s="237">
        <f>ROUND(I170*H170,2)</f>
        <v>0</v>
      </c>
      <c r="BL170" s="14" t="s">
        <v>243</v>
      </c>
      <c r="BM170" s="236" t="s">
        <v>3951</v>
      </c>
    </row>
    <row r="171" s="2" customFormat="1" ht="24.15" customHeight="1">
      <c r="A171" s="35"/>
      <c r="B171" s="36"/>
      <c r="C171" s="224" t="s">
        <v>290</v>
      </c>
      <c r="D171" s="224" t="s">
        <v>184</v>
      </c>
      <c r="E171" s="225" t="s">
        <v>3952</v>
      </c>
      <c r="F171" s="226" t="s">
        <v>3953</v>
      </c>
      <c r="G171" s="227" t="s">
        <v>220</v>
      </c>
      <c r="H171" s="228">
        <v>0.023</v>
      </c>
      <c r="I171" s="229"/>
      <c r="J171" s="230">
        <f>ROUND(I171*H171,2)</f>
        <v>0</v>
      </c>
      <c r="K171" s="231"/>
      <c r="L171" s="41"/>
      <c r="M171" s="232" t="s">
        <v>1</v>
      </c>
      <c r="N171" s="233" t="s">
        <v>38</v>
      </c>
      <c r="O171" s="88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243</v>
      </c>
      <c r="AT171" s="236" t="s">
        <v>184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243</v>
      </c>
      <c r="BM171" s="236" t="s">
        <v>3954</v>
      </c>
    </row>
    <row r="172" s="2" customFormat="1" ht="24.15" customHeight="1">
      <c r="A172" s="35"/>
      <c r="B172" s="36"/>
      <c r="C172" s="224" t="s">
        <v>294</v>
      </c>
      <c r="D172" s="224" t="s">
        <v>184</v>
      </c>
      <c r="E172" s="225" t="s">
        <v>3955</v>
      </c>
      <c r="F172" s="226" t="s">
        <v>3956</v>
      </c>
      <c r="G172" s="227" t="s">
        <v>220</v>
      </c>
      <c r="H172" s="228">
        <v>0.069000000000000006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243</v>
      </c>
      <c r="AT172" s="236" t="s">
        <v>184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243</v>
      </c>
      <c r="BM172" s="236" t="s">
        <v>3957</v>
      </c>
    </row>
    <row r="173" s="12" customFormat="1" ht="22.8" customHeight="1">
      <c r="A173" s="12"/>
      <c r="B173" s="208"/>
      <c r="C173" s="209"/>
      <c r="D173" s="210" t="s">
        <v>72</v>
      </c>
      <c r="E173" s="222" t="s">
        <v>3958</v>
      </c>
      <c r="F173" s="222" t="s">
        <v>3959</v>
      </c>
      <c r="G173" s="209"/>
      <c r="H173" s="209"/>
      <c r="I173" s="212"/>
      <c r="J173" s="223">
        <f>BK173</f>
        <v>0</v>
      </c>
      <c r="K173" s="209"/>
      <c r="L173" s="214"/>
      <c r="M173" s="215"/>
      <c r="N173" s="216"/>
      <c r="O173" s="216"/>
      <c r="P173" s="217">
        <f>SUM(P174:P191)</f>
        <v>0</v>
      </c>
      <c r="Q173" s="216"/>
      <c r="R173" s="217">
        <f>SUM(R174:R191)</f>
        <v>0.3508</v>
      </c>
      <c r="S173" s="216"/>
      <c r="T173" s="218">
        <f>SUM(T174:T191)</f>
        <v>0.2838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9" t="s">
        <v>82</v>
      </c>
      <c r="AT173" s="220" t="s">
        <v>72</v>
      </c>
      <c r="AU173" s="220" t="s">
        <v>80</v>
      </c>
      <c r="AY173" s="219" t="s">
        <v>182</v>
      </c>
      <c r="BK173" s="221">
        <f>SUM(BK174:BK191)</f>
        <v>0</v>
      </c>
    </row>
    <row r="174" s="2" customFormat="1" ht="24.15" customHeight="1">
      <c r="A174" s="35"/>
      <c r="B174" s="36"/>
      <c r="C174" s="224" t="s">
        <v>298</v>
      </c>
      <c r="D174" s="224" t="s">
        <v>184</v>
      </c>
      <c r="E174" s="225" t="s">
        <v>3960</v>
      </c>
      <c r="F174" s="226" t="s">
        <v>3961</v>
      </c>
      <c r="G174" s="227" t="s">
        <v>236</v>
      </c>
      <c r="H174" s="228">
        <v>60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5.0000000000000002E-05</v>
      </c>
      <c r="R174" s="234">
        <f>Q174*H174</f>
        <v>0.0030000000000000001</v>
      </c>
      <c r="S174" s="234">
        <v>0.0047299999999999998</v>
      </c>
      <c r="T174" s="235">
        <f>S174*H174</f>
        <v>0.2838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243</v>
      </c>
      <c r="AT174" s="236" t="s">
        <v>184</v>
      </c>
      <c r="AU174" s="236" t="s">
        <v>82</v>
      </c>
      <c r="AY174" s="14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80</v>
      </c>
      <c r="BK174" s="237">
        <f>ROUND(I174*H174,2)</f>
        <v>0</v>
      </c>
      <c r="BL174" s="14" t="s">
        <v>243</v>
      </c>
      <c r="BM174" s="236" t="s">
        <v>3962</v>
      </c>
    </row>
    <row r="175" s="2" customFormat="1" ht="24.15" customHeight="1">
      <c r="A175" s="35"/>
      <c r="B175" s="36"/>
      <c r="C175" s="224" t="s">
        <v>302</v>
      </c>
      <c r="D175" s="224" t="s">
        <v>184</v>
      </c>
      <c r="E175" s="225" t="s">
        <v>3963</v>
      </c>
      <c r="F175" s="226" t="s">
        <v>3964</v>
      </c>
      <c r="G175" s="227" t="s">
        <v>236</v>
      </c>
      <c r="H175" s="228">
        <v>16</v>
      </c>
      <c r="I175" s="229"/>
      <c r="J175" s="230">
        <f>ROUND(I175*H175,2)</f>
        <v>0</v>
      </c>
      <c r="K175" s="231"/>
      <c r="L175" s="41"/>
      <c r="M175" s="232" t="s">
        <v>1</v>
      </c>
      <c r="N175" s="233" t="s">
        <v>38</v>
      </c>
      <c r="O175" s="88"/>
      <c r="P175" s="234">
        <f>O175*H175</f>
        <v>0</v>
      </c>
      <c r="Q175" s="234">
        <v>0.0021199999999999999</v>
      </c>
      <c r="R175" s="234">
        <f>Q175*H175</f>
        <v>0.033919999999999999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243</v>
      </c>
      <c r="AT175" s="236" t="s">
        <v>184</v>
      </c>
      <c r="AU175" s="236" t="s">
        <v>82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243</v>
      </c>
      <c r="BM175" s="236" t="s">
        <v>3965</v>
      </c>
    </row>
    <row r="176" s="2" customFormat="1" ht="24.15" customHeight="1">
      <c r="A176" s="35"/>
      <c r="B176" s="36"/>
      <c r="C176" s="224" t="s">
        <v>308</v>
      </c>
      <c r="D176" s="224" t="s">
        <v>184</v>
      </c>
      <c r="E176" s="225" t="s">
        <v>3966</v>
      </c>
      <c r="F176" s="226" t="s">
        <v>3967</v>
      </c>
      <c r="G176" s="227" t="s">
        <v>236</v>
      </c>
      <c r="H176" s="228">
        <v>24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0.0055999999999999999</v>
      </c>
      <c r="R176" s="234">
        <f>Q176*H176</f>
        <v>0.13439999999999999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243</v>
      </c>
      <c r="AT176" s="236" t="s">
        <v>184</v>
      </c>
      <c r="AU176" s="236" t="s">
        <v>82</v>
      </c>
      <c r="AY176" s="14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80</v>
      </c>
      <c r="BK176" s="237">
        <f>ROUND(I176*H176,2)</f>
        <v>0</v>
      </c>
      <c r="BL176" s="14" t="s">
        <v>243</v>
      </c>
      <c r="BM176" s="236" t="s">
        <v>3968</v>
      </c>
    </row>
    <row r="177" s="2" customFormat="1" ht="21.75" customHeight="1">
      <c r="A177" s="35"/>
      <c r="B177" s="36"/>
      <c r="C177" s="224" t="s">
        <v>312</v>
      </c>
      <c r="D177" s="224" t="s">
        <v>184</v>
      </c>
      <c r="E177" s="225" t="s">
        <v>3969</v>
      </c>
      <c r="F177" s="226" t="s">
        <v>3970</v>
      </c>
      <c r="G177" s="227" t="s">
        <v>236</v>
      </c>
      <c r="H177" s="228">
        <v>300</v>
      </c>
      <c r="I177" s="229"/>
      <c r="J177" s="230">
        <f>ROUND(I177*H177,2)</f>
        <v>0</v>
      </c>
      <c r="K177" s="231"/>
      <c r="L177" s="41"/>
      <c r="M177" s="232" t="s">
        <v>1</v>
      </c>
      <c r="N177" s="233" t="s">
        <v>38</v>
      </c>
      <c r="O177" s="88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243</v>
      </c>
      <c r="AT177" s="236" t="s">
        <v>184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243</v>
      </c>
      <c r="BM177" s="236" t="s">
        <v>3971</v>
      </c>
    </row>
    <row r="178" s="2" customFormat="1" ht="24.15" customHeight="1">
      <c r="A178" s="35"/>
      <c r="B178" s="36"/>
      <c r="C178" s="224" t="s">
        <v>316</v>
      </c>
      <c r="D178" s="224" t="s">
        <v>184</v>
      </c>
      <c r="E178" s="225" t="s">
        <v>3972</v>
      </c>
      <c r="F178" s="226" t="s">
        <v>3973</v>
      </c>
      <c r="G178" s="227" t="s">
        <v>241</v>
      </c>
      <c r="H178" s="228">
        <v>10</v>
      </c>
      <c r="I178" s="229"/>
      <c r="J178" s="230">
        <f>ROUND(I178*H178,2)</f>
        <v>0</v>
      </c>
      <c r="K178" s="231"/>
      <c r="L178" s="41"/>
      <c r="M178" s="232" t="s">
        <v>1</v>
      </c>
      <c r="N178" s="233" t="s">
        <v>38</v>
      </c>
      <c r="O178" s="88"/>
      <c r="P178" s="234">
        <f>O178*H178</f>
        <v>0</v>
      </c>
      <c r="Q178" s="234">
        <v>0.0021199999999999999</v>
      </c>
      <c r="R178" s="234">
        <f>Q178*H178</f>
        <v>0.0212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243</v>
      </c>
      <c r="AT178" s="236" t="s">
        <v>184</v>
      </c>
      <c r="AU178" s="236" t="s">
        <v>82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243</v>
      </c>
      <c r="BM178" s="236" t="s">
        <v>3974</v>
      </c>
    </row>
    <row r="179" s="2" customFormat="1" ht="24.15" customHeight="1">
      <c r="A179" s="35"/>
      <c r="B179" s="36"/>
      <c r="C179" s="224" t="s">
        <v>320</v>
      </c>
      <c r="D179" s="224" t="s">
        <v>184</v>
      </c>
      <c r="E179" s="225" t="s">
        <v>3975</v>
      </c>
      <c r="F179" s="226" t="s">
        <v>3976</v>
      </c>
      <c r="G179" s="227" t="s">
        <v>236</v>
      </c>
      <c r="H179" s="228">
        <v>79</v>
      </c>
      <c r="I179" s="229"/>
      <c r="J179" s="230">
        <f>ROUND(I179*H179,2)</f>
        <v>0</v>
      </c>
      <c r="K179" s="231"/>
      <c r="L179" s="41"/>
      <c r="M179" s="232" t="s">
        <v>1</v>
      </c>
      <c r="N179" s="233" t="s">
        <v>38</v>
      </c>
      <c r="O179" s="88"/>
      <c r="P179" s="234">
        <f>O179*H179</f>
        <v>0</v>
      </c>
      <c r="Q179" s="234">
        <v>0.00046000000000000001</v>
      </c>
      <c r="R179" s="234">
        <f>Q179*H179</f>
        <v>0.036340000000000004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243</v>
      </c>
      <c r="AT179" s="236" t="s">
        <v>184</v>
      </c>
      <c r="AU179" s="236" t="s">
        <v>82</v>
      </c>
      <c r="AY179" s="14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80</v>
      </c>
      <c r="BK179" s="237">
        <f>ROUND(I179*H179,2)</f>
        <v>0</v>
      </c>
      <c r="BL179" s="14" t="s">
        <v>243</v>
      </c>
      <c r="BM179" s="236" t="s">
        <v>3977</v>
      </c>
    </row>
    <row r="180" s="2" customFormat="1" ht="24.15" customHeight="1">
      <c r="A180" s="35"/>
      <c r="B180" s="36"/>
      <c r="C180" s="224" t="s">
        <v>324</v>
      </c>
      <c r="D180" s="224" t="s">
        <v>184</v>
      </c>
      <c r="E180" s="225" t="s">
        <v>3978</v>
      </c>
      <c r="F180" s="226" t="s">
        <v>3979</v>
      </c>
      <c r="G180" s="227" t="s">
        <v>236</v>
      </c>
      <c r="H180" s="228">
        <v>38</v>
      </c>
      <c r="I180" s="229"/>
      <c r="J180" s="230">
        <f>ROUND(I180*H180,2)</f>
        <v>0</v>
      </c>
      <c r="K180" s="231"/>
      <c r="L180" s="41"/>
      <c r="M180" s="232" t="s">
        <v>1</v>
      </c>
      <c r="N180" s="233" t="s">
        <v>38</v>
      </c>
      <c r="O180" s="88"/>
      <c r="P180" s="234">
        <f>O180*H180</f>
        <v>0</v>
      </c>
      <c r="Q180" s="234">
        <v>0.00055000000000000003</v>
      </c>
      <c r="R180" s="234">
        <f>Q180*H180</f>
        <v>0.020900000000000002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243</v>
      </c>
      <c r="AT180" s="236" t="s">
        <v>184</v>
      </c>
      <c r="AU180" s="236" t="s">
        <v>82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243</v>
      </c>
      <c r="BM180" s="236" t="s">
        <v>3980</v>
      </c>
    </row>
    <row r="181" s="2" customFormat="1" ht="24.15" customHeight="1">
      <c r="A181" s="35"/>
      <c r="B181" s="36"/>
      <c r="C181" s="224" t="s">
        <v>332</v>
      </c>
      <c r="D181" s="224" t="s">
        <v>184</v>
      </c>
      <c r="E181" s="225" t="s">
        <v>3981</v>
      </c>
      <c r="F181" s="226" t="s">
        <v>3982</v>
      </c>
      <c r="G181" s="227" t="s">
        <v>236</v>
      </c>
      <c r="H181" s="228">
        <v>12</v>
      </c>
      <c r="I181" s="229"/>
      <c r="J181" s="230">
        <f>ROUND(I181*H181,2)</f>
        <v>0</v>
      </c>
      <c r="K181" s="231"/>
      <c r="L181" s="41"/>
      <c r="M181" s="232" t="s">
        <v>1</v>
      </c>
      <c r="N181" s="233" t="s">
        <v>38</v>
      </c>
      <c r="O181" s="88"/>
      <c r="P181" s="234">
        <f>O181*H181</f>
        <v>0</v>
      </c>
      <c r="Q181" s="234">
        <v>0.00069999999999999999</v>
      </c>
      <c r="R181" s="234">
        <f>Q181*H181</f>
        <v>0.0083999999999999995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243</v>
      </c>
      <c r="AT181" s="236" t="s">
        <v>184</v>
      </c>
      <c r="AU181" s="236" t="s">
        <v>82</v>
      </c>
      <c r="AY181" s="14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80</v>
      </c>
      <c r="BK181" s="237">
        <f>ROUND(I181*H181,2)</f>
        <v>0</v>
      </c>
      <c r="BL181" s="14" t="s">
        <v>243</v>
      </c>
      <c r="BM181" s="236" t="s">
        <v>3983</v>
      </c>
    </row>
    <row r="182" s="2" customFormat="1" ht="33" customHeight="1">
      <c r="A182" s="35"/>
      <c r="B182" s="36"/>
      <c r="C182" s="224" t="s">
        <v>338</v>
      </c>
      <c r="D182" s="224" t="s">
        <v>184</v>
      </c>
      <c r="E182" s="225" t="s">
        <v>3984</v>
      </c>
      <c r="F182" s="226" t="s">
        <v>3985</v>
      </c>
      <c r="G182" s="227" t="s">
        <v>236</v>
      </c>
      <c r="H182" s="228">
        <v>8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2.0000000000000002E-05</v>
      </c>
      <c r="R182" s="234">
        <f>Q182*H182</f>
        <v>0.00016000000000000001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243</v>
      </c>
      <c r="AT182" s="236" t="s">
        <v>184</v>
      </c>
      <c r="AU182" s="236" t="s">
        <v>82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243</v>
      </c>
      <c r="BM182" s="236" t="s">
        <v>3986</v>
      </c>
    </row>
    <row r="183" s="2" customFormat="1" ht="24.15" customHeight="1">
      <c r="A183" s="35"/>
      <c r="B183" s="36"/>
      <c r="C183" s="224" t="s">
        <v>342</v>
      </c>
      <c r="D183" s="224" t="s">
        <v>184</v>
      </c>
      <c r="E183" s="225" t="s">
        <v>3987</v>
      </c>
      <c r="F183" s="226" t="s">
        <v>3988</v>
      </c>
      <c r="G183" s="227" t="s">
        <v>241</v>
      </c>
      <c r="H183" s="228">
        <v>2</v>
      </c>
      <c r="I183" s="229"/>
      <c r="J183" s="230">
        <f>ROUND(I183*H183,2)</f>
        <v>0</v>
      </c>
      <c r="K183" s="231"/>
      <c r="L183" s="41"/>
      <c r="M183" s="232" t="s">
        <v>1</v>
      </c>
      <c r="N183" s="233" t="s">
        <v>38</v>
      </c>
      <c r="O183" s="88"/>
      <c r="P183" s="234">
        <f>O183*H183</f>
        <v>0</v>
      </c>
      <c r="Q183" s="234">
        <v>0.00016000000000000001</v>
      </c>
      <c r="R183" s="234">
        <f>Q183*H183</f>
        <v>0.00032000000000000003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243</v>
      </c>
      <c r="AT183" s="236" t="s">
        <v>184</v>
      </c>
      <c r="AU183" s="236" t="s">
        <v>82</v>
      </c>
      <c r="AY183" s="14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80</v>
      </c>
      <c r="BK183" s="237">
        <f>ROUND(I183*H183,2)</f>
        <v>0</v>
      </c>
      <c r="BL183" s="14" t="s">
        <v>243</v>
      </c>
      <c r="BM183" s="236" t="s">
        <v>3989</v>
      </c>
    </row>
    <row r="184" s="2" customFormat="1" ht="16.5" customHeight="1">
      <c r="A184" s="35"/>
      <c r="B184" s="36"/>
      <c r="C184" s="224" t="s">
        <v>348</v>
      </c>
      <c r="D184" s="224" t="s">
        <v>184</v>
      </c>
      <c r="E184" s="225" t="s">
        <v>3990</v>
      </c>
      <c r="F184" s="226" t="s">
        <v>3991</v>
      </c>
      <c r="G184" s="227" t="s">
        <v>236</v>
      </c>
      <c r="H184" s="228">
        <v>129</v>
      </c>
      <c r="I184" s="229"/>
      <c r="J184" s="230">
        <f>ROUND(I184*H184,2)</f>
        <v>0</v>
      </c>
      <c r="K184" s="231"/>
      <c r="L184" s="41"/>
      <c r="M184" s="232" t="s">
        <v>1</v>
      </c>
      <c r="N184" s="233" t="s">
        <v>38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243</v>
      </c>
      <c r="AT184" s="236" t="s">
        <v>184</v>
      </c>
      <c r="AU184" s="236" t="s">
        <v>82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243</v>
      </c>
      <c r="BM184" s="236" t="s">
        <v>3992</v>
      </c>
    </row>
    <row r="185" s="2" customFormat="1" ht="21.75" customHeight="1">
      <c r="A185" s="35"/>
      <c r="B185" s="36"/>
      <c r="C185" s="224" t="s">
        <v>354</v>
      </c>
      <c r="D185" s="224" t="s">
        <v>184</v>
      </c>
      <c r="E185" s="225" t="s">
        <v>3993</v>
      </c>
      <c r="F185" s="226" t="s">
        <v>3994</v>
      </c>
      <c r="G185" s="227" t="s">
        <v>241</v>
      </c>
      <c r="H185" s="228">
        <v>20</v>
      </c>
      <c r="I185" s="229"/>
      <c r="J185" s="230">
        <f>ROUND(I185*H185,2)</f>
        <v>0</v>
      </c>
      <c r="K185" s="231"/>
      <c r="L185" s="41"/>
      <c r="M185" s="232" t="s">
        <v>1</v>
      </c>
      <c r="N185" s="233" t="s">
        <v>38</v>
      </c>
      <c r="O185" s="88"/>
      <c r="P185" s="234">
        <f>O185*H185</f>
        <v>0</v>
      </c>
      <c r="Q185" s="234">
        <v>1.0000000000000001E-05</v>
      </c>
      <c r="R185" s="234">
        <f>Q185*H185</f>
        <v>0.00020000000000000001</v>
      </c>
      <c r="S185" s="234">
        <v>0</v>
      </c>
      <c r="T185" s="23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243</v>
      </c>
      <c r="AT185" s="236" t="s">
        <v>184</v>
      </c>
      <c r="AU185" s="236" t="s">
        <v>82</v>
      </c>
      <c r="AY185" s="14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80</v>
      </c>
      <c r="BK185" s="237">
        <f>ROUND(I185*H185,2)</f>
        <v>0</v>
      </c>
      <c r="BL185" s="14" t="s">
        <v>243</v>
      </c>
      <c r="BM185" s="236" t="s">
        <v>3995</v>
      </c>
    </row>
    <row r="186" s="2" customFormat="1" ht="24.15" customHeight="1">
      <c r="A186" s="35"/>
      <c r="B186" s="36"/>
      <c r="C186" s="224" t="s">
        <v>358</v>
      </c>
      <c r="D186" s="224" t="s">
        <v>184</v>
      </c>
      <c r="E186" s="225" t="s">
        <v>3996</v>
      </c>
      <c r="F186" s="226" t="s">
        <v>3997</v>
      </c>
      <c r="G186" s="227" t="s">
        <v>241</v>
      </c>
      <c r="H186" s="228">
        <v>20</v>
      </c>
      <c r="I186" s="229"/>
      <c r="J186" s="230">
        <f>ROUND(I186*H186,2)</f>
        <v>0</v>
      </c>
      <c r="K186" s="231"/>
      <c r="L186" s="41"/>
      <c r="M186" s="232" t="s">
        <v>1</v>
      </c>
      <c r="N186" s="233" t="s">
        <v>38</v>
      </c>
      <c r="O186" s="88"/>
      <c r="P186" s="234">
        <f>O186*H186</f>
        <v>0</v>
      </c>
      <c r="Q186" s="234">
        <v>4.0000000000000003E-05</v>
      </c>
      <c r="R186" s="234">
        <f>Q186*H186</f>
        <v>0.00080000000000000004</v>
      </c>
      <c r="S186" s="234">
        <v>0</v>
      </c>
      <c r="T186" s="23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243</v>
      </c>
      <c r="AT186" s="236" t="s">
        <v>184</v>
      </c>
      <c r="AU186" s="236" t="s">
        <v>82</v>
      </c>
      <c r="AY186" s="14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80</v>
      </c>
      <c r="BK186" s="237">
        <f>ROUND(I186*H186,2)</f>
        <v>0</v>
      </c>
      <c r="BL186" s="14" t="s">
        <v>243</v>
      </c>
      <c r="BM186" s="236" t="s">
        <v>3998</v>
      </c>
    </row>
    <row r="187" s="2" customFormat="1" ht="24.15" customHeight="1">
      <c r="A187" s="35"/>
      <c r="B187" s="36"/>
      <c r="C187" s="224" t="s">
        <v>364</v>
      </c>
      <c r="D187" s="224" t="s">
        <v>184</v>
      </c>
      <c r="E187" s="225" t="s">
        <v>3999</v>
      </c>
      <c r="F187" s="226" t="s">
        <v>4000</v>
      </c>
      <c r="G187" s="227" t="s">
        <v>241</v>
      </c>
      <c r="H187" s="228">
        <v>6</v>
      </c>
      <c r="I187" s="229"/>
      <c r="J187" s="230">
        <f>ROUND(I187*H187,2)</f>
        <v>0</v>
      </c>
      <c r="K187" s="231"/>
      <c r="L187" s="41"/>
      <c r="M187" s="232" t="s">
        <v>1</v>
      </c>
      <c r="N187" s="233" t="s">
        <v>38</v>
      </c>
      <c r="O187" s="88"/>
      <c r="P187" s="234">
        <f>O187*H187</f>
        <v>0</v>
      </c>
      <c r="Q187" s="234">
        <v>0.00027</v>
      </c>
      <c r="R187" s="234">
        <f>Q187*H187</f>
        <v>0.0016199999999999999</v>
      </c>
      <c r="S187" s="234">
        <v>0</v>
      </c>
      <c r="T187" s="23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6" t="s">
        <v>243</v>
      </c>
      <c r="AT187" s="236" t="s">
        <v>184</v>
      </c>
      <c r="AU187" s="236" t="s">
        <v>82</v>
      </c>
      <c r="AY187" s="14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4" t="s">
        <v>80</v>
      </c>
      <c r="BK187" s="237">
        <f>ROUND(I187*H187,2)</f>
        <v>0</v>
      </c>
      <c r="BL187" s="14" t="s">
        <v>243</v>
      </c>
      <c r="BM187" s="236" t="s">
        <v>4001</v>
      </c>
    </row>
    <row r="188" s="2" customFormat="1" ht="16.5" customHeight="1">
      <c r="A188" s="35"/>
      <c r="B188" s="36"/>
      <c r="C188" s="224" t="s">
        <v>368</v>
      </c>
      <c r="D188" s="224" t="s">
        <v>184</v>
      </c>
      <c r="E188" s="225" t="s">
        <v>4002</v>
      </c>
      <c r="F188" s="226" t="s">
        <v>4003</v>
      </c>
      <c r="G188" s="227" t="s">
        <v>236</v>
      </c>
      <c r="H188" s="228">
        <v>429</v>
      </c>
      <c r="I188" s="229"/>
      <c r="J188" s="230">
        <f>ROUND(I188*H188,2)</f>
        <v>0</v>
      </c>
      <c r="K188" s="231"/>
      <c r="L188" s="41"/>
      <c r="M188" s="232" t="s">
        <v>1</v>
      </c>
      <c r="N188" s="233" t="s">
        <v>38</v>
      </c>
      <c r="O188" s="88"/>
      <c r="P188" s="234">
        <f>O188*H188</f>
        <v>0</v>
      </c>
      <c r="Q188" s="234">
        <v>0.00019000000000000001</v>
      </c>
      <c r="R188" s="234">
        <f>Q188*H188</f>
        <v>0.081509999999999999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243</v>
      </c>
      <c r="AT188" s="236" t="s">
        <v>184</v>
      </c>
      <c r="AU188" s="236" t="s">
        <v>82</v>
      </c>
      <c r="AY188" s="14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80</v>
      </c>
      <c r="BK188" s="237">
        <f>ROUND(I188*H188,2)</f>
        <v>0</v>
      </c>
      <c r="BL188" s="14" t="s">
        <v>243</v>
      </c>
      <c r="BM188" s="236" t="s">
        <v>4004</v>
      </c>
    </row>
    <row r="189" s="2" customFormat="1" ht="33" customHeight="1">
      <c r="A189" s="35"/>
      <c r="B189" s="36"/>
      <c r="C189" s="224" t="s">
        <v>372</v>
      </c>
      <c r="D189" s="224" t="s">
        <v>184</v>
      </c>
      <c r="E189" s="225" t="s">
        <v>4005</v>
      </c>
      <c r="F189" s="226" t="s">
        <v>4006</v>
      </c>
      <c r="G189" s="227" t="s">
        <v>236</v>
      </c>
      <c r="H189" s="228">
        <v>73</v>
      </c>
      <c r="I189" s="229"/>
      <c r="J189" s="230">
        <f>ROUND(I189*H189,2)</f>
        <v>0</v>
      </c>
      <c r="K189" s="231"/>
      <c r="L189" s="41"/>
      <c r="M189" s="232" t="s">
        <v>1</v>
      </c>
      <c r="N189" s="233" t="s">
        <v>38</v>
      </c>
      <c r="O189" s="88"/>
      <c r="P189" s="234">
        <f>O189*H189</f>
        <v>0</v>
      </c>
      <c r="Q189" s="234">
        <v>0.00011</v>
      </c>
      <c r="R189" s="234">
        <f>Q189*H189</f>
        <v>0.0080300000000000007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243</v>
      </c>
      <c r="AT189" s="236" t="s">
        <v>184</v>
      </c>
      <c r="AU189" s="236" t="s">
        <v>82</v>
      </c>
      <c r="AY189" s="14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80</v>
      </c>
      <c r="BK189" s="237">
        <f>ROUND(I189*H189,2)</f>
        <v>0</v>
      </c>
      <c r="BL189" s="14" t="s">
        <v>243</v>
      </c>
      <c r="BM189" s="236" t="s">
        <v>4007</v>
      </c>
    </row>
    <row r="190" s="2" customFormat="1" ht="24.15" customHeight="1">
      <c r="A190" s="35"/>
      <c r="B190" s="36"/>
      <c r="C190" s="224" t="s">
        <v>376</v>
      </c>
      <c r="D190" s="224" t="s">
        <v>184</v>
      </c>
      <c r="E190" s="225" t="s">
        <v>4008</v>
      </c>
      <c r="F190" s="226" t="s">
        <v>4009</v>
      </c>
      <c r="G190" s="227" t="s">
        <v>220</v>
      </c>
      <c r="H190" s="228">
        <v>0.35099999999999998</v>
      </c>
      <c r="I190" s="229"/>
      <c r="J190" s="230">
        <f>ROUND(I190*H190,2)</f>
        <v>0</v>
      </c>
      <c r="K190" s="231"/>
      <c r="L190" s="41"/>
      <c r="M190" s="232" t="s">
        <v>1</v>
      </c>
      <c r="N190" s="233" t="s">
        <v>38</v>
      </c>
      <c r="O190" s="88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6" t="s">
        <v>243</v>
      </c>
      <c r="AT190" s="236" t="s">
        <v>184</v>
      </c>
      <c r="AU190" s="236" t="s">
        <v>82</v>
      </c>
      <c r="AY190" s="14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4" t="s">
        <v>80</v>
      </c>
      <c r="BK190" s="237">
        <f>ROUND(I190*H190,2)</f>
        <v>0</v>
      </c>
      <c r="BL190" s="14" t="s">
        <v>243</v>
      </c>
      <c r="BM190" s="236" t="s">
        <v>4010</v>
      </c>
    </row>
    <row r="191" s="2" customFormat="1" ht="33" customHeight="1">
      <c r="A191" s="35"/>
      <c r="B191" s="36"/>
      <c r="C191" s="224" t="s">
        <v>380</v>
      </c>
      <c r="D191" s="224" t="s">
        <v>184</v>
      </c>
      <c r="E191" s="225" t="s">
        <v>4011</v>
      </c>
      <c r="F191" s="226" t="s">
        <v>4012</v>
      </c>
      <c r="G191" s="227" t="s">
        <v>220</v>
      </c>
      <c r="H191" s="228">
        <v>1.0529999999999999</v>
      </c>
      <c r="I191" s="229"/>
      <c r="J191" s="230">
        <f>ROUND(I191*H191,2)</f>
        <v>0</v>
      </c>
      <c r="K191" s="231"/>
      <c r="L191" s="41"/>
      <c r="M191" s="232" t="s">
        <v>1</v>
      </c>
      <c r="N191" s="233" t="s">
        <v>38</v>
      </c>
      <c r="O191" s="88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6" t="s">
        <v>243</v>
      </c>
      <c r="AT191" s="236" t="s">
        <v>184</v>
      </c>
      <c r="AU191" s="236" t="s">
        <v>82</v>
      </c>
      <c r="AY191" s="14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4" t="s">
        <v>80</v>
      </c>
      <c r="BK191" s="237">
        <f>ROUND(I191*H191,2)</f>
        <v>0</v>
      </c>
      <c r="BL191" s="14" t="s">
        <v>243</v>
      </c>
      <c r="BM191" s="236" t="s">
        <v>4013</v>
      </c>
    </row>
    <row r="192" s="12" customFormat="1" ht="22.8" customHeight="1">
      <c r="A192" s="12"/>
      <c r="B192" s="208"/>
      <c r="C192" s="209"/>
      <c r="D192" s="210" t="s">
        <v>72</v>
      </c>
      <c r="E192" s="222" t="s">
        <v>4014</v>
      </c>
      <c r="F192" s="222" t="s">
        <v>4015</v>
      </c>
      <c r="G192" s="209"/>
      <c r="H192" s="209"/>
      <c r="I192" s="212"/>
      <c r="J192" s="223">
        <f>BK192</f>
        <v>0</v>
      </c>
      <c r="K192" s="209"/>
      <c r="L192" s="214"/>
      <c r="M192" s="215"/>
      <c r="N192" s="216"/>
      <c r="O192" s="216"/>
      <c r="P192" s="217">
        <f>SUM(P193:P206)</f>
        <v>0</v>
      </c>
      <c r="Q192" s="216"/>
      <c r="R192" s="217">
        <f>SUM(R193:R206)</f>
        <v>0.027530000000000002</v>
      </c>
      <c r="S192" s="216"/>
      <c r="T192" s="218">
        <f>SUM(T193:T206)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9" t="s">
        <v>82</v>
      </c>
      <c r="AT192" s="220" t="s">
        <v>72</v>
      </c>
      <c r="AU192" s="220" t="s">
        <v>80</v>
      </c>
      <c r="AY192" s="219" t="s">
        <v>182</v>
      </c>
      <c r="BK192" s="221">
        <f>SUM(BK193:BK206)</f>
        <v>0</v>
      </c>
    </row>
    <row r="193" s="2" customFormat="1" ht="24.15" customHeight="1">
      <c r="A193" s="35"/>
      <c r="B193" s="36"/>
      <c r="C193" s="224" t="s">
        <v>384</v>
      </c>
      <c r="D193" s="224" t="s">
        <v>184</v>
      </c>
      <c r="E193" s="225" t="s">
        <v>4016</v>
      </c>
      <c r="F193" s="226" t="s">
        <v>4017</v>
      </c>
      <c r="G193" s="227" t="s">
        <v>2988</v>
      </c>
      <c r="H193" s="228">
        <v>1</v>
      </c>
      <c r="I193" s="229"/>
      <c r="J193" s="230">
        <f>ROUND(I193*H193,2)</f>
        <v>0</v>
      </c>
      <c r="K193" s="231"/>
      <c r="L193" s="41"/>
      <c r="M193" s="232" t="s">
        <v>1</v>
      </c>
      <c r="N193" s="233" t="s">
        <v>38</v>
      </c>
      <c r="O193" s="88"/>
      <c r="P193" s="234">
        <f>O193*H193</f>
        <v>0</v>
      </c>
      <c r="Q193" s="234">
        <v>0.012330000000000001</v>
      </c>
      <c r="R193" s="234">
        <f>Q193*H193</f>
        <v>0.012330000000000001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243</v>
      </c>
      <c r="AT193" s="236" t="s">
        <v>184</v>
      </c>
      <c r="AU193" s="236" t="s">
        <v>82</v>
      </c>
      <c r="AY193" s="14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80</v>
      </c>
      <c r="BK193" s="237">
        <f>ROUND(I193*H193,2)</f>
        <v>0</v>
      </c>
      <c r="BL193" s="14" t="s">
        <v>243</v>
      </c>
      <c r="BM193" s="236" t="s">
        <v>4018</v>
      </c>
    </row>
    <row r="194" s="2" customFormat="1" ht="24.15" customHeight="1">
      <c r="A194" s="35"/>
      <c r="B194" s="36"/>
      <c r="C194" s="224" t="s">
        <v>388</v>
      </c>
      <c r="D194" s="224" t="s">
        <v>184</v>
      </c>
      <c r="E194" s="225" t="s">
        <v>4019</v>
      </c>
      <c r="F194" s="226" t="s">
        <v>4020</v>
      </c>
      <c r="G194" s="227" t="s">
        <v>241</v>
      </c>
      <c r="H194" s="228">
        <v>2</v>
      </c>
      <c r="I194" s="229"/>
      <c r="J194" s="230">
        <f>ROUND(I194*H194,2)</f>
        <v>0</v>
      </c>
      <c r="K194" s="231"/>
      <c r="L194" s="41"/>
      <c r="M194" s="232" t="s">
        <v>1</v>
      </c>
      <c r="N194" s="233" t="s">
        <v>38</v>
      </c>
      <c r="O194" s="88"/>
      <c r="P194" s="234">
        <f>O194*H194</f>
        <v>0</v>
      </c>
      <c r="Q194" s="234">
        <v>0.00024000000000000001</v>
      </c>
      <c r="R194" s="234">
        <f>Q194*H194</f>
        <v>0.00048000000000000001</v>
      </c>
      <c r="S194" s="234">
        <v>0</v>
      </c>
      <c r="T194" s="23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6" t="s">
        <v>243</v>
      </c>
      <c r="AT194" s="236" t="s">
        <v>184</v>
      </c>
      <c r="AU194" s="236" t="s">
        <v>82</v>
      </c>
      <c r="AY194" s="14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4" t="s">
        <v>80</v>
      </c>
      <c r="BK194" s="237">
        <f>ROUND(I194*H194,2)</f>
        <v>0</v>
      </c>
      <c r="BL194" s="14" t="s">
        <v>243</v>
      </c>
      <c r="BM194" s="236" t="s">
        <v>4021</v>
      </c>
    </row>
    <row r="195" s="2" customFormat="1" ht="37.8" customHeight="1">
      <c r="A195" s="35"/>
      <c r="B195" s="36"/>
      <c r="C195" s="224" t="s">
        <v>395</v>
      </c>
      <c r="D195" s="224" t="s">
        <v>184</v>
      </c>
      <c r="E195" s="225" t="s">
        <v>4022</v>
      </c>
      <c r="F195" s="226" t="s">
        <v>4023</v>
      </c>
      <c r="G195" s="227" t="s">
        <v>241</v>
      </c>
      <c r="H195" s="228">
        <v>1</v>
      </c>
      <c r="I195" s="229"/>
      <c r="J195" s="230">
        <f>ROUND(I195*H195,2)</f>
        <v>0</v>
      </c>
      <c r="K195" s="231"/>
      <c r="L195" s="41"/>
      <c r="M195" s="232" t="s">
        <v>1</v>
      </c>
      <c r="N195" s="233" t="s">
        <v>38</v>
      </c>
      <c r="O195" s="88"/>
      <c r="P195" s="234">
        <f>O195*H195</f>
        <v>0</v>
      </c>
      <c r="Q195" s="234">
        <v>0.00023000000000000001</v>
      </c>
      <c r="R195" s="234">
        <f>Q195*H195</f>
        <v>0.00023000000000000001</v>
      </c>
      <c r="S195" s="234">
        <v>0</v>
      </c>
      <c r="T195" s="23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6" t="s">
        <v>243</v>
      </c>
      <c r="AT195" s="236" t="s">
        <v>184</v>
      </c>
      <c r="AU195" s="236" t="s">
        <v>82</v>
      </c>
      <c r="AY195" s="14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4" t="s">
        <v>80</v>
      </c>
      <c r="BK195" s="237">
        <f>ROUND(I195*H195,2)</f>
        <v>0</v>
      </c>
      <c r="BL195" s="14" t="s">
        <v>243</v>
      </c>
      <c r="BM195" s="236" t="s">
        <v>4024</v>
      </c>
    </row>
    <row r="196" s="2" customFormat="1" ht="24.15" customHeight="1">
      <c r="A196" s="35"/>
      <c r="B196" s="36"/>
      <c r="C196" s="224" t="s">
        <v>579</v>
      </c>
      <c r="D196" s="224" t="s">
        <v>184</v>
      </c>
      <c r="E196" s="225" t="s">
        <v>4025</v>
      </c>
      <c r="F196" s="226" t="s">
        <v>4026</v>
      </c>
      <c r="G196" s="227" t="s">
        <v>241</v>
      </c>
      <c r="H196" s="228">
        <v>9</v>
      </c>
      <c r="I196" s="229"/>
      <c r="J196" s="230">
        <f>ROUND(I196*H196,2)</f>
        <v>0</v>
      </c>
      <c r="K196" s="231"/>
      <c r="L196" s="41"/>
      <c r="M196" s="232" t="s">
        <v>1</v>
      </c>
      <c r="N196" s="233" t="s">
        <v>38</v>
      </c>
      <c r="O196" s="88"/>
      <c r="P196" s="234">
        <f>O196*H196</f>
        <v>0</v>
      </c>
      <c r="Q196" s="234">
        <v>0.00013999999999999999</v>
      </c>
      <c r="R196" s="234">
        <f>Q196*H196</f>
        <v>0.0012599999999999998</v>
      </c>
      <c r="S196" s="234">
        <v>0</v>
      </c>
      <c r="T196" s="23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6" t="s">
        <v>243</v>
      </c>
      <c r="AT196" s="236" t="s">
        <v>184</v>
      </c>
      <c r="AU196" s="236" t="s">
        <v>82</v>
      </c>
      <c r="AY196" s="14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4" t="s">
        <v>80</v>
      </c>
      <c r="BK196" s="237">
        <f>ROUND(I196*H196,2)</f>
        <v>0</v>
      </c>
      <c r="BL196" s="14" t="s">
        <v>243</v>
      </c>
      <c r="BM196" s="236" t="s">
        <v>4027</v>
      </c>
    </row>
    <row r="197" s="2" customFormat="1" ht="21.75" customHeight="1">
      <c r="A197" s="35"/>
      <c r="B197" s="36"/>
      <c r="C197" s="224" t="s">
        <v>583</v>
      </c>
      <c r="D197" s="224" t="s">
        <v>184</v>
      </c>
      <c r="E197" s="225" t="s">
        <v>4028</v>
      </c>
      <c r="F197" s="226" t="s">
        <v>4029</v>
      </c>
      <c r="G197" s="227" t="s">
        <v>241</v>
      </c>
      <c r="H197" s="228">
        <v>1</v>
      </c>
      <c r="I197" s="229"/>
      <c r="J197" s="230">
        <f>ROUND(I197*H197,2)</f>
        <v>0</v>
      </c>
      <c r="K197" s="231"/>
      <c r="L197" s="41"/>
      <c r="M197" s="232" t="s">
        <v>1</v>
      </c>
      <c r="N197" s="233" t="s">
        <v>38</v>
      </c>
      <c r="O197" s="88"/>
      <c r="P197" s="234">
        <f>O197*H197</f>
        <v>0</v>
      </c>
      <c r="Q197" s="234">
        <v>0.00052999999999999998</v>
      </c>
      <c r="R197" s="234">
        <f>Q197*H197</f>
        <v>0.00052999999999999998</v>
      </c>
      <c r="S197" s="234">
        <v>0</v>
      </c>
      <c r="T197" s="23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6" t="s">
        <v>243</v>
      </c>
      <c r="AT197" s="236" t="s">
        <v>184</v>
      </c>
      <c r="AU197" s="236" t="s">
        <v>82</v>
      </c>
      <c r="AY197" s="14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4" t="s">
        <v>80</v>
      </c>
      <c r="BK197" s="237">
        <f>ROUND(I197*H197,2)</f>
        <v>0</v>
      </c>
      <c r="BL197" s="14" t="s">
        <v>243</v>
      </c>
      <c r="BM197" s="236" t="s">
        <v>4030</v>
      </c>
    </row>
    <row r="198" s="2" customFormat="1" ht="24.15" customHeight="1">
      <c r="A198" s="35"/>
      <c r="B198" s="36"/>
      <c r="C198" s="224" t="s">
        <v>587</v>
      </c>
      <c r="D198" s="224" t="s">
        <v>184</v>
      </c>
      <c r="E198" s="225" t="s">
        <v>4031</v>
      </c>
      <c r="F198" s="226" t="s">
        <v>4032</v>
      </c>
      <c r="G198" s="227" t="s">
        <v>241</v>
      </c>
      <c r="H198" s="228">
        <v>9</v>
      </c>
      <c r="I198" s="229"/>
      <c r="J198" s="230">
        <f>ROUND(I198*H198,2)</f>
        <v>0</v>
      </c>
      <c r="K198" s="231"/>
      <c r="L198" s="41"/>
      <c r="M198" s="232" t="s">
        <v>1</v>
      </c>
      <c r="N198" s="233" t="s">
        <v>38</v>
      </c>
      <c r="O198" s="88"/>
      <c r="P198" s="234">
        <f>O198*H198</f>
        <v>0</v>
      </c>
      <c r="Q198" s="234">
        <v>0.00069999999999999999</v>
      </c>
      <c r="R198" s="234">
        <f>Q198*H198</f>
        <v>0.0063</v>
      </c>
      <c r="S198" s="234">
        <v>0</v>
      </c>
      <c r="T198" s="23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6" t="s">
        <v>243</v>
      </c>
      <c r="AT198" s="236" t="s">
        <v>184</v>
      </c>
      <c r="AU198" s="236" t="s">
        <v>82</v>
      </c>
      <c r="AY198" s="14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4" t="s">
        <v>80</v>
      </c>
      <c r="BK198" s="237">
        <f>ROUND(I198*H198,2)</f>
        <v>0</v>
      </c>
      <c r="BL198" s="14" t="s">
        <v>243</v>
      </c>
      <c r="BM198" s="236" t="s">
        <v>4033</v>
      </c>
    </row>
    <row r="199" s="2" customFormat="1" ht="21.75" customHeight="1">
      <c r="A199" s="35"/>
      <c r="B199" s="36"/>
      <c r="C199" s="224" t="s">
        <v>591</v>
      </c>
      <c r="D199" s="224" t="s">
        <v>184</v>
      </c>
      <c r="E199" s="225" t="s">
        <v>4034</v>
      </c>
      <c r="F199" s="226" t="s">
        <v>4035</v>
      </c>
      <c r="G199" s="227" t="s">
        <v>241</v>
      </c>
      <c r="H199" s="228">
        <v>3</v>
      </c>
      <c r="I199" s="229"/>
      <c r="J199" s="230">
        <f>ROUND(I199*H199,2)</f>
        <v>0</v>
      </c>
      <c r="K199" s="231"/>
      <c r="L199" s="41"/>
      <c r="M199" s="232" t="s">
        <v>1</v>
      </c>
      <c r="N199" s="233" t="s">
        <v>38</v>
      </c>
      <c r="O199" s="88"/>
      <c r="P199" s="234">
        <f>O199*H199</f>
        <v>0</v>
      </c>
      <c r="Q199" s="234">
        <v>0.00022000000000000001</v>
      </c>
      <c r="R199" s="234">
        <f>Q199*H199</f>
        <v>0.00066</v>
      </c>
      <c r="S199" s="234">
        <v>0</v>
      </c>
      <c r="T199" s="23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6" t="s">
        <v>243</v>
      </c>
      <c r="AT199" s="236" t="s">
        <v>184</v>
      </c>
      <c r="AU199" s="236" t="s">
        <v>82</v>
      </c>
      <c r="AY199" s="14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4" t="s">
        <v>80</v>
      </c>
      <c r="BK199" s="237">
        <f>ROUND(I199*H199,2)</f>
        <v>0</v>
      </c>
      <c r="BL199" s="14" t="s">
        <v>243</v>
      </c>
      <c r="BM199" s="236" t="s">
        <v>4036</v>
      </c>
    </row>
    <row r="200" s="2" customFormat="1" ht="24.15" customHeight="1">
      <c r="A200" s="35"/>
      <c r="B200" s="36"/>
      <c r="C200" s="224" t="s">
        <v>595</v>
      </c>
      <c r="D200" s="224" t="s">
        <v>184</v>
      </c>
      <c r="E200" s="225" t="s">
        <v>4037</v>
      </c>
      <c r="F200" s="226" t="s">
        <v>4038</v>
      </c>
      <c r="G200" s="227" t="s">
        <v>241</v>
      </c>
      <c r="H200" s="228">
        <v>1</v>
      </c>
      <c r="I200" s="229"/>
      <c r="J200" s="230">
        <f>ROUND(I200*H200,2)</f>
        <v>0</v>
      </c>
      <c r="K200" s="231"/>
      <c r="L200" s="41"/>
      <c r="M200" s="232" t="s">
        <v>1</v>
      </c>
      <c r="N200" s="233" t="s">
        <v>38</v>
      </c>
      <c r="O200" s="88"/>
      <c r="P200" s="234">
        <f>O200*H200</f>
        <v>0</v>
      </c>
      <c r="Q200" s="234">
        <v>0.00056999999999999998</v>
      </c>
      <c r="R200" s="234">
        <f>Q200*H200</f>
        <v>0.00056999999999999998</v>
      </c>
      <c r="S200" s="234">
        <v>0</v>
      </c>
      <c r="T200" s="23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6" t="s">
        <v>243</v>
      </c>
      <c r="AT200" s="236" t="s">
        <v>184</v>
      </c>
      <c r="AU200" s="236" t="s">
        <v>82</v>
      </c>
      <c r="AY200" s="14" t="s">
        <v>182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4" t="s">
        <v>80</v>
      </c>
      <c r="BK200" s="237">
        <f>ROUND(I200*H200,2)</f>
        <v>0</v>
      </c>
      <c r="BL200" s="14" t="s">
        <v>243</v>
      </c>
      <c r="BM200" s="236" t="s">
        <v>4039</v>
      </c>
    </row>
    <row r="201" s="2" customFormat="1" ht="33" customHeight="1">
      <c r="A201" s="35"/>
      <c r="B201" s="36"/>
      <c r="C201" s="224" t="s">
        <v>599</v>
      </c>
      <c r="D201" s="224" t="s">
        <v>184</v>
      </c>
      <c r="E201" s="225" t="s">
        <v>4040</v>
      </c>
      <c r="F201" s="226" t="s">
        <v>4041</v>
      </c>
      <c r="G201" s="227" t="s">
        <v>241</v>
      </c>
      <c r="H201" s="228">
        <v>2</v>
      </c>
      <c r="I201" s="229"/>
      <c r="J201" s="230">
        <f>ROUND(I201*H201,2)</f>
        <v>0</v>
      </c>
      <c r="K201" s="231"/>
      <c r="L201" s="41"/>
      <c r="M201" s="232" t="s">
        <v>1</v>
      </c>
      <c r="N201" s="233" t="s">
        <v>38</v>
      </c>
      <c r="O201" s="88"/>
      <c r="P201" s="234">
        <f>O201*H201</f>
        <v>0</v>
      </c>
      <c r="Q201" s="234">
        <v>0.00062</v>
      </c>
      <c r="R201" s="234">
        <f>Q201*H201</f>
        <v>0.00124</v>
      </c>
      <c r="S201" s="234">
        <v>0</v>
      </c>
      <c r="T201" s="23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6" t="s">
        <v>243</v>
      </c>
      <c r="AT201" s="236" t="s">
        <v>184</v>
      </c>
      <c r="AU201" s="236" t="s">
        <v>82</v>
      </c>
      <c r="AY201" s="14" t="s">
        <v>182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4" t="s">
        <v>80</v>
      </c>
      <c r="BK201" s="237">
        <f>ROUND(I201*H201,2)</f>
        <v>0</v>
      </c>
      <c r="BL201" s="14" t="s">
        <v>243</v>
      </c>
      <c r="BM201" s="236" t="s">
        <v>4042</v>
      </c>
    </row>
    <row r="202" s="2" customFormat="1" ht="24.15" customHeight="1">
      <c r="A202" s="35"/>
      <c r="B202" s="36"/>
      <c r="C202" s="224" t="s">
        <v>603</v>
      </c>
      <c r="D202" s="224" t="s">
        <v>184</v>
      </c>
      <c r="E202" s="225" t="s">
        <v>4043</v>
      </c>
      <c r="F202" s="226" t="s">
        <v>4044</v>
      </c>
      <c r="G202" s="227" t="s">
        <v>241</v>
      </c>
      <c r="H202" s="228">
        <v>2</v>
      </c>
      <c r="I202" s="229"/>
      <c r="J202" s="230">
        <f>ROUND(I202*H202,2)</f>
        <v>0</v>
      </c>
      <c r="K202" s="231"/>
      <c r="L202" s="41"/>
      <c r="M202" s="232" t="s">
        <v>1</v>
      </c>
      <c r="N202" s="233" t="s">
        <v>38</v>
      </c>
      <c r="O202" s="88"/>
      <c r="P202" s="234">
        <f>O202*H202</f>
        <v>0</v>
      </c>
      <c r="Q202" s="234">
        <v>0.00147</v>
      </c>
      <c r="R202" s="234">
        <f>Q202*H202</f>
        <v>0.0029399999999999999</v>
      </c>
      <c r="S202" s="234">
        <v>0</v>
      </c>
      <c r="T202" s="23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6" t="s">
        <v>243</v>
      </c>
      <c r="AT202" s="236" t="s">
        <v>184</v>
      </c>
      <c r="AU202" s="236" t="s">
        <v>82</v>
      </c>
      <c r="AY202" s="14" t="s">
        <v>182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4" t="s">
        <v>80</v>
      </c>
      <c r="BK202" s="237">
        <f>ROUND(I202*H202,2)</f>
        <v>0</v>
      </c>
      <c r="BL202" s="14" t="s">
        <v>243</v>
      </c>
      <c r="BM202" s="236" t="s">
        <v>4045</v>
      </c>
    </row>
    <row r="203" s="2" customFormat="1" ht="33" customHeight="1">
      <c r="A203" s="35"/>
      <c r="B203" s="36"/>
      <c r="C203" s="224" t="s">
        <v>607</v>
      </c>
      <c r="D203" s="224" t="s">
        <v>184</v>
      </c>
      <c r="E203" s="225" t="s">
        <v>4046</v>
      </c>
      <c r="F203" s="226" t="s">
        <v>4047</v>
      </c>
      <c r="G203" s="227" t="s">
        <v>2988</v>
      </c>
      <c r="H203" s="228">
        <v>1</v>
      </c>
      <c r="I203" s="229"/>
      <c r="J203" s="230">
        <f>ROUND(I203*H203,2)</f>
        <v>0</v>
      </c>
      <c r="K203" s="231"/>
      <c r="L203" s="41"/>
      <c r="M203" s="232" t="s">
        <v>1</v>
      </c>
      <c r="N203" s="233" t="s">
        <v>38</v>
      </c>
      <c r="O203" s="88"/>
      <c r="P203" s="234">
        <f>O203*H203</f>
        <v>0</v>
      </c>
      <c r="Q203" s="234">
        <v>0.00098999999999999999</v>
      </c>
      <c r="R203" s="234">
        <f>Q203*H203</f>
        <v>0.00098999999999999999</v>
      </c>
      <c r="S203" s="234">
        <v>0</v>
      </c>
      <c r="T203" s="23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6" t="s">
        <v>243</v>
      </c>
      <c r="AT203" s="236" t="s">
        <v>184</v>
      </c>
      <c r="AU203" s="236" t="s">
        <v>82</v>
      </c>
      <c r="AY203" s="14" t="s">
        <v>182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4" t="s">
        <v>80</v>
      </c>
      <c r="BK203" s="237">
        <f>ROUND(I203*H203,2)</f>
        <v>0</v>
      </c>
      <c r="BL203" s="14" t="s">
        <v>243</v>
      </c>
      <c r="BM203" s="236" t="s">
        <v>4048</v>
      </c>
    </row>
    <row r="204" s="2" customFormat="1" ht="24.15" customHeight="1">
      <c r="A204" s="35"/>
      <c r="B204" s="36"/>
      <c r="C204" s="243" t="s">
        <v>611</v>
      </c>
      <c r="D204" s="243" t="s">
        <v>469</v>
      </c>
      <c r="E204" s="244" t="s">
        <v>4049</v>
      </c>
      <c r="F204" s="245" t="s">
        <v>4050</v>
      </c>
      <c r="G204" s="246" t="s">
        <v>241</v>
      </c>
      <c r="H204" s="247">
        <v>1</v>
      </c>
      <c r="I204" s="248"/>
      <c r="J204" s="249">
        <f>ROUND(I204*H204,2)</f>
        <v>0</v>
      </c>
      <c r="K204" s="250"/>
      <c r="L204" s="251"/>
      <c r="M204" s="252" t="s">
        <v>1</v>
      </c>
      <c r="N204" s="253" t="s">
        <v>38</v>
      </c>
      <c r="O204" s="88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6" t="s">
        <v>308</v>
      </c>
      <c r="AT204" s="236" t="s">
        <v>469</v>
      </c>
      <c r="AU204" s="236" t="s">
        <v>82</v>
      </c>
      <c r="AY204" s="14" t="s">
        <v>182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4" t="s">
        <v>80</v>
      </c>
      <c r="BK204" s="237">
        <f>ROUND(I204*H204,2)</f>
        <v>0</v>
      </c>
      <c r="BL204" s="14" t="s">
        <v>243</v>
      </c>
      <c r="BM204" s="236" t="s">
        <v>4051</v>
      </c>
    </row>
    <row r="205" s="2" customFormat="1" ht="24.15" customHeight="1">
      <c r="A205" s="35"/>
      <c r="B205" s="36"/>
      <c r="C205" s="224" t="s">
        <v>615</v>
      </c>
      <c r="D205" s="224" t="s">
        <v>184</v>
      </c>
      <c r="E205" s="225" t="s">
        <v>4052</v>
      </c>
      <c r="F205" s="226" t="s">
        <v>4053</v>
      </c>
      <c r="G205" s="227" t="s">
        <v>220</v>
      </c>
      <c r="H205" s="228">
        <v>0.028000000000000001</v>
      </c>
      <c r="I205" s="229"/>
      <c r="J205" s="230">
        <f>ROUND(I205*H205,2)</f>
        <v>0</v>
      </c>
      <c r="K205" s="231"/>
      <c r="L205" s="41"/>
      <c r="M205" s="232" t="s">
        <v>1</v>
      </c>
      <c r="N205" s="233" t="s">
        <v>38</v>
      </c>
      <c r="O205" s="88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6" t="s">
        <v>243</v>
      </c>
      <c r="AT205" s="236" t="s">
        <v>184</v>
      </c>
      <c r="AU205" s="236" t="s">
        <v>82</v>
      </c>
      <c r="AY205" s="14" t="s">
        <v>182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4" t="s">
        <v>80</v>
      </c>
      <c r="BK205" s="237">
        <f>ROUND(I205*H205,2)</f>
        <v>0</v>
      </c>
      <c r="BL205" s="14" t="s">
        <v>243</v>
      </c>
      <c r="BM205" s="236" t="s">
        <v>4054</v>
      </c>
    </row>
    <row r="206" s="2" customFormat="1" ht="24.15" customHeight="1">
      <c r="A206" s="35"/>
      <c r="B206" s="36"/>
      <c r="C206" s="224" t="s">
        <v>619</v>
      </c>
      <c r="D206" s="224" t="s">
        <v>184</v>
      </c>
      <c r="E206" s="225" t="s">
        <v>4055</v>
      </c>
      <c r="F206" s="226" t="s">
        <v>4056</v>
      </c>
      <c r="G206" s="227" t="s">
        <v>220</v>
      </c>
      <c r="H206" s="228">
        <v>0.084000000000000005</v>
      </c>
      <c r="I206" s="229"/>
      <c r="J206" s="230">
        <f>ROUND(I206*H206,2)</f>
        <v>0</v>
      </c>
      <c r="K206" s="231"/>
      <c r="L206" s="41"/>
      <c r="M206" s="232" t="s">
        <v>1</v>
      </c>
      <c r="N206" s="233" t="s">
        <v>38</v>
      </c>
      <c r="O206" s="88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6" t="s">
        <v>243</v>
      </c>
      <c r="AT206" s="236" t="s">
        <v>184</v>
      </c>
      <c r="AU206" s="236" t="s">
        <v>82</v>
      </c>
      <c r="AY206" s="14" t="s">
        <v>182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4" t="s">
        <v>80</v>
      </c>
      <c r="BK206" s="237">
        <f>ROUND(I206*H206,2)</f>
        <v>0</v>
      </c>
      <c r="BL206" s="14" t="s">
        <v>243</v>
      </c>
      <c r="BM206" s="236" t="s">
        <v>4057</v>
      </c>
    </row>
    <row r="207" s="12" customFormat="1" ht="22.8" customHeight="1">
      <c r="A207" s="12"/>
      <c r="B207" s="208"/>
      <c r="C207" s="209"/>
      <c r="D207" s="210" t="s">
        <v>72</v>
      </c>
      <c r="E207" s="222" t="s">
        <v>4058</v>
      </c>
      <c r="F207" s="222" t="s">
        <v>4059</v>
      </c>
      <c r="G207" s="209"/>
      <c r="H207" s="209"/>
      <c r="I207" s="212"/>
      <c r="J207" s="223">
        <f>BK207</f>
        <v>0</v>
      </c>
      <c r="K207" s="209"/>
      <c r="L207" s="214"/>
      <c r="M207" s="215"/>
      <c r="N207" s="216"/>
      <c r="O207" s="216"/>
      <c r="P207" s="217">
        <f>SUM(P208:P224)</f>
        <v>0</v>
      </c>
      <c r="Q207" s="216"/>
      <c r="R207" s="217">
        <f>SUM(R208:R224)</f>
        <v>0.26241999999999999</v>
      </c>
      <c r="S207" s="216"/>
      <c r="T207" s="218">
        <f>SUM(T208:T224)</f>
        <v>0.40744000000000002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9" t="s">
        <v>82</v>
      </c>
      <c r="AT207" s="220" t="s">
        <v>72</v>
      </c>
      <c r="AU207" s="220" t="s">
        <v>80</v>
      </c>
      <c r="AY207" s="219" t="s">
        <v>182</v>
      </c>
      <c r="BK207" s="221">
        <f>SUM(BK208:BK224)</f>
        <v>0</v>
      </c>
    </row>
    <row r="208" s="2" customFormat="1" ht="24.15" customHeight="1">
      <c r="A208" s="35"/>
      <c r="B208" s="36"/>
      <c r="C208" s="224" t="s">
        <v>623</v>
      </c>
      <c r="D208" s="224" t="s">
        <v>184</v>
      </c>
      <c r="E208" s="225" t="s">
        <v>4060</v>
      </c>
      <c r="F208" s="226" t="s">
        <v>4061</v>
      </c>
      <c r="G208" s="227" t="s">
        <v>241</v>
      </c>
      <c r="H208" s="228">
        <v>60</v>
      </c>
      <c r="I208" s="229"/>
      <c r="J208" s="230">
        <f>ROUND(I208*H208,2)</f>
        <v>0</v>
      </c>
      <c r="K208" s="231"/>
      <c r="L208" s="41"/>
      <c r="M208" s="232" t="s">
        <v>1</v>
      </c>
      <c r="N208" s="233" t="s">
        <v>38</v>
      </c>
      <c r="O208" s="88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6" t="s">
        <v>243</v>
      </c>
      <c r="AT208" s="236" t="s">
        <v>184</v>
      </c>
      <c r="AU208" s="236" t="s">
        <v>82</v>
      </c>
      <c r="AY208" s="14" t="s">
        <v>182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4" t="s">
        <v>80</v>
      </c>
      <c r="BK208" s="237">
        <f>ROUND(I208*H208,2)</f>
        <v>0</v>
      </c>
      <c r="BL208" s="14" t="s">
        <v>243</v>
      </c>
      <c r="BM208" s="236" t="s">
        <v>4062</v>
      </c>
    </row>
    <row r="209" s="2" customFormat="1" ht="24.15" customHeight="1">
      <c r="A209" s="35"/>
      <c r="B209" s="36"/>
      <c r="C209" s="224" t="s">
        <v>627</v>
      </c>
      <c r="D209" s="224" t="s">
        <v>184</v>
      </c>
      <c r="E209" s="225" t="s">
        <v>4063</v>
      </c>
      <c r="F209" s="226" t="s">
        <v>4064</v>
      </c>
      <c r="G209" s="227" t="s">
        <v>241</v>
      </c>
      <c r="H209" s="228">
        <v>9</v>
      </c>
      <c r="I209" s="229"/>
      <c r="J209" s="230">
        <f>ROUND(I209*H209,2)</f>
        <v>0</v>
      </c>
      <c r="K209" s="231"/>
      <c r="L209" s="41"/>
      <c r="M209" s="232" t="s">
        <v>1</v>
      </c>
      <c r="N209" s="233" t="s">
        <v>38</v>
      </c>
      <c r="O209" s="88"/>
      <c r="P209" s="234">
        <f>O209*H209</f>
        <v>0</v>
      </c>
      <c r="Q209" s="234">
        <v>0.00010000000000000001</v>
      </c>
      <c r="R209" s="234">
        <f>Q209*H209</f>
        <v>0.00090000000000000008</v>
      </c>
      <c r="S209" s="234">
        <v>0.037490000000000002</v>
      </c>
      <c r="T209" s="235">
        <f>S209*H209</f>
        <v>0.33741000000000004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6" t="s">
        <v>243</v>
      </c>
      <c r="AT209" s="236" t="s">
        <v>184</v>
      </c>
      <c r="AU209" s="236" t="s">
        <v>82</v>
      </c>
      <c r="AY209" s="14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4" t="s">
        <v>80</v>
      </c>
      <c r="BK209" s="237">
        <f>ROUND(I209*H209,2)</f>
        <v>0</v>
      </c>
      <c r="BL209" s="14" t="s">
        <v>243</v>
      </c>
      <c r="BM209" s="236" t="s">
        <v>4065</v>
      </c>
    </row>
    <row r="210" s="2" customFormat="1" ht="24.15" customHeight="1">
      <c r="A210" s="35"/>
      <c r="B210" s="36"/>
      <c r="C210" s="224" t="s">
        <v>631</v>
      </c>
      <c r="D210" s="224" t="s">
        <v>184</v>
      </c>
      <c r="E210" s="225" t="s">
        <v>4066</v>
      </c>
      <c r="F210" s="226" t="s">
        <v>4067</v>
      </c>
      <c r="G210" s="227" t="s">
        <v>241</v>
      </c>
      <c r="H210" s="228">
        <v>1</v>
      </c>
      <c r="I210" s="229"/>
      <c r="J210" s="230">
        <f>ROUND(I210*H210,2)</f>
        <v>0</v>
      </c>
      <c r="K210" s="231"/>
      <c r="L210" s="41"/>
      <c r="M210" s="232" t="s">
        <v>1</v>
      </c>
      <c r="N210" s="233" t="s">
        <v>38</v>
      </c>
      <c r="O210" s="88"/>
      <c r="P210" s="234">
        <f>O210*H210</f>
        <v>0</v>
      </c>
      <c r="Q210" s="234">
        <v>0.00010000000000000001</v>
      </c>
      <c r="R210" s="234">
        <f>Q210*H210</f>
        <v>0.00010000000000000001</v>
      </c>
      <c r="S210" s="234">
        <v>0.070029999999999995</v>
      </c>
      <c r="T210" s="235">
        <f>S210*H210</f>
        <v>0.070029999999999995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6" t="s">
        <v>243</v>
      </c>
      <c r="AT210" s="236" t="s">
        <v>184</v>
      </c>
      <c r="AU210" s="236" t="s">
        <v>82</v>
      </c>
      <c r="AY210" s="14" t="s">
        <v>182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4" t="s">
        <v>80</v>
      </c>
      <c r="BK210" s="237">
        <f>ROUND(I210*H210,2)</f>
        <v>0</v>
      </c>
      <c r="BL210" s="14" t="s">
        <v>243</v>
      </c>
      <c r="BM210" s="236" t="s">
        <v>4068</v>
      </c>
    </row>
    <row r="211" s="2" customFormat="1" ht="24.15" customHeight="1">
      <c r="A211" s="35"/>
      <c r="B211" s="36"/>
      <c r="C211" s="224" t="s">
        <v>635</v>
      </c>
      <c r="D211" s="224" t="s">
        <v>184</v>
      </c>
      <c r="E211" s="225" t="s">
        <v>4069</v>
      </c>
      <c r="F211" s="226" t="s">
        <v>4070</v>
      </c>
      <c r="G211" s="227" t="s">
        <v>241</v>
      </c>
      <c r="H211" s="228">
        <v>2</v>
      </c>
      <c r="I211" s="229"/>
      <c r="J211" s="230">
        <f>ROUND(I211*H211,2)</f>
        <v>0</v>
      </c>
      <c r="K211" s="231"/>
      <c r="L211" s="41"/>
      <c r="M211" s="232" t="s">
        <v>1</v>
      </c>
      <c r="N211" s="233" t="s">
        <v>38</v>
      </c>
      <c r="O211" s="88"/>
      <c r="P211" s="234">
        <f>O211*H211</f>
        <v>0</v>
      </c>
      <c r="Q211" s="234">
        <v>0.02256</v>
      </c>
      <c r="R211" s="234">
        <f>Q211*H211</f>
        <v>0.04512</v>
      </c>
      <c r="S211" s="234">
        <v>0</v>
      </c>
      <c r="T211" s="23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6" t="s">
        <v>243</v>
      </c>
      <c r="AT211" s="236" t="s">
        <v>184</v>
      </c>
      <c r="AU211" s="236" t="s">
        <v>82</v>
      </c>
      <c r="AY211" s="14" t="s">
        <v>182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4" t="s">
        <v>80</v>
      </c>
      <c r="BK211" s="237">
        <f>ROUND(I211*H211,2)</f>
        <v>0</v>
      </c>
      <c r="BL211" s="14" t="s">
        <v>243</v>
      </c>
      <c r="BM211" s="236" t="s">
        <v>4071</v>
      </c>
    </row>
    <row r="212" s="2" customFormat="1" ht="37.8" customHeight="1">
      <c r="A212" s="35"/>
      <c r="B212" s="36"/>
      <c r="C212" s="224" t="s">
        <v>639</v>
      </c>
      <c r="D212" s="224" t="s">
        <v>184</v>
      </c>
      <c r="E212" s="225" t="s">
        <v>4072</v>
      </c>
      <c r="F212" s="226" t="s">
        <v>4073</v>
      </c>
      <c r="G212" s="227" t="s">
        <v>241</v>
      </c>
      <c r="H212" s="228">
        <v>1</v>
      </c>
      <c r="I212" s="229"/>
      <c r="J212" s="230">
        <f>ROUND(I212*H212,2)</f>
        <v>0</v>
      </c>
      <c r="K212" s="231"/>
      <c r="L212" s="41"/>
      <c r="M212" s="232" t="s">
        <v>1</v>
      </c>
      <c r="N212" s="233" t="s">
        <v>38</v>
      </c>
      <c r="O212" s="88"/>
      <c r="P212" s="234">
        <f>O212*H212</f>
        <v>0</v>
      </c>
      <c r="Q212" s="234">
        <v>0.014500000000000001</v>
      </c>
      <c r="R212" s="234">
        <f>Q212*H212</f>
        <v>0.014500000000000001</v>
      </c>
      <c r="S212" s="234">
        <v>0</v>
      </c>
      <c r="T212" s="23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6" t="s">
        <v>243</v>
      </c>
      <c r="AT212" s="236" t="s">
        <v>184</v>
      </c>
      <c r="AU212" s="236" t="s">
        <v>82</v>
      </c>
      <c r="AY212" s="14" t="s">
        <v>182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4" t="s">
        <v>80</v>
      </c>
      <c r="BK212" s="237">
        <f>ROUND(I212*H212,2)</f>
        <v>0</v>
      </c>
      <c r="BL212" s="14" t="s">
        <v>243</v>
      </c>
      <c r="BM212" s="236" t="s">
        <v>4074</v>
      </c>
    </row>
    <row r="213" s="2" customFormat="1" ht="24.15" customHeight="1">
      <c r="A213" s="35"/>
      <c r="B213" s="36"/>
      <c r="C213" s="224" t="s">
        <v>643</v>
      </c>
      <c r="D213" s="224" t="s">
        <v>184</v>
      </c>
      <c r="E213" s="225" t="s">
        <v>4075</v>
      </c>
      <c r="F213" s="226" t="s">
        <v>4076</v>
      </c>
      <c r="G213" s="227" t="s">
        <v>241</v>
      </c>
      <c r="H213" s="228">
        <v>1</v>
      </c>
      <c r="I213" s="229"/>
      <c r="J213" s="230">
        <f>ROUND(I213*H213,2)</f>
        <v>0</v>
      </c>
      <c r="K213" s="231"/>
      <c r="L213" s="41"/>
      <c r="M213" s="232" t="s">
        <v>1</v>
      </c>
      <c r="N213" s="233" t="s">
        <v>38</v>
      </c>
      <c r="O213" s="88"/>
      <c r="P213" s="234">
        <f>O213*H213</f>
        <v>0</v>
      </c>
      <c r="Q213" s="234">
        <v>0.042000000000000003</v>
      </c>
      <c r="R213" s="234">
        <f>Q213*H213</f>
        <v>0.042000000000000003</v>
      </c>
      <c r="S213" s="234">
        <v>0</v>
      </c>
      <c r="T213" s="23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6" t="s">
        <v>243</v>
      </c>
      <c r="AT213" s="236" t="s">
        <v>184</v>
      </c>
      <c r="AU213" s="236" t="s">
        <v>82</v>
      </c>
      <c r="AY213" s="14" t="s">
        <v>182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4" t="s">
        <v>80</v>
      </c>
      <c r="BK213" s="237">
        <f>ROUND(I213*H213,2)</f>
        <v>0</v>
      </c>
      <c r="BL213" s="14" t="s">
        <v>243</v>
      </c>
      <c r="BM213" s="236" t="s">
        <v>4077</v>
      </c>
    </row>
    <row r="214" s="2" customFormat="1" ht="37.8" customHeight="1">
      <c r="A214" s="35"/>
      <c r="B214" s="36"/>
      <c r="C214" s="224" t="s">
        <v>647</v>
      </c>
      <c r="D214" s="224" t="s">
        <v>184</v>
      </c>
      <c r="E214" s="225" t="s">
        <v>4078</v>
      </c>
      <c r="F214" s="226" t="s">
        <v>4079</v>
      </c>
      <c r="G214" s="227" t="s">
        <v>241</v>
      </c>
      <c r="H214" s="228">
        <v>1</v>
      </c>
      <c r="I214" s="229"/>
      <c r="J214" s="230">
        <f>ROUND(I214*H214,2)</f>
        <v>0</v>
      </c>
      <c r="K214" s="231"/>
      <c r="L214" s="41"/>
      <c r="M214" s="232" t="s">
        <v>1</v>
      </c>
      <c r="N214" s="233" t="s">
        <v>38</v>
      </c>
      <c r="O214" s="88"/>
      <c r="P214" s="234">
        <f>O214*H214</f>
        <v>0</v>
      </c>
      <c r="Q214" s="234">
        <v>0.01942</v>
      </c>
      <c r="R214" s="234">
        <f>Q214*H214</f>
        <v>0.01942</v>
      </c>
      <c r="S214" s="234">
        <v>0</v>
      </c>
      <c r="T214" s="23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6" t="s">
        <v>243</v>
      </c>
      <c r="AT214" s="236" t="s">
        <v>184</v>
      </c>
      <c r="AU214" s="236" t="s">
        <v>82</v>
      </c>
      <c r="AY214" s="14" t="s">
        <v>182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4" t="s">
        <v>80</v>
      </c>
      <c r="BK214" s="237">
        <f>ROUND(I214*H214,2)</f>
        <v>0</v>
      </c>
      <c r="BL214" s="14" t="s">
        <v>243</v>
      </c>
      <c r="BM214" s="236" t="s">
        <v>4080</v>
      </c>
    </row>
    <row r="215" s="2" customFormat="1" ht="37.8" customHeight="1">
      <c r="A215" s="35"/>
      <c r="B215" s="36"/>
      <c r="C215" s="224" t="s">
        <v>651</v>
      </c>
      <c r="D215" s="224" t="s">
        <v>184</v>
      </c>
      <c r="E215" s="225" t="s">
        <v>4081</v>
      </c>
      <c r="F215" s="226" t="s">
        <v>4082</v>
      </c>
      <c r="G215" s="227" t="s">
        <v>241</v>
      </c>
      <c r="H215" s="228">
        <v>1</v>
      </c>
      <c r="I215" s="229"/>
      <c r="J215" s="230">
        <f>ROUND(I215*H215,2)</f>
        <v>0</v>
      </c>
      <c r="K215" s="231"/>
      <c r="L215" s="41"/>
      <c r="M215" s="232" t="s">
        <v>1</v>
      </c>
      <c r="N215" s="233" t="s">
        <v>38</v>
      </c>
      <c r="O215" s="88"/>
      <c r="P215" s="234">
        <f>O215*H215</f>
        <v>0</v>
      </c>
      <c r="Q215" s="234">
        <v>0.025159999999999998</v>
      </c>
      <c r="R215" s="234">
        <f>Q215*H215</f>
        <v>0.025159999999999998</v>
      </c>
      <c r="S215" s="234">
        <v>0</v>
      </c>
      <c r="T215" s="23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6" t="s">
        <v>243</v>
      </c>
      <c r="AT215" s="236" t="s">
        <v>184</v>
      </c>
      <c r="AU215" s="236" t="s">
        <v>82</v>
      </c>
      <c r="AY215" s="14" t="s">
        <v>182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4" t="s">
        <v>80</v>
      </c>
      <c r="BK215" s="237">
        <f>ROUND(I215*H215,2)</f>
        <v>0</v>
      </c>
      <c r="BL215" s="14" t="s">
        <v>243</v>
      </c>
      <c r="BM215" s="236" t="s">
        <v>4083</v>
      </c>
    </row>
    <row r="216" s="2" customFormat="1" ht="37.8" customHeight="1">
      <c r="A216" s="35"/>
      <c r="B216" s="36"/>
      <c r="C216" s="224" t="s">
        <v>656</v>
      </c>
      <c r="D216" s="224" t="s">
        <v>184</v>
      </c>
      <c r="E216" s="225" t="s">
        <v>4081</v>
      </c>
      <c r="F216" s="226" t="s">
        <v>4082</v>
      </c>
      <c r="G216" s="227" t="s">
        <v>241</v>
      </c>
      <c r="H216" s="228">
        <v>3</v>
      </c>
      <c r="I216" s="229"/>
      <c r="J216" s="230">
        <f>ROUND(I216*H216,2)</f>
        <v>0</v>
      </c>
      <c r="K216" s="231"/>
      <c r="L216" s="41"/>
      <c r="M216" s="232" t="s">
        <v>1</v>
      </c>
      <c r="N216" s="233" t="s">
        <v>38</v>
      </c>
      <c r="O216" s="88"/>
      <c r="P216" s="234">
        <f>O216*H216</f>
        <v>0</v>
      </c>
      <c r="Q216" s="234">
        <v>0.025159999999999998</v>
      </c>
      <c r="R216" s="234">
        <f>Q216*H216</f>
        <v>0.075479999999999992</v>
      </c>
      <c r="S216" s="234">
        <v>0</v>
      </c>
      <c r="T216" s="23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6" t="s">
        <v>243</v>
      </c>
      <c r="AT216" s="236" t="s">
        <v>184</v>
      </c>
      <c r="AU216" s="236" t="s">
        <v>82</v>
      </c>
      <c r="AY216" s="14" t="s">
        <v>182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4" t="s">
        <v>80</v>
      </c>
      <c r="BK216" s="237">
        <f>ROUND(I216*H216,2)</f>
        <v>0</v>
      </c>
      <c r="BL216" s="14" t="s">
        <v>243</v>
      </c>
      <c r="BM216" s="236" t="s">
        <v>4084</v>
      </c>
    </row>
    <row r="217" s="2" customFormat="1" ht="21.75" customHeight="1">
      <c r="A217" s="35"/>
      <c r="B217" s="36"/>
      <c r="C217" s="224" t="s">
        <v>660</v>
      </c>
      <c r="D217" s="224" t="s">
        <v>184</v>
      </c>
      <c r="E217" s="225" t="s">
        <v>4085</v>
      </c>
      <c r="F217" s="226" t="s">
        <v>4086</v>
      </c>
      <c r="G217" s="227" t="s">
        <v>197</v>
      </c>
      <c r="H217" s="228">
        <v>120</v>
      </c>
      <c r="I217" s="229"/>
      <c r="J217" s="230">
        <f>ROUND(I217*H217,2)</f>
        <v>0</v>
      </c>
      <c r="K217" s="231"/>
      <c r="L217" s="41"/>
      <c r="M217" s="232" t="s">
        <v>1</v>
      </c>
      <c r="N217" s="233" t="s">
        <v>38</v>
      </c>
      <c r="O217" s="88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6" t="s">
        <v>243</v>
      </c>
      <c r="AT217" s="236" t="s">
        <v>184</v>
      </c>
      <c r="AU217" s="236" t="s">
        <v>82</v>
      </c>
      <c r="AY217" s="14" t="s">
        <v>182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4" t="s">
        <v>80</v>
      </c>
      <c r="BK217" s="237">
        <f>ROUND(I217*H217,2)</f>
        <v>0</v>
      </c>
      <c r="BL217" s="14" t="s">
        <v>243</v>
      </c>
      <c r="BM217" s="236" t="s">
        <v>4087</v>
      </c>
    </row>
    <row r="218" s="2" customFormat="1" ht="24.15" customHeight="1">
      <c r="A218" s="35"/>
      <c r="B218" s="36"/>
      <c r="C218" s="224" t="s">
        <v>664</v>
      </c>
      <c r="D218" s="224" t="s">
        <v>184</v>
      </c>
      <c r="E218" s="225" t="s">
        <v>4088</v>
      </c>
      <c r="F218" s="226" t="s">
        <v>4089</v>
      </c>
      <c r="G218" s="227" t="s">
        <v>197</v>
      </c>
      <c r="H218" s="228">
        <v>120</v>
      </c>
      <c r="I218" s="229"/>
      <c r="J218" s="230">
        <f>ROUND(I218*H218,2)</f>
        <v>0</v>
      </c>
      <c r="K218" s="231"/>
      <c r="L218" s="41"/>
      <c r="M218" s="232" t="s">
        <v>1</v>
      </c>
      <c r="N218" s="233" t="s">
        <v>38</v>
      </c>
      <c r="O218" s="88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6" t="s">
        <v>243</v>
      </c>
      <c r="AT218" s="236" t="s">
        <v>184</v>
      </c>
      <c r="AU218" s="236" t="s">
        <v>82</v>
      </c>
      <c r="AY218" s="14" t="s">
        <v>182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4" t="s">
        <v>80</v>
      </c>
      <c r="BK218" s="237">
        <f>ROUND(I218*H218,2)</f>
        <v>0</v>
      </c>
      <c r="BL218" s="14" t="s">
        <v>243</v>
      </c>
      <c r="BM218" s="236" t="s">
        <v>4090</v>
      </c>
    </row>
    <row r="219" s="2" customFormat="1" ht="16.5" customHeight="1">
      <c r="A219" s="35"/>
      <c r="B219" s="36"/>
      <c r="C219" s="224" t="s">
        <v>668</v>
      </c>
      <c r="D219" s="224" t="s">
        <v>184</v>
      </c>
      <c r="E219" s="225" t="s">
        <v>4091</v>
      </c>
      <c r="F219" s="226" t="s">
        <v>4092</v>
      </c>
      <c r="G219" s="227" t="s">
        <v>197</v>
      </c>
      <c r="H219" s="228">
        <v>120</v>
      </c>
      <c r="I219" s="229"/>
      <c r="J219" s="230">
        <f>ROUND(I219*H219,2)</f>
        <v>0</v>
      </c>
      <c r="K219" s="231"/>
      <c r="L219" s="41"/>
      <c r="M219" s="232" t="s">
        <v>1</v>
      </c>
      <c r="N219" s="233" t="s">
        <v>38</v>
      </c>
      <c r="O219" s="88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6" t="s">
        <v>243</v>
      </c>
      <c r="AT219" s="236" t="s">
        <v>184</v>
      </c>
      <c r="AU219" s="236" t="s">
        <v>82</v>
      </c>
      <c r="AY219" s="14" t="s">
        <v>182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4" t="s">
        <v>80</v>
      </c>
      <c r="BK219" s="237">
        <f>ROUND(I219*H219,2)</f>
        <v>0</v>
      </c>
      <c r="BL219" s="14" t="s">
        <v>243</v>
      </c>
      <c r="BM219" s="236" t="s">
        <v>4093</v>
      </c>
    </row>
    <row r="220" s="2" customFormat="1" ht="24.15" customHeight="1">
      <c r="A220" s="35"/>
      <c r="B220" s="36"/>
      <c r="C220" s="224" t="s">
        <v>672</v>
      </c>
      <c r="D220" s="224" t="s">
        <v>184</v>
      </c>
      <c r="E220" s="225" t="s">
        <v>4094</v>
      </c>
      <c r="F220" s="226" t="s">
        <v>4095</v>
      </c>
      <c r="G220" s="227" t="s">
        <v>2988</v>
      </c>
      <c r="H220" s="228">
        <v>2</v>
      </c>
      <c r="I220" s="229"/>
      <c r="J220" s="230">
        <f>ROUND(I220*H220,2)</f>
        <v>0</v>
      </c>
      <c r="K220" s="231"/>
      <c r="L220" s="41"/>
      <c r="M220" s="232" t="s">
        <v>1</v>
      </c>
      <c r="N220" s="233" t="s">
        <v>38</v>
      </c>
      <c r="O220" s="88"/>
      <c r="P220" s="234">
        <f>O220*H220</f>
        <v>0</v>
      </c>
      <c r="Q220" s="234">
        <v>0.019869999999999999</v>
      </c>
      <c r="R220" s="234">
        <f>Q220*H220</f>
        <v>0.039739999999999998</v>
      </c>
      <c r="S220" s="234">
        <v>0</v>
      </c>
      <c r="T220" s="23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6" t="s">
        <v>243</v>
      </c>
      <c r="AT220" s="236" t="s">
        <v>184</v>
      </c>
      <c r="AU220" s="236" t="s">
        <v>82</v>
      </c>
      <c r="AY220" s="14" t="s">
        <v>182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4" t="s">
        <v>80</v>
      </c>
      <c r="BK220" s="237">
        <f>ROUND(I220*H220,2)</f>
        <v>0</v>
      </c>
      <c r="BL220" s="14" t="s">
        <v>243</v>
      </c>
      <c r="BM220" s="236" t="s">
        <v>4096</v>
      </c>
    </row>
    <row r="221" s="2" customFormat="1" ht="16.5" customHeight="1">
      <c r="A221" s="35"/>
      <c r="B221" s="36"/>
      <c r="C221" s="243" t="s">
        <v>674</v>
      </c>
      <c r="D221" s="243" t="s">
        <v>469</v>
      </c>
      <c r="E221" s="244" t="s">
        <v>4097</v>
      </c>
      <c r="F221" s="245" t="s">
        <v>4098</v>
      </c>
      <c r="G221" s="246" t="s">
        <v>241</v>
      </c>
      <c r="H221" s="247">
        <v>3</v>
      </c>
      <c r="I221" s="248"/>
      <c r="J221" s="249">
        <f>ROUND(I221*H221,2)</f>
        <v>0</v>
      </c>
      <c r="K221" s="250"/>
      <c r="L221" s="251"/>
      <c r="M221" s="252" t="s">
        <v>1</v>
      </c>
      <c r="N221" s="253" t="s">
        <v>38</v>
      </c>
      <c r="O221" s="88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6" t="s">
        <v>308</v>
      </c>
      <c r="AT221" s="236" t="s">
        <v>469</v>
      </c>
      <c r="AU221" s="236" t="s">
        <v>82</v>
      </c>
      <c r="AY221" s="14" t="s">
        <v>182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4" t="s">
        <v>80</v>
      </c>
      <c r="BK221" s="237">
        <f>ROUND(I221*H221,2)</f>
        <v>0</v>
      </c>
      <c r="BL221" s="14" t="s">
        <v>243</v>
      </c>
      <c r="BM221" s="236" t="s">
        <v>4099</v>
      </c>
    </row>
    <row r="222" s="2" customFormat="1" ht="16.5" customHeight="1">
      <c r="A222" s="35"/>
      <c r="B222" s="36"/>
      <c r="C222" s="224" t="s">
        <v>678</v>
      </c>
      <c r="D222" s="224" t="s">
        <v>184</v>
      </c>
      <c r="E222" s="225" t="s">
        <v>4100</v>
      </c>
      <c r="F222" s="226" t="s">
        <v>4101</v>
      </c>
      <c r="G222" s="227" t="s">
        <v>197</v>
      </c>
      <c r="H222" s="228">
        <v>120</v>
      </c>
      <c r="I222" s="229"/>
      <c r="J222" s="230">
        <f>ROUND(I222*H222,2)</f>
        <v>0</v>
      </c>
      <c r="K222" s="231"/>
      <c r="L222" s="41"/>
      <c r="M222" s="232" t="s">
        <v>1</v>
      </c>
      <c r="N222" s="233" t="s">
        <v>38</v>
      </c>
      <c r="O222" s="88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6" t="s">
        <v>243</v>
      </c>
      <c r="AT222" s="236" t="s">
        <v>184</v>
      </c>
      <c r="AU222" s="236" t="s">
        <v>82</v>
      </c>
      <c r="AY222" s="14" t="s">
        <v>182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4" t="s">
        <v>80</v>
      </c>
      <c r="BK222" s="237">
        <f>ROUND(I222*H222,2)</f>
        <v>0</v>
      </c>
      <c r="BL222" s="14" t="s">
        <v>243</v>
      </c>
      <c r="BM222" s="236" t="s">
        <v>4102</v>
      </c>
    </row>
    <row r="223" s="2" customFormat="1" ht="24.15" customHeight="1">
      <c r="A223" s="35"/>
      <c r="B223" s="36"/>
      <c r="C223" s="224" t="s">
        <v>682</v>
      </c>
      <c r="D223" s="224" t="s">
        <v>184</v>
      </c>
      <c r="E223" s="225" t="s">
        <v>4103</v>
      </c>
      <c r="F223" s="226" t="s">
        <v>4104</v>
      </c>
      <c r="G223" s="227" t="s">
        <v>220</v>
      </c>
      <c r="H223" s="228">
        <v>0.26200000000000001</v>
      </c>
      <c r="I223" s="229"/>
      <c r="J223" s="230">
        <f>ROUND(I223*H223,2)</f>
        <v>0</v>
      </c>
      <c r="K223" s="231"/>
      <c r="L223" s="41"/>
      <c r="M223" s="232" t="s">
        <v>1</v>
      </c>
      <c r="N223" s="233" t="s">
        <v>38</v>
      </c>
      <c r="O223" s="88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6" t="s">
        <v>243</v>
      </c>
      <c r="AT223" s="236" t="s">
        <v>184</v>
      </c>
      <c r="AU223" s="236" t="s">
        <v>82</v>
      </c>
      <c r="AY223" s="14" t="s">
        <v>182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4" t="s">
        <v>80</v>
      </c>
      <c r="BK223" s="237">
        <f>ROUND(I223*H223,2)</f>
        <v>0</v>
      </c>
      <c r="BL223" s="14" t="s">
        <v>243</v>
      </c>
      <c r="BM223" s="236" t="s">
        <v>4105</v>
      </c>
    </row>
    <row r="224" s="2" customFormat="1" ht="33" customHeight="1">
      <c r="A224" s="35"/>
      <c r="B224" s="36"/>
      <c r="C224" s="224" t="s">
        <v>686</v>
      </c>
      <c r="D224" s="224" t="s">
        <v>184</v>
      </c>
      <c r="E224" s="225" t="s">
        <v>4106</v>
      </c>
      <c r="F224" s="226" t="s">
        <v>4107</v>
      </c>
      <c r="G224" s="227" t="s">
        <v>220</v>
      </c>
      <c r="H224" s="228">
        <v>0.78600000000000003</v>
      </c>
      <c r="I224" s="229"/>
      <c r="J224" s="230">
        <f>ROUND(I224*H224,2)</f>
        <v>0</v>
      </c>
      <c r="K224" s="231"/>
      <c r="L224" s="41"/>
      <c r="M224" s="232" t="s">
        <v>1</v>
      </c>
      <c r="N224" s="233" t="s">
        <v>38</v>
      </c>
      <c r="O224" s="88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6" t="s">
        <v>243</v>
      </c>
      <c r="AT224" s="236" t="s">
        <v>184</v>
      </c>
      <c r="AU224" s="236" t="s">
        <v>82</v>
      </c>
      <c r="AY224" s="14" t="s">
        <v>182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4" t="s">
        <v>80</v>
      </c>
      <c r="BK224" s="237">
        <f>ROUND(I224*H224,2)</f>
        <v>0</v>
      </c>
      <c r="BL224" s="14" t="s">
        <v>243</v>
      </c>
      <c r="BM224" s="236" t="s">
        <v>4108</v>
      </c>
    </row>
    <row r="225" s="12" customFormat="1" ht="22.8" customHeight="1">
      <c r="A225" s="12"/>
      <c r="B225" s="208"/>
      <c r="C225" s="209"/>
      <c r="D225" s="210" t="s">
        <v>72</v>
      </c>
      <c r="E225" s="222" t="s">
        <v>2777</v>
      </c>
      <c r="F225" s="222" t="s">
        <v>2778</v>
      </c>
      <c r="G225" s="209"/>
      <c r="H225" s="209"/>
      <c r="I225" s="212"/>
      <c r="J225" s="223">
        <f>BK225</f>
        <v>0</v>
      </c>
      <c r="K225" s="209"/>
      <c r="L225" s="214"/>
      <c r="M225" s="215"/>
      <c r="N225" s="216"/>
      <c r="O225" s="216"/>
      <c r="P225" s="217">
        <f>SUM(P226:P230)</f>
        <v>0</v>
      </c>
      <c r="Q225" s="216"/>
      <c r="R225" s="217">
        <f>SUM(R226:R230)</f>
        <v>0.0032000000000000002</v>
      </c>
      <c r="S225" s="216"/>
      <c r="T225" s="218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9" t="s">
        <v>82</v>
      </c>
      <c r="AT225" s="220" t="s">
        <v>72</v>
      </c>
      <c r="AU225" s="220" t="s">
        <v>80</v>
      </c>
      <c r="AY225" s="219" t="s">
        <v>182</v>
      </c>
      <c r="BK225" s="221">
        <f>SUM(BK226:BK230)</f>
        <v>0</v>
      </c>
    </row>
    <row r="226" s="2" customFormat="1" ht="16.5" customHeight="1">
      <c r="A226" s="35"/>
      <c r="B226" s="36"/>
      <c r="C226" s="224" t="s">
        <v>690</v>
      </c>
      <c r="D226" s="224" t="s">
        <v>184</v>
      </c>
      <c r="E226" s="225" t="s">
        <v>4109</v>
      </c>
      <c r="F226" s="226" t="s">
        <v>4110</v>
      </c>
      <c r="G226" s="227" t="s">
        <v>236</v>
      </c>
      <c r="H226" s="228">
        <v>40</v>
      </c>
      <c r="I226" s="229"/>
      <c r="J226" s="230">
        <f>ROUND(I226*H226,2)</f>
        <v>0</v>
      </c>
      <c r="K226" s="231"/>
      <c r="L226" s="41"/>
      <c r="M226" s="232" t="s">
        <v>1</v>
      </c>
      <c r="N226" s="233" t="s">
        <v>38</v>
      </c>
      <c r="O226" s="88"/>
      <c r="P226" s="234">
        <f>O226*H226</f>
        <v>0</v>
      </c>
      <c r="Q226" s="234">
        <v>1.0000000000000001E-05</v>
      </c>
      <c r="R226" s="234">
        <f>Q226*H226</f>
        <v>0.00040000000000000002</v>
      </c>
      <c r="S226" s="234">
        <v>0</v>
      </c>
      <c r="T226" s="23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6" t="s">
        <v>243</v>
      </c>
      <c r="AT226" s="236" t="s">
        <v>184</v>
      </c>
      <c r="AU226" s="236" t="s">
        <v>82</v>
      </c>
      <c r="AY226" s="14" t="s">
        <v>182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4" t="s">
        <v>80</v>
      </c>
      <c r="BK226" s="237">
        <f>ROUND(I226*H226,2)</f>
        <v>0</v>
      </c>
      <c r="BL226" s="14" t="s">
        <v>243</v>
      </c>
      <c r="BM226" s="236" t="s">
        <v>4111</v>
      </c>
    </row>
    <row r="227" s="2" customFormat="1" ht="24.15" customHeight="1">
      <c r="A227" s="35"/>
      <c r="B227" s="36"/>
      <c r="C227" s="224" t="s">
        <v>694</v>
      </c>
      <c r="D227" s="224" t="s">
        <v>184</v>
      </c>
      <c r="E227" s="225" t="s">
        <v>4112</v>
      </c>
      <c r="F227" s="226" t="s">
        <v>4113</v>
      </c>
      <c r="G227" s="227" t="s">
        <v>236</v>
      </c>
      <c r="H227" s="228">
        <v>40</v>
      </c>
      <c r="I227" s="229"/>
      <c r="J227" s="230">
        <f>ROUND(I227*H227,2)</f>
        <v>0</v>
      </c>
      <c r="K227" s="231"/>
      <c r="L227" s="41"/>
      <c r="M227" s="232" t="s">
        <v>1</v>
      </c>
      <c r="N227" s="233" t="s">
        <v>38</v>
      </c>
      <c r="O227" s="88"/>
      <c r="P227" s="234">
        <f>O227*H227</f>
        <v>0</v>
      </c>
      <c r="Q227" s="234">
        <v>1.0000000000000001E-05</v>
      </c>
      <c r="R227" s="234">
        <f>Q227*H227</f>
        <v>0.00040000000000000002</v>
      </c>
      <c r="S227" s="234">
        <v>0</v>
      </c>
      <c r="T227" s="23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6" t="s">
        <v>243</v>
      </c>
      <c r="AT227" s="236" t="s">
        <v>184</v>
      </c>
      <c r="AU227" s="236" t="s">
        <v>82</v>
      </c>
      <c r="AY227" s="14" t="s">
        <v>182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4" t="s">
        <v>80</v>
      </c>
      <c r="BK227" s="237">
        <f>ROUND(I227*H227,2)</f>
        <v>0</v>
      </c>
      <c r="BL227" s="14" t="s">
        <v>243</v>
      </c>
      <c r="BM227" s="236" t="s">
        <v>4114</v>
      </c>
    </row>
    <row r="228" s="2" customFormat="1" ht="24.15" customHeight="1">
      <c r="A228" s="35"/>
      <c r="B228" s="36"/>
      <c r="C228" s="224" t="s">
        <v>699</v>
      </c>
      <c r="D228" s="224" t="s">
        <v>184</v>
      </c>
      <c r="E228" s="225" t="s">
        <v>4115</v>
      </c>
      <c r="F228" s="226" t="s">
        <v>4116</v>
      </c>
      <c r="G228" s="227" t="s">
        <v>236</v>
      </c>
      <c r="H228" s="228">
        <v>40</v>
      </c>
      <c r="I228" s="229"/>
      <c r="J228" s="230">
        <f>ROUND(I228*H228,2)</f>
        <v>0</v>
      </c>
      <c r="K228" s="231"/>
      <c r="L228" s="41"/>
      <c r="M228" s="232" t="s">
        <v>1</v>
      </c>
      <c r="N228" s="233" t="s">
        <v>38</v>
      </c>
      <c r="O228" s="88"/>
      <c r="P228" s="234">
        <f>O228*H228</f>
        <v>0</v>
      </c>
      <c r="Q228" s="234">
        <v>2.0000000000000002E-05</v>
      </c>
      <c r="R228" s="234">
        <f>Q228*H228</f>
        <v>0.00080000000000000004</v>
      </c>
      <c r="S228" s="234">
        <v>0</v>
      </c>
      <c r="T228" s="23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6" t="s">
        <v>243</v>
      </c>
      <c r="AT228" s="236" t="s">
        <v>184</v>
      </c>
      <c r="AU228" s="236" t="s">
        <v>82</v>
      </c>
      <c r="AY228" s="14" t="s">
        <v>182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4" t="s">
        <v>80</v>
      </c>
      <c r="BK228" s="237">
        <f>ROUND(I228*H228,2)</f>
        <v>0</v>
      </c>
      <c r="BL228" s="14" t="s">
        <v>243</v>
      </c>
      <c r="BM228" s="236" t="s">
        <v>4117</v>
      </c>
    </row>
    <row r="229" s="2" customFormat="1" ht="24.15" customHeight="1">
      <c r="A229" s="35"/>
      <c r="B229" s="36"/>
      <c r="C229" s="224" t="s">
        <v>703</v>
      </c>
      <c r="D229" s="224" t="s">
        <v>184</v>
      </c>
      <c r="E229" s="225" t="s">
        <v>4118</v>
      </c>
      <c r="F229" s="226" t="s">
        <v>4119</v>
      </c>
      <c r="G229" s="227" t="s">
        <v>236</v>
      </c>
      <c r="H229" s="228">
        <v>40</v>
      </c>
      <c r="I229" s="229"/>
      <c r="J229" s="230">
        <f>ROUND(I229*H229,2)</f>
        <v>0</v>
      </c>
      <c r="K229" s="231"/>
      <c r="L229" s="41"/>
      <c r="M229" s="232" t="s">
        <v>1</v>
      </c>
      <c r="N229" s="233" t="s">
        <v>38</v>
      </c>
      <c r="O229" s="88"/>
      <c r="P229" s="234">
        <f>O229*H229</f>
        <v>0</v>
      </c>
      <c r="Q229" s="234">
        <v>2.0000000000000002E-05</v>
      </c>
      <c r="R229" s="234">
        <f>Q229*H229</f>
        <v>0.00080000000000000004</v>
      </c>
      <c r="S229" s="234">
        <v>0</v>
      </c>
      <c r="T229" s="23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6" t="s">
        <v>243</v>
      </c>
      <c r="AT229" s="236" t="s">
        <v>184</v>
      </c>
      <c r="AU229" s="236" t="s">
        <v>82</v>
      </c>
      <c r="AY229" s="14" t="s">
        <v>182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4" t="s">
        <v>80</v>
      </c>
      <c r="BK229" s="237">
        <f>ROUND(I229*H229,2)</f>
        <v>0</v>
      </c>
      <c r="BL229" s="14" t="s">
        <v>243</v>
      </c>
      <c r="BM229" s="236" t="s">
        <v>4120</v>
      </c>
    </row>
    <row r="230" s="2" customFormat="1" ht="24.15" customHeight="1">
      <c r="A230" s="35"/>
      <c r="B230" s="36"/>
      <c r="C230" s="224" t="s">
        <v>707</v>
      </c>
      <c r="D230" s="224" t="s">
        <v>184</v>
      </c>
      <c r="E230" s="225" t="s">
        <v>4121</v>
      </c>
      <c r="F230" s="226" t="s">
        <v>4122</v>
      </c>
      <c r="G230" s="227" t="s">
        <v>236</v>
      </c>
      <c r="H230" s="228">
        <v>40</v>
      </c>
      <c r="I230" s="229"/>
      <c r="J230" s="230">
        <f>ROUND(I230*H230,2)</f>
        <v>0</v>
      </c>
      <c r="K230" s="231"/>
      <c r="L230" s="41"/>
      <c r="M230" s="232" t="s">
        <v>1</v>
      </c>
      <c r="N230" s="233" t="s">
        <v>38</v>
      </c>
      <c r="O230" s="88"/>
      <c r="P230" s="234">
        <f>O230*H230</f>
        <v>0</v>
      </c>
      <c r="Q230" s="234">
        <v>2.0000000000000002E-05</v>
      </c>
      <c r="R230" s="234">
        <f>Q230*H230</f>
        <v>0.00080000000000000004</v>
      </c>
      <c r="S230" s="234">
        <v>0</v>
      </c>
      <c r="T230" s="23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6" t="s">
        <v>243</v>
      </c>
      <c r="AT230" s="236" t="s">
        <v>184</v>
      </c>
      <c r="AU230" s="236" t="s">
        <v>82</v>
      </c>
      <c r="AY230" s="14" t="s">
        <v>182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4" t="s">
        <v>80</v>
      </c>
      <c r="BK230" s="237">
        <f>ROUND(I230*H230,2)</f>
        <v>0</v>
      </c>
      <c r="BL230" s="14" t="s">
        <v>243</v>
      </c>
      <c r="BM230" s="236" t="s">
        <v>4123</v>
      </c>
    </row>
    <row r="231" s="12" customFormat="1" ht="25.92" customHeight="1">
      <c r="A231" s="12"/>
      <c r="B231" s="208"/>
      <c r="C231" s="209"/>
      <c r="D231" s="210" t="s">
        <v>72</v>
      </c>
      <c r="E231" s="211" t="s">
        <v>469</v>
      </c>
      <c r="F231" s="211" t="s">
        <v>2925</v>
      </c>
      <c r="G231" s="209"/>
      <c r="H231" s="209"/>
      <c r="I231" s="212"/>
      <c r="J231" s="213">
        <f>BK231</f>
        <v>0</v>
      </c>
      <c r="K231" s="209"/>
      <c r="L231" s="214"/>
      <c r="M231" s="215"/>
      <c r="N231" s="216"/>
      <c r="O231" s="216"/>
      <c r="P231" s="217">
        <f>P232</f>
        <v>0</v>
      </c>
      <c r="Q231" s="216"/>
      <c r="R231" s="217">
        <f>R232</f>
        <v>0</v>
      </c>
      <c r="S231" s="216"/>
      <c r="T231" s="218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9" t="s">
        <v>194</v>
      </c>
      <c r="AT231" s="220" t="s">
        <v>72</v>
      </c>
      <c r="AU231" s="220" t="s">
        <v>73</v>
      </c>
      <c r="AY231" s="219" t="s">
        <v>182</v>
      </c>
      <c r="BK231" s="221">
        <f>BK232</f>
        <v>0</v>
      </c>
    </row>
    <row r="232" s="12" customFormat="1" ht="22.8" customHeight="1">
      <c r="A232" s="12"/>
      <c r="B232" s="208"/>
      <c r="C232" s="209"/>
      <c r="D232" s="210" t="s">
        <v>72</v>
      </c>
      <c r="E232" s="222" t="s">
        <v>4124</v>
      </c>
      <c r="F232" s="222" t="s">
        <v>4125</v>
      </c>
      <c r="G232" s="209"/>
      <c r="H232" s="209"/>
      <c r="I232" s="212"/>
      <c r="J232" s="223">
        <f>BK232</f>
        <v>0</v>
      </c>
      <c r="K232" s="209"/>
      <c r="L232" s="214"/>
      <c r="M232" s="215"/>
      <c r="N232" s="216"/>
      <c r="O232" s="216"/>
      <c r="P232" s="217">
        <f>P233</f>
        <v>0</v>
      </c>
      <c r="Q232" s="216"/>
      <c r="R232" s="217">
        <f>R233</f>
        <v>0</v>
      </c>
      <c r="S232" s="216"/>
      <c r="T232" s="218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9" t="s">
        <v>194</v>
      </c>
      <c r="AT232" s="220" t="s">
        <v>72</v>
      </c>
      <c r="AU232" s="220" t="s">
        <v>80</v>
      </c>
      <c r="AY232" s="219" t="s">
        <v>182</v>
      </c>
      <c r="BK232" s="221">
        <f>BK233</f>
        <v>0</v>
      </c>
    </row>
    <row r="233" s="2" customFormat="1" ht="24.15" customHeight="1">
      <c r="A233" s="35"/>
      <c r="B233" s="36"/>
      <c r="C233" s="224" t="s">
        <v>711</v>
      </c>
      <c r="D233" s="224" t="s">
        <v>184</v>
      </c>
      <c r="E233" s="225" t="s">
        <v>4126</v>
      </c>
      <c r="F233" s="226" t="s">
        <v>4127</v>
      </c>
      <c r="G233" s="227" t="s">
        <v>241</v>
      </c>
      <c r="H233" s="228">
        <v>2</v>
      </c>
      <c r="I233" s="229"/>
      <c r="J233" s="230">
        <f>ROUND(I233*H233,2)</f>
        <v>0</v>
      </c>
      <c r="K233" s="231"/>
      <c r="L233" s="41"/>
      <c r="M233" s="232" t="s">
        <v>1</v>
      </c>
      <c r="N233" s="233" t="s">
        <v>38</v>
      </c>
      <c r="O233" s="88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6" t="s">
        <v>631</v>
      </c>
      <c r="AT233" s="236" t="s">
        <v>184</v>
      </c>
      <c r="AU233" s="236" t="s">
        <v>82</v>
      </c>
      <c r="AY233" s="14" t="s">
        <v>182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4" t="s">
        <v>80</v>
      </c>
      <c r="BK233" s="237">
        <f>ROUND(I233*H233,2)</f>
        <v>0</v>
      </c>
      <c r="BL233" s="14" t="s">
        <v>631</v>
      </c>
      <c r="BM233" s="236" t="s">
        <v>4128</v>
      </c>
    </row>
    <row r="234" s="12" customFormat="1" ht="25.92" customHeight="1">
      <c r="A234" s="12"/>
      <c r="B234" s="208"/>
      <c r="C234" s="209"/>
      <c r="D234" s="210" t="s">
        <v>72</v>
      </c>
      <c r="E234" s="211" t="s">
        <v>3872</v>
      </c>
      <c r="F234" s="211" t="s">
        <v>3873</v>
      </c>
      <c r="G234" s="209"/>
      <c r="H234" s="209"/>
      <c r="I234" s="212"/>
      <c r="J234" s="213">
        <f>BK234</f>
        <v>0</v>
      </c>
      <c r="K234" s="209"/>
      <c r="L234" s="214"/>
      <c r="M234" s="215"/>
      <c r="N234" s="216"/>
      <c r="O234" s="216"/>
      <c r="P234" s="217">
        <f>P235</f>
        <v>0</v>
      </c>
      <c r="Q234" s="216"/>
      <c r="R234" s="217">
        <f>R235</f>
        <v>0</v>
      </c>
      <c r="S234" s="216"/>
      <c r="T234" s="218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9" t="s">
        <v>187</v>
      </c>
      <c r="AT234" s="220" t="s">
        <v>72</v>
      </c>
      <c r="AU234" s="220" t="s">
        <v>73</v>
      </c>
      <c r="AY234" s="219" t="s">
        <v>182</v>
      </c>
      <c r="BK234" s="221">
        <f>BK235</f>
        <v>0</v>
      </c>
    </row>
    <row r="235" s="2" customFormat="1" ht="16.5" customHeight="1">
      <c r="A235" s="35"/>
      <c r="B235" s="36"/>
      <c r="C235" s="224" t="s">
        <v>715</v>
      </c>
      <c r="D235" s="224" t="s">
        <v>184</v>
      </c>
      <c r="E235" s="225" t="s">
        <v>4129</v>
      </c>
      <c r="F235" s="226" t="s">
        <v>4130</v>
      </c>
      <c r="G235" s="227" t="s">
        <v>654</v>
      </c>
      <c r="H235" s="228">
        <v>24</v>
      </c>
      <c r="I235" s="229"/>
      <c r="J235" s="230">
        <f>ROUND(I235*H235,2)</f>
        <v>0</v>
      </c>
      <c r="K235" s="231"/>
      <c r="L235" s="41"/>
      <c r="M235" s="232" t="s">
        <v>1</v>
      </c>
      <c r="N235" s="233" t="s">
        <v>38</v>
      </c>
      <c r="O235" s="88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6" t="s">
        <v>2420</v>
      </c>
      <c r="AT235" s="236" t="s">
        <v>184</v>
      </c>
      <c r="AU235" s="236" t="s">
        <v>80</v>
      </c>
      <c r="AY235" s="14" t="s">
        <v>182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4" t="s">
        <v>80</v>
      </c>
      <c r="BK235" s="237">
        <f>ROUND(I235*H235,2)</f>
        <v>0</v>
      </c>
      <c r="BL235" s="14" t="s">
        <v>2420</v>
      </c>
      <c r="BM235" s="236" t="s">
        <v>4131</v>
      </c>
    </row>
    <row r="236" s="12" customFormat="1" ht="25.92" customHeight="1">
      <c r="A236" s="12"/>
      <c r="B236" s="208"/>
      <c r="C236" s="209"/>
      <c r="D236" s="210" t="s">
        <v>72</v>
      </c>
      <c r="E236" s="211" t="s">
        <v>146</v>
      </c>
      <c r="F236" s="211" t="s">
        <v>3022</v>
      </c>
      <c r="G236" s="209"/>
      <c r="H236" s="209"/>
      <c r="I236" s="212"/>
      <c r="J236" s="213">
        <f>BK236</f>
        <v>0</v>
      </c>
      <c r="K236" s="209"/>
      <c r="L236" s="214"/>
      <c r="M236" s="215"/>
      <c r="N236" s="216"/>
      <c r="O236" s="216"/>
      <c r="P236" s="217">
        <f>P237</f>
        <v>0</v>
      </c>
      <c r="Q236" s="216"/>
      <c r="R236" s="217">
        <f>R237</f>
        <v>0</v>
      </c>
      <c r="S236" s="216"/>
      <c r="T236" s="218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9" t="s">
        <v>202</v>
      </c>
      <c r="AT236" s="220" t="s">
        <v>72</v>
      </c>
      <c r="AU236" s="220" t="s">
        <v>73</v>
      </c>
      <c r="AY236" s="219" t="s">
        <v>182</v>
      </c>
      <c r="BK236" s="221">
        <f>BK237</f>
        <v>0</v>
      </c>
    </row>
    <row r="237" s="12" customFormat="1" ht="22.8" customHeight="1">
      <c r="A237" s="12"/>
      <c r="B237" s="208"/>
      <c r="C237" s="209"/>
      <c r="D237" s="210" t="s">
        <v>72</v>
      </c>
      <c r="E237" s="222" t="s">
        <v>3023</v>
      </c>
      <c r="F237" s="222" t="s">
        <v>3024</v>
      </c>
      <c r="G237" s="209"/>
      <c r="H237" s="209"/>
      <c r="I237" s="212"/>
      <c r="J237" s="223">
        <f>BK237</f>
        <v>0</v>
      </c>
      <c r="K237" s="209"/>
      <c r="L237" s="214"/>
      <c r="M237" s="215"/>
      <c r="N237" s="216"/>
      <c r="O237" s="216"/>
      <c r="P237" s="217">
        <f>SUM(P238:P239)</f>
        <v>0</v>
      </c>
      <c r="Q237" s="216"/>
      <c r="R237" s="217">
        <f>SUM(R238:R239)</f>
        <v>0</v>
      </c>
      <c r="S237" s="216"/>
      <c r="T237" s="218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9" t="s">
        <v>202</v>
      </c>
      <c r="AT237" s="220" t="s">
        <v>72</v>
      </c>
      <c r="AU237" s="220" t="s">
        <v>80</v>
      </c>
      <c r="AY237" s="219" t="s">
        <v>182</v>
      </c>
      <c r="BK237" s="221">
        <f>SUM(BK238:BK239)</f>
        <v>0</v>
      </c>
    </row>
    <row r="238" s="2" customFormat="1" ht="16.5" customHeight="1">
      <c r="A238" s="35"/>
      <c r="B238" s="36"/>
      <c r="C238" s="224" t="s">
        <v>719</v>
      </c>
      <c r="D238" s="224" t="s">
        <v>184</v>
      </c>
      <c r="E238" s="225" t="s">
        <v>3025</v>
      </c>
      <c r="F238" s="226" t="s">
        <v>3026</v>
      </c>
      <c r="G238" s="227" t="s">
        <v>1177</v>
      </c>
      <c r="H238" s="228">
        <v>1</v>
      </c>
      <c r="I238" s="229"/>
      <c r="J238" s="230">
        <f>ROUND(I238*H238,2)</f>
        <v>0</v>
      </c>
      <c r="K238" s="231"/>
      <c r="L238" s="41"/>
      <c r="M238" s="232" t="s">
        <v>1</v>
      </c>
      <c r="N238" s="233" t="s">
        <v>38</v>
      </c>
      <c r="O238" s="88"/>
      <c r="P238" s="234">
        <f>O238*H238</f>
        <v>0</v>
      </c>
      <c r="Q238" s="234">
        <v>0</v>
      </c>
      <c r="R238" s="234">
        <f>Q238*H238</f>
        <v>0</v>
      </c>
      <c r="S238" s="234">
        <v>0</v>
      </c>
      <c r="T238" s="23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6" t="s">
        <v>3027</v>
      </c>
      <c r="AT238" s="236" t="s">
        <v>184</v>
      </c>
      <c r="AU238" s="236" t="s">
        <v>82</v>
      </c>
      <c r="AY238" s="14" t="s">
        <v>182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4" t="s">
        <v>80</v>
      </c>
      <c r="BK238" s="237">
        <f>ROUND(I238*H238,2)</f>
        <v>0</v>
      </c>
      <c r="BL238" s="14" t="s">
        <v>3027</v>
      </c>
      <c r="BM238" s="236" t="s">
        <v>4132</v>
      </c>
    </row>
    <row r="239" s="2" customFormat="1" ht="16.5" customHeight="1">
      <c r="A239" s="35"/>
      <c r="B239" s="36"/>
      <c r="C239" s="224" t="s">
        <v>723</v>
      </c>
      <c r="D239" s="224" t="s">
        <v>184</v>
      </c>
      <c r="E239" s="225" t="s">
        <v>3029</v>
      </c>
      <c r="F239" s="226" t="s">
        <v>3030</v>
      </c>
      <c r="G239" s="227" t="s">
        <v>1177</v>
      </c>
      <c r="H239" s="228">
        <v>1</v>
      </c>
      <c r="I239" s="229"/>
      <c r="J239" s="230">
        <f>ROUND(I239*H239,2)</f>
        <v>0</v>
      </c>
      <c r="K239" s="231"/>
      <c r="L239" s="41"/>
      <c r="M239" s="238" t="s">
        <v>1</v>
      </c>
      <c r="N239" s="239" t="s">
        <v>38</v>
      </c>
      <c r="O239" s="240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6" t="s">
        <v>3027</v>
      </c>
      <c r="AT239" s="236" t="s">
        <v>184</v>
      </c>
      <c r="AU239" s="236" t="s">
        <v>82</v>
      </c>
      <c r="AY239" s="14" t="s">
        <v>182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4" t="s">
        <v>80</v>
      </c>
      <c r="BK239" s="237">
        <f>ROUND(I239*H239,2)</f>
        <v>0</v>
      </c>
      <c r="BL239" s="14" t="s">
        <v>3027</v>
      </c>
      <c r="BM239" s="236" t="s">
        <v>4133</v>
      </c>
    </row>
    <row r="240" s="2" customFormat="1" ht="6.96" customHeight="1">
      <c r="A240" s="35"/>
      <c r="B240" s="63"/>
      <c r="C240" s="64"/>
      <c r="D240" s="64"/>
      <c r="E240" s="64"/>
      <c r="F240" s="64"/>
      <c r="G240" s="64"/>
      <c r="H240" s="64"/>
      <c r="I240" s="64"/>
      <c r="J240" s="64"/>
      <c r="K240" s="64"/>
      <c r="L240" s="41"/>
      <c r="M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</row>
  </sheetData>
  <sheetProtection sheet="1" autoFilter="0" formatColumns="0" formatRows="0" objects="1" scenarios="1" spinCount="100000" saltValue="bmvpzM8K5Q09dKiaAvg3AxX310kSAxDtw3nF7aZiozP+4eHOPRXRRksqDotQovpHE0GOcoK47Mpcpb4EwGPNRw==" hashValue="m408hztO0c0RinU8R8/mIXar7qXbgUMf95eXKVUbCmMAhZaNhHETB8XvYA+zZ5nymydvfZmetEUBVD43lUQ5VA==" algorithmName="SHA-512" password="CC35"/>
  <autoFilter ref="C133:K239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4134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4135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ROUND((SUM(BE125:BE151)),  2)</f>
        <v>0</v>
      </c>
      <c r="G35" s="35"/>
      <c r="H35" s="35"/>
      <c r="I35" s="161">
        <v>0.20999999999999999</v>
      </c>
      <c r="J35" s="160">
        <f>ROUND(((SUM(BE125:BE151))*I35),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ROUND((SUM(BF125:BF151)),  2)</f>
        <v>0</v>
      </c>
      <c r="G36" s="35"/>
      <c r="H36" s="35"/>
      <c r="I36" s="161">
        <v>0.12</v>
      </c>
      <c r="J36" s="160">
        <f>ROUND(((SUM(BF125:BF151))*I36),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ROUND((SUM(BG125:BG151)),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ROUND((SUM(BH125:BH151)),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ROUND((SUM(BI125:BI151)),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4134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01 - Zařízení č.1 - Větrání hlediště/jeviště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3040</v>
      </c>
      <c r="E100" s="193"/>
      <c r="F100" s="193"/>
      <c r="G100" s="193"/>
      <c r="H100" s="193"/>
      <c r="I100" s="193"/>
      <c r="J100" s="194">
        <f>J127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5"/>
      <c r="C101" s="186"/>
      <c r="D101" s="187" t="s">
        <v>3425</v>
      </c>
      <c r="E101" s="188"/>
      <c r="F101" s="188"/>
      <c r="G101" s="188"/>
      <c r="H101" s="188"/>
      <c r="I101" s="188"/>
      <c r="J101" s="189">
        <f>J146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5"/>
      <c r="C102" s="186"/>
      <c r="D102" s="187" t="s">
        <v>2956</v>
      </c>
      <c r="E102" s="188"/>
      <c r="F102" s="188"/>
      <c r="G102" s="188"/>
      <c r="H102" s="188"/>
      <c r="I102" s="188"/>
      <c r="J102" s="189">
        <f>J148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30"/>
      <c r="D103" s="192" t="s">
        <v>2957</v>
      </c>
      <c r="E103" s="193"/>
      <c r="F103" s="193"/>
      <c r="G103" s="193"/>
      <c r="H103" s="193"/>
      <c r="I103" s="193"/>
      <c r="J103" s="194">
        <f>J149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149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4134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2953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E11</f>
        <v>01 - Zařízení č.1 - Větrání hlediště/jeviště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 xml:space="preserve"> </v>
      </c>
      <c r="G119" s="37"/>
      <c r="H119" s="37"/>
      <c r="I119" s="29" t="s">
        <v>22</v>
      </c>
      <c r="J119" s="76" t="str">
        <f>IF(J14="","",J14)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 xml:space="preserve"> 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P126+P146+P148</f>
        <v>0</v>
      </c>
      <c r="Q125" s="101"/>
      <c r="R125" s="205">
        <f>R126+R146+R148</f>
        <v>0.045999999999999999</v>
      </c>
      <c r="S125" s="101"/>
      <c r="T125" s="206">
        <f>T126+T146+T148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BK126+BK146+BK148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</f>
        <v>0</v>
      </c>
      <c r="Q126" s="216"/>
      <c r="R126" s="217">
        <f>R127</f>
        <v>0.045999999999999999</v>
      </c>
      <c r="S126" s="216"/>
      <c r="T126" s="218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3228</v>
      </c>
      <c r="F127" s="222" t="s">
        <v>116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SUM(P128:P145)</f>
        <v>0</v>
      </c>
      <c r="Q127" s="216"/>
      <c r="R127" s="217">
        <f>SUM(R128:R145)</f>
        <v>0.045999999999999999</v>
      </c>
      <c r="S127" s="216"/>
      <c r="T127" s="218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SUM(BK128:BK145)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4136</v>
      </c>
      <c r="F128" s="226" t="s">
        <v>4137</v>
      </c>
      <c r="G128" s="227" t="s">
        <v>241</v>
      </c>
      <c r="H128" s="228">
        <v>2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4138</v>
      </c>
    </row>
    <row r="129" s="2" customFormat="1" ht="49.05" customHeight="1">
      <c r="A129" s="35"/>
      <c r="B129" s="36"/>
      <c r="C129" s="243" t="s">
        <v>82</v>
      </c>
      <c r="D129" s="243" t="s">
        <v>469</v>
      </c>
      <c r="E129" s="244" t="s">
        <v>4139</v>
      </c>
      <c r="F129" s="245" t="s">
        <v>4140</v>
      </c>
      <c r="G129" s="246" t="s">
        <v>241</v>
      </c>
      <c r="H129" s="247">
        <v>2</v>
      </c>
      <c r="I129" s="248"/>
      <c r="J129" s="249">
        <f>ROUND(I129*H129,2)</f>
        <v>0</v>
      </c>
      <c r="K129" s="250"/>
      <c r="L129" s="251"/>
      <c r="M129" s="252" t="s">
        <v>1</v>
      </c>
      <c r="N129" s="253" t="s">
        <v>38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308</v>
      </c>
      <c r="AT129" s="236" t="s">
        <v>469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4141</v>
      </c>
    </row>
    <row r="130" s="2" customFormat="1" ht="24.15" customHeight="1">
      <c r="A130" s="35"/>
      <c r="B130" s="36"/>
      <c r="C130" s="243" t="s">
        <v>194</v>
      </c>
      <c r="D130" s="243" t="s">
        <v>469</v>
      </c>
      <c r="E130" s="244" t="s">
        <v>4142</v>
      </c>
      <c r="F130" s="245" t="s">
        <v>4143</v>
      </c>
      <c r="G130" s="246" t="s">
        <v>241</v>
      </c>
      <c r="H130" s="247">
        <v>2</v>
      </c>
      <c r="I130" s="248"/>
      <c r="J130" s="249">
        <f>ROUND(I130*H130,2)</f>
        <v>0</v>
      </c>
      <c r="K130" s="250"/>
      <c r="L130" s="251"/>
      <c r="M130" s="252" t="s">
        <v>1</v>
      </c>
      <c r="N130" s="25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308</v>
      </c>
      <c r="AT130" s="236" t="s">
        <v>469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4144</v>
      </c>
    </row>
    <row r="131" s="2" customFormat="1" ht="16.5" customHeight="1">
      <c r="A131" s="35"/>
      <c r="B131" s="36"/>
      <c r="C131" s="243" t="s">
        <v>187</v>
      </c>
      <c r="D131" s="243" t="s">
        <v>469</v>
      </c>
      <c r="E131" s="244" t="s">
        <v>4145</v>
      </c>
      <c r="F131" s="245" t="s">
        <v>4146</v>
      </c>
      <c r="G131" s="246" t="s">
        <v>241</v>
      </c>
      <c r="H131" s="247">
        <v>2</v>
      </c>
      <c r="I131" s="248"/>
      <c r="J131" s="249">
        <f>ROUND(I131*H131,2)</f>
        <v>0</v>
      </c>
      <c r="K131" s="250"/>
      <c r="L131" s="251"/>
      <c r="M131" s="252" t="s">
        <v>1</v>
      </c>
      <c r="N131" s="25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308</v>
      </c>
      <c r="AT131" s="236" t="s">
        <v>469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4147</v>
      </c>
    </row>
    <row r="132" s="2" customFormat="1" ht="16.5" customHeight="1">
      <c r="A132" s="35"/>
      <c r="B132" s="36"/>
      <c r="C132" s="243" t="s">
        <v>202</v>
      </c>
      <c r="D132" s="243" t="s">
        <v>469</v>
      </c>
      <c r="E132" s="244" t="s">
        <v>4148</v>
      </c>
      <c r="F132" s="245" t="s">
        <v>4149</v>
      </c>
      <c r="G132" s="246" t="s">
        <v>241</v>
      </c>
      <c r="H132" s="247">
        <v>2</v>
      </c>
      <c r="I132" s="248"/>
      <c r="J132" s="249">
        <f>ROUND(I132*H132,2)</f>
        <v>0</v>
      </c>
      <c r="K132" s="250"/>
      <c r="L132" s="251"/>
      <c r="M132" s="252" t="s">
        <v>1</v>
      </c>
      <c r="N132" s="25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308</v>
      </c>
      <c r="AT132" s="236" t="s">
        <v>469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243</v>
      </c>
      <c r="BM132" s="236" t="s">
        <v>4150</v>
      </c>
    </row>
    <row r="133" s="2" customFormat="1" ht="24.15" customHeight="1">
      <c r="A133" s="35"/>
      <c r="B133" s="36"/>
      <c r="C133" s="224" t="s">
        <v>206</v>
      </c>
      <c r="D133" s="224" t="s">
        <v>184</v>
      </c>
      <c r="E133" s="225" t="s">
        <v>4151</v>
      </c>
      <c r="F133" s="226" t="s">
        <v>4152</v>
      </c>
      <c r="G133" s="227" t="s">
        <v>236</v>
      </c>
      <c r="H133" s="228">
        <v>44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243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4153</v>
      </c>
    </row>
    <row r="134" s="2" customFormat="1" ht="24.15" customHeight="1">
      <c r="A134" s="35"/>
      <c r="B134" s="36"/>
      <c r="C134" s="243" t="s">
        <v>210</v>
      </c>
      <c r="D134" s="243" t="s">
        <v>469</v>
      </c>
      <c r="E134" s="244" t="s">
        <v>4154</v>
      </c>
      <c r="F134" s="245" t="s">
        <v>4155</v>
      </c>
      <c r="G134" s="246" t="s">
        <v>236</v>
      </c>
      <c r="H134" s="247">
        <v>45.32</v>
      </c>
      <c r="I134" s="248"/>
      <c r="J134" s="249">
        <f>ROUND(I134*H134,2)</f>
        <v>0</v>
      </c>
      <c r="K134" s="250"/>
      <c r="L134" s="251"/>
      <c r="M134" s="252" t="s">
        <v>1</v>
      </c>
      <c r="N134" s="25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308</v>
      </c>
      <c r="AT134" s="236" t="s">
        <v>469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4156</v>
      </c>
    </row>
    <row r="135" s="2" customFormat="1" ht="24.15" customHeight="1">
      <c r="A135" s="35"/>
      <c r="B135" s="36"/>
      <c r="C135" s="224" t="s">
        <v>214</v>
      </c>
      <c r="D135" s="224" t="s">
        <v>184</v>
      </c>
      <c r="E135" s="225" t="s">
        <v>4157</v>
      </c>
      <c r="F135" s="226" t="s">
        <v>4158</v>
      </c>
      <c r="G135" s="227" t="s">
        <v>236</v>
      </c>
      <c r="H135" s="228">
        <v>44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243</v>
      </c>
      <c r="AT135" s="236" t="s">
        <v>184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4159</v>
      </c>
    </row>
    <row r="136" s="2" customFormat="1" ht="24.15" customHeight="1">
      <c r="A136" s="35"/>
      <c r="B136" s="36"/>
      <c r="C136" s="243" t="s">
        <v>189</v>
      </c>
      <c r="D136" s="243" t="s">
        <v>469</v>
      </c>
      <c r="E136" s="244" t="s">
        <v>4160</v>
      </c>
      <c r="F136" s="245" t="s">
        <v>4161</v>
      </c>
      <c r="G136" s="246" t="s">
        <v>236</v>
      </c>
      <c r="H136" s="247">
        <v>45.32</v>
      </c>
      <c r="I136" s="248"/>
      <c r="J136" s="249">
        <f>ROUND(I136*H136,2)</f>
        <v>0</v>
      </c>
      <c r="K136" s="250"/>
      <c r="L136" s="251"/>
      <c r="M136" s="252" t="s">
        <v>1</v>
      </c>
      <c r="N136" s="25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308</v>
      </c>
      <c r="AT136" s="236" t="s">
        <v>469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4162</v>
      </c>
    </row>
    <row r="137" s="2" customFormat="1" ht="16.5" customHeight="1">
      <c r="A137" s="35"/>
      <c r="B137" s="36"/>
      <c r="C137" s="224" t="s">
        <v>136</v>
      </c>
      <c r="D137" s="224" t="s">
        <v>184</v>
      </c>
      <c r="E137" s="225" t="s">
        <v>4163</v>
      </c>
      <c r="F137" s="226" t="s">
        <v>4164</v>
      </c>
      <c r="G137" s="227" t="s">
        <v>654</v>
      </c>
      <c r="H137" s="228">
        <v>5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243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4165</v>
      </c>
    </row>
    <row r="138" s="2" customFormat="1" ht="24.15" customHeight="1">
      <c r="A138" s="35"/>
      <c r="B138" s="36"/>
      <c r="C138" s="224" t="s">
        <v>139</v>
      </c>
      <c r="D138" s="224" t="s">
        <v>184</v>
      </c>
      <c r="E138" s="225" t="s">
        <v>4166</v>
      </c>
      <c r="F138" s="226" t="s">
        <v>4167</v>
      </c>
      <c r="G138" s="227" t="s">
        <v>241</v>
      </c>
      <c r="H138" s="228">
        <v>2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243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4168</v>
      </c>
    </row>
    <row r="139" s="2" customFormat="1" ht="33" customHeight="1">
      <c r="A139" s="35"/>
      <c r="B139" s="36"/>
      <c r="C139" s="243" t="s">
        <v>8</v>
      </c>
      <c r="D139" s="243" t="s">
        <v>469</v>
      </c>
      <c r="E139" s="244" t="s">
        <v>4169</v>
      </c>
      <c r="F139" s="245" t="s">
        <v>4170</v>
      </c>
      <c r="G139" s="246" t="s">
        <v>241</v>
      </c>
      <c r="H139" s="247">
        <v>4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38</v>
      </c>
      <c r="O139" s="88"/>
      <c r="P139" s="234">
        <f>O139*H139</f>
        <v>0</v>
      </c>
      <c r="Q139" s="234">
        <v>0.00020000000000000001</v>
      </c>
      <c r="R139" s="234">
        <f>Q139*H139</f>
        <v>0.00080000000000000004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308</v>
      </c>
      <c r="AT139" s="236" t="s">
        <v>469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4171</v>
      </c>
    </row>
    <row r="140" s="2" customFormat="1" ht="24.15" customHeight="1">
      <c r="A140" s="35"/>
      <c r="B140" s="36"/>
      <c r="C140" s="243" t="s">
        <v>142</v>
      </c>
      <c r="D140" s="243" t="s">
        <v>469</v>
      </c>
      <c r="E140" s="244" t="s">
        <v>4172</v>
      </c>
      <c r="F140" s="245" t="s">
        <v>4173</v>
      </c>
      <c r="G140" s="246" t="s">
        <v>2178</v>
      </c>
      <c r="H140" s="247">
        <v>4</v>
      </c>
      <c r="I140" s="248"/>
      <c r="J140" s="249">
        <f>ROUND(I140*H140,2)</f>
        <v>0</v>
      </c>
      <c r="K140" s="250"/>
      <c r="L140" s="251"/>
      <c r="M140" s="252" t="s">
        <v>1</v>
      </c>
      <c r="N140" s="253" t="s">
        <v>38</v>
      </c>
      <c r="O140" s="88"/>
      <c r="P140" s="234">
        <f>O140*H140</f>
        <v>0</v>
      </c>
      <c r="Q140" s="234">
        <v>5.0000000000000002E-05</v>
      </c>
      <c r="R140" s="234">
        <f>Q140*H140</f>
        <v>0.00020000000000000001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308</v>
      </c>
      <c r="AT140" s="236" t="s">
        <v>469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4174</v>
      </c>
    </row>
    <row r="141" s="2" customFormat="1" ht="24.15" customHeight="1">
      <c r="A141" s="35"/>
      <c r="B141" s="36"/>
      <c r="C141" s="224" t="s">
        <v>145</v>
      </c>
      <c r="D141" s="224" t="s">
        <v>184</v>
      </c>
      <c r="E141" s="225" t="s">
        <v>4175</v>
      </c>
      <c r="F141" s="226" t="s">
        <v>4176</v>
      </c>
      <c r="G141" s="227" t="s">
        <v>241</v>
      </c>
      <c r="H141" s="228">
        <v>1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243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4177</v>
      </c>
    </row>
    <row r="142" s="2" customFormat="1" ht="16.5" customHeight="1">
      <c r="A142" s="35"/>
      <c r="B142" s="36"/>
      <c r="C142" s="224" t="s">
        <v>238</v>
      </c>
      <c r="D142" s="224" t="s">
        <v>184</v>
      </c>
      <c r="E142" s="225" t="s">
        <v>4178</v>
      </c>
      <c r="F142" s="226" t="s">
        <v>4179</v>
      </c>
      <c r="G142" s="227" t="s">
        <v>391</v>
      </c>
      <c r="H142" s="228">
        <v>45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243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4180</v>
      </c>
    </row>
    <row r="143" s="2" customFormat="1" ht="16.5" customHeight="1">
      <c r="A143" s="35"/>
      <c r="B143" s="36"/>
      <c r="C143" s="243" t="s">
        <v>243</v>
      </c>
      <c r="D143" s="243" t="s">
        <v>469</v>
      </c>
      <c r="E143" s="244" t="s">
        <v>4181</v>
      </c>
      <c r="F143" s="245" t="s">
        <v>4182</v>
      </c>
      <c r="G143" s="246" t="s">
        <v>391</v>
      </c>
      <c r="H143" s="247">
        <v>45</v>
      </c>
      <c r="I143" s="248"/>
      <c r="J143" s="249">
        <f>ROUND(I143*H143,2)</f>
        <v>0</v>
      </c>
      <c r="K143" s="250"/>
      <c r="L143" s="251"/>
      <c r="M143" s="252" t="s">
        <v>1</v>
      </c>
      <c r="N143" s="253" t="s">
        <v>38</v>
      </c>
      <c r="O143" s="88"/>
      <c r="P143" s="234">
        <f>O143*H143</f>
        <v>0</v>
      </c>
      <c r="Q143" s="234">
        <v>0.001</v>
      </c>
      <c r="R143" s="234">
        <f>Q143*H143</f>
        <v>0.044999999999999998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308</v>
      </c>
      <c r="AT143" s="236" t="s">
        <v>469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4183</v>
      </c>
    </row>
    <row r="144" s="2" customFormat="1" ht="24.15" customHeight="1">
      <c r="A144" s="35"/>
      <c r="B144" s="36"/>
      <c r="C144" s="224" t="s">
        <v>247</v>
      </c>
      <c r="D144" s="224" t="s">
        <v>184</v>
      </c>
      <c r="E144" s="225" t="s">
        <v>3241</v>
      </c>
      <c r="F144" s="226" t="s">
        <v>3242</v>
      </c>
      <c r="G144" s="227" t="s">
        <v>220</v>
      </c>
      <c r="H144" s="228">
        <v>0.045999999999999999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243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4184</v>
      </c>
    </row>
    <row r="145" s="2" customFormat="1" ht="33" customHeight="1">
      <c r="A145" s="35"/>
      <c r="B145" s="36"/>
      <c r="C145" s="224" t="s">
        <v>251</v>
      </c>
      <c r="D145" s="224" t="s">
        <v>184</v>
      </c>
      <c r="E145" s="225" t="s">
        <v>3244</v>
      </c>
      <c r="F145" s="226" t="s">
        <v>3245</v>
      </c>
      <c r="G145" s="227" t="s">
        <v>220</v>
      </c>
      <c r="H145" s="228">
        <v>0.13800000000000001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243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243</v>
      </c>
      <c r="BM145" s="236" t="s">
        <v>4185</v>
      </c>
    </row>
    <row r="146" s="12" customFormat="1" ht="25.92" customHeight="1">
      <c r="A146" s="12"/>
      <c r="B146" s="208"/>
      <c r="C146" s="209"/>
      <c r="D146" s="210" t="s">
        <v>72</v>
      </c>
      <c r="E146" s="211" t="s">
        <v>3872</v>
      </c>
      <c r="F146" s="211" t="s">
        <v>3873</v>
      </c>
      <c r="G146" s="209"/>
      <c r="H146" s="209"/>
      <c r="I146" s="212"/>
      <c r="J146" s="213">
        <f>BK146</f>
        <v>0</v>
      </c>
      <c r="K146" s="209"/>
      <c r="L146" s="214"/>
      <c r="M146" s="215"/>
      <c r="N146" s="216"/>
      <c r="O146" s="216"/>
      <c r="P146" s="217">
        <f>P147</f>
        <v>0</v>
      </c>
      <c r="Q146" s="216"/>
      <c r="R146" s="217">
        <f>R147</f>
        <v>0</v>
      </c>
      <c r="S146" s="216"/>
      <c r="T146" s="218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9" t="s">
        <v>187</v>
      </c>
      <c r="AT146" s="220" t="s">
        <v>72</v>
      </c>
      <c r="AU146" s="220" t="s">
        <v>73</v>
      </c>
      <c r="AY146" s="219" t="s">
        <v>182</v>
      </c>
      <c r="BK146" s="221">
        <f>BK147</f>
        <v>0</v>
      </c>
    </row>
    <row r="147" s="2" customFormat="1" ht="24.15" customHeight="1">
      <c r="A147" s="35"/>
      <c r="B147" s="36"/>
      <c r="C147" s="224" t="s">
        <v>255</v>
      </c>
      <c r="D147" s="224" t="s">
        <v>184</v>
      </c>
      <c r="E147" s="225" t="s">
        <v>4186</v>
      </c>
      <c r="F147" s="226" t="s">
        <v>4187</v>
      </c>
      <c r="G147" s="227" t="s">
        <v>654</v>
      </c>
      <c r="H147" s="228">
        <v>8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2420</v>
      </c>
      <c r="AT147" s="236" t="s">
        <v>184</v>
      </c>
      <c r="AU147" s="236" t="s">
        <v>80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2420</v>
      </c>
      <c r="BM147" s="236" t="s">
        <v>4188</v>
      </c>
    </row>
    <row r="148" s="12" customFormat="1" ht="25.92" customHeight="1">
      <c r="A148" s="12"/>
      <c r="B148" s="208"/>
      <c r="C148" s="209"/>
      <c r="D148" s="210" t="s">
        <v>72</v>
      </c>
      <c r="E148" s="211" t="s">
        <v>146</v>
      </c>
      <c r="F148" s="211" t="s">
        <v>3022</v>
      </c>
      <c r="G148" s="209"/>
      <c r="H148" s="209"/>
      <c r="I148" s="212"/>
      <c r="J148" s="213">
        <f>BK148</f>
        <v>0</v>
      </c>
      <c r="K148" s="209"/>
      <c r="L148" s="214"/>
      <c r="M148" s="215"/>
      <c r="N148" s="216"/>
      <c r="O148" s="216"/>
      <c r="P148" s="217">
        <f>P149</f>
        <v>0</v>
      </c>
      <c r="Q148" s="216"/>
      <c r="R148" s="217">
        <f>R149</f>
        <v>0</v>
      </c>
      <c r="S148" s="216"/>
      <c r="T148" s="218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9" t="s">
        <v>202</v>
      </c>
      <c r="AT148" s="220" t="s">
        <v>72</v>
      </c>
      <c r="AU148" s="220" t="s">
        <v>73</v>
      </c>
      <c r="AY148" s="219" t="s">
        <v>182</v>
      </c>
      <c r="BK148" s="221">
        <f>BK149</f>
        <v>0</v>
      </c>
    </row>
    <row r="149" s="12" customFormat="1" ht="22.8" customHeight="1">
      <c r="A149" s="12"/>
      <c r="B149" s="208"/>
      <c r="C149" s="209"/>
      <c r="D149" s="210" t="s">
        <v>72</v>
      </c>
      <c r="E149" s="222" t="s">
        <v>3023</v>
      </c>
      <c r="F149" s="222" t="s">
        <v>3024</v>
      </c>
      <c r="G149" s="209"/>
      <c r="H149" s="209"/>
      <c r="I149" s="212"/>
      <c r="J149" s="223">
        <f>BK149</f>
        <v>0</v>
      </c>
      <c r="K149" s="209"/>
      <c r="L149" s="214"/>
      <c r="M149" s="215"/>
      <c r="N149" s="216"/>
      <c r="O149" s="216"/>
      <c r="P149" s="217">
        <f>SUM(P150:P151)</f>
        <v>0</v>
      </c>
      <c r="Q149" s="216"/>
      <c r="R149" s="217">
        <f>SUM(R150:R151)</f>
        <v>0</v>
      </c>
      <c r="S149" s="216"/>
      <c r="T149" s="218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9" t="s">
        <v>202</v>
      </c>
      <c r="AT149" s="220" t="s">
        <v>72</v>
      </c>
      <c r="AU149" s="220" t="s">
        <v>80</v>
      </c>
      <c r="AY149" s="219" t="s">
        <v>182</v>
      </c>
      <c r="BK149" s="221">
        <f>SUM(BK150:BK151)</f>
        <v>0</v>
      </c>
    </row>
    <row r="150" s="2" customFormat="1" ht="16.5" customHeight="1">
      <c r="A150" s="35"/>
      <c r="B150" s="36"/>
      <c r="C150" s="224" t="s">
        <v>259</v>
      </c>
      <c r="D150" s="224" t="s">
        <v>184</v>
      </c>
      <c r="E150" s="225" t="s">
        <v>3025</v>
      </c>
      <c r="F150" s="226" t="s">
        <v>3026</v>
      </c>
      <c r="G150" s="227" t="s">
        <v>1177</v>
      </c>
      <c r="H150" s="228">
        <v>1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3027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3027</v>
      </c>
      <c r="BM150" s="236" t="s">
        <v>4189</v>
      </c>
    </row>
    <row r="151" s="2" customFormat="1" ht="16.5" customHeight="1">
      <c r="A151" s="35"/>
      <c r="B151" s="36"/>
      <c r="C151" s="224" t="s">
        <v>7</v>
      </c>
      <c r="D151" s="224" t="s">
        <v>184</v>
      </c>
      <c r="E151" s="225" t="s">
        <v>3029</v>
      </c>
      <c r="F151" s="226" t="s">
        <v>3030</v>
      </c>
      <c r="G151" s="227" t="s">
        <v>1177</v>
      </c>
      <c r="H151" s="228">
        <v>1</v>
      </c>
      <c r="I151" s="229"/>
      <c r="J151" s="230">
        <f>ROUND(I151*H151,2)</f>
        <v>0</v>
      </c>
      <c r="K151" s="231"/>
      <c r="L151" s="41"/>
      <c r="M151" s="238" t="s">
        <v>1</v>
      </c>
      <c r="N151" s="239" t="s">
        <v>38</v>
      </c>
      <c r="O151" s="240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3027</v>
      </c>
      <c r="AT151" s="236" t="s">
        <v>184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3027</v>
      </c>
      <c r="BM151" s="236" t="s">
        <v>4190</v>
      </c>
    </row>
    <row r="152" s="2" customFormat="1" ht="6.96" customHeight="1">
      <c r="A152" s="35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rBYxvt3ESp9tcYTekjNAnqRHajGXk1derROuPhDcnMXpM7DtI8wcY/VgX7U4fKV1+9AuUWPwd3yCGD9XPXr65g==" hashValue="E/re75klGTW/9uvClrw5N8WO341uHzUEi7ArAhmjdxNMpsPFlyH9JMS0AxkQw6KjF33Srs51RxLbUihZdcYriQ==" algorithmName="SHA-512" password="CC35"/>
  <autoFilter ref="C124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4134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4191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ROUND((SUM(BE125:BE150)),  2)</f>
        <v>0</v>
      </c>
      <c r="G35" s="35"/>
      <c r="H35" s="35"/>
      <c r="I35" s="161">
        <v>0.20999999999999999</v>
      </c>
      <c r="J35" s="160">
        <f>ROUND(((SUM(BE125:BE150))*I35),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ROUND((SUM(BF125:BF150)),  2)</f>
        <v>0</v>
      </c>
      <c r="G36" s="35"/>
      <c r="H36" s="35"/>
      <c r="I36" s="161">
        <v>0.12</v>
      </c>
      <c r="J36" s="160">
        <f>ROUND(((SUM(BF125:BF150))*I36),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ROUND((SUM(BG125:BG150)),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ROUND((SUM(BH125:BH150)),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ROUND((SUM(BI125:BI150)),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4134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02 - Zařízení č.2 - Chlazení místnosti BN 1.03 (Technická kabina)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3040</v>
      </c>
      <c r="E100" s="193"/>
      <c r="F100" s="193"/>
      <c r="G100" s="193"/>
      <c r="H100" s="193"/>
      <c r="I100" s="193"/>
      <c r="J100" s="194">
        <f>J127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5"/>
      <c r="C101" s="186"/>
      <c r="D101" s="187" t="s">
        <v>3425</v>
      </c>
      <c r="E101" s="188"/>
      <c r="F101" s="188"/>
      <c r="G101" s="188"/>
      <c r="H101" s="188"/>
      <c r="I101" s="188"/>
      <c r="J101" s="189">
        <f>J145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5"/>
      <c r="C102" s="186"/>
      <c r="D102" s="187" t="s">
        <v>2956</v>
      </c>
      <c r="E102" s="188"/>
      <c r="F102" s="188"/>
      <c r="G102" s="188"/>
      <c r="H102" s="188"/>
      <c r="I102" s="188"/>
      <c r="J102" s="189">
        <f>J147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30"/>
      <c r="D103" s="192" t="s">
        <v>2957</v>
      </c>
      <c r="E103" s="193"/>
      <c r="F103" s="193"/>
      <c r="G103" s="193"/>
      <c r="H103" s="193"/>
      <c r="I103" s="193"/>
      <c r="J103" s="194">
        <f>J148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149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4134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2953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3" t="str">
        <f>E11</f>
        <v>02 - Zařízení č.2 - Chlazení místnosti BN 1.03 (Technická kabina)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 xml:space="preserve"> </v>
      </c>
      <c r="G119" s="37"/>
      <c r="H119" s="37"/>
      <c r="I119" s="29" t="s">
        <v>22</v>
      </c>
      <c r="J119" s="76" t="str">
        <f>IF(J14="","",J14)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 xml:space="preserve"> 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P126+P145+P147</f>
        <v>0</v>
      </c>
      <c r="Q125" s="101"/>
      <c r="R125" s="205">
        <f>R126+R145+R147</f>
        <v>0.085000000000000006</v>
      </c>
      <c r="S125" s="101"/>
      <c r="T125" s="206">
        <f>T126+T145+T147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BK126+BK145+BK147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</f>
        <v>0</v>
      </c>
      <c r="Q126" s="216"/>
      <c r="R126" s="217">
        <f>R127</f>
        <v>0.085000000000000006</v>
      </c>
      <c r="S126" s="216"/>
      <c r="T126" s="218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3228</v>
      </c>
      <c r="F127" s="222" t="s">
        <v>116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SUM(P128:P144)</f>
        <v>0</v>
      </c>
      <c r="Q127" s="216"/>
      <c r="R127" s="217">
        <f>SUM(R128:R144)</f>
        <v>0.085000000000000006</v>
      </c>
      <c r="S127" s="216"/>
      <c r="T127" s="218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SUM(BK128:BK144)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4192</v>
      </c>
      <c r="F128" s="226" t="s">
        <v>4193</v>
      </c>
      <c r="G128" s="227" t="s">
        <v>241</v>
      </c>
      <c r="H128" s="228">
        <v>1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4194</v>
      </c>
    </row>
    <row r="129" s="2" customFormat="1" ht="24.15" customHeight="1">
      <c r="A129" s="35"/>
      <c r="B129" s="36"/>
      <c r="C129" s="243" t="s">
        <v>82</v>
      </c>
      <c r="D129" s="243" t="s">
        <v>469</v>
      </c>
      <c r="E129" s="244" t="s">
        <v>4195</v>
      </c>
      <c r="F129" s="245" t="s">
        <v>4196</v>
      </c>
      <c r="G129" s="246" t="s">
        <v>241</v>
      </c>
      <c r="H129" s="247">
        <v>1</v>
      </c>
      <c r="I129" s="248"/>
      <c r="J129" s="249">
        <f>ROUND(I129*H129,2)</f>
        <v>0</v>
      </c>
      <c r="K129" s="250"/>
      <c r="L129" s="251"/>
      <c r="M129" s="252" t="s">
        <v>1</v>
      </c>
      <c r="N129" s="253" t="s">
        <v>38</v>
      </c>
      <c r="O129" s="88"/>
      <c r="P129" s="234">
        <f>O129*H129</f>
        <v>0</v>
      </c>
      <c r="Q129" s="234">
        <v>0.029000000000000001</v>
      </c>
      <c r="R129" s="234">
        <f>Q129*H129</f>
        <v>0.029000000000000001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308</v>
      </c>
      <c r="AT129" s="236" t="s">
        <v>469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4197</v>
      </c>
    </row>
    <row r="130" s="2" customFormat="1" ht="24.15" customHeight="1">
      <c r="A130" s="35"/>
      <c r="B130" s="36"/>
      <c r="C130" s="224" t="s">
        <v>194</v>
      </c>
      <c r="D130" s="224" t="s">
        <v>184</v>
      </c>
      <c r="E130" s="225" t="s">
        <v>4198</v>
      </c>
      <c r="F130" s="226" t="s">
        <v>4199</v>
      </c>
      <c r="G130" s="227" t="s">
        <v>241</v>
      </c>
      <c r="H130" s="228">
        <v>1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243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4200</v>
      </c>
    </row>
    <row r="131" s="2" customFormat="1" ht="33" customHeight="1">
      <c r="A131" s="35"/>
      <c r="B131" s="36"/>
      <c r="C131" s="243" t="s">
        <v>187</v>
      </c>
      <c r="D131" s="243" t="s">
        <v>469</v>
      </c>
      <c r="E131" s="244" t="s">
        <v>4201</v>
      </c>
      <c r="F131" s="245" t="s">
        <v>4202</v>
      </c>
      <c r="G131" s="246" t="s">
        <v>241</v>
      </c>
      <c r="H131" s="247">
        <v>1</v>
      </c>
      <c r="I131" s="248"/>
      <c r="J131" s="249">
        <f>ROUND(I131*H131,2)</f>
        <v>0</v>
      </c>
      <c r="K131" s="250"/>
      <c r="L131" s="251"/>
      <c r="M131" s="252" t="s">
        <v>1</v>
      </c>
      <c r="N131" s="253" t="s">
        <v>38</v>
      </c>
      <c r="O131" s="88"/>
      <c r="P131" s="234">
        <f>O131*H131</f>
        <v>0</v>
      </c>
      <c r="Q131" s="234">
        <v>0.050000000000000003</v>
      </c>
      <c r="R131" s="234">
        <f>Q131*H131</f>
        <v>0.050000000000000003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308</v>
      </c>
      <c r="AT131" s="236" t="s">
        <v>469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4203</v>
      </c>
    </row>
    <row r="132" s="2" customFormat="1" ht="24.15" customHeight="1">
      <c r="A132" s="35"/>
      <c r="B132" s="36"/>
      <c r="C132" s="224" t="s">
        <v>202</v>
      </c>
      <c r="D132" s="224" t="s">
        <v>184</v>
      </c>
      <c r="E132" s="225" t="s">
        <v>4204</v>
      </c>
      <c r="F132" s="226" t="s">
        <v>4205</v>
      </c>
      <c r="G132" s="227" t="s">
        <v>236</v>
      </c>
      <c r="H132" s="228">
        <v>7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243</v>
      </c>
      <c r="AT132" s="236" t="s">
        <v>184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243</v>
      </c>
      <c r="BM132" s="236" t="s">
        <v>4206</v>
      </c>
    </row>
    <row r="133" s="2" customFormat="1" ht="24.15" customHeight="1">
      <c r="A133" s="35"/>
      <c r="B133" s="36"/>
      <c r="C133" s="243" t="s">
        <v>206</v>
      </c>
      <c r="D133" s="243" t="s">
        <v>469</v>
      </c>
      <c r="E133" s="244" t="s">
        <v>4207</v>
      </c>
      <c r="F133" s="245" t="s">
        <v>4208</v>
      </c>
      <c r="G133" s="246" t="s">
        <v>236</v>
      </c>
      <c r="H133" s="247">
        <v>7.21</v>
      </c>
      <c r="I133" s="248"/>
      <c r="J133" s="249">
        <f>ROUND(I133*H133,2)</f>
        <v>0</v>
      </c>
      <c r="K133" s="250"/>
      <c r="L133" s="251"/>
      <c r="M133" s="252" t="s">
        <v>1</v>
      </c>
      <c r="N133" s="25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308</v>
      </c>
      <c r="AT133" s="236" t="s">
        <v>469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4209</v>
      </c>
    </row>
    <row r="134" s="2" customFormat="1" ht="24.15" customHeight="1">
      <c r="A134" s="35"/>
      <c r="B134" s="36"/>
      <c r="C134" s="224" t="s">
        <v>210</v>
      </c>
      <c r="D134" s="224" t="s">
        <v>184</v>
      </c>
      <c r="E134" s="225" t="s">
        <v>4151</v>
      </c>
      <c r="F134" s="226" t="s">
        <v>4152</v>
      </c>
      <c r="G134" s="227" t="s">
        <v>236</v>
      </c>
      <c r="H134" s="228">
        <v>7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4210</v>
      </c>
    </row>
    <row r="135" s="2" customFormat="1" ht="24.15" customHeight="1">
      <c r="A135" s="35"/>
      <c r="B135" s="36"/>
      <c r="C135" s="243" t="s">
        <v>214</v>
      </c>
      <c r="D135" s="243" t="s">
        <v>469</v>
      </c>
      <c r="E135" s="244" t="s">
        <v>4154</v>
      </c>
      <c r="F135" s="245" t="s">
        <v>4155</v>
      </c>
      <c r="G135" s="246" t="s">
        <v>236</v>
      </c>
      <c r="H135" s="247">
        <v>7.21</v>
      </c>
      <c r="I135" s="248"/>
      <c r="J135" s="249">
        <f>ROUND(I135*H135,2)</f>
        <v>0</v>
      </c>
      <c r="K135" s="250"/>
      <c r="L135" s="251"/>
      <c r="M135" s="252" t="s">
        <v>1</v>
      </c>
      <c r="N135" s="25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308</v>
      </c>
      <c r="AT135" s="236" t="s">
        <v>469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4211</v>
      </c>
    </row>
    <row r="136" s="2" customFormat="1" ht="16.5" customHeight="1">
      <c r="A136" s="35"/>
      <c r="B136" s="36"/>
      <c r="C136" s="224" t="s">
        <v>189</v>
      </c>
      <c r="D136" s="224" t="s">
        <v>184</v>
      </c>
      <c r="E136" s="225" t="s">
        <v>4163</v>
      </c>
      <c r="F136" s="226" t="s">
        <v>4164</v>
      </c>
      <c r="G136" s="227" t="s">
        <v>654</v>
      </c>
      <c r="H136" s="228">
        <v>1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243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4212</v>
      </c>
    </row>
    <row r="137" s="2" customFormat="1" ht="24.15" customHeight="1">
      <c r="A137" s="35"/>
      <c r="B137" s="36"/>
      <c r="C137" s="224" t="s">
        <v>136</v>
      </c>
      <c r="D137" s="224" t="s">
        <v>184</v>
      </c>
      <c r="E137" s="225" t="s">
        <v>4166</v>
      </c>
      <c r="F137" s="226" t="s">
        <v>4167</v>
      </c>
      <c r="G137" s="227" t="s">
        <v>241</v>
      </c>
      <c r="H137" s="228">
        <v>2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243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4213</v>
      </c>
    </row>
    <row r="138" s="2" customFormat="1" ht="24.15" customHeight="1">
      <c r="A138" s="35"/>
      <c r="B138" s="36"/>
      <c r="C138" s="243" t="s">
        <v>139</v>
      </c>
      <c r="D138" s="243" t="s">
        <v>469</v>
      </c>
      <c r="E138" s="244" t="s">
        <v>4172</v>
      </c>
      <c r="F138" s="245" t="s">
        <v>4173</v>
      </c>
      <c r="G138" s="246" t="s">
        <v>2178</v>
      </c>
      <c r="H138" s="247">
        <v>4</v>
      </c>
      <c r="I138" s="248"/>
      <c r="J138" s="249">
        <f>ROUND(I138*H138,2)</f>
        <v>0</v>
      </c>
      <c r="K138" s="250"/>
      <c r="L138" s="251"/>
      <c r="M138" s="252" t="s">
        <v>1</v>
      </c>
      <c r="N138" s="253" t="s">
        <v>38</v>
      </c>
      <c r="O138" s="88"/>
      <c r="P138" s="234">
        <f>O138*H138</f>
        <v>0</v>
      </c>
      <c r="Q138" s="234">
        <v>5.0000000000000002E-05</v>
      </c>
      <c r="R138" s="234">
        <f>Q138*H138</f>
        <v>0.00020000000000000001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308</v>
      </c>
      <c r="AT138" s="236" t="s">
        <v>469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4214</v>
      </c>
    </row>
    <row r="139" s="2" customFormat="1" ht="33" customHeight="1">
      <c r="A139" s="35"/>
      <c r="B139" s="36"/>
      <c r="C139" s="243" t="s">
        <v>8</v>
      </c>
      <c r="D139" s="243" t="s">
        <v>469</v>
      </c>
      <c r="E139" s="244" t="s">
        <v>4215</v>
      </c>
      <c r="F139" s="245" t="s">
        <v>4216</v>
      </c>
      <c r="G139" s="246" t="s">
        <v>241</v>
      </c>
      <c r="H139" s="247">
        <v>4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38</v>
      </c>
      <c r="O139" s="88"/>
      <c r="P139" s="234">
        <f>O139*H139</f>
        <v>0</v>
      </c>
      <c r="Q139" s="234">
        <v>0.00020000000000000001</v>
      </c>
      <c r="R139" s="234">
        <f>Q139*H139</f>
        <v>0.00080000000000000004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308</v>
      </c>
      <c r="AT139" s="236" t="s">
        <v>469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4217</v>
      </c>
    </row>
    <row r="140" s="2" customFormat="1" ht="24.15" customHeight="1">
      <c r="A140" s="35"/>
      <c r="B140" s="36"/>
      <c r="C140" s="224" t="s">
        <v>142</v>
      </c>
      <c r="D140" s="224" t="s">
        <v>184</v>
      </c>
      <c r="E140" s="225" t="s">
        <v>4218</v>
      </c>
      <c r="F140" s="226" t="s">
        <v>4219</v>
      </c>
      <c r="G140" s="227" t="s">
        <v>241</v>
      </c>
      <c r="H140" s="228">
        <v>1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243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4220</v>
      </c>
    </row>
    <row r="141" s="2" customFormat="1" ht="16.5" customHeight="1">
      <c r="A141" s="35"/>
      <c r="B141" s="36"/>
      <c r="C141" s="224" t="s">
        <v>145</v>
      </c>
      <c r="D141" s="224" t="s">
        <v>184</v>
      </c>
      <c r="E141" s="225" t="s">
        <v>4178</v>
      </c>
      <c r="F141" s="226" t="s">
        <v>4179</v>
      </c>
      <c r="G141" s="227" t="s">
        <v>391</v>
      </c>
      <c r="H141" s="228">
        <v>5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243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4221</v>
      </c>
    </row>
    <row r="142" s="2" customFormat="1" ht="16.5" customHeight="1">
      <c r="A142" s="35"/>
      <c r="B142" s="36"/>
      <c r="C142" s="243" t="s">
        <v>238</v>
      </c>
      <c r="D142" s="243" t="s">
        <v>469</v>
      </c>
      <c r="E142" s="244" t="s">
        <v>4181</v>
      </c>
      <c r="F142" s="245" t="s">
        <v>4182</v>
      </c>
      <c r="G142" s="246" t="s">
        <v>391</v>
      </c>
      <c r="H142" s="247">
        <v>5</v>
      </c>
      <c r="I142" s="248"/>
      <c r="J142" s="249">
        <f>ROUND(I142*H142,2)</f>
        <v>0</v>
      </c>
      <c r="K142" s="250"/>
      <c r="L142" s="251"/>
      <c r="M142" s="252" t="s">
        <v>1</v>
      </c>
      <c r="N142" s="253" t="s">
        <v>38</v>
      </c>
      <c r="O142" s="88"/>
      <c r="P142" s="234">
        <f>O142*H142</f>
        <v>0</v>
      </c>
      <c r="Q142" s="234">
        <v>0.001</v>
      </c>
      <c r="R142" s="234">
        <f>Q142*H142</f>
        <v>0.0050000000000000001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308</v>
      </c>
      <c r="AT142" s="236" t="s">
        <v>469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4222</v>
      </c>
    </row>
    <row r="143" s="2" customFormat="1" ht="24.15" customHeight="1">
      <c r="A143" s="35"/>
      <c r="B143" s="36"/>
      <c r="C143" s="224" t="s">
        <v>243</v>
      </c>
      <c r="D143" s="224" t="s">
        <v>184</v>
      </c>
      <c r="E143" s="225" t="s">
        <v>3241</v>
      </c>
      <c r="F143" s="226" t="s">
        <v>3242</v>
      </c>
      <c r="G143" s="227" t="s">
        <v>220</v>
      </c>
      <c r="H143" s="228">
        <v>0.085000000000000006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243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4223</v>
      </c>
    </row>
    <row r="144" s="2" customFormat="1" ht="33" customHeight="1">
      <c r="A144" s="35"/>
      <c r="B144" s="36"/>
      <c r="C144" s="224" t="s">
        <v>247</v>
      </c>
      <c r="D144" s="224" t="s">
        <v>184</v>
      </c>
      <c r="E144" s="225" t="s">
        <v>3244</v>
      </c>
      <c r="F144" s="226" t="s">
        <v>3245</v>
      </c>
      <c r="G144" s="227" t="s">
        <v>220</v>
      </c>
      <c r="H144" s="228">
        <v>0.255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243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4224</v>
      </c>
    </row>
    <row r="145" s="12" customFormat="1" ht="25.92" customHeight="1">
      <c r="A145" s="12"/>
      <c r="B145" s="208"/>
      <c r="C145" s="209"/>
      <c r="D145" s="210" t="s">
        <v>72</v>
      </c>
      <c r="E145" s="211" t="s">
        <v>3872</v>
      </c>
      <c r="F145" s="211" t="s">
        <v>3873</v>
      </c>
      <c r="G145" s="209"/>
      <c r="H145" s="209"/>
      <c r="I145" s="212"/>
      <c r="J145" s="213">
        <f>BK145</f>
        <v>0</v>
      </c>
      <c r="K145" s="209"/>
      <c r="L145" s="214"/>
      <c r="M145" s="215"/>
      <c r="N145" s="216"/>
      <c r="O145" s="216"/>
      <c r="P145" s="217">
        <f>P146</f>
        <v>0</v>
      </c>
      <c r="Q145" s="216"/>
      <c r="R145" s="217">
        <f>R146</f>
        <v>0</v>
      </c>
      <c r="S145" s="216"/>
      <c r="T145" s="21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9" t="s">
        <v>187</v>
      </c>
      <c r="AT145" s="220" t="s">
        <v>72</v>
      </c>
      <c r="AU145" s="220" t="s">
        <v>73</v>
      </c>
      <c r="AY145" s="219" t="s">
        <v>182</v>
      </c>
      <c r="BK145" s="221">
        <f>BK146</f>
        <v>0</v>
      </c>
    </row>
    <row r="146" s="2" customFormat="1" ht="24.15" customHeight="1">
      <c r="A146" s="35"/>
      <c r="B146" s="36"/>
      <c r="C146" s="224" t="s">
        <v>251</v>
      </c>
      <c r="D146" s="224" t="s">
        <v>184</v>
      </c>
      <c r="E146" s="225" t="s">
        <v>4186</v>
      </c>
      <c r="F146" s="226" t="s">
        <v>4187</v>
      </c>
      <c r="G146" s="227" t="s">
        <v>654</v>
      </c>
      <c r="H146" s="228">
        <v>3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2420</v>
      </c>
      <c r="AT146" s="236" t="s">
        <v>184</v>
      </c>
      <c r="AU146" s="236" t="s">
        <v>80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2420</v>
      </c>
      <c r="BM146" s="236" t="s">
        <v>4225</v>
      </c>
    </row>
    <row r="147" s="12" customFormat="1" ht="25.92" customHeight="1">
      <c r="A147" s="12"/>
      <c r="B147" s="208"/>
      <c r="C147" s="209"/>
      <c r="D147" s="210" t="s">
        <v>72</v>
      </c>
      <c r="E147" s="211" t="s">
        <v>146</v>
      </c>
      <c r="F147" s="211" t="s">
        <v>3022</v>
      </c>
      <c r="G147" s="209"/>
      <c r="H147" s="209"/>
      <c r="I147" s="212"/>
      <c r="J147" s="213">
        <f>BK147</f>
        <v>0</v>
      </c>
      <c r="K147" s="209"/>
      <c r="L147" s="214"/>
      <c r="M147" s="215"/>
      <c r="N147" s="216"/>
      <c r="O147" s="216"/>
      <c r="P147" s="217">
        <f>P148</f>
        <v>0</v>
      </c>
      <c r="Q147" s="216"/>
      <c r="R147" s="217">
        <f>R148</f>
        <v>0</v>
      </c>
      <c r="S147" s="216"/>
      <c r="T147" s="218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9" t="s">
        <v>202</v>
      </c>
      <c r="AT147" s="220" t="s">
        <v>72</v>
      </c>
      <c r="AU147" s="220" t="s">
        <v>73</v>
      </c>
      <c r="AY147" s="219" t="s">
        <v>182</v>
      </c>
      <c r="BK147" s="221">
        <f>BK148</f>
        <v>0</v>
      </c>
    </row>
    <row r="148" s="12" customFormat="1" ht="22.8" customHeight="1">
      <c r="A148" s="12"/>
      <c r="B148" s="208"/>
      <c r="C148" s="209"/>
      <c r="D148" s="210" t="s">
        <v>72</v>
      </c>
      <c r="E148" s="222" t="s">
        <v>3023</v>
      </c>
      <c r="F148" s="222" t="s">
        <v>3024</v>
      </c>
      <c r="G148" s="209"/>
      <c r="H148" s="209"/>
      <c r="I148" s="212"/>
      <c r="J148" s="223">
        <f>BK148</f>
        <v>0</v>
      </c>
      <c r="K148" s="209"/>
      <c r="L148" s="214"/>
      <c r="M148" s="215"/>
      <c r="N148" s="216"/>
      <c r="O148" s="216"/>
      <c r="P148" s="217">
        <f>SUM(P149:P150)</f>
        <v>0</v>
      </c>
      <c r="Q148" s="216"/>
      <c r="R148" s="217">
        <f>SUM(R149:R150)</f>
        <v>0</v>
      </c>
      <c r="S148" s="216"/>
      <c r="T148" s="21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9" t="s">
        <v>202</v>
      </c>
      <c r="AT148" s="220" t="s">
        <v>72</v>
      </c>
      <c r="AU148" s="220" t="s">
        <v>80</v>
      </c>
      <c r="AY148" s="219" t="s">
        <v>182</v>
      </c>
      <c r="BK148" s="221">
        <f>SUM(BK149:BK150)</f>
        <v>0</v>
      </c>
    </row>
    <row r="149" s="2" customFormat="1" ht="16.5" customHeight="1">
      <c r="A149" s="35"/>
      <c r="B149" s="36"/>
      <c r="C149" s="224" t="s">
        <v>255</v>
      </c>
      <c r="D149" s="224" t="s">
        <v>184</v>
      </c>
      <c r="E149" s="225" t="s">
        <v>3025</v>
      </c>
      <c r="F149" s="226" t="s">
        <v>3026</v>
      </c>
      <c r="G149" s="227" t="s">
        <v>1177</v>
      </c>
      <c r="H149" s="228">
        <v>1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3027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3027</v>
      </c>
      <c r="BM149" s="236" t="s">
        <v>4226</v>
      </c>
    </row>
    <row r="150" s="2" customFormat="1" ht="16.5" customHeight="1">
      <c r="A150" s="35"/>
      <c r="B150" s="36"/>
      <c r="C150" s="224" t="s">
        <v>259</v>
      </c>
      <c r="D150" s="224" t="s">
        <v>184</v>
      </c>
      <c r="E150" s="225" t="s">
        <v>3029</v>
      </c>
      <c r="F150" s="226" t="s">
        <v>3030</v>
      </c>
      <c r="G150" s="227" t="s">
        <v>1177</v>
      </c>
      <c r="H150" s="228">
        <v>1</v>
      </c>
      <c r="I150" s="229"/>
      <c r="J150" s="230">
        <f>ROUND(I150*H150,2)</f>
        <v>0</v>
      </c>
      <c r="K150" s="231"/>
      <c r="L150" s="41"/>
      <c r="M150" s="238" t="s">
        <v>1</v>
      </c>
      <c r="N150" s="239" t="s">
        <v>38</v>
      </c>
      <c r="O150" s="240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3027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3027</v>
      </c>
      <c r="BM150" s="236" t="s">
        <v>4227</v>
      </c>
    </row>
    <row r="151" s="2" customFormat="1" ht="6.96" customHeight="1">
      <c r="A151" s="35"/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GGR3mmF6/3MYDEhOkWoFJd8dF2UuN4/A6Clz4qv6CULP8+EC9DGh+EI8V8KCwyei0F3Cm65YM6MSK9r/lO8pqQ==" hashValue="1zN9ddmJSrpdTJ1MLRSISI/gqvL/UznohCxVYqCq25YszMwPeqtS05mS6E8YBbAiCPt4I4+ywRnhZr58WiU5+g==" algorithmName="SHA-512" password="CC3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4134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4228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ROUND((SUM(BE125:BE150)),  2)</f>
        <v>0</v>
      </c>
      <c r="G35" s="35"/>
      <c r="H35" s="35"/>
      <c r="I35" s="161">
        <v>0.20999999999999999</v>
      </c>
      <c r="J35" s="160">
        <f>ROUND(((SUM(BE125:BE150))*I35),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ROUND((SUM(BF125:BF150)),  2)</f>
        <v>0</v>
      </c>
      <c r="G36" s="35"/>
      <c r="H36" s="35"/>
      <c r="I36" s="161">
        <v>0.12</v>
      </c>
      <c r="J36" s="160">
        <f>ROUND(((SUM(BF125:BF150))*I36),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ROUND((SUM(BG125:BG150)),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ROUND((SUM(BH125:BH150)),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ROUND((SUM(BI125:BI150)),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4134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03 - Zařízení č.3 - Chlazení místnosti BN 1.01b (AV technika - racky)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3040</v>
      </c>
      <c r="E100" s="193"/>
      <c r="F100" s="193"/>
      <c r="G100" s="193"/>
      <c r="H100" s="193"/>
      <c r="I100" s="193"/>
      <c r="J100" s="194">
        <f>J127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5"/>
      <c r="C101" s="186"/>
      <c r="D101" s="187" t="s">
        <v>3425</v>
      </c>
      <c r="E101" s="188"/>
      <c r="F101" s="188"/>
      <c r="G101" s="188"/>
      <c r="H101" s="188"/>
      <c r="I101" s="188"/>
      <c r="J101" s="189">
        <f>J145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5"/>
      <c r="C102" s="186"/>
      <c r="D102" s="187" t="s">
        <v>2956</v>
      </c>
      <c r="E102" s="188"/>
      <c r="F102" s="188"/>
      <c r="G102" s="188"/>
      <c r="H102" s="188"/>
      <c r="I102" s="188"/>
      <c r="J102" s="189">
        <f>J147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30"/>
      <c r="D103" s="192" t="s">
        <v>2957</v>
      </c>
      <c r="E103" s="193"/>
      <c r="F103" s="193"/>
      <c r="G103" s="193"/>
      <c r="H103" s="193"/>
      <c r="I103" s="193"/>
      <c r="J103" s="194">
        <f>J148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149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4134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2953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3" t="str">
        <f>E11</f>
        <v>03 - Zařízení č.3 - Chlazení místnosti BN 1.01b (AV technika - racky)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 xml:space="preserve"> </v>
      </c>
      <c r="G119" s="37"/>
      <c r="H119" s="37"/>
      <c r="I119" s="29" t="s">
        <v>22</v>
      </c>
      <c r="J119" s="76" t="str">
        <f>IF(J14="","",J14)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 xml:space="preserve"> 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P126+P145+P147</f>
        <v>0</v>
      </c>
      <c r="Q125" s="101"/>
      <c r="R125" s="205">
        <f>R126+R145+R147</f>
        <v>0.095000000000000001</v>
      </c>
      <c r="S125" s="101"/>
      <c r="T125" s="206">
        <f>T126+T145+T147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BK126+BK145+BK147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</f>
        <v>0</v>
      </c>
      <c r="Q126" s="216"/>
      <c r="R126" s="217">
        <f>R127</f>
        <v>0.095000000000000001</v>
      </c>
      <c r="S126" s="216"/>
      <c r="T126" s="218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3228</v>
      </c>
      <c r="F127" s="222" t="s">
        <v>116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SUM(P128:P144)</f>
        <v>0</v>
      </c>
      <c r="Q127" s="216"/>
      <c r="R127" s="217">
        <f>SUM(R128:R144)</f>
        <v>0.095000000000000001</v>
      </c>
      <c r="S127" s="216"/>
      <c r="T127" s="218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SUM(BK128:BK144)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4192</v>
      </c>
      <c r="F128" s="226" t="s">
        <v>4193</v>
      </c>
      <c r="G128" s="227" t="s">
        <v>241</v>
      </c>
      <c r="H128" s="228">
        <v>1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4229</v>
      </c>
    </row>
    <row r="129" s="2" customFormat="1" ht="24.15" customHeight="1">
      <c r="A129" s="35"/>
      <c r="B129" s="36"/>
      <c r="C129" s="243" t="s">
        <v>82</v>
      </c>
      <c r="D129" s="243" t="s">
        <v>469</v>
      </c>
      <c r="E129" s="244" t="s">
        <v>4195</v>
      </c>
      <c r="F129" s="245" t="s">
        <v>4196</v>
      </c>
      <c r="G129" s="246" t="s">
        <v>241</v>
      </c>
      <c r="H129" s="247">
        <v>1</v>
      </c>
      <c r="I129" s="248"/>
      <c r="J129" s="249">
        <f>ROUND(I129*H129,2)</f>
        <v>0</v>
      </c>
      <c r="K129" s="250"/>
      <c r="L129" s="251"/>
      <c r="M129" s="252" t="s">
        <v>1</v>
      </c>
      <c r="N129" s="253" t="s">
        <v>38</v>
      </c>
      <c r="O129" s="88"/>
      <c r="P129" s="234">
        <f>O129*H129</f>
        <v>0</v>
      </c>
      <c r="Q129" s="234">
        <v>0.029000000000000001</v>
      </c>
      <c r="R129" s="234">
        <f>Q129*H129</f>
        <v>0.029000000000000001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308</v>
      </c>
      <c r="AT129" s="236" t="s">
        <v>469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4230</v>
      </c>
    </row>
    <row r="130" s="2" customFormat="1" ht="24.15" customHeight="1">
      <c r="A130" s="35"/>
      <c r="B130" s="36"/>
      <c r="C130" s="224" t="s">
        <v>194</v>
      </c>
      <c r="D130" s="224" t="s">
        <v>184</v>
      </c>
      <c r="E130" s="225" t="s">
        <v>4198</v>
      </c>
      <c r="F130" s="226" t="s">
        <v>4199</v>
      </c>
      <c r="G130" s="227" t="s">
        <v>241</v>
      </c>
      <c r="H130" s="228">
        <v>1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243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4231</v>
      </c>
    </row>
    <row r="131" s="2" customFormat="1" ht="33" customHeight="1">
      <c r="A131" s="35"/>
      <c r="B131" s="36"/>
      <c r="C131" s="243" t="s">
        <v>187</v>
      </c>
      <c r="D131" s="243" t="s">
        <v>469</v>
      </c>
      <c r="E131" s="244" t="s">
        <v>4201</v>
      </c>
      <c r="F131" s="245" t="s">
        <v>4202</v>
      </c>
      <c r="G131" s="246" t="s">
        <v>241</v>
      </c>
      <c r="H131" s="247">
        <v>1</v>
      </c>
      <c r="I131" s="248"/>
      <c r="J131" s="249">
        <f>ROUND(I131*H131,2)</f>
        <v>0</v>
      </c>
      <c r="K131" s="250"/>
      <c r="L131" s="251"/>
      <c r="M131" s="252" t="s">
        <v>1</v>
      </c>
      <c r="N131" s="253" t="s">
        <v>38</v>
      </c>
      <c r="O131" s="88"/>
      <c r="P131" s="234">
        <f>O131*H131</f>
        <v>0</v>
      </c>
      <c r="Q131" s="234">
        <v>0.050000000000000003</v>
      </c>
      <c r="R131" s="234">
        <f>Q131*H131</f>
        <v>0.050000000000000003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308</v>
      </c>
      <c r="AT131" s="236" t="s">
        <v>469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4232</v>
      </c>
    </row>
    <row r="132" s="2" customFormat="1" ht="24.15" customHeight="1">
      <c r="A132" s="35"/>
      <c r="B132" s="36"/>
      <c r="C132" s="224" t="s">
        <v>202</v>
      </c>
      <c r="D132" s="224" t="s">
        <v>184</v>
      </c>
      <c r="E132" s="225" t="s">
        <v>4204</v>
      </c>
      <c r="F132" s="226" t="s">
        <v>4205</v>
      </c>
      <c r="G132" s="227" t="s">
        <v>236</v>
      </c>
      <c r="H132" s="228">
        <v>23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243</v>
      </c>
      <c r="AT132" s="236" t="s">
        <v>184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243</v>
      </c>
      <c r="BM132" s="236" t="s">
        <v>4233</v>
      </c>
    </row>
    <row r="133" s="2" customFormat="1" ht="24.15" customHeight="1">
      <c r="A133" s="35"/>
      <c r="B133" s="36"/>
      <c r="C133" s="243" t="s">
        <v>206</v>
      </c>
      <c r="D133" s="243" t="s">
        <v>469</v>
      </c>
      <c r="E133" s="244" t="s">
        <v>4207</v>
      </c>
      <c r="F133" s="245" t="s">
        <v>4208</v>
      </c>
      <c r="G133" s="246" t="s">
        <v>236</v>
      </c>
      <c r="H133" s="247">
        <v>23.690000000000001</v>
      </c>
      <c r="I133" s="248"/>
      <c r="J133" s="249">
        <f>ROUND(I133*H133,2)</f>
        <v>0</v>
      </c>
      <c r="K133" s="250"/>
      <c r="L133" s="251"/>
      <c r="M133" s="252" t="s">
        <v>1</v>
      </c>
      <c r="N133" s="25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308</v>
      </c>
      <c r="AT133" s="236" t="s">
        <v>469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4234</v>
      </c>
    </row>
    <row r="134" s="2" customFormat="1" ht="24.15" customHeight="1">
      <c r="A134" s="35"/>
      <c r="B134" s="36"/>
      <c r="C134" s="224" t="s">
        <v>210</v>
      </c>
      <c r="D134" s="224" t="s">
        <v>184</v>
      </c>
      <c r="E134" s="225" t="s">
        <v>4151</v>
      </c>
      <c r="F134" s="226" t="s">
        <v>4152</v>
      </c>
      <c r="G134" s="227" t="s">
        <v>236</v>
      </c>
      <c r="H134" s="228">
        <v>23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4235</v>
      </c>
    </row>
    <row r="135" s="2" customFormat="1" ht="24.15" customHeight="1">
      <c r="A135" s="35"/>
      <c r="B135" s="36"/>
      <c r="C135" s="243" t="s">
        <v>214</v>
      </c>
      <c r="D135" s="243" t="s">
        <v>469</v>
      </c>
      <c r="E135" s="244" t="s">
        <v>4154</v>
      </c>
      <c r="F135" s="245" t="s">
        <v>4155</v>
      </c>
      <c r="G135" s="246" t="s">
        <v>236</v>
      </c>
      <c r="H135" s="247">
        <v>23.690000000000001</v>
      </c>
      <c r="I135" s="248"/>
      <c r="J135" s="249">
        <f>ROUND(I135*H135,2)</f>
        <v>0</v>
      </c>
      <c r="K135" s="250"/>
      <c r="L135" s="251"/>
      <c r="M135" s="252" t="s">
        <v>1</v>
      </c>
      <c r="N135" s="25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308</v>
      </c>
      <c r="AT135" s="236" t="s">
        <v>469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4236</v>
      </c>
    </row>
    <row r="136" s="2" customFormat="1" ht="16.5" customHeight="1">
      <c r="A136" s="35"/>
      <c r="B136" s="36"/>
      <c r="C136" s="224" t="s">
        <v>189</v>
      </c>
      <c r="D136" s="224" t="s">
        <v>184</v>
      </c>
      <c r="E136" s="225" t="s">
        <v>4163</v>
      </c>
      <c r="F136" s="226" t="s">
        <v>4164</v>
      </c>
      <c r="G136" s="227" t="s">
        <v>654</v>
      </c>
      <c r="H136" s="228">
        <v>3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243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4237</v>
      </c>
    </row>
    <row r="137" s="2" customFormat="1" ht="24.15" customHeight="1">
      <c r="A137" s="35"/>
      <c r="B137" s="36"/>
      <c r="C137" s="224" t="s">
        <v>136</v>
      </c>
      <c r="D137" s="224" t="s">
        <v>184</v>
      </c>
      <c r="E137" s="225" t="s">
        <v>4166</v>
      </c>
      <c r="F137" s="226" t="s">
        <v>4167</v>
      </c>
      <c r="G137" s="227" t="s">
        <v>241</v>
      </c>
      <c r="H137" s="228">
        <v>2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243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4238</v>
      </c>
    </row>
    <row r="138" s="2" customFormat="1" ht="24.15" customHeight="1">
      <c r="A138" s="35"/>
      <c r="B138" s="36"/>
      <c r="C138" s="243" t="s">
        <v>139</v>
      </c>
      <c r="D138" s="243" t="s">
        <v>469</v>
      </c>
      <c r="E138" s="244" t="s">
        <v>4172</v>
      </c>
      <c r="F138" s="245" t="s">
        <v>4173</v>
      </c>
      <c r="G138" s="246" t="s">
        <v>2178</v>
      </c>
      <c r="H138" s="247">
        <v>4</v>
      </c>
      <c r="I138" s="248"/>
      <c r="J138" s="249">
        <f>ROUND(I138*H138,2)</f>
        <v>0</v>
      </c>
      <c r="K138" s="250"/>
      <c r="L138" s="251"/>
      <c r="M138" s="252" t="s">
        <v>1</v>
      </c>
      <c r="N138" s="253" t="s">
        <v>38</v>
      </c>
      <c r="O138" s="88"/>
      <c r="P138" s="234">
        <f>O138*H138</f>
        <v>0</v>
      </c>
      <c r="Q138" s="234">
        <v>5.0000000000000002E-05</v>
      </c>
      <c r="R138" s="234">
        <f>Q138*H138</f>
        <v>0.00020000000000000001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308</v>
      </c>
      <c r="AT138" s="236" t="s">
        <v>469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4239</v>
      </c>
    </row>
    <row r="139" s="2" customFormat="1" ht="33" customHeight="1">
      <c r="A139" s="35"/>
      <c r="B139" s="36"/>
      <c r="C139" s="243" t="s">
        <v>8</v>
      </c>
      <c r="D139" s="243" t="s">
        <v>469</v>
      </c>
      <c r="E139" s="244" t="s">
        <v>4215</v>
      </c>
      <c r="F139" s="245" t="s">
        <v>4216</v>
      </c>
      <c r="G139" s="246" t="s">
        <v>241</v>
      </c>
      <c r="H139" s="247">
        <v>4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38</v>
      </c>
      <c r="O139" s="88"/>
      <c r="P139" s="234">
        <f>O139*H139</f>
        <v>0</v>
      </c>
      <c r="Q139" s="234">
        <v>0.00020000000000000001</v>
      </c>
      <c r="R139" s="234">
        <f>Q139*H139</f>
        <v>0.00080000000000000004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308</v>
      </c>
      <c r="AT139" s="236" t="s">
        <v>469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4240</v>
      </c>
    </row>
    <row r="140" s="2" customFormat="1" ht="24.15" customHeight="1">
      <c r="A140" s="35"/>
      <c r="B140" s="36"/>
      <c r="C140" s="224" t="s">
        <v>142</v>
      </c>
      <c r="D140" s="224" t="s">
        <v>184</v>
      </c>
      <c r="E140" s="225" t="s">
        <v>4218</v>
      </c>
      <c r="F140" s="226" t="s">
        <v>4219</v>
      </c>
      <c r="G140" s="227" t="s">
        <v>241</v>
      </c>
      <c r="H140" s="228">
        <v>1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243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4241</v>
      </c>
    </row>
    <row r="141" s="2" customFormat="1" ht="16.5" customHeight="1">
      <c r="A141" s="35"/>
      <c r="B141" s="36"/>
      <c r="C141" s="224" t="s">
        <v>145</v>
      </c>
      <c r="D141" s="224" t="s">
        <v>184</v>
      </c>
      <c r="E141" s="225" t="s">
        <v>4178</v>
      </c>
      <c r="F141" s="226" t="s">
        <v>4179</v>
      </c>
      <c r="G141" s="227" t="s">
        <v>391</v>
      </c>
      <c r="H141" s="228">
        <v>15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243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4242</v>
      </c>
    </row>
    <row r="142" s="2" customFormat="1" ht="16.5" customHeight="1">
      <c r="A142" s="35"/>
      <c r="B142" s="36"/>
      <c r="C142" s="243" t="s">
        <v>238</v>
      </c>
      <c r="D142" s="243" t="s">
        <v>469</v>
      </c>
      <c r="E142" s="244" t="s">
        <v>4181</v>
      </c>
      <c r="F142" s="245" t="s">
        <v>4182</v>
      </c>
      <c r="G142" s="246" t="s">
        <v>391</v>
      </c>
      <c r="H142" s="247">
        <v>15</v>
      </c>
      <c r="I142" s="248"/>
      <c r="J142" s="249">
        <f>ROUND(I142*H142,2)</f>
        <v>0</v>
      </c>
      <c r="K142" s="250"/>
      <c r="L142" s="251"/>
      <c r="M142" s="252" t="s">
        <v>1</v>
      </c>
      <c r="N142" s="253" t="s">
        <v>38</v>
      </c>
      <c r="O142" s="88"/>
      <c r="P142" s="234">
        <f>O142*H142</f>
        <v>0</v>
      </c>
      <c r="Q142" s="234">
        <v>0.001</v>
      </c>
      <c r="R142" s="234">
        <f>Q142*H142</f>
        <v>0.014999999999999999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308</v>
      </c>
      <c r="AT142" s="236" t="s">
        <v>469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4243</v>
      </c>
    </row>
    <row r="143" s="2" customFormat="1" ht="24.15" customHeight="1">
      <c r="A143" s="35"/>
      <c r="B143" s="36"/>
      <c r="C143" s="224" t="s">
        <v>243</v>
      </c>
      <c r="D143" s="224" t="s">
        <v>184</v>
      </c>
      <c r="E143" s="225" t="s">
        <v>3241</v>
      </c>
      <c r="F143" s="226" t="s">
        <v>3242</v>
      </c>
      <c r="G143" s="227" t="s">
        <v>220</v>
      </c>
      <c r="H143" s="228">
        <v>0.095000000000000001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243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4244</v>
      </c>
    </row>
    <row r="144" s="2" customFormat="1" ht="33" customHeight="1">
      <c r="A144" s="35"/>
      <c r="B144" s="36"/>
      <c r="C144" s="224" t="s">
        <v>247</v>
      </c>
      <c r="D144" s="224" t="s">
        <v>184</v>
      </c>
      <c r="E144" s="225" t="s">
        <v>3244</v>
      </c>
      <c r="F144" s="226" t="s">
        <v>3245</v>
      </c>
      <c r="G144" s="227" t="s">
        <v>220</v>
      </c>
      <c r="H144" s="228">
        <v>0.28499999999999998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243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4245</v>
      </c>
    </row>
    <row r="145" s="12" customFormat="1" ht="25.92" customHeight="1">
      <c r="A145" s="12"/>
      <c r="B145" s="208"/>
      <c r="C145" s="209"/>
      <c r="D145" s="210" t="s">
        <v>72</v>
      </c>
      <c r="E145" s="211" t="s">
        <v>3872</v>
      </c>
      <c r="F145" s="211" t="s">
        <v>3873</v>
      </c>
      <c r="G145" s="209"/>
      <c r="H145" s="209"/>
      <c r="I145" s="212"/>
      <c r="J145" s="213">
        <f>BK145</f>
        <v>0</v>
      </c>
      <c r="K145" s="209"/>
      <c r="L145" s="214"/>
      <c r="M145" s="215"/>
      <c r="N145" s="216"/>
      <c r="O145" s="216"/>
      <c r="P145" s="217">
        <f>P146</f>
        <v>0</v>
      </c>
      <c r="Q145" s="216"/>
      <c r="R145" s="217">
        <f>R146</f>
        <v>0</v>
      </c>
      <c r="S145" s="216"/>
      <c r="T145" s="21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9" t="s">
        <v>187</v>
      </c>
      <c r="AT145" s="220" t="s">
        <v>72</v>
      </c>
      <c r="AU145" s="220" t="s">
        <v>73</v>
      </c>
      <c r="AY145" s="219" t="s">
        <v>182</v>
      </c>
      <c r="BK145" s="221">
        <f>BK146</f>
        <v>0</v>
      </c>
    </row>
    <row r="146" s="2" customFormat="1" ht="24.15" customHeight="1">
      <c r="A146" s="35"/>
      <c r="B146" s="36"/>
      <c r="C146" s="224" t="s">
        <v>251</v>
      </c>
      <c r="D146" s="224" t="s">
        <v>184</v>
      </c>
      <c r="E146" s="225" t="s">
        <v>4186</v>
      </c>
      <c r="F146" s="226" t="s">
        <v>4187</v>
      </c>
      <c r="G146" s="227" t="s">
        <v>654</v>
      </c>
      <c r="H146" s="228">
        <v>4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2420</v>
      </c>
      <c r="AT146" s="236" t="s">
        <v>184</v>
      </c>
      <c r="AU146" s="236" t="s">
        <v>80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2420</v>
      </c>
      <c r="BM146" s="236" t="s">
        <v>4246</v>
      </c>
    </row>
    <row r="147" s="12" customFormat="1" ht="25.92" customHeight="1">
      <c r="A147" s="12"/>
      <c r="B147" s="208"/>
      <c r="C147" s="209"/>
      <c r="D147" s="210" t="s">
        <v>72</v>
      </c>
      <c r="E147" s="211" t="s">
        <v>146</v>
      </c>
      <c r="F147" s="211" t="s">
        <v>3022</v>
      </c>
      <c r="G147" s="209"/>
      <c r="H147" s="209"/>
      <c r="I147" s="212"/>
      <c r="J147" s="213">
        <f>BK147</f>
        <v>0</v>
      </c>
      <c r="K147" s="209"/>
      <c r="L147" s="214"/>
      <c r="M147" s="215"/>
      <c r="N147" s="216"/>
      <c r="O147" s="216"/>
      <c r="P147" s="217">
        <f>P148</f>
        <v>0</v>
      </c>
      <c r="Q147" s="216"/>
      <c r="R147" s="217">
        <f>R148</f>
        <v>0</v>
      </c>
      <c r="S147" s="216"/>
      <c r="T147" s="218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9" t="s">
        <v>202</v>
      </c>
      <c r="AT147" s="220" t="s">
        <v>72</v>
      </c>
      <c r="AU147" s="220" t="s">
        <v>73</v>
      </c>
      <c r="AY147" s="219" t="s">
        <v>182</v>
      </c>
      <c r="BK147" s="221">
        <f>BK148</f>
        <v>0</v>
      </c>
    </row>
    <row r="148" s="12" customFormat="1" ht="22.8" customHeight="1">
      <c r="A148" s="12"/>
      <c r="B148" s="208"/>
      <c r="C148" s="209"/>
      <c r="D148" s="210" t="s">
        <v>72</v>
      </c>
      <c r="E148" s="222" t="s">
        <v>3023</v>
      </c>
      <c r="F148" s="222" t="s">
        <v>3024</v>
      </c>
      <c r="G148" s="209"/>
      <c r="H148" s="209"/>
      <c r="I148" s="212"/>
      <c r="J148" s="223">
        <f>BK148</f>
        <v>0</v>
      </c>
      <c r="K148" s="209"/>
      <c r="L148" s="214"/>
      <c r="M148" s="215"/>
      <c r="N148" s="216"/>
      <c r="O148" s="216"/>
      <c r="P148" s="217">
        <f>SUM(P149:P150)</f>
        <v>0</v>
      </c>
      <c r="Q148" s="216"/>
      <c r="R148" s="217">
        <f>SUM(R149:R150)</f>
        <v>0</v>
      </c>
      <c r="S148" s="216"/>
      <c r="T148" s="21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9" t="s">
        <v>202</v>
      </c>
      <c r="AT148" s="220" t="s">
        <v>72</v>
      </c>
      <c r="AU148" s="220" t="s">
        <v>80</v>
      </c>
      <c r="AY148" s="219" t="s">
        <v>182</v>
      </c>
      <c r="BK148" s="221">
        <f>SUM(BK149:BK150)</f>
        <v>0</v>
      </c>
    </row>
    <row r="149" s="2" customFormat="1" ht="16.5" customHeight="1">
      <c r="A149" s="35"/>
      <c r="B149" s="36"/>
      <c r="C149" s="224" t="s">
        <v>255</v>
      </c>
      <c r="D149" s="224" t="s">
        <v>184</v>
      </c>
      <c r="E149" s="225" t="s">
        <v>3025</v>
      </c>
      <c r="F149" s="226" t="s">
        <v>3026</v>
      </c>
      <c r="G149" s="227" t="s">
        <v>1177</v>
      </c>
      <c r="H149" s="228">
        <v>1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3027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3027</v>
      </c>
      <c r="BM149" s="236" t="s">
        <v>4247</v>
      </c>
    </row>
    <row r="150" s="2" customFormat="1" ht="16.5" customHeight="1">
      <c r="A150" s="35"/>
      <c r="B150" s="36"/>
      <c r="C150" s="224" t="s">
        <v>259</v>
      </c>
      <c r="D150" s="224" t="s">
        <v>184</v>
      </c>
      <c r="E150" s="225" t="s">
        <v>3029</v>
      </c>
      <c r="F150" s="226" t="s">
        <v>3030</v>
      </c>
      <c r="G150" s="227" t="s">
        <v>1177</v>
      </c>
      <c r="H150" s="228">
        <v>1</v>
      </c>
      <c r="I150" s="229"/>
      <c r="J150" s="230">
        <f>ROUND(I150*H150,2)</f>
        <v>0</v>
      </c>
      <c r="K150" s="231"/>
      <c r="L150" s="41"/>
      <c r="M150" s="238" t="s">
        <v>1</v>
      </c>
      <c r="N150" s="239" t="s">
        <v>38</v>
      </c>
      <c r="O150" s="240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3027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3027</v>
      </c>
      <c r="BM150" s="236" t="s">
        <v>4248</v>
      </c>
    </row>
    <row r="151" s="2" customFormat="1" ht="6.96" customHeight="1">
      <c r="A151" s="35"/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K/IjkoCq1zIUEF+K+nn4EGji2rkmoyE5TjWPpJ4W6yvsAX/xjAP78zRzQwF48KBccJNW7DhagULclrGhmUDxQA==" hashValue="suGwk23EmUVuWbHx/fvBeF3dRdrpcYQeLReIouETc0Q00srnrXMSHM81gwyR4Re9ftAZBGP7cgo6z55bUSWIDw==" algorithmName="SHA-512" password="CC3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4134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4249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ROUND((SUM(BE125:BE150)),  2)</f>
        <v>0</v>
      </c>
      <c r="G35" s="35"/>
      <c r="H35" s="35"/>
      <c r="I35" s="161">
        <v>0.20999999999999999</v>
      </c>
      <c r="J35" s="160">
        <f>ROUND(((SUM(BE125:BE150))*I35),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ROUND((SUM(BF125:BF150)),  2)</f>
        <v>0</v>
      </c>
      <c r="G36" s="35"/>
      <c r="H36" s="35"/>
      <c r="I36" s="161">
        <v>0.12</v>
      </c>
      <c r="J36" s="160">
        <f>ROUND(((SUM(BF125:BF150))*I36),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ROUND((SUM(BG125:BG150)),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ROUND((SUM(BH125:BH150)),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ROUND((SUM(BI125:BI150)),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4134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04 - Zařízení č.4 - Chlazení místnosti B 02.33 ( Náhradní zdrojú RPO)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3040</v>
      </c>
      <c r="E100" s="193"/>
      <c r="F100" s="193"/>
      <c r="G100" s="193"/>
      <c r="H100" s="193"/>
      <c r="I100" s="193"/>
      <c r="J100" s="194">
        <f>J127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5"/>
      <c r="C101" s="186"/>
      <c r="D101" s="187" t="s">
        <v>3425</v>
      </c>
      <c r="E101" s="188"/>
      <c r="F101" s="188"/>
      <c r="G101" s="188"/>
      <c r="H101" s="188"/>
      <c r="I101" s="188"/>
      <c r="J101" s="189">
        <f>J145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5"/>
      <c r="C102" s="186"/>
      <c r="D102" s="187" t="s">
        <v>2956</v>
      </c>
      <c r="E102" s="188"/>
      <c r="F102" s="188"/>
      <c r="G102" s="188"/>
      <c r="H102" s="188"/>
      <c r="I102" s="188"/>
      <c r="J102" s="189">
        <f>J147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30"/>
      <c r="D103" s="192" t="s">
        <v>2957</v>
      </c>
      <c r="E103" s="193"/>
      <c r="F103" s="193"/>
      <c r="G103" s="193"/>
      <c r="H103" s="193"/>
      <c r="I103" s="193"/>
      <c r="J103" s="194">
        <f>J148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149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4134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2953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3" t="str">
        <f>E11</f>
        <v>04 - Zařízení č.4 - Chlazení místnosti B 02.33 ( Náhradní zdrojú RPO)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 xml:space="preserve"> </v>
      </c>
      <c r="G119" s="37"/>
      <c r="H119" s="37"/>
      <c r="I119" s="29" t="s">
        <v>22</v>
      </c>
      <c r="J119" s="76" t="str">
        <f>IF(J14="","",J14)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 xml:space="preserve"> 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P126+P145+P147</f>
        <v>0</v>
      </c>
      <c r="Q125" s="101"/>
      <c r="R125" s="205">
        <f>R126+R145+R147</f>
        <v>0.089999999999999997</v>
      </c>
      <c r="S125" s="101"/>
      <c r="T125" s="206">
        <f>T126+T145+T147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BK126+BK145+BK147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</f>
        <v>0</v>
      </c>
      <c r="Q126" s="216"/>
      <c r="R126" s="217">
        <f>R127</f>
        <v>0.089999999999999997</v>
      </c>
      <c r="S126" s="216"/>
      <c r="T126" s="218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3228</v>
      </c>
      <c r="F127" s="222" t="s">
        <v>116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SUM(P128:P144)</f>
        <v>0</v>
      </c>
      <c r="Q127" s="216"/>
      <c r="R127" s="217">
        <f>SUM(R128:R144)</f>
        <v>0.089999999999999997</v>
      </c>
      <c r="S127" s="216"/>
      <c r="T127" s="218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SUM(BK128:BK144)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4192</v>
      </c>
      <c r="F128" s="226" t="s">
        <v>4193</v>
      </c>
      <c r="G128" s="227" t="s">
        <v>241</v>
      </c>
      <c r="H128" s="228">
        <v>1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4250</v>
      </c>
    </row>
    <row r="129" s="2" customFormat="1" ht="24.15" customHeight="1">
      <c r="A129" s="35"/>
      <c r="B129" s="36"/>
      <c r="C129" s="243" t="s">
        <v>82</v>
      </c>
      <c r="D129" s="243" t="s">
        <v>469</v>
      </c>
      <c r="E129" s="244" t="s">
        <v>4195</v>
      </c>
      <c r="F129" s="245" t="s">
        <v>4196</v>
      </c>
      <c r="G129" s="246" t="s">
        <v>241</v>
      </c>
      <c r="H129" s="247">
        <v>1</v>
      </c>
      <c r="I129" s="248"/>
      <c r="J129" s="249">
        <f>ROUND(I129*H129,2)</f>
        <v>0</v>
      </c>
      <c r="K129" s="250"/>
      <c r="L129" s="251"/>
      <c r="M129" s="252" t="s">
        <v>1</v>
      </c>
      <c r="N129" s="253" t="s">
        <v>38</v>
      </c>
      <c r="O129" s="88"/>
      <c r="P129" s="234">
        <f>O129*H129</f>
        <v>0</v>
      </c>
      <c r="Q129" s="234">
        <v>0.029000000000000001</v>
      </c>
      <c r="R129" s="234">
        <f>Q129*H129</f>
        <v>0.029000000000000001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308</v>
      </c>
      <c r="AT129" s="236" t="s">
        <v>469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4251</v>
      </c>
    </row>
    <row r="130" s="2" customFormat="1" ht="24.15" customHeight="1">
      <c r="A130" s="35"/>
      <c r="B130" s="36"/>
      <c r="C130" s="224" t="s">
        <v>194</v>
      </c>
      <c r="D130" s="224" t="s">
        <v>184</v>
      </c>
      <c r="E130" s="225" t="s">
        <v>4198</v>
      </c>
      <c r="F130" s="226" t="s">
        <v>4199</v>
      </c>
      <c r="G130" s="227" t="s">
        <v>241</v>
      </c>
      <c r="H130" s="228">
        <v>1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243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4252</v>
      </c>
    </row>
    <row r="131" s="2" customFormat="1" ht="33" customHeight="1">
      <c r="A131" s="35"/>
      <c r="B131" s="36"/>
      <c r="C131" s="243" t="s">
        <v>187</v>
      </c>
      <c r="D131" s="243" t="s">
        <v>469</v>
      </c>
      <c r="E131" s="244" t="s">
        <v>4201</v>
      </c>
      <c r="F131" s="245" t="s">
        <v>4202</v>
      </c>
      <c r="G131" s="246" t="s">
        <v>241</v>
      </c>
      <c r="H131" s="247">
        <v>1</v>
      </c>
      <c r="I131" s="248"/>
      <c r="J131" s="249">
        <f>ROUND(I131*H131,2)</f>
        <v>0</v>
      </c>
      <c r="K131" s="250"/>
      <c r="L131" s="251"/>
      <c r="M131" s="252" t="s">
        <v>1</v>
      </c>
      <c r="N131" s="253" t="s">
        <v>38</v>
      </c>
      <c r="O131" s="88"/>
      <c r="P131" s="234">
        <f>O131*H131</f>
        <v>0</v>
      </c>
      <c r="Q131" s="234">
        <v>0.050000000000000003</v>
      </c>
      <c r="R131" s="234">
        <f>Q131*H131</f>
        <v>0.050000000000000003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308</v>
      </c>
      <c r="AT131" s="236" t="s">
        <v>469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4253</v>
      </c>
    </row>
    <row r="132" s="2" customFormat="1" ht="24.15" customHeight="1">
      <c r="A132" s="35"/>
      <c r="B132" s="36"/>
      <c r="C132" s="224" t="s">
        <v>202</v>
      </c>
      <c r="D132" s="224" t="s">
        <v>184</v>
      </c>
      <c r="E132" s="225" t="s">
        <v>4204</v>
      </c>
      <c r="F132" s="226" t="s">
        <v>4205</v>
      </c>
      <c r="G132" s="227" t="s">
        <v>236</v>
      </c>
      <c r="H132" s="228">
        <v>16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243</v>
      </c>
      <c r="AT132" s="236" t="s">
        <v>184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243</v>
      </c>
      <c r="BM132" s="236" t="s">
        <v>4254</v>
      </c>
    </row>
    <row r="133" s="2" customFormat="1" ht="24.15" customHeight="1">
      <c r="A133" s="35"/>
      <c r="B133" s="36"/>
      <c r="C133" s="243" t="s">
        <v>206</v>
      </c>
      <c r="D133" s="243" t="s">
        <v>469</v>
      </c>
      <c r="E133" s="244" t="s">
        <v>4207</v>
      </c>
      <c r="F133" s="245" t="s">
        <v>4208</v>
      </c>
      <c r="G133" s="246" t="s">
        <v>236</v>
      </c>
      <c r="H133" s="247">
        <v>16.48</v>
      </c>
      <c r="I133" s="248"/>
      <c r="J133" s="249">
        <f>ROUND(I133*H133,2)</f>
        <v>0</v>
      </c>
      <c r="K133" s="250"/>
      <c r="L133" s="251"/>
      <c r="M133" s="252" t="s">
        <v>1</v>
      </c>
      <c r="N133" s="25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308</v>
      </c>
      <c r="AT133" s="236" t="s">
        <v>469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4255</v>
      </c>
    </row>
    <row r="134" s="2" customFormat="1" ht="24.15" customHeight="1">
      <c r="A134" s="35"/>
      <c r="B134" s="36"/>
      <c r="C134" s="224" t="s">
        <v>210</v>
      </c>
      <c r="D134" s="224" t="s">
        <v>184</v>
      </c>
      <c r="E134" s="225" t="s">
        <v>4151</v>
      </c>
      <c r="F134" s="226" t="s">
        <v>4152</v>
      </c>
      <c r="G134" s="227" t="s">
        <v>236</v>
      </c>
      <c r="H134" s="228">
        <v>16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4256</v>
      </c>
    </row>
    <row r="135" s="2" customFormat="1" ht="24.15" customHeight="1">
      <c r="A135" s="35"/>
      <c r="B135" s="36"/>
      <c r="C135" s="243" t="s">
        <v>214</v>
      </c>
      <c r="D135" s="243" t="s">
        <v>469</v>
      </c>
      <c r="E135" s="244" t="s">
        <v>4154</v>
      </c>
      <c r="F135" s="245" t="s">
        <v>4155</v>
      </c>
      <c r="G135" s="246" t="s">
        <v>236</v>
      </c>
      <c r="H135" s="247">
        <v>16.48</v>
      </c>
      <c r="I135" s="248"/>
      <c r="J135" s="249">
        <f>ROUND(I135*H135,2)</f>
        <v>0</v>
      </c>
      <c r="K135" s="250"/>
      <c r="L135" s="251"/>
      <c r="M135" s="252" t="s">
        <v>1</v>
      </c>
      <c r="N135" s="25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308</v>
      </c>
      <c r="AT135" s="236" t="s">
        <v>469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4257</v>
      </c>
    </row>
    <row r="136" s="2" customFormat="1" ht="16.5" customHeight="1">
      <c r="A136" s="35"/>
      <c r="B136" s="36"/>
      <c r="C136" s="224" t="s">
        <v>189</v>
      </c>
      <c r="D136" s="224" t="s">
        <v>184</v>
      </c>
      <c r="E136" s="225" t="s">
        <v>4163</v>
      </c>
      <c r="F136" s="226" t="s">
        <v>4164</v>
      </c>
      <c r="G136" s="227" t="s">
        <v>654</v>
      </c>
      <c r="H136" s="228">
        <v>2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243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4258</v>
      </c>
    </row>
    <row r="137" s="2" customFormat="1" ht="24.15" customHeight="1">
      <c r="A137" s="35"/>
      <c r="B137" s="36"/>
      <c r="C137" s="224" t="s">
        <v>136</v>
      </c>
      <c r="D137" s="224" t="s">
        <v>184</v>
      </c>
      <c r="E137" s="225" t="s">
        <v>4166</v>
      </c>
      <c r="F137" s="226" t="s">
        <v>4167</v>
      </c>
      <c r="G137" s="227" t="s">
        <v>241</v>
      </c>
      <c r="H137" s="228">
        <v>4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243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4259</v>
      </c>
    </row>
    <row r="138" s="2" customFormat="1" ht="24.15" customHeight="1">
      <c r="A138" s="35"/>
      <c r="B138" s="36"/>
      <c r="C138" s="243" t="s">
        <v>139</v>
      </c>
      <c r="D138" s="243" t="s">
        <v>469</v>
      </c>
      <c r="E138" s="244" t="s">
        <v>4172</v>
      </c>
      <c r="F138" s="245" t="s">
        <v>4173</v>
      </c>
      <c r="G138" s="246" t="s">
        <v>2178</v>
      </c>
      <c r="H138" s="247">
        <v>4</v>
      </c>
      <c r="I138" s="248"/>
      <c r="J138" s="249">
        <f>ROUND(I138*H138,2)</f>
        <v>0</v>
      </c>
      <c r="K138" s="250"/>
      <c r="L138" s="251"/>
      <c r="M138" s="252" t="s">
        <v>1</v>
      </c>
      <c r="N138" s="253" t="s">
        <v>38</v>
      </c>
      <c r="O138" s="88"/>
      <c r="P138" s="234">
        <f>O138*H138</f>
        <v>0</v>
      </c>
      <c r="Q138" s="234">
        <v>5.0000000000000002E-05</v>
      </c>
      <c r="R138" s="234">
        <f>Q138*H138</f>
        <v>0.00020000000000000001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308</v>
      </c>
      <c r="AT138" s="236" t="s">
        <v>469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4260</v>
      </c>
    </row>
    <row r="139" s="2" customFormat="1" ht="33" customHeight="1">
      <c r="A139" s="35"/>
      <c r="B139" s="36"/>
      <c r="C139" s="243" t="s">
        <v>8</v>
      </c>
      <c r="D139" s="243" t="s">
        <v>469</v>
      </c>
      <c r="E139" s="244" t="s">
        <v>4215</v>
      </c>
      <c r="F139" s="245" t="s">
        <v>4216</v>
      </c>
      <c r="G139" s="246" t="s">
        <v>241</v>
      </c>
      <c r="H139" s="247">
        <v>4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38</v>
      </c>
      <c r="O139" s="88"/>
      <c r="P139" s="234">
        <f>O139*H139</f>
        <v>0</v>
      </c>
      <c r="Q139" s="234">
        <v>0.00020000000000000001</v>
      </c>
      <c r="R139" s="234">
        <f>Q139*H139</f>
        <v>0.00080000000000000004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308</v>
      </c>
      <c r="AT139" s="236" t="s">
        <v>469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4261</v>
      </c>
    </row>
    <row r="140" s="2" customFormat="1" ht="24.15" customHeight="1">
      <c r="A140" s="35"/>
      <c r="B140" s="36"/>
      <c r="C140" s="224" t="s">
        <v>142</v>
      </c>
      <c r="D140" s="224" t="s">
        <v>184</v>
      </c>
      <c r="E140" s="225" t="s">
        <v>4218</v>
      </c>
      <c r="F140" s="226" t="s">
        <v>4219</v>
      </c>
      <c r="G140" s="227" t="s">
        <v>241</v>
      </c>
      <c r="H140" s="228">
        <v>1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243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4262</v>
      </c>
    </row>
    <row r="141" s="2" customFormat="1" ht="16.5" customHeight="1">
      <c r="A141" s="35"/>
      <c r="B141" s="36"/>
      <c r="C141" s="224" t="s">
        <v>145</v>
      </c>
      <c r="D141" s="224" t="s">
        <v>184</v>
      </c>
      <c r="E141" s="225" t="s">
        <v>4178</v>
      </c>
      <c r="F141" s="226" t="s">
        <v>4179</v>
      </c>
      <c r="G141" s="227" t="s">
        <v>391</v>
      </c>
      <c r="H141" s="228">
        <v>10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243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4263</v>
      </c>
    </row>
    <row r="142" s="2" customFormat="1" ht="16.5" customHeight="1">
      <c r="A142" s="35"/>
      <c r="B142" s="36"/>
      <c r="C142" s="243" t="s">
        <v>238</v>
      </c>
      <c r="D142" s="243" t="s">
        <v>469</v>
      </c>
      <c r="E142" s="244" t="s">
        <v>4181</v>
      </c>
      <c r="F142" s="245" t="s">
        <v>4182</v>
      </c>
      <c r="G142" s="246" t="s">
        <v>391</v>
      </c>
      <c r="H142" s="247">
        <v>10</v>
      </c>
      <c r="I142" s="248"/>
      <c r="J142" s="249">
        <f>ROUND(I142*H142,2)</f>
        <v>0</v>
      </c>
      <c r="K142" s="250"/>
      <c r="L142" s="251"/>
      <c r="M142" s="252" t="s">
        <v>1</v>
      </c>
      <c r="N142" s="253" t="s">
        <v>38</v>
      </c>
      <c r="O142" s="88"/>
      <c r="P142" s="234">
        <f>O142*H142</f>
        <v>0</v>
      </c>
      <c r="Q142" s="234">
        <v>0.001</v>
      </c>
      <c r="R142" s="234">
        <f>Q142*H142</f>
        <v>0.01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308</v>
      </c>
      <c r="AT142" s="236" t="s">
        <v>469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4264</v>
      </c>
    </row>
    <row r="143" s="2" customFormat="1" ht="24.15" customHeight="1">
      <c r="A143" s="35"/>
      <c r="B143" s="36"/>
      <c r="C143" s="224" t="s">
        <v>243</v>
      </c>
      <c r="D143" s="224" t="s">
        <v>184</v>
      </c>
      <c r="E143" s="225" t="s">
        <v>3241</v>
      </c>
      <c r="F143" s="226" t="s">
        <v>3242</v>
      </c>
      <c r="G143" s="227" t="s">
        <v>220</v>
      </c>
      <c r="H143" s="228">
        <v>0.089999999999999997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243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4265</v>
      </c>
    </row>
    <row r="144" s="2" customFormat="1" ht="33" customHeight="1">
      <c r="A144" s="35"/>
      <c r="B144" s="36"/>
      <c r="C144" s="224" t="s">
        <v>247</v>
      </c>
      <c r="D144" s="224" t="s">
        <v>184</v>
      </c>
      <c r="E144" s="225" t="s">
        <v>3244</v>
      </c>
      <c r="F144" s="226" t="s">
        <v>3245</v>
      </c>
      <c r="G144" s="227" t="s">
        <v>220</v>
      </c>
      <c r="H144" s="228">
        <v>0.27000000000000002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243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4266</v>
      </c>
    </row>
    <row r="145" s="12" customFormat="1" ht="25.92" customHeight="1">
      <c r="A145" s="12"/>
      <c r="B145" s="208"/>
      <c r="C145" s="209"/>
      <c r="D145" s="210" t="s">
        <v>72</v>
      </c>
      <c r="E145" s="211" t="s">
        <v>3872</v>
      </c>
      <c r="F145" s="211" t="s">
        <v>3873</v>
      </c>
      <c r="G145" s="209"/>
      <c r="H145" s="209"/>
      <c r="I145" s="212"/>
      <c r="J145" s="213">
        <f>BK145</f>
        <v>0</v>
      </c>
      <c r="K145" s="209"/>
      <c r="L145" s="214"/>
      <c r="M145" s="215"/>
      <c r="N145" s="216"/>
      <c r="O145" s="216"/>
      <c r="P145" s="217">
        <f>P146</f>
        <v>0</v>
      </c>
      <c r="Q145" s="216"/>
      <c r="R145" s="217">
        <f>R146</f>
        <v>0</v>
      </c>
      <c r="S145" s="216"/>
      <c r="T145" s="21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9" t="s">
        <v>187</v>
      </c>
      <c r="AT145" s="220" t="s">
        <v>72</v>
      </c>
      <c r="AU145" s="220" t="s">
        <v>73</v>
      </c>
      <c r="AY145" s="219" t="s">
        <v>182</v>
      </c>
      <c r="BK145" s="221">
        <f>BK146</f>
        <v>0</v>
      </c>
    </row>
    <row r="146" s="2" customFormat="1" ht="24.15" customHeight="1">
      <c r="A146" s="35"/>
      <c r="B146" s="36"/>
      <c r="C146" s="224" t="s">
        <v>251</v>
      </c>
      <c r="D146" s="224" t="s">
        <v>184</v>
      </c>
      <c r="E146" s="225" t="s">
        <v>4186</v>
      </c>
      <c r="F146" s="226" t="s">
        <v>4187</v>
      </c>
      <c r="G146" s="227" t="s">
        <v>654</v>
      </c>
      <c r="H146" s="228">
        <v>4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2420</v>
      </c>
      <c r="AT146" s="236" t="s">
        <v>184</v>
      </c>
      <c r="AU146" s="236" t="s">
        <v>80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2420</v>
      </c>
      <c r="BM146" s="236" t="s">
        <v>4267</v>
      </c>
    </row>
    <row r="147" s="12" customFormat="1" ht="25.92" customHeight="1">
      <c r="A147" s="12"/>
      <c r="B147" s="208"/>
      <c r="C147" s="209"/>
      <c r="D147" s="210" t="s">
        <v>72</v>
      </c>
      <c r="E147" s="211" t="s">
        <v>146</v>
      </c>
      <c r="F147" s="211" t="s">
        <v>3022</v>
      </c>
      <c r="G147" s="209"/>
      <c r="H147" s="209"/>
      <c r="I147" s="212"/>
      <c r="J147" s="213">
        <f>BK147</f>
        <v>0</v>
      </c>
      <c r="K147" s="209"/>
      <c r="L147" s="214"/>
      <c r="M147" s="215"/>
      <c r="N147" s="216"/>
      <c r="O147" s="216"/>
      <c r="P147" s="217">
        <f>P148</f>
        <v>0</v>
      </c>
      <c r="Q147" s="216"/>
      <c r="R147" s="217">
        <f>R148</f>
        <v>0</v>
      </c>
      <c r="S147" s="216"/>
      <c r="T147" s="218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9" t="s">
        <v>202</v>
      </c>
      <c r="AT147" s="220" t="s">
        <v>72</v>
      </c>
      <c r="AU147" s="220" t="s">
        <v>73</v>
      </c>
      <c r="AY147" s="219" t="s">
        <v>182</v>
      </c>
      <c r="BK147" s="221">
        <f>BK148</f>
        <v>0</v>
      </c>
    </row>
    <row r="148" s="12" customFormat="1" ht="22.8" customHeight="1">
      <c r="A148" s="12"/>
      <c r="B148" s="208"/>
      <c r="C148" s="209"/>
      <c r="D148" s="210" t="s">
        <v>72</v>
      </c>
      <c r="E148" s="222" t="s">
        <v>3023</v>
      </c>
      <c r="F148" s="222" t="s">
        <v>3024</v>
      </c>
      <c r="G148" s="209"/>
      <c r="H148" s="209"/>
      <c r="I148" s="212"/>
      <c r="J148" s="223">
        <f>BK148</f>
        <v>0</v>
      </c>
      <c r="K148" s="209"/>
      <c r="L148" s="214"/>
      <c r="M148" s="215"/>
      <c r="N148" s="216"/>
      <c r="O148" s="216"/>
      <c r="P148" s="217">
        <f>SUM(P149:P150)</f>
        <v>0</v>
      </c>
      <c r="Q148" s="216"/>
      <c r="R148" s="217">
        <f>SUM(R149:R150)</f>
        <v>0</v>
      </c>
      <c r="S148" s="216"/>
      <c r="T148" s="21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9" t="s">
        <v>202</v>
      </c>
      <c r="AT148" s="220" t="s">
        <v>72</v>
      </c>
      <c r="AU148" s="220" t="s">
        <v>80</v>
      </c>
      <c r="AY148" s="219" t="s">
        <v>182</v>
      </c>
      <c r="BK148" s="221">
        <f>SUM(BK149:BK150)</f>
        <v>0</v>
      </c>
    </row>
    <row r="149" s="2" customFormat="1" ht="16.5" customHeight="1">
      <c r="A149" s="35"/>
      <c r="B149" s="36"/>
      <c r="C149" s="224" t="s">
        <v>255</v>
      </c>
      <c r="D149" s="224" t="s">
        <v>184</v>
      </c>
      <c r="E149" s="225" t="s">
        <v>3025</v>
      </c>
      <c r="F149" s="226" t="s">
        <v>3026</v>
      </c>
      <c r="G149" s="227" t="s">
        <v>1177</v>
      </c>
      <c r="H149" s="228">
        <v>1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3027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3027</v>
      </c>
      <c r="BM149" s="236" t="s">
        <v>4268</v>
      </c>
    </row>
    <row r="150" s="2" customFormat="1" ht="16.5" customHeight="1">
      <c r="A150" s="35"/>
      <c r="B150" s="36"/>
      <c r="C150" s="224" t="s">
        <v>259</v>
      </c>
      <c r="D150" s="224" t="s">
        <v>184</v>
      </c>
      <c r="E150" s="225" t="s">
        <v>3029</v>
      </c>
      <c r="F150" s="226" t="s">
        <v>3030</v>
      </c>
      <c r="G150" s="227" t="s">
        <v>1177</v>
      </c>
      <c r="H150" s="228">
        <v>1</v>
      </c>
      <c r="I150" s="229"/>
      <c r="J150" s="230">
        <f>ROUND(I150*H150,2)</f>
        <v>0</v>
      </c>
      <c r="K150" s="231"/>
      <c r="L150" s="41"/>
      <c r="M150" s="238" t="s">
        <v>1</v>
      </c>
      <c r="N150" s="239" t="s">
        <v>38</v>
      </c>
      <c r="O150" s="240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3027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3027</v>
      </c>
      <c r="BM150" s="236" t="s">
        <v>4269</v>
      </c>
    </row>
    <row r="151" s="2" customFormat="1" ht="6.96" customHeight="1">
      <c r="A151" s="35"/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sUOi0S9y6x5KZtmgW+z73cJveRIvGm3QoHzmi6AwfSWAeLOjI3/09mMqkOga11Ok2e6d/aWPKaDd02mN6hnVNg==" hashValue="6blCF/Vfk2ubKNYZ20+o9mXchziq8auRFmBvqm+V9DlWCpVO51jDzda0VpxMK2nUF+FKCLAEE1bji5YxyBn7kQ==" algorithmName="SHA-512" password="CC3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4134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4270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ROUND(J124,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ROUND((SUM(BE124:BE139)),  2)</f>
        <v>0</v>
      </c>
      <c r="G35" s="35"/>
      <c r="H35" s="35"/>
      <c r="I35" s="161">
        <v>0.20999999999999999</v>
      </c>
      <c r="J35" s="160">
        <f>ROUND(((SUM(BE124:BE139))*I35),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ROUND((SUM(BF124:BF139)),  2)</f>
        <v>0</v>
      </c>
      <c r="G36" s="35"/>
      <c r="H36" s="35"/>
      <c r="I36" s="161">
        <v>0.12</v>
      </c>
      <c r="J36" s="160">
        <f>ROUND(((SUM(BF124:BF139))*I36),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ROUND((SUM(BG124:BG139)),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ROUND((SUM(BH124:BH139)),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ROUND((SUM(BI124:BI139)),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4134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05 - Demontáže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156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159</v>
      </c>
      <c r="E100" s="193"/>
      <c r="F100" s="193"/>
      <c r="G100" s="193"/>
      <c r="H100" s="193"/>
      <c r="I100" s="193"/>
      <c r="J100" s="194">
        <f>J126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5"/>
      <c r="C101" s="186"/>
      <c r="D101" s="187" t="s">
        <v>160</v>
      </c>
      <c r="E101" s="188"/>
      <c r="F101" s="188"/>
      <c r="G101" s="188"/>
      <c r="H101" s="188"/>
      <c r="I101" s="188"/>
      <c r="J101" s="189">
        <f>J132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1"/>
      <c r="C102" s="130"/>
      <c r="D102" s="192" t="s">
        <v>3040</v>
      </c>
      <c r="E102" s="193"/>
      <c r="F102" s="193"/>
      <c r="G102" s="193"/>
      <c r="H102" s="193"/>
      <c r="I102" s="193"/>
      <c r="J102" s="194">
        <f>J133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167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80" t="str">
        <f>E7</f>
        <v>Dejvické divadlo-Přístavba a stavební úpravy objektu č.p.1084, k.ú. Dejvice, Zelená 15a,Praha 6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149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2" customFormat="1" ht="16.5" customHeight="1">
      <c r="A114" s="35"/>
      <c r="B114" s="36"/>
      <c r="C114" s="37"/>
      <c r="D114" s="37"/>
      <c r="E114" s="180" t="s">
        <v>4134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2953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E11</f>
        <v>05 - Demontáže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F14</f>
        <v xml:space="preserve"> </v>
      </c>
      <c r="G118" s="37"/>
      <c r="H118" s="37"/>
      <c r="I118" s="29" t="s">
        <v>22</v>
      </c>
      <c r="J118" s="76" t="str">
        <f>IF(J14="","",J14)</f>
        <v>15. 12. 2024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E17</f>
        <v xml:space="preserve"> </v>
      </c>
      <c r="G120" s="37"/>
      <c r="H120" s="37"/>
      <c r="I120" s="29" t="s">
        <v>29</v>
      </c>
      <c r="J120" s="33" t="str">
        <f>E23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IF(E20="","",E20)</f>
        <v>Vyplň údaj</v>
      </c>
      <c r="G121" s="37"/>
      <c r="H121" s="37"/>
      <c r="I121" s="29" t="s">
        <v>31</v>
      </c>
      <c r="J121" s="33" t="str">
        <f>E26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6"/>
      <c r="B123" s="197"/>
      <c r="C123" s="198" t="s">
        <v>168</v>
      </c>
      <c r="D123" s="199" t="s">
        <v>58</v>
      </c>
      <c r="E123" s="199" t="s">
        <v>54</v>
      </c>
      <c r="F123" s="199" t="s">
        <v>55</v>
      </c>
      <c r="G123" s="199" t="s">
        <v>169</v>
      </c>
      <c r="H123" s="199" t="s">
        <v>170</v>
      </c>
      <c r="I123" s="199" t="s">
        <v>171</v>
      </c>
      <c r="J123" s="200" t="s">
        <v>153</v>
      </c>
      <c r="K123" s="201" t="s">
        <v>172</v>
      </c>
      <c r="L123" s="202"/>
      <c r="M123" s="97" t="s">
        <v>1</v>
      </c>
      <c r="N123" s="98" t="s">
        <v>37</v>
      </c>
      <c r="O123" s="98" t="s">
        <v>173</v>
      </c>
      <c r="P123" s="98" t="s">
        <v>174</v>
      </c>
      <c r="Q123" s="98" t="s">
        <v>175</v>
      </c>
      <c r="R123" s="98" t="s">
        <v>176</v>
      </c>
      <c r="S123" s="98" t="s">
        <v>177</v>
      </c>
      <c r="T123" s="99" t="s">
        <v>178</v>
      </c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</row>
    <row r="124" s="2" customFormat="1" ht="22.8" customHeight="1">
      <c r="A124" s="35"/>
      <c r="B124" s="36"/>
      <c r="C124" s="104" t="s">
        <v>179</v>
      </c>
      <c r="D124" s="37"/>
      <c r="E124" s="37"/>
      <c r="F124" s="37"/>
      <c r="G124" s="37"/>
      <c r="H124" s="37"/>
      <c r="I124" s="37"/>
      <c r="J124" s="203">
        <f>BK124</f>
        <v>0</v>
      </c>
      <c r="K124" s="37"/>
      <c r="L124" s="41"/>
      <c r="M124" s="100"/>
      <c r="N124" s="204"/>
      <c r="O124" s="101"/>
      <c r="P124" s="205">
        <f>P125+P132</f>
        <v>0</v>
      </c>
      <c r="Q124" s="101"/>
      <c r="R124" s="205">
        <f>R125+R132</f>
        <v>0</v>
      </c>
      <c r="S124" s="101"/>
      <c r="T124" s="206">
        <f>T125+T132</f>
        <v>4.7920600000000011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155</v>
      </c>
      <c r="BK124" s="207">
        <f>BK125+BK132</f>
        <v>0</v>
      </c>
    </row>
    <row r="125" s="12" customFormat="1" ht="25.92" customHeight="1">
      <c r="A125" s="12"/>
      <c r="B125" s="208"/>
      <c r="C125" s="209"/>
      <c r="D125" s="210" t="s">
        <v>72</v>
      </c>
      <c r="E125" s="211" t="s">
        <v>180</v>
      </c>
      <c r="F125" s="211" t="s">
        <v>181</v>
      </c>
      <c r="G125" s="209"/>
      <c r="H125" s="209"/>
      <c r="I125" s="212"/>
      <c r="J125" s="213">
        <f>BK125</f>
        <v>0</v>
      </c>
      <c r="K125" s="209"/>
      <c r="L125" s="214"/>
      <c r="M125" s="215"/>
      <c r="N125" s="216"/>
      <c r="O125" s="216"/>
      <c r="P125" s="217">
        <f>P126</f>
        <v>0</v>
      </c>
      <c r="Q125" s="216"/>
      <c r="R125" s="217">
        <f>R126</f>
        <v>0</v>
      </c>
      <c r="S125" s="216"/>
      <c r="T125" s="218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9" t="s">
        <v>80</v>
      </c>
      <c r="AT125" s="220" t="s">
        <v>72</v>
      </c>
      <c r="AU125" s="220" t="s">
        <v>73</v>
      </c>
      <c r="AY125" s="219" t="s">
        <v>182</v>
      </c>
      <c r="BK125" s="221">
        <f>BK126</f>
        <v>0</v>
      </c>
    </row>
    <row r="126" s="12" customFormat="1" ht="22.8" customHeight="1">
      <c r="A126" s="12"/>
      <c r="B126" s="208"/>
      <c r="C126" s="209"/>
      <c r="D126" s="210" t="s">
        <v>72</v>
      </c>
      <c r="E126" s="222" t="s">
        <v>306</v>
      </c>
      <c r="F126" s="222" t="s">
        <v>307</v>
      </c>
      <c r="G126" s="209"/>
      <c r="H126" s="209"/>
      <c r="I126" s="212"/>
      <c r="J126" s="223">
        <f>BK126</f>
        <v>0</v>
      </c>
      <c r="K126" s="209"/>
      <c r="L126" s="214"/>
      <c r="M126" s="215"/>
      <c r="N126" s="216"/>
      <c r="O126" s="216"/>
      <c r="P126" s="217">
        <f>SUM(P127:P131)</f>
        <v>0</v>
      </c>
      <c r="Q126" s="216"/>
      <c r="R126" s="217">
        <f>SUM(R127:R131)</f>
        <v>0</v>
      </c>
      <c r="S126" s="216"/>
      <c r="T126" s="218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80</v>
      </c>
      <c r="AT126" s="220" t="s">
        <v>72</v>
      </c>
      <c r="AU126" s="220" t="s">
        <v>80</v>
      </c>
      <c r="AY126" s="219" t="s">
        <v>182</v>
      </c>
      <c r="BK126" s="221">
        <f>SUM(BK127:BK131)</f>
        <v>0</v>
      </c>
    </row>
    <row r="127" s="2" customFormat="1" ht="24.15" customHeight="1">
      <c r="A127" s="35"/>
      <c r="B127" s="36"/>
      <c r="C127" s="224" t="s">
        <v>80</v>
      </c>
      <c r="D127" s="224" t="s">
        <v>184</v>
      </c>
      <c r="E127" s="225" t="s">
        <v>309</v>
      </c>
      <c r="F127" s="226" t="s">
        <v>310</v>
      </c>
      <c r="G127" s="227" t="s">
        <v>220</v>
      </c>
      <c r="H127" s="228">
        <v>4.7919999999999998</v>
      </c>
      <c r="I127" s="229"/>
      <c r="J127" s="230">
        <f>ROUND(I127*H127,2)</f>
        <v>0</v>
      </c>
      <c r="K127" s="231"/>
      <c r="L127" s="41"/>
      <c r="M127" s="232" t="s">
        <v>1</v>
      </c>
      <c r="N127" s="233" t="s">
        <v>38</v>
      </c>
      <c r="O127" s="8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6" t="s">
        <v>187</v>
      </c>
      <c r="AT127" s="236" t="s">
        <v>184</v>
      </c>
      <c r="AU127" s="236" t="s">
        <v>82</v>
      </c>
      <c r="AY127" s="14" t="s">
        <v>182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4" t="s">
        <v>80</v>
      </c>
      <c r="BK127" s="237">
        <f>ROUND(I127*H127,2)</f>
        <v>0</v>
      </c>
      <c r="BL127" s="14" t="s">
        <v>187</v>
      </c>
      <c r="BM127" s="236" t="s">
        <v>4271</v>
      </c>
    </row>
    <row r="128" s="2" customFormat="1" ht="33" customHeight="1">
      <c r="A128" s="35"/>
      <c r="B128" s="36"/>
      <c r="C128" s="224" t="s">
        <v>82</v>
      </c>
      <c r="D128" s="224" t="s">
        <v>184</v>
      </c>
      <c r="E128" s="225" t="s">
        <v>313</v>
      </c>
      <c r="F128" s="226" t="s">
        <v>314</v>
      </c>
      <c r="G128" s="227" t="s">
        <v>220</v>
      </c>
      <c r="H128" s="228">
        <v>23.960000000000001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187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187</v>
      </c>
      <c r="BM128" s="236" t="s">
        <v>4272</v>
      </c>
    </row>
    <row r="129" s="2" customFormat="1" ht="24.15" customHeight="1">
      <c r="A129" s="35"/>
      <c r="B129" s="36"/>
      <c r="C129" s="224" t="s">
        <v>194</v>
      </c>
      <c r="D129" s="224" t="s">
        <v>184</v>
      </c>
      <c r="E129" s="225" t="s">
        <v>317</v>
      </c>
      <c r="F129" s="226" t="s">
        <v>318</v>
      </c>
      <c r="G129" s="227" t="s">
        <v>220</v>
      </c>
      <c r="H129" s="228">
        <v>4.7919999999999998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38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187</v>
      </c>
      <c r="AT129" s="236" t="s">
        <v>184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187</v>
      </c>
      <c r="BM129" s="236" t="s">
        <v>4273</v>
      </c>
    </row>
    <row r="130" s="2" customFormat="1" ht="24.15" customHeight="1">
      <c r="A130" s="35"/>
      <c r="B130" s="36"/>
      <c r="C130" s="224" t="s">
        <v>187</v>
      </c>
      <c r="D130" s="224" t="s">
        <v>184</v>
      </c>
      <c r="E130" s="225" t="s">
        <v>321</v>
      </c>
      <c r="F130" s="226" t="s">
        <v>322</v>
      </c>
      <c r="G130" s="227" t="s">
        <v>220</v>
      </c>
      <c r="H130" s="228">
        <v>91.048000000000002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187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187</v>
      </c>
      <c r="BM130" s="236" t="s">
        <v>4274</v>
      </c>
    </row>
    <row r="131" s="2" customFormat="1" ht="49.05" customHeight="1">
      <c r="A131" s="35"/>
      <c r="B131" s="36"/>
      <c r="C131" s="224" t="s">
        <v>202</v>
      </c>
      <c r="D131" s="224" t="s">
        <v>184</v>
      </c>
      <c r="E131" s="225" t="s">
        <v>4275</v>
      </c>
      <c r="F131" s="226" t="s">
        <v>4276</v>
      </c>
      <c r="G131" s="227" t="s">
        <v>220</v>
      </c>
      <c r="H131" s="228">
        <v>4.7919999999999998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187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187</v>
      </c>
      <c r="BM131" s="236" t="s">
        <v>4277</v>
      </c>
    </row>
    <row r="132" s="12" customFormat="1" ht="25.92" customHeight="1">
      <c r="A132" s="12"/>
      <c r="B132" s="208"/>
      <c r="C132" s="209"/>
      <c r="D132" s="210" t="s">
        <v>72</v>
      </c>
      <c r="E132" s="211" t="s">
        <v>328</v>
      </c>
      <c r="F132" s="211" t="s">
        <v>329</v>
      </c>
      <c r="G132" s="209"/>
      <c r="H132" s="209"/>
      <c r="I132" s="212"/>
      <c r="J132" s="213">
        <f>BK132</f>
        <v>0</v>
      </c>
      <c r="K132" s="209"/>
      <c r="L132" s="214"/>
      <c r="M132" s="215"/>
      <c r="N132" s="216"/>
      <c r="O132" s="216"/>
      <c r="P132" s="217">
        <f>P133</f>
        <v>0</v>
      </c>
      <c r="Q132" s="216"/>
      <c r="R132" s="217">
        <f>R133</f>
        <v>0</v>
      </c>
      <c r="S132" s="216"/>
      <c r="T132" s="218">
        <f>T133</f>
        <v>4.7920600000000011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82</v>
      </c>
      <c r="AT132" s="220" t="s">
        <v>72</v>
      </c>
      <c r="AU132" s="220" t="s">
        <v>73</v>
      </c>
      <c r="AY132" s="219" t="s">
        <v>182</v>
      </c>
      <c r="BK132" s="221">
        <f>BK133</f>
        <v>0</v>
      </c>
    </row>
    <row r="133" s="12" customFormat="1" ht="22.8" customHeight="1">
      <c r="A133" s="12"/>
      <c r="B133" s="208"/>
      <c r="C133" s="209"/>
      <c r="D133" s="210" t="s">
        <v>72</v>
      </c>
      <c r="E133" s="222" t="s">
        <v>3228</v>
      </c>
      <c r="F133" s="222" t="s">
        <v>116</v>
      </c>
      <c r="G133" s="209"/>
      <c r="H133" s="209"/>
      <c r="I133" s="212"/>
      <c r="J133" s="223">
        <f>BK133</f>
        <v>0</v>
      </c>
      <c r="K133" s="209"/>
      <c r="L133" s="214"/>
      <c r="M133" s="215"/>
      <c r="N133" s="216"/>
      <c r="O133" s="216"/>
      <c r="P133" s="217">
        <f>SUM(P134:P139)</f>
        <v>0</v>
      </c>
      <c r="Q133" s="216"/>
      <c r="R133" s="217">
        <f>SUM(R134:R139)</f>
        <v>0</v>
      </c>
      <c r="S133" s="216"/>
      <c r="T133" s="218">
        <f>SUM(T134:T139)</f>
        <v>4.7920600000000011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9" t="s">
        <v>82</v>
      </c>
      <c r="AT133" s="220" t="s">
        <v>72</v>
      </c>
      <c r="AU133" s="220" t="s">
        <v>80</v>
      </c>
      <c r="AY133" s="219" t="s">
        <v>182</v>
      </c>
      <c r="BK133" s="221">
        <f>SUM(BK134:BK139)</f>
        <v>0</v>
      </c>
    </row>
    <row r="134" s="2" customFormat="1" ht="37.8" customHeight="1">
      <c r="A134" s="35"/>
      <c r="B134" s="36"/>
      <c r="C134" s="224" t="s">
        <v>206</v>
      </c>
      <c r="D134" s="224" t="s">
        <v>184</v>
      </c>
      <c r="E134" s="225" t="s">
        <v>4278</v>
      </c>
      <c r="F134" s="226" t="s">
        <v>4279</v>
      </c>
      <c r="G134" s="227" t="s">
        <v>236</v>
      </c>
      <c r="H134" s="228">
        <v>80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0.059049999999999998</v>
      </c>
      <c r="T134" s="235">
        <f>S134*H134</f>
        <v>4.7240000000000002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4280</v>
      </c>
    </row>
    <row r="135" s="2" customFormat="1" ht="21.75" customHeight="1">
      <c r="A135" s="35"/>
      <c r="B135" s="36"/>
      <c r="C135" s="224" t="s">
        <v>210</v>
      </c>
      <c r="D135" s="224" t="s">
        <v>184</v>
      </c>
      <c r="E135" s="225" t="s">
        <v>4281</v>
      </c>
      <c r="F135" s="226" t="s">
        <v>4282</v>
      </c>
      <c r="G135" s="227" t="s">
        <v>241</v>
      </c>
      <c r="H135" s="228">
        <v>1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0.014</v>
      </c>
      <c r="T135" s="235">
        <f>S135*H135</f>
        <v>0.014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243</v>
      </c>
      <c r="AT135" s="236" t="s">
        <v>184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4283</v>
      </c>
    </row>
    <row r="136" s="2" customFormat="1" ht="24.15" customHeight="1">
      <c r="A136" s="35"/>
      <c r="B136" s="36"/>
      <c r="C136" s="224" t="s">
        <v>214</v>
      </c>
      <c r="D136" s="224" t="s">
        <v>184</v>
      </c>
      <c r="E136" s="225" t="s">
        <v>4284</v>
      </c>
      <c r="F136" s="226" t="s">
        <v>4285</v>
      </c>
      <c r="G136" s="227" t="s">
        <v>236</v>
      </c>
      <c r="H136" s="228">
        <v>80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0.00067000000000000002</v>
      </c>
      <c r="T136" s="235">
        <f>S136*H136</f>
        <v>0.053600000000000002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243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4286</v>
      </c>
    </row>
    <row r="137" s="2" customFormat="1" ht="21.75" customHeight="1">
      <c r="A137" s="35"/>
      <c r="B137" s="36"/>
      <c r="C137" s="224" t="s">
        <v>189</v>
      </c>
      <c r="D137" s="224" t="s">
        <v>184</v>
      </c>
      <c r="E137" s="225" t="s">
        <v>4287</v>
      </c>
      <c r="F137" s="226" t="s">
        <v>4288</v>
      </c>
      <c r="G137" s="227" t="s">
        <v>241</v>
      </c>
      <c r="H137" s="228">
        <v>1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0.00025000000000000001</v>
      </c>
      <c r="T137" s="235">
        <f>S137*H137</f>
        <v>0.00025000000000000001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243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4289</v>
      </c>
    </row>
    <row r="138" s="2" customFormat="1" ht="21.75" customHeight="1">
      <c r="A138" s="35"/>
      <c r="B138" s="36"/>
      <c r="C138" s="224" t="s">
        <v>136</v>
      </c>
      <c r="D138" s="224" t="s">
        <v>184</v>
      </c>
      <c r="E138" s="225" t="s">
        <v>4290</v>
      </c>
      <c r="F138" s="226" t="s">
        <v>4291</v>
      </c>
      <c r="G138" s="227" t="s">
        <v>241</v>
      </c>
      <c r="H138" s="228">
        <v>1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0.00020000000000000001</v>
      </c>
      <c r="T138" s="235">
        <f>S138*H138</f>
        <v>0.00020000000000000001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243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4292</v>
      </c>
    </row>
    <row r="139" s="2" customFormat="1" ht="21.75" customHeight="1">
      <c r="A139" s="35"/>
      <c r="B139" s="36"/>
      <c r="C139" s="224" t="s">
        <v>139</v>
      </c>
      <c r="D139" s="224" t="s">
        <v>184</v>
      </c>
      <c r="E139" s="225" t="s">
        <v>4293</v>
      </c>
      <c r="F139" s="226" t="s">
        <v>4294</v>
      </c>
      <c r="G139" s="227" t="s">
        <v>241</v>
      </c>
      <c r="H139" s="228">
        <v>1</v>
      </c>
      <c r="I139" s="229"/>
      <c r="J139" s="230">
        <f>ROUND(I139*H139,2)</f>
        <v>0</v>
      </c>
      <c r="K139" s="231"/>
      <c r="L139" s="41"/>
      <c r="M139" s="238" t="s">
        <v>1</v>
      </c>
      <c r="N139" s="239" t="s">
        <v>38</v>
      </c>
      <c r="O139" s="240"/>
      <c r="P139" s="241">
        <f>O139*H139</f>
        <v>0</v>
      </c>
      <c r="Q139" s="241">
        <v>0</v>
      </c>
      <c r="R139" s="241">
        <f>Q139*H139</f>
        <v>0</v>
      </c>
      <c r="S139" s="241">
        <v>1.0000000000000001E-05</v>
      </c>
      <c r="T139" s="242">
        <f>S139*H139</f>
        <v>1.0000000000000001E-05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243</v>
      </c>
      <c r="AT139" s="236" t="s">
        <v>184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4295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SDEFMaeNKVD99BwrHVGS9vr76Wm6eEq4c4f10q9dI0asIVnxwv1BBfOLx3dGtnVFzkWt1Rc+d66zwK5mz89CJg==" hashValue="k1Q2ulcwq0tq5Wp4DtnSFsUkSdbMEfPgCUPWVwdtd1XDJtwuMNcRwI4/1+tlR7/A5bZ2aNJZl1Q+A/THrqevnA==" algorithmName="SHA-512" password="CC35"/>
  <autoFilter ref="C123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4296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4297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ROUND((SUM(BE125:BE177)),  2)</f>
        <v>0</v>
      </c>
      <c r="G35" s="35"/>
      <c r="H35" s="35"/>
      <c r="I35" s="161">
        <v>0.20999999999999999</v>
      </c>
      <c r="J35" s="160">
        <f>ROUND(((SUM(BE125:BE177))*I35),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ROUND((SUM(BF125:BF177)),  2)</f>
        <v>0</v>
      </c>
      <c r="G36" s="35"/>
      <c r="H36" s="35"/>
      <c r="I36" s="161">
        <v>0.12</v>
      </c>
      <c r="J36" s="160">
        <f>ROUND(((SUM(BF125:BF177))*I36),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ROUND((SUM(BG125:BG177)),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ROUND((SUM(BH125:BH177)),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ROUND((SUM(BI125:BI177)),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4296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01 - Zařízení1 - Větrání hlediště/jeviště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411</v>
      </c>
      <c r="E100" s="193"/>
      <c r="F100" s="193"/>
      <c r="G100" s="193"/>
      <c r="H100" s="193"/>
      <c r="I100" s="193"/>
      <c r="J100" s="194">
        <f>J127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3040</v>
      </c>
      <c r="E101" s="193"/>
      <c r="F101" s="193"/>
      <c r="G101" s="193"/>
      <c r="H101" s="193"/>
      <c r="I101" s="193"/>
      <c r="J101" s="194">
        <f>J133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2956</v>
      </c>
      <c r="E102" s="188"/>
      <c r="F102" s="188"/>
      <c r="G102" s="188"/>
      <c r="H102" s="188"/>
      <c r="I102" s="188"/>
      <c r="J102" s="189">
        <f>J174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30"/>
      <c r="D103" s="192" t="s">
        <v>2957</v>
      </c>
      <c r="E103" s="193"/>
      <c r="F103" s="193"/>
      <c r="G103" s="193"/>
      <c r="H103" s="193"/>
      <c r="I103" s="193"/>
      <c r="J103" s="194">
        <f>J175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149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4296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2953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E11</f>
        <v>01 - Zařízení1 - Větrání hlediště/jeviště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 xml:space="preserve"> </v>
      </c>
      <c r="G119" s="37"/>
      <c r="H119" s="37"/>
      <c r="I119" s="29" t="s">
        <v>22</v>
      </c>
      <c r="J119" s="76" t="str">
        <f>IF(J14="","",J14)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 xml:space="preserve"> 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P126+P174</f>
        <v>0</v>
      </c>
      <c r="Q125" s="101"/>
      <c r="R125" s="205">
        <f>R126+R174</f>
        <v>4.5792208800000003</v>
      </c>
      <c r="S125" s="101"/>
      <c r="T125" s="206">
        <f>T126+T174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BK126+BK174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P127+P133</f>
        <v>0</v>
      </c>
      <c r="Q126" s="216"/>
      <c r="R126" s="217">
        <f>R127+R133</f>
        <v>4.5792208800000003</v>
      </c>
      <c r="S126" s="216"/>
      <c r="T126" s="218">
        <f>T127+T133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BK127+BK133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1583</v>
      </c>
      <c r="F127" s="222" t="s">
        <v>1584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SUM(P128:P132)</f>
        <v>0</v>
      </c>
      <c r="Q127" s="216"/>
      <c r="R127" s="217">
        <f>SUM(R128:R132)</f>
        <v>0.16695000000000002</v>
      </c>
      <c r="S127" s="216"/>
      <c r="T127" s="218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SUM(BK128:BK132)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4298</v>
      </c>
      <c r="F128" s="226" t="s">
        <v>4299</v>
      </c>
      <c r="G128" s="227" t="s">
        <v>197</v>
      </c>
      <c r="H128" s="228">
        <v>78.75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0.00022000000000000001</v>
      </c>
      <c r="R128" s="234">
        <f>Q128*H128</f>
        <v>0.017325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4300</v>
      </c>
    </row>
    <row r="129" s="2" customFormat="1" ht="16.5" customHeight="1">
      <c r="A129" s="35"/>
      <c r="B129" s="36"/>
      <c r="C129" s="243" t="s">
        <v>82</v>
      </c>
      <c r="D129" s="243" t="s">
        <v>469</v>
      </c>
      <c r="E129" s="244" t="s">
        <v>4301</v>
      </c>
      <c r="F129" s="245" t="s">
        <v>4302</v>
      </c>
      <c r="G129" s="246" t="s">
        <v>197</v>
      </c>
      <c r="H129" s="247">
        <v>18.899999999999999</v>
      </c>
      <c r="I129" s="248"/>
      <c r="J129" s="249">
        <f>ROUND(I129*H129,2)</f>
        <v>0</v>
      </c>
      <c r="K129" s="250"/>
      <c r="L129" s="251"/>
      <c r="M129" s="252" t="s">
        <v>1</v>
      </c>
      <c r="N129" s="253" t="s">
        <v>38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308</v>
      </c>
      <c r="AT129" s="236" t="s">
        <v>469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4303</v>
      </c>
    </row>
    <row r="130" s="2" customFormat="1" ht="24.15" customHeight="1">
      <c r="A130" s="35"/>
      <c r="B130" s="36"/>
      <c r="C130" s="243" t="s">
        <v>194</v>
      </c>
      <c r="D130" s="243" t="s">
        <v>469</v>
      </c>
      <c r="E130" s="244" t="s">
        <v>4304</v>
      </c>
      <c r="F130" s="245" t="s">
        <v>4305</v>
      </c>
      <c r="G130" s="246" t="s">
        <v>197</v>
      </c>
      <c r="H130" s="247">
        <v>59.850000000000001</v>
      </c>
      <c r="I130" s="248"/>
      <c r="J130" s="249">
        <f>ROUND(I130*H130,2)</f>
        <v>0</v>
      </c>
      <c r="K130" s="250"/>
      <c r="L130" s="251"/>
      <c r="M130" s="252" t="s">
        <v>1</v>
      </c>
      <c r="N130" s="253" t="s">
        <v>38</v>
      </c>
      <c r="O130" s="88"/>
      <c r="P130" s="234">
        <f>O130*H130</f>
        <v>0</v>
      </c>
      <c r="Q130" s="234">
        <v>0.0025000000000000001</v>
      </c>
      <c r="R130" s="234">
        <f>Q130*H130</f>
        <v>0.14962500000000001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308</v>
      </c>
      <c r="AT130" s="236" t="s">
        <v>469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4306</v>
      </c>
    </row>
    <row r="131" s="2" customFormat="1" ht="24.15" customHeight="1">
      <c r="A131" s="35"/>
      <c r="B131" s="36"/>
      <c r="C131" s="224" t="s">
        <v>187</v>
      </c>
      <c r="D131" s="224" t="s">
        <v>184</v>
      </c>
      <c r="E131" s="225" t="s">
        <v>1678</v>
      </c>
      <c r="F131" s="226" t="s">
        <v>1679</v>
      </c>
      <c r="G131" s="227" t="s">
        <v>220</v>
      </c>
      <c r="H131" s="228">
        <v>0.16700000000000001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243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4307</v>
      </c>
    </row>
    <row r="132" s="2" customFormat="1" ht="33" customHeight="1">
      <c r="A132" s="35"/>
      <c r="B132" s="36"/>
      <c r="C132" s="224" t="s">
        <v>202</v>
      </c>
      <c r="D132" s="224" t="s">
        <v>184</v>
      </c>
      <c r="E132" s="225" t="s">
        <v>1682</v>
      </c>
      <c r="F132" s="226" t="s">
        <v>1683</v>
      </c>
      <c r="G132" s="227" t="s">
        <v>220</v>
      </c>
      <c r="H132" s="228">
        <v>0.501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243</v>
      </c>
      <c r="AT132" s="236" t="s">
        <v>184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243</v>
      </c>
      <c r="BM132" s="236" t="s">
        <v>4308</v>
      </c>
    </row>
    <row r="133" s="12" customFormat="1" ht="22.8" customHeight="1">
      <c r="A133" s="12"/>
      <c r="B133" s="208"/>
      <c r="C133" s="209"/>
      <c r="D133" s="210" t="s">
        <v>72</v>
      </c>
      <c r="E133" s="222" t="s">
        <v>3228</v>
      </c>
      <c r="F133" s="222" t="s">
        <v>116</v>
      </c>
      <c r="G133" s="209"/>
      <c r="H133" s="209"/>
      <c r="I133" s="212"/>
      <c r="J133" s="223">
        <f>BK133</f>
        <v>0</v>
      </c>
      <c r="K133" s="209"/>
      <c r="L133" s="214"/>
      <c r="M133" s="215"/>
      <c r="N133" s="216"/>
      <c r="O133" s="216"/>
      <c r="P133" s="217">
        <f>SUM(P134:P173)</f>
        <v>0</v>
      </c>
      <c r="Q133" s="216"/>
      <c r="R133" s="217">
        <f>SUM(R134:R173)</f>
        <v>4.4122708800000003</v>
      </c>
      <c r="S133" s="216"/>
      <c r="T133" s="218">
        <f>SUM(T134:T173)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9" t="s">
        <v>82</v>
      </c>
      <c r="AT133" s="220" t="s">
        <v>72</v>
      </c>
      <c r="AU133" s="220" t="s">
        <v>80</v>
      </c>
      <c r="AY133" s="219" t="s">
        <v>182</v>
      </c>
      <c r="BK133" s="221">
        <f>SUM(BK134:BK173)</f>
        <v>0</v>
      </c>
    </row>
    <row r="134" s="2" customFormat="1" ht="24.15" customHeight="1">
      <c r="A134" s="35"/>
      <c r="B134" s="36"/>
      <c r="C134" s="224" t="s">
        <v>206</v>
      </c>
      <c r="D134" s="224" t="s">
        <v>184</v>
      </c>
      <c r="E134" s="225" t="s">
        <v>4309</v>
      </c>
      <c r="F134" s="226" t="s">
        <v>4310</v>
      </c>
      <c r="G134" s="227" t="s">
        <v>241</v>
      </c>
      <c r="H134" s="228">
        <v>2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4311</v>
      </c>
    </row>
    <row r="135" s="2" customFormat="1" ht="16.5" customHeight="1">
      <c r="A135" s="35"/>
      <c r="B135" s="36"/>
      <c r="C135" s="243" t="s">
        <v>210</v>
      </c>
      <c r="D135" s="243" t="s">
        <v>469</v>
      </c>
      <c r="E135" s="244" t="s">
        <v>4312</v>
      </c>
      <c r="F135" s="245" t="s">
        <v>4313</v>
      </c>
      <c r="G135" s="246" t="s">
        <v>241</v>
      </c>
      <c r="H135" s="247">
        <v>2</v>
      </c>
      <c r="I135" s="248"/>
      <c r="J135" s="249">
        <f>ROUND(I135*H135,2)</f>
        <v>0</v>
      </c>
      <c r="K135" s="250"/>
      <c r="L135" s="251"/>
      <c r="M135" s="252" t="s">
        <v>1</v>
      </c>
      <c r="N135" s="253" t="s">
        <v>38</v>
      </c>
      <c r="O135" s="88"/>
      <c r="P135" s="234">
        <f>O135*H135</f>
        <v>0</v>
      </c>
      <c r="Q135" s="234">
        <v>0.00029999999999999997</v>
      </c>
      <c r="R135" s="234">
        <f>Q135*H135</f>
        <v>0.00059999999999999995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308</v>
      </c>
      <c r="AT135" s="236" t="s">
        <v>469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4314</v>
      </c>
    </row>
    <row r="136" s="2" customFormat="1" ht="24.15" customHeight="1">
      <c r="A136" s="35"/>
      <c r="B136" s="36"/>
      <c r="C136" s="224" t="s">
        <v>214</v>
      </c>
      <c r="D136" s="224" t="s">
        <v>184</v>
      </c>
      <c r="E136" s="225" t="s">
        <v>4315</v>
      </c>
      <c r="F136" s="226" t="s">
        <v>4316</v>
      </c>
      <c r="G136" s="227" t="s">
        <v>241</v>
      </c>
      <c r="H136" s="228">
        <v>1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243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4317</v>
      </c>
    </row>
    <row r="137" s="2" customFormat="1" ht="16.5" customHeight="1">
      <c r="A137" s="35"/>
      <c r="B137" s="36"/>
      <c r="C137" s="243" t="s">
        <v>189</v>
      </c>
      <c r="D137" s="243" t="s">
        <v>469</v>
      </c>
      <c r="E137" s="244" t="s">
        <v>4318</v>
      </c>
      <c r="F137" s="245" t="s">
        <v>4319</v>
      </c>
      <c r="G137" s="246" t="s">
        <v>241</v>
      </c>
      <c r="H137" s="247">
        <v>1</v>
      </c>
      <c r="I137" s="248"/>
      <c r="J137" s="249">
        <f>ROUND(I137*H137,2)</f>
        <v>0</v>
      </c>
      <c r="K137" s="250"/>
      <c r="L137" s="251"/>
      <c r="M137" s="252" t="s">
        <v>1</v>
      </c>
      <c r="N137" s="253" t="s">
        <v>38</v>
      </c>
      <c r="O137" s="88"/>
      <c r="P137" s="234">
        <f>O137*H137</f>
        <v>0</v>
      </c>
      <c r="Q137" s="234">
        <v>0.0017600000000000001</v>
      </c>
      <c r="R137" s="234">
        <f>Q137*H137</f>
        <v>0.0017600000000000001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308</v>
      </c>
      <c r="AT137" s="236" t="s">
        <v>469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4320</v>
      </c>
    </row>
    <row r="138" s="2" customFormat="1" ht="24.15" customHeight="1">
      <c r="A138" s="35"/>
      <c r="B138" s="36"/>
      <c r="C138" s="224" t="s">
        <v>136</v>
      </c>
      <c r="D138" s="224" t="s">
        <v>184</v>
      </c>
      <c r="E138" s="225" t="s">
        <v>4321</v>
      </c>
      <c r="F138" s="226" t="s">
        <v>4322</v>
      </c>
      <c r="G138" s="227" t="s">
        <v>241</v>
      </c>
      <c r="H138" s="228">
        <v>70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243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4323</v>
      </c>
    </row>
    <row r="139" s="2" customFormat="1" ht="16.5" customHeight="1">
      <c r="A139" s="35"/>
      <c r="B139" s="36"/>
      <c r="C139" s="243" t="s">
        <v>139</v>
      </c>
      <c r="D139" s="243" t="s">
        <v>469</v>
      </c>
      <c r="E139" s="244" t="s">
        <v>4324</v>
      </c>
      <c r="F139" s="245" t="s">
        <v>4325</v>
      </c>
      <c r="G139" s="246" t="s">
        <v>241</v>
      </c>
      <c r="H139" s="247">
        <v>70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38</v>
      </c>
      <c r="O139" s="88"/>
      <c r="P139" s="234">
        <f>O139*H139</f>
        <v>0</v>
      </c>
      <c r="Q139" s="234">
        <v>0.023</v>
      </c>
      <c r="R139" s="234">
        <f>Q139*H139</f>
        <v>1.6099999999999999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308</v>
      </c>
      <c r="AT139" s="236" t="s">
        <v>469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4326</v>
      </c>
    </row>
    <row r="140" s="2" customFormat="1" ht="16.5" customHeight="1">
      <c r="A140" s="35"/>
      <c r="B140" s="36"/>
      <c r="C140" s="224" t="s">
        <v>8</v>
      </c>
      <c r="D140" s="224" t="s">
        <v>184</v>
      </c>
      <c r="E140" s="225" t="s">
        <v>4327</v>
      </c>
      <c r="F140" s="226" t="s">
        <v>4328</v>
      </c>
      <c r="G140" s="227" t="s">
        <v>241</v>
      </c>
      <c r="H140" s="228">
        <v>1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243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4329</v>
      </c>
    </row>
    <row r="141" s="2" customFormat="1" ht="24.15" customHeight="1">
      <c r="A141" s="35"/>
      <c r="B141" s="36"/>
      <c r="C141" s="243" t="s">
        <v>142</v>
      </c>
      <c r="D141" s="243" t="s">
        <v>469</v>
      </c>
      <c r="E141" s="244" t="s">
        <v>4330</v>
      </c>
      <c r="F141" s="245" t="s">
        <v>4331</v>
      </c>
      <c r="G141" s="246" t="s">
        <v>241</v>
      </c>
      <c r="H141" s="247">
        <v>1</v>
      </c>
      <c r="I141" s="248"/>
      <c r="J141" s="249">
        <f>ROUND(I141*H141,2)</f>
        <v>0</v>
      </c>
      <c r="K141" s="250"/>
      <c r="L141" s="251"/>
      <c r="M141" s="252" t="s">
        <v>1</v>
      </c>
      <c r="N141" s="253" t="s">
        <v>38</v>
      </c>
      <c r="O141" s="88"/>
      <c r="P141" s="234">
        <f>O141*H141</f>
        <v>0</v>
      </c>
      <c r="Q141" s="234">
        <v>0.0015399999999999999</v>
      </c>
      <c r="R141" s="234">
        <f>Q141*H141</f>
        <v>0.0015399999999999999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308</v>
      </c>
      <c r="AT141" s="236" t="s">
        <v>469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4332</v>
      </c>
    </row>
    <row r="142" s="2" customFormat="1" ht="33" customHeight="1">
      <c r="A142" s="35"/>
      <c r="B142" s="36"/>
      <c r="C142" s="224" t="s">
        <v>145</v>
      </c>
      <c r="D142" s="224" t="s">
        <v>184</v>
      </c>
      <c r="E142" s="225" t="s">
        <v>4333</v>
      </c>
      <c r="F142" s="226" t="s">
        <v>4334</v>
      </c>
      <c r="G142" s="227" t="s">
        <v>236</v>
      </c>
      <c r="H142" s="228">
        <v>8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0.0061700000000000001</v>
      </c>
      <c r="R142" s="234">
        <f>Q142*H142</f>
        <v>0.049360000000000001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243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4335</v>
      </c>
    </row>
    <row r="143" s="2" customFormat="1" ht="33" customHeight="1">
      <c r="A143" s="35"/>
      <c r="B143" s="36"/>
      <c r="C143" s="224" t="s">
        <v>238</v>
      </c>
      <c r="D143" s="224" t="s">
        <v>184</v>
      </c>
      <c r="E143" s="225" t="s">
        <v>4336</v>
      </c>
      <c r="F143" s="226" t="s">
        <v>4337</v>
      </c>
      <c r="G143" s="227" t="s">
        <v>236</v>
      </c>
      <c r="H143" s="228">
        <v>3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0.0083999999999999995</v>
      </c>
      <c r="R143" s="234">
        <f>Q143*H143</f>
        <v>0.0252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243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4338</v>
      </c>
    </row>
    <row r="144" s="2" customFormat="1" ht="33" customHeight="1">
      <c r="A144" s="35"/>
      <c r="B144" s="36"/>
      <c r="C144" s="224" t="s">
        <v>243</v>
      </c>
      <c r="D144" s="224" t="s">
        <v>184</v>
      </c>
      <c r="E144" s="225" t="s">
        <v>4339</v>
      </c>
      <c r="F144" s="226" t="s">
        <v>4340</v>
      </c>
      <c r="G144" s="227" t="s">
        <v>236</v>
      </c>
      <c r="H144" s="228">
        <v>13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0.018419999999999999</v>
      </c>
      <c r="R144" s="234">
        <f>Q144*H144</f>
        <v>0.23945999999999998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243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4341</v>
      </c>
    </row>
    <row r="145" s="2" customFormat="1" ht="33" customHeight="1">
      <c r="A145" s="35"/>
      <c r="B145" s="36"/>
      <c r="C145" s="224" t="s">
        <v>247</v>
      </c>
      <c r="D145" s="224" t="s">
        <v>184</v>
      </c>
      <c r="E145" s="225" t="s">
        <v>4342</v>
      </c>
      <c r="F145" s="226" t="s">
        <v>4343</v>
      </c>
      <c r="G145" s="227" t="s">
        <v>236</v>
      </c>
      <c r="H145" s="228">
        <v>2.5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0.044339999999999997</v>
      </c>
      <c r="R145" s="234">
        <f>Q145*H145</f>
        <v>0.11084999999999999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243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243</v>
      </c>
      <c r="BM145" s="236" t="s">
        <v>4344</v>
      </c>
    </row>
    <row r="146" s="2" customFormat="1" ht="33" customHeight="1">
      <c r="A146" s="35"/>
      <c r="B146" s="36"/>
      <c r="C146" s="224" t="s">
        <v>251</v>
      </c>
      <c r="D146" s="224" t="s">
        <v>184</v>
      </c>
      <c r="E146" s="225" t="s">
        <v>4345</v>
      </c>
      <c r="F146" s="226" t="s">
        <v>4346</v>
      </c>
      <c r="G146" s="227" t="s">
        <v>236</v>
      </c>
      <c r="H146" s="228">
        <v>14.5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0.049099999999999998</v>
      </c>
      <c r="R146" s="234">
        <f>Q146*H146</f>
        <v>0.71194999999999997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243</v>
      </c>
      <c r="AT146" s="236" t="s">
        <v>184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243</v>
      </c>
      <c r="BM146" s="236" t="s">
        <v>4347</v>
      </c>
    </row>
    <row r="147" s="2" customFormat="1" ht="37.8" customHeight="1">
      <c r="A147" s="35"/>
      <c r="B147" s="36"/>
      <c r="C147" s="224" t="s">
        <v>255</v>
      </c>
      <c r="D147" s="224" t="s">
        <v>184</v>
      </c>
      <c r="E147" s="225" t="s">
        <v>4348</v>
      </c>
      <c r="F147" s="226" t="s">
        <v>4349</v>
      </c>
      <c r="G147" s="227" t="s">
        <v>236</v>
      </c>
      <c r="H147" s="228">
        <v>8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0.0016800000000000001</v>
      </c>
      <c r="R147" s="234">
        <f>Q147*H147</f>
        <v>0.013440000000000001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243</v>
      </c>
      <c r="AT147" s="236" t="s">
        <v>184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243</v>
      </c>
      <c r="BM147" s="236" t="s">
        <v>4350</v>
      </c>
    </row>
    <row r="148" s="2" customFormat="1" ht="33" customHeight="1">
      <c r="A148" s="35"/>
      <c r="B148" s="36"/>
      <c r="C148" s="224" t="s">
        <v>259</v>
      </c>
      <c r="D148" s="224" t="s">
        <v>184</v>
      </c>
      <c r="E148" s="225" t="s">
        <v>4351</v>
      </c>
      <c r="F148" s="226" t="s">
        <v>4352</v>
      </c>
      <c r="G148" s="227" t="s">
        <v>241</v>
      </c>
      <c r="H148" s="228">
        <v>1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243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243</v>
      </c>
      <c r="BM148" s="236" t="s">
        <v>4353</v>
      </c>
    </row>
    <row r="149" s="2" customFormat="1" ht="16.5" customHeight="1">
      <c r="A149" s="35"/>
      <c r="B149" s="36"/>
      <c r="C149" s="243" t="s">
        <v>7</v>
      </c>
      <c r="D149" s="243" t="s">
        <v>469</v>
      </c>
      <c r="E149" s="244" t="s">
        <v>4354</v>
      </c>
      <c r="F149" s="245" t="s">
        <v>4355</v>
      </c>
      <c r="G149" s="246" t="s">
        <v>241</v>
      </c>
      <c r="H149" s="247">
        <v>1</v>
      </c>
      <c r="I149" s="248"/>
      <c r="J149" s="249">
        <f>ROUND(I149*H149,2)</f>
        <v>0</v>
      </c>
      <c r="K149" s="250"/>
      <c r="L149" s="251"/>
      <c r="M149" s="252" t="s">
        <v>1</v>
      </c>
      <c r="N149" s="253" t="s">
        <v>38</v>
      </c>
      <c r="O149" s="88"/>
      <c r="P149" s="234">
        <f>O149*H149</f>
        <v>0</v>
      </c>
      <c r="Q149" s="234">
        <v>0.0045999999999999999</v>
      </c>
      <c r="R149" s="234">
        <f>Q149*H149</f>
        <v>0.0045999999999999999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308</v>
      </c>
      <c r="AT149" s="236" t="s">
        <v>469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243</v>
      </c>
      <c r="BM149" s="236" t="s">
        <v>4356</v>
      </c>
    </row>
    <row r="150" s="2" customFormat="1" ht="33" customHeight="1">
      <c r="A150" s="35"/>
      <c r="B150" s="36"/>
      <c r="C150" s="224" t="s">
        <v>266</v>
      </c>
      <c r="D150" s="224" t="s">
        <v>184</v>
      </c>
      <c r="E150" s="225" t="s">
        <v>4357</v>
      </c>
      <c r="F150" s="226" t="s">
        <v>4358</v>
      </c>
      <c r="G150" s="227" t="s">
        <v>241</v>
      </c>
      <c r="H150" s="228">
        <v>1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243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243</v>
      </c>
      <c r="BM150" s="236" t="s">
        <v>4359</v>
      </c>
    </row>
    <row r="151" s="2" customFormat="1" ht="16.5" customHeight="1">
      <c r="A151" s="35"/>
      <c r="B151" s="36"/>
      <c r="C151" s="243" t="s">
        <v>270</v>
      </c>
      <c r="D151" s="243" t="s">
        <v>469</v>
      </c>
      <c r="E151" s="244" t="s">
        <v>4360</v>
      </c>
      <c r="F151" s="245" t="s">
        <v>4361</v>
      </c>
      <c r="G151" s="246" t="s">
        <v>241</v>
      </c>
      <c r="H151" s="247">
        <v>1</v>
      </c>
      <c r="I151" s="248"/>
      <c r="J151" s="249">
        <f>ROUND(I151*H151,2)</f>
        <v>0</v>
      </c>
      <c r="K151" s="250"/>
      <c r="L151" s="251"/>
      <c r="M151" s="252" t="s">
        <v>1</v>
      </c>
      <c r="N151" s="253" t="s">
        <v>38</v>
      </c>
      <c r="O151" s="88"/>
      <c r="P151" s="234">
        <f>O151*H151</f>
        <v>0</v>
      </c>
      <c r="Q151" s="234">
        <v>0.0061000000000000004</v>
      </c>
      <c r="R151" s="234">
        <f>Q151*H151</f>
        <v>0.0061000000000000004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308</v>
      </c>
      <c r="AT151" s="236" t="s">
        <v>469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243</v>
      </c>
      <c r="BM151" s="236" t="s">
        <v>4362</v>
      </c>
    </row>
    <row r="152" s="2" customFormat="1" ht="33" customHeight="1">
      <c r="A152" s="35"/>
      <c r="B152" s="36"/>
      <c r="C152" s="224" t="s">
        <v>274</v>
      </c>
      <c r="D152" s="224" t="s">
        <v>184</v>
      </c>
      <c r="E152" s="225" t="s">
        <v>4363</v>
      </c>
      <c r="F152" s="226" t="s">
        <v>4364</v>
      </c>
      <c r="G152" s="227" t="s">
        <v>241</v>
      </c>
      <c r="H152" s="228">
        <v>1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243</v>
      </c>
      <c r="AT152" s="236" t="s">
        <v>184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243</v>
      </c>
      <c r="BM152" s="236" t="s">
        <v>4365</v>
      </c>
    </row>
    <row r="153" s="2" customFormat="1" ht="16.5" customHeight="1">
      <c r="A153" s="35"/>
      <c r="B153" s="36"/>
      <c r="C153" s="243" t="s">
        <v>278</v>
      </c>
      <c r="D153" s="243" t="s">
        <v>469</v>
      </c>
      <c r="E153" s="244" t="s">
        <v>4366</v>
      </c>
      <c r="F153" s="245" t="s">
        <v>4367</v>
      </c>
      <c r="G153" s="246" t="s">
        <v>241</v>
      </c>
      <c r="H153" s="247">
        <v>1</v>
      </c>
      <c r="I153" s="248"/>
      <c r="J153" s="249">
        <f>ROUND(I153*H153,2)</f>
        <v>0</v>
      </c>
      <c r="K153" s="250"/>
      <c r="L153" s="251"/>
      <c r="M153" s="252" t="s">
        <v>1</v>
      </c>
      <c r="N153" s="253" t="s">
        <v>38</v>
      </c>
      <c r="O153" s="88"/>
      <c r="P153" s="234">
        <f>O153*H153</f>
        <v>0</v>
      </c>
      <c r="Q153" s="234">
        <v>0.010200000000000001</v>
      </c>
      <c r="R153" s="234">
        <f>Q153*H153</f>
        <v>0.010200000000000001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308</v>
      </c>
      <c r="AT153" s="236" t="s">
        <v>469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243</v>
      </c>
      <c r="BM153" s="236" t="s">
        <v>4368</v>
      </c>
    </row>
    <row r="154" s="2" customFormat="1" ht="33" customHeight="1">
      <c r="A154" s="35"/>
      <c r="B154" s="36"/>
      <c r="C154" s="224" t="s">
        <v>282</v>
      </c>
      <c r="D154" s="224" t="s">
        <v>184</v>
      </c>
      <c r="E154" s="225" t="s">
        <v>4369</v>
      </c>
      <c r="F154" s="226" t="s">
        <v>4370</v>
      </c>
      <c r="G154" s="227" t="s">
        <v>241</v>
      </c>
      <c r="H154" s="228">
        <v>1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243</v>
      </c>
      <c r="AT154" s="236" t="s">
        <v>184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243</v>
      </c>
      <c r="BM154" s="236" t="s">
        <v>4371</v>
      </c>
    </row>
    <row r="155" s="2" customFormat="1" ht="16.5" customHeight="1">
      <c r="A155" s="35"/>
      <c r="B155" s="36"/>
      <c r="C155" s="243" t="s">
        <v>286</v>
      </c>
      <c r="D155" s="243" t="s">
        <v>469</v>
      </c>
      <c r="E155" s="244" t="s">
        <v>4372</v>
      </c>
      <c r="F155" s="245" t="s">
        <v>4373</v>
      </c>
      <c r="G155" s="246" t="s">
        <v>241</v>
      </c>
      <c r="H155" s="247">
        <v>1</v>
      </c>
      <c r="I155" s="248"/>
      <c r="J155" s="249">
        <f>ROUND(I155*H155,2)</f>
        <v>0</v>
      </c>
      <c r="K155" s="250"/>
      <c r="L155" s="251"/>
      <c r="M155" s="252" t="s">
        <v>1</v>
      </c>
      <c r="N155" s="253" t="s">
        <v>38</v>
      </c>
      <c r="O155" s="88"/>
      <c r="P155" s="234">
        <f>O155*H155</f>
        <v>0</v>
      </c>
      <c r="Q155" s="234">
        <v>0.0114</v>
      </c>
      <c r="R155" s="234">
        <f>Q155*H155</f>
        <v>0.0114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308</v>
      </c>
      <c r="AT155" s="236" t="s">
        <v>469</v>
      </c>
      <c r="AU155" s="236" t="s">
        <v>82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243</v>
      </c>
      <c r="BM155" s="236" t="s">
        <v>4374</v>
      </c>
    </row>
    <row r="156" s="2" customFormat="1" ht="33" customHeight="1">
      <c r="A156" s="35"/>
      <c r="B156" s="36"/>
      <c r="C156" s="224" t="s">
        <v>290</v>
      </c>
      <c r="D156" s="224" t="s">
        <v>184</v>
      </c>
      <c r="E156" s="225" t="s">
        <v>4375</v>
      </c>
      <c r="F156" s="226" t="s">
        <v>4376</v>
      </c>
      <c r="G156" s="227" t="s">
        <v>241</v>
      </c>
      <c r="H156" s="228">
        <v>2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243</v>
      </c>
      <c r="AT156" s="236" t="s">
        <v>184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243</v>
      </c>
      <c r="BM156" s="236" t="s">
        <v>4377</v>
      </c>
    </row>
    <row r="157" s="2" customFormat="1" ht="16.5" customHeight="1">
      <c r="A157" s="35"/>
      <c r="B157" s="36"/>
      <c r="C157" s="243" t="s">
        <v>294</v>
      </c>
      <c r="D157" s="243" t="s">
        <v>469</v>
      </c>
      <c r="E157" s="244" t="s">
        <v>4378</v>
      </c>
      <c r="F157" s="245" t="s">
        <v>4379</v>
      </c>
      <c r="G157" s="246" t="s">
        <v>241</v>
      </c>
      <c r="H157" s="247">
        <v>2</v>
      </c>
      <c r="I157" s="248"/>
      <c r="J157" s="249">
        <f>ROUND(I157*H157,2)</f>
        <v>0</v>
      </c>
      <c r="K157" s="250"/>
      <c r="L157" s="251"/>
      <c r="M157" s="252" t="s">
        <v>1</v>
      </c>
      <c r="N157" s="253" t="s">
        <v>38</v>
      </c>
      <c r="O157" s="88"/>
      <c r="P157" s="234">
        <f>O157*H157</f>
        <v>0</v>
      </c>
      <c r="Q157" s="234">
        <v>0.00040000000000000002</v>
      </c>
      <c r="R157" s="234">
        <f>Q157*H157</f>
        <v>0.00080000000000000004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308</v>
      </c>
      <c r="AT157" s="236" t="s">
        <v>469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243</v>
      </c>
      <c r="BM157" s="236" t="s">
        <v>4380</v>
      </c>
    </row>
    <row r="158" s="2" customFormat="1" ht="33" customHeight="1">
      <c r="A158" s="35"/>
      <c r="B158" s="36"/>
      <c r="C158" s="224" t="s">
        <v>298</v>
      </c>
      <c r="D158" s="224" t="s">
        <v>184</v>
      </c>
      <c r="E158" s="225" t="s">
        <v>4381</v>
      </c>
      <c r="F158" s="226" t="s">
        <v>4382</v>
      </c>
      <c r="G158" s="227" t="s">
        <v>241</v>
      </c>
      <c r="H158" s="228">
        <v>18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243</v>
      </c>
      <c r="AT158" s="236" t="s">
        <v>184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243</v>
      </c>
      <c r="BM158" s="236" t="s">
        <v>4383</v>
      </c>
    </row>
    <row r="159" s="2" customFormat="1" ht="16.5" customHeight="1">
      <c r="A159" s="35"/>
      <c r="B159" s="36"/>
      <c r="C159" s="243" t="s">
        <v>302</v>
      </c>
      <c r="D159" s="243" t="s">
        <v>469</v>
      </c>
      <c r="E159" s="244" t="s">
        <v>4384</v>
      </c>
      <c r="F159" s="245" t="s">
        <v>4385</v>
      </c>
      <c r="G159" s="246" t="s">
        <v>241</v>
      </c>
      <c r="H159" s="247">
        <v>18</v>
      </c>
      <c r="I159" s="248"/>
      <c r="J159" s="249">
        <f>ROUND(I159*H159,2)</f>
        <v>0</v>
      </c>
      <c r="K159" s="250"/>
      <c r="L159" s="251"/>
      <c r="M159" s="252" t="s">
        <v>1</v>
      </c>
      <c r="N159" s="253" t="s">
        <v>38</v>
      </c>
      <c r="O159" s="88"/>
      <c r="P159" s="234">
        <f>O159*H159</f>
        <v>0</v>
      </c>
      <c r="Q159" s="234">
        <v>0.0020999999999999999</v>
      </c>
      <c r="R159" s="234">
        <f>Q159*H159</f>
        <v>0.0378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308</v>
      </c>
      <c r="AT159" s="236" t="s">
        <v>469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243</v>
      </c>
      <c r="BM159" s="236" t="s">
        <v>4386</v>
      </c>
    </row>
    <row r="160" s="2" customFormat="1" ht="24.15" customHeight="1">
      <c r="A160" s="35"/>
      <c r="B160" s="36"/>
      <c r="C160" s="224" t="s">
        <v>308</v>
      </c>
      <c r="D160" s="224" t="s">
        <v>184</v>
      </c>
      <c r="E160" s="225" t="s">
        <v>4387</v>
      </c>
      <c r="F160" s="226" t="s">
        <v>4388</v>
      </c>
      <c r="G160" s="227" t="s">
        <v>241</v>
      </c>
      <c r="H160" s="228">
        <v>3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243</v>
      </c>
      <c r="AT160" s="236" t="s">
        <v>184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243</v>
      </c>
      <c r="BM160" s="236" t="s">
        <v>4389</v>
      </c>
    </row>
    <row r="161" s="2" customFormat="1" ht="33" customHeight="1">
      <c r="A161" s="35"/>
      <c r="B161" s="36"/>
      <c r="C161" s="243" t="s">
        <v>312</v>
      </c>
      <c r="D161" s="243" t="s">
        <v>469</v>
      </c>
      <c r="E161" s="244" t="s">
        <v>4390</v>
      </c>
      <c r="F161" s="245" t="s">
        <v>4391</v>
      </c>
      <c r="G161" s="246" t="s">
        <v>241</v>
      </c>
      <c r="H161" s="247">
        <v>2</v>
      </c>
      <c r="I161" s="248"/>
      <c r="J161" s="249">
        <f>ROUND(I161*H161,2)</f>
        <v>0</v>
      </c>
      <c r="K161" s="250"/>
      <c r="L161" s="251"/>
      <c r="M161" s="252" t="s">
        <v>1</v>
      </c>
      <c r="N161" s="253" t="s">
        <v>38</v>
      </c>
      <c r="O161" s="88"/>
      <c r="P161" s="234">
        <f>O161*H161</f>
        <v>0</v>
      </c>
      <c r="Q161" s="234">
        <v>0.0041000000000000003</v>
      </c>
      <c r="R161" s="234">
        <f>Q161*H161</f>
        <v>0.0082000000000000007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308</v>
      </c>
      <c r="AT161" s="236" t="s">
        <v>469</v>
      </c>
      <c r="AU161" s="236" t="s">
        <v>82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243</v>
      </c>
      <c r="BM161" s="236" t="s">
        <v>4392</v>
      </c>
    </row>
    <row r="162" s="2" customFormat="1" ht="33" customHeight="1">
      <c r="A162" s="35"/>
      <c r="B162" s="36"/>
      <c r="C162" s="243" t="s">
        <v>316</v>
      </c>
      <c r="D162" s="243" t="s">
        <v>469</v>
      </c>
      <c r="E162" s="244" t="s">
        <v>4393</v>
      </c>
      <c r="F162" s="245" t="s">
        <v>4394</v>
      </c>
      <c r="G162" s="246" t="s">
        <v>241</v>
      </c>
      <c r="H162" s="247">
        <v>1</v>
      </c>
      <c r="I162" s="248"/>
      <c r="J162" s="249">
        <f>ROUND(I162*H162,2)</f>
        <v>0</v>
      </c>
      <c r="K162" s="250"/>
      <c r="L162" s="251"/>
      <c r="M162" s="252" t="s">
        <v>1</v>
      </c>
      <c r="N162" s="253" t="s">
        <v>38</v>
      </c>
      <c r="O162" s="88"/>
      <c r="P162" s="234">
        <f>O162*H162</f>
        <v>0</v>
      </c>
      <c r="Q162" s="234">
        <v>0.0043</v>
      </c>
      <c r="R162" s="234">
        <f>Q162*H162</f>
        <v>0.0043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308</v>
      </c>
      <c r="AT162" s="236" t="s">
        <v>469</v>
      </c>
      <c r="AU162" s="236" t="s">
        <v>82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243</v>
      </c>
      <c r="BM162" s="236" t="s">
        <v>4395</v>
      </c>
    </row>
    <row r="163" s="2" customFormat="1" ht="24.15" customHeight="1">
      <c r="A163" s="35"/>
      <c r="B163" s="36"/>
      <c r="C163" s="224" t="s">
        <v>320</v>
      </c>
      <c r="D163" s="224" t="s">
        <v>184</v>
      </c>
      <c r="E163" s="225" t="s">
        <v>4396</v>
      </c>
      <c r="F163" s="226" t="s">
        <v>4397</v>
      </c>
      <c r="G163" s="227" t="s">
        <v>241</v>
      </c>
      <c r="H163" s="228">
        <v>1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243</v>
      </c>
      <c r="AT163" s="236" t="s">
        <v>184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243</v>
      </c>
      <c r="BM163" s="236" t="s">
        <v>4398</v>
      </c>
    </row>
    <row r="164" s="2" customFormat="1" ht="33" customHeight="1">
      <c r="A164" s="35"/>
      <c r="B164" s="36"/>
      <c r="C164" s="243" t="s">
        <v>324</v>
      </c>
      <c r="D164" s="243" t="s">
        <v>469</v>
      </c>
      <c r="E164" s="244" t="s">
        <v>4399</v>
      </c>
      <c r="F164" s="245" t="s">
        <v>4400</v>
      </c>
      <c r="G164" s="246" t="s">
        <v>241</v>
      </c>
      <c r="H164" s="247">
        <v>1</v>
      </c>
      <c r="I164" s="248"/>
      <c r="J164" s="249">
        <f>ROUND(I164*H164,2)</f>
        <v>0</v>
      </c>
      <c r="K164" s="250"/>
      <c r="L164" s="251"/>
      <c r="M164" s="252" t="s">
        <v>1</v>
      </c>
      <c r="N164" s="253" t="s">
        <v>38</v>
      </c>
      <c r="O164" s="88"/>
      <c r="P164" s="234">
        <f>O164*H164</f>
        <v>0</v>
      </c>
      <c r="Q164" s="234">
        <v>0.0050000000000000001</v>
      </c>
      <c r="R164" s="234">
        <f>Q164*H164</f>
        <v>0.0050000000000000001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308</v>
      </c>
      <c r="AT164" s="236" t="s">
        <v>469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243</v>
      </c>
      <c r="BM164" s="236" t="s">
        <v>4401</v>
      </c>
    </row>
    <row r="165" s="2" customFormat="1" ht="24.15" customHeight="1">
      <c r="A165" s="35"/>
      <c r="B165" s="36"/>
      <c r="C165" s="224" t="s">
        <v>332</v>
      </c>
      <c r="D165" s="224" t="s">
        <v>184</v>
      </c>
      <c r="E165" s="225" t="s">
        <v>4402</v>
      </c>
      <c r="F165" s="226" t="s">
        <v>4403</v>
      </c>
      <c r="G165" s="227" t="s">
        <v>241</v>
      </c>
      <c r="H165" s="228">
        <v>1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243</v>
      </c>
      <c r="AT165" s="236" t="s">
        <v>184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243</v>
      </c>
      <c r="BM165" s="236" t="s">
        <v>4404</v>
      </c>
    </row>
    <row r="166" s="2" customFormat="1" ht="33" customHeight="1">
      <c r="A166" s="35"/>
      <c r="B166" s="36"/>
      <c r="C166" s="243" t="s">
        <v>338</v>
      </c>
      <c r="D166" s="243" t="s">
        <v>469</v>
      </c>
      <c r="E166" s="244" t="s">
        <v>4405</v>
      </c>
      <c r="F166" s="245" t="s">
        <v>4406</v>
      </c>
      <c r="G166" s="246" t="s">
        <v>241</v>
      </c>
      <c r="H166" s="247">
        <v>1</v>
      </c>
      <c r="I166" s="248"/>
      <c r="J166" s="249">
        <f>ROUND(I166*H166,2)</f>
        <v>0</v>
      </c>
      <c r="K166" s="250"/>
      <c r="L166" s="251"/>
      <c r="M166" s="252" t="s">
        <v>1</v>
      </c>
      <c r="N166" s="253" t="s">
        <v>38</v>
      </c>
      <c r="O166" s="88"/>
      <c r="P166" s="234">
        <f>O166*H166</f>
        <v>0</v>
      </c>
      <c r="Q166" s="234">
        <v>0.0053</v>
      </c>
      <c r="R166" s="234">
        <f>Q166*H166</f>
        <v>0.0053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308</v>
      </c>
      <c r="AT166" s="236" t="s">
        <v>469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243</v>
      </c>
      <c r="BM166" s="236" t="s">
        <v>4407</v>
      </c>
    </row>
    <row r="167" s="2" customFormat="1" ht="24.15" customHeight="1">
      <c r="A167" s="35"/>
      <c r="B167" s="36"/>
      <c r="C167" s="224" t="s">
        <v>342</v>
      </c>
      <c r="D167" s="224" t="s">
        <v>184</v>
      </c>
      <c r="E167" s="225" t="s">
        <v>4408</v>
      </c>
      <c r="F167" s="226" t="s">
        <v>4409</v>
      </c>
      <c r="G167" s="227" t="s">
        <v>241</v>
      </c>
      <c r="H167" s="228">
        <v>2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38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243</v>
      </c>
      <c r="AT167" s="236" t="s">
        <v>184</v>
      </c>
      <c r="AU167" s="236" t="s">
        <v>82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243</v>
      </c>
      <c r="BM167" s="236" t="s">
        <v>4410</v>
      </c>
    </row>
    <row r="168" s="2" customFormat="1" ht="37.8" customHeight="1">
      <c r="A168" s="35"/>
      <c r="B168" s="36"/>
      <c r="C168" s="243" t="s">
        <v>348</v>
      </c>
      <c r="D168" s="243" t="s">
        <v>469</v>
      </c>
      <c r="E168" s="244" t="s">
        <v>4411</v>
      </c>
      <c r="F168" s="245" t="s">
        <v>4412</v>
      </c>
      <c r="G168" s="246" t="s">
        <v>241</v>
      </c>
      <c r="H168" s="247">
        <v>2</v>
      </c>
      <c r="I168" s="248"/>
      <c r="J168" s="249">
        <f>ROUND(I168*H168,2)</f>
        <v>0</v>
      </c>
      <c r="K168" s="250"/>
      <c r="L168" s="251"/>
      <c r="M168" s="252" t="s">
        <v>1</v>
      </c>
      <c r="N168" s="253" t="s">
        <v>38</v>
      </c>
      <c r="O168" s="88"/>
      <c r="P168" s="234">
        <f>O168*H168</f>
        <v>0</v>
      </c>
      <c r="Q168" s="234">
        <v>0.0071000000000000004</v>
      </c>
      <c r="R168" s="234">
        <f>Q168*H168</f>
        <v>0.014200000000000001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308</v>
      </c>
      <c r="AT168" s="236" t="s">
        <v>469</v>
      </c>
      <c r="AU168" s="236" t="s">
        <v>82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243</v>
      </c>
      <c r="BM168" s="236" t="s">
        <v>4413</v>
      </c>
    </row>
    <row r="169" s="2" customFormat="1" ht="24.15" customHeight="1">
      <c r="A169" s="35"/>
      <c r="B169" s="36"/>
      <c r="C169" s="224" t="s">
        <v>354</v>
      </c>
      <c r="D169" s="224" t="s">
        <v>184</v>
      </c>
      <c r="E169" s="225" t="s">
        <v>4414</v>
      </c>
      <c r="F169" s="226" t="s">
        <v>4415</v>
      </c>
      <c r="G169" s="227" t="s">
        <v>197</v>
      </c>
      <c r="H169" s="228">
        <v>100.18300000000001</v>
      </c>
      <c r="I169" s="229"/>
      <c r="J169" s="230">
        <f>ROUND(I169*H169,2)</f>
        <v>0</v>
      </c>
      <c r="K169" s="231"/>
      <c r="L169" s="41"/>
      <c r="M169" s="232" t="s">
        <v>1</v>
      </c>
      <c r="N169" s="233" t="s">
        <v>38</v>
      </c>
      <c r="O169" s="88"/>
      <c r="P169" s="234">
        <f>O169*H169</f>
        <v>0</v>
      </c>
      <c r="Q169" s="234">
        <v>0.01536</v>
      </c>
      <c r="R169" s="234">
        <f>Q169*H169</f>
        <v>1.5388108800000002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243</v>
      </c>
      <c r="AT169" s="236" t="s">
        <v>184</v>
      </c>
      <c r="AU169" s="236" t="s">
        <v>82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243</v>
      </c>
      <c r="BM169" s="236" t="s">
        <v>4416</v>
      </c>
    </row>
    <row r="170" s="2" customFormat="1" ht="16.5" customHeight="1">
      <c r="A170" s="35"/>
      <c r="B170" s="36"/>
      <c r="C170" s="224" t="s">
        <v>358</v>
      </c>
      <c r="D170" s="224" t="s">
        <v>184</v>
      </c>
      <c r="E170" s="225" t="s">
        <v>4417</v>
      </c>
      <c r="F170" s="226" t="s">
        <v>4418</v>
      </c>
      <c r="G170" s="227" t="s">
        <v>241</v>
      </c>
      <c r="H170" s="228">
        <v>7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243</v>
      </c>
      <c r="AT170" s="236" t="s">
        <v>184</v>
      </c>
      <c r="AU170" s="236" t="s">
        <v>82</v>
      </c>
      <c r="AY170" s="14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80</v>
      </c>
      <c r="BK170" s="237">
        <f>ROUND(I170*H170,2)</f>
        <v>0</v>
      </c>
      <c r="BL170" s="14" t="s">
        <v>243</v>
      </c>
      <c r="BM170" s="236" t="s">
        <v>4419</v>
      </c>
    </row>
    <row r="171" s="2" customFormat="1" ht="16.5" customHeight="1">
      <c r="A171" s="35"/>
      <c r="B171" s="36"/>
      <c r="C171" s="243" t="s">
        <v>364</v>
      </c>
      <c r="D171" s="243" t="s">
        <v>469</v>
      </c>
      <c r="E171" s="244" t="s">
        <v>4420</v>
      </c>
      <c r="F171" s="245" t="s">
        <v>4421</v>
      </c>
      <c r="G171" s="246" t="s">
        <v>241</v>
      </c>
      <c r="H171" s="247">
        <v>7</v>
      </c>
      <c r="I171" s="248"/>
      <c r="J171" s="249">
        <f>ROUND(I171*H171,2)</f>
        <v>0</v>
      </c>
      <c r="K171" s="250"/>
      <c r="L171" s="251"/>
      <c r="M171" s="252" t="s">
        <v>1</v>
      </c>
      <c r="N171" s="253" t="s">
        <v>38</v>
      </c>
      <c r="O171" s="88"/>
      <c r="P171" s="234">
        <f>O171*H171</f>
        <v>0</v>
      </c>
      <c r="Q171" s="234">
        <v>0.00020000000000000001</v>
      </c>
      <c r="R171" s="234">
        <f>Q171*H171</f>
        <v>0.0014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308</v>
      </c>
      <c r="AT171" s="236" t="s">
        <v>469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243</v>
      </c>
      <c r="BM171" s="236" t="s">
        <v>4422</v>
      </c>
    </row>
    <row r="172" s="2" customFormat="1" ht="24.15" customHeight="1">
      <c r="A172" s="35"/>
      <c r="B172" s="36"/>
      <c r="C172" s="224" t="s">
        <v>368</v>
      </c>
      <c r="D172" s="224" t="s">
        <v>184</v>
      </c>
      <c r="E172" s="225" t="s">
        <v>3241</v>
      </c>
      <c r="F172" s="226" t="s">
        <v>3242</v>
      </c>
      <c r="G172" s="227" t="s">
        <v>220</v>
      </c>
      <c r="H172" s="228">
        <v>4.4119999999999999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243</v>
      </c>
      <c r="AT172" s="236" t="s">
        <v>184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243</v>
      </c>
      <c r="BM172" s="236" t="s">
        <v>4423</v>
      </c>
    </row>
    <row r="173" s="2" customFormat="1" ht="33" customHeight="1">
      <c r="A173" s="35"/>
      <c r="B173" s="36"/>
      <c r="C173" s="224" t="s">
        <v>372</v>
      </c>
      <c r="D173" s="224" t="s">
        <v>184</v>
      </c>
      <c r="E173" s="225" t="s">
        <v>3244</v>
      </c>
      <c r="F173" s="226" t="s">
        <v>3245</v>
      </c>
      <c r="G173" s="227" t="s">
        <v>220</v>
      </c>
      <c r="H173" s="228">
        <v>13.236000000000001</v>
      </c>
      <c r="I173" s="229"/>
      <c r="J173" s="230">
        <f>ROUND(I173*H173,2)</f>
        <v>0</v>
      </c>
      <c r="K173" s="231"/>
      <c r="L173" s="41"/>
      <c r="M173" s="232" t="s">
        <v>1</v>
      </c>
      <c r="N173" s="233" t="s">
        <v>38</v>
      </c>
      <c r="O173" s="88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243</v>
      </c>
      <c r="AT173" s="236" t="s">
        <v>184</v>
      </c>
      <c r="AU173" s="236" t="s">
        <v>82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243</v>
      </c>
      <c r="BM173" s="236" t="s">
        <v>4424</v>
      </c>
    </row>
    <row r="174" s="12" customFormat="1" ht="25.92" customHeight="1">
      <c r="A174" s="12"/>
      <c r="B174" s="208"/>
      <c r="C174" s="209"/>
      <c r="D174" s="210" t="s">
        <v>72</v>
      </c>
      <c r="E174" s="211" t="s">
        <v>146</v>
      </c>
      <c r="F174" s="211" t="s">
        <v>3022</v>
      </c>
      <c r="G174" s="209"/>
      <c r="H174" s="209"/>
      <c r="I174" s="212"/>
      <c r="J174" s="213">
        <f>BK174</f>
        <v>0</v>
      </c>
      <c r="K174" s="209"/>
      <c r="L174" s="214"/>
      <c r="M174" s="215"/>
      <c r="N174" s="216"/>
      <c r="O174" s="216"/>
      <c r="P174" s="217">
        <f>P175</f>
        <v>0</v>
      </c>
      <c r="Q174" s="216"/>
      <c r="R174" s="217">
        <f>R175</f>
        <v>0</v>
      </c>
      <c r="S174" s="216"/>
      <c r="T174" s="218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9" t="s">
        <v>202</v>
      </c>
      <c r="AT174" s="220" t="s">
        <v>72</v>
      </c>
      <c r="AU174" s="220" t="s">
        <v>73</v>
      </c>
      <c r="AY174" s="219" t="s">
        <v>182</v>
      </c>
      <c r="BK174" s="221">
        <f>BK175</f>
        <v>0</v>
      </c>
    </row>
    <row r="175" s="12" customFormat="1" ht="22.8" customHeight="1">
      <c r="A175" s="12"/>
      <c r="B175" s="208"/>
      <c r="C175" s="209"/>
      <c r="D175" s="210" t="s">
        <v>72</v>
      </c>
      <c r="E175" s="222" t="s">
        <v>3023</v>
      </c>
      <c r="F175" s="222" t="s">
        <v>3024</v>
      </c>
      <c r="G175" s="209"/>
      <c r="H175" s="209"/>
      <c r="I175" s="212"/>
      <c r="J175" s="223">
        <f>BK175</f>
        <v>0</v>
      </c>
      <c r="K175" s="209"/>
      <c r="L175" s="214"/>
      <c r="M175" s="215"/>
      <c r="N175" s="216"/>
      <c r="O175" s="216"/>
      <c r="P175" s="217">
        <f>SUM(P176:P177)</f>
        <v>0</v>
      </c>
      <c r="Q175" s="216"/>
      <c r="R175" s="217">
        <f>SUM(R176:R177)</f>
        <v>0</v>
      </c>
      <c r="S175" s="216"/>
      <c r="T175" s="218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9" t="s">
        <v>202</v>
      </c>
      <c r="AT175" s="220" t="s">
        <v>72</v>
      </c>
      <c r="AU175" s="220" t="s">
        <v>80</v>
      </c>
      <c r="AY175" s="219" t="s">
        <v>182</v>
      </c>
      <c r="BK175" s="221">
        <f>SUM(BK176:BK177)</f>
        <v>0</v>
      </c>
    </row>
    <row r="176" s="2" customFormat="1" ht="16.5" customHeight="1">
      <c r="A176" s="35"/>
      <c r="B176" s="36"/>
      <c r="C176" s="224" t="s">
        <v>376</v>
      </c>
      <c r="D176" s="224" t="s">
        <v>184</v>
      </c>
      <c r="E176" s="225" t="s">
        <v>3025</v>
      </c>
      <c r="F176" s="226" t="s">
        <v>3026</v>
      </c>
      <c r="G176" s="227" t="s">
        <v>1177</v>
      </c>
      <c r="H176" s="228">
        <v>1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3027</v>
      </c>
      <c r="AT176" s="236" t="s">
        <v>184</v>
      </c>
      <c r="AU176" s="236" t="s">
        <v>82</v>
      </c>
      <c r="AY176" s="14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80</v>
      </c>
      <c r="BK176" s="237">
        <f>ROUND(I176*H176,2)</f>
        <v>0</v>
      </c>
      <c r="BL176" s="14" t="s">
        <v>3027</v>
      </c>
      <c r="BM176" s="236" t="s">
        <v>4425</v>
      </c>
    </row>
    <row r="177" s="2" customFormat="1" ht="16.5" customHeight="1">
      <c r="A177" s="35"/>
      <c r="B177" s="36"/>
      <c r="C177" s="224" t="s">
        <v>380</v>
      </c>
      <c r="D177" s="224" t="s">
        <v>184</v>
      </c>
      <c r="E177" s="225" t="s">
        <v>3029</v>
      </c>
      <c r="F177" s="226" t="s">
        <v>3030</v>
      </c>
      <c r="G177" s="227" t="s">
        <v>1177</v>
      </c>
      <c r="H177" s="228">
        <v>1</v>
      </c>
      <c r="I177" s="229"/>
      <c r="J177" s="230">
        <f>ROUND(I177*H177,2)</f>
        <v>0</v>
      </c>
      <c r="K177" s="231"/>
      <c r="L177" s="41"/>
      <c r="M177" s="238" t="s">
        <v>1</v>
      </c>
      <c r="N177" s="239" t="s">
        <v>38</v>
      </c>
      <c r="O177" s="240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3027</v>
      </c>
      <c r="AT177" s="236" t="s">
        <v>184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3027</v>
      </c>
      <c r="BM177" s="236" t="s">
        <v>4426</v>
      </c>
    </row>
    <row r="178" s="2" customFormat="1" ht="6.96" customHeight="1">
      <c r="A178" s="35"/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hjLU+Lt81AzwrhwKjTcylG+tzWU5hlY+iySxPHsvUmAv+6GaCsJUN5IwHvhUkL0c5gFWcG5Neir7loVBiQo4rA==" hashValue="rObElAqcWUrtkUtzq2491dEGPq9hfHqZdgddkLWI67dU7cp3ltDQk2KPOckATvZBvZc/qFiny5B4g0SoL/fQ+w==" algorithmName="SHA-512" password="CC35"/>
  <autoFilter ref="C124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4296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4427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ROUND((SUM(BE125:BE154)),  2)</f>
        <v>0</v>
      </c>
      <c r="G35" s="35"/>
      <c r="H35" s="35"/>
      <c r="I35" s="161">
        <v>0.20999999999999999</v>
      </c>
      <c r="J35" s="160">
        <f>ROUND(((SUM(BE125:BE154))*I35),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ROUND((SUM(BF125:BF154)),  2)</f>
        <v>0</v>
      </c>
      <c r="G36" s="35"/>
      <c r="H36" s="35"/>
      <c r="I36" s="161">
        <v>0.12</v>
      </c>
      <c r="J36" s="160">
        <f>ROUND(((SUM(BF125:BF154))*I36),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ROUND((SUM(BG125:BG154)),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ROUND((SUM(BH125:BH154)),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ROUND((SUM(BI125:BI154)),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4296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02 - Zařízení 2 - Větrání zázemí ve 2.PP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411</v>
      </c>
      <c r="E100" s="193"/>
      <c r="F100" s="193"/>
      <c r="G100" s="193"/>
      <c r="H100" s="193"/>
      <c r="I100" s="193"/>
      <c r="J100" s="194">
        <f>J127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3040</v>
      </c>
      <c r="E101" s="193"/>
      <c r="F101" s="193"/>
      <c r="G101" s="193"/>
      <c r="H101" s="193"/>
      <c r="I101" s="193"/>
      <c r="J101" s="194">
        <f>J132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2956</v>
      </c>
      <c r="E102" s="188"/>
      <c r="F102" s="188"/>
      <c r="G102" s="188"/>
      <c r="H102" s="188"/>
      <c r="I102" s="188"/>
      <c r="J102" s="189">
        <f>J151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30"/>
      <c r="D103" s="192" t="s">
        <v>2957</v>
      </c>
      <c r="E103" s="193"/>
      <c r="F103" s="193"/>
      <c r="G103" s="193"/>
      <c r="H103" s="193"/>
      <c r="I103" s="193"/>
      <c r="J103" s="194">
        <f>J152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149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4296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2953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E11</f>
        <v>02 - Zařízení 2 - Větrání zázemí ve 2.PP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 xml:space="preserve"> </v>
      </c>
      <c r="G119" s="37"/>
      <c r="H119" s="37"/>
      <c r="I119" s="29" t="s">
        <v>22</v>
      </c>
      <c r="J119" s="76" t="str">
        <f>IF(J14="","",J14)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 xml:space="preserve"> 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P126+P151</f>
        <v>0</v>
      </c>
      <c r="Q125" s="101"/>
      <c r="R125" s="205">
        <f>R126+R151</f>
        <v>0.35488999999999998</v>
      </c>
      <c r="S125" s="101"/>
      <c r="T125" s="206">
        <f>T126+T151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BK126+BK151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P127+P132</f>
        <v>0</v>
      </c>
      <c r="Q126" s="216"/>
      <c r="R126" s="217">
        <f>R127+R132</f>
        <v>0.35488999999999998</v>
      </c>
      <c r="S126" s="216"/>
      <c r="T126" s="218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BK127+BK132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1583</v>
      </c>
      <c r="F127" s="222" t="s">
        <v>1584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SUM(P128:P131)</f>
        <v>0</v>
      </c>
      <c r="Q127" s="216"/>
      <c r="R127" s="217">
        <f>SUM(R128:R131)</f>
        <v>0.039829999999999997</v>
      </c>
      <c r="S127" s="216"/>
      <c r="T127" s="218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SUM(BK128:BK131)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4298</v>
      </c>
      <c r="F128" s="226" t="s">
        <v>4299</v>
      </c>
      <c r="G128" s="227" t="s">
        <v>197</v>
      </c>
      <c r="H128" s="228">
        <v>14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0.00022000000000000001</v>
      </c>
      <c r="R128" s="234">
        <f>Q128*H128</f>
        <v>0.0030800000000000003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4428</v>
      </c>
    </row>
    <row r="129" s="2" customFormat="1" ht="24.15" customHeight="1">
      <c r="A129" s="35"/>
      <c r="B129" s="36"/>
      <c r="C129" s="243" t="s">
        <v>82</v>
      </c>
      <c r="D129" s="243" t="s">
        <v>469</v>
      </c>
      <c r="E129" s="244" t="s">
        <v>4304</v>
      </c>
      <c r="F129" s="245" t="s">
        <v>4305</v>
      </c>
      <c r="G129" s="246" t="s">
        <v>197</v>
      </c>
      <c r="H129" s="247">
        <v>14.699999999999999</v>
      </c>
      <c r="I129" s="248"/>
      <c r="J129" s="249">
        <f>ROUND(I129*H129,2)</f>
        <v>0</v>
      </c>
      <c r="K129" s="250"/>
      <c r="L129" s="251"/>
      <c r="M129" s="252" t="s">
        <v>1</v>
      </c>
      <c r="N129" s="253" t="s">
        <v>38</v>
      </c>
      <c r="O129" s="88"/>
      <c r="P129" s="234">
        <f>O129*H129</f>
        <v>0</v>
      </c>
      <c r="Q129" s="234">
        <v>0.0025000000000000001</v>
      </c>
      <c r="R129" s="234">
        <f>Q129*H129</f>
        <v>0.036749999999999998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308</v>
      </c>
      <c r="AT129" s="236" t="s">
        <v>469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4429</v>
      </c>
    </row>
    <row r="130" s="2" customFormat="1" ht="24.15" customHeight="1">
      <c r="A130" s="35"/>
      <c r="B130" s="36"/>
      <c r="C130" s="224" t="s">
        <v>194</v>
      </c>
      <c r="D130" s="224" t="s">
        <v>184</v>
      </c>
      <c r="E130" s="225" t="s">
        <v>1678</v>
      </c>
      <c r="F130" s="226" t="s">
        <v>1679</v>
      </c>
      <c r="G130" s="227" t="s">
        <v>220</v>
      </c>
      <c r="H130" s="228">
        <v>0.040000000000000001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243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4430</v>
      </c>
    </row>
    <row r="131" s="2" customFormat="1" ht="33" customHeight="1">
      <c r="A131" s="35"/>
      <c r="B131" s="36"/>
      <c r="C131" s="224" t="s">
        <v>187</v>
      </c>
      <c r="D131" s="224" t="s">
        <v>184</v>
      </c>
      <c r="E131" s="225" t="s">
        <v>1682</v>
      </c>
      <c r="F131" s="226" t="s">
        <v>1683</v>
      </c>
      <c r="G131" s="227" t="s">
        <v>220</v>
      </c>
      <c r="H131" s="228">
        <v>0.12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243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4431</v>
      </c>
    </row>
    <row r="132" s="12" customFormat="1" ht="22.8" customHeight="1">
      <c r="A132" s="12"/>
      <c r="B132" s="208"/>
      <c r="C132" s="209"/>
      <c r="D132" s="210" t="s">
        <v>72</v>
      </c>
      <c r="E132" s="222" t="s">
        <v>3228</v>
      </c>
      <c r="F132" s="222" t="s">
        <v>116</v>
      </c>
      <c r="G132" s="209"/>
      <c r="H132" s="209"/>
      <c r="I132" s="212"/>
      <c r="J132" s="223">
        <f>BK132</f>
        <v>0</v>
      </c>
      <c r="K132" s="209"/>
      <c r="L132" s="214"/>
      <c r="M132" s="215"/>
      <c r="N132" s="216"/>
      <c r="O132" s="216"/>
      <c r="P132" s="217">
        <f>SUM(P133:P150)</f>
        <v>0</v>
      </c>
      <c r="Q132" s="216"/>
      <c r="R132" s="217">
        <f>SUM(R133:R150)</f>
        <v>0.31506000000000001</v>
      </c>
      <c r="S132" s="216"/>
      <c r="T132" s="218">
        <f>SUM(T133:T150)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82</v>
      </c>
      <c r="AT132" s="220" t="s">
        <v>72</v>
      </c>
      <c r="AU132" s="220" t="s">
        <v>80</v>
      </c>
      <c r="AY132" s="219" t="s">
        <v>182</v>
      </c>
      <c r="BK132" s="221">
        <f>SUM(BK133:BK150)</f>
        <v>0</v>
      </c>
    </row>
    <row r="133" s="2" customFormat="1" ht="24.15" customHeight="1">
      <c r="A133" s="35"/>
      <c r="B133" s="36"/>
      <c r="C133" s="224" t="s">
        <v>202</v>
      </c>
      <c r="D133" s="224" t="s">
        <v>184</v>
      </c>
      <c r="E133" s="225" t="s">
        <v>4432</v>
      </c>
      <c r="F133" s="226" t="s">
        <v>4433</v>
      </c>
      <c r="G133" s="227" t="s">
        <v>241</v>
      </c>
      <c r="H133" s="228">
        <v>7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243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4434</v>
      </c>
    </row>
    <row r="134" s="2" customFormat="1" ht="24.15" customHeight="1">
      <c r="A134" s="35"/>
      <c r="B134" s="36"/>
      <c r="C134" s="243" t="s">
        <v>206</v>
      </c>
      <c r="D134" s="243" t="s">
        <v>469</v>
      </c>
      <c r="E134" s="244" t="s">
        <v>4435</v>
      </c>
      <c r="F134" s="245" t="s">
        <v>4436</v>
      </c>
      <c r="G134" s="246" t="s">
        <v>241</v>
      </c>
      <c r="H134" s="247">
        <v>3</v>
      </c>
      <c r="I134" s="248"/>
      <c r="J134" s="249">
        <f>ROUND(I134*H134,2)</f>
        <v>0</v>
      </c>
      <c r="K134" s="250"/>
      <c r="L134" s="251"/>
      <c r="M134" s="252" t="s">
        <v>1</v>
      </c>
      <c r="N134" s="253" t="s">
        <v>38</v>
      </c>
      <c r="O134" s="88"/>
      <c r="P134" s="234">
        <f>O134*H134</f>
        <v>0</v>
      </c>
      <c r="Q134" s="234">
        <v>0.00014999999999999999</v>
      </c>
      <c r="R134" s="234">
        <f>Q134*H134</f>
        <v>0.00044999999999999999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308</v>
      </c>
      <c r="AT134" s="236" t="s">
        <v>469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4437</v>
      </c>
    </row>
    <row r="135" s="2" customFormat="1" ht="24.15" customHeight="1">
      <c r="A135" s="35"/>
      <c r="B135" s="36"/>
      <c r="C135" s="243" t="s">
        <v>210</v>
      </c>
      <c r="D135" s="243" t="s">
        <v>469</v>
      </c>
      <c r="E135" s="244" t="s">
        <v>4438</v>
      </c>
      <c r="F135" s="245" t="s">
        <v>4439</v>
      </c>
      <c r="G135" s="246" t="s">
        <v>241</v>
      </c>
      <c r="H135" s="247">
        <v>3</v>
      </c>
      <c r="I135" s="248"/>
      <c r="J135" s="249">
        <f>ROUND(I135*H135,2)</f>
        <v>0</v>
      </c>
      <c r="K135" s="250"/>
      <c r="L135" s="251"/>
      <c r="M135" s="252" t="s">
        <v>1</v>
      </c>
      <c r="N135" s="253" t="s">
        <v>38</v>
      </c>
      <c r="O135" s="88"/>
      <c r="P135" s="234">
        <f>O135*H135</f>
        <v>0</v>
      </c>
      <c r="Q135" s="234">
        <v>0.00029999999999999997</v>
      </c>
      <c r="R135" s="234">
        <f>Q135*H135</f>
        <v>0.00089999999999999998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308</v>
      </c>
      <c r="AT135" s="236" t="s">
        <v>469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4440</v>
      </c>
    </row>
    <row r="136" s="2" customFormat="1" ht="24.15" customHeight="1">
      <c r="A136" s="35"/>
      <c r="B136" s="36"/>
      <c r="C136" s="243" t="s">
        <v>214</v>
      </c>
      <c r="D136" s="243" t="s">
        <v>469</v>
      </c>
      <c r="E136" s="244" t="s">
        <v>4441</v>
      </c>
      <c r="F136" s="245" t="s">
        <v>4442</v>
      </c>
      <c r="G136" s="246" t="s">
        <v>241</v>
      </c>
      <c r="H136" s="247">
        <v>2</v>
      </c>
      <c r="I136" s="248"/>
      <c r="J136" s="249">
        <f>ROUND(I136*H136,2)</f>
        <v>0</v>
      </c>
      <c r="K136" s="250"/>
      <c r="L136" s="251"/>
      <c r="M136" s="252" t="s">
        <v>1</v>
      </c>
      <c r="N136" s="253" t="s">
        <v>38</v>
      </c>
      <c r="O136" s="88"/>
      <c r="P136" s="234">
        <f>O136*H136</f>
        <v>0</v>
      </c>
      <c r="Q136" s="234">
        <v>0.00029999999999999997</v>
      </c>
      <c r="R136" s="234">
        <f>Q136*H136</f>
        <v>0.00059999999999999995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308</v>
      </c>
      <c r="AT136" s="236" t="s">
        <v>469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4443</v>
      </c>
    </row>
    <row r="137" s="2" customFormat="1" ht="24.15" customHeight="1">
      <c r="A137" s="35"/>
      <c r="B137" s="36"/>
      <c r="C137" s="224" t="s">
        <v>189</v>
      </c>
      <c r="D137" s="224" t="s">
        <v>184</v>
      </c>
      <c r="E137" s="225" t="s">
        <v>4444</v>
      </c>
      <c r="F137" s="226" t="s">
        <v>4445</v>
      </c>
      <c r="G137" s="227" t="s">
        <v>241</v>
      </c>
      <c r="H137" s="228">
        <v>4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243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4446</v>
      </c>
    </row>
    <row r="138" s="2" customFormat="1" ht="16.5" customHeight="1">
      <c r="A138" s="35"/>
      <c r="B138" s="36"/>
      <c r="C138" s="243" t="s">
        <v>136</v>
      </c>
      <c r="D138" s="243" t="s">
        <v>469</v>
      </c>
      <c r="E138" s="244" t="s">
        <v>4447</v>
      </c>
      <c r="F138" s="245" t="s">
        <v>4448</v>
      </c>
      <c r="G138" s="246" t="s">
        <v>241</v>
      </c>
      <c r="H138" s="247">
        <v>2</v>
      </c>
      <c r="I138" s="248"/>
      <c r="J138" s="249">
        <f>ROUND(I138*H138,2)</f>
        <v>0</v>
      </c>
      <c r="K138" s="250"/>
      <c r="L138" s="251"/>
      <c r="M138" s="252" t="s">
        <v>1</v>
      </c>
      <c r="N138" s="253" t="s">
        <v>38</v>
      </c>
      <c r="O138" s="88"/>
      <c r="P138" s="234">
        <f>O138*H138</f>
        <v>0</v>
      </c>
      <c r="Q138" s="234">
        <v>0.0038999999999999998</v>
      </c>
      <c r="R138" s="234">
        <f>Q138*H138</f>
        <v>0.0077999999999999996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308</v>
      </c>
      <c r="AT138" s="236" t="s">
        <v>469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4449</v>
      </c>
    </row>
    <row r="139" s="2" customFormat="1" ht="16.5" customHeight="1">
      <c r="A139" s="35"/>
      <c r="B139" s="36"/>
      <c r="C139" s="243" t="s">
        <v>139</v>
      </c>
      <c r="D139" s="243" t="s">
        <v>469</v>
      </c>
      <c r="E139" s="244" t="s">
        <v>4450</v>
      </c>
      <c r="F139" s="245" t="s">
        <v>4451</v>
      </c>
      <c r="G139" s="246" t="s">
        <v>241</v>
      </c>
      <c r="H139" s="247">
        <v>2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38</v>
      </c>
      <c r="O139" s="88"/>
      <c r="P139" s="234">
        <f>O139*H139</f>
        <v>0</v>
      </c>
      <c r="Q139" s="234">
        <v>0.0054000000000000003</v>
      </c>
      <c r="R139" s="234">
        <f>Q139*H139</f>
        <v>0.010800000000000001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308</v>
      </c>
      <c r="AT139" s="236" t="s">
        <v>469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4452</v>
      </c>
    </row>
    <row r="140" s="2" customFormat="1" ht="24.15" customHeight="1">
      <c r="A140" s="35"/>
      <c r="B140" s="36"/>
      <c r="C140" s="224" t="s">
        <v>8</v>
      </c>
      <c r="D140" s="224" t="s">
        <v>184</v>
      </c>
      <c r="E140" s="225" t="s">
        <v>4453</v>
      </c>
      <c r="F140" s="226" t="s">
        <v>4454</v>
      </c>
      <c r="G140" s="227" t="s">
        <v>241</v>
      </c>
      <c r="H140" s="228">
        <v>2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243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4455</v>
      </c>
    </row>
    <row r="141" s="2" customFormat="1" ht="24.15" customHeight="1">
      <c r="A141" s="35"/>
      <c r="B141" s="36"/>
      <c r="C141" s="243" t="s">
        <v>142</v>
      </c>
      <c r="D141" s="243" t="s">
        <v>469</v>
      </c>
      <c r="E141" s="244" t="s">
        <v>4456</v>
      </c>
      <c r="F141" s="245" t="s">
        <v>4457</v>
      </c>
      <c r="G141" s="246" t="s">
        <v>241</v>
      </c>
      <c r="H141" s="247">
        <v>1</v>
      </c>
      <c r="I141" s="248"/>
      <c r="J141" s="249">
        <f>ROUND(I141*H141,2)</f>
        <v>0</v>
      </c>
      <c r="K141" s="250"/>
      <c r="L141" s="251"/>
      <c r="M141" s="252" t="s">
        <v>1</v>
      </c>
      <c r="N141" s="253" t="s">
        <v>38</v>
      </c>
      <c r="O141" s="88"/>
      <c r="P141" s="234">
        <f>O141*H141</f>
        <v>0</v>
      </c>
      <c r="Q141" s="234">
        <v>0.0067000000000000002</v>
      </c>
      <c r="R141" s="234">
        <f>Q141*H141</f>
        <v>0.0067000000000000002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308</v>
      </c>
      <c r="AT141" s="236" t="s">
        <v>469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4458</v>
      </c>
    </row>
    <row r="142" s="2" customFormat="1" ht="24.15" customHeight="1">
      <c r="A142" s="35"/>
      <c r="B142" s="36"/>
      <c r="C142" s="243" t="s">
        <v>145</v>
      </c>
      <c r="D142" s="243" t="s">
        <v>469</v>
      </c>
      <c r="E142" s="244" t="s">
        <v>4459</v>
      </c>
      <c r="F142" s="245" t="s">
        <v>4460</v>
      </c>
      <c r="G142" s="246" t="s">
        <v>241</v>
      </c>
      <c r="H142" s="247">
        <v>1</v>
      </c>
      <c r="I142" s="248"/>
      <c r="J142" s="249">
        <f>ROUND(I142*H142,2)</f>
        <v>0</v>
      </c>
      <c r="K142" s="250"/>
      <c r="L142" s="251"/>
      <c r="M142" s="252" t="s">
        <v>1</v>
      </c>
      <c r="N142" s="253" t="s">
        <v>38</v>
      </c>
      <c r="O142" s="88"/>
      <c r="P142" s="234">
        <f>O142*H142</f>
        <v>0</v>
      </c>
      <c r="Q142" s="234">
        <v>0.0047999999999999996</v>
      </c>
      <c r="R142" s="234">
        <f>Q142*H142</f>
        <v>0.0047999999999999996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308</v>
      </c>
      <c r="AT142" s="236" t="s">
        <v>469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4461</v>
      </c>
    </row>
    <row r="143" s="2" customFormat="1" ht="37.8" customHeight="1">
      <c r="A143" s="35"/>
      <c r="B143" s="36"/>
      <c r="C143" s="224" t="s">
        <v>238</v>
      </c>
      <c r="D143" s="224" t="s">
        <v>184</v>
      </c>
      <c r="E143" s="225" t="s">
        <v>4348</v>
      </c>
      <c r="F143" s="226" t="s">
        <v>4349</v>
      </c>
      <c r="G143" s="227" t="s">
        <v>236</v>
      </c>
      <c r="H143" s="228">
        <v>6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0.0016800000000000001</v>
      </c>
      <c r="R143" s="234">
        <f>Q143*H143</f>
        <v>0.01008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243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4462</v>
      </c>
    </row>
    <row r="144" s="2" customFormat="1" ht="37.8" customHeight="1">
      <c r="A144" s="35"/>
      <c r="B144" s="36"/>
      <c r="C144" s="224" t="s">
        <v>243</v>
      </c>
      <c r="D144" s="224" t="s">
        <v>184</v>
      </c>
      <c r="E144" s="225" t="s">
        <v>4463</v>
      </c>
      <c r="F144" s="226" t="s">
        <v>4464</v>
      </c>
      <c r="G144" s="227" t="s">
        <v>236</v>
      </c>
      <c r="H144" s="228">
        <v>41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0.0034499999999999999</v>
      </c>
      <c r="R144" s="234">
        <f>Q144*H144</f>
        <v>0.14144999999999999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243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4465</v>
      </c>
    </row>
    <row r="145" s="2" customFormat="1" ht="33" customHeight="1">
      <c r="A145" s="35"/>
      <c r="B145" s="36"/>
      <c r="C145" s="224" t="s">
        <v>247</v>
      </c>
      <c r="D145" s="224" t="s">
        <v>184</v>
      </c>
      <c r="E145" s="225" t="s">
        <v>4466</v>
      </c>
      <c r="F145" s="226" t="s">
        <v>4467</v>
      </c>
      <c r="G145" s="227" t="s">
        <v>236</v>
      </c>
      <c r="H145" s="228">
        <v>4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243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243</v>
      </c>
      <c r="BM145" s="236" t="s">
        <v>4468</v>
      </c>
    </row>
    <row r="146" s="2" customFormat="1" ht="24.15" customHeight="1">
      <c r="A146" s="35"/>
      <c r="B146" s="36"/>
      <c r="C146" s="243" t="s">
        <v>251</v>
      </c>
      <c r="D146" s="243" t="s">
        <v>469</v>
      </c>
      <c r="E146" s="244" t="s">
        <v>4469</v>
      </c>
      <c r="F146" s="245" t="s">
        <v>4470</v>
      </c>
      <c r="G146" s="246" t="s">
        <v>236</v>
      </c>
      <c r="H146" s="247">
        <v>4.7999999999999998</v>
      </c>
      <c r="I146" s="248"/>
      <c r="J146" s="249">
        <f>ROUND(I146*H146,2)</f>
        <v>0</v>
      </c>
      <c r="K146" s="250"/>
      <c r="L146" s="251"/>
      <c r="M146" s="252" t="s">
        <v>1</v>
      </c>
      <c r="N146" s="253" t="s">
        <v>38</v>
      </c>
      <c r="O146" s="88"/>
      <c r="P146" s="234">
        <f>O146*H146</f>
        <v>0</v>
      </c>
      <c r="Q146" s="234">
        <v>0.0126</v>
      </c>
      <c r="R146" s="234">
        <f>Q146*H146</f>
        <v>0.060479999999999999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308</v>
      </c>
      <c r="AT146" s="236" t="s">
        <v>469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243</v>
      </c>
      <c r="BM146" s="236" t="s">
        <v>4471</v>
      </c>
    </row>
    <row r="147" s="2" customFormat="1" ht="37.8" customHeight="1">
      <c r="A147" s="35"/>
      <c r="B147" s="36"/>
      <c r="C147" s="224" t="s">
        <v>255</v>
      </c>
      <c r="D147" s="224" t="s">
        <v>184</v>
      </c>
      <c r="E147" s="225" t="s">
        <v>4472</v>
      </c>
      <c r="F147" s="226" t="s">
        <v>4473</v>
      </c>
      <c r="G147" s="227" t="s">
        <v>241</v>
      </c>
      <c r="H147" s="228">
        <v>1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243</v>
      </c>
      <c r="AT147" s="236" t="s">
        <v>184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243</v>
      </c>
      <c r="BM147" s="236" t="s">
        <v>4474</v>
      </c>
    </row>
    <row r="148" s="2" customFormat="1" ht="37.8" customHeight="1">
      <c r="A148" s="35"/>
      <c r="B148" s="36"/>
      <c r="C148" s="243" t="s">
        <v>259</v>
      </c>
      <c r="D148" s="243" t="s">
        <v>469</v>
      </c>
      <c r="E148" s="244" t="s">
        <v>4475</v>
      </c>
      <c r="F148" s="245" t="s">
        <v>4476</v>
      </c>
      <c r="G148" s="246" t="s">
        <v>241</v>
      </c>
      <c r="H148" s="247">
        <v>1</v>
      </c>
      <c r="I148" s="248"/>
      <c r="J148" s="249">
        <f>ROUND(I148*H148,2)</f>
        <v>0</v>
      </c>
      <c r="K148" s="250"/>
      <c r="L148" s="251"/>
      <c r="M148" s="252" t="s">
        <v>1</v>
      </c>
      <c r="N148" s="253" t="s">
        <v>38</v>
      </c>
      <c r="O148" s="88"/>
      <c r="P148" s="234">
        <f>O148*H148</f>
        <v>0</v>
      </c>
      <c r="Q148" s="234">
        <v>0.070999999999999994</v>
      </c>
      <c r="R148" s="234">
        <f>Q148*H148</f>
        <v>0.070999999999999994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308</v>
      </c>
      <c r="AT148" s="236" t="s">
        <v>469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243</v>
      </c>
      <c r="BM148" s="236" t="s">
        <v>4477</v>
      </c>
    </row>
    <row r="149" s="2" customFormat="1" ht="24.15" customHeight="1">
      <c r="A149" s="35"/>
      <c r="B149" s="36"/>
      <c r="C149" s="224" t="s">
        <v>7</v>
      </c>
      <c r="D149" s="224" t="s">
        <v>184</v>
      </c>
      <c r="E149" s="225" t="s">
        <v>3241</v>
      </c>
      <c r="F149" s="226" t="s">
        <v>3242</v>
      </c>
      <c r="G149" s="227" t="s">
        <v>220</v>
      </c>
      <c r="H149" s="228">
        <v>0.315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243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243</v>
      </c>
      <c r="BM149" s="236" t="s">
        <v>4478</v>
      </c>
    </row>
    <row r="150" s="2" customFormat="1" ht="33" customHeight="1">
      <c r="A150" s="35"/>
      <c r="B150" s="36"/>
      <c r="C150" s="224" t="s">
        <v>266</v>
      </c>
      <c r="D150" s="224" t="s">
        <v>184</v>
      </c>
      <c r="E150" s="225" t="s">
        <v>3244</v>
      </c>
      <c r="F150" s="226" t="s">
        <v>3245</v>
      </c>
      <c r="G150" s="227" t="s">
        <v>220</v>
      </c>
      <c r="H150" s="228">
        <v>0.94499999999999995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243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243</v>
      </c>
      <c r="BM150" s="236" t="s">
        <v>4479</v>
      </c>
    </row>
    <row r="151" s="12" customFormat="1" ht="25.92" customHeight="1">
      <c r="A151" s="12"/>
      <c r="B151" s="208"/>
      <c r="C151" s="209"/>
      <c r="D151" s="210" t="s">
        <v>72</v>
      </c>
      <c r="E151" s="211" t="s">
        <v>146</v>
      </c>
      <c r="F151" s="211" t="s">
        <v>3022</v>
      </c>
      <c r="G151" s="209"/>
      <c r="H151" s="209"/>
      <c r="I151" s="212"/>
      <c r="J151" s="213">
        <f>BK151</f>
        <v>0</v>
      </c>
      <c r="K151" s="209"/>
      <c r="L151" s="214"/>
      <c r="M151" s="215"/>
      <c r="N151" s="216"/>
      <c r="O151" s="216"/>
      <c r="P151" s="217">
        <f>P152</f>
        <v>0</v>
      </c>
      <c r="Q151" s="216"/>
      <c r="R151" s="217">
        <f>R152</f>
        <v>0</v>
      </c>
      <c r="S151" s="216"/>
      <c r="T151" s="218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9" t="s">
        <v>202</v>
      </c>
      <c r="AT151" s="220" t="s">
        <v>72</v>
      </c>
      <c r="AU151" s="220" t="s">
        <v>73</v>
      </c>
      <c r="AY151" s="219" t="s">
        <v>182</v>
      </c>
      <c r="BK151" s="221">
        <f>BK152</f>
        <v>0</v>
      </c>
    </row>
    <row r="152" s="12" customFormat="1" ht="22.8" customHeight="1">
      <c r="A152" s="12"/>
      <c r="B152" s="208"/>
      <c r="C152" s="209"/>
      <c r="D152" s="210" t="s">
        <v>72</v>
      </c>
      <c r="E152" s="222" t="s">
        <v>3023</v>
      </c>
      <c r="F152" s="222" t="s">
        <v>3024</v>
      </c>
      <c r="G152" s="209"/>
      <c r="H152" s="209"/>
      <c r="I152" s="212"/>
      <c r="J152" s="223">
        <f>BK152</f>
        <v>0</v>
      </c>
      <c r="K152" s="209"/>
      <c r="L152" s="214"/>
      <c r="M152" s="215"/>
      <c r="N152" s="216"/>
      <c r="O152" s="216"/>
      <c r="P152" s="217">
        <f>SUM(P153:P154)</f>
        <v>0</v>
      </c>
      <c r="Q152" s="216"/>
      <c r="R152" s="217">
        <f>SUM(R153:R154)</f>
        <v>0</v>
      </c>
      <c r="S152" s="216"/>
      <c r="T152" s="218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9" t="s">
        <v>202</v>
      </c>
      <c r="AT152" s="220" t="s">
        <v>72</v>
      </c>
      <c r="AU152" s="220" t="s">
        <v>80</v>
      </c>
      <c r="AY152" s="219" t="s">
        <v>182</v>
      </c>
      <c r="BK152" s="221">
        <f>SUM(BK153:BK154)</f>
        <v>0</v>
      </c>
    </row>
    <row r="153" s="2" customFormat="1" ht="16.5" customHeight="1">
      <c r="A153" s="35"/>
      <c r="B153" s="36"/>
      <c r="C153" s="224" t="s">
        <v>270</v>
      </c>
      <c r="D153" s="224" t="s">
        <v>184</v>
      </c>
      <c r="E153" s="225" t="s">
        <v>3025</v>
      </c>
      <c r="F153" s="226" t="s">
        <v>3026</v>
      </c>
      <c r="G153" s="227" t="s">
        <v>1177</v>
      </c>
      <c r="H153" s="228">
        <v>1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3027</v>
      </c>
      <c r="AT153" s="236" t="s">
        <v>184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3027</v>
      </c>
      <c r="BM153" s="236" t="s">
        <v>4480</v>
      </c>
    </row>
    <row r="154" s="2" customFormat="1" ht="16.5" customHeight="1">
      <c r="A154" s="35"/>
      <c r="B154" s="36"/>
      <c r="C154" s="224" t="s">
        <v>274</v>
      </c>
      <c r="D154" s="224" t="s">
        <v>184</v>
      </c>
      <c r="E154" s="225" t="s">
        <v>3029</v>
      </c>
      <c r="F154" s="226" t="s">
        <v>3030</v>
      </c>
      <c r="G154" s="227" t="s">
        <v>1177</v>
      </c>
      <c r="H154" s="228">
        <v>1</v>
      </c>
      <c r="I154" s="229"/>
      <c r="J154" s="230">
        <f>ROUND(I154*H154,2)</f>
        <v>0</v>
      </c>
      <c r="K154" s="231"/>
      <c r="L154" s="41"/>
      <c r="M154" s="238" t="s">
        <v>1</v>
      </c>
      <c r="N154" s="239" t="s">
        <v>38</v>
      </c>
      <c r="O154" s="240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3027</v>
      </c>
      <c r="AT154" s="236" t="s">
        <v>184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3027</v>
      </c>
      <c r="BM154" s="236" t="s">
        <v>4481</v>
      </c>
    </row>
    <row r="155" s="2" customFormat="1" ht="6.96" customHeight="1">
      <c r="A155" s="35"/>
      <c r="B155" s="63"/>
      <c r="C155" s="64"/>
      <c r="D155" s="64"/>
      <c r="E155" s="64"/>
      <c r="F155" s="64"/>
      <c r="G155" s="64"/>
      <c r="H155" s="64"/>
      <c r="I155" s="64"/>
      <c r="J155" s="64"/>
      <c r="K155" s="64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zChBWfGE/HriI7c3JQaVigfR2pBmbaO9nYuwqWyQXQ6Wp026Pulcu9n2L4dCA5b3o4dhEO3i0PQpHHCIypXoaw==" hashValue="geAY3+8HZ2VBTz1K7L6XVX8uFxexdoFxO2J5+p/CnoV22ID6JSeH64A86uVyCnQV0A3hMPms4ErwXg0fd+yDsQ==" algorithmName="SHA-512" password="CC35"/>
  <autoFilter ref="C124:K1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4296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4482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ROUND((SUM(BE125:BE152)),  2)</f>
        <v>0</v>
      </c>
      <c r="G35" s="35"/>
      <c r="H35" s="35"/>
      <c r="I35" s="161">
        <v>0.20999999999999999</v>
      </c>
      <c r="J35" s="160">
        <f>ROUND(((SUM(BE125:BE152))*I35),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ROUND((SUM(BF125:BF152)),  2)</f>
        <v>0</v>
      </c>
      <c r="G36" s="35"/>
      <c r="H36" s="35"/>
      <c r="I36" s="161">
        <v>0.12</v>
      </c>
      <c r="J36" s="160">
        <f>ROUND(((SUM(BF125:BF152))*I36),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ROUND((SUM(BG125:BG152)),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ROUND((SUM(BH125:BH152)),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ROUND((SUM(BI125:BI152)),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4296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03 - Zařízení 3 - Odvětrání dílny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411</v>
      </c>
      <c r="E100" s="193"/>
      <c r="F100" s="193"/>
      <c r="G100" s="193"/>
      <c r="H100" s="193"/>
      <c r="I100" s="193"/>
      <c r="J100" s="194">
        <f>J127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3040</v>
      </c>
      <c r="E101" s="193"/>
      <c r="F101" s="193"/>
      <c r="G101" s="193"/>
      <c r="H101" s="193"/>
      <c r="I101" s="193"/>
      <c r="J101" s="194">
        <f>J132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2956</v>
      </c>
      <c r="E102" s="188"/>
      <c r="F102" s="188"/>
      <c r="G102" s="188"/>
      <c r="H102" s="188"/>
      <c r="I102" s="188"/>
      <c r="J102" s="189">
        <f>J149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30"/>
      <c r="D103" s="192" t="s">
        <v>2957</v>
      </c>
      <c r="E103" s="193"/>
      <c r="F103" s="193"/>
      <c r="G103" s="193"/>
      <c r="H103" s="193"/>
      <c r="I103" s="193"/>
      <c r="J103" s="194">
        <f>J150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149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4296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2953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E11</f>
        <v>03 - Zařízení 3 - Odvětrání dílny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 xml:space="preserve"> </v>
      </c>
      <c r="G119" s="37"/>
      <c r="H119" s="37"/>
      <c r="I119" s="29" t="s">
        <v>22</v>
      </c>
      <c r="J119" s="76" t="str">
        <f>IF(J14="","",J14)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 xml:space="preserve"> 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P126+P149</f>
        <v>0</v>
      </c>
      <c r="Q125" s="101"/>
      <c r="R125" s="205">
        <f>R126+R149</f>
        <v>0.036307000000000006</v>
      </c>
      <c r="S125" s="101"/>
      <c r="T125" s="206">
        <f>T126+T149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BK126+BK149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P127+P132</f>
        <v>0</v>
      </c>
      <c r="Q126" s="216"/>
      <c r="R126" s="217">
        <f>R127+R132</f>
        <v>0.036307000000000006</v>
      </c>
      <c r="S126" s="216"/>
      <c r="T126" s="218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BK127+BK132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1583</v>
      </c>
      <c r="F127" s="222" t="s">
        <v>1584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SUM(P128:P131)</f>
        <v>0</v>
      </c>
      <c r="Q127" s="216"/>
      <c r="R127" s="217">
        <f>SUM(R128:R131)</f>
        <v>0.0028450000000000003</v>
      </c>
      <c r="S127" s="216"/>
      <c r="T127" s="218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SUM(BK128:BK131)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4298</v>
      </c>
      <c r="F128" s="226" t="s">
        <v>4299</v>
      </c>
      <c r="G128" s="227" t="s">
        <v>197</v>
      </c>
      <c r="H128" s="228">
        <v>1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0.00022000000000000001</v>
      </c>
      <c r="R128" s="234">
        <f>Q128*H128</f>
        <v>0.00022000000000000001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4483</v>
      </c>
    </row>
    <row r="129" s="2" customFormat="1" ht="24.15" customHeight="1">
      <c r="A129" s="35"/>
      <c r="B129" s="36"/>
      <c r="C129" s="243" t="s">
        <v>82</v>
      </c>
      <c r="D129" s="243" t="s">
        <v>469</v>
      </c>
      <c r="E129" s="244" t="s">
        <v>4304</v>
      </c>
      <c r="F129" s="245" t="s">
        <v>4305</v>
      </c>
      <c r="G129" s="246" t="s">
        <v>197</v>
      </c>
      <c r="H129" s="247">
        <v>1.05</v>
      </c>
      <c r="I129" s="248"/>
      <c r="J129" s="249">
        <f>ROUND(I129*H129,2)</f>
        <v>0</v>
      </c>
      <c r="K129" s="250"/>
      <c r="L129" s="251"/>
      <c r="M129" s="252" t="s">
        <v>1</v>
      </c>
      <c r="N129" s="253" t="s">
        <v>38</v>
      </c>
      <c r="O129" s="88"/>
      <c r="P129" s="234">
        <f>O129*H129</f>
        <v>0</v>
      </c>
      <c r="Q129" s="234">
        <v>0.0025000000000000001</v>
      </c>
      <c r="R129" s="234">
        <f>Q129*H129</f>
        <v>0.0026250000000000002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308</v>
      </c>
      <c r="AT129" s="236" t="s">
        <v>469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4484</v>
      </c>
    </row>
    <row r="130" s="2" customFormat="1" ht="24.15" customHeight="1">
      <c r="A130" s="35"/>
      <c r="B130" s="36"/>
      <c r="C130" s="224" t="s">
        <v>194</v>
      </c>
      <c r="D130" s="224" t="s">
        <v>184</v>
      </c>
      <c r="E130" s="225" t="s">
        <v>1678</v>
      </c>
      <c r="F130" s="226" t="s">
        <v>1679</v>
      </c>
      <c r="G130" s="227" t="s">
        <v>220</v>
      </c>
      <c r="H130" s="228">
        <v>0.0030000000000000001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243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4485</v>
      </c>
    </row>
    <row r="131" s="2" customFormat="1" ht="33" customHeight="1">
      <c r="A131" s="35"/>
      <c r="B131" s="36"/>
      <c r="C131" s="224" t="s">
        <v>187</v>
      </c>
      <c r="D131" s="224" t="s">
        <v>184</v>
      </c>
      <c r="E131" s="225" t="s">
        <v>1682</v>
      </c>
      <c r="F131" s="226" t="s">
        <v>1683</v>
      </c>
      <c r="G131" s="227" t="s">
        <v>220</v>
      </c>
      <c r="H131" s="228">
        <v>0.0089999999999999993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243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4486</v>
      </c>
    </row>
    <row r="132" s="12" customFormat="1" ht="22.8" customHeight="1">
      <c r="A132" s="12"/>
      <c r="B132" s="208"/>
      <c r="C132" s="209"/>
      <c r="D132" s="210" t="s">
        <v>72</v>
      </c>
      <c r="E132" s="222" t="s">
        <v>3228</v>
      </c>
      <c r="F132" s="222" t="s">
        <v>116</v>
      </c>
      <c r="G132" s="209"/>
      <c r="H132" s="209"/>
      <c r="I132" s="212"/>
      <c r="J132" s="223">
        <f>BK132</f>
        <v>0</v>
      </c>
      <c r="K132" s="209"/>
      <c r="L132" s="214"/>
      <c r="M132" s="215"/>
      <c r="N132" s="216"/>
      <c r="O132" s="216"/>
      <c r="P132" s="217">
        <f>SUM(P133:P148)</f>
        <v>0</v>
      </c>
      <c r="Q132" s="216"/>
      <c r="R132" s="217">
        <f>SUM(R133:R148)</f>
        <v>0.033462000000000006</v>
      </c>
      <c r="S132" s="216"/>
      <c r="T132" s="218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82</v>
      </c>
      <c r="AT132" s="220" t="s">
        <v>72</v>
      </c>
      <c r="AU132" s="220" t="s">
        <v>80</v>
      </c>
      <c r="AY132" s="219" t="s">
        <v>182</v>
      </c>
      <c r="BK132" s="221">
        <f>SUM(BK133:BK148)</f>
        <v>0</v>
      </c>
    </row>
    <row r="133" s="2" customFormat="1" ht="24.15" customHeight="1">
      <c r="A133" s="35"/>
      <c r="B133" s="36"/>
      <c r="C133" s="224" t="s">
        <v>202</v>
      </c>
      <c r="D133" s="224" t="s">
        <v>184</v>
      </c>
      <c r="E133" s="225" t="s">
        <v>4487</v>
      </c>
      <c r="F133" s="226" t="s">
        <v>4488</v>
      </c>
      <c r="G133" s="227" t="s">
        <v>241</v>
      </c>
      <c r="H133" s="228">
        <v>1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243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4489</v>
      </c>
    </row>
    <row r="134" s="2" customFormat="1" ht="24.15" customHeight="1">
      <c r="A134" s="35"/>
      <c r="B134" s="36"/>
      <c r="C134" s="243" t="s">
        <v>206</v>
      </c>
      <c r="D134" s="243" t="s">
        <v>469</v>
      </c>
      <c r="E134" s="244" t="s">
        <v>4490</v>
      </c>
      <c r="F134" s="245" t="s">
        <v>4491</v>
      </c>
      <c r="G134" s="246" t="s">
        <v>241</v>
      </c>
      <c r="H134" s="247">
        <v>1</v>
      </c>
      <c r="I134" s="248"/>
      <c r="J134" s="249">
        <f>ROUND(I134*H134,2)</f>
        <v>0</v>
      </c>
      <c r="K134" s="250"/>
      <c r="L134" s="251"/>
      <c r="M134" s="252" t="s">
        <v>1</v>
      </c>
      <c r="N134" s="253" t="s">
        <v>38</v>
      </c>
      <c r="O134" s="88"/>
      <c r="P134" s="234">
        <f>O134*H134</f>
        <v>0</v>
      </c>
      <c r="Q134" s="234">
        <v>0.00046999999999999999</v>
      </c>
      <c r="R134" s="234">
        <f>Q134*H134</f>
        <v>0.00046999999999999999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308</v>
      </c>
      <c r="AT134" s="236" t="s">
        <v>469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4492</v>
      </c>
    </row>
    <row r="135" s="2" customFormat="1" ht="24.15" customHeight="1">
      <c r="A135" s="35"/>
      <c r="B135" s="36"/>
      <c r="C135" s="224" t="s">
        <v>210</v>
      </c>
      <c r="D135" s="224" t="s">
        <v>184</v>
      </c>
      <c r="E135" s="225" t="s">
        <v>4432</v>
      </c>
      <c r="F135" s="226" t="s">
        <v>4433</v>
      </c>
      <c r="G135" s="227" t="s">
        <v>241</v>
      </c>
      <c r="H135" s="228">
        <v>1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243</v>
      </c>
      <c r="AT135" s="236" t="s">
        <v>184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4493</v>
      </c>
    </row>
    <row r="136" s="2" customFormat="1" ht="24.15" customHeight="1">
      <c r="A136" s="35"/>
      <c r="B136" s="36"/>
      <c r="C136" s="243" t="s">
        <v>214</v>
      </c>
      <c r="D136" s="243" t="s">
        <v>469</v>
      </c>
      <c r="E136" s="244" t="s">
        <v>4494</v>
      </c>
      <c r="F136" s="245" t="s">
        <v>4495</v>
      </c>
      <c r="G136" s="246" t="s">
        <v>241</v>
      </c>
      <c r="H136" s="247">
        <v>1</v>
      </c>
      <c r="I136" s="248"/>
      <c r="J136" s="249">
        <f>ROUND(I136*H136,2)</f>
        <v>0</v>
      </c>
      <c r="K136" s="250"/>
      <c r="L136" s="251"/>
      <c r="M136" s="252" t="s">
        <v>1</v>
      </c>
      <c r="N136" s="253" t="s">
        <v>38</v>
      </c>
      <c r="O136" s="88"/>
      <c r="P136" s="234">
        <f>O136*H136</f>
        <v>0</v>
      </c>
      <c r="Q136" s="234">
        <v>0.00020000000000000001</v>
      </c>
      <c r="R136" s="234">
        <f>Q136*H136</f>
        <v>0.00020000000000000001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308</v>
      </c>
      <c r="AT136" s="236" t="s">
        <v>469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4496</v>
      </c>
    </row>
    <row r="137" s="2" customFormat="1" ht="24.15" customHeight="1">
      <c r="A137" s="35"/>
      <c r="B137" s="36"/>
      <c r="C137" s="224" t="s">
        <v>189</v>
      </c>
      <c r="D137" s="224" t="s">
        <v>184</v>
      </c>
      <c r="E137" s="225" t="s">
        <v>4497</v>
      </c>
      <c r="F137" s="226" t="s">
        <v>4498</v>
      </c>
      <c r="G137" s="227" t="s">
        <v>241</v>
      </c>
      <c r="H137" s="228">
        <v>2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243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4499</v>
      </c>
    </row>
    <row r="138" s="2" customFormat="1" ht="16.5" customHeight="1">
      <c r="A138" s="35"/>
      <c r="B138" s="36"/>
      <c r="C138" s="243" t="s">
        <v>136</v>
      </c>
      <c r="D138" s="243" t="s">
        <v>469</v>
      </c>
      <c r="E138" s="244" t="s">
        <v>4500</v>
      </c>
      <c r="F138" s="245" t="s">
        <v>4501</v>
      </c>
      <c r="G138" s="246" t="s">
        <v>241</v>
      </c>
      <c r="H138" s="247">
        <v>1</v>
      </c>
      <c r="I138" s="248"/>
      <c r="J138" s="249">
        <f>ROUND(I138*H138,2)</f>
        <v>0</v>
      </c>
      <c r="K138" s="250"/>
      <c r="L138" s="251"/>
      <c r="M138" s="252" t="s">
        <v>1</v>
      </c>
      <c r="N138" s="253" t="s">
        <v>38</v>
      </c>
      <c r="O138" s="88"/>
      <c r="P138" s="234">
        <f>O138*H138</f>
        <v>0</v>
      </c>
      <c r="Q138" s="234">
        <v>0.0016000000000000001</v>
      </c>
      <c r="R138" s="234">
        <f>Q138*H138</f>
        <v>0.0016000000000000001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308</v>
      </c>
      <c r="AT138" s="236" t="s">
        <v>469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4502</v>
      </c>
    </row>
    <row r="139" s="2" customFormat="1" ht="16.5" customHeight="1">
      <c r="A139" s="35"/>
      <c r="B139" s="36"/>
      <c r="C139" s="243" t="s">
        <v>139</v>
      </c>
      <c r="D139" s="243" t="s">
        <v>469</v>
      </c>
      <c r="E139" s="244" t="s">
        <v>4503</v>
      </c>
      <c r="F139" s="245" t="s">
        <v>4504</v>
      </c>
      <c r="G139" s="246" t="s">
        <v>241</v>
      </c>
      <c r="H139" s="247">
        <v>1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38</v>
      </c>
      <c r="O139" s="88"/>
      <c r="P139" s="234">
        <f>O139*H139</f>
        <v>0</v>
      </c>
      <c r="Q139" s="234">
        <v>0.0025000000000000001</v>
      </c>
      <c r="R139" s="234">
        <f>Q139*H139</f>
        <v>0.0025000000000000001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308</v>
      </c>
      <c r="AT139" s="236" t="s">
        <v>469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4505</v>
      </c>
    </row>
    <row r="140" s="2" customFormat="1" ht="21.75" customHeight="1">
      <c r="A140" s="35"/>
      <c r="B140" s="36"/>
      <c r="C140" s="224" t="s">
        <v>8</v>
      </c>
      <c r="D140" s="224" t="s">
        <v>184</v>
      </c>
      <c r="E140" s="225" t="s">
        <v>4506</v>
      </c>
      <c r="F140" s="226" t="s">
        <v>4507</v>
      </c>
      <c r="G140" s="227" t="s">
        <v>241</v>
      </c>
      <c r="H140" s="228">
        <v>1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243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4508</v>
      </c>
    </row>
    <row r="141" s="2" customFormat="1" ht="16.5" customHeight="1">
      <c r="A141" s="35"/>
      <c r="B141" s="36"/>
      <c r="C141" s="243" t="s">
        <v>142</v>
      </c>
      <c r="D141" s="243" t="s">
        <v>469</v>
      </c>
      <c r="E141" s="244" t="s">
        <v>4509</v>
      </c>
      <c r="F141" s="245" t="s">
        <v>4510</v>
      </c>
      <c r="G141" s="246" t="s">
        <v>241</v>
      </c>
      <c r="H141" s="247">
        <v>1</v>
      </c>
      <c r="I141" s="248"/>
      <c r="J141" s="249">
        <f>ROUND(I141*H141,2)</f>
        <v>0</v>
      </c>
      <c r="K141" s="250"/>
      <c r="L141" s="251"/>
      <c r="M141" s="252" t="s">
        <v>1</v>
      </c>
      <c r="N141" s="253" t="s">
        <v>38</v>
      </c>
      <c r="O141" s="88"/>
      <c r="P141" s="234">
        <f>O141*H141</f>
        <v>0</v>
      </c>
      <c r="Q141" s="234">
        <v>0.0011999999999999999</v>
      </c>
      <c r="R141" s="234">
        <f>Q141*H141</f>
        <v>0.0011999999999999999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308</v>
      </c>
      <c r="AT141" s="236" t="s">
        <v>469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4511</v>
      </c>
    </row>
    <row r="142" s="2" customFormat="1" ht="24.15" customHeight="1">
      <c r="A142" s="35"/>
      <c r="B142" s="36"/>
      <c r="C142" s="224" t="s">
        <v>145</v>
      </c>
      <c r="D142" s="224" t="s">
        <v>184</v>
      </c>
      <c r="E142" s="225" t="s">
        <v>4512</v>
      </c>
      <c r="F142" s="226" t="s">
        <v>4513</v>
      </c>
      <c r="G142" s="227" t="s">
        <v>241</v>
      </c>
      <c r="H142" s="228">
        <v>1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243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4514</v>
      </c>
    </row>
    <row r="143" s="2" customFormat="1" ht="24.15" customHeight="1">
      <c r="A143" s="35"/>
      <c r="B143" s="36"/>
      <c r="C143" s="243" t="s">
        <v>238</v>
      </c>
      <c r="D143" s="243" t="s">
        <v>469</v>
      </c>
      <c r="E143" s="244" t="s">
        <v>4515</v>
      </c>
      <c r="F143" s="245" t="s">
        <v>4516</v>
      </c>
      <c r="G143" s="246" t="s">
        <v>241</v>
      </c>
      <c r="H143" s="247">
        <v>1</v>
      </c>
      <c r="I143" s="248"/>
      <c r="J143" s="249">
        <f>ROUND(I143*H143,2)</f>
        <v>0</v>
      </c>
      <c r="K143" s="250"/>
      <c r="L143" s="251"/>
      <c r="M143" s="252" t="s">
        <v>1</v>
      </c>
      <c r="N143" s="253" t="s">
        <v>38</v>
      </c>
      <c r="O143" s="88"/>
      <c r="P143" s="234">
        <f>O143*H143</f>
        <v>0</v>
      </c>
      <c r="Q143" s="234">
        <v>0.0033</v>
      </c>
      <c r="R143" s="234">
        <f>Q143*H143</f>
        <v>0.0033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308</v>
      </c>
      <c r="AT143" s="236" t="s">
        <v>469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4517</v>
      </c>
    </row>
    <row r="144" s="2" customFormat="1" ht="37.8" customHeight="1">
      <c r="A144" s="35"/>
      <c r="B144" s="36"/>
      <c r="C144" s="224" t="s">
        <v>243</v>
      </c>
      <c r="D144" s="224" t="s">
        <v>184</v>
      </c>
      <c r="E144" s="225" t="s">
        <v>4348</v>
      </c>
      <c r="F144" s="226" t="s">
        <v>4349</v>
      </c>
      <c r="G144" s="227" t="s">
        <v>236</v>
      </c>
      <c r="H144" s="228">
        <v>10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0.0016800000000000001</v>
      </c>
      <c r="R144" s="234">
        <f>Q144*H144</f>
        <v>0.016800000000000002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243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4518</v>
      </c>
    </row>
    <row r="145" s="2" customFormat="1" ht="33" customHeight="1">
      <c r="A145" s="35"/>
      <c r="B145" s="36"/>
      <c r="C145" s="224" t="s">
        <v>247</v>
      </c>
      <c r="D145" s="224" t="s">
        <v>184</v>
      </c>
      <c r="E145" s="225" t="s">
        <v>4519</v>
      </c>
      <c r="F145" s="226" t="s">
        <v>4520</v>
      </c>
      <c r="G145" s="227" t="s">
        <v>236</v>
      </c>
      <c r="H145" s="228">
        <v>1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243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243</v>
      </c>
      <c r="BM145" s="236" t="s">
        <v>4521</v>
      </c>
    </row>
    <row r="146" s="2" customFormat="1" ht="16.5" customHeight="1">
      <c r="A146" s="35"/>
      <c r="B146" s="36"/>
      <c r="C146" s="243" t="s">
        <v>251</v>
      </c>
      <c r="D146" s="243" t="s">
        <v>469</v>
      </c>
      <c r="E146" s="244" t="s">
        <v>4522</v>
      </c>
      <c r="F146" s="245" t="s">
        <v>4523</v>
      </c>
      <c r="G146" s="246" t="s">
        <v>236</v>
      </c>
      <c r="H146" s="247">
        <v>1.2</v>
      </c>
      <c r="I146" s="248"/>
      <c r="J146" s="249">
        <f>ROUND(I146*H146,2)</f>
        <v>0</v>
      </c>
      <c r="K146" s="250"/>
      <c r="L146" s="251"/>
      <c r="M146" s="252" t="s">
        <v>1</v>
      </c>
      <c r="N146" s="253" t="s">
        <v>38</v>
      </c>
      <c r="O146" s="88"/>
      <c r="P146" s="234">
        <f>O146*H146</f>
        <v>0</v>
      </c>
      <c r="Q146" s="234">
        <v>0.0061599999999999997</v>
      </c>
      <c r="R146" s="234">
        <f>Q146*H146</f>
        <v>0.0073919999999999993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308</v>
      </c>
      <c r="AT146" s="236" t="s">
        <v>469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243</v>
      </c>
      <c r="BM146" s="236" t="s">
        <v>4524</v>
      </c>
    </row>
    <row r="147" s="2" customFormat="1" ht="24.15" customHeight="1">
      <c r="A147" s="35"/>
      <c r="B147" s="36"/>
      <c r="C147" s="224" t="s">
        <v>255</v>
      </c>
      <c r="D147" s="224" t="s">
        <v>184</v>
      </c>
      <c r="E147" s="225" t="s">
        <v>3241</v>
      </c>
      <c r="F147" s="226" t="s">
        <v>3242</v>
      </c>
      <c r="G147" s="227" t="s">
        <v>220</v>
      </c>
      <c r="H147" s="228">
        <v>0.033000000000000002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243</v>
      </c>
      <c r="AT147" s="236" t="s">
        <v>184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243</v>
      </c>
      <c r="BM147" s="236" t="s">
        <v>4525</v>
      </c>
    </row>
    <row r="148" s="2" customFormat="1" ht="33" customHeight="1">
      <c r="A148" s="35"/>
      <c r="B148" s="36"/>
      <c r="C148" s="224" t="s">
        <v>259</v>
      </c>
      <c r="D148" s="224" t="s">
        <v>184</v>
      </c>
      <c r="E148" s="225" t="s">
        <v>3244</v>
      </c>
      <c r="F148" s="226" t="s">
        <v>3245</v>
      </c>
      <c r="G148" s="227" t="s">
        <v>220</v>
      </c>
      <c r="H148" s="228">
        <v>0.099000000000000005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243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243</v>
      </c>
      <c r="BM148" s="236" t="s">
        <v>4526</v>
      </c>
    </row>
    <row r="149" s="12" customFormat="1" ht="25.92" customHeight="1">
      <c r="A149" s="12"/>
      <c r="B149" s="208"/>
      <c r="C149" s="209"/>
      <c r="D149" s="210" t="s">
        <v>72</v>
      </c>
      <c r="E149" s="211" t="s">
        <v>146</v>
      </c>
      <c r="F149" s="211" t="s">
        <v>3022</v>
      </c>
      <c r="G149" s="209"/>
      <c r="H149" s="209"/>
      <c r="I149" s="212"/>
      <c r="J149" s="213">
        <f>BK149</f>
        <v>0</v>
      </c>
      <c r="K149" s="209"/>
      <c r="L149" s="214"/>
      <c r="M149" s="215"/>
      <c r="N149" s="216"/>
      <c r="O149" s="216"/>
      <c r="P149" s="217">
        <f>P150</f>
        <v>0</v>
      </c>
      <c r="Q149" s="216"/>
      <c r="R149" s="217">
        <f>R150</f>
        <v>0</v>
      </c>
      <c r="S149" s="216"/>
      <c r="T149" s="218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9" t="s">
        <v>202</v>
      </c>
      <c r="AT149" s="220" t="s">
        <v>72</v>
      </c>
      <c r="AU149" s="220" t="s">
        <v>73</v>
      </c>
      <c r="AY149" s="219" t="s">
        <v>182</v>
      </c>
      <c r="BK149" s="221">
        <f>BK150</f>
        <v>0</v>
      </c>
    </row>
    <row r="150" s="12" customFormat="1" ht="22.8" customHeight="1">
      <c r="A150" s="12"/>
      <c r="B150" s="208"/>
      <c r="C150" s="209"/>
      <c r="D150" s="210" t="s">
        <v>72</v>
      </c>
      <c r="E150" s="222" t="s">
        <v>3023</v>
      </c>
      <c r="F150" s="222" t="s">
        <v>3024</v>
      </c>
      <c r="G150" s="209"/>
      <c r="H150" s="209"/>
      <c r="I150" s="212"/>
      <c r="J150" s="223">
        <f>BK150</f>
        <v>0</v>
      </c>
      <c r="K150" s="209"/>
      <c r="L150" s="214"/>
      <c r="M150" s="215"/>
      <c r="N150" s="216"/>
      <c r="O150" s="216"/>
      <c r="P150" s="217">
        <f>SUM(P151:P152)</f>
        <v>0</v>
      </c>
      <c r="Q150" s="216"/>
      <c r="R150" s="217">
        <f>SUM(R151:R152)</f>
        <v>0</v>
      </c>
      <c r="S150" s="216"/>
      <c r="T150" s="218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9" t="s">
        <v>202</v>
      </c>
      <c r="AT150" s="220" t="s">
        <v>72</v>
      </c>
      <c r="AU150" s="220" t="s">
        <v>80</v>
      </c>
      <c r="AY150" s="219" t="s">
        <v>182</v>
      </c>
      <c r="BK150" s="221">
        <f>SUM(BK151:BK152)</f>
        <v>0</v>
      </c>
    </row>
    <row r="151" s="2" customFormat="1" ht="16.5" customHeight="1">
      <c r="A151" s="35"/>
      <c r="B151" s="36"/>
      <c r="C151" s="224" t="s">
        <v>7</v>
      </c>
      <c r="D151" s="224" t="s">
        <v>184</v>
      </c>
      <c r="E151" s="225" t="s">
        <v>3025</v>
      </c>
      <c r="F151" s="226" t="s">
        <v>3026</v>
      </c>
      <c r="G151" s="227" t="s">
        <v>1177</v>
      </c>
      <c r="H151" s="228">
        <v>1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3027</v>
      </c>
      <c r="AT151" s="236" t="s">
        <v>184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3027</v>
      </c>
      <c r="BM151" s="236" t="s">
        <v>4527</v>
      </c>
    </row>
    <row r="152" s="2" customFormat="1" ht="16.5" customHeight="1">
      <c r="A152" s="35"/>
      <c r="B152" s="36"/>
      <c r="C152" s="224" t="s">
        <v>266</v>
      </c>
      <c r="D152" s="224" t="s">
        <v>184</v>
      </c>
      <c r="E152" s="225" t="s">
        <v>3029</v>
      </c>
      <c r="F152" s="226" t="s">
        <v>3030</v>
      </c>
      <c r="G152" s="227" t="s">
        <v>1177</v>
      </c>
      <c r="H152" s="228">
        <v>1</v>
      </c>
      <c r="I152" s="229"/>
      <c r="J152" s="230">
        <f>ROUND(I152*H152,2)</f>
        <v>0</v>
      </c>
      <c r="K152" s="231"/>
      <c r="L152" s="41"/>
      <c r="M152" s="238" t="s">
        <v>1</v>
      </c>
      <c r="N152" s="239" t="s">
        <v>38</v>
      </c>
      <c r="O152" s="240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3027</v>
      </c>
      <c r="AT152" s="236" t="s">
        <v>184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3027</v>
      </c>
      <c r="BM152" s="236" t="s">
        <v>4528</v>
      </c>
    </row>
    <row r="153" s="2" customFormat="1" ht="6.96" customHeight="1">
      <c r="A153" s="35"/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41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sheet="1" autoFilter="0" formatColumns="0" formatRows="0" objects="1" scenarios="1" spinCount="100000" saltValue="x786KDrdPCe2LDBNARlb9JFFS8Flk+rndTPTt14WT8UC1s3W3I/SYnfsSV25Bm1udeV8lMKea6Vnd7s+hDLmHw==" hashValue="/OprTQawg/PMZ/F9XuXIvOi+DjagBrf0rIC5yh+crONxuM0ENQzyQ8og06eMmIWVv1gsKUXHX+/LEbmLHeB9ww==" algorithmName="SHA-512" password="CC35"/>
  <autoFilter ref="C124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4296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4529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ROUND((SUM(BE125:BE153)),  2)</f>
        <v>0</v>
      </c>
      <c r="G35" s="35"/>
      <c r="H35" s="35"/>
      <c r="I35" s="161">
        <v>0.20999999999999999</v>
      </c>
      <c r="J35" s="160">
        <f>ROUND(((SUM(BE125:BE153))*I35),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ROUND((SUM(BF125:BF153)),  2)</f>
        <v>0</v>
      </c>
      <c r="G36" s="35"/>
      <c r="H36" s="35"/>
      <c r="I36" s="161">
        <v>0.12</v>
      </c>
      <c r="J36" s="160">
        <f>ROUND(((SUM(BF125:BF153))*I36),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ROUND((SUM(BG125:BG153)),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ROUND((SUM(BH125:BH153)),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ROUND((SUM(BI125:BI153)),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4296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04 - Zařízení 4 - Větrání místnosti s náhradním zdrojem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160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411</v>
      </c>
      <c r="E100" s="193"/>
      <c r="F100" s="193"/>
      <c r="G100" s="193"/>
      <c r="H100" s="193"/>
      <c r="I100" s="193"/>
      <c r="J100" s="194">
        <f>J127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3040</v>
      </c>
      <c r="E101" s="193"/>
      <c r="F101" s="193"/>
      <c r="G101" s="193"/>
      <c r="H101" s="193"/>
      <c r="I101" s="193"/>
      <c r="J101" s="194">
        <f>J135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2956</v>
      </c>
      <c r="E102" s="188"/>
      <c r="F102" s="188"/>
      <c r="G102" s="188"/>
      <c r="H102" s="188"/>
      <c r="I102" s="188"/>
      <c r="J102" s="189">
        <f>J150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30"/>
      <c r="D103" s="192" t="s">
        <v>2957</v>
      </c>
      <c r="E103" s="193"/>
      <c r="F103" s="193"/>
      <c r="G103" s="193"/>
      <c r="H103" s="193"/>
      <c r="I103" s="193"/>
      <c r="J103" s="194">
        <f>J151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149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4296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2953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E11</f>
        <v>04 - Zařízení 4 - Větrání místnosti s náhradním zdrojem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 xml:space="preserve"> </v>
      </c>
      <c r="G119" s="37"/>
      <c r="H119" s="37"/>
      <c r="I119" s="29" t="s">
        <v>22</v>
      </c>
      <c r="J119" s="76" t="str">
        <f>IF(J14="","",J14)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 xml:space="preserve"> 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P126+P150</f>
        <v>0</v>
      </c>
      <c r="Q125" s="101"/>
      <c r="R125" s="205">
        <f>R126+R150</f>
        <v>0.13964169000000001</v>
      </c>
      <c r="S125" s="101"/>
      <c r="T125" s="206">
        <f>T126+T150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BK126+BK150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328</v>
      </c>
      <c r="F126" s="211" t="s">
        <v>329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P127+P135</f>
        <v>0</v>
      </c>
      <c r="Q126" s="216"/>
      <c r="R126" s="217">
        <f>R127+R135</f>
        <v>0.13964169000000001</v>
      </c>
      <c r="S126" s="216"/>
      <c r="T126" s="218">
        <f>T127+T135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82</v>
      </c>
      <c r="AT126" s="220" t="s">
        <v>72</v>
      </c>
      <c r="AU126" s="220" t="s">
        <v>73</v>
      </c>
      <c r="AY126" s="219" t="s">
        <v>182</v>
      </c>
      <c r="BK126" s="221">
        <f>BK127+BK135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1583</v>
      </c>
      <c r="F127" s="222" t="s">
        <v>1584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SUM(P128:P134)</f>
        <v>0</v>
      </c>
      <c r="Q127" s="216"/>
      <c r="R127" s="217">
        <f>SUM(R128:R134)</f>
        <v>0.020301690000000001</v>
      </c>
      <c r="S127" s="216"/>
      <c r="T127" s="218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82</v>
      </c>
      <c r="AT127" s="220" t="s">
        <v>72</v>
      </c>
      <c r="AU127" s="220" t="s">
        <v>80</v>
      </c>
      <c r="AY127" s="219" t="s">
        <v>182</v>
      </c>
      <c r="BK127" s="221">
        <f>SUM(BK128:BK134)</f>
        <v>0</v>
      </c>
    </row>
    <row r="128" s="2" customFormat="1" ht="24.15" customHeight="1">
      <c r="A128" s="35"/>
      <c r="B128" s="36"/>
      <c r="C128" s="224" t="s">
        <v>80</v>
      </c>
      <c r="D128" s="224" t="s">
        <v>184</v>
      </c>
      <c r="E128" s="225" t="s">
        <v>4298</v>
      </c>
      <c r="F128" s="226" t="s">
        <v>4299</v>
      </c>
      <c r="G128" s="227" t="s">
        <v>197</v>
      </c>
      <c r="H128" s="228">
        <v>9.0670000000000002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0.00022000000000000001</v>
      </c>
      <c r="R128" s="234">
        <f>Q128*H128</f>
        <v>0.0019947400000000001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4530</v>
      </c>
    </row>
    <row r="129" s="2" customFormat="1" ht="24.15" customHeight="1">
      <c r="A129" s="35"/>
      <c r="B129" s="36"/>
      <c r="C129" s="243" t="s">
        <v>82</v>
      </c>
      <c r="D129" s="243" t="s">
        <v>469</v>
      </c>
      <c r="E129" s="244" t="s">
        <v>4304</v>
      </c>
      <c r="F129" s="245" t="s">
        <v>4305</v>
      </c>
      <c r="G129" s="246" t="s">
        <v>197</v>
      </c>
      <c r="H129" s="247">
        <v>6.9240000000000004</v>
      </c>
      <c r="I129" s="248"/>
      <c r="J129" s="249">
        <f>ROUND(I129*H129,2)</f>
        <v>0</v>
      </c>
      <c r="K129" s="250"/>
      <c r="L129" s="251"/>
      <c r="M129" s="252" t="s">
        <v>1</v>
      </c>
      <c r="N129" s="253" t="s">
        <v>38</v>
      </c>
      <c r="O129" s="88"/>
      <c r="P129" s="234">
        <f>O129*H129</f>
        <v>0</v>
      </c>
      <c r="Q129" s="234">
        <v>0.0025000000000000001</v>
      </c>
      <c r="R129" s="234">
        <f>Q129*H129</f>
        <v>0.017310000000000002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308</v>
      </c>
      <c r="AT129" s="236" t="s">
        <v>469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4531</v>
      </c>
    </row>
    <row r="130" s="2" customFormat="1" ht="16.5" customHeight="1">
      <c r="A130" s="35"/>
      <c r="B130" s="36"/>
      <c r="C130" s="243" t="s">
        <v>194</v>
      </c>
      <c r="D130" s="243" t="s">
        <v>469</v>
      </c>
      <c r="E130" s="244" t="s">
        <v>4301</v>
      </c>
      <c r="F130" s="245" t="s">
        <v>4302</v>
      </c>
      <c r="G130" s="246" t="s">
        <v>197</v>
      </c>
      <c r="H130" s="247">
        <v>2.4729999999999999</v>
      </c>
      <c r="I130" s="248"/>
      <c r="J130" s="249">
        <f>ROUND(I130*H130,2)</f>
        <v>0</v>
      </c>
      <c r="K130" s="250"/>
      <c r="L130" s="251"/>
      <c r="M130" s="252" t="s">
        <v>1</v>
      </c>
      <c r="N130" s="25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308</v>
      </c>
      <c r="AT130" s="236" t="s">
        <v>469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243</v>
      </c>
      <c r="BM130" s="236" t="s">
        <v>4532</v>
      </c>
    </row>
    <row r="131" s="2" customFormat="1" ht="24.15" customHeight="1">
      <c r="A131" s="35"/>
      <c r="B131" s="36"/>
      <c r="C131" s="224" t="s">
        <v>187</v>
      </c>
      <c r="D131" s="224" t="s">
        <v>184</v>
      </c>
      <c r="E131" s="225" t="s">
        <v>4533</v>
      </c>
      <c r="F131" s="226" t="s">
        <v>4534</v>
      </c>
      <c r="G131" s="227" t="s">
        <v>197</v>
      </c>
      <c r="H131" s="228">
        <v>0.78500000000000003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6.9999999999999994E-05</v>
      </c>
      <c r="R131" s="234">
        <f>Q131*H131</f>
        <v>5.4950000000000001E-05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243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243</v>
      </c>
      <c r="BM131" s="236" t="s">
        <v>4535</v>
      </c>
    </row>
    <row r="132" s="2" customFormat="1" ht="16.5" customHeight="1">
      <c r="A132" s="35"/>
      <c r="B132" s="36"/>
      <c r="C132" s="243" t="s">
        <v>202</v>
      </c>
      <c r="D132" s="243" t="s">
        <v>469</v>
      </c>
      <c r="E132" s="244" t="s">
        <v>4536</v>
      </c>
      <c r="F132" s="245" t="s">
        <v>4537</v>
      </c>
      <c r="G132" s="246" t="s">
        <v>391</v>
      </c>
      <c r="H132" s="247">
        <v>0.94199999999999995</v>
      </c>
      <c r="I132" s="248"/>
      <c r="J132" s="249">
        <f>ROUND(I132*H132,2)</f>
        <v>0</v>
      </c>
      <c r="K132" s="250"/>
      <c r="L132" s="251"/>
      <c r="M132" s="252" t="s">
        <v>1</v>
      </c>
      <c r="N132" s="253" t="s">
        <v>38</v>
      </c>
      <c r="O132" s="88"/>
      <c r="P132" s="234">
        <f>O132*H132</f>
        <v>0</v>
      </c>
      <c r="Q132" s="234">
        <v>0.001</v>
      </c>
      <c r="R132" s="234">
        <f>Q132*H132</f>
        <v>0.00094200000000000002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308</v>
      </c>
      <c r="AT132" s="236" t="s">
        <v>469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243</v>
      </c>
      <c r="BM132" s="236" t="s">
        <v>4538</v>
      </c>
    </row>
    <row r="133" s="2" customFormat="1" ht="24.15" customHeight="1">
      <c r="A133" s="35"/>
      <c r="B133" s="36"/>
      <c r="C133" s="224" t="s">
        <v>206</v>
      </c>
      <c r="D133" s="224" t="s">
        <v>184</v>
      </c>
      <c r="E133" s="225" t="s">
        <v>1678</v>
      </c>
      <c r="F133" s="226" t="s">
        <v>1679</v>
      </c>
      <c r="G133" s="227" t="s">
        <v>220</v>
      </c>
      <c r="H133" s="228">
        <v>0.02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243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4539</v>
      </c>
    </row>
    <row r="134" s="2" customFormat="1" ht="33" customHeight="1">
      <c r="A134" s="35"/>
      <c r="B134" s="36"/>
      <c r="C134" s="224" t="s">
        <v>210</v>
      </c>
      <c r="D134" s="224" t="s">
        <v>184</v>
      </c>
      <c r="E134" s="225" t="s">
        <v>1682</v>
      </c>
      <c r="F134" s="226" t="s">
        <v>1683</v>
      </c>
      <c r="G134" s="227" t="s">
        <v>220</v>
      </c>
      <c r="H134" s="228">
        <v>0.059999999999999998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4540</v>
      </c>
    </row>
    <row r="135" s="12" customFormat="1" ht="22.8" customHeight="1">
      <c r="A135" s="12"/>
      <c r="B135" s="208"/>
      <c r="C135" s="209"/>
      <c r="D135" s="210" t="s">
        <v>72</v>
      </c>
      <c r="E135" s="222" t="s">
        <v>3228</v>
      </c>
      <c r="F135" s="222" t="s">
        <v>116</v>
      </c>
      <c r="G135" s="209"/>
      <c r="H135" s="209"/>
      <c r="I135" s="212"/>
      <c r="J135" s="223">
        <f>BK135</f>
        <v>0</v>
      </c>
      <c r="K135" s="209"/>
      <c r="L135" s="214"/>
      <c r="M135" s="215"/>
      <c r="N135" s="216"/>
      <c r="O135" s="216"/>
      <c r="P135" s="217">
        <f>SUM(P136:P149)</f>
        <v>0</v>
      </c>
      <c r="Q135" s="216"/>
      <c r="R135" s="217">
        <f>SUM(R136:R149)</f>
        <v>0.11934</v>
      </c>
      <c r="S135" s="216"/>
      <c r="T135" s="218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9" t="s">
        <v>82</v>
      </c>
      <c r="AT135" s="220" t="s">
        <v>72</v>
      </c>
      <c r="AU135" s="220" t="s">
        <v>80</v>
      </c>
      <c r="AY135" s="219" t="s">
        <v>182</v>
      </c>
      <c r="BK135" s="221">
        <f>SUM(BK136:BK149)</f>
        <v>0</v>
      </c>
    </row>
    <row r="136" s="2" customFormat="1" ht="24.15" customHeight="1">
      <c r="A136" s="35"/>
      <c r="B136" s="36"/>
      <c r="C136" s="224" t="s">
        <v>214</v>
      </c>
      <c r="D136" s="224" t="s">
        <v>184</v>
      </c>
      <c r="E136" s="225" t="s">
        <v>4487</v>
      </c>
      <c r="F136" s="226" t="s">
        <v>4488</v>
      </c>
      <c r="G136" s="227" t="s">
        <v>241</v>
      </c>
      <c r="H136" s="228">
        <v>2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243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4541</v>
      </c>
    </row>
    <row r="137" s="2" customFormat="1" ht="24.15" customHeight="1">
      <c r="A137" s="35"/>
      <c r="B137" s="36"/>
      <c r="C137" s="243" t="s">
        <v>189</v>
      </c>
      <c r="D137" s="243" t="s">
        <v>469</v>
      </c>
      <c r="E137" s="244" t="s">
        <v>4490</v>
      </c>
      <c r="F137" s="245" t="s">
        <v>4491</v>
      </c>
      <c r="G137" s="246" t="s">
        <v>241</v>
      </c>
      <c r="H137" s="247">
        <v>2</v>
      </c>
      <c r="I137" s="248"/>
      <c r="J137" s="249">
        <f>ROUND(I137*H137,2)</f>
        <v>0</v>
      </c>
      <c r="K137" s="250"/>
      <c r="L137" s="251"/>
      <c r="M137" s="252" t="s">
        <v>1</v>
      </c>
      <c r="N137" s="253" t="s">
        <v>38</v>
      </c>
      <c r="O137" s="88"/>
      <c r="P137" s="234">
        <f>O137*H137</f>
        <v>0</v>
      </c>
      <c r="Q137" s="234">
        <v>0.00046999999999999999</v>
      </c>
      <c r="R137" s="234">
        <f>Q137*H137</f>
        <v>0.00093999999999999997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308</v>
      </c>
      <c r="AT137" s="236" t="s">
        <v>469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243</v>
      </c>
      <c r="BM137" s="236" t="s">
        <v>4542</v>
      </c>
    </row>
    <row r="138" s="2" customFormat="1" ht="24.15" customHeight="1">
      <c r="A138" s="35"/>
      <c r="B138" s="36"/>
      <c r="C138" s="224" t="s">
        <v>136</v>
      </c>
      <c r="D138" s="224" t="s">
        <v>184</v>
      </c>
      <c r="E138" s="225" t="s">
        <v>4432</v>
      </c>
      <c r="F138" s="226" t="s">
        <v>4433</v>
      </c>
      <c r="G138" s="227" t="s">
        <v>241</v>
      </c>
      <c r="H138" s="228">
        <v>2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243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243</v>
      </c>
      <c r="BM138" s="236" t="s">
        <v>4543</v>
      </c>
    </row>
    <row r="139" s="2" customFormat="1" ht="24.15" customHeight="1">
      <c r="A139" s="35"/>
      <c r="B139" s="36"/>
      <c r="C139" s="243" t="s">
        <v>139</v>
      </c>
      <c r="D139" s="243" t="s">
        <v>469</v>
      </c>
      <c r="E139" s="244" t="s">
        <v>4494</v>
      </c>
      <c r="F139" s="245" t="s">
        <v>4495</v>
      </c>
      <c r="G139" s="246" t="s">
        <v>241</v>
      </c>
      <c r="H139" s="247">
        <v>2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38</v>
      </c>
      <c r="O139" s="88"/>
      <c r="P139" s="234">
        <f>O139*H139</f>
        <v>0</v>
      </c>
      <c r="Q139" s="234">
        <v>0.00020000000000000001</v>
      </c>
      <c r="R139" s="234">
        <f>Q139*H139</f>
        <v>0.00040000000000000002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308</v>
      </c>
      <c r="AT139" s="236" t="s">
        <v>469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243</v>
      </c>
      <c r="BM139" s="236" t="s">
        <v>4544</v>
      </c>
    </row>
    <row r="140" s="2" customFormat="1" ht="24.15" customHeight="1">
      <c r="A140" s="35"/>
      <c r="B140" s="36"/>
      <c r="C140" s="224" t="s">
        <v>8</v>
      </c>
      <c r="D140" s="224" t="s">
        <v>184</v>
      </c>
      <c r="E140" s="225" t="s">
        <v>4444</v>
      </c>
      <c r="F140" s="226" t="s">
        <v>4445</v>
      </c>
      <c r="G140" s="227" t="s">
        <v>241</v>
      </c>
      <c r="H140" s="228">
        <v>2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243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243</v>
      </c>
      <c r="BM140" s="236" t="s">
        <v>4545</v>
      </c>
    </row>
    <row r="141" s="2" customFormat="1" ht="16.5" customHeight="1">
      <c r="A141" s="35"/>
      <c r="B141" s="36"/>
      <c r="C141" s="243" t="s">
        <v>142</v>
      </c>
      <c r="D141" s="243" t="s">
        <v>469</v>
      </c>
      <c r="E141" s="244" t="s">
        <v>4546</v>
      </c>
      <c r="F141" s="245" t="s">
        <v>4547</v>
      </c>
      <c r="G141" s="246" t="s">
        <v>241</v>
      </c>
      <c r="H141" s="247">
        <v>2</v>
      </c>
      <c r="I141" s="248"/>
      <c r="J141" s="249">
        <f>ROUND(I141*H141,2)</f>
        <v>0</v>
      </c>
      <c r="K141" s="250"/>
      <c r="L141" s="251"/>
      <c r="M141" s="252" t="s">
        <v>1</v>
      </c>
      <c r="N141" s="253" t="s">
        <v>38</v>
      </c>
      <c r="O141" s="88"/>
      <c r="P141" s="234">
        <f>O141*H141</f>
        <v>0</v>
      </c>
      <c r="Q141" s="234">
        <v>0.0028</v>
      </c>
      <c r="R141" s="234">
        <f>Q141*H141</f>
        <v>0.0055999999999999999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308</v>
      </c>
      <c r="AT141" s="236" t="s">
        <v>469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243</v>
      </c>
      <c r="BM141" s="236" t="s">
        <v>4548</v>
      </c>
    </row>
    <row r="142" s="2" customFormat="1" ht="24.15" customHeight="1">
      <c r="A142" s="35"/>
      <c r="B142" s="36"/>
      <c r="C142" s="224" t="s">
        <v>145</v>
      </c>
      <c r="D142" s="224" t="s">
        <v>184</v>
      </c>
      <c r="E142" s="225" t="s">
        <v>4549</v>
      </c>
      <c r="F142" s="226" t="s">
        <v>4550</v>
      </c>
      <c r="G142" s="227" t="s">
        <v>241</v>
      </c>
      <c r="H142" s="228">
        <v>1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243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243</v>
      </c>
      <c r="BM142" s="236" t="s">
        <v>4551</v>
      </c>
    </row>
    <row r="143" s="2" customFormat="1" ht="16.5" customHeight="1">
      <c r="A143" s="35"/>
      <c r="B143" s="36"/>
      <c r="C143" s="243" t="s">
        <v>238</v>
      </c>
      <c r="D143" s="243" t="s">
        <v>469</v>
      </c>
      <c r="E143" s="244" t="s">
        <v>4552</v>
      </c>
      <c r="F143" s="245" t="s">
        <v>4553</v>
      </c>
      <c r="G143" s="246" t="s">
        <v>241</v>
      </c>
      <c r="H143" s="247">
        <v>1</v>
      </c>
      <c r="I143" s="248"/>
      <c r="J143" s="249">
        <f>ROUND(I143*H143,2)</f>
        <v>0</v>
      </c>
      <c r="K143" s="250"/>
      <c r="L143" s="251"/>
      <c r="M143" s="252" t="s">
        <v>1</v>
      </c>
      <c r="N143" s="253" t="s">
        <v>38</v>
      </c>
      <c r="O143" s="88"/>
      <c r="P143" s="234">
        <f>O143*H143</f>
        <v>0</v>
      </c>
      <c r="Q143" s="234">
        <v>0.0015</v>
      </c>
      <c r="R143" s="234">
        <f>Q143*H143</f>
        <v>0.0015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308</v>
      </c>
      <c r="AT143" s="236" t="s">
        <v>469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243</v>
      </c>
      <c r="BM143" s="236" t="s">
        <v>4554</v>
      </c>
    </row>
    <row r="144" s="2" customFormat="1" ht="24.15" customHeight="1">
      <c r="A144" s="35"/>
      <c r="B144" s="36"/>
      <c r="C144" s="224" t="s">
        <v>243</v>
      </c>
      <c r="D144" s="224" t="s">
        <v>184</v>
      </c>
      <c r="E144" s="225" t="s">
        <v>4512</v>
      </c>
      <c r="F144" s="226" t="s">
        <v>4513</v>
      </c>
      <c r="G144" s="227" t="s">
        <v>241</v>
      </c>
      <c r="H144" s="228">
        <v>2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243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243</v>
      </c>
      <c r="BM144" s="236" t="s">
        <v>4555</v>
      </c>
    </row>
    <row r="145" s="2" customFormat="1" ht="24.15" customHeight="1">
      <c r="A145" s="35"/>
      <c r="B145" s="36"/>
      <c r="C145" s="243" t="s">
        <v>247</v>
      </c>
      <c r="D145" s="243" t="s">
        <v>469</v>
      </c>
      <c r="E145" s="244" t="s">
        <v>4515</v>
      </c>
      <c r="F145" s="245" t="s">
        <v>4516</v>
      </c>
      <c r="G145" s="246" t="s">
        <v>241</v>
      </c>
      <c r="H145" s="247">
        <v>1</v>
      </c>
      <c r="I145" s="248"/>
      <c r="J145" s="249">
        <f>ROUND(I145*H145,2)</f>
        <v>0</v>
      </c>
      <c r="K145" s="250"/>
      <c r="L145" s="251"/>
      <c r="M145" s="252" t="s">
        <v>1</v>
      </c>
      <c r="N145" s="253" t="s">
        <v>38</v>
      </c>
      <c r="O145" s="88"/>
      <c r="P145" s="234">
        <f>O145*H145</f>
        <v>0</v>
      </c>
      <c r="Q145" s="234">
        <v>0.0033</v>
      </c>
      <c r="R145" s="234">
        <f>Q145*H145</f>
        <v>0.0033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308</v>
      </c>
      <c r="AT145" s="236" t="s">
        <v>469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243</v>
      </c>
      <c r="BM145" s="236" t="s">
        <v>4556</v>
      </c>
    </row>
    <row r="146" s="2" customFormat="1" ht="24.15" customHeight="1">
      <c r="A146" s="35"/>
      <c r="B146" s="36"/>
      <c r="C146" s="243" t="s">
        <v>251</v>
      </c>
      <c r="D146" s="243" t="s">
        <v>469</v>
      </c>
      <c r="E146" s="244" t="s">
        <v>4557</v>
      </c>
      <c r="F146" s="245" t="s">
        <v>4558</v>
      </c>
      <c r="G146" s="246" t="s">
        <v>241</v>
      </c>
      <c r="H146" s="247">
        <v>1</v>
      </c>
      <c r="I146" s="248"/>
      <c r="J146" s="249">
        <f>ROUND(I146*H146,2)</f>
        <v>0</v>
      </c>
      <c r="K146" s="250"/>
      <c r="L146" s="251"/>
      <c r="M146" s="252" t="s">
        <v>1</v>
      </c>
      <c r="N146" s="253" t="s">
        <v>38</v>
      </c>
      <c r="O146" s="88"/>
      <c r="P146" s="234">
        <f>O146*H146</f>
        <v>0</v>
      </c>
      <c r="Q146" s="234">
        <v>0.0041000000000000003</v>
      </c>
      <c r="R146" s="234">
        <f>Q146*H146</f>
        <v>0.0041000000000000003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308</v>
      </c>
      <c r="AT146" s="236" t="s">
        <v>469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243</v>
      </c>
      <c r="BM146" s="236" t="s">
        <v>4559</v>
      </c>
    </row>
    <row r="147" s="2" customFormat="1" ht="37.8" customHeight="1">
      <c r="A147" s="35"/>
      <c r="B147" s="36"/>
      <c r="C147" s="224" t="s">
        <v>255</v>
      </c>
      <c r="D147" s="224" t="s">
        <v>184</v>
      </c>
      <c r="E147" s="225" t="s">
        <v>4463</v>
      </c>
      <c r="F147" s="226" t="s">
        <v>4464</v>
      </c>
      <c r="G147" s="227" t="s">
        <v>236</v>
      </c>
      <c r="H147" s="228">
        <v>30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0.0034499999999999999</v>
      </c>
      <c r="R147" s="234">
        <f>Q147*H147</f>
        <v>0.1035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243</v>
      </c>
      <c r="AT147" s="236" t="s">
        <v>184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243</v>
      </c>
      <c r="BM147" s="236" t="s">
        <v>4560</v>
      </c>
    </row>
    <row r="148" s="2" customFormat="1" ht="24.15" customHeight="1">
      <c r="A148" s="35"/>
      <c r="B148" s="36"/>
      <c r="C148" s="224" t="s">
        <v>259</v>
      </c>
      <c r="D148" s="224" t="s">
        <v>184</v>
      </c>
      <c r="E148" s="225" t="s">
        <v>3241</v>
      </c>
      <c r="F148" s="226" t="s">
        <v>3242</v>
      </c>
      <c r="G148" s="227" t="s">
        <v>220</v>
      </c>
      <c r="H148" s="228">
        <v>0.119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243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243</v>
      </c>
      <c r="BM148" s="236" t="s">
        <v>4561</v>
      </c>
    </row>
    <row r="149" s="2" customFormat="1" ht="33" customHeight="1">
      <c r="A149" s="35"/>
      <c r="B149" s="36"/>
      <c r="C149" s="224" t="s">
        <v>7</v>
      </c>
      <c r="D149" s="224" t="s">
        <v>184</v>
      </c>
      <c r="E149" s="225" t="s">
        <v>3244</v>
      </c>
      <c r="F149" s="226" t="s">
        <v>3245</v>
      </c>
      <c r="G149" s="227" t="s">
        <v>220</v>
      </c>
      <c r="H149" s="228">
        <v>0.35699999999999998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243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243</v>
      </c>
      <c r="BM149" s="236" t="s">
        <v>4562</v>
      </c>
    </row>
    <row r="150" s="12" customFormat="1" ht="25.92" customHeight="1">
      <c r="A150" s="12"/>
      <c r="B150" s="208"/>
      <c r="C150" s="209"/>
      <c r="D150" s="210" t="s">
        <v>72</v>
      </c>
      <c r="E150" s="211" t="s">
        <v>146</v>
      </c>
      <c r="F150" s="211" t="s">
        <v>3022</v>
      </c>
      <c r="G150" s="209"/>
      <c r="H150" s="209"/>
      <c r="I150" s="212"/>
      <c r="J150" s="213">
        <f>BK150</f>
        <v>0</v>
      </c>
      <c r="K150" s="209"/>
      <c r="L150" s="214"/>
      <c r="M150" s="215"/>
      <c r="N150" s="216"/>
      <c r="O150" s="216"/>
      <c r="P150" s="217">
        <f>P151</f>
        <v>0</v>
      </c>
      <c r="Q150" s="216"/>
      <c r="R150" s="217">
        <f>R151</f>
        <v>0</v>
      </c>
      <c r="S150" s="216"/>
      <c r="T150" s="218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9" t="s">
        <v>202</v>
      </c>
      <c r="AT150" s="220" t="s">
        <v>72</v>
      </c>
      <c r="AU150" s="220" t="s">
        <v>73</v>
      </c>
      <c r="AY150" s="219" t="s">
        <v>182</v>
      </c>
      <c r="BK150" s="221">
        <f>BK151</f>
        <v>0</v>
      </c>
    </row>
    <row r="151" s="12" customFormat="1" ht="22.8" customHeight="1">
      <c r="A151" s="12"/>
      <c r="B151" s="208"/>
      <c r="C151" s="209"/>
      <c r="D151" s="210" t="s">
        <v>72</v>
      </c>
      <c r="E151" s="222" t="s">
        <v>3023</v>
      </c>
      <c r="F151" s="222" t="s">
        <v>3024</v>
      </c>
      <c r="G151" s="209"/>
      <c r="H151" s="209"/>
      <c r="I151" s="212"/>
      <c r="J151" s="223">
        <f>BK151</f>
        <v>0</v>
      </c>
      <c r="K151" s="209"/>
      <c r="L151" s="214"/>
      <c r="M151" s="215"/>
      <c r="N151" s="216"/>
      <c r="O151" s="216"/>
      <c r="P151" s="217">
        <f>SUM(P152:P153)</f>
        <v>0</v>
      </c>
      <c r="Q151" s="216"/>
      <c r="R151" s="217">
        <f>SUM(R152:R153)</f>
        <v>0</v>
      </c>
      <c r="S151" s="216"/>
      <c r="T151" s="218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9" t="s">
        <v>202</v>
      </c>
      <c r="AT151" s="220" t="s">
        <v>72</v>
      </c>
      <c r="AU151" s="220" t="s">
        <v>80</v>
      </c>
      <c r="AY151" s="219" t="s">
        <v>182</v>
      </c>
      <c r="BK151" s="221">
        <f>SUM(BK152:BK153)</f>
        <v>0</v>
      </c>
    </row>
    <row r="152" s="2" customFormat="1" ht="16.5" customHeight="1">
      <c r="A152" s="35"/>
      <c r="B152" s="36"/>
      <c r="C152" s="224" t="s">
        <v>266</v>
      </c>
      <c r="D152" s="224" t="s">
        <v>184</v>
      </c>
      <c r="E152" s="225" t="s">
        <v>3025</v>
      </c>
      <c r="F152" s="226" t="s">
        <v>4563</v>
      </c>
      <c r="G152" s="227" t="s">
        <v>1177</v>
      </c>
      <c r="H152" s="228">
        <v>1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3027</v>
      </c>
      <c r="AT152" s="236" t="s">
        <v>184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3027</v>
      </c>
      <c r="BM152" s="236" t="s">
        <v>4564</v>
      </c>
    </row>
    <row r="153" s="2" customFormat="1" ht="16.5" customHeight="1">
      <c r="A153" s="35"/>
      <c r="B153" s="36"/>
      <c r="C153" s="224" t="s">
        <v>270</v>
      </c>
      <c r="D153" s="224" t="s">
        <v>184</v>
      </c>
      <c r="E153" s="225" t="s">
        <v>3029</v>
      </c>
      <c r="F153" s="226" t="s">
        <v>3030</v>
      </c>
      <c r="G153" s="227" t="s">
        <v>1177</v>
      </c>
      <c r="H153" s="228">
        <v>1</v>
      </c>
      <c r="I153" s="229"/>
      <c r="J153" s="230">
        <f>ROUND(I153*H153,2)</f>
        <v>0</v>
      </c>
      <c r="K153" s="231"/>
      <c r="L153" s="41"/>
      <c r="M153" s="238" t="s">
        <v>1</v>
      </c>
      <c r="N153" s="239" t="s">
        <v>38</v>
      </c>
      <c r="O153" s="240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3027</v>
      </c>
      <c r="AT153" s="236" t="s">
        <v>184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3027</v>
      </c>
      <c r="BM153" s="236" t="s">
        <v>4565</v>
      </c>
    </row>
    <row r="154" s="2" customFormat="1" ht="6.96" customHeight="1">
      <c r="A154" s="35"/>
      <c r="B154" s="63"/>
      <c r="C154" s="64"/>
      <c r="D154" s="64"/>
      <c r="E154" s="64"/>
      <c r="F154" s="64"/>
      <c r="G154" s="64"/>
      <c r="H154" s="64"/>
      <c r="I154" s="64"/>
      <c r="J154" s="64"/>
      <c r="K154" s="64"/>
      <c r="L154" s="41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sheet="1" autoFilter="0" formatColumns="0" formatRows="0" objects="1" scenarios="1" spinCount="100000" saltValue="0tELCd85SepThaM0LiisMIBZ/I8w70cieIAF+WX+kaOwXr5ux+t5wII3Af0YiO8N5uaBivJsjJilwEJsBF5eEg==" hashValue="heLIFdM2Il01aOnS8jQPIz5jbmEEcuOhpnObypg1FaSx2wg07k8EbvOiXeuPrNfoHp5bd3TCgzisBIVDGx83YA==" algorithmName="SHA-512" password="CC35"/>
  <autoFilter ref="C124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4296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4566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ROUND(J130,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ROUND((SUM(BE130:BE194)),  2)</f>
        <v>0</v>
      </c>
      <c r="G35" s="35"/>
      <c r="H35" s="35"/>
      <c r="I35" s="161">
        <v>0.20999999999999999</v>
      </c>
      <c r="J35" s="160">
        <f>ROUND(((SUM(BE130:BE194))*I35),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ROUND((SUM(BF130:BF194)),  2)</f>
        <v>0</v>
      </c>
      <c r="G36" s="35"/>
      <c r="H36" s="35"/>
      <c r="I36" s="161">
        <v>0.12</v>
      </c>
      <c r="J36" s="160">
        <f>ROUND(((SUM(BF130:BF194))*I36),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ROUND((SUM(BG130:BG194)),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ROUND((SUM(BH130:BH194)),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ROUND((SUM(BI130:BI194)),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4296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05 - Zařízení 5 - Úprava stávajících zařízení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J130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156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401</v>
      </c>
      <c r="E100" s="193"/>
      <c r="F100" s="193"/>
      <c r="G100" s="193"/>
      <c r="H100" s="193"/>
      <c r="I100" s="193"/>
      <c r="J100" s="194">
        <f>J132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158</v>
      </c>
      <c r="E101" s="193"/>
      <c r="F101" s="193"/>
      <c r="G101" s="193"/>
      <c r="H101" s="193"/>
      <c r="I101" s="193"/>
      <c r="J101" s="194">
        <f>J135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159</v>
      </c>
      <c r="E102" s="193"/>
      <c r="F102" s="193"/>
      <c r="G102" s="193"/>
      <c r="H102" s="193"/>
      <c r="I102" s="193"/>
      <c r="J102" s="194">
        <f>J138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408</v>
      </c>
      <c r="E103" s="193"/>
      <c r="F103" s="193"/>
      <c r="G103" s="193"/>
      <c r="H103" s="193"/>
      <c r="I103" s="193"/>
      <c r="J103" s="194">
        <f>J144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5"/>
      <c r="C104" s="186"/>
      <c r="D104" s="187" t="s">
        <v>160</v>
      </c>
      <c r="E104" s="188"/>
      <c r="F104" s="188"/>
      <c r="G104" s="188"/>
      <c r="H104" s="188"/>
      <c r="I104" s="188"/>
      <c r="J104" s="189">
        <f>J147</f>
        <v>0</v>
      </c>
      <c r="K104" s="186"/>
      <c r="L104" s="19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1"/>
      <c r="C105" s="130"/>
      <c r="D105" s="192" t="s">
        <v>411</v>
      </c>
      <c r="E105" s="193"/>
      <c r="F105" s="193"/>
      <c r="G105" s="193"/>
      <c r="H105" s="193"/>
      <c r="I105" s="193"/>
      <c r="J105" s="194">
        <f>J148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3040</v>
      </c>
      <c r="E106" s="193"/>
      <c r="F106" s="193"/>
      <c r="G106" s="193"/>
      <c r="H106" s="193"/>
      <c r="I106" s="193"/>
      <c r="J106" s="194">
        <f>J155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2956</v>
      </c>
      <c r="E107" s="188"/>
      <c r="F107" s="188"/>
      <c r="G107" s="188"/>
      <c r="H107" s="188"/>
      <c r="I107" s="188"/>
      <c r="J107" s="189">
        <f>J191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1"/>
      <c r="C108" s="130"/>
      <c r="D108" s="192" t="s">
        <v>2957</v>
      </c>
      <c r="E108" s="193"/>
      <c r="F108" s="193"/>
      <c r="G108" s="193"/>
      <c r="H108" s="193"/>
      <c r="I108" s="193"/>
      <c r="J108" s="194">
        <f>J192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167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6.25" customHeight="1">
      <c r="A118" s="35"/>
      <c r="B118" s="36"/>
      <c r="C118" s="37"/>
      <c r="D118" s="37"/>
      <c r="E118" s="180" t="str">
        <f>E7</f>
        <v>Dejvické divadlo-Přístavba a stavební úpravy objektu č.p.1084, k.ú. Dejvice, Zelená 15a,Praha 6</v>
      </c>
      <c r="F118" s="29"/>
      <c r="G118" s="29"/>
      <c r="H118" s="29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" customFormat="1" ht="12" customHeight="1">
      <c r="B119" s="18"/>
      <c r="C119" s="29" t="s">
        <v>149</v>
      </c>
      <c r="D119" s="19"/>
      <c r="E119" s="19"/>
      <c r="F119" s="19"/>
      <c r="G119" s="19"/>
      <c r="H119" s="19"/>
      <c r="I119" s="19"/>
      <c r="J119" s="19"/>
      <c r="K119" s="19"/>
      <c r="L119" s="17"/>
    </row>
    <row r="120" s="2" customFormat="1" ht="16.5" customHeight="1">
      <c r="A120" s="35"/>
      <c r="B120" s="36"/>
      <c r="C120" s="37"/>
      <c r="D120" s="37"/>
      <c r="E120" s="180" t="s">
        <v>4296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2953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E11</f>
        <v>05 - Zařízení 5 - Úprava stávajících zařízení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7"/>
      <c r="E124" s="37"/>
      <c r="F124" s="24" t="str">
        <f>F14</f>
        <v xml:space="preserve"> </v>
      </c>
      <c r="G124" s="37"/>
      <c r="H124" s="37"/>
      <c r="I124" s="29" t="s">
        <v>22</v>
      </c>
      <c r="J124" s="76" t="str">
        <f>IF(J14="","",J14)</f>
        <v>15. 12. 2024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24</v>
      </c>
      <c r="D126" s="37"/>
      <c r="E126" s="37"/>
      <c r="F126" s="24" t="str">
        <f>E17</f>
        <v xml:space="preserve"> </v>
      </c>
      <c r="G126" s="37"/>
      <c r="H126" s="37"/>
      <c r="I126" s="29" t="s">
        <v>29</v>
      </c>
      <c r="J126" s="33" t="str">
        <f>E23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27</v>
      </c>
      <c r="D127" s="37"/>
      <c r="E127" s="37"/>
      <c r="F127" s="24" t="str">
        <f>IF(E20="","",E20)</f>
        <v>Vyplň údaj</v>
      </c>
      <c r="G127" s="37"/>
      <c r="H127" s="37"/>
      <c r="I127" s="29" t="s">
        <v>31</v>
      </c>
      <c r="J127" s="33" t="str">
        <f>E26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6"/>
      <c r="B129" s="197"/>
      <c r="C129" s="198" t="s">
        <v>168</v>
      </c>
      <c r="D129" s="199" t="s">
        <v>58</v>
      </c>
      <c r="E129" s="199" t="s">
        <v>54</v>
      </c>
      <c r="F129" s="199" t="s">
        <v>55</v>
      </c>
      <c r="G129" s="199" t="s">
        <v>169</v>
      </c>
      <c r="H129" s="199" t="s">
        <v>170</v>
      </c>
      <c r="I129" s="199" t="s">
        <v>171</v>
      </c>
      <c r="J129" s="200" t="s">
        <v>153</v>
      </c>
      <c r="K129" s="201" t="s">
        <v>172</v>
      </c>
      <c r="L129" s="202"/>
      <c r="M129" s="97" t="s">
        <v>1</v>
      </c>
      <c r="N129" s="98" t="s">
        <v>37</v>
      </c>
      <c r="O129" s="98" t="s">
        <v>173</v>
      </c>
      <c r="P129" s="98" t="s">
        <v>174</v>
      </c>
      <c r="Q129" s="98" t="s">
        <v>175</v>
      </c>
      <c r="R129" s="98" t="s">
        <v>176</v>
      </c>
      <c r="S129" s="98" t="s">
        <v>177</v>
      </c>
      <c r="T129" s="99" t="s">
        <v>178</v>
      </c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</row>
    <row r="130" s="2" customFormat="1" ht="22.8" customHeight="1">
      <c r="A130" s="35"/>
      <c r="B130" s="36"/>
      <c r="C130" s="104" t="s">
        <v>179</v>
      </c>
      <c r="D130" s="37"/>
      <c r="E130" s="37"/>
      <c r="F130" s="37"/>
      <c r="G130" s="37"/>
      <c r="H130" s="37"/>
      <c r="I130" s="37"/>
      <c r="J130" s="203">
        <f>BK130</f>
        <v>0</v>
      </c>
      <c r="K130" s="37"/>
      <c r="L130" s="41"/>
      <c r="M130" s="100"/>
      <c r="N130" s="204"/>
      <c r="O130" s="101"/>
      <c r="P130" s="205">
        <f>P131+P147+P191</f>
        <v>0</v>
      </c>
      <c r="Q130" s="101"/>
      <c r="R130" s="205">
        <f>R131+R147+R191</f>
        <v>17.048348399999998</v>
      </c>
      <c r="S130" s="101"/>
      <c r="T130" s="206">
        <f>T131+T147+T191</f>
        <v>16.456550000000004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72</v>
      </c>
      <c r="AU130" s="14" t="s">
        <v>155</v>
      </c>
      <c r="BK130" s="207">
        <f>BK131+BK147+BK191</f>
        <v>0</v>
      </c>
    </row>
    <row r="131" s="12" customFormat="1" ht="25.92" customHeight="1">
      <c r="A131" s="12"/>
      <c r="B131" s="208"/>
      <c r="C131" s="209"/>
      <c r="D131" s="210" t="s">
        <v>72</v>
      </c>
      <c r="E131" s="211" t="s">
        <v>180</v>
      </c>
      <c r="F131" s="211" t="s">
        <v>181</v>
      </c>
      <c r="G131" s="209"/>
      <c r="H131" s="209"/>
      <c r="I131" s="212"/>
      <c r="J131" s="213">
        <f>BK131</f>
        <v>0</v>
      </c>
      <c r="K131" s="209"/>
      <c r="L131" s="214"/>
      <c r="M131" s="215"/>
      <c r="N131" s="216"/>
      <c r="O131" s="216"/>
      <c r="P131" s="217">
        <f>P132+P135+P138+P144</f>
        <v>0</v>
      </c>
      <c r="Q131" s="216"/>
      <c r="R131" s="217">
        <f>R132+R135+R138+R144</f>
        <v>16.6906</v>
      </c>
      <c r="S131" s="216"/>
      <c r="T131" s="218">
        <f>T132+T135+T138+T144</f>
        <v>16.200000000000003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9" t="s">
        <v>80</v>
      </c>
      <c r="AT131" s="220" t="s">
        <v>72</v>
      </c>
      <c r="AU131" s="220" t="s">
        <v>73</v>
      </c>
      <c r="AY131" s="219" t="s">
        <v>182</v>
      </c>
      <c r="BK131" s="221">
        <f>BK132+BK135+BK138+BK144</f>
        <v>0</v>
      </c>
    </row>
    <row r="132" s="12" customFormat="1" ht="22.8" customHeight="1">
      <c r="A132" s="12"/>
      <c r="B132" s="208"/>
      <c r="C132" s="209"/>
      <c r="D132" s="210" t="s">
        <v>72</v>
      </c>
      <c r="E132" s="222" t="s">
        <v>194</v>
      </c>
      <c r="F132" s="222" t="s">
        <v>698</v>
      </c>
      <c r="G132" s="209"/>
      <c r="H132" s="209"/>
      <c r="I132" s="212"/>
      <c r="J132" s="223">
        <f>BK132</f>
        <v>0</v>
      </c>
      <c r="K132" s="209"/>
      <c r="L132" s="214"/>
      <c r="M132" s="215"/>
      <c r="N132" s="216"/>
      <c r="O132" s="216"/>
      <c r="P132" s="217">
        <f>SUM(P133:P134)</f>
        <v>0</v>
      </c>
      <c r="Q132" s="216"/>
      <c r="R132" s="217">
        <f>SUM(R133:R134)</f>
        <v>16.6906</v>
      </c>
      <c r="S132" s="216"/>
      <c r="T132" s="218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80</v>
      </c>
      <c r="AT132" s="220" t="s">
        <v>72</v>
      </c>
      <c r="AU132" s="220" t="s">
        <v>80</v>
      </c>
      <c r="AY132" s="219" t="s">
        <v>182</v>
      </c>
      <c r="BK132" s="221">
        <f>SUM(BK133:BK134)</f>
        <v>0</v>
      </c>
    </row>
    <row r="133" s="2" customFormat="1" ht="24.15" customHeight="1">
      <c r="A133" s="35"/>
      <c r="B133" s="36"/>
      <c r="C133" s="224" t="s">
        <v>80</v>
      </c>
      <c r="D133" s="224" t="s">
        <v>184</v>
      </c>
      <c r="E133" s="225" t="s">
        <v>4567</v>
      </c>
      <c r="F133" s="226" t="s">
        <v>4568</v>
      </c>
      <c r="G133" s="227" t="s">
        <v>186</v>
      </c>
      <c r="H133" s="228">
        <v>6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1.8775</v>
      </c>
      <c r="R133" s="234">
        <f>Q133*H133</f>
        <v>11.265000000000001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187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187</v>
      </c>
      <c r="BM133" s="236" t="s">
        <v>4569</v>
      </c>
    </row>
    <row r="134" s="2" customFormat="1" ht="33" customHeight="1">
      <c r="A134" s="35"/>
      <c r="B134" s="36"/>
      <c r="C134" s="224" t="s">
        <v>82</v>
      </c>
      <c r="D134" s="224" t="s">
        <v>184</v>
      </c>
      <c r="E134" s="225" t="s">
        <v>4570</v>
      </c>
      <c r="F134" s="226" t="s">
        <v>4571</v>
      </c>
      <c r="G134" s="227" t="s">
        <v>197</v>
      </c>
      <c r="H134" s="228">
        <v>20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0.27128000000000002</v>
      </c>
      <c r="R134" s="234">
        <f>Q134*H134</f>
        <v>5.4256000000000002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187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187</v>
      </c>
      <c r="BM134" s="236" t="s">
        <v>4572</v>
      </c>
    </row>
    <row r="135" s="12" customFormat="1" ht="22.8" customHeight="1">
      <c r="A135" s="12"/>
      <c r="B135" s="208"/>
      <c r="C135" s="209"/>
      <c r="D135" s="210" t="s">
        <v>72</v>
      </c>
      <c r="E135" s="222" t="s">
        <v>189</v>
      </c>
      <c r="F135" s="222" t="s">
        <v>190</v>
      </c>
      <c r="G135" s="209"/>
      <c r="H135" s="209"/>
      <c r="I135" s="212"/>
      <c r="J135" s="223">
        <f>BK135</f>
        <v>0</v>
      </c>
      <c r="K135" s="209"/>
      <c r="L135" s="214"/>
      <c r="M135" s="215"/>
      <c r="N135" s="216"/>
      <c r="O135" s="216"/>
      <c r="P135" s="217">
        <f>SUM(P136:P137)</f>
        <v>0</v>
      </c>
      <c r="Q135" s="216"/>
      <c r="R135" s="217">
        <f>SUM(R136:R137)</f>
        <v>0</v>
      </c>
      <c r="S135" s="216"/>
      <c r="T135" s="218">
        <f>SUM(T136:T137)</f>
        <v>16.200000000000003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9" t="s">
        <v>80</v>
      </c>
      <c r="AT135" s="220" t="s">
        <v>72</v>
      </c>
      <c r="AU135" s="220" t="s">
        <v>80</v>
      </c>
      <c r="AY135" s="219" t="s">
        <v>182</v>
      </c>
      <c r="BK135" s="221">
        <f>SUM(BK136:BK137)</f>
        <v>0</v>
      </c>
    </row>
    <row r="136" s="2" customFormat="1" ht="24.15" customHeight="1">
      <c r="A136" s="35"/>
      <c r="B136" s="36"/>
      <c r="C136" s="224" t="s">
        <v>194</v>
      </c>
      <c r="D136" s="224" t="s">
        <v>184</v>
      </c>
      <c r="E136" s="225" t="s">
        <v>4573</v>
      </c>
      <c r="F136" s="226" t="s">
        <v>4574</v>
      </c>
      <c r="G136" s="227" t="s">
        <v>197</v>
      </c>
      <c r="H136" s="228">
        <v>20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0.27000000000000002</v>
      </c>
      <c r="T136" s="235">
        <f>S136*H136</f>
        <v>5.4000000000000004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187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187</v>
      </c>
      <c r="BM136" s="236" t="s">
        <v>4575</v>
      </c>
    </row>
    <row r="137" s="2" customFormat="1" ht="24.15" customHeight="1">
      <c r="A137" s="35"/>
      <c r="B137" s="36"/>
      <c r="C137" s="224" t="s">
        <v>187</v>
      </c>
      <c r="D137" s="224" t="s">
        <v>184</v>
      </c>
      <c r="E137" s="225" t="s">
        <v>4576</v>
      </c>
      <c r="F137" s="226" t="s">
        <v>4577</v>
      </c>
      <c r="G137" s="227" t="s">
        <v>186</v>
      </c>
      <c r="H137" s="228">
        <v>6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1.8</v>
      </c>
      <c r="T137" s="235">
        <f>S137*H137</f>
        <v>10.800000000000001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187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187</v>
      </c>
      <c r="BM137" s="236" t="s">
        <v>4578</v>
      </c>
    </row>
    <row r="138" s="12" customFormat="1" ht="22.8" customHeight="1">
      <c r="A138" s="12"/>
      <c r="B138" s="208"/>
      <c r="C138" s="209"/>
      <c r="D138" s="210" t="s">
        <v>72</v>
      </c>
      <c r="E138" s="222" t="s">
        <v>306</v>
      </c>
      <c r="F138" s="222" t="s">
        <v>307</v>
      </c>
      <c r="G138" s="209"/>
      <c r="H138" s="209"/>
      <c r="I138" s="212"/>
      <c r="J138" s="223">
        <f>BK138</f>
        <v>0</v>
      </c>
      <c r="K138" s="209"/>
      <c r="L138" s="214"/>
      <c r="M138" s="215"/>
      <c r="N138" s="216"/>
      <c r="O138" s="216"/>
      <c r="P138" s="217">
        <f>SUM(P139:P143)</f>
        <v>0</v>
      </c>
      <c r="Q138" s="216"/>
      <c r="R138" s="217">
        <f>SUM(R139:R143)</f>
        <v>0</v>
      </c>
      <c r="S138" s="216"/>
      <c r="T138" s="218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9" t="s">
        <v>80</v>
      </c>
      <c r="AT138" s="220" t="s">
        <v>72</v>
      </c>
      <c r="AU138" s="220" t="s">
        <v>80</v>
      </c>
      <c r="AY138" s="219" t="s">
        <v>182</v>
      </c>
      <c r="BK138" s="221">
        <f>SUM(BK139:BK143)</f>
        <v>0</v>
      </c>
    </row>
    <row r="139" s="2" customFormat="1" ht="24.15" customHeight="1">
      <c r="A139" s="35"/>
      <c r="B139" s="36"/>
      <c r="C139" s="224" t="s">
        <v>202</v>
      </c>
      <c r="D139" s="224" t="s">
        <v>184</v>
      </c>
      <c r="E139" s="225" t="s">
        <v>309</v>
      </c>
      <c r="F139" s="226" t="s">
        <v>310</v>
      </c>
      <c r="G139" s="227" t="s">
        <v>220</v>
      </c>
      <c r="H139" s="228">
        <v>16.457000000000001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187</v>
      </c>
      <c r="AT139" s="236" t="s">
        <v>184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187</v>
      </c>
      <c r="BM139" s="236" t="s">
        <v>4579</v>
      </c>
    </row>
    <row r="140" s="2" customFormat="1" ht="33" customHeight="1">
      <c r="A140" s="35"/>
      <c r="B140" s="36"/>
      <c r="C140" s="224" t="s">
        <v>206</v>
      </c>
      <c r="D140" s="224" t="s">
        <v>184</v>
      </c>
      <c r="E140" s="225" t="s">
        <v>313</v>
      </c>
      <c r="F140" s="226" t="s">
        <v>314</v>
      </c>
      <c r="G140" s="227" t="s">
        <v>220</v>
      </c>
      <c r="H140" s="228">
        <v>82.284999999999997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187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187</v>
      </c>
      <c r="BM140" s="236" t="s">
        <v>4580</v>
      </c>
    </row>
    <row r="141" s="2" customFormat="1" ht="24.15" customHeight="1">
      <c r="A141" s="35"/>
      <c r="B141" s="36"/>
      <c r="C141" s="224" t="s">
        <v>210</v>
      </c>
      <c r="D141" s="224" t="s">
        <v>184</v>
      </c>
      <c r="E141" s="225" t="s">
        <v>317</v>
      </c>
      <c r="F141" s="226" t="s">
        <v>318</v>
      </c>
      <c r="G141" s="227" t="s">
        <v>220</v>
      </c>
      <c r="H141" s="228">
        <v>16.457000000000001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187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187</v>
      </c>
      <c r="BM141" s="236" t="s">
        <v>4581</v>
      </c>
    </row>
    <row r="142" s="2" customFormat="1" ht="24.15" customHeight="1">
      <c r="A142" s="35"/>
      <c r="B142" s="36"/>
      <c r="C142" s="224" t="s">
        <v>214</v>
      </c>
      <c r="D142" s="224" t="s">
        <v>184</v>
      </c>
      <c r="E142" s="225" t="s">
        <v>321</v>
      </c>
      <c r="F142" s="226" t="s">
        <v>322</v>
      </c>
      <c r="G142" s="227" t="s">
        <v>220</v>
      </c>
      <c r="H142" s="228">
        <v>312.68299999999999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187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187</v>
      </c>
      <c r="BM142" s="236" t="s">
        <v>4582</v>
      </c>
    </row>
    <row r="143" s="2" customFormat="1" ht="24.15" customHeight="1">
      <c r="A143" s="35"/>
      <c r="B143" s="36"/>
      <c r="C143" s="224" t="s">
        <v>189</v>
      </c>
      <c r="D143" s="224" t="s">
        <v>184</v>
      </c>
      <c r="E143" s="225" t="s">
        <v>4583</v>
      </c>
      <c r="F143" s="226" t="s">
        <v>4584</v>
      </c>
      <c r="G143" s="227" t="s">
        <v>220</v>
      </c>
      <c r="H143" s="228">
        <v>16.457000000000001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187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187</v>
      </c>
      <c r="BM143" s="236" t="s">
        <v>4585</v>
      </c>
    </row>
    <row r="144" s="12" customFormat="1" ht="22.8" customHeight="1">
      <c r="A144" s="12"/>
      <c r="B144" s="208"/>
      <c r="C144" s="209"/>
      <c r="D144" s="210" t="s">
        <v>72</v>
      </c>
      <c r="E144" s="222" t="s">
        <v>1441</v>
      </c>
      <c r="F144" s="222" t="s">
        <v>1442</v>
      </c>
      <c r="G144" s="209"/>
      <c r="H144" s="209"/>
      <c r="I144" s="212"/>
      <c r="J144" s="223">
        <f>BK144</f>
        <v>0</v>
      </c>
      <c r="K144" s="209"/>
      <c r="L144" s="214"/>
      <c r="M144" s="215"/>
      <c r="N144" s="216"/>
      <c r="O144" s="216"/>
      <c r="P144" s="217">
        <f>SUM(P145:P146)</f>
        <v>0</v>
      </c>
      <c r="Q144" s="216"/>
      <c r="R144" s="217">
        <f>SUM(R145:R146)</f>
        <v>0</v>
      </c>
      <c r="S144" s="216"/>
      <c r="T144" s="21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9" t="s">
        <v>80</v>
      </c>
      <c r="AT144" s="220" t="s">
        <v>72</v>
      </c>
      <c r="AU144" s="220" t="s">
        <v>80</v>
      </c>
      <c r="AY144" s="219" t="s">
        <v>182</v>
      </c>
      <c r="BK144" s="221">
        <f>SUM(BK145:BK146)</f>
        <v>0</v>
      </c>
    </row>
    <row r="145" s="2" customFormat="1" ht="24.15" customHeight="1">
      <c r="A145" s="35"/>
      <c r="B145" s="36"/>
      <c r="C145" s="224" t="s">
        <v>136</v>
      </c>
      <c r="D145" s="224" t="s">
        <v>184</v>
      </c>
      <c r="E145" s="225" t="s">
        <v>1444</v>
      </c>
      <c r="F145" s="226" t="s">
        <v>1445</v>
      </c>
      <c r="G145" s="227" t="s">
        <v>220</v>
      </c>
      <c r="H145" s="228">
        <v>16.690999999999999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187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187</v>
      </c>
      <c r="BM145" s="236" t="s">
        <v>4586</v>
      </c>
    </row>
    <row r="146" s="2" customFormat="1" ht="24.15" customHeight="1">
      <c r="A146" s="35"/>
      <c r="B146" s="36"/>
      <c r="C146" s="224" t="s">
        <v>139</v>
      </c>
      <c r="D146" s="224" t="s">
        <v>184</v>
      </c>
      <c r="E146" s="225" t="s">
        <v>1448</v>
      </c>
      <c r="F146" s="226" t="s">
        <v>1449</v>
      </c>
      <c r="G146" s="227" t="s">
        <v>220</v>
      </c>
      <c r="H146" s="228">
        <v>16.690999999999999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187</v>
      </c>
      <c r="AT146" s="236" t="s">
        <v>184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187</v>
      </c>
      <c r="BM146" s="236" t="s">
        <v>4587</v>
      </c>
    </row>
    <row r="147" s="12" customFormat="1" ht="25.92" customHeight="1">
      <c r="A147" s="12"/>
      <c r="B147" s="208"/>
      <c r="C147" s="209"/>
      <c r="D147" s="210" t="s">
        <v>72</v>
      </c>
      <c r="E147" s="211" t="s">
        <v>328</v>
      </c>
      <c r="F147" s="211" t="s">
        <v>329</v>
      </c>
      <c r="G147" s="209"/>
      <c r="H147" s="209"/>
      <c r="I147" s="212"/>
      <c r="J147" s="213">
        <f>BK147</f>
        <v>0</v>
      </c>
      <c r="K147" s="209"/>
      <c r="L147" s="214"/>
      <c r="M147" s="215"/>
      <c r="N147" s="216"/>
      <c r="O147" s="216"/>
      <c r="P147" s="217">
        <f>P148+P155</f>
        <v>0</v>
      </c>
      <c r="Q147" s="216"/>
      <c r="R147" s="217">
        <f>R148+R155</f>
        <v>0.35774839999999997</v>
      </c>
      <c r="S147" s="216"/>
      <c r="T147" s="218">
        <f>T148+T155</f>
        <v>0.25655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9" t="s">
        <v>82</v>
      </c>
      <c r="AT147" s="220" t="s">
        <v>72</v>
      </c>
      <c r="AU147" s="220" t="s">
        <v>73</v>
      </c>
      <c r="AY147" s="219" t="s">
        <v>182</v>
      </c>
      <c r="BK147" s="221">
        <f>BK148+BK155</f>
        <v>0</v>
      </c>
    </row>
    <row r="148" s="12" customFormat="1" ht="22.8" customHeight="1">
      <c r="A148" s="12"/>
      <c r="B148" s="208"/>
      <c r="C148" s="209"/>
      <c r="D148" s="210" t="s">
        <v>72</v>
      </c>
      <c r="E148" s="222" t="s">
        <v>1583</v>
      </c>
      <c r="F148" s="222" t="s">
        <v>1584</v>
      </c>
      <c r="G148" s="209"/>
      <c r="H148" s="209"/>
      <c r="I148" s="212"/>
      <c r="J148" s="223">
        <f>BK148</f>
        <v>0</v>
      </c>
      <c r="K148" s="209"/>
      <c r="L148" s="214"/>
      <c r="M148" s="215"/>
      <c r="N148" s="216"/>
      <c r="O148" s="216"/>
      <c r="P148" s="217">
        <f>SUM(P149:P154)</f>
        <v>0</v>
      </c>
      <c r="Q148" s="216"/>
      <c r="R148" s="217">
        <f>SUM(R149:R154)</f>
        <v>0.015168399999999999</v>
      </c>
      <c r="S148" s="216"/>
      <c r="T148" s="218">
        <f>SUM(T149:T154)</f>
        <v>0.022589999999999999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9" t="s">
        <v>82</v>
      </c>
      <c r="AT148" s="220" t="s">
        <v>72</v>
      </c>
      <c r="AU148" s="220" t="s">
        <v>80</v>
      </c>
      <c r="AY148" s="219" t="s">
        <v>182</v>
      </c>
      <c r="BK148" s="221">
        <f>SUM(BK149:BK154)</f>
        <v>0</v>
      </c>
    </row>
    <row r="149" s="2" customFormat="1" ht="33" customHeight="1">
      <c r="A149" s="35"/>
      <c r="B149" s="36"/>
      <c r="C149" s="224" t="s">
        <v>8</v>
      </c>
      <c r="D149" s="224" t="s">
        <v>184</v>
      </c>
      <c r="E149" s="225" t="s">
        <v>4588</v>
      </c>
      <c r="F149" s="226" t="s">
        <v>4589</v>
      </c>
      <c r="G149" s="227" t="s">
        <v>236</v>
      </c>
      <c r="H149" s="228">
        <v>3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0.0075300000000000002</v>
      </c>
      <c r="T149" s="235">
        <f>S149*H149</f>
        <v>0.022589999999999999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243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243</v>
      </c>
      <c r="BM149" s="236" t="s">
        <v>4590</v>
      </c>
    </row>
    <row r="150" s="2" customFormat="1" ht="24.15" customHeight="1">
      <c r="A150" s="35"/>
      <c r="B150" s="36"/>
      <c r="C150" s="224" t="s">
        <v>142</v>
      </c>
      <c r="D150" s="224" t="s">
        <v>184</v>
      </c>
      <c r="E150" s="225" t="s">
        <v>4298</v>
      </c>
      <c r="F150" s="226" t="s">
        <v>4299</v>
      </c>
      <c r="G150" s="227" t="s">
        <v>197</v>
      </c>
      <c r="H150" s="228">
        <v>23.844999999999999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0.00022000000000000001</v>
      </c>
      <c r="R150" s="234">
        <f>Q150*H150</f>
        <v>0.0052458999999999995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243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243</v>
      </c>
      <c r="BM150" s="236" t="s">
        <v>4591</v>
      </c>
    </row>
    <row r="151" s="2" customFormat="1" ht="16.5" customHeight="1">
      <c r="A151" s="35"/>
      <c r="B151" s="36"/>
      <c r="C151" s="243" t="s">
        <v>145</v>
      </c>
      <c r="D151" s="243" t="s">
        <v>469</v>
      </c>
      <c r="E151" s="244" t="s">
        <v>4301</v>
      </c>
      <c r="F151" s="245" t="s">
        <v>4302</v>
      </c>
      <c r="G151" s="246" t="s">
        <v>197</v>
      </c>
      <c r="H151" s="247">
        <v>21.068000000000001</v>
      </c>
      <c r="I151" s="248"/>
      <c r="J151" s="249">
        <f>ROUND(I151*H151,2)</f>
        <v>0</v>
      </c>
      <c r="K151" s="250"/>
      <c r="L151" s="251"/>
      <c r="M151" s="252" t="s">
        <v>1</v>
      </c>
      <c r="N151" s="253" t="s">
        <v>38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308</v>
      </c>
      <c r="AT151" s="236" t="s">
        <v>469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243</v>
      </c>
      <c r="BM151" s="236" t="s">
        <v>4592</v>
      </c>
    </row>
    <row r="152" s="2" customFormat="1" ht="24.15" customHeight="1">
      <c r="A152" s="35"/>
      <c r="B152" s="36"/>
      <c r="C152" s="243" t="s">
        <v>238</v>
      </c>
      <c r="D152" s="243" t="s">
        <v>469</v>
      </c>
      <c r="E152" s="244" t="s">
        <v>4304</v>
      </c>
      <c r="F152" s="245" t="s">
        <v>4305</v>
      </c>
      <c r="G152" s="246" t="s">
        <v>197</v>
      </c>
      <c r="H152" s="247">
        <v>3.9689999999999999</v>
      </c>
      <c r="I152" s="248"/>
      <c r="J152" s="249">
        <f>ROUND(I152*H152,2)</f>
        <v>0</v>
      </c>
      <c r="K152" s="250"/>
      <c r="L152" s="251"/>
      <c r="M152" s="252" t="s">
        <v>1</v>
      </c>
      <c r="N152" s="253" t="s">
        <v>38</v>
      </c>
      <c r="O152" s="88"/>
      <c r="P152" s="234">
        <f>O152*H152</f>
        <v>0</v>
      </c>
      <c r="Q152" s="234">
        <v>0.0025000000000000001</v>
      </c>
      <c r="R152" s="234">
        <f>Q152*H152</f>
        <v>0.009922499999999999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308</v>
      </c>
      <c r="AT152" s="236" t="s">
        <v>469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243</v>
      </c>
      <c r="BM152" s="236" t="s">
        <v>4593</v>
      </c>
    </row>
    <row r="153" s="2" customFormat="1" ht="24.15" customHeight="1">
      <c r="A153" s="35"/>
      <c r="B153" s="36"/>
      <c r="C153" s="224" t="s">
        <v>243</v>
      </c>
      <c r="D153" s="224" t="s">
        <v>184</v>
      </c>
      <c r="E153" s="225" t="s">
        <v>1678</v>
      </c>
      <c r="F153" s="226" t="s">
        <v>1679</v>
      </c>
      <c r="G153" s="227" t="s">
        <v>220</v>
      </c>
      <c r="H153" s="228">
        <v>0.014999999999999999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243</v>
      </c>
      <c r="AT153" s="236" t="s">
        <v>184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243</v>
      </c>
      <c r="BM153" s="236" t="s">
        <v>4594</v>
      </c>
    </row>
    <row r="154" s="2" customFormat="1" ht="33" customHeight="1">
      <c r="A154" s="35"/>
      <c r="B154" s="36"/>
      <c r="C154" s="224" t="s">
        <v>247</v>
      </c>
      <c r="D154" s="224" t="s">
        <v>184</v>
      </c>
      <c r="E154" s="225" t="s">
        <v>1682</v>
      </c>
      <c r="F154" s="226" t="s">
        <v>1683</v>
      </c>
      <c r="G154" s="227" t="s">
        <v>220</v>
      </c>
      <c r="H154" s="228">
        <v>0.044999999999999998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243</v>
      </c>
      <c r="AT154" s="236" t="s">
        <v>184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243</v>
      </c>
      <c r="BM154" s="236" t="s">
        <v>4595</v>
      </c>
    </row>
    <row r="155" s="12" customFormat="1" ht="22.8" customHeight="1">
      <c r="A155" s="12"/>
      <c r="B155" s="208"/>
      <c r="C155" s="209"/>
      <c r="D155" s="210" t="s">
        <v>72</v>
      </c>
      <c r="E155" s="222" t="s">
        <v>3228</v>
      </c>
      <c r="F155" s="222" t="s">
        <v>116</v>
      </c>
      <c r="G155" s="209"/>
      <c r="H155" s="209"/>
      <c r="I155" s="212"/>
      <c r="J155" s="223">
        <f>BK155</f>
        <v>0</v>
      </c>
      <c r="K155" s="209"/>
      <c r="L155" s="214"/>
      <c r="M155" s="215"/>
      <c r="N155" s="216"/>
      <c r="O155" s="216"/>
      <c r="P155" s="217">
        <f>SUM(P156:P190)</f>
        <v>0</v>
      </c>
      <c r="Q155" s="216"/>
      <c r="R155" s="217">
        <f>SUM(R156:R190)</f>
        <v>0.34258</v>
      </c>
      <c r="S155" s="216"/>
      <c r="T155" s="218">
        <f>SUM(T156:T190)</f>
        <v>0.23396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9" t="s">
        <v>82</v>
      </c>
      <c r="AT155" s="220" t="s">
        <v>72</v>
      </c>
      <c r="AU155" s="220" t="s">
        <v>80</v>
      </c>
      <c r="AY155" s="219" t="s">
        <v>182</v>
      </c>
      <c r="BK155" s="221">
        <f>SUM(BK156:BK190)</f>
        <v>0</v>
      </c>
    </row>
    <row r="156" s="2" customFormat="1" ht="16.5" customHeight="1">
      <c r="A156" s="35"/>
      <c r="B156" s="36"/>
      <c r="C156" s="224" t="s">
        <v>251</v>
      </c>
      <c r="D156" s="224" t="s">
        <v>184</v>
      </c>
      <c r="E156" s="225" t="s">
        <v>4596</v>
      </c>
      <c r="F156" s="226" t="s">
        <v>4597</v>
      </c>
      <c r="G156" s="227" t="s">
        <v>241</v>
      </c>
      <c r="H156" s="228">
        <v>1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243</v>
      </c>
      <c r="AT156" s="236" t="s">
        <v>184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243</v>
      </c>
      <c r="BM156" s="236" t="s">
        <v>4598</v>
      </c>
    </row>
    <row r="157" s="2" customFormat="1" ht="16.5" customHeight="1">
      <c r="A157" s="35"/>
      <c r="B157" s="36"/>
      <c r="C157" s="224" t="s">
        <v>255</v>
      </c>
      <c r="D157" s="224" t="s">
        <v>184</v>
      </c>
      <c r="E157" s="225" t="s">
        <v>4599</v>
      </c>
      <c r="F157" s="226" t="s">
        <v>4600</v>
      </c>
      <c r="G157" s="227" t="s">
        <v>241</v>
      </c>
      <c r="H157" s="228">
        <v>1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243</v>
      </c>
      <c r="AT157" s="236" t="s">
        <v>184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243</v>
      </c>
      <c r="BM157" s="236" t="s">
        <v>4601</v>
      </c>
    </row>
    <row r="158" s="2" customFormat="1" ht="16.5" customHeight="1">
      <c r="A158" s="35"/>
      <c r="B158" s="36"/>
      <c r="C158" s="224" t="s">
        <v>259</v>
      </c>
      <c r="D158" s="224" t="s">
        <v>184</v>
      </c>
      <c r="E158" s="225" t="s">
        <v>4602</v>
      </c>
      <c r="F158" s="226" t="s">
        <v>4603</v>
      </c>
      <c r="G158" s="227" t="s">
        <v>241</v>
      </c>
      <c r="H158" s="228">
        <v>1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243</v>
      </c>
      <c r="AT158" s="236" t="s">
        <v>184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243</v>
      </c>
      <c r="BM158" s="236" t="s">
        <v>4604</v>
      </c>
    </row>
    <row r="159" s="2" customFormat="1" ht="16.5" customHeight="1">
      <c r="A159" s="35"/>
      <c r="B159" s="36"/>
      <c r="C159" s="224" t="s">
        <v>7</v>
      </c>
      <c r="D159" s="224" t="s">
        <v>184</v>
      </c>
      <c r="E159" s="225" t="s">
        <v>4605</v>
      </c>
      <c r="F159" s="226" t="s">
        <v>4606</v>
      </c>
      <c r="G159" s="227" t="s">
        <v>241</v>
      </c>
      <c r="H159" s="228">
        <v>6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243</v>
      </c>
      <c r="AT159" s="236" t="s">
        <v>184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243</v>
      </c>
      <c r="BM159" s="236" t="s">
        <v>4607</v>
      </c>
    </row>
    <row r="160" s="2" customFormat="1" ht="21.75" customHeight="1">
      <c r="A160" s="35"/>
      <c r="B160" s="36"/>
      <c r="C160" s="243" t="s">
        <v>266</v>
      </c>
      <c r="D160" s="243" t="s">
        <v>469</v>
      </c>
      <c r="E160" s="244" t="s">
        <v>4608</v>
      </c>
      <c r="F160" s="245" t="s">
        <v>4609</v>
      </c>
      <c r="G160" s="246" t="s">
        <v>241</v>
      </c>
      <c r="H160" s="247">
        <v>6</v>
      </c>
      <c r="I160" s="248"/>
      <c r="J160" s="249">
        <f>ROUND(I160*H160,2)</f>
        <v>0</v>
      </c>
      <c r="K160" s="250"/>
      <c r="L160" s="251"/>
      <c r="M160" s="252" t="s">
        <v>1</v>
      </c>
      <c r="N160" s="253" t="s">
        <v>38</v>
      </c>
      <c r="O160" s="88"/>
      <c r="P160" s="234">
        <f>O160*H160</f>
        <v>0</v>
      </c>
      <c r="Q160" s="234">
        <v>0.00040000000000000002</v>
      </c>
      <c r="R160" s="234">
        <f>Q160*H160</f>
        <v>0.0024000000000000002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308</v>
      </c>
      <c r="AT160" s="236" t="s">
        <v>469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243</v>
      </c>
      <c r="BM160" s="236" t="s">
        <v>4610</v>
      </c>
    </row>
    <row r="161" s="2" customFormat="1" ht="16.5" customHeight="1">
      <c r="A161" s="35"/>
      <c r="B161" s="36"/>
      <c r="C161" s="224" t="s">
        <v>270</v>
      </c>
      <c r="D161" s="224" t="s">
        <v>184</v>
      </c>
      <c r="E161" s="225" t="s">
        <v>4611</v>
      </c>
      <c r="F161" s="226" t="s">
        <v>4612</v>
      </c>
      <c r="G161" s="227" t="s">
        <v>241</v>
      </c>
      <c r="H161" s="228">
        <v>4</v>
      </c>
      <c r="I161" s="229"/>
      <c r="J161" s="230">
        <f>ROUND(I161*H161,2)</f>
        <v>0</v>
      </c>
      <c r="K161" s="231"/>
      <c r="L161" s="41"/>
      <c r="M161" s="232" t="s">
        <v>1</v>
      </c>
      <c r="N161" s="233" t="s">
        <v>38</v>
      </c>
      <c r="O161" s="88"/>
      <c r="P161" s="234">
        <f>O161*H161</f>
        <v>0</v>
      </c>
      <c r="Q161" s="234">
        <v>0</v>
      </c>
      <c r="R161" s="234">
        <f>Q161*H161</f>
        <v>0</v>
      </c>
      <c r="S161" s="234">
        <v>0.00050000000000000001</v>
      </c>
      <c r="T161" s="235">
        <f>S161*H161</f>
        <v>0.002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243</v>
      </c>
      <c r="AT161" s="236" t="s">
        <v>184</v>
      </c>
      <c r="AU161" s="236" t="s">
        <v>82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243</v>
      </c>
      <c r="BM161" s="236" t="s">
        <v>4613</v>
      </c>
    </row>
    <row r="162" s="2" customFormat="1" ht="24.15" customHeight="1">
      <c r="A162" s="35"/>
      <c r="B162" s="36"/>
      <c r="C162" s="224" t="s">
        <v>274</v>
      </c>
      <c r="D162" s="224" t="s">
        <v>184</v>
      </c>
      <c r="E162" s="225" t="s">
        <v>4614</v>
      </c>
      <c r="F162" s="226" t="s">
        <v>4615</v>
      </c>
      <c r="G162" s="227" t="s">
        <v>241</v>
      </c>
      <c r="H162" s="228">
        <v>1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243</v>
      </c>
      <c r="AT162" s="236" t="s">
        <v>184</v>
      </c>
      <c r="AU162" s="236" t="s">
        <v>82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243</v>
      </c>
      <c r="BM162" s="236" t="s">
        <v>4616</v>
      </c>
    </row>
    <row r="163" s="2" customFormat="1" ht="16.5" customHeight="1">
      <c r="A163" s="35"/>
      <c r="B163" s="36"/>
      <c r="C163" s="243" t="s">
        <v>278</v>
      </c>
      <c r="D163" s="243" t="s">
        <v>469</v>
      </c>
      <c r="E163" s="244" t="s">
        <v>4617</v>
      </c>
      <c r="F163" s="245" t="s">
        <v>4618</v>
      </c>
      <c r="G163" s="246" t="s">
        <v>241</v>
      </c>
      <c r="H163" s="247">
        <v>1</v>
      </c>
      <c r="I163" s="248"/>
      <c r="J163" s="249">
        <f>ROUND(I163*H163,2)</f>
        <v>0</v>
      </c>
      <c r="K163" s="250"/>
      <c r="L163" s="251"/>
      <c r="M163" s="252" t="s">
        <v>1</v>
      </c>
      <c r="N163" s="253" t="s">
        <v>38</v>
      </c>
      <c r="O163" s="88"/>
      <c r="P163" s="234">
        <f>O163*H163</f>
        <v>0</v>
      </c>
      <c r="Q163" s="234">
        <v>0.0043</v>
      </c>
      <c r="R163" s="234">
        <f>Q163*H163</f>
        <v>0.0043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308</v>
      </c>
      <c r="AT163" s="236" t="s">
        <v>469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243</v>
      </c>
      <c r="BM163" s="236" t="s">
        <v>4619</v>
      </c>
    </row>
    <row r="164" s="2" customFormat="1" ht="24.15" customHeight="1">
      <c r="A164" s="35"/>
      <c r="B164" s="36"/>
      <c r="C164" s="224" t="s">
        <v>282</v>
      </c>
      <c r="D164" s="224" t="s">
        <v>184</v>
      </c>
      <c r="E164" s="225" t="s">
        <v>4512</v>
      </c>
      <c r="F164" s="226" t="s">
        <v>4513</v>
      </c>
      <c r="G164" s="227" t="s">
        <v>241</v>
      </c>
      <c r="H164" s="228">
        <v>1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243</v>
      </c>
      <c r="AT164" s="236" t="s">
        <v>184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243</v>
      </c>
      <c r="BM164" s="236" t="s">
        <v>4620</v>
      </c>
    </row>
    <row r="165" s="2" customFormat="1" ht="24.15" customHeight="1">
      <c r="A165" s="35"/>
      <c r="B165" s="36"/>
      <c r="C165" s="243" t="s">
        <v>286</v>
      </c>
      <c r="D165" s="243" t="s">
        <v>469</v>
      </c>
      <c r="E165" s="244" t="s">
        <v>4515</v>
      </c>
      <c r="F165" s="245" t="s">
        <v>4621</v>
      </c>
      <c r="G165" s="246" t="s">
        <v>241</v>
      </c>
      <c r="H165" s="247">
        <v>1</v>
      </c>
      <c r="I165" s="248"/>
      <c r="J165" s="249">
        <f>ROUND(I165*H165,2)</f>
        <v>0</v>
      </c>
      <c r="K165" s="250"/>
      <c r="L165" s="251"/>
      <c r="M165" s="252" t="s">
        <v>1</v>
      </c>
      <c r="N165" s="253" t="s">
        <v>38</v>
      </c>
      <c r="O165" s="88"/>
      <c r="P165" s="234">
        <f>O165*H165</f>
        <v>0</v>
      </c>
      <c r="Q165" s="234">
        <v>0.0033</v>
      </c>
      <c r="R165" s="234">
        <f>Q165*H165</f>
        <v>0.0033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308</v>
      </c>
      <c r="AT165" s="236" t="s">
        <v>469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243</v>
      </c>
      <c r="BM165" s="236" t="s">
        <v>4622</v>
      </c>
    </row>
    <row r="166" s="2" customFormat="1" ht="24.15" customHeight="1">
      <c r="A166" s="35"/>
      <c r="B166" s="36"/>
      <c r="C166" s="224" t="s">
        <v>290</v>
      </c>
      <c r="D166" s="224" t="s">
        <v>184</v>
      </c>
      <c r="E166" s="225" t="s">
        <v>4623</v>
      </c>
      <c r="F166" s="226" t="s">
        <v>4624</v>
      </c>
      <c r="G166" s="227" t="s">
        <v>241</v>
      </c>
      <c r="H166" s="228">
        <v>1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243</v>
      </c>
      <c r="AT166" s="236" t="s">
        <v>184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243</v>
      </c>
      <c r="BM166" s="236" t="s">
        <v>4625</v>
      </c>
    </row>
    <row r="167" s="2" customFormat="1" ht="24.15" customHeight="1">
      <c r="A167" s="35"/>
      <c r="B167" s="36"/>
      <c r="C167" s="243" t="s">
        <v>294</v>
      </c>
      <c r="D167" s="243" t="s">
        <v>469</v>
      </c>
      <c r="E167" s="244" t="s">
        <v>4626</v>
      </c>
      <c r="F167" s="245" t="s">
        <v>4627</v>
      </c>
      <c r="G167" s="246" t="s">
        <v>241</v>
      </c>
      <c r="H167" s="247">
        <v>1</v>
      </c>
      <c r="I167" s="248"/>
      <c r="J167" s="249">
        <f>ROUND(I167*H167,2)</f>
        <v>0</v>
      </c>
      <c r="K167" s="250"/>
      <c r="L167" s="251"/>
      <c r="M167" s="252" t="s">
        <v>1</v>
      </c>
      <c r="N167" s="253" t="s">
        <v>38</v>
      </c>
      <c r="O167" s="88"/>
      <c r="P167" s="234">
        <f>O167*H167</f>
        <v>0</v>
      </c>
      <c r="Q167" s="234">
        <v>0.0088999999999999999</v>
      </c>
      <c r="R167" s="234">
        <f>Q167*H167</f>
        <v>0.0088999999999999999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308</v>
      </c>
      <c r="AT167" s="236" t="s">
        <v>469</v>
      </c>
      <c r="AU167" s="236" t="s">
        <v>82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243</v>
      </c>
      <c r="BM167" s="236" t="s">
        <v>4628</v>
      </c>
    </row>
    <row r="168" s="2" customFormat="1" ht="24.15" customHeight="1">
      <c r="A168" s="35"/>
      <c r="B168" s="36"/>
      <c r="C168" s="224" t="s">
        <v>298</v>
      </c>
      <c r="D168" s="224" t="s">
        <v>184</v>
      </c>
      <c r="E168" s="225" t="s">
        <v>4629</v>
      </c>
      <c r="F168" s="226" t="s">
        <v>4630</v>
      </c>
      <c r="G168" s="227" t="s">
        <v>241</v>
      </c>
      <c r="H168" s="228">
        <v>1</v>
      </c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243</v>
      </c>
      <c r="AT168" s="236" t="s">
        <v>184</v>
      </c>
      <c r="AU168" s="236" t="s">
        <v>82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243</v>
      </c>
      <c r="BM168" s="236" t="s">
        <v>4631</v>
      </c>
    </row>
    <row r="169" s="2" customFormat="1" ht="24.15" customHeight="1">
      <c r="A169" s="35"/>
      <c r="B169" s="36"/>
      <c r="C169" s="243" t="s">
        <v>302</v>
      </c>
      <c r="D169" s="243" t="s">
        <v>469</v>
      </c>
      <c r="E169" s="244" t="s">
        <v>4632</v>
      </c>
      <c r="F169" s="245" t="s">
        <v>4633</v>
      </c>
      <c r="G169" s="246" t="s">
        <v>241</v>
      </c>
      <c r="H169" s="247">
        <v>1</v>
      </c>
      <c r="I169" s="248"/>
      <c r="J169" s="249">
        <f>ROUND(I169*H169,2)</f>
        <v>0</v>
      </c>
      <c r="K169" s="250"/>
      <c r="L169" s="251"/>
      <c r="M169" s="252" t="s">
        <v>1</v>
      </c>
      <c r="N169" s="253" t="s">
        <v>38</v>
      </c>
      <c r="O169" s="88"/>
      <c r="P169" s="234">
        <f>O169*H169</f>
        <v>0</v>
      </c>
      <c r="Q169" s="234">
        <v>0.0118</v>
      </c>
      <c r="R169" s="234">
        <f>Q169*H169</f>
        <v>0.0118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308</v>
      </c>
      <c r="AT169" s="236" t="s">
        <v>469</v>
      </c>
      <c r="AU169" s="236" t="s">
        <v>82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243</v>
      </c>
      <c r="BM169" s="236" t="s">
        <v>4634</v>
      </c>
    </row>
    <row r="170" s="2" customFormat="1" ht="37.8" customHeight="1">
      <c r="A170" s="35"/>
      <c r="B170" s="36"/>
      <c r="C170" s="224" t="s">
        <v>308</v>
      </c>
      <c r="D170" s="224" t="s">
        <v>184</v>
      </c>
      <c r="E170" s="225" t="s">
        <v>4463</v>
      </c>
      <c r="F170" s="226" t="s">
        <v>4464</v>
      </c>
      <c r="G170" s="227" t="s">
        <v>236</v>
      </c>
      <c r="H170" s="228">
        <v>7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0.0034499999999999999</v>
      </c>
      <c r="R170" s="234">
        <f>Q170*H170</f>
        <v>0.024149999999999998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243</v>
      </c>
      <c r="AT170" s="236" t="s">
        <v>184</v>
      </c>
      <c r="AU170" s="236" t="s">
        <v>82</v>
      </c>
      <c r="AY170" s="14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80</v>
      </c>
      <c r="BK170" s="237">
        <f>ROUND(I170*H170,2)</f>
        <v>0</v>
      </c>
      <c r="BL170" s="14" t="s">
        <v>243</v>
      </c>
      <c r="BM170" s="236" t="s">
        <v>4635</v>
      </c>
    </row>
    <row r="171" s="2" customFormat="1" ht="37.8" customHeight="1">
      <c r="A171" s="35"/>
      <c r="B171" s="36"/>
      <c r="C171" s="224" t="s">
        <v>312</v>
      </c>
      <c r="D171" s="224" t="s">
        <v>184</v>
      </c>
      <c r="E171" s="225" t="s">
        <v>4636</v>
      </c>
      <c r="F171" s="226" t="s">
        <v>4637</v>
      </c>
      <c r="G171" s="227" t="s">
        <v>236</v>
      </c>
      <c r="H171" s="228">
        <v>17</v>
      </c>
      <c r="I171" s="229"/>
      <c r="J171" s="230">
        <f>ROUND(I171*H171,2)</f>
        <v>0</v>
      </c>
      <c r="K171" s="231"/>
      <c r="L171" s="41"/>
      <c r="M171" s="232" t="s">
        <v>1</v>
      </c>
      <c r="N171" s="233" t="s">
        <v>38</v>
      </c>
      <c r="O171" s="88"/>
      <c r="P171" s="234">
        <f>O171*H171</f>
        <v>0</v>
      </c>
      <c r="Q171" s="234">
        <v>0.0081700000000000002</v>
      </c>
      <c r="R171" s="234">
        <f>Q171*H171</f>
        <v>0.13889000000000001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243</v>
      </c>
      <c r="AT171" s="236" t="s">
        <v>184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243</v>
      </c>
      <c r="BM171" s="236" t="s">
        <v>4638</v>
      </c>
    </row>
    <row r="172" s="2" customFormat="1" ht="33" customHeight="1">
      <c r="A172" s="35"/>
      <c r="B172" s="36"/>
      <c r="C172" s="224" t="s">
        <v>316</v>
      </c>
      <c r="D172" s="224" t="s">
        <v>184</v>
      </c>
      <c r="E172" s="225" t="s">
        <v>4639</v>
      </c>
      <c r="F172" s="226" t="s">
        <v>4640</v>
      </c>
      <c r="G172" s="227" t="s">
        <v>236</v>
      </c>
      <c r="H172" s="228">
        <v>3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243</v>
      </c>
      <c r="AT172" s="236" t="s">
        <v>184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243</v>
      </c>
      <c r="BM172" s="236" t="s">
        <v>4641</v>
      </c>
    </row>
    <row r="173" s="2" customFormat="1" ht="16.5" customHeight="1">
      <c r="A173" s="35"/>
      <c r="B173" s="36"/>
      <c r="C173" s="243" t="s">
        <v>320</v>
      </c>
      <c r="D173" s="243" t="s">
        <v>469</v>
      </c>
      <c r="E173" s="244" t="s">
        <v>4642</v>
      </c>
      <c r="F173" s="245" t="s">
        <v>4643</v>
      </c>
      <c r="G173" s="246" t="s">
        <v>236</v>
      </c>
      <c r="H173" s="247">
        <v>3.6000000000000001</v>
      </c>
      <c r="I173" s="248"/>
      <c r="J173" s="249">
        <f>ROUND(I173*H173,2)</f>
        <v>0</v>
      </c>
      <c r="K173" s="250"/>
      <c r="L173" s="251"/>
      <c r="M173" s="252" t="s">
        <v>1</v>
      </c>
      <c r="N173" s="253" t="s">
        <v>38</v>
      </c>
      <c r="O173" s="88"/>
      <c r="P173" s="234">
        <f>O173*H173</f>
        <v>0</v>
      </c>
      <c r="Q173" s="234">
        <v>0.034099999999999998</v>
      </c>
      <c r="R173" s="234">
        <f>Q173*H173</f>
        <v>0.12275999999999999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308</v>
      </c>
      <c r="AT173" s="236" t="s">
        <v>469</v>
      </c>
      <c r="AU173" s="236" t="s">
        <v>82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243</v>
      </c>
      <c r="BM173" s="236" t="s">
        <v>4644</v>
      </c>
    </row>
    <row r="174" s="2" customFormat="1" ht="37.8" customHeight="1">
      <c r="A174" s="35"/>
      <c r="B174" s="36"/>
      <c r="C174" s="224" t="s">
        <v>324</v>
      </c>
      <c r="D174" s="224" t="s">
        <v>184</v>
      </c>
      <c r="E174" s="225" t="s">
        <v>4645</v>
      </c>
      <c r="F174" s="226" t="s">
        <v>4646</v>
      </c>
      <c r="G174" s="227" t="s">
        <v>236</v>
      </c>
      <c r="H174" s="228">
        <v>22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0</v>
      </c>
      <c r="R174" s="234">
        <f>Q174*H174</f>
        <v>0</v>
      </c>
      <c r="S174" s="234">
        <v>0.0045799999999999999</v>
      </c>
      <c r="T174" s="235">
        <f>S174*H174</f>
        <v>0.10076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243</v>
      </c>
      <c r="AT174" s="236" t="s">
        <v>184</v>
      </c>
      <c r="AU174" s="236" t="s">
        <v>82</v>
      </c>
      <c r="AY174" s="14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80</v>
      </c>
      <c r="BK174" s="237">
        <f>ROUND(I174*H174,2)</f>
        <v>0</v>
      </c>
      <c r="BL174" s="14" t="s">
        <v>243</v>
      </c>
      <c r="BM174" s="236" t="s">
        <v>4647</v>
      </c>
    </row>
    <row r="175" s="2" customFormat="1" ht="37.8" customHeight="1">
      <c r="A175" s="35"/>
      <c r="B175" s="36"/>
      <c r="C175" s="224" t="s">
        <v>332</v>
      </c>
      <c r="D175" s="224" t="s">
        <v>184</v>
      </c>
      <c r="E175" s="225" t="s">
        <v>4648</v>
      </c>
      <c r="F175" s="226" t="s">
        <v>4649</v>
      </c>
      <c r="G175" s="227" t="s">
        <v>236</v>
      </c>
      <c r="H175" s="228">
        <v>20</v>
      </c>
      <c r="I175" s="229"/>
      <c r="J175" s="230">
        <f>ROUND(I175*H175,2)</f>
        <v>0</v>
      </c>
      <c r="K175" s="231"/>
      <c r="L175" s="41"/>
      <c r="M175" s="232" t="s">
        <v>1</v>
      </c>
      <c r="N175" s="233" t="s">
        <v>38</v>
      </c>
      <c r="O175" s="88"/>
      <c r="P175" s="234">
        <f>O175*H175</f>
        <v>0</v>
      </c>
      <c r="Q175" s="234">
        <v>0</v>
      </c>
      <c r="R175" s="234">
        <f>Q175*H175</f>
        <v>0</v>
      </c>
      <c r="S175" s="234">
        <v>0.0065599999999999999</v>
      </c>
      <c r="T175" s="235">
        <f>S175*H175</f>
        <v>0.13119999999999998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243</v>
      </c>
      <c r="AT175" s="236" t="s">
        <v>184</v>
      </c>
      <c r="AU175" s="236" t="s">
        <v>82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243</v>
      </c>
      <c r="BM175" s="236" t="s">
        <v>4650</v>
      </c>
    </row>
    <row r="176" s="2" customFormat="1" ht="24.15" customHeight="1">
      <c r="A176" s="35"/>
      <c r="B176" s="36"/>
      <c r="C176" s="224" t="s">
        <v>338</v>
      </c>
      <c r="D176" s="224" t="s">
        <v>184</v>
      </c>
      <c r="E176" s="225" t="s">
        <v>4387</v>
      </c>
      <c r="F176" s="226" t="s">
        <v>4388</v>
      </c>
      <c r="G176" s="227" t="s">
        <v>241</v>
      </c>
      <c r="H176" s="228">
        <v>2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243</v>
      </c>
      <c r="AT176" s="236" t="s">
        <v>184</v>
      </c>
      <c r="AU176" s="236" t="s">
        <v>82</v>
      </c>
      <c r="AY176" s="14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80</v>
      </c>
      <c r="BK176" s="237">
        <f>ROUND(I176*H176,2)</f>
        <v>0</v>
      </c>
      <c r="BL176" s="14" t="s">
        <v>243</v>
      </c>
      <c r="BM176" s="236" t="s">
        <v>4651</v>
      </c>
    </row>
    <row r="177" s="2" customFormat="1" ht="33" customHeight="1">
      <c r="A177" s="35"/>
      <c r="B177" s="36"/>
      <c r="C177" s="243" t="s">
        <v>342</v>
      </c>
      <c r="D177" s="243" t="s">
        <v>469</v>
      </c>
      <c r="E177" s="244" t="s">
        <v>4652</v>
      </c>
      <c r="F177" s="245" t="s">
        <v>4653</v>
      </c>
      <c r="G177" s="246" t="s">
        <v>241</v>
      </c>
      <c r="H177" s="247">
        <v>1</v>
      </c>
      <c r="I177" s="248"/>
      <c r="J177" s="249">
        <f>ROUND(I177*H177,2)</f>
        <v>0</v>
      </c>
      <c r="K177" s="250"/>
      <c r="L177" s="251"/>
      <c r="M177" s="252" t="s">
        <v>1</v>
      </c>
      <c r="N177" s="253" t="s">
        <v>38</v>
      </c>
      <c r="O177" s="88"/>
      <c r="P177" s="234">
        <f>O177*H177</f>
        <v>0</v>
      </c>
      <c r="Q177" s="234">
        <v>0.0041000000000000003</v>
      </c>
      <c r="R177" s="234">
        <f>Q177*H177</f>
        <v>0.0041000000000000003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308</v>
      </c>
      <c r="AT177" s="236" t="s">
        <v>469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243</v>
      </c>
      <c r="BM177" s="236" t="s">
        <v>4654</v>
      </c>
    </row>
    <row r="178" s="2" customFormat="1" ht="33" customHeight="1">
      <c r="A178" s="35"/>
      <c r="B178" s="36"/>
      <c r="C178" s="243" t="s">
        <v>348</v>
      </c>
      <c r="D178" s="243" t="s">
        <v>469</v>
      </c>
      <c r="E178" s="244" t="s">
        <v>4655</v>
      </c>
      <c r="F178" s="245" t="s">
        <v>4656</v>
      </c>
      <c r="G178" s="246" t="s">
        <v>241</v>
      </c>
      <c r="H178" s="247">
        <v>1</v>
      </c>
      <c r="I178" s="248"/>
      <c r="J178" s="249">
        <f>ROUND(I178*H178,2)</f>
        <v>0</v>
      </c>
      <c r="K178" s="250"/>
      <c r="L178" s="251"/>
      <c r="M178" s="252" t="s">
        <v>1</v>
      </c>
      <c r="N178" s="253" t="s">
        <v>38</v>
      </c>
      <c r="O178" s="88"/>
      <c r="P178" s="234">
        <f>O178*H178</f>
        <v>0</v>
      </c>
      <c r="Q178" s="234">
        <v>0.0041999999999999997</v>
      </c>
      <c r="R178" s="234">
        <f>Q178*H178</f>
        <v>0.0041999999999999997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308</v>
      </c>
      <c r="AT178" s="236" t="s">
        <v>469</v>
      </c>
      <c r="AU178" s="236" t="s">
        <v>82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243</v>
      </c>
      <c r="BM178" s="236" t="s">
        <v>4657</v>
      </c>
    </row>
    <row r="179" s="2" customFormat="1" ht="24.15" customHeight="1">
      <c r="A179" s="35"/>
      <c r="B179" s="36"/>
      <c r="C179" s="224" t="s">
        <v>354</v>
      </c>
      <c r="D179" s="224" t="s">
        <v>184</v>
      </c>
      <c r="E179" s="225" t="s">
        <v>4658</v>
      </c>
      <c r="F179" s="226" t="s">
        <v>4659</v>
      </c>
      <c r="G179" s="227" t="s">
        <v>241</v>
      </c>
      <c r="H179" s="228">
        <v>1</v>
      </c>
      <c r="I179" s="229"/>
      <c r="J179" s="230">
        <f>ROUND(I179*H179,2)</f>
        <v>0</v>
      </c>
      <c r="K179" s="231"/>
      <c r="L179" s="41"/>
      <c r="M179" s="232" t="s">
        <v>1</v>
      </c>
      <c r="N179" s="233" t="s">
        <v>38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243</v>
      </c>
      <c r="AT179" s="236" t="s">
        <v>184</v>
      </c>
      <c r="AU179" s="236" t="s">
        <v>82</v>
      </c>
      <c r="AY179" s="14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80</v>
      </c>
      <c r="BK179" s="237">
        <f>ROUND(I179*H179,2)</f>
        <v>0</v>
      </c>
      <c r="BL179" s="14" t="s">
        <v>243</v>
      </c>
      <c r="BM179" s="236" t="s">
        <v>4660</v>
      </c>
    </row>
    <row r="180" s="2" customFormat="1" ht="37.8" customHeight="1">
      <c r="A180" s="35"/>
      <c r="B180" s="36"/>
      <c r="C180" s="243" t="s">
        <v>358</v>
      </c>
      <c r="D180" s="243" t="s">
        <v>469</v>
      </c>
      <c r="E180" s="244" t="s">
        <v>4661</v>
      </c>
      <c r="F180" s="245" t="s">
        <v>4662</v>
      </c>
      <c r="G180" s="246" t="s">
        <v>241</v>
      </c>
      <c r="H180" s="247">
        <v>1</v>
      </c>
      <c r="I180" s="248"/>
      <c r="J180" s="249">
        <f>ROUND(I180*H180,2)</f>
        <v>0</v>
      </c>
      <c r="K180" s="250"/>
      <c r="L180" s="251"/>
      <c r="M180" s="252" t="s">
        <v>1</v>
      </c>
      <c r="N180" s="253" t="s">
        <v>38</v>
      </c>
      <c r="O180" s="88"/>
      <c r="P180" s="234">
        <f>O180*H180</f>
        <v>0</v>
      </c>
      <c r="Q180" s="234">
        <v>0.0014</v>
      </c>
      <c r="R180" s="234">
        <f>Q180*H180</f>
        <v>0.0014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308</v>
      </c>
      <c r="AT180" s="236" t="s">
        <v>469</v>
      </c>
      <c r="AU180" s="236" t="s">
        <v>82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243</v>
      </c>
      <c r="BM180" s="236" t="s">
        <v>4663</v>
      </c>
    </row>
    <row r="181" s="2" customFormat="1" ht="24.15" customHeight="1">
      <c r="A181" s="35"/>
      <c r="B181" s="36"/>
      <c r="C181" s="243" t="s">
        <v>364</v>
      </c>
      <c r="D181" s="243" t="s">
        <v>469</v>
      </c>
      <c r="E181" s="244" t="s">
        <v>4664</v>
      </c>
      <c r="F181" s="245" t="s">
        <v>4665</v>
      </c>
      <c r="G181" s="246" t="s">
        <v>241</v>
      </c>
      <c r="H181" s="247">
        <v>1</v>
      </c>
      <c r="I181" s="248"/>
      <c r="J181" s="249">
        <f>ROUND(I181*H181,2)</f>
        <v>0</v>
      </c>
      <c r="K181" s="250"/>
      <c r="L181" s="251"/>
      <c r="M181" s="252" t="s">
        <v>1</v>
      </c>
      <c r="N181" s="253" t="s">
        <v>38</v>
      </c>
      <c r="O181" s="88"/>
      <c r="P181" s="234">
        <f>O181*H181</f>
        <v>0</v>
      </c>
      <c r="Q181" s="234">
        <v>0.00029999999999999997</v>
      </c>
      <c r="R181" s="234">
        <f>Q181*H181</f>
        <v>0.00029999999999999997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308</v>
      </c>
      <c r="AT181" s="236" t="s">
        <v>469</v>
      </c>
      <c r="AU181" s="236" t="s">
        <v>82</v>
      </c>
      <c r="AY181" s="14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80</v>
      </c>
      <c r="BK181" s="237">
        <f>ROUND(I181*H181,2)</f>
        <v>0</v>
      </c>
      <c r="BL181" s="14" t="s">
        <v>243</v>
      </c>
      <c r="BM181" s="236" t="s">
        <v>4666</v>
      </c>
    </row>
    <row r="182" s="2" customFormat="1" ht="44.25" customHeight="1">
      <c r="A182" s="35"/>
      <c r="B182" s="36"/>
      <c r="C182" s="224" t="s">
        <v>368</v>
      </c>
      <c r="D182" s="224" t="s">
        <v>184</v>
      </c>
      <c r="E182" s="225" t="s">
        <v>4667</v>
      </c>
      <c r="F182" s="226" t="s">
        <v>4668</v>
      </c>
      <c r="G182" s="227" t="s">
        <v>236</v>
      </c>
      <c r="H182" s="228">
        <v>5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243</v>
      </c>
      <c r="AT182" s="236" t="s">
        <v>184</v>
      </c>
      <c r="AU182" s="236" t="s">
        <v>82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243</v>
      </c>
      <c r="BM182" s="236" t="s">
        <v>4669</v>
      </c>
    </row>
    <row r="183" s="2" customFormat="1" ht="33" customHeight="1">
      <c r="A183" s="35"/>
      <c r="B183" s="36"/>
      <c r="C183" s="243" t="s">
        <v>372</v>
      </c>
      <c r="D183" s="243" t="s">
        <v>469</v>
      </c>
      <c r="E183" s="244" t="s">
        <v>4670</v>
      </c>
      <c r="F183" s="245" t="s">
        <v>4671</v>
      </c>
      <c r="G183" s="246" t="s">
        <v>236</v>
      </c>
      <c r="H183" s="247">
        <v>3.6000000000000001</v>
      </c>
      <c r="I183" s="248"/>
      <c r="J183" s="249">
        <f>ROUND(I183*H183,2)</f>
        <v>0</v>
      </c>
      <c r="K183" s="250"/>
      <c r="L183" s="251"/>
      <c r="M183" s="252" t="s">
        <v>1</v>
      </c>
      <c r="N183" s="253" t="s">
        <v>38</v>
      </c>
      <c r="O183" s="88"/>
      <c r="P183" s="234">
        <f>O183*H183</f>
        <v>0</v>
      </c>
      <c r="Q183" s="234">
        <v>0.0043</v>
      </c>
      <c r="R183" s="234">
        <f>Q183*H183</f>
        <v>0.015480000000000001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308</v>
      </c>
      <c r="AT183" s="236" t="s">
        <v>469</v>
      </c>
      <c r="AU183" s="236" t="s">
        <v>82</v>
      </c>
      <c r="AY183" s="14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80</v>
      </c>
      <c r="BK183" s="237">
        <f>ROUND(I183*H183,2)</f>
        <v>0</v>
      </c>
      <c r="BL183" s="14" t="s">
        <v>243</v>
      </c>
      <c r="BM183" s="236" t="s">
        <v>4672</v>
      </c>
    </row>
    <row r="184" s="2" customFormat="1" ht="16.5" customHeight="1">
      <c r="A184" s="35"/>
      <c r="B184" s="36"/>
      <c r="C184" s="224" t="s">
        <v>376</v>
      </c>
      <c r="D184" s="224" t="s">
        <v>184</v>
      </c>
      <c r="E184" s="225" t="s">
        <v>4417</v>
      </c>
      <c r="F184" s="226" t="s">
        <v>4418</v>
      </c>
      <c r="G184" s="227" t="s">
        <v>241</v>
      </c>
      <c r="H184" s="228">
        <v>3</v>
      </c>
      <c r="I184" s="229"/>
      <c r="J184" s="230">
        <f>ROUND(I184*H184,2)</f>
        <v>0</v>
      </c>
      <c r="K184" s="231"/>
      <c r="L184" s="41"/>
      <c r="M184" s="232" t="s">
        <v>1</v>
      </c>
      <c r="N184" s="233" t="s">
        <v>38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243</v>
      </c>
      <c r="AT184" s="236" t="s">
        <v>184</v>
      </c>
      <c r="AU184" s="236" t="s">
        <v>82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243</v>
      </c>
      <c r="BM184" s="236" t="s">
        <v>4673</v>
      </c>
    </row>
    <row r="185" s="2" customFormat="1" ht="16.5" customHeight="1">
      <c r="A185" s="35"/>
      <c r="B185" s="36"/>
      <c r="C185" s="243" t="s">
        <v>380</v>
      </c>
      <c r="D185" s="243" t="s">
        <v>469</v>
      </c>
      <c r="E185" s="244" t="s">
        <v>4420</v>
      </c>
      <c r="F185" s="245" t="s">
        <v>4421</v>
      </c>
      <c r="G185" s="246" t="s">
        <v>241</v>
      </c>
      <c r="H185" s="247">
        <v>3</v>
      </c>
      <c r="I185" s="248"/>
      <c r="J185" s="249">
        <f>ROUND(I185*H185,2)</f>
        <v>0</v>
      </c>
      <c r="K185" s="250"/>
      <c r="L185" s="251"/>
      <c r="M185" s="252" t="s">
        <v>1</v>
      </c>
      <c r="N185" s="253" t="s">
        <v>38</v>
      </c>
      <c r="O185" s="88"/>
      <c r="P185" s="234">
        <f>O185*H185</f>
        <v>0</v>
      </c>
      <c r="Q185" s="234">
        <v>0.00020000000000000001</v>
      </c>
      <c r="R185" s="234">
        <f>Q185*H185</f>
        <v>0.00060000000000000006</v>
      </c>
      <c r="S185" s="234">
        <v>0</v>
      </c>
      <c r="T185" s="23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308</v>
      </c>
      <c r="AT185" s="236" t="s">
        <v>469</v>
      </c>
      <c r="AU185" s="236" t="s">
        <v>82</v>
      </c>
      <c r="AY185" s="14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80</v>
      </c>
      <c r="BK185" s="237">
        <f>ROUND(I185*H185,2)</f>
        <v>0</v>
      </c>
      <c r="BL185" s="14" t="s">
        <v>243</v>
      </c>
      <c r="BM185" s="236" t="s">
        <v>4674</v>
      </c>
    </row>
    <row r="186" s="2" customFormat="1" ht="21.75" customHeight="1">
      <c r="A186" s="35"/>
      <c r="B186" s="36"/>
      <c r="C186" s="224" t="s">
        <v>384</v>
      </c>
      <c r="D186" s="224" t="s">
        <v>184</v>
      </c>
      <c r="E186" s="225" t="s">
        <v>4675</v>
      </c>
      <c r="F186" s="226" t="s">
        <v>4676</v>
      </c>
      <c r="G186" s="227" t="s">
        <v>654</v>
      </c>
      <c r="H186" s="228">
        <v>20</v>
      </c>
      <c r="I186" s="229"/>
      <c r="J186" s="230">
        <f>ROUND(I186*H186,2)</f>
        <v>0</v>
      </c>
      <c r="K186" s="231"/>
      <c r="L186" s="41"/>
      <c r="M186" s="232" t="s">
        <v>1</v>
      </c>
      <c r="N186" s="233" t="s">
        <v>38</v>
      </c>
      <c r="O186" s="88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243</v>
      </c>
      <c r="AT186" s="236" t="s">
        <v>184</v>
      </c>
      <c r="AU186" s="236" t="s">
        <v>82</v>
      </c>
      <c r="AY186" s="14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80</v>
      </c>
      <c r="BK186" s="237">
        <f>ROUND(I186*H186,2)</f>
        <v>0</v>
      </c>
      <c r="BL186" s="14" t="s">
        <v>243</v>
      </c>
      <c r="BM186" s="236" t="s">
        <v>4677</v>
      </c>
    </row>
    <row r="187" s="2" customFormat="1" ht="16.5" customHeight="1">
      <c r="A187" s="35"/>
      <c r="B187" s="36"/>
      <c r="C187" s="224" t="s">
        <v>388</v>
      </c>
      <c r="D187" s="224" t="s">
        <v>184</v>
      </c>
      <c r="E187" s="225" t="s">
        <v>4678</v>
      </c>
      <c r="F187" s="226" t="s">
        <v>4679</v>
      </c>
      <c r="G187" s="227" t="s">
        <v>654</v>
      </c>
      <c r="H187" s="228">
        <v>5</v>
      </c>
      <c r="I187" s="229"/>
      <c r="J187" s="230">
        <f>ROUND(I187*H187,2)</f>
        <v>0</v>
      </c>
      <c r="K187" s="231"/>
      <c r="L187" s="41"/>
      <c r="M187" s="232" t="s">
        <v>1</v>
      </c>
      <c r="N187" s="233" t="s">
        <v>38</v>
      </c>
      <c r="O187" s="88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6" t="s">
        <v>243</v>
      </c>
      <c r="AT187" s="236" t="s">
        <v>184</v>
      </c>
      <c r="AU187" s="236" t="s">
        <v>82</v>
      </c>
      <c r="AY187" s="14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4" t="s">
        <v>80</v>
      </c>
      <c r="BK187" s="237">
        <f>ROUND(I187*H187,2)</f>
        <v>0</v>
      </c>
      <c r="BL187" s="14" t="s">
        <v>243</v>
      </c>
      <c r="BM187" s="236" t="s">
        <v>4680</v>
      </c>
    </row>
    <row r="188" s="2" customFormat="1" ht="16.5" customHeight="1">
      <c r="A188" s="35"/>
      <c r="B188" s="36"/>
      <c r="C188" s="224" t="s">
        <v>395</v>
      </c>
      <c r="D188" s="224" t="s">
        <v>184</v>
      </c>
      <c r="E188" s="225" t="s">
        <v>4681</v>
      </c>
      <c r="F188" s="226" t="s">
        <v>4682</v>
      </c>
      <c r="G188" s="227" t="s">
        <v>654</v>
      </c>
      <c r="H188" s="228">
        <v>10</v>
      </c>
      <c r="I188" s="229"/>
      <c r="J188" s="230">
        <f>ROUND(I188*H188,2)</f>
        <v>0</v>
      </c>
      <c r="K188" s="231"/>
      <c r="L188" s="41"/>
      <c r="M188" s="232" t="s">
        <v>1</v>
      </c>
      <c r="N188" s="233" t="s">
        <v>38</v>
      </c>
      <c r="O188" s="88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243</v>
      </c>
      <c r="AT188" s="236" t="s">
        <v>184</v>
      </c>
      <c r="AU188" s="236" t="s">
        <v>82</v>
      </c>
      <c r="AY188" s="14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80</v>
      </c>
      <c r="BK188" s="237">
        <f>ROUND(I188*H188,2)</f>
        <v>0</v>
      </c>
      <c r="BL188" s="14" t="s">
        <v>243</v>
      </c>
      <c r="BM188" s="236" t="s">
        <v>4683</v>
      </c>
    </row>
    <row r="189" s="2" customFormat="1" ht="24.15" customHeight="1">
      <c r="A189" s="35"/>
      <c r="B189" s="36"/>
      <c r="C189" s="224" t="s">
        <v>579</v>
      </c>
      <c r="D189" s="224" t="s">
        <v>184</v>
      </c>
      <c r="E189" s="225" t="s">
        <v>3241</v>
      </c>
      <c r="F189" s="226" t="s">
        <v>3242</v>
      </c>
      <c r="G189" s="227" t="s">
        <v>220</v>
      </c>
      <c r="H189" s="228">
        <v>0.34300000000000003</v>
      </c>
      <c r="I189" s="229"/>
      <c r="J189" s="230">
        <f>ROUND(I189*H189,2)</f>
        <v>0</v>
      </c>
      <c r="K189" s="231"/>
      <c r="L189" s="41"/>
      <c r="M189" s="232" t="s">
        <v>1</v>
      </c>
      <c r="N189" s="233" t="s">
        <v>38</v>
      </c>
      <c r="O189" s="88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243</v>
      </c>
      <c r="AT189" s="236" t="s">
        <v>184</v>
      </c>
      <c r="AU189" s="236" t="s">
        <v>82</v>
      </c>
      <c r="AY189" s="14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80</v>
      </c>
      <c r="BK189" s="237">
        <f>ROUND(I189*H189,2)</f>
        <v>0</v>
      </c>
      <c r="BL189" s="14" t="s">
        <v>243</v>
      </c>
      <c r="BM189" s="236" t="s">
        <v>4684</v>
      </c>
    </row>
    <row r="190" s="2" customFormat="1" ht="33" customHeight="1">
      <c r="A190" s="35"/>
      <c r="B190" s="36"/>
      <c r="C190" s="224" t="s">
        <v>583</v>
      </c>
      <c r="D190" s="224" t="s">
        <v>184</v>
      </c>
      <c r="E190" s="225" t="s">
        <v>3244</v>
      </c>
      <c r="F190" s="226" t="s">
        <v>3245</v>
      </c>
      <c r="G190" s="227" t="s">
        <v>220</v>
      </c>
      <c r="H190" s="228">
        <v>1.0289999999999999</v>
      </c>
      <c r="I190" s="229"/>
      <c r="J190" s="230">
        <f>ROUND(I190*H190,2)</f>
        <v>0</v>
      </c>
      <c r="K190" s="231"/>
      <c r="L190" s="41"/>
      <c r="M190" s="232" t="s">
        <v>1</v>
      </c>
      <c r="N190" s="233" t="s">
        <v>38</v>
      </c>
      <c r="O190" s="88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6" t="s">
        <v>243</v>
      </c>
      <c r="AT190" s="236" t="s">
        <v>184</v>
      </c>
      <c r="AU190" s="236" t="s">
        <v>82</v>
      </c>
      <c r="AY190" s="14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4" t="s">
        <v>80</v>
      </c>
      <c r="BK190" s="237">
        <f>ROUND(I190*H190,2)</f>
        <v>0</v>
      </c>
      <c r="BL190" s="14" t="s">
        <v>243</v>
      </c>
      <c r="BM190" s="236" t="s">
        <v>4685</v>
      </c>
    </row>
    <row r="191" s="12" customFormat="1" ht="25.92" customHeight="1">
      <c r="A191" s="12"/>
      <c r="B191" s="208"/>
      <c r="C191" s="209"/>
      <c r="D191" s="210" t="s">
        <v>72</v>
      </c>
      <c r="E191" s="211" t="s">
        <v>146</v>
      </c>
      <c r="F191" s="211" t="s">
        <v>3022</v>
      </c>
      <c r="G191" s="209"/>
      <c r="H191" s="209"/>
      <c r="I191" s="212"/>
      <c r="J191" s="213">
        <f>BK191</f>
        <v>0</v>
      </c>
      <c r="K191" s="209"/>
      <c r="L191" s="214"/>
      <c r="M191" s="215"/>
      <c r="N191" s="216"/>
      <c r="O191" s="216"/>
      <c r="P191" s="217">
        <f>P192</f>
        <v>0</v>
      </c>
      <c r="Q191" s="216"/>
      <c r="R191" s="217">
        <f>R192</f>
        <v>0</v>
      </c>
      <c r="S191" s="216"/>
      <c r="T191" s="218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9" t="s">
        <v>202</v>
      </c>
      <c r="AT191" s="220" t="s">
        <v>72</v>
      </c>
      <c r="AU191" s="220" t="s">
        <v>73</v>
      </c>
      <c r="AY191" s="219" t="s">
        <v>182</v>
      </c>
      <c r="BK191" s="221">
        <f>BK192</f>
        <v>0</v>
      </c>
    </row>
    <row r="192" s="12" customFormat="1" ht="22.8" customHeight="1">
      <c r="A192" s="12"/>
      <c r="B192" s="208"/>
      <c r="C192" s="209"/>
      <c r="D192" s="210" t="s">
        <v>72</v>
      </c>
      <c r="E192" s="222" t="s">
        <v>3023</v>
      </c>
      <c r="F192" s="222" t="s">
        <v>3024</v>
      </c>
      <c r="G192" s="209"/>
      <c r="H192" s="209"/>
      <c r="I192" s="212"/>
      <c r="J192" s="223">
        <f>BK192</f>
        <v>0</v>
      </c>
      <c r="K192" s="209"/>
      <c r="L192" s="214"/>
      <c r="M192" s="215"/>
      <c r="N192" s="216"/>
      <c r="O192" s="216"/>
      <c r="P192" s="217">
        <f>SUM(P193:P194)</f>
        <v>0</v>
      </c>
      <c r="Q192" s="216"/>
      <c r="R192" s="217">
        <f>SUM(R193:R194)</f>
        <v>0</v>
      </c>
      <c r="S192" s="216"/>
      <c r="T192" s="218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9" t="s">
        <v>202</v>
      </c>
      <c r="AT192" s="220" t="s">
        <v>72</v>
      </c>
      <c r="AU192" s="220" t="s">
        <v>80</v>
      </c>
      <c r="AY192" s="219" t="s">
        <v>182</v>
      </c>
      <c r="BK192" s="221">
        <f>SUM(BK193:BK194)</f>
        <v>0</v>
      </c>
    </row>
    <row r="193" s="2" customFormat="1" ht="16.5" customHeight="1">
      <c r="A193" s="35"/>
      <c r="B193" s="36"/>
      <c r="C193" s="224" t="s">
        <v>587</v>
      </c>
      <c r="D193" s="224" t="s">
        <v>184</v>
      </c>
      <c r="E193" s="225" t="s">
        <v>3025</v>
      </c>
      <c r="F193" s="226" t="s">
        <v>3026</v>
      </c>
      <c r="G193" s="227" t="s">
        <v>1177</v>
      </c>
      <c r="H193" s="228">
        <v>1</v>
      </c>
      <c r="I193" s="229"/>
      <c r="J193" s="230">
        <f>ROUND(I193*H193,2)</f>
        <v>0</v>
      </c>
      <c r="K193" s="231"/>
      <c r="L193" s="41"/>
      <c r="M193" s="232" t="s">
        <v>1</v>
      </c>
      <c r="N193" s="233" t="s">
        <v>38</v>
      </c>
      <c r="O193" s="88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3027</v>
      </c>
      <c r="AT193" s="236" t="s">
        <v>184</v>
      </c>
      <c r="AU193" s="236" t="s">
        <v>82</v>
      </c>
      <c r="AY193" s="14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80</v>
      </c>
      <c r="BK193" s="237">
        <f>ROUND(I193*H193,2)</f>
        <v>0</v>
      </c>
      <c r="BL193" s="14" t="s">
        <v>3027</v>
      </c>
      <c r="BM193" s="236" t="s">
        <v>4686</v>
      </c>
    </row>
    <row r="194" s="2" customFormat="1" ht="16.5" customHeight="1">
      <c r="A194" s="35"/>
      <c r="B194" s="36"/>
      <c r="C194" s="224" t="s">
        <v>591</v>
      </c>
      <c r="D194" s="224" t="s">
        <v>184</v>
      </c>
      <c r="E194" s="225" t="s">
        <v>3029</v>
      </c>
      <c r="F194" s="226" t="s">
        <v>3030</v>
      </c>
      <c r="G194" s="227" t="s">
        <v>1177</v>
      </c>
      <c r="H194" s="228">
        <v>1</v>
      </c>
      <c r="I194" s="229"/>
      <c r="J194" s="230">
        <f>ROUND(I194*H194,2)</f>
        <v>0</v>
      </c>
      <c r="K194" s="231"/>
      <c r="L194" s="41"/>
      <c r="M194" s="238" t="s">
        <v>1</v>
      </c>
      <c r="N194" s="239" t="s">
        <v>38</v>
      </c>
      <c r="O194" s="240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6" t="s">
        <v>3027</v>
      </c>
      <c r="AT194" s="236" t="s">
        <v>184</v>
      </c>
      <c r="AU194" s="236" t="s">
        <v>82</v>
      </c>
      <c r="AY194" s="14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4" t="s">
        <v>80</v>
      </c>
      <c r="BK194" s="237">
        <f>ROUND(I194*H194,2)</f>
        <v>0</v>
      </c>
      <c r="BL194" s="14" t="s">
        <v>3027</v>
      </c>
      <c r="BM194" s="236" t="s">
        <v>4687</v>
      </c>
    </row>
    <row r="195" s="2" customFormat="1" ht="6.96" customHeight="1">
      <c r="A195" s="35"/>
      <c r="B195" s="63"/>
      <c r="C195" s="64"/>
      <c r="D195" s="64"/>
      <c r="E195" s="64"/>
      <c r="F195" s="64"/>
      <c r="G195" s="64"/>
      <c r="H195" s="64"/>
      <c r="I195" s="64"/>
      <c r="J195" s="64"/>
      <c r="K195" s="64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xrdbw6leLC02AwlEpiAfaRvs11detEQpuBkadAX4DBSI//oZ9nEkHiOH7clKBV9RoKvHYgsjz3Q7rAN9HzBquw==" hashValue="3rsnLjdIX5gkv11qAx+6cFmm74JCGipQoEqotXY+OD5MkYJvPCFgwBjYN4eHjV/srixO5UThTwyetnHJqWWFzg==" algorithmName="SHA-512" password="CC35"/>
  <autoFilter ref="C129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1" customFormat="1" ht="12" customHeight="1">
      <c r="B8" s="17"/>
      <c r="D8" s="147" t="s">
        <v>149</v>
      </c>
      <c r="L8" s="17"/>
    </row>
    <row r="9" s="2" customFormat="1" ht="16.5" customHeight="1">
      <c r="A9" s="35"/>
      <c r="B9" s="41"/>
      <c r="C9" s="35"/>
      <c r="D9" s="35"/>
      <c r="E9" s="148" t="s">
        <v>4296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2953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4688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15. 12. 2024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26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32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33</v>
      </c>
      <c r="E32" s="35"/>
      <c r="F32" s="35"/>
      <c r="G32" s="35"/>
      <c r="H32" s="35"/>
      <c r="I32" s="35"/>
      <c r="J32" s="157">
        <f>ROUND(J124,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35</v>
      </c>
      <c r="G34" s="35"/>
      <c r="H34" s="35"/>
      <c r="I34" s="158" t="s">
        <v>34</v>
      </c>
      <c r="J34" s="158" t="s">
        <v>36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37</v>
      </c>
      <c r="E35" s="147" t="s">
        <v>38</v>
      </c>
      <c r="F35" s="160">
        <f>ROUND((SUM(BE124:BE136)),  2)</f>
        <v>0</v>
      </c>
      <c r="G35" s="35"/>
      <c r="H35" s="35"/>
      <c r="I35" s="161">
        <v>0.20999999999999999</v>
      </c>
      <c r="J35" s="160">
        <f>ROUND(((SUM(BE124:BE136))*I35),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39</v>
      </c>
      <c r="F36" s="160">
        <f>ROUND((SUM(BF124:BF136)),  2)</f>
        <v>0</v>
      </c>
      <c r="G36" s="35"/>
      <c r="H36" s="35"/>
      <c r="I36" s="161">
        <v>0.12</v>
      </c>
      <c r="J36" s="160">
        <f>ROUND(((SUM(BF124:BF136))*I36),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40</v>
      </c>
      <c r="F37" s="160">
        <f>ROUND((SUM(BG124:BG136)),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41</v>
      </c>
      <c r="F38" s="160">
        <f>ROUND((SUM(BH124:BH136)),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42</v>
      </c>
      <c r="F39" s="160">
        <f>ROUND((SUM(BI124:BI136)),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43</v>
      </c>
      <c r="E41" s="164"/>
      <c r="F41" s="164"/>
      <c r="G41" s="165" t="s">
        <v>44</v>
      </c>
      <c r="H41" s="166" t="s">
        <v>45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149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4296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2953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06 - Demontáž a ekologická likvidace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15. 12. 2024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152</v>
      </c>
      <c r="D96" s="182"/>
      <c r="E96" s="182"/>
      <c r="F96" s="182"/>
      <c r="G96" s="182"/>
      <c r="H96" s="182"/>
      <c r="I96" s="182"/>
      <c r="J96" s="183" t="s">
        <v>153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154</v>
      </c>
      <c r="D98" s="37"/>
      <c r="E98" s="37"/>
      <c r="F98" s="37"/>
      <c r="G98" s="37"/>
      <c r="H98" s="37"/>
      <c r="I98" s="37"/>
      <c r="J98" s="107">
        <f>J124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155</v>
      </c>
    </row>
    <row r="99" s="9" customFormat="1" ht="24.96" customHeight="1">
      <c r="A99" s="9"/>
      <c r="B99" s="185"/>
      <c r="C99" s="186"/>
      <c r="D99" s="187" t="s">
        <v>156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159</v>
      </c>
      <c r="E100" s="193"/>
      <c r="F100" s="193"/>
      <c r="G100" s="193"/>
      <c r="H100" s="193"/>
      <c r="I100" s="193"/>
      <c r="J100" s="194">
        <f>J126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5"/>
      <c r="C101" s="186"/>
      <c r="D101" s="187" t="s">
        <v>160</v>
      </c>
      <c r="E101" s="188"/>
      <c r="F101" s="188"/>
      <c r="G101" s="188"/>
      <c r="H101" s="188"/>
      <c r="I101" s="188"/>
      <c r="J101" s="189">
        <f>J132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1"/>
      <c r="C102" s="130"/>
      <c r="D102" s="192" t="s">
        <v>3040</v>
      </c>
      <c r="E102" s="193"/>
      <c r="F102" s="193"/>
      <c r="G102" s="193"/>
      <c r="H102" s="193"/>
      <c r="I102" s="193"/>
      <c r="J102" s="194">
        <f>J133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167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80" t="str">
        <f>E7</f>
        <v>Dejvické divadlo-Přístavba a stavební úpravy objektu č.p.1084, k.ú. Dejvice, Zelená 15a,Praha 6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149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2" customFormat="1" ht="16.5" customHeight="1">
      <c r="A114" s="35"/>
      <c r="B114" s="36"/>
      <c r="C114" s="37"/>
      <c r="D114" s="37"/>
      <c r="E114" s="180" t="s">
        <v>4296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2953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E11</f>
        <v>06 - Demontáž a ekologická likvidace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F14</f>
        <v xml:space="preserve"> </v>
      </c>
      <c r="G118" s="37"/>
      <c r="H118" s="37"/>
      <c r="I118" s="29" t="s">
        <v>22</v>
      </c>
      <c r="J118" s="76" t="str">
        <f>IF(J14="","",J14)</f>
        <v>15. 12. 2024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E17</f>
        <v xml:space="preserve"> </v>
      </c>
      <c r="G120" s="37"/>
      <c r="H120" s="37"/>
      <c r="I120" s="29" t="s">
        <v>29</v>
      </c>
      <c r="J120" s="33" t="str">
        <f>E23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IF(E20="","",E20)</f>
        <v>Vyplň údaj</v>
      </c>
      <c r="G121" s="37"/>
      <c r="H121" s="37"/>
      <c r="I121" s="29" t="s">
        <v>31</v>
      </c>
      <c r="J121" s="33" t="str">
        <f>E26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6"/>
      <c r="B123" s="197"/>
      <c r="C123" s="198" t="s">
        <v>168</v>
      </c>
      <c r="D123" s="199" t="s">
        <v>58</v>
      </c>
      <c r="E123" s="199" t="s">
        <v>54</v>
      </c>
      <c r="F123" s="199" t="s">
        <v>55</v>
      </c>
      <c r="G123" s="199" t="s">
        <v>169</v>
      </c>
      <c r="H123" s="199" t="s">
        <v>170</v>
      </c>
      <c r="I123" s="199" t="s">
        <v>171</v>
      </c>
      <c r="J123" s="200" t="s">
        <v>153</v>
      </c>
      <c r="K123" s="201" t="s">
        <v>172</v>
      </c>
      <c r="L123" s="202"/>
      <c r="M123" s="97" t="s">
        <v>1</v>
      </c>
      <c r="N123" s="98" t="s">
        <v>37</v>
      </c>
      <c r="O123" s="98" t="s">
        <v>173</v>
      </c>
      <c r="P123" s="98" t="s">
        <v>174</v>
      </c>
      <c r="Q123" s="98" t="s">
        <v>175</v>
      </c>
      <c r="R123" s="98" t="s">
        <v>176</v>
      </c>
      <c r="S123" s="98" t="s">
        <v>177</v>
      </c>
      <c r="T123" s="99" t="s">
        <v>178</v>
      </c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</row>
    <row r="124" s="2" customFormat="1" ht="22.8" customHeight="1">
      <c r="A124" s="35"/>
      <c r="B124" s="36"/>
      <c r="C124" s="104" t="s">
        <v>179</v>
      </c>
      <c r="D124" s="37"/>
      <c r="E124" s="37"/>
      <c r="F124" s="37"/>
      <c r="G124" s="37"/>
      <c r="H124" s="37"/>
      <c r="I124" s="37"/>
      <c r="J124" s="203">
        <f>BK124</f>
        <v>0</v>
      </c>
      <c r="K124" s="37"/>
      <c r="L124" s="41"/>
      <c r="M124" s="100"/>
      <c r="N124" s="204"/>
      <c r="O124" s="101"/>
      <c r="P124" s="205">
        <f>P125+P132</f>
        <v>0</v>
      </c>
      <c r="Q124" s="101"/>
      <c r="R124" s="205">
        <f>R125+R132</f>
        <v>0</v>
      </c>
      <c r="S124" s="101"/>
      <c r="T124" s="206">
        <f>T125+T132</f>
        <v>1.7496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155</v>
      </c>
      <c r="BK124" s="207">
        <f>BK125+BK132</f>
        <v>0</v>
      </c>
    </row>
    <row r="125" s="12" customFormat="1" ht="25.92" customHeight="1">
      <c r="A125" s="12"/>
      <c r="B125" s="208"/>
      <c r="C125" s="209"/>
      <c r="D125" s="210" t="s">
        <v>72</v>
      </c>
      <c r="E125" s="211" t="s">
        <v>180</v>
      </c>
      <c r="F125" s="211" t="s">
        <v>181</v>
      </c>
      <c r="G125" s="209"/>
      <c r="H125" s="209"/>
      <c r="I125" s="212"/>
      <c r="J125" s="213">
        <f>BK125</f>
        <v>0</v>
      </c>
      <c r="K125" s="209"/>
      <c r="L125" s="214"/>
      <c r="M125" s="215"/>
      <c r="N125" s="216"/>
      <c r="O125" s="216"/>
      <c r="P125" s="217">
        <f>P126</f>
        <v>0</v>
      </c>
      <c r="Q125" s="216"/>
      <c r="R125" s="217">
        <f>R126</f>
        <v>0</v>
      </c>
      <c r="S125" s="216"/>
      <c r="T125" s="218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9" t="s">
        <v>80</v>
      </c>
      <c r="AT125" s="220" t="s">
        <v>72</v>
      </c>
      <c r="AU125" s="220" t="s">
        <v>73</v>
      </c>
      <c r="AY125" s="219" t="s">
        <v>182</v>
      </c>
      <c r="BK125" s="221">
        <f>BK126</f>
        <v>0</v>
      </c>
    </row>
    <row r="126" s="12" customFormat="1" ht="22.8" customHeight="1">
      <c r="A126" s="12"/>
      <c r="B126" s="208"/>
      <c r="C126" s="209"/>
      <c r="D126" s="210" t="s">
        <v>72</v>
      </c>
      <c r="E126" s="222" t="s">
        <v>306</v>
      </c>
      <c r="F126" s="222" t="s">
        <v>307</v>
      </c>
      <c r="G126" s="209"/>
      <c r="H126" s="209"/>
      <c r="I126" s="212"/>
      <c r="J126" s="223">
        <f>BK126</f>
        <v>0</v>
      </c>
      <c r="K126" s="209"/>
      <c r="L126" s="214"/>
      <c r="M126" s="215"/>
      <c r="N126" s="216"/>
      <c r="O126" s="216"/>
      <c r="P126" s="217">
        <f>SUM(P127:P131)</f>
        <v>0</v>
      </c>
      <c r="Q126" s="216"/>
      <c r="R126" s="217">
        <f>SUM(R127:R131)</f>
        <v>0</v>
      </c>
      <c r="S126" s="216"/>
      <c r="T126" s="218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80</v>
      </c>
      <c r="AT126" s="220" t="s">
        <v>72</v>
      </c>
      <c r="AU126" s="220" t="s">
        <v>80</v>
      </c>
      <c r="AY126" s="219" t="s">
        <v>182</v>
      </c>
      <c r="BK126" s="221">
        <f>SUM(BK127:BK131)</f>
        <v>0</v>
      </c>
    </row>
    <row r="127" s="2" customFormat="1" ht="24.15" customHeight="1">
      <c r="A127" s="35"/>
      <c r="B127" s="36"/>
      <c r="C127" s="224" t="s">
        <v>80</v>
      </c>
      <c r="D127" s="224" t="s">
        <v>184</v>
      </c>
      <c r="E127" s="225" t="s">
        <v>309</v>
      </c>
      <c r="F127" s="226" t="s">
        <v>310</v>
      </c>
      <c r="G127" s="227" t="s">
        <v>220</v>
      </c>
      <c r="H127" s="228">
        <v>1.75</v>
      </c>
      <c r="I127" s="229"/>
      <c r="J127" s="230">
        <f>ROUND(I127*H127,2)</f>
        <v>0</v>
      </c>
      <c r="K127" s="231"/>
      <c r="L127" s="41"/>
      <c r="M127" s="232" t="s">
        <v>1</v>
      </c>
      <c r="N127" s="233" t="s">
        <v>38</v>
      </c>
      <c r="O127" s="8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6" t="s">
        <v>187</v>
      </c>
      <c r="AT127" s="236" t="s">
        <v>184</v>
      </c>
      <c r="AU127" s="236" t="s">
        <v>82</v>
      </c>
      <c r="AY127" s="14" t="s">
        <v>182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4" t="s">
        <v>80</v>
      </c>
      <c r="BK127" s="237">
        <f>ROUND(I127*H127,2)</f>
        <v>0</v>
      </c>
      <c r="BL127" s="14" t="s">
        <v>187</v>
      </c>
      <c r="BM127" s="236" t="s">
        <v>4689</v>
      </c>
    </row>
    <row r="128" s="2" customFormat="1" ht="33" customHeight="1">
      <c r="A128" s="35"/>
      <c r="B128" s="36"/>
      <c r="C128" s="224" t="s">
        <v>82</v>
      </c>
      <c r="D128" s="224" t="s">
        <v>184</v>
      </c>
      <c r="E128" s="225" t="s">
        <v>313</v>
      </c>
      <c r="F128" s="226" t="s">
        <v>314</v>
      </c>
      <c r="G128" s="227" t="s">
        <v>220</v>
      </c>
      <c r="H128" s="228">
        <v>8.75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187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187</v>
      </c>
      <c r="BM128" s="236" t="s">
        <v>4690</v>
      </c>
    </row>
    <row r="129" s="2" customFormat="1" ht="24.15" customHeight="1">
      <c r="A129" s="35"/>
      <c r="B129" s="36"/>
      <c r="C129" s="224" t="s">
        <v>194</v>
      </c>
      <c r="D129" s="224" t="s">
        <v>184</v>
      </c>
      <c r="E129" s="225" t="s">
        <v>317</v>
      </c>
      <c r="F129" s="226" t="s">
        <v>318</v>
      </c>
      <c r="G129" s="227" t="s">
        <v>220</v>
      </c>
      <c r="H129" s="228">
        <v>1.75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38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187</v>
      </c>
      <c r="AT129" s="236" t="s">
        <v>184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187</v>
      </c>
      <c r="BM129" s="236" t="s">
        <v>4691</v>
      </c>
    </row>
    <row r="130" s="2" customFormat="1" ht="24.15" customHeight="1">
      <c r="A130" s="35"/>
      <c r="B130" s="36"/>
      <c r="C130" s="224" t="s">
        <v>187</v>
      </c>
      <c r="D130" s="224" t="s">
        <v>184</v>
      </c>
      <c r="E130" s="225" t="s">
        <v>321</v>
      </c>
      <c r="F130" s="226" t="s">
        <v>322</v>
      </c>
      <c r="G130" s="227" t="s">
        <v>220</v>
      </c>
      <c r="H130" s="228">
        <v>33.25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187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187</v>
      </c>
      <c r="BM130" s="236" t="s">
        <v>4692</v>
      </c>
    </row>
    <row r="131" s="2" customFormat="1" ht="24.15" customHeight="1">
      <c r="A131" s="35"/>
      <c r="B131" s="36"/>
      <c r="C131" s="224" t="s">
        <v>202</v>
      </c>
      <c r="D131" s="224" t="s">
        <v>184</v>
      </c>
      <c r="E131" s="225" t="s">
        <v>4583</v>
      </c>
      <c r="F131" s="226" t="s">
        <v>4584</v>
      </c>
      <c r="G131" s="227" t="s">
        <v>220</v>
      </c>
      <c r="H131" s="228">
        <v>1.75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187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187</v>
      </c>
      <c r="BM131" s="236" t="s">
        <v>4693</v>
      </c>
    </row>
    <row r="132" s="12" customFormat="1" ht="25.92" customHeight="1">
      <c r="A132" s="12"/>
      <c r="B132" s="208"/>
      <c r="C132" s="209"/>
      <c r="D132" s="210" t="s">
        <v>72</v>
      </c>
      <c r="E132" s="211" t="s">
        <v>328</v>
      </c>
      <c r="F132" s="211" t="s">
        <v>329</v>
      </c>
      <c r="G132" s="209"/>
      <c r="H132" s="209"/>
      <c r="I132" s="212"/>
      <c r="J132" s="213">
        <f>BK132</f>
        <v>0</v>
      </c>
      <c r="K132" s="209"/>
      <c r="L132" s="214"/>
      <c r="M132" s="215"/>
      <c r="N132" s="216"/>
      <c r="O132" s="216"/>
      <c r="P132" s="217">
        <f>P133</f>
        <v>0</v>
      </c>
      <c r="Q132" s="216"/>
      <c r="R132" s="217">
        <f>R133</f>
        <v>0</v>
      </c>
      <c r="S132" s="216"/>
      <c r="T132" s="218">
        <f>T133</f>
        <v>1.7496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82</v>
      </c>
      <c r="AT132" s="220" t="s">
        <v>72</v>
      </c>
      <c r="AU132" s="220" t="s">
        <v>73</v>
      </c>
      <c r="AY132" s="219" t="s">
        <v>182</v>
      </c>
      <c r="BK132" s="221">
        <f>BK133</f>
        <v>0</v>
      </c>
    </row>
    <row r="133" s="12" customFormat="1" ht="22.8" customHeight="1">
      <c r="A133" s="12"/>
      <c r="B133" s="208"/>
      <c r="C133" s="209"/>
      <c r="D133" s="210" t="s">
        <v>72</v>
      </c>
      <c r="E133" s="222" t="s">
        <v>3228</v>
      </c>
      <c r="F133" s="222" t="s">
        <v>116</v>
      </c>
      <c r="G133" s="209"/>
      <c r="H133" s="209"/>
      <c r="I133" s="212"/>
      <c r="J133" s="223">
        <f>BK133</f>
        <v>0</v>
      </c>
      <c r="K133" s="209"/>
      <c r="L133" s="214"/>
      <c r="M133" s="215"/>
      <c r="N133" s="216"/>
      <c r="O133" s="216"/>
      <c r="P133" s="217">
        <f>SUM(P134:P136)</f>
        <v>0</v>
      </c>
      <c r="Q133" s="216"/>
      <c r="R133" s="217">
        <f>SUM(R134:R136)</f>
        <v>0</v>
      </c>
      <c r="S133" s="216"/>
      <c r="T133" s="218">
        <f>SUM(T134:T136)</f>
        <v>1.7496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9" t="s">
        <v>82</v>
      </c>
      <c r="AT133" s="220" t="s">
        <v>72</v>
      </c>
      <c r="AU133" s="220" t="s">
        <v>80</v>
      </c>
      <c r="AY133" s="219" t="s">
        <v>182</v>
      </c>
      <c r="BK133" s="221">
        <f>SUM(BK134:BK136)</f>
        <v>0</v>
      </c>
    </row>
    <row r="134" s="2" customFormat="1" ht="44.25" customHeight="1">
      <c r="A134" s="35"/>
      <c r="B134" s="36"/>
      <c r="C134" s="224" t="s">
        <v>206</v>
      </c>
      <c r="D134" s="224" t="s">
        <v>184</v>
      </c>
      <c r="E134" s="225" t="s">
        <v>4694</v>
      </c>
      <c r="F134" s="226" t="s">
        <v>4695</v>
      </c>
      <c r="G134" s="227" t="s">
        <v>236</v>
      </c>
      <c r="H134" s="228">
        <v>42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0.0241</v>
      </c>
      <c r="T134" s="235">
        <f>S134*H134</f>
        <v>1.0122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4696</v>
      </c>
    </row>
    <row r="135" s="2" customFormat="1" ht="37.8" customHeight="1">
      <c r="A135" s="35"/>
      <c r="B135" s="36"/>
      <c r="C135" s="224" t="s">
        <v>210</v>
      </c>
      <c r="D135" s="224" t="s">
        <v>184</v>
      </c>
      <c r="E135" s="225" t="s">
        <v>4645</v>
      </c>
      <c r="F135" s="226" t="s">
        <v>4646</v>
      </c>
      <c r="G135" s="227" t="s">
        <v>236</v>
      </c>
      <c r="H135" s="228">
        <v>30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0.0045799999999999999</v>
      </c>
      <c r="T135" s="235">
        <f>S135*H135</f>
        <v>0.13739999999999999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243</v>
      </c>
      <c r="AT135" s="236" t="s">
        <v>184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243</v>
      </c>
      <c r="BM135" s="236" t="s">
        <v>4697</v>
      </c>
    </row>
    <row r="136" s="2" customFormat="1" ht="37.8" customHeight="1">
      <c r="A136" s="35"/>
      <c r="B136" s="36"/>
      <c r="C136" s="224" t="s">
        <v>214</v>
      </c>
      <c r="D136" s="224" t="s">
        <v>184</v>
      </c>
      <c r="E136" s="225" t="s">
        <v>4698</v>
      </c>
      <c r="F136" s="226" t="s">
        <v>4699</v>
      </c>
      <c r="G136" s="227" t="s">
        <v>241</v>
      </c>
      <c r="H136" s="228">
        <v>1</v>
      </c>
      <c r="I136" s="229"/>
      <c r="J136" s="230">
        <f>ROUND(I136*H136,2)</f>
        <v>0</v>
      </c>
      <c r="K136" s="231"/>
      <c r="L136" s="41"/>
      <c r="M136" s="238" t="s">
        <v>1</v>
      </c>
      <c r="N136" s="239" t="s">
        <v>38</v>
      </c>
      <c r="O136" s="240"/>
      <c r="P136" s="241">
        <f>O136*H136</f>
        <v>0</v>
      </c>
      <c r="Q136" s="241">
        <v>0</v>
      </c>
      <c r="R136" s="241">
        <f>Q136*H136</f>
        <v>0</v>
      </c>
      <c r="S136" s="241">
        <v>0.59999999999999998</v>
      </c>
      <c r="T136" s="242">
        <f>S136*H136</f>
        <v>0.59999999999999998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243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243</v>
      </c>
      <c r="BM136" s="236" t="s">
        <v>4700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+eyH8z0Qw/tqTN0yIDJ3H+hl+qsD6HJnyBRmyDU/J2uApuv2rOkHr3zU5FXtF6U9nYsk4AjEvWQxSEb010a1IQ==" hashValue="fM2yALOEiQaiibgT0Jt1VRLgh0wkSFVy2DgZmcMyrFcfPcIoEhra7QOLOxVi1yxCWvwtMf/QjN6BdDG51wT2hw==" algorithmName="SHA-512" password="CC35"/>
  <autoFilter ref="C123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4701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ROUND((SUM(BE117:BE138)),  2)</f>
        <v>0</v>
      </c>
      <c r="G33" s="35"/>
      <c r="H33" s="35"/>
      <c r="I33" s="161">
        <v>0.20999999999999999</v>
      </c>
      <c r="J33" s="160">
        <f>ROUND(((SUM(BE117:BE138))*I33),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ROUND((SUM(BF117:BF138)),  2)</f>
        <v>0</v>
      </c>
      <c r="G34" s="35"/>
      <c r="H34" s="35"/>
      <c r="I34" s="161">
        <v>0.12</v>
      </c>
      <c r="J34" s="160">
        <f>ROUND(((SUM(BF117:BF138))*I34),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ROUND((SUM(BG117:BG138)),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ROUND((SUM(BH117:BH138)),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ROUND((SUM(BI117:BI138)),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08 - ZOTK - Zařízení pro odvod kouře a tepla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4702</v>
      </c>
      <c r="E97" s="188"/>
      <c r="F97" s="188"/>
      <c r="G97" s="188"/>
      <c r="H97" s="188"/>
      <c r="I97" s="188"/>
      <c r="J97" s="189">
        <f>J118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167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6.25" customHeight="1">
      <c r="A107" s="35"/>
      <c r="B107" s="36"/>
      <c r="C107" s="37"/>
      <c r="D107" s="37"/>
      <c r="E107" s="180" t="str">
        <f>E7</f>
        <v>Dejvické divadlo-Přístavba a stavební úpravy objektu č.p.1084, k.ú. Dejvice, Zelená 15a,Praha 6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149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08 - ZOTK - Zařízení pro odvod kouře a tepla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15. 12. 2024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96"/>
      <c r="B116" s="197"/>
      <c r="C116" s="198" t="s">
        <v>168</v>
      </c>
      <c r="D116" s="199" t="s">
        <v>58</v>
      </c>
      <c r="E116" s="199" t="s">
        <v>54</v>
      </c>
      <c r="F116" s="199" t="s">
        <v>55</v>
      </c>
      <c r="G116" s="199" t="s">
        <v>169</v>
      </c>
      <c r="H116" s="199" t="s">
        <v>170</v>
      </c>
      <c r="I116" s="199" t="s">
        <v>171</v>
      </c>
      <c r="J116" s="200" t="s">
        <v>153</v>
      </c>
      <c r="K116" s="201" t="s">
        <v>172</v>
      </c>
      <c r="L116" s="202"/>
      <c r="M116" s="97" t="s">
        <v>1</v>
      </c>
      <c r="N116" s="98" t="s">
        <v>37</v>
      </c>
      <c r="O116" s="98" t="s">
        <v>173</v>
      </c>
      <c r="P116" s="98" t="s">
        <v>174</v>
      </c>
      <c r="Q116" s="98" t="s">
        <v>175</v>
      </c>
      <c r="R116" s="98" t="s">
        <v>176</v>
      </c>
      <c r="S116" s="98" t="s">
        <v>177</v>
      </c>
      <c r="T116" s="99" t="s">
        <v>178</v>
      </c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</row>
    <row r="117" s="2" customFormat="1" ht="22.8" customHeight="1">
      <c r="A117" s="35"/>
      <c r="B117" s="36"/>
      <c r="C117" s="104" t="s">
        <v>179</v>
      </c>
      <c r="D117" s="37"/>
      <c r="E117" s="37"/>
      <c r="F117" s="37"/>
      <c r="G117" s="37"/>
      <c r="H117" s="37"/>
      <c r="I117" s="37"/>
      <c r="J117" s="203">
        <f>BK117</f>
        <v>0</v>
      </c>
      <c r="K117" s="37"/>
      <c r="L117" s="41"/>
      <c r="M117" s="100"/>
      <c r="N117" s="204"/>
      <c r="O117" s="101"/>
      <c r="P117" s="205">
        <f>P118</f>
        <v>0</v>
      </c>
      <c r="Q117" s="101"/>
      <c r="R117" s="205">
        <f>R118</f>
        <v>0</v>
      </c>
      <c r="S117" s="101"/>
      <c r="T117" s="206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155</v>
      </c>
      <c r="BK117" s="207">
        <f>BK118</f>
        <v>0</v>
      </c>
    </row>
    <row r="118" s="12" customFormat="1" ht="25.92" customHeight="1">
      <c r="A118" s="12"/>
      <c r="B118" s="208"/>
      <c r="C118" s="209"/>
      <c r="D118" s="210" t="s">
        <v>72</v>
      </c>
      <c r="E118" s="211" t="s">
        <v>4703</v>
      </c>
      <c r="F118" s="211" t="s">
        <v>4704</v>
      </c>
      <c r="G118" s="209"/>
      <c r="H118" s="209"/>
      <c r="I118" s="212"/>
      <c r="J118" s="213">
        <f>BK118</f>
        <v>0</v>
      </c>
      <c r="K118" s="209"/>
      <c r="L118" s="214"/>
      <c r="M118" s="215"/>
      <c r="N118" s="216"/>
      <c r="O118" s="216"/>
      <c r="P118" s="217">
        <f>SUM(P119:P138)</f>
        <v>0</v>
      </c>
      <c r="Q118" s="216"/>
      <c r="R118" s="217">
        <f>SUM(R119:R138)</f>
        <v>0</v>
      </c>
      <c r="S118" s="216"/>
      <c r="T118" s="218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9" t="s">
        <v>80</v>
      </c>
      <c r="AT118" s="220" t="s">
        <v>72</v>
      </c>
      <c r="AU118" s="220" t="s">
        <v>73</v>
      </c>
      <c r="AY118" s="219" t="s">
        <v>182</v>
      </c>
      <c r="BK118" s="221">
        <f>SUM(BK119:BK138)</f>
        <v>0</v>
      </c>
    </row>
    <row r="119" s="2" customFormat="1" ht="44.25" customHeight="1">
      <c r="A119" s="35"/>
      <c r="B119" s="36"/>
      <c r="C119" s="224" t="s">
        <v>80</v>
      </c>
      <c r="D119" s="224" t="s">
        <v>184</v>
      </c>
      <c r="E119" s="225" t="s">
        <v>4705</v>
      </c>
      <c r="F119" s="226" t="s">
        <v>4706</v>
      </c>
      <c r="G119" s="227" t="s">
        <v>1177</v>
      </c>
      <c r="H119" s="228">
        <v>2</v>
      </c>
      <c r="I119" s="229"/>
      <c r="J119" s="230">
        <f>ROUND(I119*H119,2)</f>
        <v>0</v>
      </c>
      <c r="K119" s="231"/>
      <c r="L119" s="41"/>
      <c r="M119" s="232" t="s">
        <v>1</v>
      </c>
      <c r="N119" s="233" t="s">
        <v>38</v>
      </c>
      <c r="O119" s="88"/>
      <c r="P119" s="234">
        <f>O119*H119</f>
        <v>0</v>
      </c>
      <c r="Q119" s="234">
        <v>0</v>
      </c>
      <c r="R119" s="234">
        <f>Q119*H119</f>
        <v>0</v>
      </c>
      <c r="S119" s="234">
        <v>0</v>
      </c>
      <c r="T119" s="23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6" t="s">
        <v>187</v>
      </c>
      <c r="AT119" s="236" t="s">
        <v>184</v>
      </c>
      <c r="AU119" s="236" t="s">
        <v>80</v>
      </c>
      <c r="AY119" s="14" t="s">
        <v>182</v>
      </c>
      <c r="BE119" s="237">
        <f>IF(N119="základní",J119,0)</f>
        <v>0</v>
      </c>
      <c r="BF119" s="237">
        <f>IF(N119="snížená",J119,0)</f>
        <v>0</v>
      </c>
      <c r="BG119" s="237">
        <f>IF(N119="zákl. přenesená",J119,0)</f>
        <v>0</v>
      </c>
      <c r="BH119" s="237">
        <f>IF(N119="sníž. přenesená",J119,0)</f>
        <v>0</v>
      </c>
      <c r="BI119" s="237">
        <f>IF(N119="nulová",J119,0)</f>
        <v>0</v>
      </c>
      <c r="BJ119" s="14" t="s">
        <v>80</v>
      </c>
      <c r="BK119" s="237">
        <f>ROUND(I119*H119,2)</f>
        <v>0</v>
      </c>
      <c r="BL119" s="14" t="s">
        <v>187</v>
      </c>
      <c r="BM119" s="236" t="s">
        <v>4707</v>
      </c>
    </row>
    <row r="120" s="2" customFormat="1" ht="33" customHeight="1">
      <c r="A120" s="35"/>
      <c r="B120" s="36"/>
      <c r="C120" s="224" t="s">
        <v>82</v>
      </c>
      <c r="D120" s="224" t="s">
        <v>184</v>
      </c>
      <c r="E120" s="225" t="s">
        <v>4708</v>
      </c>
      <c r="F120" s="226" t="s">
        <v>4709</v>
      </c>
      <c r="G120" s="227" t="s">
        <v>1177</v>
      </c>
      <c r="H120" s="228">
        <v>1</v>
      </c>
      <c r="I120" s="229"/>
      <c r="J120" s="230">
        <f>ROUND(I120*H120,2)</f>
        <v>0</v>
      </c>
      <c r="K120" s="231"/>
      <c r="L120" s="41"/>
      <c r="M120" s="232" t="s">
        <v>1</v>
      </c>
      <c r="N120" s="233" t="s">
        <v>38</v>
      </c>
      <c r="O120" s="88"/>
      <c r="P120" s="234">
        <f>O120*H120</f>
        <v>0</v>
      </c>
      <c r="Q120" s="234">
        <v>0</v>
      </c>
      <c r="R120" s="234">
        <f>Q120*H120</f>
        <v>0</v>
      </c>
      <c r="S120" s="234">
        <v>0</v>
      </c>
      <c r="T120" s="23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6" t="s">
        <v>187</v>
      </c>
      <c r="AT120" s="236" t="s">
        <v>184</v>
      </c>
      <c r="AU120" s="236" t="s">
        <v>80</v>
      </c>
      <c r="AY120" s="14" t="s">
        <v>182</v>
      </c>
      <c r="BE120" s="237">
        <f>IF(N120="základní",J120,0)</f>
        <v>0</v>
      </c>
      <c r="BF120" s="237">
        <f>IF(N120="snížená",J120,0)</f>
        <v>0</v>
      </c>
      <c r="BG120" s="237">
        <f>IF(N120="zákl. přenesená",J120,0)</f>
        <v>0</v>
      </c>
      <c r="BH120" s="237">
        <f>IF(N120="sníž. přenesená",J120,0)</f>
        <v>0</v>
      </c>
      <c r="BI120" s="237">
        <f>IF(N120="nulová",J120,0)</f>
        <v>0</v>
      </c>
      <c r="BJ120" s="14" t="s">
        <v>80</v>
      </c>
      <c r="BK120" s="237">
        <f>ROUND(I120*H120,2)</f>
        <v>0</v>
      </c>
      <c r="BL120" s="14" t="s">
        <v>187</v>
      </c>
      <c r="BM120" s="236" t="s">
        <v>4710</v>
      </c>
    </row>
    <row r="121" s="2" customFormat="1" ht="24.15" customHeight="1">
      <c r="A121" s="35"/>
      <c r="B121" s="36"/>
      <c r="C121" s="224" t="s">
        <v>194</v>
      </c>
      <c r="D121" s="224" t="s">
        <v>184</v>
      </c>
      <c r="E121" s="225" t="s">
        <v>4711</v>
      </c>
      <c r="F121" s="226" t="s">
        <v>4712</v>
      </c>
      <c r="G121" s="227" t="s">
        <v>1177</v>
      </c>
      <c r="H121" s="228">
        <v>2</v>
      </c>
      <c r="I121" s="229"/>
      <c r="J121" s="230">
        <f>ROUND(I121*H121,2)</f>
        <v>0</v>
      </c>
      <c r="K121" s="231"/>
      <c r="L121" s="41"/>
      <c r="M121" s="232" t="s">
        <v>1</v>
      </c>
      <c r="N121" s="233" t="s">
        <v>38</v>
      </c>
      <c r="O121" s="88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6" t="s">
        <v>187</v>
      </c>
      <c r="AT121" s="236" t="s">
        <v>184</v>
      </c>
      <c r="AU121" s="236" t="s">
        <v>80</v>
      </c>
      <c r="AY121" s="14" t="s">
        <v>182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4" t="s">
        <v>80</v>
      </c>
      <c r="BK121" s="237">
        <f>ROUND(I121*H121,2)</f>
        <v>0</v>
      </c>
      <c r="BL121" s="14" t="s">
        <v>187</v>
      </c>
      <c r="BM121" s="236" t="s">
        <v>4713</v>
      </c>
    </row>
    <row r="122" s="2" customFormat="1" ht="66.75" customHeight="1">
      <c r="A122" s="35"/>
      <c r="B122" s="36"/>
      <c r="C122" s="224" t="s">
        <v>187</v>
      </c>
      <c r="D122" s="224" t="s">
        <v>184</v>
      </c>
      <c r="E122" s="225" t="s">
        <v>4714</v>
      </c>
      <c r="F122" s="226" t="s">
        <v>4715</v>
      </c>
      <c r="G122" s="227" t="s">
        <v>1177</v>
      </c>
      <c r="H122" s="228">
        <v>1</v>
      </c>
      <c r="I122" s="229"/>
      <c r="J122" s="230">
        <f>ROUND(I122*H122,2)</f>
        <v>0</v>
      </c>
      <c r="K122" s="231"/>
      <c r="L122" s="41"/>
      <c r="M122" s="232" t="s">
        <v>1</v>
      </c>
      <c r="N122" s="233" t="s">
        <v>38</v>
      </c>
      <c r="O122" s="88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6" t="s">
        <v>187</v>
      </c>
      <c r="AT122" s="236" t="s">
        <v>184</v>
      </c>
      <c r="AU122" s="236" t="s">
        <v>80</v>
      </c>
      <c r="AY122" s="14" t="s">
        <v>182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4" t="s">
        <v>80</v>
      </c>
      <c r="BK122" s="237">
        <f>ROUND(I122*H122,2)</f>
        <v>0</v>
      </c>
      <c r="BL122" s="14" t="s">
        <v>187</v>
      </c>
      <c r="BM122" s="236" t="s">
        <v>4716</v>
      </c>
    </row>
    <row r="123" s="2" customFormat="1" ht="76.35" customHeight="1">
      <c r="A123" s="35"/>
      <c r="B123" s="36"/>
      <c r="C123" s="224" t="s">
        <v>202</v>
      </c>
      <c r="D123" s="224" t="s">
        <v>184</v>
      </c>
      <c r="E123" s="225" t="s">
        <v>4717</v>
      </c>
      <c r="F123" s="226" t="s">
        <v>4718</v>
      </c>
      <c r="G123" s="227" t="s">
        <v>1177</v>
      </c>
      <c r="H123" s="228">
        <v>1</v>
      </c>
      <c r="I123" s="229"/>
      <c r="J123" s="230">
        <f>ROUND(I123*H123,2)</f>
        <v>0</v>
      </c>
      <c r="K123" s="231"/>
      <c r="L123" s="41"/>
      <c r="M123" s="232" t="s">
        <v>1</v>
      </c>
      <c r="N123" s="233" t="s">
        <v>38</v>
      </c>
      <c r="O123" s="88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6" t="s">
        <v>187</v>
      </c>
      <c r="AT123" s="236" t="s">
        <v>184</v>
      </c>
      <c r="AU123" s="236" t="s">
        <v>80</v>
      </c>
      <c r="AY123" s="14" t="s">
        <v>182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4" t="s">
        <v>80</v>
      </c>
      <c r="BK123" s="237">
        <f>ROUND(I123*H123,2)</f>
        <v>0</v>
      </c>
      <c r="BL123" s="14" t="s">
        <v>187</v>
      </c>
      <c r="BM123" s="236" t="s">
        <v>4719</v>
      </c>
    </row>
    <row r="124" s="2" customFormat="1" ht="66.75" customHeight="1">
      <c r="A124" s="35"/>
      <c r="B124" s="36"/>
      <c r="C124" s="224" t="s">
        <v>206</v>
      </c>
      <c r="D124" s="224" t="s">
        <v>184</v>
      </c>
      <c r="E124" s="225" t="s">
        <v>4720</v>
      </c>
      <c r="F124" s="226" t="s">
        <v>4721</v>
      </c>
      <c r="G124" s="227" t="s">
        <v>1177</v>
      </c>
      <c r="H124" s="228">
        <v>1</v>
      </c>
      <c r="I124" s="229"/>
      <c r="J124" s="230">
        <f>ROUND(I124*H124,2)</f>
        <v>0</v>
      </c>
      <c r="K124" s="231"/>
      <c r="L124" s="41"/>
      <c r="M124" s="232" t="s">
        <v>1</v>
      </c>
      <c r="N124" s="233" t="s">
        <v>38</v>
      </c>
      <c r="O124" s="88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6" t="s">
        <v>187</v>
      </c>
      <c r="AT124" s="236" t="s">
        <v>184</v>
      </c>
      <c r="AU124" s="236" t="s">
        <v>80</v>
      </c>
      <c r="AY124" s="14" t="s">
        <v>182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4" t="s">
        <v>80</v>
      </c>
      <c r="BK124" s="237">
        <f>ROUND(I124*H124,2)</f>
        <v>0</v>
      </c>
      <c r="BL124" s="14" t="s">
        <v>187</v>
      </c>
      <c r="BM124" s="236" t="s">
        <v>4722</v>
      </c>
    </row>
    <row r="125" s="2" customFormat="1" ht="66.75" customHeight="1">
      <c r="A125" s="35"/>
      <c r="B125" s="36"/>
      <c r="C125" s="224" t="s">
        <v>210</v>
      </c>
      <c r="D125" s="224" t="s">
        <v>184</v>
      </c>
      <c r="E125" s="225" t="s">
        <v>4723</v>
      </c>
      <c r="F125" s="226" t="s">
        <v>4724</v>
      </c>
      <c r="G125" s="227" t="s">
        <v>1177</v>
      </c>
      <c r="H125" s="228">
        <v>1</v>
      </c>
      <c r="I125" s="229"/>
      <c r="J125" s="230">
        <f>ROUND(I125*H125,2)</f>
        <v>0</v>
      </c>
      <c r="K125" s="231"/>
      <c r="L125" s="41"/>
      <c r="M125" s="232" t="s">
        <v>1</v>
      </c>
      <c r="N125" s="233" t="s">
        <v>38</v>
      </c>
      <c r="O125" s="88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6" t="s">
        <v>187</v>
      </c>
      <c r="AT125" s="236" t="s">
        <v>184</v>
      </c>
      <c r="AU125" s="236" t="s">
        <v>80</v>
      </c>
      <c r="AY125" s="14" t="s">
        <v>182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4" t="s">
        <v>80</v>
      </c>
      <c r="BK125" s="237">
        <f>ROUND(I125*H125,2)</f>
        <v>0</v>
      </c>
      <c r="BL125" s="14" t="s">
        <v>187</v>
      </c>
      <c r="BM125" s="236" t="s">
        <v>4725</v>
      </c>
    </row>
    <row r="126" s="2" customFormat="1" ht="66.75" customHeight="1">
      <c r="A126" s="35"/>
      <c r="B126" s="36"/>
      <c r="C126" s="224" t="s">
        <v>214</v>
      </c>
      <c r="D126" s="224" t="s">
        <v>184</v>
      </c>
      <c r="E126" s="225" t="s">
        <v>4726</v>
      </c>
      <c r="F126" s="226" t="s">
        <v>4727</v>
      </c>
      <c r="G126" s="227" t="s">
        <v>1177</v>
      </c>
      <c r="H126" s="228">
        <v>1</v>
      </c>
      <c r="I126" s="229"/>
      <c r="J126" s="230">
        <f>ROUND(I126*H126,2)</f>
        <v>0</v>
      </c>
      <c r="K126" s="231"/>
      <c r="L126" s="41"/>
      <c r="M126" s="232" t="s">
        <v>1</v>
      </c>
      <c r="N126" s="233" t="s">
        <v>38</v>
      </c>
      <c r="O126" s="8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6" t="s">
        <v>187</v>
      </c>
      <c r="AT126" s="236" t="s">
        <v>184</v>
      </c>
      <c r="AU126" s="236" t="s">
        <v>80</v>
      </c>
      <c r="AY126" s="14" t="s">
        <v>182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4" t="s">
        <v>80</v>
      </c>
      <c r="BK126" s="237">
        <f>ROUND(I126*H126,2)</f>
        <v>0</v>
      </c>
      <c r="BL126" s="14" t="s">
        <v>187</v>
      </c>
      <c r="BM126" s="236" t="s">
        <v>4728</v>
      </c>
    </row>
    <row r="127" s="2" customFormat="1" ht="76.35" customHeight="1">
      <c r="A127" s="35"/>
      <c r="B127" s="36"/>
      <c r="C127" s="224" t="s">
        <v>189</v>
      </c>
      <c r="D127" s="224" t="s">
        <v>184</v>
      </c>
      <c r="E127" s="225" t="s">
        <v>4729</v>
      </c>
      <c r="F127" s="226" t="s">
        <v>4730</v>
      </c>
      <c r="G127" s="227" t="s">
        <v>1177</v>
      </c>
      <c r="H127" s="228">
        <v>2</v>
      </c>
      <c r="I127" s="229"/>
      <c r="J127" s="230">
        <f>ROUND(I127*H127,2)</f>
        <v>0</v>
      </c>
      <c r="K127" s="231"/>
      <c r="L127" s="41"/>
      <c r="M127" s="232" t="s">
        <v>1</v>
      </c>
      <c r="N127" s="233" t="s">
        <v>38</v>
      </c>
      <c r="O127" s="8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6" t="s">
        <v>187</v>
      </c>
      <c r="AT127" s="236" t="s">
        <v>184</v>
      </c>
      <c r="AU127" s="236" t="s">
        <v>80</v>
      </c>
      <c r="AY127" s="14" t="s">
        <v>182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4" t="s">
        <v>80</v>
      </c>
      <c r="BK127" s="237">
        <f>ROUND(I127*H127,2)</f>
        <v>0</v>
      </c>
      <c r="BL127" s="14" t="s">
        <v>187</v>
      </c>
      <c r="BM127" s="236" t="s">
        <v>4731</v>
      </c>
    </row>
    <row r="128" s="2" customFormat="1" ht="66.75" customHeight="1">
      <c r="A128" s="35"/>
      <c r="B128" s="36"/>
      <c r="C128" s="224" t="s">
        <v>136</v>
      </c>
      <c r="D128" s="224" t="s">
        <v>184</v>
      </c>
      <c r="E128" s="225" t="s">
        <v>4732</v>
      </c>
      <c r="F128" s="226" t="s">
        <v>4733</v>
      </c>
      <c r="G128" s="227" t="s">
        <v>197</v>
      </c>
      <c r="H128" s="228">
        <v>25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187</v>
      </c>
      <c r="AT128" s="236" t="s">
        <v>184</v>
      </c>
      <c r="AU128" s="236" t="s">
        <v>80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187</v>
      </c>
      <c r="BM128" s="236" t="s">
        <v>4734</v>
      </c>
    </row>
    <row r="129" s="2" customFormat="1" ht="55.5" customHeight="1">
      <c r="A129" s="35"/>
      <c r="B129" s="36"/>
      <c r="C129" s="224" t="s">
        <v>139</v>
      </c>
      <c r="D129" s="224" t="s">
        <v>184</v>
      </c>
      <c r="E129" s="225" t="s">
        <v>4735</v>
      </c>
      <c r="F129" s="226" t="s">
        <v>4736</v>
      </c>
      <c r="G129" s="227" t="s">
        <v>197</v>
      </c>
      <c r="H129" s="228">
        <v>33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38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187</v>
      </c>
      <c r="AT129" s="236" t="s">
        <v>184</v>
      </c>
      <c r="AU129" s="236" t="s">
        <v>80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187</v>
      </c>
      <c r="BM129" s="236" t="s">
        <v>4737</v>
      </c>
    </row>
    <row r="130" s="2" customFormat="1" ht="66.75" customHeight="1">
      <c r="A130" s="35"/>
      <c r="B130" s="36"/>
      <c r="C130" s="224" t="s">
        <v>8</v>
      </c>
      <c r="D130" s="224" t="s">
        <v>184</v>
      </c>
      <c r="E130" s="225" t="s">
        <v>4738</v>
      </c>
      <c r="F130" s="226" t="s">
        <v>4739</v>
      </c>
      <c r="G130" s="227" t="s">
        <v>1177</v>
      </c>
      <c r="H130" s="228">
        <v>1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187</v>
      </c>
      <c r="AT130" s="236" t="s">
        <v>184</v>
      </c>
      <c r="AU130" s="236" t="s">
        <v>80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187</v>
      </c>
      <c r="BM130" s="236" t="s">
        <v>4740</v>
      </c>
    </row>
    <row r="131" s="2" customFormat="1" ht="66.75" customHeight="1">
      <c r="A131" s="35"/>
      <c r="B131" s="36"/>
      <c r="C131" s="224" t="s">
        <v>142</v>
      </c>
      <c r="D131" s="224" t="s">
        <v>184</v>
      </c>
      <c r="E131" s="225" t="s">
        <v>4741</v>
      </c>
      <c r="F131" s="226" t="s">
        <v>4742</v>
      </c>
      <c r="G131" s="227" t="s">
        <v>1177</v>
      </c>
      <c r="H131" s="228">
        <v>1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187</v>
      </c>
      <c r="AT131" s="236" t="s">
        <v>184</v>
      </c>
      <c r="AU131" s="236" t="s">
        <v>80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187</v>
      </c>
      <c r="BM131" s="236" t="s">
        <v>4743</v>
      </c>
    </row>
    <row r="132" s="2" customFormat="1" ht="44.25" customHeight="1">
      <c r="A132" s="35"/>
      <c r="B132" s="36"/>
      <c r="C132" s="224" t="s">
        <v>145</v>
      </c>
      <c r="D132" s="224" t="s">
        <v>184</v>
      </c>
      <c r="E132" s="225" t="s">
        <v>4744</v>
      </c>
      <c r="F132" s="226" t="s">
        <v>4745</v>
      </c>
      <c r="G132" s="227" t="s">
        <v>1177</v>
      </c>
      <c r="H132" s="228">
        <v>1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187</v>
      </c>
      <c r="AT132" s="236" t="s">
        <v>184</v>
      </c>
      <c r="AU132" s="236" t="s">
        <v>80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187</v>
      </c>
      <c r="BM132" s="236" t="s">
        <v>4746</v>
      </c>
    </row>
    <row r="133" s="2" customFormat="1" ht="16.5" customHeight="1">
      <c r="A133" s="35"/>
      <c r="B133" s="36"/>
      <c r="C133" s="224" t="s">
        <v>238</v>
      </c>
      <c r="D133" s="224" t="s">
        <v>184</v>
      </c>
      <c r="E133" s="225" t="s">
        <v>4747</v>
      </c>
      <c r="F133" s="226" t="s">
        <v>4748</v>
      </c>
      <c r="G133" s="227" t="s">
        <v>1177</v>
      </c>
      <c r="H133" s="228">
        <v>2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187</v>
      </c>
      <c r="AT133" s="236" t="s">
        <v>184</v>
      </c>
      <c r="AU133" s="236" t="s">
        <v>80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187</v>
      </c>
      <c r="BM133" s="236" t="s">
        <v>4749</v>
      </c>
    </row>
    <row r="134" s="2" customFormat="1" ht="16.5" customHeight="1">
      <c r="A134" s="35"/>
      <c r="B134" s="36"/>
      <c r="C134" s="224" t="s">
        <v>243</v>
      </c>
      <c r="D134" s="224" t="s">
        <v>184</v>
      </c>
      <c r="E134" s="225" t="s">
        <v>4750</v>
      </c>
      <c r="F134" s="226" t="s">
        <v>4751</v>
      </c>
      <c r="G134" s="227" t="s">
        <v>1177</v>
      </c>
      <c r="H134" s="228">
        <v>1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187</v>
      </c>
      <c r="AT134" s="236" t="s">
        <v>184</v>
      </c>
      <c r="AU134" s="236" t="s">
        <v>80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187</v>
      </c>
      <c r="BM134" s="236" t="s">
        <v>4752</v>
      </c>
    </row>
    <row r="135" s="2" customFormat="1" ht="16.5" customHeight="1">
      <c r="A135" s="35"/>
      <c r="B135" s="36"/>
      <c r="C135" s="224" t="s">
        <v>247</v>
      </c>
      <c r="D135" s="224" t="s">
        <v>184</v>
      </c>
      <c r="E135" s="225" t="s">
        <v>4753</v>
      </c>
      <c r="F135" s="226" t="s">
        <v>4754</v>
      </c>
      <c r="G135" s="227" t="s">
        <v>1177</v>
      </c>
      <c r="H135" s="228">
        <v>1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187</v>
      </c>
      <c r="AT135" s="236" t="s">
        <v>184</v>
      </c>
      <c r="AU135" s="236" t="s">
        <v>80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187</v>
      </c>
      <c r="BM135" s="236" t="s">
        <v>4755</v>
      </c>
    </row>
    <row r="136" s="2" customFormat="1" ht="21.75" customHeight="1">
      <c r="A136" s="35"/>
      <c r="B136" s="36"/>
      <c r="C136" s="224" t="s">
        <v>251</v>
      </c>
      <c r="D136" s="224" t="s">
        <v>184</v>
      </c>
      <c r="E136" s="225" t="s">
        <v>4756</v>
      </c>
      <c r="F136" s="226" t="s">
        <v>4757</v>
      </c>
      <c r="G136" s="227" t="s">
        <v>1177</v>
      </c>
      <c r="H136" s="228">
        <v>1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187</v>
      </c>
      <c r="AT136" s="236" t="s">
        <v>184</v>
      </c>
      <c r="AU136" s="236" t="s">
        <v>80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187</v>
      </c>
      <c r="BM136" s="236" t="s">
        <v>4758</v>
      </c>
    </row>
    <row r="137" s="2" customFormat="1" ht="16.5" customHeight="1">
      <c r="A137" s="35"/>
      <c r="B137" s="36"/>
      <c r="C137" s="224" t="s">
        <v>255</v>
      </c>
      <c r="D137" s="224" t="s">
        <v>184</v>
      </c>
      <c r="E137" s="225" t="s">
        <v>4759</v>
      </c>
      <c r="F137" s="226" t="s">
        <v>3450</v>
      </c>
      <c r="G137" s="227" t="s">
        <v>1177</v>
      </c>
      <c r="H137" s="228">
        <v>1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187</v>
      </c>
      <c r="AT137" s="236" t="s">
        <v>184</v>
      </c>
      <c r="AU137" s="236" t="s">
        <v>80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187</v>
      </c>
      <c r="BM137" s="236" t="s">
        <v>4760</v>
      </c>
    </row>
    <row r="138" s="2" customFormat="1" ht="16.5" customHeight="1">
      <c r="A138" s="35"/>
      <c r="B138" s="36"/>
      <c r="C138" s="224" t="s">
        <v>259</v>
      </c>
      <c r="D138" s="224" t="s">
        <v>184</v>
      </c>
      <c r="E138" s="225" t="s">
        <v>4761</v>
      </c>
      <c r="F138" s="226" t="s">
        <v>4762</v>
      </c>
      <c r="G138" s="227" t="s">
        <v>1177</v>
      </c>
      <c r="H138" s="228">
        <v>1</v>
      </c>
      <c r="I138" s="229"/>
      <c r="J138" s="230">
        <f>ROUND(I138*H138,2)</f>
        <v>0</v>
      </c>
      <c r="K138" s="231"/>
      <c r="L138" s="41"/>
      <c r="M138" s="238" t="s">
        <v>1</v>
      </c>
      <c r="N138" s="239" t="s">
        <v>38</v>
      </c>
      <c r="O138" s="240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187</v>
      </c>
      <c r="AT138" s="236" t="s">
        <v>184</v>
      </c>
      <c r="AU138" s="236" t="s">
        <v>80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187</v>
      </c>
      <c r="BM138" s="236" t="s">
        <v>4763</v>
      </c>
    </row>
    <row r="139" s="2" customFormat="1" ht="6.96" customHeight="1">
      <c r="A139" s="35"/>
      <c r="B139" s="63"/>
      <c r="C139" s="64"/>
      <c r="D139" s="64"/>
      <c r="E139" s="64"/>
      <c r="F139" s="64"/>
      <c r="G139" s="64"/>
      <c r="H139" s="64"/>
      <c r="I139" s="64"/>
      <c r="J139" s="64"/>
      <c r="K139" s="64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sYnlM2u0oYopObTwfS/niMewELLLGw4fR+qvyRwNwsZDfnus89LmtroH96j950oVxbDN83iFxKjrL5tRIDljsw==" hashValue="njJ3KQiznSAfT/7bqNqWdSlUcT08AvBvshqFNAiNn8BKEbt3QAjkDn57HPmWyPQWFT6dGNNbnayvY/PeyO0SBw==" algorithmName="SHA-512" password="CC35"/>
  <autoFilter ref="C116:K13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4764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ROUND((SUM(BE123:BE146)),  2)</f>
        <v>0</v>
      </c>
      <c r="G33" s="35"/>
      <c r="H33" s="35"/>
      <c r="I33" s="161">
        <v>0.20999999999999999</v>
      </c>
      <c r="J33" s="160">
        <f>ROUND(((SUM(BE123:BE146))*I33),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ROUND((SUM(BF123:BF146)),  2)</f>
        <v>0</v>
      </c>
      <c r="G34" s="35"/>
      <c r="H34" s="35"/>
      <c r="I34" s="161">
        <v>0.12</v>
      </c>
      <c r="J34" s="160">
        <f>ROUND(((SUM(BF123:BF146))*I34),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ROUND((SUM(BG123:BG146)),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ROUND((SUM(BH123:BH146)),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ROUND((SUM(BI123:BI146)),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09 - Měření a regulace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160</v>
      </c>
      <c r="E97" s="188"/>
      <c r="F97" s="188"/>
      <c r="G97" s="188"/>
      <c r="H97" s="188"/>
      <c r="I97" s="188"/>
      <c r="J97" s="189">
        <f>J124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415</v>
      </c>
      <c r="E98" s="193"/>
      <c r="F98" s="193"/>
      <c r="G98" s="193"/>
      <c r="H98" s="193"/>
      <c r="I98" s="193"/>
      <c r="J98" s="194">
        <f>J125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5"/>
      <c r="C99" s="186"/>
      <c r="D99" s="187" t="s">
        <v>425</v>
      </c>
      <c r="E99" s="188"/>
      <c r="F99" s="188"/>
      <c r="G99" s="188"/>
      <c r="H99" s="188"/>
      <c r="I99" s="188"/>
      <c r="J99" s="189">
        <f>J135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1"/>
      <c r="C100" s="130"/>
      <c r="D100" s="192" t="s">
        <v>4765</v>
      </c>
      <c r="E100" s="193"/>
      <c r="F100" s="193"/>
      <c r="G100" s="193"/>
      <c r="H100" s="193"/>
      <c r="I100" s="193"/>
      <c r="J100" s="194">
        <f>J136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5"/>
      <c r="C101" s="186"/>
      <c r="D101" s="187" t="s">
        <v>2956</v>
      </c>
      <c r="E101" s="188"/>
      <c r="F101" s="188"/>
      <c r="G101" s="188"/>
      <c r="H101" s="188"/>
      <c r="I101" s="188"/>
      <c r="J101" s="189">
        <f>J141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1"/>
      <c r="C102" s="130"/>
      <c r="D102" s="192" t="s">
        <v>2957</v>
      </c>
      <c r="E102" s="193"/>
      <c r="F102" s="193"/>
      <c r="G102" s="193"/>
      <c r="H102" s="193"/>
      <c r="I102" s="193"/>
      <c r="J102" s="194">
        <f>J142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2958</v>
      </c>
      <c r="E103" s="193"/>
      <c r="F103" s="193"/>
      <c r="G103" s="193"/>
      <c r="H103" s="193"/>
      <c r="I103" s="193"/>
      <c r="J103" s="194">
        <f>J145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0" t="str">
        <f>E7</f>
        <v>Dejvické divadlo-Přístavba a stavební úpravy objektu č.p.1084, k.ú. Dejvice, Zelená 15a,Praha 6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149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09 - Měření a regulace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15. 12. 2024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29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31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6"/>
      <c r="B122" s="197"/>
      <c r="C122" s="198" t="s">
        <v>168</v>
      </c>
      <c r="D122" s="199" t="s">
        <v>58</v>
      </c>
      <c r="E122" s="199" t="s">
        <v>54</v>
      </c>
      <c r="F122" s="199" t="s">
        <v>55</v>
      </c>
      <c r="G122" s="199" t="s">
        <v>169</v>
      </c>
      <c r="H122" s="199" t="s">
        <v>170</v>
      </c>
      <c r="I122" s="199" t="s">
        <v>171</v>
      </c>
      <c r="J122" s="200" t="s">
        <v>153</v>
      </c>
      <c r="K122" s="201" t="s">
        <v>172</v>
      </c>
      <c r="L122" s="202"/>
      <c r="M122" s="97" t="s">
        <v>1</v>
      </c>
      <c r="N122" s="98" t="s">
        <v>37</v>
      </c>
      <c r="O122" s="98" t="s">
        <v>173</v>
      </c>
      <c r="P122" s="98" t="s">
        <v>174</v>
      </c>
      <c r="Q122" s="98" t="s">
        <v>175</v>
      </c>
      <c r="R122" s="98" t="s">
        <v>176</v>
      </c>
      <c r="S122" s="98" t="s">
        <v>177</v>
      </c>
      <c r="T122" s="99" t="s">
        <v>178</v>
      </c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</row>
    <row r="123" s="2" customFormat="1" ht="22.8" customHeight="1">
      <c r="A123" s="35"/>
      <c r="B123" s="36"/>
      <c r="C123" s="104" t="s">
        <v>179</v>
      </c>
      <c r="D123" s="37"/>
      <c r="E123" s="37"/>
      <c r="F123" s="37"/>
      <c r="G123" s="37"/>
      <c r="H123" s="37"/>
      <c r="I123" s="37"/>
      <c r="J123" s="203">
        <f>BK123</f>
        <v>0</v>
      </c>
      <c r="K123" s="37"/>
      <c r="L123" s="41"/>
      <c r="M123" s="100"/>
      <c r="N123" s="204"/>
      <c r="O123" s="101"/>
      <c r="P123" s="205">
        <f>P124+P135+P141</f>
        <v>0</v>
      </c>
      <c r="Q123" s="101"/>
      <c r="R123" s="205">
        <f>R124+R135+R141</f>
        <v>0.11554</v>
      </c>
      <c r="S123" s="101"/>
      <c r="T123" s="206">
        <f>T124+T135+T141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155</v>
      </c>
      <c r="BK123" s="207">
        <f>BK124+BK135+BK141</f>
        <v>0</v>
      </c>
    </row>
    <row r="124" s="12" customFormat="1" ht="25.92" customHeight="1">
      <c r="A124" s="12"/>
      <c r="B124" s="208"/>
      <c r="C124" s="209"/>
      <c r="D124" s="210" t="s">
        <v>72</v>
      </c>
      <c r="E124" s="211" t="s">
        <v>328</v>
      </c>
      <c r="F124" s="211" t="s">
        <v>329</v>
      </c>
      <c r="G124" s="209"/>
      <c r="H124" s="209"/>
      <c r="I124" s="212"/>
      <c r="J124" s="213">
        <f>BK124</f>
        <v>0</v>
      </c>
      <c r="K124" s="209"/>
      <c r="L124" s="214"/>
      <c r="M124" s="215"/>
      <c r="N124" s="216"/>
      <c r="O124" s="216"/>
      <c r="P124" s="217">
        <f>P125</f>
        <v>0</v>
      </c>
      <c r="Q124" s="216"/>
      <c r="R124" s="217">
        <f>R125</f>
        <v>0.11554</v>
      </c>
      <c r="S124" s="216"/>
      <c r="T124" s="218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9" t="s">
        <v>82</v>
      </c>
      <c r="AT124" s="220" t="s">
        <v>72</v>
      </c>
      <c r="AU124" s="220" t="s">
        <v>73</v>
      </c>
      <c r="AY124" s="219" t="s">
        <v>182</v>
      </c>
      <c r="BK124" s="221">
        <f>BK125</f>
        <v>0</v>
      </c>
    </row>
    <row r="125" s="12" customFormat="1" ht="22.8" customHeight="1">
      <c r="A125" s="12"/>
      <c r="B125" s="208"/>
      <c r="C125" s="209"/>
      <c r="D125" s="210" t="s">
        <v>72</v>
      </c>
      <c r="E125" s="222" t="s">
        <v>1763</v>
      </c>
      <c r="F125" s="222" t="s">
        <v>1764</v>
      </c>
      <c r="G125" s="209"/>
      <c r="H125" s="209"/>
      <c r="I125" s="212"/>
      <c r="J125" s="223">
        <f>BK125</f>
        <v>0</v>
      </c>
      <c r="K125" s="209"/>
      <c r="L125" s="214"/>
      <c r="M125" s="215"/>
      <c r="N125" s="216"/>
      <c r="O125" s="216"/>
      <c r="P125" s="217">
        <f>SUM(P126:P134)</f>
        <v>0</v>
      </c>
      <c r="Q125" s="216"/>
      <c r="R125" s="217">
        <f>SUM(R126:R134)</f>
        <v>0.11554</v>
      </c>
      <c r="S125" s="216"/>
      <c r="T125" s="218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9" t="s">
        <v>82</v>
      </c>
      <c r="AT125" s="220" t="s">
        <v>72</v>
      </c>
      <c r="AU125" s="220" t="s">
        <v>80</v>
      </c>
      <c r="AY125" s="219" t="s">
        <v>182</v>
      </c>
      <c r="BK125" s="221">
        <f>SUM(BK126:BK134)</f>
        <v>0</v>
      </c>
    </row>
    <row r="126" s="2" customFormat="1" ht="24.15" customHeight="1">
      <c r="A126" s="35"/>
      <c r="B126" s="36"/>
      <c r="C126" s="224" t="s">
        <v>80</v>
      </c>
      <c r="D126" s="224" t="s">
        <v>184</v>
      </c>
      <c r="E126" s="225" t="s">
        <v>3786</v>
      </c>
      <c r="F126" s="226" t="s">
        <v>3787</v>
      </c>
      <c r="G126" s="227" t="s">
        <v>236</v>
      </c>
      <c r="H126" s="228">
        <v>265</v>
      </c>
      <c r="I126" s="229"/>
      <c r="J126" s="230">
        <f>ROUND(I126*H126,2)</f>
        <v>0</v>
      </c>
      <c r="K126" s="231"/>
      <c r="L126" s="41"/>
      <c r="M126" s="232" t="s">
        <v>1</v>
      </c>
      <c r="N126" s="233" t="s">
        <v>38</v>
      </c>
      <c r="O126" s="8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6" t="s">
        <v>243</v>
      </c>
      <c r="AT126" s="236" t="s">
        <v>184</v>
      </c>
      <c r="AU126" s="236" t="s">
        <v>82</v>
      </c>
      <c r="AY126" s="14" t="s">
        <v>182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4" t="s">
        <v>80</v>
      </c>
      <c r="BK126" s="237">
        <f>ROUND(I126*H126,2)</f>
        <v>0</v>
      </c>
      <c r="BL126" s="14" t="s">
        <v>243</v>
      </c>
      <c r="BM126" s="236" t="s">
        <v>4766</v>
      </c>
    </row>
    <row r="127" s="2" customFormat="1" ht="16.5" customHeight="1">
      <c r="A127" s="35"/>
      <c r="B127" s="36"/>
      <c r="C127" s="243" t="s">
        <v>82</v>
      </c>
      <c r="D127" s="243" t="s">
        <v>469</v>
      </c>
      <c r="E127" s="244" t="s">
        <v>4767</v>
      </c>
      <c r="F127" s="245" t="s">
        <v>4768</v>
      </c>
      <c r="G127" s="246" t="s">
        <v>236</v>
      </c>
      <c r="H127" s="247">
        <v>265</v>
      </c>
      <c r="I127" s="248"/>
      <c r="J127" s="249">
        <f>ROUND(I127*H127,2)</f>
        <v>0</v>
      </c>
      <c r="K127" s="250"/>
      <c r="L127" s="251"/>
      <c r="M127" s="252" t="s">
        <v>1</v>
      </c>
      <c r="N127" s="253" t="s">
        <v>38</v>
      </c>
      <c r="O127" s="88"/>
      <c r="P127" s="234">
        <f>O127*H127</f>
        <v>0</v>
      </c>
      <c r="Q127" s="234">
        <v>0.00040000000000000002</v>
      </c>
      <c r="R127" s="234">
        <f>Q127*H127</f>
        <v>0.10600000000000001</v>
      </c>
      <c r="S127" s="234">
        <v>0</v>
      </c>
      <c r="T127" s="23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6" t="s">
        <v>308</v>
      </c>
      <c r="AT127" s="236" t="s">
        <v>469</v>
      </c>
      <c r="AU127" s="236" t="s">
        <v>82</v>
      </c>
      <c r="AY127" s="14" t="s">
        <v>182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4" t="s">
        <v>80</v>
      </c>
      <c r="BK127" s="237">
        <f>ROUND(I127*H127,2)</f>
        <v>0</v>
      </c>
      <c r="BL127" s="14" t="s">
        <v>243</v>
      </c>
      <c r="BM127" s="236" t="s">
        <v>4769</v>
      </c>
    </row>
    <row r="128" s="2" customFormat="1" ht="24.15" customHeight="1">
      <c r="A128" s="35"/>
      <c r="B128" s="36"/>
      <c r="C128" s="224" t="s">
        <v>194</v>
      </c>
      <c r="D128" s="224" t="s">
        <v>184</v>
      </c>
      <c r="E128" s="225" t="s">
        <v>4770</v>
      </c>
      <c r="F128" s="226" t="s">
        <v>4771</v>
      </c>
      <c r="G128" s="227" t="s">
        <v>236</v>
      </c>
      <c r="H128" s="228">
        <v>265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243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243</v>
      </c>
      <c r="BM128" s="236" t="s">
        <v>4772</v>
      </c>
    </row>
    <row r="129" s="2" customFormat="1" ht="24.15" customHeight="1">
      <c r="A129" s="35"/>
      <c r="B129" s="36"/>
      <c r="C129" s="243" t="s">
        <v>187</v>
      </c>
      <c r="D129" s="243" t="s">
        <v>469</v>
      </c>
      <c r="E129" s="244" t="s">
        <v>4773</v>
      </c>
      <c r="F129" s="245" t="s">
        <v>4774</v>
      </c>
      <c r="G129" s="246" t="s">
        <v>236</v>
      </c>
      <c r="H129" s="247">
        <v>318</v>
      </c>
      <c r="I129" s="248"/>
      <c r="J129" s="249">
        <f>ROUND(I129*H129,2)</f>
        <v>0</v>
      </c>
      <c r="K129" s="250"/>
      <c r="L129" s="251"/>
      <c r="M129" s="252" t="s">
        <v>1</v>
      </c>
      <c r="N129" s="253" t="s">
        <v>38</v>
      </c>
      <c r="O129" s="88"/>
      <c r="P129" s="234">
        <f>O129*H129</f>
        <v>0</v>
      </c>
      <c r="Q129" s="234">
        <v>3.0000000000000001E-05</v>
      </c>
      <c r="R129" s="234">
        <f>Q129*H129</f>
        <v>0.0095399999999999999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308</v>
      </c>
      <c r="AT129" s="236" t="s">
        <v>469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243</v>
      </c>
      <c r="BM129" s="236" t="s">
        <v>4775</v>
      </c>
    </row>
    <row r="130" s="2" customFormat="1" ht="16.5" customHeight="1">
      <c r="A130" s="35"/>
      <c r="B130" s="36"/>
      <c r="C130" s="224" t="s">
        <v>202</v>
      </c>
      <c r="D130" s="224" t="s">
        <v>184</v>
      </c>
      <c r="E130" s="225" t="s">
        <v>4776</v>
      </c>
      <c r="F130" s="226" t="s">
        <v>4777</v>
      </c>
      <c r="G130" s="227" t="s">
        <v>241</v>
      </c>
      <c r="H130" s="228">
        <v>2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631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631</v>
      </c>
      <c r="BM130" s="236" t="s">
        <v>4778</v>
      </c>
    </row>
    <row r="131" s="2" customFormat="1" ht="49.05" customHeight="1">
      <c r="A131" s="35"/>
      <c r="B131" s="36"/>
      <c r="C131" s="224" t="s">
        <v>206</v>
      </c>
      <c r="D131" s="224" t="s">
        <v>184</v>
      </c>
      <c r="E131" s="225" t="s">
        <v>4779</v>
      </c>
      <c r="F131" s="226" t="s">
        <v>4780</v>
      </c>
      <c r="G131" s="227" t="s">
        <v>895</v>
      </c>
      <c r="H131" s="228">
        <v>1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631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631</v>
      </c>
      <c r="BM131" s="236" t="s">
        <v>4781</v>
      </c>
    </row>
    <row r="132" s="2" customFormat="1" ht="49.05" customHeight="1">
      <c r="A132" s="35"/>
      <c r="B132" s="36"/>
      <c r="C132" s="224" t="s">
        <v>210</v>
      </c>
      <c r="D132" s="224" t="s">
        <v>184</v>
      </c>
      <c r="E132" s="225" t="s">
        <v>4782</v>
      </c>
      <c r="F132" s="226" t="s">
        <v>4780</v>
      </c>
      <c r="G132" s="227" t="s">
        <v>895</v>
      </c>
      <c r="H132" s="228">
        <v>1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631</v>
      </c>
      <c r="AT132" s="236" t="s">
        <v>184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631</v>
      </c>
      <c r="BM132" s="236" t="s">
        <v>4783</v>
      </c>
    </row>
    <row r="133" s="2" customFormat="1" ht="24.15" customHeight="1">
      <c r="A133" s="35"/>
      <c r="B133" s="36"/>
      <c r="C133" s="224" t="s">
        <v>214</v>
      </c>
      <c r="D133" s="224" t="s">
        <v>184</v>
      </c>
      <c r="E133" s="225" t="s">
        <v>1774</v>
      </c>
      <c r="F133" s="226" t="s">
        <v>1775</v>
      </c>
      <c r="G133" s="227" t="s">
        <v>220</v>
      </c>
      <c r="H133" s="228">
        <v>0.11600000000000001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243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243</v>
      </c>
      <c r="BM133" s="236" t="s">
        <v>4784</v>
      </c>
    </row>
    <row r="134" s="2" customFormat="1" ht="24.15" customHeight="1">
      <c r="A134" s="35"/>
      <c r="B134" s="36"/>
      <c r="C134" s="224" t="s">
        <v>189</v>
      </c>
      <c r="D134" s="224" t="s">
        <v>184</v>
      </c>
      <c r="E134" s="225" t="s">
        <v>1778</v>
      </c>
      <c r="F134" s="226" t="s">
        <v>1779</v>
      </c>
      <c r="G134" s="227" t="s">
        <v>220</v>
      </c>
      <c r="H134" s="228">
        <v>0.34799999999999998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243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243</v>
      </c>
      <c r="BM134" s="236" t="s">
        <v>4785</v>
      </c>
    </row>
    <row r="135" s="12" customFormat="1" ht="25.92" customHeight="1">
      <c r="A135" s="12"/>
      <c r="B135" s="208"/>
      <c r="C135" s="209"/>
      <c r="D135" s="210" t="s">
        <v>72</v>
      </c>
      <c r="E135" s="211" t="s">
        <v>469</v>
      </c>
      <c r="F135" s="211" t="s">
        <v>2925</v>
      </c>
      <c r="G135" s="209"/>
      <c r="H135" s="209"/>
      <c r="I135" s="212"/>
      <c r="J135" s="213">
        <f>BK135</f>
        <v>0</v>
      </c>
      <c r="K135" s="209"/>
      <c r="L135" s="214"/>
      <c r="M135" s="215"/>
      <c r="N135" s="216"/>
      <c r="O135" s="216"/>
      <c r="P135" s="217">
        <f>P136</f>
        <v>0</v>
      </c>
      <c r="Q135" s="216"/>
      <c r="R135" s="217">
        <f>R136</f>
        <v>0</v>
      </c>
      <c r="S135" s="216"/>
      <c r="T135" s="218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9" t="s">
        <v>194</v>
      </c>
      <c r="AT135" s="220" t="s">
        <v>72</v>
      </c>
      <c r="AU135" s="220" t="s">
        <v>73</v>
      </c>
      <c r="AY135" s="219" t="s">
        <v>182</v>
      </c>
      <c r="BK135" s="221">
        <f>BK136</f>
        <v>0</v>
      </c>
    </row>
    <row r="136" s="12" customFormat="1" ht="22.8" customHeight="1">
      <c r="A136" s="12"/>
      <c r="B136" s="208"/>
      <c r="C136" s="209"/>
      <c r="D136" s="210" t="s">
        <v>72</v>
      </c>
      <c r="E136" s="222" t="s">
        <v>4786</v>
      </c>
      <c r="F136" s="222" t="s">
        <v>4787</v>
      </c>
      <c r="G136" s="209"/>
      <c r="H136" s="209"/>
      <c r="I136" s="212"/>
      <c r="J136" s="223">
        <f>BK136</f>
        <v>0</v>
      </c>
      <c r="K136" s="209"/>
      <c r="L136" s="214"/>
      <c r="M136" s="215"/>
      <c r="N136" s="216"/>
      <c r="O136" s="216"/>
      <c r="P136" s="217">
        <f>SUM(P137:P140)</f>
        <v>0</v>
      </c>
      <c r="Q136" s="216"/>
      <c r="R136" s="217">
        <f>SUM(R137:R140)</f>
        <v>0</v>
      </c>
      <c r="S136" s="216"/>
      <c r="T136" s="218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9" t="s">
        <v>194</v>
      </c>
      <c r="AT136" s="220" t="s">
        <v>72</v>
      </c>
      <c r="AU136" s="220" t="s">
        <v>80</v>
      </c>
      <c r="AY136" s="219" t="s">
        <v>182</v>
      </c>
      <c r="BK136" s="221">
        <f>SUM(BK137:BK140)</f>
        <v>0</v>
      </c>
    </row>
    <row r="137" s="2" customFormat="1" ht="44.25" customHeight="1">
      <c r="A137" s="35"/>
      <c r="B137" s="36"/>
      <c r="C137" s="224" t="s">
        <v>136</v>
      </c>
      <c r="D137" s="224" t="s">
        <v>184</v>
      </c>
      <c r="E137" s="225" t="s">
        <v>14</v>
      </c>
      <c r="F137" s="226" t="s">
        <v>4788</v>
      </c>
      <c r="G137" s="227" t="s">
        <v>895</v>
      </c>
      <c r="H137" s="228">
        <v>1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631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631</v>
      </c>
      <c r="BM137" s="236" t="s">
        <v>4789</v>
      </c>
    </row>
    <row r="138" s="2" customFormat="1" ht="37.8" customHeight="1">
      <c r="A138" s="35"/>
      <c r="B138" s="36"/>
      <c r="C138" s="224" t="s">
        <v>139</v>
      </c>
      <c r="D138" s="224" t="s">
        <v>184</v>
      </c>
      <c r="E138" s="225" t="s">
        <v>83</v>
      </c>
      <c r="F138" s="226" t="s">
        <v>4790</v>
      </c>
      <c r="G138" s="227" t="s">
        <v>895</v>
      </c>
      <c r="H138" s="228">
        <v>1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631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631</v>
      </c>
      <c r="BM138" s="236" t="s">
        <v>4791</v>
      </c>
    </row>
    <row r="139" s="2" customFormat="1" ht="24.15" customHeight="1">
      <c r="A139" s="35"/>
      <c r="B139" s="36"/>
      <c r="C139" s="224" t="s">
        <v>8</v>
      </c>
      <c r="D139" s="224" t="s">
        <v>184</v>
      </c>
      <c r="E139" s="225" t="s">
        <v>86</v>
      </c>
      <c r="F139" s="226" t="s">
        <v>4792</v>
      </c>
      <c r="G139" s="227" t="s">
        <v>895</v>
      </c>
      <c r="H139" s="228">
        <v>1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631</v>
      </c>
      <c r="AT139" s="236" t="s">
        <v>184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631</v>
      </c>
      <c r="BM139" s="236" t="s">
        <v>4793</v>
      </c>
    </row>
    <row r="140" s="2" customFormat="1" ht="21.75" customHeight="1">
      <c r="A140" s="35"/>
      <c r="B140" s="36"/>
      <c r="C140" s="224" t="s">
        <v>142</v>
      </c>
      <c r="D140" s="224" t="s">
        <v>184</v>
      </c>
      <c r="E140" s="225" t="s">
        <v>96</v>
      </c>
      <c r="F140" s="226" t="s">
        <v>4794</v>
      </c>
      <c r="G140" s="227" t="s">
        <v>895</v>
      </c>
      <c r="H140" s="228">
        <v>1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631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631</v>
      </c>
      <c r="BM140" s="236" t="s">
        <v>4795</v>
      </c>
    </row>
    <row r="141" s="12" customFormat="1" ht="25.92" customHeight="1">
      <c r="A141" s="12"/>
      <c r="B141" s="208"/>
      <c r="C141" s="209"/>
      <c r="D141" s="210" t="s">
        <v>72</v>
      </c>
      <c r="E141" s="211" t="s">
        <v>146</v>
      </c>
      <c r="F141" s="211" t="s">
        <v>3022</v>
      </c>
      <c r="G141" s="209"/>
      <c r="H141" s="209"/>
      <c r="I141" s="212"/>
      <c r="J141" s="213">
        <f>BK141</f>
        <v>0</v>
      </c>
      <c r="K141" s="209"/>
      <c r="L141" s="214"/>
      <c r="M141" s="215"/>
      <c r="N141" s="216"/>
      <c r="O141" s="216"/>
      <c r="P141" s="217">
        <f>P142+P145</f>
        <v>0</v>
      </c>
      <c r="Q141" s="216"/>
      <c r="R141" s="217">
        <f>R142+R145</f>
        <v>0</v>
      </c>
      <c r="S141" s="216"/>
      <c r="T141" s="218">
        <f>T142+T145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9" t="s">
        <v>202</v>
      </c>
      <c r="AT141" s="220" t="s">
        <v>72</v>
      </c>
      <c r="AU141" s="220" t="s">
        <v>73</v>
      </c>
      <c r="AY141" s="219" t="s">
        <v>182</v>
      </c>
      <c r="BK141" s="221">
        <f>BK142+BK145</f>
        <v>0</v>
      </c>
    </row>
    <row r="142" s="12" customFormat="1" ht="22.8" customHeight="1">
      <c r="A142" s="12"/>
      <c r="B142" s="208"/>
      <c r="C142" s="209"/>
      <c r="D142" s="210" t="s">
        <v>72</v>
      </c>
      <c r="E142" s="222" t="s">
        <v>3023</v>
      </c>
      <c r="F142" s="222" t="s">
        <v>3024</v>
      </c>
      <c r="G142" s="209"/>
      <c r="H142" s="209"/>
      <c r="I142" s="212"/>
      <c r="J142" s="223">
        <f>BK142</f>
        <v>0</v>
      </c>
      <c r="K142" s="209"/>
      <c r="L142" s="214"/>
      <c r="M142" s="215"/>
      <c r="N142" s="216"/>
      <c r="O142" s="216"/>
      <c r="P142" s="217">
        <f>SUM(P143:P144)</f>
        <v>0</v>
      </c>
      <c r="Q142" s="216"/>
      <c r="R142" s="217">
        <f>SUM(R143:R144)</f>
        <v>0</v>
      </c>
      <c r="S142" s="216"/>
      <c r="T142" s="218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9" t="s">
        <v>202</v>
      </c>
      <c r="AT142" s="220" t="s">
        <v>72</v>
      </c>
      <c r="AU142" s="220" t="s">
        <v>80</v>
      </c>
      <c r="AY142" s="219" t="s">
        <v>182</v>
      </c>
      <c r="BK142" s="221">
        <f>SUM(BK143:BK144)</f>
        <v>0</v>
      </c>
    </row>
    <row r="143" s="2" customFormat="1" ht="16.5" customHeight="1">
      <c r="A143" s="35"/>
      <c r="B143" s="36"/>
      <c r="C143" s="224" t="s">
        <v>145</v>
      </c>
      <c r="D143" s="224" t="s">
        <v>184</v>
      </c>
      <c r="E143" s="225" t="s">
        <v>3025</v>
      </c>
      <c r="F143" s="226" t="s">
        <v>3026</v>
      </c>
      <c r="G143" s="227" t="s">
        <v>1177</v>
      </c>
      <c r="H143" s="228">
        <v>1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3027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3027</v>
      </c>
      <c r="BM143" s="236" t="s">
        <v>4796</v>
      </c>
    </row>
    <row r="144" s="2" customFormat="1" ht="16.5" customHeight="1">
      <c r="A144" s="35"/>
      <c r="B144" s="36"/>
      <c r="C144" s="224" t="s">
        <v>238</v>
      </c>
      <c r="D144" s="224" t="s">
        <v>184</v>
      </c>
      <c r="E144" s="225" t="s">
        <v>3029</v>
      </c>
      <c r="F144" s="226" t="s">
        <v>3030</v>
      </c>
      <c r="G144" s="227" t="s">
        <v>1177</v>
      </c>
      <c r="H144" s="228">
        <v>1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3027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3027</v>
      </c>
      <c r="BM144" s="236" t="s">
        <v>4797</v>
      </c>
    </row>
    <row r="145" s="12" customFormat="1" ht="22.8" customHeight="1">
      <c r="A145" s="12"/>
      <c r="B145" s="208"/>
      <c r="C145" s="209"/>
      <c r="D145" s="210" t="s">
        <v>72</v>
      </c>
      <c r="E145" s="222" t="s">
        <v>3032</v>
      </c>
      <c r="F145" s="222" t="s">
        <v>3033</v>
      </c>
      <c r="G145" s="209"/>
      <c r="H145" s="209"/>
      <c r="I145" s="212"/>
      <c r="J145" s="223">
        <f>BK145</f>
        <v>0</v>
      </c>
      <c r="K145" s="209"/>
      <c r="L145" s="214"/>
      <c r="M145" s="215"/>
      <c r="N145" s="216"/>
      <c r="O145" s="216"/>
      <c r="P145" s="217">
        <f>P146</f>
        <v>0</v>
      </c>
      <c r="Q145" s="216"/>
      <c r="R145" s="217">
        <f>R146</f>
        <v>0</v>
      </c>
      <c r="S145" s="216"/>
      <c r="T145" s="21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9" t="s">
        <v>202</v>
      </c>
      <c r="AT145" s="220" t="s">
        <v>72</v>
      </c>
      <c r="AU145" s="220" t="s">
        <v>80</v>
      </c>
      <c r="AY145" s="219" t="s">
        <v>182</v>
      </c>
      <c r="BK145" s="221">
        <f>BK146</f>
        <v>0</v>
      </c>
    </row>
    <row r="146" s="2" customFormat="1" ht="16.5" customHeight="1">
      <c r="A146" s="35"/>
      <c r="B146" s="36"/>
      <c r="C146" s="224" t="s">
        <v>243</v>
      </c>
      <c r="D146" s="224" t="s">
        <v>184</v>
      </c>
      <c r="E146" s="225" t="s">
        <v>3034</v>
      </c>
      <c r="F146" s="226" t="s">
        <v>3035</v>
      </c>
      <c r="G146" s="227" t="s">
        <v>1177</v>
      </c>
      <c r="H146" s="228">
        <v>1</v>
      </c>
      <c r="I146" s="229"/>
      <c r="J146" s="230">
        <f>ROUND(I146*H146,2)</f>
        <v>0</v>
      </c>
      <c r="K146" s="231"/>
      <c r="L146" s="41"/>
      <c r="M146" s="238" t="s">
        <v>1</v>
      </c>
      <c r="N146" s="239" t="s">
        <v>38</v>
      </c>
      <c r="O146" s="240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3027</v>
      </c>
      <c r="AT146" s="236" t="s">
        <v>184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3027</v>
      </c>
      <c r="BM146" s="236" t="s">
        <v>4798</v>
      </c>
    </row>
    <row r="147" s="2" customFormat="1" ht="6.96" customHeight="1">
      <c r="A147" s="35"/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gOKrzRNrK0+WVefn5dXrV8P+c4g5G1jpCVj31LfkTCdYVHHUyFCz/fVHaW73nz+eYysLWNjkpfYJaOO0KqyGYg==" hashValue="eFkXSIlLRCKfODgrgLa47M4UmAW5NIXqr16ZjGZmBG8FL+LPJNgfaifA+3PY1OkPu05pzQVx7cDCfEQweFLYWw==" algorithmName="SHA-512" password="CC35"/>
  <autoFilter ref="C122:K14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4799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ROUND(J132,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ROUND((SUM(BE132:BE260)),  2)</f>
        <v>0</v>
      </c>
      <c r="G33" s="35"/>
      <c r="H33" s="35"/>
      <c r="I33" s="161">
        <v>0.20999999999999999</v>
      </c>
      <c r="J33" s="160">
        <f>ROUND(((SUM(BE132:BE260))*I33),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ROUND((SUM(BF132:BF260)),  2)</f>
        <v>0</v>
      </c>
      <c r="G34" s="35"/>
      <c r="H34" s="35"/>
      <c r="I34" s="161">
        <v>0.12</v>
      </c>
      <c r="J34" s="160">
        <f>ROUND(((SUM(BF132:BF260))*I34),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ROUND((SUM(BG132:BG260)),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ROUND((SUM(BH132:BH260)),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ROUND((SUM(BI132:BI260)),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10 - EPS_EROP, ESL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J132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4800</v>
      </c>
      <c r="E97" s="188"/>
      <c r="F97" s="188"/>
      <c r="G97" s="188"/>
      <c r="H97" s="188"/>
      <c r="I97" s="188"/>
      <c r="J97" s="189">
        <f>J133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4801</v>
      </c>
      <c r="E98" s="193"/>
      <c r="F98" s="193"/>
      <c r="G98" s="193"/>
      <c r="H98" s="193"/>
      <c r="I98" s="193"/>
      <c r="J98" s="194">
        <f>J134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1"/>
      <c r="C99" s="130"/>
      <c r="D99" s="192" t="s">
        <v>4802</v>
      </c>
      <c r="E99" s="193"/>
      <c r="F99" s="193"/>
      <c r="G99" s="193"/>
      <c r="H99" s="193"/>
      <c r="I99" s="193"/>
      <c r="J99" s="194">
        <f>J135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1"/>
      <c r="C100" s="130"/>
      <c r="D100" s="192" t="s">
        <v>4803</v>
      </c>
      <c r="E100" s="193"/>
      <c r="F100" s="193"/>
      <c r="G100" s="193"/>
      <c r="H100" s="193"/>
      <c r="I100" s="193"/>
      <c r="J100" s="194">
        <f>J142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1"/>
      <c r="C101" s="130"/>
      <c r="D101" s="192" t="s">
        <v>4804</v>
      </c>
      <c r="E101" s="193"/>
      <c r="F101" s="193"/>
      <c r="G101" s="193"/>
      <c r="H101" s="193"/>
      <c r="I101" s="193"/>
      <c r="J101" s="194">
        <f>J186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1"/>
      <c r="C102" s="130"/>
      <c r="D102" s="192" t="s">
        <v>4805</v>
      </c>
      <c r="E102" s="193"/>
      <c r="F102" s="193"/>
      <c r="G102" s="193"/>
      <c r="H102" s="193"/>
      <c r="I102" s="193"/>
      <c r="J102" s="194">
        <f>J205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1"/>
      <c r="C103" s="130"/>
      <c r="D103" s="192" t="s">
        <v>4806</v>
      </c>
      <c r="E103" s="193"/>
      <c r="F103" s="193"/>
      <c r="G103" s="193"/>
      <c r="H103" s="193"/>
      <c r="I103" s="193"/>
      <c r="J103" s="194">
        <f>J215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1"/>
      <c r="C104" s="130"/>
      <c r="D104" s="192" t="s">
        <v>4807</v>
      </c>
      <c r="E104" s="193"/>
      <c r="F104" s="193"/>
      <c r="G104" s="193"/>
      <c r="H104" s="193"/>
      <c r="I104" s="193"/>
      <c r="J104" s="194">
        <f>J218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1"/>
      <c r="C105" s="130"/>
      <c r="D105" s="192" t="s">
        <v>4808</v>
      </c>
      <c r="E105" s="193"/>
      <c r="F105" s="193"/>
      <c r="G105" s="193"/>
      <c r="H105" s="193"/>
      <c r="I105" s="193"/>
      <c r="J105" s="194">
        <f>J221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1"/>
      <c r="C106" s="130"/>
      <c r="D106" s="192" t="s">
        <v>4809</v>
      </c>
      <c r="E106" s="193"/>
      <c r="F106" s="193"/>
      <c r="G106" s="193"/>
      <c r="H106" s="193"/>
      <c r="I106" s="193"/>
      <c r="J106" s="194">
        <f>J229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1"/>
      <c r="C107" s="130"/>
      <c r="D107" s="192" t="s">
        <v>4810</v>
      </c>
      <c r="E107" s="193"/>
      <c r="F107" s="193"/>
      <c r="G107" s="193"/>
      <c r="H107" s="193"/>
      <c r="I107" s="193"/>
      <c r="J107" s="194">
        <f>J237</f>
        <v>0</v>
      </c>
      <c r="K107" s="130"/>
      <c r="L107" s="19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1"/>
      <c r="C108" s="130"/>
      <c r="D108" s="192" t="s">
        <v>4811</v>
      </c>
      <c r="E108" s="193"/>
      <c r="F108" s="193"/>
      <c r="G108" s="193"/>
      <c r="H108" s="193"/>
      <c r="I108" s="193"/>
      <c r="J108" s="194">
        <f>J240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1"/>
      <c r="C109" s="130"/>
      <c r="D109" s="192" t="s">
        <v>4812</v>
      </c>
      <c r="E109" s="193"/>
      <c r="F109" s="193"/>
      <c r="G109" s="193"/>
      <c r="H109" s="193"/>
      <c r="I109" s="193"/>
      <c r="J109" s="194">
        <f>J242</f>
        <v>0</v>
      </c>
      <c r="K109" s="130"/>
      <c r="L109" s="19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1"/>
      <c r="C110" s="130"/>
      <c r="D110" s="192" t="s">
        <v>4813</v>
      </c>
      <c r="E110" s="193"/>
      <c r="F110" s="193"/>
      <c r="G110" s="193"/>
      <c r="H110" s="193"/>
      <c r="I110" s="193"/>
      <c r="J110" s="194">
        <f>J248</f>
        <v>0</v>
      </c>
      <c r="K110" s="130"/>
      <c r="L110" s="19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5"/>
      <c r="C111" s="186"/>
      <c r="D111" s="187" t="s">
        <v>160</v>
      </c>
      <c r="E111" s="188"/>
      <c r="F111" s="188"/>
      <c r="G111" s="188"/>
      <c r="H111" s="188"/>
      <c r="I111" s="188"/>
      <c r="J111" s="189">
        <f>J257</f>
        <v>0</v>
      </c>
      <c r="K111" s="186"/>
      <c r="L111" s="19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1"/>
      <c r="C112" s="130"/>
      <c r="D112" s="192" t="s">
        <v>415</v>
      </c>
      <c r="E112" s="193"/>
      <c r="F112" s="193"/>
      <c r="G112" s="193"/>
      <c r="H112" s="193"/>
      <c r="I112" s="193"/>
      <c r="J112" s="194">
        <f>J258</f>
        <v>0</v>
      </c>
      <c r="K112" s="130"/>
      <c r="L112" s="19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="2" customFormat="1" ht="6.96" customHeight="1">
      <c r="A118" s="35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167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6.25" customHeight="1">
      <c r="A122" s="35"/>
      <c r="B122" s="36"/>
      <c r="C122" s="37"/>
      <c r="D122" s="37"/>
      <c r="E122" s="180" t="str">
        <f>E7</f>
        <v>Dejvické divadlo-Přístavba a stavební úpravy objektu č.p.1084, k.ú. Dejvice, Zelená 15a,Praha 6</v>
      </c>
      <c r="F122" s="29"/>
      <c r="G122" s="29"/>
      <c r="H122" s="29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149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E9</f>
        <v>10 - EPS_EROP, ESL</v>
      </c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F12</f>
        <v xml:space="preserve"> </v>
      </c>
      <c r="G126" s="37"/>
      <c r="H126" s="37"/>
      <c r="I126" s="29" t="s">
        <v>22</v>
      </c>
      <c r="J126" s="76" t="str">
        <f>IF(J12="","",J12)</f>
        <v>15. 12. 2024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E15</f>
        <v xml:space="preserve"> </v>
      </c>
      <c r="G128" s="37"/>
      <c r="H128" s="37"/>
      <c r="I128" s="29" t="s">
        <v>29</v>
      </c>
      <c r="J128" s="33" t="str">
        <f>E21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27</v>
      </c>
      <c r="D129" s="37"/>
      <c r="E129" s="37"/>
      <c r="F129" s="24" t="str">
        <f>IF(E18="","",E18)</f>
        <v>Vyplň údaj</v>
      </c>
      <c r="G129" s="37"/>
      <c r="H129" s="37"/>
      <c r="I129" s="29" t="s">
        <v>31</v>
      </c>
      <c r="J129" s="33" t="str">
        <f>E24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196"/>
      <c r="B131" s="197"/>
      <c r="C131" s="198" t="s">
        <v>168</v>
      </c>
      <c r="D131" s="199" t="s">
        <v>58</v>
      </c>
      <c r="E131" s="199" t="s">
        <v>54</v>
      </c>
      <c r="F131" s="199" t="s">
        <v>55</v>
      </c>
      <c r="G131" s="199" t="s">
        <v>169</v>
      </c>
      <c r="H131" s="199" t="s">
        <v>170</v>
      </c>
      <c r="I131" s="199" t="s">
        <v>171</v>
      </c>
      <c r="J131" s="200" t="s">
        <v>153</v>
      </c>
      <c r="K131" s="201" t="s">
        <v>172</v>
      </c>
      <c r="L131" s="202"/>
      <c r="M131" s="97" t="s">
        <v>1</v>
      </c>
      <c r="N131" s="98" t="s">
        <v>37</v>
      </c>
      <c r="O131" s="98" t="s">
        <v>173</v>
      </c>
      <c r="P131" s="98" t="s">
        <v>174</v>
      </c>
      <c r="Q131" s="98" t="s">
        <v>175</v>
      </c>
      <c r="R131" s="98" t="s">
        <v>176</v>
      </c>
      <c r="S131" s="98" t="s">
        <v>177</v>
      </c>
      <c r="T131" s="99" t="s">
        <v>178</v>
      </c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</row>
    <row r="132" s="2" customFormat="1" ht="22.8" customHeight="1">
      <c r="A132" s="35"/>
      <c r="B132" s="36"/>
      <c r="C132" s="104" t="s">
        <v>179</v>
      </c>
      <c r="D132" s="37"/>
      <c r="E132" s="37"/>
      <c r="F132" s="37"/>
      <c r="G132" s="37"/>
      <c r="H132" s="37"/>
      <c r="I132" s="37"/>
      <c r="J132" s="203">
        <f>BK132</f>
        <v>0</v>
      </c>
      <c r="K132" s="37"/>
      <c r="L132" s="41"/>
      <c r="M132" s="100"/>
      <c r="N132" s="204"/>
      <c r="O132" s="101"/>
      <c r="P132" s="205">
        <f>P133+P257</f>
        <v>0</v>
      </c>
      <c r="Q132" s="101"/>
      <c r="R132" s="205">
        <f>R133+R257</f>
        <v>0</v>
      </c>
      <c r="S132" s="101"/>
      <c r="T132" s="206">
        <f>T133+T257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72</v>
      </c>
      <c r="AU132" s="14" t="s">
        <v>155</v>
      </c>
      <c r="BK132" s="207">
        <f>BK133+BK257</f>
        <v>0</v>
      </c>
    </row>
    <row r="133" s="12" customFormat="1" ht="25.92" customHeight="1">
      <c r="A133" s="12"/>
      <c r="B133" s="208"/>
      <c r="C133" s="209"/>
      <c r="D133" s="210" t="s">
        <v>72</v>
      </c>
      <c r="E133" s="211" t="s">
        <v>4814</v>
      </c>
      <c r="F133" s="211" t="s">
        <v>4815</v>
      </c>
      <c r="G133" s="209"/>
      <c r="H133" s="209"/>
      <c r="I133" s="212"/>
      <c r="J133" s="213">
        <f>BK133</f>
        <v>0</v>
      </c>
      <c r="K133" s="209"/>
      <c r="L133" s="214"/>
      <c r="M133" s="215"/>
      <c r="N133" s="216"/>
      <c r="O133" s="216"/>
      <c r="P133" s="217">
        <f>P134</f>
        <v>0</v>
      </c>
      <c r="Q133" s="216"/>
      <c r="R133" s="217">
        <f>R134</f>
        <v>0</v>
      </c>
      <c r="S133" s="216"/>
      <c r="T133" s="218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9" t="s">
        <v>80</v>
      </c>
      <c r="AT133" s="220" t="s">
        <v>72</v>
      </c>
      <c r="AU133" s="220" t="s">
        <v>73</v>
      </c>
      <c r="AY133" s="219" t="s">
        <v>182</v>
      </c>
      <c r="BK133" s="221">
        <f>BK134</f>
        <v>0</v>
      </c>
    </row>
    <row r="134" s="12" customFormat="1" ht="22.8" customHeight="1">
      <c r="A134" s="12"/>
      <c r="B134" s="208"/>
      <c r="C134" s="209"/>
      <c r="D134" s="210" t="s">
        <v>72</v>
      </c>
      <c r="E134" s="222" t="s">
        <v>4816</v>
      </c>
      <c r="F134" s="222" t="s">
        <v>4817</v>
      </c>
      <c r="G134" s="209"/>
      <c r="H134" s="209"/>
      <c r="I134" s="212"/>
      <c r="J134" s="223">
        <f>BK134</f>
        <v>0</v>
      </c>
      <c r="K134" s="209"/>
      <c r="L134" s="214"/>
      <c r="M134" s="215"/>
      <c r="N134" s="216"/>
      <c r="O134" s="216"/>
      <c r="P134" s="217">
        <f>P135+P142+P186+P205+P215+P218+P221+P229+P237+P240+P242+P248</f>
        <v>0</v>
      </c>
      <c r="Q134" s="216"/>
      <c r="R134" s="217">
        <f>R135+R142+R186+R205+R215+R218+R221+R229+R237+R240+R242+R248</f>
        <v>0</v>
      </c>
      <c r="S134" s="216"/>
      <c r="T134" s="218">
        <f>T135+T142+T186+T205+T215+T218+T221+T229+T237+T240+T242+T248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9" t="s">
        <v>80</v>
      </c>
      <c r="AT134" s="220" t="s">
        <v>72</v>
      </c>
      <c r="AU134" s="220" t="s">
        <v>80</v>
      </c>
      <c r="AY134" s="219" t="s">
        <v>182</v>
      </c>
      <c r="BK134" s="221">
        <f>BK135+BK142+BK186+BK205+BK215+BK218+BK221+BK229+BK237+BK240+BK242+BK248</f>
        <v>0</v>
      </c>
    </row>
    <row r="135" s="12" customFormat="1" ht="20.88" customHeight="1">
      <c r="A135" s="12"/>
      <c r="B135" s="208"/>
      <c r="C135" s="209"/>
      <c r="D135" s="210" t="s">
        <v>72</v>
      </c>
      <c r="E135" s="222" t="s">
        <v>4818</v>
      </c>
      <c r="F135" s="222" t="s">
        <v>4819</v>
      </c>
      <c r="G135" s="209"/>
      <c r="H135" s="209"/>
      <c r="I135" s="212"/>
      <c r="J135" s="223">
        <f>BK135</f>
        <v>0</v>
      </c>
      <c r="K135" s="209"/>
      <c r="L135" s="214"/>
      <c r="M135" s="215"/>
      <c r="N135" s="216"/>
      <c r="O135" s="216"/>
      <c r="P135" s="217">
        <f>SUM(P136:P141)</f>
        <v>0</v>
      </c>
      <c r="Q135" s="216"/>
      <c r="R135" s="217">
        <f>SUM(R136:R141)</f>
        <v>0</v>
      </c>
      <c r="S135" s="216"/>
      <c r="T135" s="218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9" t="s">
        <v>80</v>
      </c>
      <c r="AT135" s="220" t="s">
        <v>72</v>
      </c>
      <c r="AU135" s="220" t="s">
        <v>82</v>
      </c>
      <c r="AY135" s="219" t="s">
        <v>182</v>
      </c>
      <c r="BK135" s="221">
        <f>SUM(BK136:BK141)</f>
        <v>0</v>
      </c>
    </row>
    <row r="136" s="2" customFormat="1" ht="24.15" customHeight="1">
      <c r="A136" s="35"/>
      <c r="B136" s="36"/>
      <c r="C136" s="224" t="s">
        <v>80</v>
      </c>
      <c r="D136" s="224" t="s">
        <v>184</v>
      </c>
      <c r="E136" s="225" t="s">
        <v>4820</v>
      </c>
      <c r="F136" s="226" t="s">
        <v>4821</v>
      </c>
      <c r="G136" s="227" t="s">
        <v>1</v>
      </c>
      <c r="H136" s="228">
        <v>0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187</v>
      </c>
      <c r="AT136" s="236" t="s">
        <v>184</v>
      </c>
      <c r="AU136" s="236" t="s">
        <v>194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187</v>
      </c>
      <c r="BM136" s="236" t="s">
        <v>4822</v>
      </c>
    </row>
    <row r="137" s="2" customFormat="1" ht="33" customHeight="1">
      <c r="A137" s="35"/>
      <c r="B137" s="36"/>
      <c r="C137" s="224" t="s">
        <v>82</v>
      </c>
      <c r="D137" s="224" t="s">
        <v>184</v>
      </c>
      <c r="E137" s="225" t="s">
        <v>4823</v>
      </c>
      <c r="F137" s="226" t="s">
        <v>4824</v>
      </c>
      <c r="G137" s="227" t="s">
        <v>1</v>
      </c>
      <c r="H137" s="228">
        <v>0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187</v>
      </c>
      <c r="AT137" s="236" t="s">
        <v>184</v>
      </c>
      <c r="AU137" s="236" t="s">
        <v>194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187</v>
      </c>
      <c r="BM137" s="236" t="s">
        <v>4825</v>
      </c>
    </row>
    <row r="138" s="2" customFormat="1" ht="24.15" customHeight="1">
      <c r="A138" s="35"/>
      <c r="B138" s="36"/>
      <c r="C138" s="224" t="s">
        <v>194</v>
      </c>
      <c r="D138" s="224" t="s">
        <v>184</v>
      </c>
      <c r="E138" s="225" t="s">
        <v>4826</v>
      </c>
      <c r="F138" s="226" t="s">
        <v>4827</v>
      </c>
      <c r="G138" s="227" t="s">
        <v>1</v>
      </c>
      <c r="H138" s="228">
        <v>0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187</v>
      </c>
      <c r="AT138" s="236" t="s">
        <v>184</v>
      </c>
      <c r="AU138" s="236" t="s">
        <v>194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187</v>
      </c>
      <c r="BM138" s="236" t="s">
        <v>4828</v>
      </c>
    </row>
    <row r="139" s="2" customFormat="1" ht="37.8" customHeight="1">
      <c r="A139" s="35"/>
      <c r="B139" s="36"/>
      <c r="C139" s="224" t="s">
        <v>187</v>
      </c>
      <c r="D139" s="224" t="s">
        <v>184</v>
      </c>
      <c r="E139" s="225" t="s">
        <v>4829</v>
      </c>
      <c r="F139" s="226" t="s">
        <v>4830</v>
      </c>
      <c r="G139" s="227" t="s">
        <v>1</v>
      </c>
      <c r="H139" s="228">
        <v>0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187</v>
      </c>
      <c r="AT139" s="236" t="s">
        <v>184</v>
      </c>
      <c r="AU139" s="236" t="s">
        <v>194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187</v>
      </c>
      <c r="BM139" s="236" t="s">
        <v>4831</v>
      </c>
    </row>
    <row r="140" s="2" customFormat="1" ht="24.15" customHeight="1">
      <c r="A140" s="35"/>
      <c r="B140" s="36"/>
      <c r="C140" s="224" t="s">
        <v>202</v>
      </c>
      <c r="D140" s="224" t="s">
        <v>184</v>
      </c>
      <c r="E140" s="225" t="s">
        <v>4832</v>
      </c>
      <c r="F140" s="226" t="s">
        <v>4833</v>
      </c>
      <c r="G140" s="227" t="s">
        <v>1</v>
      </c>
      <c r="H140" s="228">
        <v>0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187</v>
      </c>
      <c r="AT140" s="236" t="s">
        <v>184</v>
      </c>
      <c r="AU140" s="236" t="s">
        <v>194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187</v>
      </c>
      <c r="BM140" s="236" t="s">
        <v>4834</v>
      </c>
    </row>
    <row r="141" s="2" customFormat="1" ht="49.05" customHeight="1">
      <c r="A141" s="35"/>
      <c r="B141" s="36"/>
      <c r="C141" s="224" t="s">
        <v>206</v>
      </c>
      <c r="D141" s="224" t="s">
        <v>184</v>
      </c>
      <c r="E141" s="225" t="s">
        <v>4835</v>
      </c>
      <c r="F141" s="226" t="s">
        <v>4836</v>
      </c>
      <c r="G141" s="227" t="s">
        <v>1</v>
      </c>
      <c r="H141" s="228">
        <v>0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187</v>
      </c>
      <c r="AT141" s="236" t="s">
        <v>184</v>
      </c>
      <c r="AU141" s="236" t="s">
        <v>194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187</v>
      </c>
      <c r="BM141" s="236" t="s">
        <v>4837</v>
      </c>
    </row>
    <row r="142" s="12" customFormat="1" ht="20.88" customHeight="1">
      <c r="A142" s="12"/>
      <c r="B142" s="208"/>
      <c r="C142" s="209"/>
      <c r="D142" s="210" t="s">
        <v>72</v>
      </c>
      <c r="E142" s="222" t="s">
        <v>4838</v>
      </c>
      <c r="F142" s="222" t="s">
        <v>4839</v>
      </c>
      <c r="G142" s="209"/>
      <c r="H142" s="209"/>
      <c r="I142" s="212"/>
      <c r="J142" s="223">
        <f>BK142</f>
        <v>0</v>
      </c>
      <c r="K142" s="209"/>
      <c r="L142" s="214"/>
      <c r="M142" s="215"/>
      <c r="N142" s="216"/>
      <c r="O142" s="216"/>
      <c r="P142" s="217">
        <f>SUM(P143:P185)</f>
        <v>0</v>
      </c>
      <c r="Q142" s="216"/>
      <c r="R142" s="217">
        <f>SUM(R143:R185)</f>
        <v>0</v>
      </c>
      <c r="S142" s="216"/>
      <c r="T142" s="218">
        <f>SUM(T143:T185)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9" t="s">
        <v>80</v>
      </c>
      <c r="AT142" s="220" t="s">
        <v>72</v>
      </c>
      <c r="AU142" s="220" t="s">
        <v>82</v>
      </c>
      <c r="AY142" s="219" t="s">
        <v>182</v>
      </c>
      <c r="BK142" s="221">
        <f>SUM(BK143:BK185)</f>
        <v>0</v>
      </c>
    </row>
    <row r="143" s="2" customFormat="1" ht="33" customHeight="1">
      <c r="A143" s="35"/>
      <c r="B143" s="36"/>
      <c r="C143" s="224" t="s">
        <v>210</v>
      </c>
      <c r="D143" s="224" t="s">
        <v>184</v>
      </c>
      <c r="E143" s="225" t="s">
        <v>4840</v>
      </c>
      <c r="F143" s="226" t="s">
        <v>4841</v>
      </c>
      <c r="G143" s="227" t="s">
        <v>1177</v>
      </c>
      <c r="H143" s="228">
        <v>1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187</v>
      </c>
      <c r="AT143" s="236" t="s">
        <v>184</v>
      </c>
      <c r="AU143" s="236" t="s">
        <v>194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187</v>
      </c>
      <c r="BM143" s="236" t="s">
        <v>4842</v>
      </c>
    </row>
    <row r="144" s="2" customFormat="1" ht="16.5" customHeight="1">
      <c r="A144" s="35"/>
      <c r="B144" s="36"/>
      <c r="C144" s="224" t="s">
        <v>214</v>
      </c>
      <c r="D144" s="224" t="s">
        <v>184</v>
      </c>
      <c r="E144" s="225" t="s">
        <v>4843</v>
      </c>
      <c r="F144" s="226" t="s">
        <v>4844</v>
      </c>
      <c r="G144" s="227" t="s">
        <v>1177</v>
      </c>
      <c r="H144" s="228">
        <v>2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187</v>
      </c>
      <c r="AT144" s="236" t="s">
        <v>184</v>
      </c>
      <c r="AU144" s="236" t="s">
        <v>194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187</v>
      </c>
      <c r="BM144" s="236" t="s">
        <v>4845</v>
      </c>
    </row>
    <row r="145" s="2" customFormat="1" ht="24.15" customHeight="1">
      <c r="A145" s="35"/>
      <c r="B145" s="36"/>
      <c r="C145" s="224" t="s">
        <v>189</v>
      </c>
      <c r="D145" s="224" t="s">
        <v>184</v>
      </c>
      <c r="E145" s="225" t="s">
        <v>4846</v>
      </c>
      <c r="F145" s="226" t="s">
        <v>4847</v>
      </c>
      <c r="G145" s="227" t="s">
        <v>1177</v>
      </c>
      <c r="H145" s="228">
        <v>1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187</v>
      </c>
      <c r="AT145" s="236" t="s">
        <v>184</v>
      </c>
      <c r="AU145" s="236" t="s">
        <v>194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187</v>
      </c>
      <c r="BM145" s="236" t="s">
        <v>4848</v>
      </c>
    </row>
    <row r="146" s="2" customFormat="1" ht="16.5" customHeight="1">
      <c r="A146" s="35"/>
      <c r="B146" s="36"/>
      <c r="C146" s="224" t="s">
        <v>136</v>
      </c>
      <c r="D146" s="224" t="s">
        <v>184</v>
      </c>
      <c r="E146" s="225" t="s">
        <v>4849</v>
      </c>
      <c r="F146" s="226" t="s">
        <v>4850</v>
      </c>
      <c r="G146" s="227" t="s">
        <v>895</v>
      </c>
      <c r="H146" s="228">
        <v>1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187</v>
      </c>
      <c r="AT146" s="236" t="s">
        <v>184</v>
      </c>
      <c r="AU146" s="236" t="s">
        <v>194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187</v>
      </c>
      <c r="BM146" s="236" t="s">
        <v>4851</v>
      </c>
    </row>
    <row r="147" s="2" customFormat="1" ht="21.75" customHeight="1">
      <c r="A147" s="35"/>
      <c r="B147" s="36"/>
      <c r="C147" s="224" t="s">
        <v>139</v>
      </c>
      <c r="D147" s="224" t="s">
        <v>184</v>
      </c>
      <c r="E147" s="225" t="s">
        <v>4852</v>
      </c>
      <c r="F147" s="226" t="s">
        <v>4853</v>
      </c>
      <c r="G147" s="227" t="s">
        <v>1177</v>
      </c>
      <c r="H147" s="228">
        <v>1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187</v>
      </c>
      <c r="AT147" s="236" t="s">
        <v>184</v>
      </c>
      <c r="AU147" s="236" t="s">
        <v>194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187</v>
      </c>
      <c r="BM147" s="236" t="s">
        <v>4854</v>
      </c>
    </row>
    <row r="148" s="2" customFormat="1" ht="16.5" customHeight="1">
      <c r="A148" s="35"/>
      <c r="B148" s="36"/>
      <c r="C148" s="224" t="s">
        <v>8</v>
      </c>
      <c r="D148" s="224" t="s">
        <v>184</v>
      </c>
      <c r="E148" s="225" t="s">
        <v>4855</v>
      </c>
      <c r="F148" s="226" t="s">
        <v>4844</v>
      </c>
      <c r="G148" s="227" t="s">
        <v>1177</v>
      </c>
      <c r="H148" s="228">
        <v>2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187</v>
      </c>
      <c r="AT148" s="236" t="s">
        <v>184</v>
      </c>
      <c r="AU148" s="236" t="s">
        <v>194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187</v>
      </c>
      <c r="BM148" s="236" t="s">
        <v>4856</v>
      </c>
    </row>
    <row r="149" s="2" customFormat="1" ht="16.5" customHeight="1">
      <c r="A149" s="35"/>
      <c r="B149" s="36"/>
      <c r="C149" s="224" t="s">
        <v>142</v>
      </c>
      <c r="D149" s="224" t="s">
        <v>184</v>
      </c>
      <c r="E149" s="225" t="s">
        <v>4857</v>
      </c>
      <c r="F149" s="226" t="s">
        <v>4858</v>
      </c>
      <c r="G149" s="227" t="s">
        <v>1177</v>
      </c>
      <c r="H149" s="228">
        <v>1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187</v>
      </c>
      <c r="AT149" s="236" t="s">
        <v>184</v>
      </c>
      <c r="AU149" s="236" t="s">
        <v>194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187</v>
      </c>
      <c r="BM149" s="236" t="s">
        <v>4859</v>
      </c>
    </row>
    <row r="150" s="2" customFormat="1" ht="16.5" customHeight="1">
      <c r="A150" s="35"/>
      <c r="B150" s="36"/>
      <c r="C150" s="224" t="s">
        <v>145</v>
      </c>
      <c r="D150" s="224" t="s">
        <v>184</v>
      </c>
      <c r="E150" s="225" t="s">
        <v>4860</v>
      </c>
      <c r="F150" s="226" t="s">
        <v>4861</v>
      </c>
      <c r="G150" s="227" t="s">
        <v>1177</v>
      </c>
      <c r="H150" s="228">
        <v>1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187</v>
      </c>
      <c r="AT150" s="236" t="s">
        <v>184</v>
      </c>
      <c r="AU150" s="236" t="s">
        <v>194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187</v>
      </c>
      <c r="BM150" s="236" t="s">
        <v>4862</v>
      </c>
    </row>
    <row r="151" s="2" customFormat="1" ht="16.5" customHeight="1">
      <c r="A151" s="35"/>
      <c r="B151" s="36"/>
      <c r="C151" s="224" t="s">
        <v>238</v>
      </c>
      <c r="D151" s="224" t="s">
        <v>184</v>
      </c>
      <c r="E151" s="225" t="s">
        <v>4863</v>
      </c>
      <c r="F151" s="226" t="s">
        <v>4864</v>
      </c>
      <c r="G151" s="227" t="s">
        <v>1177</v>
      </c>
      <c r="H151" s="228">
        <v>1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187</v>
      </c>
      <c r="AT151" s="236" t="s">
        <v>184</v>
      </c>
      <c r="AU151" s="236" t="s">
        <v>194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187</v>
      </c>
      <c r="BM151" s="236" t="s">
        <v>4865</v>
      </c>
    </row>
    <row r="152" s="2" customFormat="1" ht="16.5" customHeight="1">
      <c r="A152" s="35"/>
      <c r="B152" s="36"/>
      <c r="C152" s="224" t="s">
        <v>243</v>
      </c>
      <c r="D152" s="224" t="s">
        <v>184</v>
      </c>
      <c r="E152" s="225" t="s">
        <v>4866</v>
      </c>
      <c r="F152" s="226" t="s">
        <v>4867</v>
      </c>
      <c r="G152" s="227" t="s">
        <v>1177</v>
      </c>
      <c r="H152" s="228">
        <v>1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187</v>
      </c>
      <c r="AT152" s="236" t="s">
        <v>184</v>
      </c>
      <c r="AU152" s="236" t="s">
        <v>194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187</v>
      </c>
      <c r="BM152" s="236" t="s">
        <v>4868</v>
      </c>
    </row>
    <row r="153" s="2" customFormat="1" ht="16.5" customHeight="1">
      <c r="A153" s="35"/>
      <c r="B153" s="36"/>
      <c r="C153" s="224" t="s">
        <v>247</v>
      </c>
      <c r="D153" s="224" t="s">
        <v>184</v>
      </c>
      <c r="E153" s="225" t="s">
        <v>4869</v>
      </c>
      <c r="F153" s="226" t="s">
        <v>4870</v>
      </c>
      <c r="G153" s="227" t="s">
        <v>1177</v>
      </c>
      <c r="H153" s="228">
        <v>56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187</v>
      </c>
      <c r="AT153" s="236" t="s">
        <v>184</v>
      </c>
      <c r="AU153" s="236" t="s">
        <v>194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187</v>
      </c>
      <c r="BM153" s="236" t="s">
        <v>4871</v>
      </c>
    </row>
    <row r="154" s="2" customFormat="1" ht="16.5" customHeight="1">
      <c r="A154" s="35"/>
      <c r="B154" s="36"/>
      <c r="C154" s="224" t="s">
        <v>251</v>
      </c>
      <c r="D154" s="224" t="s">
        <v>184</v>
      </c>
      <c r="E154" s="225" t="s">
        <v>4872</v>
      </c>
      <c r="F154" s="226" t="s">
        <v>4873</v>
      </c>
      <c r="G154" s="227" t="s">
        <v>1177</v>
      </c>
      <c r="H154" s="228">
        <v>1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187</v>
      </c>
      <c r="AT154" s="236" t="s">
        <v>184</v>
      </c>
      <c r="AU154" s="236" t="s">
        <v>194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187</v>
      </c>
      <c r="BM154" s="236" t="s">
        <v>4874</v>
      </c>
    </row>
    <row r="155" s="2" customFormat="1" ht="16.5" customHeight="1">
      <c r="A155" s="35"/>
      <c r="B155" s="36"/>
      <c r="C155" s="224" t="s">
        <v>255</v>
      </c>
      <c r="D155" s="224" t="s">
        <v>184</v>
      </c>
      <c r="E155" s="225" t="s">
        <v>4875</v>
      </c>
      <c r="F155" s="226" t="s">
        <v>4876</v>
      </c>
      <c r="G155" s="227" t="s">
        <v>1177</v>
      </c>
      <c r="H155" s="228">
        <v>57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187</v>
      </c>
      <c r="AT155" s="236" t="s">
        <v>184</v>
      </c>
      <c r="AU155" s="236" t="s">
        <v>194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187</v>
      </c>
      <c r="BM155" s="236" t="s">
        <v>4877</v>
      </c>
    </row>
    <row r="156" s="2" customFormat="1" ht="16.5" customHeight="1">
      <c r="A156" s="35"/>
      <c r="B156" s="36"/>
      <c r="C156" s="224" t="s">
        <v>259</v>
      </c>
      <c r="D156" s="224" t="s">
        <v>184</v>
      </c>
      <c r="E156" s="225" t="s">
        <v>4878</v>
      </c>
      <c r="F156" s="226" t="s">
        <v>4879</v>
      </c>
      <c r="G156" s="227" t="s">
        <v>1177</v>
      </c>
      <c r="H156" s="228">
        <v>8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187</v>
      </c>
      <c r="AT156" s="236" t="s">
        <v>184</v>
      </c>
      <c r="AU156" s="236" t="s">
        <v>194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187</v>
      </c>
      <c r="BM156" s="236" t="s">
        <v>4880</v>
      </c>
    </row>
    <row r="157" s="2" customFormat="1" ht="16.5" customHeight="1">
      <c r="A157" s="35"/>
      <c r="B157" s="36"/>
      <c r="C157" s="224" t="s">
        <v>7</v>
      </c>
      <c r="D157" s="224" t="s">
        <v>184</v>
      </c>
      <c r="E157" s="225" t="s">
        <v>4881</v>
      </c>
      <c r="F157" s="226" t="s">
        <v>4882</v>
      </c>
      <c r="G157" s="227" t="s">
        <v>1177</v>
      </c>
      <c r="H157" s="228">
        <v>15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187</v>
      </c>
      <c r="AT157" s="236" t="s">
        <v>184</v>
      </c>
      <c r="AU157" s="236" t="s">
        <v>194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187</v>
      </c>
      <c r="BM157" s="236" t="s">
        <v>4883</v>
      </c>
    </row>
    <row r="158" s="2" customFormat="1" ht="16.5" customHeight="1">
      <c r="A158" s="35"/>
      <c r="B158" s="36"/>
      <c r="C158" s="224" t="s">
        <v>266</v>
      </c>
      <c r="D158" s="224" t="s">
        <v>184</v>
      </c>
      <c r="E158" s="225" t="s">
        <v>4884</v>
      </c>
      <c r="F158" s="226" t="s">
        <v>4885</v>
      </c>
      <c r="G158" s="227" t="s">
        <v>1177</v>
      </c>
      <c r="H158" s="228">
        <v>15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187</v>
      </c>
      <c r="AT158" s="236" t="s">
        <v>184</v>
      </c>
      <c r="AU158" s="236" t="s">
        <v>194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187</v>
      </c>
      <c r="BM158" s="236" t="s">
        <v>4886</v>
      </c>
    </row>
    <row r="159" s="2" customFormat="1" ht="24.15" customHeight="1">
      <c r="A159" s="35"/>
      <c r="B159" s="36"/>
      <c r="C159" s="224" t="s">
        <v>270</v>
      </c>
      <c r="D159" s="224" t="s">
        <v>184</v>
      </c>
      <c r="E159" s="225" t="s">
        <v>4887</v>
      </c>
      <c r="F159" s="226" t="s">
        <v>4888</v>
      </c>
      <c r="G159" s="227" t="s">
        <v>1177</v>
      </c>
      <c r="H159" s="228">
        <v>1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187</v>
      </c>
      <c r="AT159" s="236" t="s">
        <v>184</v>
      </c>
      <c r="AU159" s="236" t="s">
        <v>194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187</v>
      </c>
      <c r="BM159" s="236" t="s">
        <v>4889</v>
      </c>
    </row>
    <row r="160" s="2" customFormat="1" ht="44.25" customHeight="1">
      <c r="A160" s="35"/>
      <c r="B160" s="36"/>
      <c r="C160" s="224" t="s">
        <v>274</v>
      </c>
      <c r="D160" s="224" t="s">
        <v>184</v>
      </c>
      <c r="E160" s="225" t="s">
        <v>4890</v>
      </c>
      <c r="F160" s="226" t="s">
        <v>4891</v>
      </c>
      <c r="G160" s="227" t="s">
        <v>236</v>
      </c>
      <c r="H160" s="228">
        <v>700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187</v>
      </c>
      <c r="AT160" s="236" t="s">
        <v>184</v>
      </c>
      <c r="AU160" s="236" t="s">
        <v>194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187</v>
      </c>
      <c r="BM160" s="236" t="s">
        <v>4892</v>
      </c>
    </row>
    <row r="161" s="2" customFormat="1" ht="16.5" customHeight="1">
      <c r="A161" s="35"/>
      <c r="B161" s="36"/>
      <c r="C161" s="224" t="s">
        <v>278</v>
      </c>
      <c r="D161" s="224" t="s">
        <v>184</v>
      </c>
      <c r="E161" s="225" t="s">
        <v>4893</v>
      </c>
      <c r="F161" s="226" t="s">
        <v>4894</v>
      </c>
      <c r="G161" s="227" t="s">
        <v>236</v>
      </c>
      <c r="H161" s="228">
        <v>80</v>
      </c>
      <c r="I161" s="229"/>
      <c r="J161" s="230">
        <f>ROUND(I161*H161,2)</f>
        <v>0</v>
      </c>
      <c r="K161" s="231"/>
      <c r="L161" s="41"/>
      <c r="M161" s="232" t="s">
        <v>1</v>
      </c>
      <c r="N161" s="233" t="s">
        <v>38</v>
      </c>
      <c r="O161" s="88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187</v>
      </c>
      <c r="AT161" s="236" t="s">
        <v>184</v>
      </c>
      <c r="AU161" s="236" t="s">
        <v>194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187</v>
      </c>
      <c r="BM161" s="236" t="s">
        <v>4895</v>
      </c>
    </row>
    <row r="162" s="2" customFormat="1" ht="24.15" customHeight="1">
      <c r="A162" s="35"/>
      <c r="B162" s="36"/>
      <c r="C162" s="224" t="s">
        <v>282</v>
      </c>
      <c r="D162" s="224" t="s">
        <v>184</v>
      </c>
      <c r="E162" s="225" t="s">
        <v>4896</v>
      </c>
      <c r="F162" s="226" t="s">
        <v>4897</v>
      </c>
      <c r="G162" s="227" t="s">
        <v>236</v>
      </c>
      <c r="H162" s="228">
        <v>500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187</v>
      </c>
      <c r="AT162" s="236" t="s">
        <v>184</v>
      </c>
      <c r="AU162" s="236" t="s">
        <v>194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187</v>
      </c>
      <c r="BM162" s="236" t="s">
        <v>4898</v>
      </c>
    </row>
    <row r="163" s="2" customFormat="1" ht="24.15" customHeight="1">
      <c r="A163" s="35"/>
      <c r="B163" s="36"/>
      <c r="C163" s="224" t="s">
        <v>286</v>
      </c>
      <c r="D163" s="224" t="s">
        <v>184</v>
      </c>
      <c r="E163" s="225" t="s">
        <v>4899</v>
      </c>
      <c r="F163" s="226" t="s">
        <v>4900</v>
      </c>
      <c r="G163" s="227" t="s">
        <v>236</v>
      </c>
      <c r="H163" s="228">
        <v>300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187</v>
      </c>
      <c r="AT163" s="236" t="s">
        <v>184</v>
      </c>
      <c r="AU163" s="236" t="s">
        <v>194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187</v>
      </c>
      <c r="BM163" s="236" t="s">
        <v>4901</v>
      </c>
    </row>
    <row r="164" s="2" customFormat="1" ht="16.5" customHeight="1">
      <c r="A164" s="35"/>
      <c r="B164" s="36"/>
      <c r="C164" s="224" t="s">
        <v>290</v>
      </c>
      <c r="D164" s="224" t="s">
        <v>184</v>
      </c>
      <c r="E164" s="225" t="s">
        <v>4902</v>
      </c>
      <c r="F164" s="226" t="s">
        <v>4903</v>
      </c>
      <c r="G164" s="227" t="s">
        <v>236</v>
      </c>
      <c r="H164" s="228">
        <v>25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187</v>
      </c>
      <c r="AT164" s="236" t="s">
        <v>184</v>
      </c>
      <c r="AU164" s="236" t="s">
        <v>194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187</v>
      </c>
      <c r="BM164" s="236" t="s">
        <v>4904</v>
      </c>
    </row>
    <row r="165" s="2" customFormat="1" ht="16.5" customHeight="1">
      <c r="A165" s="35"/>
      <c r="B165" s="36"/>
      <c r="C165" s="224" t="s">
        <v>294</v>
      </c>
      <c r="D165" s="224" t="s">
        <v>184</v>
      </c>
      <c r="E165" s="225" t="s">
        <v>4905</v>
      </c>
      <c r="F165" s="226" t="s">
        <v>4906</v>
      </c>
      <c r="G165" s="227" t="s">
        <v>236</v>
      </c>
      <c r="H165" s="228">
        <v>20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187</v>
      </c>
      <c r="AT165" s="236" t="s">
        <v>184</v>
      </c>
      <c r="AU165" s="236" t="s">
        <v>194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187</v>
      </c>
      <c r="BM165" s="236" t="s">
        <v>4907</v>
      </c>
    </row>
    <row r="166" s="2" customFormat="1" ht="16.5" customHeight="1">
      <c r="A166" s="35"/>
      <c r="B166" s="36"/>
      <c r="C166" s="224" t="s">
        <v>298</v>
      </c>
      <c r="D166" s="224" t="s">
        <v>184</v>
      </c>
      <c r="E166" s="225" t="s">
        <v>4908</v>
      </c>
      <c r="F166" s="226" t="s">
        <v>4909</v>
      </c>
      <c r="G166" s="227" t="s">
        <v>236</v>
      </c>
      <c r="H166" s="228">
        <v>20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187</v>
      </c>
      <c r="AT166" s="236" t="s">
        <v>184</v>
      </c>
      <c r="AU166" s="236" t="s">
        <v>194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187</v>
      </c>
      <c r="BM166" s="236" t="s">
        <v>4910</v>
      </c>
    </row>
    <row r="167" s="2" customFormat="1" ht="16.5" customHeight="1">
      <c r="A167" s="35"/>
      <c r="B167" s="36"/>
      <c r="C167" s="224" t="s">
        <v>302</v>
      </c>
      <c r="D167" s="224" t="s">
        <v>184</v>
      </c>
      <c r="E167" s="225" t="s">
        <v>4911</v>
      </c>
      <c r="F167" s="226" t="s">
        <v>4912</v>
      </c>
      <c r="G167" s="227" t="s">
        <v>1177</v>
      </c>
      <c r="H167" s="228">
        <v>5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38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187</v>
      </c>
      <c r="AT167" s="236" t="s">
        <v>184</v>
      </c>
      <c r="AU167" s="236" t="s">
        <v>194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187</v>
      </c>
      <c r="BM167" s="236" t="s">
        <v>4913</v>
      </c>
    </row>
    <row r="168" s="2" customFormat="1" ht="16.5" customHeight="1">
      <c r="A168" s="35"/>
      <c r="B168" s="36"/>
      <c r="C168" s="224" t="s">
        <v>308</v>
      </c>
      <c r="D168" s="224" t="s">
        <v>184</v>
      </c>
      <c r="E168" s="225" t="s">
        <v>4914</v>
      </c>
      <c r="F168" s="226" t="s">
        <v>4915</v>
      </c>
      <c r="G168" s="227" t="s">
        <v>895</v>
      </c>
      <c r="H168" s="228">
        <v>1</v>
      </c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187</v>
      </c>
      <c r="AT168" s="236" t="s">
        <v>184</v>
      </c>
      <c r="AU168" s="236" t="s">
        <v>194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187</v>
      </c>
      <c r="BM168" s="236" t="s">
        <v>4916</v>
      </c>
    </row>
    <row r="169" s="2" customFormat="1" ht="24.15" customHeight="1">
      <c r="A169" s="35"/>
      <c r="B169" s="36"/>
      <c r="C169" s="224" t="s">
        <v>312</v>
      </c>
      <c r="D169" s="224" t="s">
        <v>184</v>
      </c>
      <c r="E169" s="225" t="s">
        <v>4917</v>
      </c>
      <c r="F169" s="226" t="s">
        <v>4918</v>
      </c>
      <c r="G169" s="227" t="s">
        <v>236</v>
      </c>
      <c r="H169" s="228">
        <v>400</v>
      </c>
      <c r="I169" s="229"/>
      <c r="J169" s="230">
        <f>ROUND(I169*H169,2)</f>
        <v>0</v>
      </c>
      <c r="K169" s="231"/>
      <c r="L169" s="41"/>
      <c r="M169" s="232" t="s">
        <v>1</v>
      </c>
      <c r="N169" s="233" t="s">
        <v>38</v>
      </c>
      <c r="O169" s="88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187</v>
      </c>
      <c r="AT169" s="236" t="s">
        <v>184</v>
      </c>
      <c r="AU169" s="236" t="s">
        <v>194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187</v>
      </c>
      <c r="BM169" s="236" t="s">
        <v>4919</v>
      </c>
    </row>
    <row r="170" s="2" customFormat="1" ht="21.75" customHeight="1">
      <c r="A170" s="35"/>
      <c r="B170" s="36"/>
      <c r="C170" s="224" t="s">
        <v>316</v>
      </c>
      <c r="D170" s="224" t="s">
        <v>184</v>
      </c>
      <c r="E170" s="225" t="s">
        <v>4920</v>
      </c>
      <c r="F170" s="226" t="s">
        <v>4921</v>
      </c>
      <c r="G170" s="227" t="s">
        <v>1177</v>
      </c>
      <c r="H170" s="228">
        <v>1400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187</v>
      </c>
      <c r="AT170" s="236" t="s">
        <v>184</v>
      </c>
      <c r="AU170" s="236" t="s">
        <v>194</v>
      </c>
      <c r="AY170" s="14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80</v>
      </c>
      <c r="BK170" s="237">
        <f>ROUND(I170*H170,2)</f>
        <v>0</v>
      </c>
      <c r="BL170" s="14" t="s">
        <v>187</v>
      </c>
      <c r="BM170" s="236" t="s">
        <v>4922</v>
      </c>
    </row>
    <row r="171" s="2" customFormat="1" ht="16.5" customHeight="1">
      <c r="A171" s="35"/>
      <c r="B171" s="36"/>
      <c r="C171" s="224" t="s">
        <v>320</v>
      </c>
      <c r="D171" s="224" t="s">
        <v>184</v>
      </c>
      <c r="E171" s="225" t="s">
        <v>4923</v>
      </c>
      <c r="F171" s="226" t="s">
        <v>4924</v>
      </c>
      <c r="G171" s="227" t="s">
        <v>1177</v>
      </c>
      <c r="H171" s="228">
        <v>100</v>
      </c>
      <c r="I171" s="229"/>
      <c r="J171" s="230">
        <f>ROUND(I171*H171,2)</f>
        <v>0</v>
      </c>
      <c r="K171" s="231"/>
      <c r="L171" s="41"/>
      <c r="M171" s="232" t="s">
        <v>1</v>
      </c>
      <c r="N171" s="233" t="s">
        <v>38</v>
      </c>
      <c r="O171" s="88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187</v>
      </c>
      <c r="AT171" s="236" t="s">
        <v>184</v>
      </c>
      <c r="AU171" s="236" t="s">
        <v>194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187</v>
      </c>
      <c r="BM171" s="236" t="s">
        <v>4925</v>
      </c>
    </row>
    <row r="172" s="2" customFormat="1" ht="24.15" customHeight="1">
      <c r="A172" s="35"/>
      <c r="B172" s="36"/>
      <c r="C172" s="224" t="s">
        <v>324</v>
      </c>
      <c r="D172" s="224" t="s">
        <v>184</v>
      </c>
      <c r="E172" s="225" t="s">
        <v>4926</v>
      </c>
      <c r="F172" s="226" t="s">
        <v>4927</v>
      </c>
      <c r="G172" s="227" t="s">
        <v>1177</v>
      </c>
      <c r="H172" s="228">
        <v>1000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187</v>
      </c>
      <c r="AT172" s="236" t="s">
        <v>184</v>
      </c>
      <c r="AU172" s="236" t="s">
        <v>194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187</v>
      </c>
      <c r="BM172" s="236" t="s">
        <v>4928</v>
      </c>
    </row>
    <row r="173" s="2" customFormat="1" ht="21.75" customHeight="1">
      <c r="A173" s="35"/>
      <c r="B173" s="36"/>
      <c r="C173" s="224" t="s">
        <v>332</v>
      </c>
      <c r="D173" s="224" t="s">
        <v>184</v>
      </c>
      <c r="E173" s="225" t="s">
        <v>4929</v>
      </c>
      <c r="F173" s="226" t="s">
        <v>4930</v>
      </c>
      <c r="G173" s="227" t="s">
        <v>236</v>
      </c>
      <c r="H173" s="228">
        <v>40</v>
      </c>
      <c r="I173" s="229"/>
      <c r="J173" s="230">
        <f>ROUND(I173*H173,2)</f>
        <v>0</v>
      </c>
      <c r="K173" s="231"/>
      <c r="L173" s="41"/>
      <c r="M173" s="232" t="s">
        <v>1</v>
      </c>
      <c r="N173" s="233" t="s">
        <v>38</v>
      </c>
      <c r="O173" s="88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187</v>
      </c>
      <c r="AT173" s="236" t="s">
        <v>184</v>
      </c>
      <c r="AU173" s="236" t="s">
        <v>194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187</v>
      </c>
      <c r="BM173" s="236" t="s">
        <v>4931</v>
      </c>
    </row>
    <row r="174" s="2" customFormat="1" ht="16.5" customHeight="1">
      <c r="A174" s="35"/>
      <c r="B174" s="36"/>
      <c r="C174" s="224" t="s">
        <v>338</v>
      </c>
      <c r="D174" s="224" t="s">
        <v>184</v>
      </c>
      <c r="E174" s="225" t="s">
        <v>4932</v>
      </c>
      <c r="F174" s="226" t="s">
        <v>4933</v>
      </c>
      <c r="G174" s="227" t="s">
        <v>1177</v>
      </c>
      <c r="H174" s="228">
        <v>4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187</v>
      </c>
      <c r="AT174" s="236" t="s">
        <v>184</v>
      </c>
      <c r="AU174" s="236" t="s">
        <v>194</v>
      </c>
      <c r="AY174" s="14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80</v>
      </c>
      <c r="BK174" s="237">
        <f>ROUND(I174*H174,2)</f>
        <v>0</v>
      </c>
      <c r="BL174" s="14" t="s">
        <v>187</v>
      </c>
      <c r="BM174" s="236" t="s">
        <v>4934</v>
      </c>
    </row>
    <row r="175" s="2" customFormat="1" ht="16.5" customHeight="1">
      <c r="A175" s="35"/>
      <c r="B175" s="36"/>
      <c r="C175" s="224" t="s">
        <v>342</v>
      </c>
      <c r="D175" s="224" t="s">
        <v>184</v>
      </c>
      <c r="E175" s="225" t="s">
        <v>4935</v>
      </c>
      <c r="F175" s="226" t="s">
        <v>4936</v>
      </c>
      <c r="G175" s="227" t="s">
        <v>1177</v>
      </c>
      <c r="H175" s="228">
        <v>85</v>
      </c>
      <c r="I175" s="229"/>
      <c r="J175" s="230">
        <f>ROUND(I175*H175,2)</f>
        <v>0</v>
      </c>
      <c r="K175" s="231"/>
      <c r="L175" s="41"/>
      <c r="M175" s="232" t="s">
        <v>1</v>
      </c>
      <c r="N175" s="233" t="s">
        <v>38</v>
      </c>
      <c r="O175" s="88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187</v>
      </c>
      <c r="AT175" s="236" t="s">
        <v>184</v>
      </c>
      <c r="AU175" s="236" t="s">
        <v>194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187</v>
      </c>
      <c r="BM175" s="236" t="s">
        <v>4937</v>
      </c>
    </row>
    <row r="176" s="2" customFormat="1" ht="16.5" customHeight="1">
      <c r="A176" s="35"/>
      <c r="B176" s="36"/>
      <c r="C176" s="224" t="s">
        <v>348</v>
      </c>
      <c r="D176" s="224" t="s">
        <v>184</v>
      </c>
      <c r="E176" s="225" t="s">
        <v>4938</v>
      </c>
      <c r="F176" s="226" t="s">
        <v>4939</v>
      </c>
      <c r="G176" s="227" t="s">
        <v>654</v>
      </c>
      <c r="H176" s="228">
        <v>120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187</v>
      </c>
      <c r="AT176" s="236" t="s">
        <v>184</v>
      </c>
      <c r="AU176" s="236" t="s">
        <v>194</v>
      </c>
      <c r="AY176" s="14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80</v>
      </c>
      <c r="BK176" s="237">
        <f>ROUND(I176*H176,2)</f>
        <v>0</v>
      </c>
      <c r="BL176" s="14" t="s">
        <v>187</v>
      </c>
      <c r="BM176" s="236" t="s">
        <v>4940</v>
      </c>
    </row>
    <row r="177" s="2" customFormat="1" ht="16.5" customHeight="1">
      <c r="A177" s="35"/>
      <c r="B177" s="36"/>
      <c r="C177" s="224" t="s">
        <v>354</v>
      </c>
      <c r="D177" s="224" t="s">
        <v>184</v>
      </c>
      <c r="E177" s="225" t="s">
        <v>4941</v>
      </c>
      <c r="F177" s="226" t="s">
        <v>4942</v>
      </c>
      <c r="G177" s="227" t="s">
        <v>1177</v>
      </c>
      <c r="H177" s="228">
        <v>85</v>
      </c>
      <c r="I177" s="229"/>
      <c r="J177" s="230">
        <f>ROUND(I177*H177,2)</f>
        <v>0</v>
      </c>
      <c r="K177" s="231"/>
      <c r="L177" s="41"/>
      <c r="M177" s="232" t="s">
        <v>1</v>
      </c>
      <c r="N177" s="233" t="s">
        <v>38</v>
      </c>
      <c r="O177" s="88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187</v>
      </c>
      <c r="AT177" s="236" t="s">
        <v>184</v>
      </c>
      <c r="AU177" s="236" t="s">
        <v>194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187</v>
      </c>
      <c r="BM177" s="236" t="s">
        <v>4943</v>
      </c>
    </row>
    <row r="178" s="2" customFormat="1" ht="16.5" customHeight="1">
      <c r="A178" s="35"/>
      <c r="B178" s="36"/>
      <c r="C178" s="224" t="s">
        <v>358</v>
      </c>
      <c r="D178" s="224" t="s">
        <v>184</v>
      </c>
      <c r="E178" s="225" t="s">
        <v>4944</v>
      </c>
      <c r="F178" s="226" t="s">
        <v>4945</v>
      </c>
      <c r="G178" s="227" t="s">
        <v>1177</v>
      </c>
      <c r="H178" s="228">
        <v>85</v>
      </c>
      <c r="I178" s="229"/>
      <c r="J178" s="230">
        <f>ROUND(I178*H178,2)</f>
        <v>0</v>
      </c>
      <c r="K178" s="231"/>
      <c r="L178" s="41"/>
      <c r="M178" s="232" t="s">
        <v>1</v>
      </c>
      <c r="N178" s="233" t="s">
        <v>38</v>
      </c>
      <c r="O178" s="88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187</v>
      </c>
      <c r="AT178" s="236" t="s">
        <v>184</v>
      </c>
      <c r="AU178" s="236" t="s">
        <v>194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187</v>
      </c>
      <c r="BM178" s="236" t="s">
        <v>4946</v>
      </c>
    </row>
    <row r="179" s="2" customFormat="1" ht="16.5" customHeight="1">
      <c r="A179" s="35"/>
      <c r="B179" s="36"/>
      <c r="C179" s="224" t="s">
        <v>364</v>
      </c>
      <c r="D179" s="224" t="s">
        <v>184</v>
      </c>
      <c r="E179" s="225" t="s">
        <v>4947</v>
      </c>
      <c r="F179" s="226" t="s">
        <v>4948</v>
      </c>
      <c r="G179" s="227" t="s">
        <v>895</v>
      </c>
      <c r="H179" s="228">
        <v>1</v>
      </c>
      <c r="I179" s="229"/>
      <c r="J179" s="230">
        <f>ROUND(I179*H179,2)</f>
        <v>0</v>
      </c>
      <c r="K179" s="231"/>
      <c r="L179" s="41"/>
      <c r="M179" s="232" t="s">
        <v>1</v>
      </c>
      <c r="N179" s="233" t="s">
        <v>38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187</v>
      </c>
      <c r="AT179" s="236" t="s">
        <v>184</v>
      </c>
      <c r="AU179" s="236" t="s">
        <v>194</v>
      </c>
      <c r="AY179" s="14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80</v>
      </c>
      <c r="BK179" s="237">
        <f>ROUND(I179*H179,2)</f>
        <v>0</v>
      </c>
      <c r="BL179" s="14" t="s">
        <v>187</v>
      </c>
      <c r="BM179" s="236" t="s">
        <v>4949</v>
      </c>
    </row>
    <row r="180" s="2" customFormat="1" ht="16.5" customHeight="1">
      <c r="A180" s="35"/>
      <c r="B180" s="36"/>
      <c r="C180" s="224" t="s">
        <v>368</v>
      </c>
      <c r="D180" s="224" t="s">
        <v>184</v>
      </c>
      <c r="E180" s="225" t="s">
        <v>4950</v>
      </c>
      <c r="F180" s="226" t="s">
        <v>4951</v>
      </c>
      <c r="G180" s="227" t="s">
        <v>895</v>
      </c>
      <c r="H180" s="228">
        <v>1</v>
      </c>
      <c r="I180" s="229"/>
      <c r="J180" s="230">
        <f>ROUND(I180*H180,2)</f>
        <v>0</v>
      </c>
      <c r="K180" s="231"/>
      <c r="L180" s="41"/>
      <c r="M180" s="232" t="s">
        <v>1</v>
      </c>
      <c r="N180" s="233" t="s">
        <v>38</v>
      </c>
      <c r="O180" s="88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187</v>
      </c>
      <c r="AT180" s="236" t="s">
        <v>184</v>
      </c>
      <c r="AU180" s="236" t="s">
        <v>194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187</v>
      </c>
      <c r="BM180" s="236" t="s">
        <v>4952</v>
      </c>
    </row>
    <row r="181" s="2" customFormat="1" ht="16.5" customHeight="1">
      <c r="A181" s="35"/>
      <c r="B181" s="36"/>
      <c r="C181" s="224" t="s">
        <v>372</v>
      </c>
      <c r="D181" s="224" t="s">
        <v>184</v>
      </c>
      <c r="E181" s="225" t="s">
        <v>4953</v>
      </c>
      <c r="F181" s="226" t="s">
        <v>4954</v>
      </c>
      <c r="G181" s="227" t="s">
        <v>1177</v>
      </c>
      <c r="H181" s="228">
        <v>1</v>
      </c>
      <c r="I181" s="229"/>
      <c r="J181" s="230">
        <f>ROUND(I181*H181,2)</f>
        <v>0</v>
      </c>
      <c r="K181" s="231"/>
      <c r="L181" s="41"/>
      <c r="M181" s="232" t="s">
        <v>1</v>
      </c>
      <c r="N181" s="233" t="s">
        <v>38</v>
      </c>
      <c r="O181" s="88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187</v>
      </c>
      <c r="AT181" s="236" t="s">
        <v>184</v>
      </c>
      <c r="AU181" s="236" t="s">
        <v>194</v>
      </c>
      <c r="AY181" s="14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80</v>
      </c>
      <c r="BK181" s="237">
        <f>ROUND(I181*H181,2)</f>
        <v>0</v>
      </c>
      <c r="BL181" s="14" t="s">
        <v>187</v>
      </c>
      <c r="BM181" s="236" t="s">
        <v>4955</v>
      </c>
    </row>
    <row r="182" s="2" customFormat="1" ht="49.05" customHeight="1">
      <c r="A182" s="35"/>
      <c r="B182" s="36"/>
      <c r="C182" s="224" t="s">
        <v>376</v>
      </c>
      <c r="D182" s="224" t="s">
        <v>184</v>
      </c>
      <c r="E182" s="225" t="s">
        <v>4956</v>
      </c>
      <c r="F182" s="226" t="s">
        <v>4957</v>
      </c>
      <c r="G182" s="227" t="s">
        <v>895</v>
      </c>
      <c r="H182" s="228">
        <v>1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187</v>
      </c>
      <c r="AT182" s="236" t="s">
        <v>184</v>
      </c>
      <c r="AU182" s="236" t="s">
        <v>194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187</v>
      </c>
      <c r="BM182" s="236" t="s">
        <v>4958</v>
      </c>
    </row>
    <row r="183" s="2" customFormat="1" ht="16.5" customHeight="1">
      <c r="A183" s="35"/>
      <c r="B183" s="36"/>
      <c r="C183" s="224" t="s">
        <v>380</v>
      </c>
      <c r="D183" s="224" t="s">
        <v>184</v>
      </c>
      <c r="E183" s="225" t="s">
        <v>4959</v>
      </c>
      <c r="F183" s="226" t="s">
        <v>4960</v>
      </c>
      <c r="G183" s="227" t="s">
        <v>654</v>
      </c>
      <c r="H183" s="228">
        <v>3</v>
      </c>
      <c r="I183" s="229"/>
      <c r="J183" s="230">
        <f>ROUND(I183*H183,2)</f>
        <v>0</v>
      </c>
      <c r="K183" s="231"/>
      <c r="L183" s="41"/>
      <c r="M183" s="232" t="s">
        <v>1</v>
      </c>
      <c r="N183" s="233" t="s">
        <v>38</v>
      </c>
      <c r="O183" s="88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187</v>
      </c>
      <c r="AT183" s="236" t="s">
        <v>184</v>
      </c>
      <c r="AU183" s="236" t="s">
        <v>194</v>
      </c>
      <c r="AY183" s="14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80</v>
      </c>
      <c r="BK183" s="237">
        <f>ROUND(I183*H183,2)</f>
        <v>0</v>
      </c>
      <c r="BL183" s="14" t="s">
        <v>187</v>
      </c>
      <c r="BM183" s="236" t="s">
        <v>4961</v>
      </c>
    </row>
    <row r="184" s="2" customFormat="1" ht="24.15" customHeight="1">
      <c r="A184" s="35"/>
      <c r="B184" s="36"/>
      <c r="C184" s="224" t="s">
        <v>384</v>
      </c>
      <c r="D184" s="224" t="s">
        <v>184</v>
      </c>
      <c r="E184" s="225" t="s">
        <v>4962</v>
      </c>
      <c r="F184" s="226" t="s">
        <v>4963</v>
      </c>
      <c r="G184" s="227" t="s">
        <v>1</v>
      </c>
      <c r="H184" s="228">
        <v>0</v>
      </c>
      <c r="I184" s="229"/>
      <c r="J184" s="230">
        <f>ROUND(I184*H184,2)</f>
        <v>0</v>
      </c>
      <c r="K184" s="231"/>
      <c r="L184" s="41"/>
      <c r="M184" s="232" t="s">
        <v>1</v>
      </c>
      <c r="N184" s="233" t="s">
        <v>38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187</v>
      </c>
      <c r="AT184" s="236" t="s">
        <v>184</v>
      </c>
      <c r="AU184" s="236" t="s">
        <v>194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187</v>
      </c>
      <c r="BM184" s="236" t="s">
        <v>4964</v>
      </c>
    </row>
    <row r="185" s="2" customFormat="1" ht="16.5" customHeight="1">
      <c r="A185" s="35"/>
      <c r="B185" s="36"/>
      <c r="C185" s="224" t="s">
        <v>388</v>
      </c>
      <c r="D185" s="224" t="s">
        <v>184</v>
      </c>
      <c r="E185" s="225" t="s">
        <v>4965</v>
      </c>
      <c r="F185" s="226" t="s">
        <v>4939</v>
      </c>
      <c r="G185" s="227" t="s">
        <v>654</v>
      </c>
      <c r="H185" s="228">
        <v>30</v>
      </c>
      <c r="I185" s="229"/>
      <c r="J185" s="230">
        <f>ROUND(I185*H185,2)</f>
        <v>0</v>
      </c>
      <c r="K185" s="231"/>
      <c r="L185" s="41"/>
      <c r="M185" s="232" t="s">
        <v>1</v>
      </c>
      <c r="N185" s="233" t="s">
        <v>38</v>
      </c>
      <c r="O185" s="88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187</v>
      </c>
      <c r="AT185" s="236" t="s">
        <v>184</v>
      </c>
      <c r="AU185" s="236" t="s">
        <v>194</v>
      </c>
      <c r="AY185" s="14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80</v>
      </c>
      <c r="BK185" s="237">
        <f>ROUND(I185*H185,2)</f>
        <v>0</v>
      </c>
      <c r="BL185" s="14" t="s">
        <v>187</v>
      </c>
      <c r="BM185" s="236" t="s">
        <v>4966</v>
      </c>
    </row>
    <row r="186" s="12" customFormat="1" ht="20.88" customHeight="1">
      <c r="A186" s="12"/>
      <c r="B186" s="208"/>
      <c r="C186" s="209"/>
      <c r="D186" s="210" t="s">
        <v>72</v>
      </c>
      <c r="E186" s="222" t="s">
        <v>4967</v>
      </c>
      <c r="F186" s="222" t="s">
        <v>4968</v>
      </c>
      <c r="G186" s="209"/>
      <c r="H186" s="209"/>
      <c r="I186" s="212"/>
      <c r="J186" s="223">
        <f>BK186</f>
        <v>0</v>
      </c>
      <c r="K186" s="209"/>
      <c r="L186" s="214"/>
      <c r="M186" s="215"/>
      <c r="N186" s="216"/>
      <c r="O186" s="216"/>
      <c r="P186" s="217">
        <f>SUM(P187:P204)</f>
        <v>0</v>
      </c>
      <c r="Q186" s="216"/>
      <c r="R186" s="217">
        <f>SUM(R187:R204)</f>
        <v>0</v>
      </c>
      <c r="S186" s="216"/>
      <c r="T186" s="218">
        <f>SUM(T187:T204)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9" t="s">
        <v>80</v>
      </c>
      <c r="AT186" s="220" t="s">
        <v>72</v>
      </c>
      <c r="AU186" s="220" t="s">
        <v>82</v>
      </c>
      <c r="AY186" s="219" t="s">
        <v>182</v>
      </c>
      <c r="BK186" s="221">
        <f>SUM(BK187:BK204)</f>
        <v>0</v>
      </c>
    </row>
    <row r="187" s="2" customFormat="1" ht="66.75" customHeight="1">
      <c r="A187" s="35"/>
      <c r="B187" s="36"/>
      <c r="C187" s="224" t="s">
        <v>395</v>
      </c>
      <c r="D187" s="224" t="s">
        <v>184</v>
      </c>
      <c r="E187" s="225" t="s">
        <v>4969</v>
      </c>
      <c r="F187" s="226" t="s">
        <v>4970</v>
      </c>
      <c r="G187" s="227" t="s">
        <v>1177</v>
      </c>
      <c r="H187" s="228">
        <v>1</v>
      </c>
      <c r="I187" s="229"/>
      <c r="J187" s="230">
        <f>ROUND(I187*H187,2)</f>
        <v>0</v>
      </c>
      <c r="K187" s="231"/>
      <c r="L187" s="41"/>
      <c r="M187" s="232" t="s">
        <v>1</v>
      </c>
      <c r="N187" s="233" t="s">
        <v>38</v>
      </c>
      <c r="O187" s="88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6" t="s">
        <v>187</v>
      </c>
      <c r="AT187" s="236" t="s">
        <v>184</v>
      </c>
      <c r="AU187" s="236" t="s">
        <v>194</v>
      </c>
      <c r="AY187" s="14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4" t="s">
        <v>80</v>
      </c>
      <c r="BK187" s="237">
        <f>ROUND(I187*H187,2)</f>
        <v>0</v>
      </c>
      <c r="BL187" s="14" t="s">
        <v>187</v>
      </c>
      <c r="BM187" s="236" t="s">
        <v>4971</v>
      </c>
    </row>
    <row r="188" s="2" customFormat="1" ht="16.5" customHeight="1">
      <c r="A188" s="35"/>
      <c r="B188" s="36"/>
      <c r="C188" s="224" t="s">
        <v>579</v>
      </c>
      <c r="D188" s="224" t="s">
        <v>184</v>
      </c>
      <c r="E188" s="225" t="s">
        <v>4972</v>
      </c>
      <c r="F188" s="226" t="s">
        <v>4973</v>
      </c>
      <c r="G188" s="227" t="s">
        <v>1177</v>
      </c>
      <c r="H188" s="228">
        <v>1</v>
      </c>
      <c r="I188" s="229"/>
      <c r="J188" s="230">
        <f>ROUND(I188*H188,2)</f>
        <v>0</v>
      </c>
      <c r="K188" s="231"/>
      <c r="L188" s="41"/>
      <c r="M188" s="232" t="s">
        <v>1</v>
      </c>
      <c r="N188" s="233" t="s">
        <v>38</v>
      </c>
      <c r="O188" s="88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187</v>
      </c>
      <c r="AT188" s="236" t="s">
        <v>184</v>
      </c>
      <c r="AU188" s="236" t="s">
        <v>194</v>
      </c>
      <c r="AY188" s="14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80</v>
      </c>
      <c r="BK188" s="237">
        <f>ROUND(I188*H188,2)</f>
        <v>0</v>
      </c>
      <c r="BL188" s="14" t="s">
        <v>187</v>
      </c>
      <c r="BM188" s="236" t="s">
        <v>4974</v>
      </c>
    </row>
    <row r="189" s="2" customFormat="1" ht="16.5" customHeight="1">
      <c r="A189" s="35"/>
      <c r="B189" s="36"/>
      <c r="C189" s="224" t="s">
        <v>583</v>
      </c>
      <c r="D189" s="224" t="s">
        <v>184</v>
      </c>
      <c r="E189" s="225" t="s">
        <v>4975</v>
      </c>
      <c r="F189" s="226" t="s">
        <v>4976</v>
      </c>
      <c r="G189" s="227" t="s">
        <v>1177</v>
      </c>
      <c r="H189" s="228">
        <v>1</v>
      </c>
      <c r="I189" s="229"/>
      <c r="J189" s="230">
        <f>ROUND(I189*H189,2)</f>
        <v>0</v>
      </c>
      <c r="K189" s="231"/>
      <c r="L189" s="41"/>
      <c r="M189" s="232" t="s">
        <v>1</v>
      </c>
      <c r="N189" s="233" t="s">
        <v>38</v>
      </c>
      <c r="O189" s="88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187</v>
      </c>
      <c r="AT189" s="236" t="s">
        <v>184</v>
      </c>
      <c r="AU189" s="236" t="s">
        <v>194</v>
      </c>
      <c r="AY189" s="14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80</v>
      </c>
      <c r="BK189" s="237">
        <f>ROUND(I189*H189,2)</f>
        <v>0</v>
      </c>
      <c r="BL189" s="14" t="s">
        <v>187</v>
      </c>
      <c r="BM189" s="236" t="s">
        <v>4977</v>
      </c>
    </row>
    <row r="190" s="2" customFormat="1" ht="16.5" customHeight="1">
      <c r="A190" s="35"/>
      <c r="B190" s="36"/>
      <c r="C190" s="224" t="s">
        <v>587</v>
      </c>
      <c r="D190" s="224" t="s">
        <v>184</v>
      </c>
      <c r="E190" s="225" t="s">
        <v>4978</v>
      </c>
      <c r="F190" s="226" t="s">
        <v>4979</v>
      </c>
      <c r="G190" s="227" t="s">
        <v>1177</v>
      </c>
      <c r="H190" s="228">
        <v>1</v>
      </c>
      <c r="I190" s="229"/>
      <c r="J190" s="230">
        <f>ROUND(I190*H190,2)</f>
        <v>0</v>
      </c>
      <c r="K190" s="231"/>
      <c r="L190" s="41"/>
      <c r="M190" s="232" t="s">
        <v>1</v>
      </c>
      <c r="N190" s="233" t="s">
        <v>38</v>
      </c>
      <c r="O190" s="88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6" t="s">
        <v>187</v>
      </c>
      <c r="AT190" s="236" t="s">
        <v>184</v>
      </c>
      <c r="AU190" s="236" t="s">
        <v>194</v>
      </c>
      <c r="AY190" s="14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4" t="s">
        <v>80</v>
      </c>
      <c r="BK190" s="237">
        <f>ROUND(I190*H190,2)</f>
        <v>0</v>
      </c>
      <c r="BL190" s="14" t="s">
        <v>187</v>
      </c>
      <c r="BM190" s="236" t="s">
        <v>4980</v>
      </c>
    </row>
    <row r="191" s="2" customFormat="1" ht="16.5" customHeight="1">
      <c r="A191" s="35"/>
      <c r="B191" s="36"/>
      <c r="C191" s="224" t="s">
        <v>591</v>
      </c>
      <c r="D191" s="224" t="s">
        <v>184</v>
      </c>
      <c r="E191" s="225" t="s">
        <v>4981</v>
      </c>
      <c r="F191" s="226" t="s">
        <v>4982</v>
      </c>
      <c r="G191" s="227" t="s">
        <v>1177</v>
      </c>
      <c r="H191" s="228">
        <v>6</v>
      </c>
      <c r="I191" s="229"/>
      <c r="J191" s="230">
        <f>ROUND(I191*H191,2)</f>
        <v>0</v>
      </c>
      <c r="K191" s="231"/>
      <c r="L191" s="41"/>
      <c r="M191" s="232" t="s">
        <v>1</v>
      </c>
      <c r="N191" s="233" t="s">
        <v>38</v>
      </c>
      <c r="O191" s="88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6" t="s">
        <v>187</v>
      </c>
      <c r="AT191" s="236" t="s">
        <v>184</v>
      </c>
      <c r="AU191" s="236" t="s">
        <v>194</v>
      </c>
      <c r="AY191" s="14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4" t="s">
        <v>80</v>
      </c>
      <c r="BK191" s="237">
        <f>ROUND(I191*H191,2)</f>
        <v>0</v>
      </c>
      <c r="BL191" s="14" t="s">
        <v>187</v>
      </c>
      <c r="BM191" s="236" t="s">
        <v>4983</v>
      </c>
    </row>
    <row r="192" s="2" customFormat="1" ht="21.75" customHeight="1">
      <c r="A192" s="35"/>
      <c r="B192" s="36"/>
      <c r="C192" s="224" t="s">
        <v>595</v>
      </c>
      <c r="D192" s="224" t="s">
        <v>184</v>
      </c>
      <c r="E192" s="225" t="s">
        <v>4984</v>
      </c>
      <c r="F192" s="226" t="s">
        <v>4985</v>
      </c>
      <c r="G192" s="227" t="s">
        <v>1177</v>
      </c>
      <c r="H192" s="228">
        <v>35</v>
      </c>
      <c r="I192" s="229"/>
      <c r="J192" s="230">
        <f>ROUND(I192*H192,2)</f>
        <v>0</v>
      </c>
      <c r="K192" s="231"/>
      <c r="L192" s="41"/>
      <c r="M192" s="232" t="s">
        <v>1</v>
      </c>
      <c r="N192" s="233" t="s">
        <v>38</v>
      </c>
      <c r="O192" s="88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6" t="s">
        <v>187</v>
      </c>
      <c r="AT192" s="236" t="s">
        <v>184</v>
      </c>
      <c r="AU192" s="236" t="s">
        <v>194</v>
      </c>
      <c r="AY192" s="14" t="s">
        <v>182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4" t="s">
        <v>80</v>
      </c>
      <c r="BK192" s="237">
        <f>ROUND(I192*H192,2)</f>
        <v>0</v>
      </c>
      <c r="BL192" s="14" t="s">
        <v>187</v>
      </c>
      <c r="BM192" s="236" t="s">
        <v>4986</v>
      </c>
    </row>
    <row r="193" s="2" customFormat="1" ht="21.75" customHeight="1">
      <c r="A193" s="35"/>
      <c r="B193" s="36"/>
      <c r="C193" s="224" t="s">
        <v>599</v>
      </c>
      <c r="D193" s="224" t="s">
        <v>184</v>
      </c>
      <c r="E193" s="225" t="s">
        <v>4987</v>
      </c>
      <c r="F193" s="226" t="s">
        <v>4988</v>
      </c>
      <c r="G193" s="227" t="s">
        <v>1177</v>
      </c>
      <c r="H193" s="228">
        <v>3</v>
      </c>
      <c r="I193" s="229"/>
      <c r="J193" s="230">
        <f>ROUND(I193*H193,2)</f>
        <v>0</v>
      </c>
      <c r="K193" s="231"/>
      <c r="L193" s="41"/>
      <c r="M193" s="232" t="s">
        <v>1</v>
      </c>
      <c r="N193" s="233" t="s">
        <v>38</v>
      </c>
      <c r="O193" s="88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187</v>
      </c>
      <c r="AT193" s="236" t="s">
        <v>184</v>
      </c>
      <c r="AU193" s="236" t="s">
        <v>194</v>
      </c>
      <c r="AY193" s="14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80</v>
      </c>
      <c r="BK193" s="237">
        <f>ROUND(I193*H193,2)</f>
        <v>0</v>
      </c>
      <c r="BL193" s="14" t="s">
        <v>187</v>
      </c>
      <c r="BM193" s="236" t="s">
        <v>4989</v>
      </c>
    </row>
    <row r="194" s="2" customFormat="1" ht="16.5" customHeight="1">
      <c r="A194" s="35"/>
      <c r="B194" s="36"/>
      <c r="C194" s="224" t="s">
        <v>603</v>
      </c>
      <c r="D194" s="224" t="s">
        <v>184</v>
      </c>
      <c r="E194" s="225" t="s">
        <v>4990</v>
      </c>
      <c r="F194" s="226" t="s">
        <v>4991</v>
      </c>
      <c r="G194" s="227" t="s">
        <v>236</v>
      </c>
      <c r="H194" s="228">
        <v>600</v>
      </c>
      <c r="I194" s="229"/>
      <c r="J194" s="230">
        <f>ROUND(I194*H194,2)</f>
        <v>0</v>
      </c>
      <c r="K194" s="231"/>
      <c r="L194" s="41"/>
      <c r="M194" s="232" t="s">
        <v>1</v>
      </c>
      <c r="N194" s="233" t="s">
        <v>38</v>
      </c>
      <c r="O194" s="88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6" t="s">
        <v>187</v>
      </c>
      <c r="AT194" s="236" t="s">
        <v>184</v>
      </c>
      <c r="AU194" s="236" t="s">
        <v>194</v>
      </c>
      <c r="AY194" s="14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4" t="s">
        <v>80</v>
      </c>
      <c r="BK194" s="237">
        <f>ROUND(I194*H194,2)</f>
        <v>0</v>
      </c>
      <c r="BL194" s="14" t="s">
        <v>187</v>
      </c>
      <c r="BM194" s="236" t="s">
        <v>4992</v>
      </c>
    </row>
    <row r="195" s="2" customFormat="1" ht="16.5" customHeight="1">
      <c r="A195" s="35"/>
      <c r="B195" s="36"/>
      <c r="C195" s="224" t="s">
        <v>607</v>
      </c>
      <c r="D195" s="224" t="s">
        <v>184</v>
      </c>
      <c r="E195" s="225" t="s">
        <v>4993</v>
      </c>
      <c r="F195" s="226" t="s">
        <v>4994</v>
      </c>
      <c r="G195" s="227" t="s">
        <v>236</v>
      </c>
      <c r="H195" s="228">
        <v>5</v>
      </c>
      <c r="I195" s="229"/>
      <c r="J195" s="230">
        <f>ROUND(I195*H195,2)</f>
        <v>0</v>
      </c>
      <c r="K195" s="231"/>
      <c r="L195" s="41"/>
      <c r="M195" s="232" t="s">
        <v>1</v>
      </c>
      <c r="N195" s="233" t="s">
        <v>38</v>
      </c>
      <c r="O195" s="88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6" t="s">
        <v>187</v>
      </c>
      <c r="AT195" s="236" t="s">
        <v>184</v>
      </c>
      <c r="AU195" s="236" t="s">
        <v>194</v>
      </c>
      <c r="AY195" s="14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4" t="s">
        <v>80</v>
      </c>
      <c r="BK195" s="237">
        <f>ROUND(I195*H195,2)</f>
        <v>0</v>
      </c>
      <c r="BL195" s="14" t="s">
        <v>187</v>
      </c>
      <c r="BM195" s="236" t="s">
        <v>4995</v>
      </c>
    </row>
    <row r="196" s="2" customFormat="1" ht="21.75" customHeight="1">
      <c r="A196" s="35"/>
      <c r="B196" s="36"/>
      <c r="C196" s="224" t="s">
        <v>611</v>
      </c>
      <c r="D196" s="224" t="s">
        <v>184</v>
      </c>
      <c r="E196" s="225" t="s">
        <v>4996</v>
      </c>
      <c r="F196" s="226" t="s">
        <v>4921</v>
      </c>
      <c r="G196" s="227" t="s">
        <v>1177</v>
      </c>
      <c r="H196" s="228">
        <v>1200</v>
      </c>
      <c r="I196" s="229"/>
      <c r="J196" s="230">
        <f>ROUND(I196*H196,2)</f>
        <v>0</v>
      </c>
      <c r="K196" s="231"/>
      <c r="L196" s="41"/>
      <c r="M196" s="232" t="s">
        <v>1</v>
      </c>
      <c r="N196" s="233" t="s">
        <v>38</v>
      </c>
      <c r="O196" s="88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6" t="s">
        <v>187</v>
      </c>
      <c r="AT196" s="236" t="s">
        <v>184</v>
      </c>
      <c r="AU196" s="236" t="s">
        <v>194</v>
      </c>
      <c r="AY196" s="14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4" t="s">
        <v>80</v>
      </c>
      <c r="BK196" s="237">
        <f>ROUND(I196*H196,2)</f>
        <v>0</v>
      </c>
      <c r="BL196" s="14" t="s">
        <v>187</v>
      </c>
      <c r="BM196" s="236" t="s">
        <v>4997</v>
      </c>
    </row>
    <row r="197" s="2" customFormat="1" ht="16.5" customHeight="1">
      <c r="A197" s="35"/>
      <c r="B197" s="36"/>
      <c r="C197" s="224" t="s">
        <v>615</v>
      </c>
      <c r="D197" s="224" t="s">
        <v>184</v>
      </c>
      <c r="E197" s="225" t="s">
        <v>4998</v>
      </c>
      <c r="F197" s="226" t="s">
        <v>4999</v>
      </c>
      <c r="G197" s="227" t="s">
        <v>236</v>
      </c>
      <c r="H197" s="228">
        <v>10</v>
      </c>
      <c r="I197" s="229"/>
      <c r="J197" s="230">
        <f>ROUND(I197*H197,2)</f>
        <v>0</v>
      </c>
      <c r="K197" s="231"/>
      <c r="L197" s="41"/>
      <c r="M197" s="232" t="s">
        <v>1</v>
      </c>
      <c r="N197" s="233" t="s">
        <v>38</v>
      </c>
      <c r="O197" s="88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6" t="s">
        <v>187</v>
      </c>
      <c r="AT197" s="236" t="s">
        <v>184</v>
      </c>
      <c r="AU197" s="236" t="s">
        <v>194</v>
      </c>
      <c r="AY197" s="14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4" t="s">
        <v>80</v>
      </c>
      <c r="BK197" s="237">
        <f>ROUND(I197*H197,2)</f>
        <v>0</v>
      </c>
      <c r="BL197" s="14" t="s">
        <v>187</v>
      </c>
      <c r="BM197" s="236" t="s">
        <v>5000</v>
      </c>
    </row>
    <row r="198" s="2" customFormat="1" ht="21.75" customHeight="1">
      <c r="A198" s="35"/>
      <c r="B198" s="36"/>
      <c r="C198" s="224" t="s">
        <v>619</v>
      </c>
      <c r="D198" s="224" t="s">
        <v>184</v>
      </c>
      <c r="E198" s="225" t="s">
        <v>5001</v>
      </c>
      <c r="F198" s="226" t="s">
        <v>5002</v>
      </c>
      <c r="G198" s="227" t="s">
        <v>236</v>
      </c>
      <c r="H198" s="228">
        <v>40</v>
      </c>
      <c r="I198" s="229"/>
      <c r="J198" s="230">
        <f>ROUND(I198*H198,2)</f>
        <v>0</v>
      </c>
      <c r="K198" s="231"/>
      <c r="L198" s="41"/>
      <c r="M198" s="232" t="s">
        <v>1</v>
      </c>
      <c r="N198" s="233" t="s">
        <v>38</v>
      </c>
      <c r="O198" s="88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6" t="s">
        <v>187</v>
      </c>
      <c r="AT198" s="236" t="s">
        <v>184</v>
      </c>
      <c r="AU198" s="236" t="s">
        <v>194</v>
      </c>
      <c r="AY198" s="14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4" t="s">
        <v>80</v>
      </c>
      <c r="BK198" s="237">
        <f>ROUND(I198*H198,2)</f>
        <v>0</v>
      </c>
      <c r="BL198" s="14" t="s">
        <v>187</v>
      </c>
      <c r="BM198" s="236" t="s">
        <v>5003</v>
      </c>
    </row>
    <row r="199" s="2" customFormat="1" ht="16.5" customHeight="1">
      <c r="A199" s="35"/>
      <c r="B199" s="36"/>
      <c r="C199" s="224" t="s">
        <v>623</v>
      </c>
      <c r="D199" s="224" t="s">
        <v>184</v>
      </c>
      <c r="E199" s="225" t="s">
        <v>5004</v>
      </c>
      <c r="F199" s="226" t="s">
        <v>5005</v>
      </c>
      <c r="G199" s="227" t="s">
        <v>1177</v>
      </c>
      <c r="H199" s="228">
        <v>1</v>
      </c>
      <c r="I199" s="229"/>
      <c r="J199" s="230">
        <f>ROUND(I199*H199,2)</f>
        <v>0</v>
      </c>
      <c r="K199" s="231"/>
      <c r="L199" s="41"/>
      <c r="M199" s="232" t="s">
        <v>1</v>
      </c>
      <c r="N199" s="233" t="s">
        <v>38</v>
      </c>
      <c r="O199" s="88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6" t="s">
        <v>187</v>
      </c>
      <c r="AT199" s="236" t="s">
        <v>184</v>
      </c>
      <c r="AU199" s="236" t="s">
        <v>194</v>
      </c>
      <c r="AY199" s="14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4" t="s">
        <v>80</v>
      </c>
      <c r="BK199" s="237">
        <f>ROUND(I199*H199,2)</f>
        <v>0</v>
      </c>
      <c r="BL199" s="14" t="s">
        <v>187</v>
      </c>
      <c r="BM199" s="236" t="s">
        <v>5006</v>
      </c>
    </row>
    <row r="200" s="2" customFormat="1" ht="16.5" customHeight="1">
      <c r="A200" s="35"/>
      <c r="B200" s="36"/>
      <c r="C200" s="224" t="s">
        <v>627</v>
      </c>
      <c r="D200" s="224" t="s">
        <v>184</v>
      </c>
      <c r="E200" s="225" t="s">
        <v>5007</v>
      </c>
      <c r="F200" s="226" t="s">
        <v>5008</v>
      </c>
      <c r="G200" s="227" t="s">
        <v>1177</v>
      </c>
      <c r="H200" s="228">
        <v>1</v>
      </c>
      <c r="I200" s="229"/>
      <c r="J200" s="230">
        <f>ROUND(I200*H200,2)</f>
        <v>0</v>
      </c>
      <c r="K200" s="231"/>
      <c r="L200" s="41"/>
      <c r="M200" s="232" t="s">
        <v>1</v>
      </c>
      <c r="N200" s="233" t="s">
        <v>38</v>
      </c>
      <c r="O200" s="88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6" t="s">
        <v>187</v>
      </c>
      <c r="AT200" s="236" t="s">
        <v>184</v>
      </c>
      <c r="AU200" s="236" t="s">
        <v>194</v>
      </c>
      <c r="AY200" s="14" t="s">
        <v>182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4" t="s">
        <v>80</v>
      </c>
      <c r="BK200" s="237">
        <f>ROUND(I200*H200,2)</f>
        <v>0</v>
      </c>
      <c r="BL200" s="14" t="s">
        <v>187</v>
      </c>
      <c r="BM200" s="236" t="s">
        <v>5009</v>
      </c>
    </row>
    <row r="201" s="2" customFormat="1" ht="16.5" customHeight="1">
      <c r="A201" s="35"/>
      <c r="B201" s="36"/>
      <c r="C201" s="224" t="s">
        <v>631</v>
      </c>
      <c r="D201" s="224" t="s">
        <v>184</v>
      </c>
      <c r="E201" s="225" t="s">
        <v>5010</v>
      </c>
      <c r="F201" s="226" t="s">
        <v>5011</v>
      </c>
      <c r="G201" s="227" t="s">
        <v>1177</v>
      </c>
      <c r="H201" s="228">
        <v>2</v>
      </c>
      <c r="I201" s="229"/>
      <c r="J201" s="230">
        <f>ROUND(I201*H201,2)</f>
        <v>0</v>
      </c>
      <c r="K201" s="231"/>
      <c r="L201" s="41"/>
      <c r="M201" s="232" t="s">
        <v>1</v>
      </c>
      <c r="N201" s="233" t="s">
        <v>38</v>
      </c>
      <c r="O201" s="88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6" t="s">
        <v>187</v>
      </c>
      <c r="AT201" s="236" t="s">
        <v>184</v>
      </c>
      <c r="AU201" s="236" t="s">
        <v>194</v>
      </c>
      <c r="AY201" s="14" t="s">
        <v>182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4" t="s">
        <v>80</v>
      </c>
      <c r="BK201" s="237">
        <f>ROUND(I201*H201,2)</f>
        <v>0</v>
      </c>
      <c r="BL201" s="14" t="s">
        <v>187</v>
      </c>
      <c r="BM201" s="236" t="s">
        <v>5012</v>
      </c>
    </row>
    <row r="202" s="2" customFormat="1" ht="16.5" customHeight="1">
      <c r="A202" s="35"/>
      <c r="B202" s="36"/>
      <c r="C202" s="224" t="s">
        <v>635</v>
      </c>
      <c r="D202" s="224" t="s">
        <v>184</v>
      </c>
      <c r="E202" s="225" t="s">
        <v>5013</v>
      </c>
      <c r="F202" s="226" t="s">
        <v>5014</v>
      </c>
      <c r="G202" s="227" t="s">
        <v>1177</v>
      </c>
      <c r="H202" s="228">
        <v>6</v>
      </c>
      <c r="I202" s="229"/>
      <c r="J202" s="230">
        <f>ROUND(I202*H202,2)</f>
        <v>0</v>
      </c>
      <c r="K202" s="231"/>
      <c r="L202" s="41"/>
      <c r="M202" s="232" t="s">
        <v>1</v>
      </c>
      <c r="N202" s="233" t="s">
        <v>38</v>
      </c>
      <c r="O202" s="88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6" t="s">
        <v>187</v>
      </c>
      <c r="AT202" s="236" t="s">
        <v>184</v>
      </c>
      <c r="AU202" s="236" t="s">
        <v>194</v>
      </c>
      <c r="AY202" s="14" t="s">
        <v>182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4" t="s">
        <v>80</v>
      </c>
      <c r="BK202" s="237">
        <f>ROUND(I202*H202,2)</f>
        <v>0</v>
      </c>
      <c r="BL202" s="14" t="s">
        <v>187</v>
      </c>
      <c r="BM202" s="236" t="s">
        <v>5015</v>
      </c>
    </row>
    <row r="203" s="2" customFormat="1" ht="16.5" customHeight="1">
      <c r="A203" s="35"/>
      <c r="B203" s="36"/>
      <c r="C203" s="224" t="s">
        <v>639</v>
      </c>
      <c r="D203" s="224" t="s">
        <v>184</v>
      </c>
      <c r="E203" s="225" t="s">
        <v>5016</v>
      </c>
      <c r="F203" s="226" t="s">
        <v>5017</v>
      </c>
      <c r="G203" s="227" t="s">
        <v>1177</v>
      </c>
      <c r="H203" s="228">
        <v>1</v>
      </c>
      <c r="I203" s="229"/>
      <c r="J203" s="230">
        <f>ROUND(I203*H203,2)</f>
        <v>0</v>
      </c>
      <c r="K203" s="231"/>
      <c r="L203" s="41"/>
      <c r="M203" s="232" t="s">
        <v>1</v>
      </c>
      <c r="N203" s="233" t="s">
        <v>38</v>
      </c>
      <c r="O203" s="88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6" t="s">
        <v>187</v>
      </c>
      <c r="AT203" s="236" t="s">
        <v>184</v>
      </c>
      <c r="AU203" s="236" t="s">
        <v>194</v>
      </c>
      <c r="AY203" s="14" t="s">
        <v>182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4" t="s">
        <v>80</v>
      </c>
      <c r="BK203" s="237">
        <f>ROUND(I203*H203,2)</f>
        <v>0</v>
      </c>
      <c r="BL203" s="14" t="s">
        <v>187</v>
      </c>
      <c r="BM203" s="236" t="s">
        <v>5018</v>
      </c>
    </row>
    <row r="204" s="2" customFormat="1" ht="16.5" customHeight="1">
      <c r="A204" s="35"/>
      <c r="B204" s="36"/>
      <c r="C204" s="224" t="s">
        <v>643</v>
      </c>
      <c r="D204" s="224" t="s">
        <v>184</v>
      </c>
      <c r="E204" s="225" t="s">
        <v>5019</v>
      </c>
      <c r="F204" s="226" t="s">
        <v>4960</v>
      </c>
      <c r="G204" s="227" t="s">
        <v>5020</v>
      </c>
      <c r="H204" s="228">
        <v>2</v>
      </c>
      <c r="I204" s="229"/>
      <c r="J204" s="230">
        <f>ROUND(I204*H204,2)</f>
        <v>0</v>
      </c>
      <c r="K204" s="231"/>
      <c r="L204" s="41"/>
      <c r="M204" s="232" t="s">
        <v>1</v>
      </c>
      <c r="N204" s="233" t="s">
        <v>38</v>
      </c>
      <c r="O204" s="88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6" t="s">
        <v>187</v>
      </c>
      <c r="AT204" s="236" t="s">
        <v>184</v>
      </c>
      <c r="AU204" s="236" t="s">
        <v>194</v>
      </c>
      <c r="AY204" s="14" t="s">
        <v>182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4" t="s">
        <v>80</v>
      </c>
      <c r="BK204" s="237">
        <f>ROUND(I204*H204,2)</f>
        <v>0</v>
      </c>
      <c r="BL204" s="14" t="s">
        <v>187</v>
      </c>
      <c r="BM204" s="236" t="s">
        <v>5021</v>
      </c>
    </row>
    <row r="205" s="12" customFormat="1" ht="20.88" customHeight="1">
      <c r="A205" s="12"/>
      <c r="B205" s="208"/>
      <c r="C205" s="209"/>
      <c r="D205" s="210" t="s">
        <v>72</v>
      </c>
      <c r="E205" s="222" t="s">
        <v>5022</v>
      </c>
      <c r="F205" s="222" t="s">
        <v>5023</v>
      </c>
      <c r="G205" s="209"/>
      <c r="H205" s="209"/>
      <c r="I205" s="212"/>
      <c r="J205" s="223">
        <f>BK205</f>
        <v>0</v>
      </c>
      <c r="K205" s="209"/>
      <c r="L205" s="214"/>
      <c r="M205" s="215"/>
      <c r="N205" s="216"/>
      <c r="O205" s="216"/>
      <c r="P205" s="217">
        <f>SUM(P206:P214)</f>
        <v>0</v>
      </c>
      <c r="Q205" s="216"/>
      <c r="R205" s="217">
        <f>SUM(R206:R214)</f>
        <v>0</v>
      </c>
      <c r="S205" s="216"/>
      <c r="T205" s="218">
        <f>SUM(T206:T214)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9" t="s">
        <v>80</v>
      </c>
      <c r="AT205" s="220" t="s">
        <v>72</v>
      </c>
      <c r="AU205" s="220" t="s">
        <v>82</v>
      </c>
      <c r="AY205" s="219" t="s">
        <v>182</v>
      </c>
      <c r="BK205" s="221">
        <f>SUM(BK206:BK214)</f>
        <v>0</v>
      </c>
    </row>
    <row r="206" s="2" customFormat="1" ht="16.5" customHeight="1">
      <c r="A206" s="35"/>
      <c r="B206" s="36"/>
      <c r="C206" s="224" t="s">
        <v>647</v>
      </c>
      <c r="D206" s="224" t="s">
        <v>184</v>
      </c>
      <c r="E206" s="225" t="s">
        <v>5024</v>
      </c>
      <c r="F206" s="226" t="s">
        <v>5025</v>
      </c>
      <c r="G206" s="227" t="s">
        <v>1177</v>
      </c>
      <c r="H206" s="228">
        <v>1</v>
      </c>
      <c r="I206" s="229"/>
      <c r="J206" s="230">
        <f>ROUND(I206*H206,2)</f>
        <v>0</v>
      </c>
      <c r="K206" s="231"/>
      <c r="L206" s="41"/>
      <c r="M206" s="232" t="s">
        <v>1</v>
      </c>
      <c r="N206" s="233" t="s">
        <v>38</v>
      </c>
      <c r="O206" s="88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6" t="s">
        <v>187</v>
      </c>
      <c r="AT206" s="236" t="s">
        <v>184</v>
      </c>
      <c r="AU206" s="236" t="s">
        <v>194</v>
      </c>
      <c r="AY206" s="14" t="s">
        <v>182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4" t="s">
        <v>80</v>
      </c>
      <c r="BK206" s="237">
        <f>ROUND(I206*H206,2)</f>
        <v>0</v>
      </c>
      <c r="BL206" s="14" t="s">
        <v>187</v>
      </c>
      <c r="BM206" s="236" t="s">
        <v>5026</v>
      </c>
    </row>
    <row r="207" s="2" customFormat="1" ht="16.5" customHeight="1">
      <c r="A207" s="35"/>
      <c r="B207" s="36"/>
      <c r="C207" s="224" t="s">
        <v>651</v>
      </c>
      <c r="D207" s="224" t="s">
        <v>184</v>
      </c>
      <c r="E207" s="225" t="s">
        <v>5027</v>
      </c>
      <c r="F207" s="226" t="s">
        <v>5028</v>
      </c>
      <c r="G207" s="227" t="s">
        <v>1177</v>
      </c>
      <c r="H207" s="228">
        <v>1</v>
      </c>
      <c r="I207" s="229"/>
      <c r="J207" s="230">
        <f>ROUND(I207*H207,2)</f>
        <v>0</v>
      </c>
      <c r="K207" s="231"/>
      <c r="L207" s="41"/>
      <c r="M207" s="232" t="s">
        <v>1</v>
      </c>
      <c r="N207" s="233" t="s">
        <v>38</v>
      </c>
      <c r="O207" s="88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6" t="s">
        <v>187</v>
      </c>
      <c r="AT207" s="236" t="s">
        <v>184</v>
      </c>
      <c r="AU207" s="236" t="s">
        <v>194</v>
      </c>
      <c r="AY207" s="14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4" t="s">
        <v>80</v>
      </c>
      <c r="BK207" s="237">
        <f>ROUND(I207*H207,2)</f>
        <v>0</v>
      </c>
      <c r="BL207" s="14" t="s">
        <v>187</v>
      </c>
      <c r="BM207" s="236" t="s">
        <v>5029</v>
      </c>
    </row>
    <row r="208" s="2" customFormat="1" ht="24.15" customHeight="1">
      <c r="A208" s="35"/>
      <c r="B208" s="36"/>
      <c r="C208" s="224" t="s">
        <v>656</v>
      </c>
      <c r="D208" s="224" t="s">
        <v>184</v>
      </c>
      <c r="E208" s="225" t="s">
        <v>5030</v>
      </c>
      <c r="F208" s="226" t="s">
        <v>5031</v>
      </c>
      <c r="G208" s="227" t="s">
        <v>1177</v>
      </c>
      <c r="H208" s="228">
        <v>1</v>
      </c>
      <c r="I208" s="229"/>
      <c r="J208" s="230">
        <f>ROUND(I208*H208,2)</f>
        <v>0</v>
      </c>
      <c r="K208" s="231"/>
      <c r="L208" s="41"/>
      <c r="M208" s="232" t="s">
        <v>1</v>
      </c>
      <c r="N208" s="233" t="s">
        <v>38</v>
      </c>
      <c r="O208" s="88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6" t="s">
        <v>187</v>
      </c>
      <c r="AT208" s="236" t="s">
        <v>184</v>
      </c>
      <c r="AU208" s="236" t="s">
        <v>194</v>
      </c>
      <c r="AY208" s="14" t="s">
        <v>182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4" t="s">
        <v>80</v>
      </c>
      <c r="BK208" s="237">
        <f>ROUND(I208*H208,2)</f>
        <v>0</v>
      </c>
      <c r="BL208" s="14" t="s">
        <v>187</v>
      </c>
      <c r="BM208" s="236" t="s">
        <v>5032</v>
      </c>
    </row>
    <row r="209" s="2" customFormat="1" ht="16.5" customHeight="1">
      <c r="A209" s="35"/>
      <c r="B209" s="36"/>
      <c r="C209" s="224" t="s">
        <v>660</v>
      </c>
      <c r="D209" s="224" t="s">
        <v>184</v>
      </c>
      <c r="E209" s="225" t="s">
        <v>5033</v>
      </c>
      <c r="F209" s="226" t="s">
        <v>5034</v>
      </c>
      <c r="G209" s="227" t="s">
        <v>1177</v>
      </c>
      <c r="H209" s="228">
        <v>2</v>
      </c>
      <c r="I209" s="229"/>
      <c r="J209" s="230">
        <f>ROUND(I209*H209,2)</f>
        <v>0</v>
      </c>
      <c r="K209" s="231"/>
      <c r="L209" s="41"/>
      <c r="M209" s="232" t="s">
        <v>1</v>
      </c>
      <c r="N209" s="233" t="s">
        <v>38</v>
      </c>
      <c r="O209" s="88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6" t="s">
        <v>187</v>
      </c>
      <c r="AT209" s="236" t="s">
        <v>184</v>
      </c>
      <c r="AU209" s="236" t="s">
        <v>194</v>
      </c>
      <c r="AY209" s="14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4" t="s">
        <v>80</v>
      </c>
      <c r="BK209" s="237">
        <f>ROUND(I209*H209,2)</f>
        <v>0</v>
      </c>
      <c r="BL209" s="14" t="s">
        <v>187</v>
      </c>
      <c r="BM209" s="236" t="s">
        <v>5035</v>
      </c>
    </row>
    <row r="210" s="2" customFormat="1" ht="16.5" customHeight="1">
      <c r="A210" s="35"/>
      <c r="B210" s="36"/>
      <c r="C210" s="224" t="s">
        <v>664</v>
      </c>
      <c r="D210" s="224" t="s">
        <v>184</v>
      </c>
      <c r="E210" s="225" t="s">
        <v>5036</v>
      </c>
      <c r="F210" s="226" t="s">
        <v>5037</v>
      </c>
      <c r="G210" s="227" t="s">
        <v>1177</v>
      </c>
      <c r="H210" s="228">
        <v>2</v>
      </c>
      <c r="I210" s="229"/>
      <c r="J210" s="230">
        <f>ROUND(I210*H210,2)</f>
        <v>0</v>
      </c>
      <c r="K210" s="231"/>
      <c r="L210" s="41"/>
      <c r="M210" s="232" t="s">
        <v>1</v>
      </c>
      <c r="N210" s="233" t="s">
        <v>38</v>
      </c>
      <c r="O210" s="88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6" t="s">
        <v>187</v>
      </c>
      <c r="AT210" s="236" t="s">
        <v>184</v>
      </c>
      <c r="AU210" s="236" t="s">
        <v>194</v>
      </c>
      <c r="AY210" s="14" t="s">
        <v>182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4" t="s">
        <v>80</v>
      </c>
      <c r="BK210" s="237">
        <f>ROUND(I210*H210,2)</f>
        <v>0</v>
      </c>
      <c r="BL210" s="14" t="s">
        <v>187</v>
      </c>
      <c r="BM210" s="236" t="s">
        <v>5038</v>
      </c>
    </row>
    <row r="211" s="2" customFormat="1" ht="16.5" customHeight="1">
      <c r="A211" s="35"/>
      <c r="B211" s="36"/>
      <c r="C211" s="224" t="s">
        <v>668</v>
      </c>
      <c r="D211" s="224" t="s">
        <v>184</v>
      </c>
      <c r="E211" s="225" t="s">
        <v>5039</v>
      </c>
      <c r="F211" s="226" t="s">
        <v>5040</v>
      </c>
      <c r="G211" s="227" t="s">
        <v>1177</v>
      </c>
      <c r="H211" s="228">
        <v>1</v>
      </c>
      <c r="I211" s="229"/>
      <c r="J211" s="230">
        <f>ROUND(I211*H211,2)</f>
        <v>0</v>
      </c>
      <c r="K211" s="231"/>
      <c r="L211" s="41"/>
      <c r="M211" s="232" t="s">
        <v>1</v>
      </c>
      <c r="N211" s="233" t="s">
        <v>38</v>
      </c>
      <c r="O211" s="88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6" t="s">
        <v>187</v>
      </c>
      <c r="AT211" s="236" t="s">
        <v>184</v>
      </c>
      <c r="AU211" s="236" t="s">
        <v>194</v>
      </c>
      <c r="AY211" s="14" t="s">
        <v>182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4" t="s">
        <v>80</v>
      </c>
      <c r="BK211" s="237">
        <f>ROUND(I211*H211,2)</f>
        <v>0</v>
      </c>
      <c r="BL211" s="14" t="s">
        <v>187</v>
      </c>
      <c r="BM211" s="236" t="s">
        <v>5041</v>
      </c>
    </row>
    <row r="212" s="2" customFormat="1" ht="21.75" customHeight="1">
      <c r="A212" s="35"/>
      <c r="B212" s="36"/>
      <c r="C212" s="224" t="s">
        <v>672</v>
      </c>
      <c r="D212" s="224" t="s">
        <v>184</v>
      </c>
      <c r="E212" s="225" t="s">
        <v>5042</v>
      </c>
      <c r="F212" s="226" t="s">
        <v>5043</v>
      </c>
      <c r="G212" s="227" t="s">
        <v>236</v>
      </c>
      <c r="H212" s="228">
        <v>200</v>
      </c>
      <c r="I212" s="229"/>
      <c r="J212" s="230">
        <f>ROUND(I212*H212,2)</f>
        <v>0</v>
      </c>
      <c r="K212" s="231"/>
      <c r="L212" s="41"/>
      <c r="M212" s="232" t="s">
        <v>1</v>
      </c>
      <c r="N212" s="233" t="s">
        <v>38</v>
      </c>
      <c r="O212" s="88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6" t="s">
        <v>187</v>
      </c>
      <c r="AT212" s="236" t="s">
        <v>184</v>
      </c>
      <c r="AU212" s="236" t="s">
        <v>194</v>
      </c>
      <c r="AY212" s="14" t="s">
        <v>182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4" t="s">
        <v>80</v>
      </c>
      <c r="BK212" s="237">
        <f>ROUND(I212*H212,2)</f>
        <v>0</v>
      </c>
      <c r="BL212" s="14" t="s">
        <v>187</v>
      </c>
      <c r="BM212" s="236" t="s">
        <v>5044</v>
      </c>
    </row>
    <row r="213" s="2" customFormat="1" ht="21.75" customHeight="1">
      <c r="A213" s="35"/>
      <c r="B213" s="36"/>
      <c r="C213" s="224" t="s">
        <v>674</v>
      </c>
      <c r="D213" s="224" t="s">
        <v>184</v>
      </c>
      <c r="E213" s="225" t="s">
        <v>5045</v>
      </c>
      <c r="F213" s="226" t="s">
        <v>5046</v>
      </c>
      <c r="G213" s="227" t="s">
        <v>236</v>
      </c>
      <c r="H213" s="228">
        <v>100</v>
      </c>
      <c r="I213" s="229"/>
      <c r="J213" s="230">
        <f>ROUND(I213*H213,2)</f>
        <v>0</v>
      </c>
      <c r="K213" s="231"/>
      <c r="L213" s="41"/>
      <c r="M213" s="232" t="s">
        <v>1</v>
      </c>
      <c r="N213" s="233" t="s">
        <v>38</v>
      </c>
      <c r="O213" s="88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6" t="s">
        <v>187</v>
      </c>
      <c r="AT213" s="236" t="s">
        <v>184</v>
      </c>
      <c r="AU213" s="236" t="s">
        <v>194</v>
      </c>
      <c r="AY213" s="14" t="s">
        <v>182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4" t="s">
        <v>80</v>
      </c>
      <c r="BK213" s="237">
        <f>ROUND(I213*H213,2)</f>
        <v>0</v>
      </c>
      <c r="BL213" s="14" t="s">
        <v>187</v>
      </c>
      <c r="BM213" s="236" t="s">
        <v>5047</v>
      </c>
    </row>
    <row r="214" s="2" customFormat="1" ht="16.5" customHeight="1">
      <c r="A214" s="35"/>
      <c r="B214" s="36"/>
      <c r="C214" s="224" t="s">
        <v>678</v>
      </c>
      <c r="D214" s="224" t="s">
        <v>184</v>
      </c>
      <c r="E214" s="225" t="s">
        <v>5048</v>
      </c>
      <c r="F214" s="226" t="s">
        <v>5049</v>
      </c>
      <c r="G214" s="227" t="s">
        <v>1177</v>
      </c>
      <c r="H214" s="228">
        <v>2</v>
      </c>
      <c r="I214" s="229"/>
      <c r="J214" s="230">
        <f>ROUND(I214*H214,2)</f>
        <v>0</v>
      </c>
      <c r="K214" s="231"/>
      <c r="L214" s="41"/>
      <c r="M214" s="232" t="s">
        <v>1</v>
      </c>
      <c r="N214" s="233" t="s">
        <v>38</v>
      </c>
      <c r="O214" s="88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6" t="s">
        <v>187</v>
      </c>
      <c r="AT214" s="236" t="s">
        <v>184</v>
      </c>
      <c r="AU214" s="236" t="s">
        <v>194</v>
      </c>
      <c r="AY214" s="14" t="s">
        <v>182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4" t="s">
        <v>80</v>
      </c>
      <c r="BK214" s="237">
        <f>ROUND(I214*H214,2)</f>
        <v>0</v>
      </c>
      <c r="BL214" s="14" t="s">
        <v>187</v>
      </c>
      <c r="BM214" s="236" t="s">
        <v>5050</v>
      </c>
    </row>
    <row r="215" s="12" customFormat="1" ht="20.88" customHeight="1">
      <c r="A215" s="12"/>
      <c r="B215" s="208"/>
      <c r="C215" s="209"/>
      <c r="D215" s="210" t="s">
        <v>72</v>
      </c>
      <c r="E215" s="222" t="s">
        <v>5051</v>
      </c>
      <c r="F215" s="222" t="s">
        <v>5052</v>
      </c>
      <c r="G215" s="209"/>
      <c r="H215" s="209"/>
      <c r="I215" s="212"/>
      <c r="J215" s="223">
        <f>BK215</f>
        <v>0</v>
      </c>
      <c r="K215" s="209"/>
      <c r="L215" s="214"/>
      <c r="M215" s="215"/>
      <c r="N215" s="216"/>
      <c r="O215" s="216"/>
      <c r="P215" s="217">
        <f>SUM(P216:P217)</f>
        <v>0</v>
      </c>
      <c r="Q215" s="216"/>
      <c r="R215" s="217">
        <f>SUM(R216:R217)</f>
        <v>0</v>
      </c>
      <c r="S215" s="216"/>
      <c r="T215" s="218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9" t="s">
        <v>80</v>
      </c>
      <c r="AT215" s="220" t="s">
        <v>72</v>
      </c>
      <c r="AU215" s="220" t="s">
        <v>82</v>
      </c>
      <c r="AY215" s="219" t="s">
        <v>182</v>
      </c>
      <c r="BK215" s="221">
        <f>SUM(BK216:BK217)</f>
        <v>0</v>
      </c>
    </row>
    <row r="216" s="2" customFormat="1" ht="16.5" customHeight="1">
      <c r="A216" s="35"/>
      <c r="B216" s="36"/>
      <c r="C216" s="224" t="s">
        <v>682</v>
      </c>
      <c r="D216" s="224" t="s">
        <v>184</v>
      </c>
      <c r="E216" s="225" t="s">
        <v>5053</v>
      </c>
      <c r="F216" s="226" t="s">
        <v>5054</v>
      </c>
      <c r="G216" s="227" t="s">
        <v>1177</v>
      </c>
      <c r="H216" s="228">
        <v>5</v>
      </c>
      <c r="I216" s="229"/>
      <c r="J216" s="230">
        <f>ROUND(I216*H216,2)</f>
        <v>0</v>
      </c>
      <c r="K216" s="231"/>
      <c r="L216" s="41"/>
      <c r="M216" s="232" t="s">
        <v>1</v>
      </c>
      <c r="N216" s="233" t="s">
        <v>38</v>
      </c>
      <c r="O216" s="88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6" t="s">
        <v>187</v>
      </c>
      <c r="AT216" s="236" t="s">
        <v>184</v>
      </c>
      <c r="AU216" s="236" t="s">
        <v>194</v>
      </c>
      <c r="AY216" s="14" t="s">
        <v>182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4" t="s">
        <v>80</v>
      </c>
      <c r="BK216" s="237">
        <f>ROUND(I216*H216,2)</f>
        <v>0</v>
      </c>
      <c r="BL216" s="14" t="s">
        <v>187</v>
      </c>
      <c r="BM216" s="236" t="s">
        <v>5055</v>
      </c>
    </row>
    <row r="217" s="2" customFormat="1" ht="16.5" customHeight="1">
      <c r="A217" s="35"/>
      <c r="B217" s="36"/>
      <c r="C217" s="224" t="s">
        <v>686</v>
      </c>
      <c r="D217" s="224" t="s">
        <v>184</v>
      </c>
      <c r="E217" s="225" t="s">
        <v>5056</v>
      </c>
      <c r="F217" s="226" t="s">
        <v>5057</v>
      </c>
      <c r="G217" s="227" t="s">
        <v>236</v>
      </c>
      <c r="H217" s="228">
        <v>150</v>
      </c>
      <c r="I217" s="229"/>
      <c r="J217" s="230">
        <f>ROUND(I217*H217,2)</f>
        <v>0</v>
      </c>
      <c r="K217" s="231"/>
      <c r="L217" s="41"/>
      <c r="M217" s="232" t="s">
        <v>1</v>
      </c>
      <c r="N217" s="233" t="s">
        <v>38</v>
      </c>
      <c r="O217" s="88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6" t="s">
        <v>187</v>
      </c>
      <c r="AT217" s="236" t="s">
        <v>184</v>
      </c>
      <c r="AU217" s="236" t="s">
        <v>194</v>
      </c>
      <c r="AY217" s="14" t="s">
        <v>182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4" t="s">
        <v>80</v>
      </c>
      <c r="BK217" s="237">
        <f>ROUND(I217*H217,2)</f>
        <v>0</v>
      </c>
      <c r="BL217" s="14" t="s">
        <v>187</v>
      </c>
      <c r="BM217" s="236" t="s">
        <v>5058</v>
      </c>
    </row>
    <row r="218" s="12" customFormat="1" ht="20.88" customHeight="1">
      <c r="A218" s="12"/>
      <c r="B218" s="208"/>
      <c r="C218" s="209"/>
      <c r="D218" s="210" t="s">
        <v>72</v>
      </c>
      <c r="E218" s="222" t="s">
        <v>5059</v>
      </c>
      <c r="F218" s="222" t="s">
        <v>5060</v>
      </c>
      <c r="G218" s="209"/>
      <c r="H218" s="209"/>
      <c r="I218" s="212"/>
      <c r="J218" s="223">
        <f>BK218</f>
        <v>0</v>
      </c>
      <c r="K218" s="209"/>
      <c r="L218" s="214"/>
      <c r="M218" s="215"/>
      <c r="N218" s="216"/>
      <c r="O218" s="216"/>
      <c r="P218" s="217">
        <f>SUM(P219:P220)</f>
        <v>0</v>
      </c>
      <c r="Q218" s="216"/>
      <c r="R218" s="217">
        <f>SUM(R219:R220)</f>
        <v>0</v>
      </c>
      <c r="S218" s="216"/>
      <c r="T218" s="218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9" t="s">
        <v>80</v>
      </c>
      <c r="AT218" s="220" t="s">
        <v>72</v>
      </c>
      <c r="AU218" s="220" t="s">
        <v>82</v>
      </c>
      <c r="AY218" s="219" t="s">
        <v>182</v>
      </c>
      <c r="BK218" s="221">
        <f>SUM(BK219:BK220)</f>
        <v>0</v>
      </c>
    </row>
    <row r="219" s="2" customFormat="1" ht="16.5" customHeight="1">
      <c r="A219" s="35"/>
      <c r="B219" s="36"/>
      <c r="C219" s="224" t="s">
        <v>690</v>
      </c>
      <c r="D219" s="224" t="s">
        <v>184</v>
      </c>
      <c r="E219" s="225" t="s">
        <v>5061</v>
      </c>
      <c r="F219" s="226" t="s">
        <v>5054</v>
      </c>
      <c r="G219" s="227" t="s">
        <v>1177</v>
      </c>
      <c r="H219" s="228">
        <v>9</v>
      </c>
      <c r="I219" s="229"/>
      <c r="J219" s="230">
        <f>ROUND(I219*H219,2)</f>
        <v>0</v>
      </c>
      <c r="K219" s="231"/>
      <c r="L219" s="41"/>
      <c r="M219" s="232" t="s">
        <v>1</v>
      </c>
      <c r="N219" s="233" t="s">
        <v>38</v>
      </c>
      <c r="O219" s="88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6" t="s">
        <v>187</v>
      </c>
      <c r="AT219" s="236" t="s">
        <v>184</v>
      </c>
      <c r="AU219" s="236" t="s">
        <v>194</v>
      </c>
      <c r="AY219" s="14" t="s">
        <v>182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4" t="s">
        <v>80</v>
      </c>
      <c r="BK219" s="237">
        <f>ROUND(I219*H219,2)</f>
        <v>0</v>
      </c>
      <c r="BL219" s="14" t="s">
        <v>187</v>
      </c>
      <c r="BM219" s="236" t="s">
        <v>5062</v>
      </c>
    </row>
    <row r="220" s="2" customFormat="1" ht="16.5" customHeight="1">
      <c r="A220" s="35"/>
      <c r="B220" s="36"/>
      <c r="C220" s="224" t="s">
        <v>694</v>
      </c>
      <c r="D220" s="224" t="s">
        <v>184</v>
      </c>
      <c r="E220" s="225" t="s">
        <v>5063</v>
      </c>
      <c r="F220" s="226" t="s">
        <v>5064</v>
      </c>
      <c r="G220" s="227" t="s">
        <v>236</v>
      </c>
      <c r="H220" s="228">
        <v>305</v>
      </c>
      <c r="I220" s="229"/>
      <c r="J220" s="230">
        <f>ROUND(I220*H220,2)</f>
        <v>0</v>
      </c>
      <c r="K220" s="231"/>
      <c r="L220" s="41"/>
      <c r="M220" s="232" t="s">
        <v>1</v>
      </c>
      <c r="N220" s="233" t="s">
        <v>38</v>
      </c>
      <c r="O220" s="88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6" t="s">
        <v>187</v>
      </c>
      <c r="AT220" s="236" t="s">
        <v>184</v>
      </c>
      <c r="AU220" s="236" t="s">
        <v>194</v>
      </c>
      <c r="AY220" s="14" t="s">
        <v>182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4" t="s">
        <v>80</v>
      </c>
      <c r="BK220" s="237">
        <f>ROUND(I220*H220,2)</f>
        <v>0</v>
      </c>
      <c r="BL220" s="14" t="s">
        <v>187</v>
      </c>
      <c r="BM220" s="236" t="s">
        <v>5065</v>
      </c>
    </row>
    <row r="221" s="12" customFormat="1" ht="20.88" customHeight="1">
      <c r="A221" s="12"/>
      <c r="B221" s="208"/>
      <c r="C221" s="209"/>
      <c r="D221" s="210" t="s">
        <v>72</v>
      </c>
      <c r="E221" s="222" t="s">
        <v>5066</v>
      </c>
      <c r="F221" s="222" t="s">
        <v>5067</v>
      </c>
      <c r="G221" s="209"/>
      <c r="H221" s="209"/>
      <c r="I221" s="212"/>
      <c r="J221" s="223">
        <f>BK221</f>
        <v>0</v>
      </c>
      <c r="K221" s="209"/>
      <c r="L221" s="214"/>
      <c r="M221" s="215"/>
      <c r="N221" s="216"/>
      <c r="O221" s="216"/>
      <c r="P221" s="217">
        <f>SUM(P222:P228)</f>
        <v>0</v>
      </c>
      <c r="Q221" s="216"/>
      <c r="R221" s="217">
        <f>SUM(R222:R228)</f>
        <v>0</v>
      </c>
      <c r="S221" s="216"/>
      <c r="T221" s="218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9" t="s">
        <v>80</v>
      </c>
      <c r="AT221" s="220" t="s">
        <v>72</v>
      </c>
      <c r="AU221" s="220" t="s">
        <v>82</v>
      </c>
      <c r="AY221" s="219" t="s">
        <v>182</v>
      </c>
      <c r="BK221" s="221">
        <f>SUM(BK222:BK228)</f>
        <v>0</v>
      </c>
    </row>
    <row r="222" s="2" customFormat="1" ht="16.5" customHeight="1">
      <c r="A222" s="35"/>
      <c r="B222" s="36"/>
      <c r="C222" s="224" t="s">
        <v>699</v>
      </c>
      <c r="D222" s="224" t="s">
        <v>184</v>
      </c>
      <c r="E222" s="225" t="s">
        <v>5068</v>
      </c>
      <c r="F222" s="226" t="s">
        <v>5054</v>
      </c>
      <c r="G222" s="227" t="s">
        <v>1177</v>
      </c>
      <c r="H222" s="228">
        <v>9</v>
      </c>
      <c r="I222" s="229"/>
      <c r="J222" s="230">
        <f>ROUND(I222*H222,2)</f>
        <v>0</v>
      </c>
      <c r="K222" s="231"/>
      <c r="L222" s="41"/>
      <c r="M222" s="232" t="s">
        <v>1</v>
      </c>
      <c r="N222" s="233" t="s">
        <v>38</v>
      </c>
      <c r="O222" s="88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6" t="s">
        <v>187</v>
      </c>
      <c r="AT222" s="236" t="s">
        <v>184</v>
      </c>
      <c r="AU222" s="236" t="s">
        <v>194</v>
      </c>
      <c r="AY222" s="14" t="s">
        <v>182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4" t="s">
        <v>80</v>
      </c>
      <c r="BK222" s="237">
        <f>ROUND(I222*H222,2)</f>
        <v>0</v>
      </c>
      <c r="BL222" s="14" t="s">
        <v>187</v>
      </c>
      <c r="BM222" s="236" t="s">
        <v>5069</v>
      </c>
    </row>
    <row r="223" s="2" customFormat="1" ht="16.5" customHeight="1">
      <c r="A223" s="35"/>
      <c r="B223" s="36"/>
      <c r="C223" s="224" t="s">
        <v>703</v>
      </c>
      <c r="D223" s="224" t="s">
        <v>184</v>
      </c>
      <c r="E223" s="225" t="s">
        <v>5070</v>
      </c>
      <c r="F223" s="226" t="s">
        <v>5064</v>
      </c>
      <c r="G223" s="227" t="s">
        <v>236</v>
      </c>
      <c r="H223" s="228">
        <v>305</v>
      </c>
      <c r="I223" s="229"/>
      <c r="J223" s="230">
        <f>ROUND(I223*H223,2)</f>
        <v>0</v>
      </c>
      <c r="K223" s="231"/>
      <c r="L223" s="41"/>
      <c r="M223" s="232" t="s">
        <v>1</v>
      </c>
      <c r="N223" s="233" t="s">
        <v>38</v>
      </c>
      <c r="O223" s="88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6" t="s">
        <v>187</v>
      </c>
      <c r="AT223" s="236" t="s">
        <v>184</v>
      </c>
      <c r="AU223" s="236" t="s">
        <v>194</v>
      </c>
      <c r="AY223" s="14" t="s">
        <v>182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4" t="s">
        <v>80</v>
      </c>
      <c r="BK223" s="237">
        <f>ROUND(I223*H223,2)</f>
        <v>0</v>
      </c>
      <c r="BL223" s="14" t="s">
        <v>187</v>
      </c>
      <c r="BM223" s="236" t="s">
        <v>5071</v>
      </c>
    </row>
    <row r="224" s="2" customFormat="1" ht="16.5" customHeight="1">
      <c r="A224" s="35"/>
      <c r="B224" s="36"/>
      <c r="C224" s="224" t="s">
        <v>707</v>
      </c>
      <c r="D224" s="224" t="s">
        <v>184</v>
      </c>
      <c r="E224" s="225" t="s">
        <v>5072</v>
      </c>
      <c r="F224" s="226" t="s">
        <v>5073</v>
      </c>
      <c r="G224" s="227" t="s">
        <v>1177</v>
      </c>
      <c r="H224" s="228">
        <v>30</v>
      </c>
      <c r="I224" s="229"/>
      <c r="J224" s="230">
        <f>ROUND(I224*H224,2)</f>
        <v>0</v>
      </c>
      <c r="K224" s="231"/>
      <c r="L224" s="41"/>
      <c r="M224" s="232" t="s">
        <v>1</v>
      </c>
      <c r="N224" s="233" t="s">
        <v>38</v>
      </c>
      <c r="O224" s="88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6" t="s">
        <v>187</v>
      </c>
      <c r="AT224" s="236" t="s">
        <v>184</v>
      </c>
      <c r="AU224" s="236" t="s">
        <v>194</v>
      </c>
      <c r="AY224" s="14" t="s">
        <v>182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4" t="s">
        <v>80</v>
      </c>
      <c r="BK224" s="237">
        <f>ROUND(I224*H224,2)</f>
        <v>0</v>
      </c>
      <c r="BL224" s="14" t="s">
        <v>187</v>
      </c>
      <c r="BM224" s="236" t="s">
        <v>5074</v>
      </c>
    </row>
    <row r="225" s="2" customFormat="1" ht="16.5" customHeight="1">
      <c r="A225" s="35"/>
      <c r="B225" s="36"/>
      <c r="C225" s="224" t="s">
        <v>711</v>
      </c>
      <c r="D225" s="224" t="s">
        <v>184</v>
      </c>
      <c r="E225" s="225" t="s">
        <v>5075</v>
      </c>
      <c r="F225" s="226" t="s">
        <v>5076</v>
      </c>
      <c r="G225" s="227" t="s">
        <v>1177</v>
      </c>
      <c r="H225" s="228">
        <v>30</v>
      </c>
      <c r="I225" s="229"/>
      <c r="J225" s="230">
        <f>ROUND(I225*H225,2)</f>
        <v>0</v>
      </c>
      <c r="K225" s="231"/>
      <c r="L225" s="41"/>
      <c r="M225" s="232" t="s">
        <v>1</v>
      </c>
      <c r="N225" s="233" t="s">
        <v>38</v>
      </c>
      <c r="O225" s="88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6" t="s">
        <v>187</v>
      </c>
      <c r="AT225" s="236" t="s">
        <v>184</v>
      </c>
      <c r="AU225" s="236" t="s">
        <v>194</v>
      </c>
      <c r="AY225" s="14" t="s">
        <v>182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4" t="s">
        <v>80</v>
      </c>
      <c r="BK225" s="237">
        <f>ROUND(I225*H225,2)</f>
        <v>0</v>
      </c>
      <c r="BL225" s="14" t="s">
        <v>187</v>
      </c>
      <c r="BM225" s="236" t="s">
        <v>5077</v>
      </c>
    </row>
    <row r="226" s="2" customFormat="1" ht="16.5" customHeight="1">
      <c r="A226" s="35"/>
      <c r="B226" s="36"/>
      <c r="C226" s="224" t="s">
        <v>715</v>
      </c>
      <c r="D226" s="224" t="s">
        <v>184</v>
      </c>
      <c r="E226" s="225" t="s">
        <v>5078</v>
      </c>
      <c r="F226" s="226" t="s">
        <v>5079</v>
      </c>
      <c r="G226" s="227" t="s">
        <v>1177</v>
      </c>
      <c r="H226" s="228">
        <v>30</v>
      </c>
      <c r="I226" s="229"/>
      <c r="J226" s="230">
        <f>ROUND(I226*H226,2)</f>
        <v>0</v>
      </c>
      <c r="K226" s="231"/>
      <c r="L226" s="41"/>
      <c r="M226" s="232" t="s">
        <v>1</v>
      </c>
      <c r="N226" s="233" t="s">
        <v>38</v>
      </c>
      <c r="O226" s="88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6" t="s">
        <v>187</v>
      </c>
      <c r="AT226" s="236" t="s">
        <v>184</v>
      </c>
      <c r="AU226" s="236" t="s">
        <v>194</v>
      </c>
      <c r="AY226" s="14" t="s">
        <v>182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4" t="s">
        <v>80</v>
      </c>
      <c r="BK226" s="237">
        <f>ROUND(I226*H226,2)</f>
        <v>0</v>
      </c>
      <c r="BL226" s="14" t="s">
        <v>187</v>
      </c>
      <c r="BM226" s="236" t="s">
        <v>5080</v>
      </c>
    </row>
    <row r="227" s="2" customFormat="1" ht="24.15" customHeight="1">
      <c r="A227" s="35"/>
      <c r="B227" s="36"/>
      <c r="C227" s="224" t="s">
        <v>719</v>
      </c>
      <c r="D227" s="224" t="s">
        <v>184</v>
      </c>
      <c r="E227" s="225" t="s">
        <v>5081</v>
      </c>
      <c r="F227" s="226" t="s">
        <v>5082</v>
      </c>
      <c r="G227" s="227" t="s">
        <v>1177</v>
      </c>
      <c r="H227" s="228">
        <v>30</v>
      </c>
      <c r="I227" s="229"/>
      <c r="J227" s="230">
        <f>ROUND(I227*H227,2)</f>
        <v>0</v>
      </c>
      <c r="K227" s="231"/>
      <c r="L227" s="41"/>
      <c r="M227" s="232" t="s">
        <v>1</v>
      </c>
      <c r="N227" s="233" t="s">
        <v>38</v>
      </c>
      <c r="O227" s="88"/>
      <c r="P227" s="234">
        <f>O227*H227</f>
        <v>0</v>
      </c>
      <c r="Q227" s="234">
        <v>0</v>
      </c>
      <c r="R227" s="234">
        <f>Q227*H227</f>
        <v>0</v>
      </c>
      <c r="S227" s="234">
        <v>0</v>
      </c>
      <c r="T227" s="23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6" t="s">
        <v>187</v>
      </c>
      <c r="AT227" s="236" t="s">
        <v>184</v>
      </c>
      <c r="AU227" s="236" t="s">
        <v>194</v>
      </c>
      <c r="AY227" s="14" t="s">
        <v>182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4" t="s">
        <v>80</v>
      </c>
      <c r="BK227" s="237">
        <f>ROUND(I227*H227,2)</f>
        <v>0</v>
      </c>
      <c r="BL227" s="14" t="s">
        <v>187</v>
      </c>
      <c r="BM227" s="236" t="s">
        <v>5083</v>
      </c>
    </row>
    <row r="228" s="2" customFormat="1" ht="16.5" customHeight="1">
      <c r="A228" s="35"/>
      <c r="B228" s="36"/>
      <c r="C228" s="224" t="s">
        <v>723</v>
      </c>
      <c r="D228" s="224" t="s">
        <v>184</v>
      </c>
      <c r="E228" s="225" t="s">
        <v>5084</v>
      </c>
      <c r="F228" s="226" t="s">
        <v>5085</v>
      </c>
      <c r="G228" s="227" t="s">
        <v>236</v>
      </c>
      <c r="H228" s="228">
        <v>600</v>
      </c>
      <c r="I228" s="229"/>
      <c r="J228" s="230">
        <f>ROUND(I228*H228,2)</f>
        <v>0</v>
      </c>
      <c r="K228" s="231"/>
      <c r="L228" s="41"/>
      <c r="M228" s="232" t="s">
        <v>1</v>
      </c>
      <c r="N228" s="233" t="s">
        <v>38</v>
      </c>
      <c r="O228" s="88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6" t="s">
        <v>187</v>
      </c>
      <c r="AT228" s="236" t="s">
        <v>184</v>
      </c>
      <c r="AU228" s="236" t="s">
        <v>194</v>
      </c>
      <c r="AY228" s="14" t="s">
        <v>182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4" t="s">
        <v>80</v>
      </c>
      <c r="BK228" s="237">
        <f>ROUND(I228*H228,2)</f>
        <v>0</v>
      </c>
      <c r="BL228" s="14" t="s">
        <v>187</v>
      </c>
      <c r="BM228" s="236" t="s">
        <v>5086</v>
      </c>
    </row>
    <row r="229" s="12" customFormat="1" ht="20.88" customHeight="1">
      <c r="A229" s="12"/>
      <c r="B229" s="208"/>
      <c r="C229" s="209"/>
      <c r="D229" s="210" t="s">
        <v>72</v>
      </c>
      <c r="E229" s="222" t="s">
        <v>5087</v>
      </c>
      <c r="F229" s="222" t="s">
        <v>5088</v>
      </c>
      <c r="G229" s="209"/>
      <c r="H229" s="209"/>
      <c r="I229" s="212"/>
      <c r="J229" s="223">
        <f>BK229</f>
        <v>0</v>
      </c>
      <c r="K229" s="209"/>
      <c r="L229" s="214"/>
      <c r="M229" s="215"/>
      <c r="N229" s="216"/>
      <c r="O229" s="216"/>
      <c r="P229" s="217">
        <f>SUM(P230:P236)</f>
        <v>0</v>
      </c>
      <c r="Q229" s="216"/>
      <c r="R229" s="217">
        <f>SUM(R230:R236)</f>
        <v>0</v>
      </c>
      <c r="S229" s="216"/>
      <c r="T229" s="218">
        <f>SUM(T230:T236)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9" t="s">
        <v>80</v>
      </c>
      <c r="AT229" s="220" t="s">
        <v>72</v>
      </c>
      <c r="AU229" s="220" t="s">
        <v>82</v>
      </c>
      <c r="AY229" s="219" t="s">
        <v>182</v>
      </c>
      <c r="BK229" s="221">
        <f>SUM(BK230:BK236)</f>
        <v>0</v>
      </c>
    </row>
    <row r="230" s="2" customFormat="1" ht="16.5" customHeight="1">
      <c r="A230" s="35"/>
      <c r="B230" s="36"/>
      <c r="C230" s="224" t="s">
        <v>727</v>
      </c>
      <c r="D230" s="224" t="s">
        <v>184</v>
      </c>
      <c r="E230" s="225" t="s">
        <v>5089</v>
      </c>
      <c r="F230" s="226" t="s">
        <v>5090</v>
      </c>
      <c r="G230" s="227" t="s">
        <v>1177</v>
      </c>
      <c r="H230" s="228">
        <v>16</v>
      </c>
      <c r="I230" s="229"/>
      <c r="J230" s="230">
        <f>ROUND(I230*H230,2)</f>
        <v>0</v>
      </c>
      <c r="K230" s="231"/>
      <c r="L230" s="41"/>
      <c r="M230" s="232" t="s">
        <v>1</v>
      </c>
      <c r="N230" s="233" t="s">
        <v>38</v>
      </c>
      <c r="O230" s="88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6" t="s">
        <v>187</v>
      </c>
      <c r="AT230" s="236" t="s">
        <v>184</v>
      </c>
      <c r="AU230" s="236" t="s">
        <v>194</v>
      </c>
      <c r="AY230" s="14" t="s">
        <v>182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4" t="s">
        <v>80</v>
      </c>
      <c r="BK230" s="237">
        <f>ROUND(I230*H230,2)</f>
        <v>0</v>
      </c>
      <c r="BL230" s="14" t="s">
        <v>187</v>
      </c>
      <c r="BM230" s="236" t="s">
        <v>5091</v>
      </c>
    </row>
    <row r="231" s="2" customFormat="1" ht="16.5" customHeight="1">
      <c r="A231" s="35"/>
      <c r="B231" s="36"/>
      <c r="C231" s="224" t="s">
        <v>731</v>
      </c>
      <c r="D231" s="224" t="s">
        <v>184</v>
      </c>
      <c r="E231" s="225" t="s">
        <v>5092</v>
      </c>
      <c r="F231" s="226" t="s">
        <v>5093</v>
      </c>
      <c r="G231" s="227" t="s">
        <v>1177</v>
      </c>
      <c r="H231" s="228">
        <v>16</v>
      </c>
      <c r="I231" s="229"/>
      <c r="J231" s="230">
        <f>ROUND(I231*H231,2)</f>
        <v>0</v>
      </c>
      <c r="K231" s="231"/>
      <c r="L231" s="41"/>
      <c r="M231" s="232" t="s">
        <v>1</v>
      </c>
      <c r="N231" s="233" t="s">
        <v>38</v>
      </c>
      <c r="O231" s="88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6" t="s">
        <v>187</v>
      </c>
      <c r="AT231" s="236" t="s">
        <v>184</v>
      </c>
      <c r="AU231" s="236" t="s">
        <v>194</v>
      </c>
      <c r="AY231" s="14" t="s">
        <v>182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4" t="s">
        <v>80</v>
      </c>
      <c r="BK231" s="237">
        <f>ROUND(I231*H231,2)</f>
        <v>0</v>
      </c>
      <c r="BL231" s="14" t="s">
        <v>187</v>
      </c>
      <c r="BM231" s="236" t="s">
        <v>5094</v>
      </c>
    </row>
    <row r="232" s="2" customFormat="1" ht="16.5" customHeight="1">
      <c r="A232" s="35"/>
      <c r="B232" s="36"/>
      <c r="C232" s="224" t="s">
        <v>735</v>
      </c>
      <c r="D232" s="224" t="s">
        <v>184</v>
      </c>
      <c r="E232" s="225" t="s">
        <v>5095</v>
      </c>
      <c r="F232" s="226" t="s">
        <v>4903</v>
      </c>
      <c r="G232" s="227" t="s">
        <v>236</v>
      </c>
      <c r="H232" s="228">
        <v>400</v>
      </c>
      <c r="I232" s="229"/>
      <c r="J232" s="230">
        <f>ROUND(I232*H232,2)</f>
        <v>0</v>
      </c>
      <c r="K232" s="231"/>
      <c r="L232" s="41"/>
      <c r="M232" s="232" t="s">
        <v>1</v>
      </c>
      <c r="N232" s="233" t="s">
        <v>38</v>
      </c>
      <c r="O232" s="88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6" t="s">
        <v>187</v>
      </c>
      <c r="AT232" s="236" t="s">
        <v>184</v>
      </c>
      <c r="AU232" s="236" t="s">
        <v>194</v>
      </c>
      <c r="AY232" s="14" t="s">
        <v>182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4" t="s">
        <v>80</v>
      </c>
      <c r="BK232" s="237">
        <f>ROUND(I232*H232,2)</f>
        <v>0</v>
      </c>
      <c r="BL232" s="14" t="s">
        <v>187</v>
      </c>
      <c r="BM232" s="236" t="s">
        <v>5096</v>
      </c>
    </row>
    <row r="233" s="2" customFormat="1" ht="16.5" customHeight="1">
      <c r="A233" s="35"/>
      <c r="B233" s="36"/>
      <c r="C233" s="224" t="s">
        <v>739</v>
      </c>
      <c r="D233" s="224" t="s">
        <v>184</v>
      </c>
      <c r="E233" s="225" t="s">
        <v>5097</v>
      </c>
      <c r="F233" s="226" t="s">
        <v>5098</v>
      </c>
      <c r="G233" s="227" t="s">
        <v>1177</v>
      </c>
      <c r="H233" s="228">
        <v>4</v>
      </c>
      <c r="I233" s="229"/>
      <c r="J233" s="230">
        <f>ROUND(I233*H233,2)</f>
        <v>0</v>
      </c>
      <c r="K233" s="231"/>
      <c r="L233" s="41"/>
      <c r="M233" s="232" t="s">
        <v>1</v>
      </c>
      <c r="N233" s="233" t="s">
        <v>38</v>
      </c>
      <c r="O233" s="88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6" t="s">
        <v>187</v>
      </c>
      <c r="AT233" s="236" t="s">
        <v>184</v>
      </c>
      <c r="AU233" s="236" t="s">
        <v>194</v>
      </c>
      <c r="AY233" s="14" t="s">
        <v>182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4" t="s">
        <v>80</v>
      </c>
      <c r="BK233" s="237">
        <f>ROUND(I233*H233,2)</f>
        <v>0</v>
      </c>
      <c r="BL233" s="14" t="s">
        <v>187</v>
      </c>
      <c r="BM233" s="236" t="s">
        <v>5099</v>
      </c>
    </row>
    <row r="234" s="2" customFormat="1" ht="24.15" customHeight="1">
      <c r="A234" s="35"/>
      <c r="B234" s="36"/>
      <c r="C234" s="224" t="s">
        <v>743</v>
      </c>
      <c r="D234" s="224" t="s">
        <v>184</v>
      </c>
      <c r="E234" s="225" t="s">
        <v>5100</v>
      </c>
      <c r="F234" s="226" t="s">
        <v>5101</v>
      </c>
      <c r="G234" s="227" t="s">
        <v>1177</v>
      </c>
      <c r="H234" s="228">
        <v>1</v>
      </c>
      <c r="I234" s="229"/>
      <c r="J234" s="230">
        <f>ROUND(I234*H234,2)</f>
        <v>0</v>
      </c>
      <c r="K234" s="231"/>
      <c r="L234" s="41"/>
      <c r="M234" s="232" t="s">
        <v>1</v>
      </c>
      <c r="N234" s="233" t="s">
        <v>38</v>
      </c>
      <c r="O234" s="88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6" t="s">
        <v>187</v>
      </c>
      <c r="AT234" s="236" t="s">
        <v>184</v>
      </c>
      <c r="AU234" s="236" t="s">
        <v>194</v>
      </c>
      <c r="AY234" s="14" t="s">
        <v>182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4" t="s">
        <v>80</v>
      </c>
      <c r="BK234" s="237">
        <f>ROUND(I234*H234,2)</f>
        <v>0</v>
      </c>
      <c r="BL234" s="14" t="s">
        <v>187</v>
      </c>
      <c r="BM234" s="236" t="s">
        <v>5102</v>
      </c>
    </row>
    <row r="235" s="2" customFormat="1" ht="16.5" customHeight="1">
      <c r="A235" s="35"/>
      <c r="B235" s="36"/>
      <c r="C235" s="224" t="s">
        <v>747</v>
      </c>
      <c r="D235" s="224" t="s">
        <v>184</v>
      </c>
      <c r="E235" s="225" t="s">
        <v>5103</v>
      </c>
      <c r="F235" s="226" t="s">
        <v>5104</v>
      </c>
      <c r="G235" s="227" t="s">
        <v>1</v>
      </c>
      <c r="H235" s="228">
        <v>0</v>
      </c>
      <c r="I235" s="229"/>
      <c r="J235" s="230">
        <f>ROUND(I235*H235,2)</f>
        <v>0</v>
      </c>
      <c r="K235" s="231"/>
      <c r="L235" s="41"/>
      <c r="M235" s="232" t="s">
        <v>1</v>
      </c>
      <c r="N235" s="233" t="s">
        <v>38</v>
      </c>
      <c r="O235" s="88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6" t="s">
        <v>187</v>
      </c>
      <c r="AT235" s="236" t="s">
        <v>184</v>
      </c>
      <c r="AU235" s="236" t="s">
        <v>194</v>
      </c>
      <c r="AY235" s="14" t="s">
        <v>182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4" t="s">
        <v>80</v>
      </c>
      <c r="BK235" s="237">
        <f>ROUND(I235*H235,2)</f>
        <v>0</v>
      </c>
      <c r="BL235" s="14" t="s">
        <v>187</v>
      </c>
      <c r="BM235" s="236" t="s">
        <v>5105</v>
      </c>
    </row>
    <row r="236" s="2" customFormat="1" ht="24.15" customHeight="1">
      <c r="A236" s="35"/>
      <c r="B236" s="36"/>
      <c r="C236" s="224" t="s">
        <v>751</v>
      </c>
      <c r="D236" s="224" t="s">
        <v>184</v>
      </c>
      <c r="E236" s="225" t="s">
        <v>5106</v>
      </c>
      <c r="F236" s="226" t="s">
        <v>5107</v>
      </c>
      <c r="G236" s="227" t="s">
        <v>236</v>
      </c>
      <c r="H236" s="228">
        <v>70</v>
      </c>
      <c r="I236" s="229"/>
      <c r="J236" s="230">
        <f>ROUND(I236*H236,2)</f>
        <v>0</v>
      </c>
      <c r="K236" s="231"/>
      <c r="L236" s="41"/>
      <c r="M236" s="232" t="s">
        <v>1</v>
      </c>
      <c r="N236" s="233" t="s">
        <v>38</v>
      </c>
      <c r="O236" s="88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6" t="s">
        <v>187</v>
      </c>
      <c r="AT236" s="236" t="s">
        <v>184</v>
      </c>
      <c r="AU236" s="236" t="s">
        <v>194</v>
      </c>
      <c r="AY236" s="14" t="s">
        <v>182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4" t="s">
        <v>80</v>
      </c>
      <c r="BK236" s="237">
        <f>ROUND(I236*H236,2)</f>
        <v>0</v>
      </c>
      <c r="BL236" s="14" t="s">
        <v>187</v>
      </c>
      <c r="BM236" s="236" t="s">
        <v>5108</v>
      </c>
    </row>
    <row r="237" s="12" customFormat="1" ht="20.88" customHeight="1">
      <c r="A237" s="12"/>
      <c r="B237" s="208"/>
      <c r="C237" s="209"/>
      <c r="D237" s="210" t="s">
        <v>72</v>
      </c>
      <c r="E237" s="222" t="s">
        <v>5109</v>
      </c>
      <c r="F237" s="222" t="s">
        <v>5110</v>
      </c>
      <c r="G237" s="209"/>
      <c r="H237" s="209"/>
      <c r="I237" s="212"/>
      <c r="J237" s="223">
        <f>BK237</f>
        <v>0</v>
      </c>
      <c r="K237" s="209"/>
      <c r="L237" s="214"/>
      <c r="M237" s="215"/>
      <c r="N237" s="216"/>
      <c r="O237" s="216"/>
      <c r="P237" s="217">
        <f>SUM(P238:P239)</f>
        <v>0</v>
      </c>
      <c r="Q237" s="216"/>
      <c r="R237" s="217">
        <f>SUM(R238:R239)</f>
        <v>0</v>
      </c>
      <c r="S237" s="216"/>
      <c r="T237" s="218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9" t="s">
        <v>80</v>
      </c>
      <c r="AT237" s="220" t="s">
        <v>72</v>
      </c>
      <c r="AU237" s="220" t="s">
        <v>82</v>
      </c>
      <c r="AY237" s="219" t="s">
        <v>182</v>
      </c>
      <c r="BK237" s="221">
        <f>SUM(BK238:BK239)</f>
        <v>0</v>
      </c>
    </row>
    <row r="238" s="2" customFormat="1" ht="24.15" customHeight="1">
      <c r="A238" s="35"/>
      <c r="B238" s="36"/>
      <c r="C238" s="224" t="s">
        <v>755</v>
      </c>
      <c r="D238" s="224" t="s">
        <v>184</v>
      </c>
      <c r="E238" s="225" t="s">
        <v>5111</v>
      </c>
      <c r="F238" s="226" t="s">
        <v>5112</v>
      </c>
      <c r="G238" s="227" t="s">
        <v>1177</v>
      </c>
      <c r="H238" s="228">
        <v>1</v>
      </c>
      <c r="I238" s="229"/>
      <c r="J238" s="230">
        <f>ROUND(I238*H238,2)</f>
        <v>0</v>
      </c>
      <c r="K238" s="231"/>
      <c r="L238" s="41"/>
      <c r="M238" s="232" t="s">
        <v>1</v>
      </c>
      <c r="N238" s="233" t="s">
        <v>38</v>
      </c>
      <c r="O238" s="88"/>
      <c r="P238" s="234">
        <f>O238*H238</f>
        <v>0</v>
      </c>
      <c r="Q238" s="234">
        <v>0</v>
      </c>
      <c r="R238" s="234">
        <f>Q238*H238</f>
        <v>0</v>
      </c>
      <c r="S238" s="234">
        <v>0</v>
      </c>
      <c r="T238" s="23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6" t="s">
        <v>187</v>
      </c>
      <c r="AT238" s="236" t="s">
        <v>184</v>
      </c>
      <c r="AU238" s="236" t="s">
        <v>194</v>
      </c>
      <c r="AY238" s="14" t="s">
        <v>182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4" t="s">
        <v>80</v>
      </c>
      <c r="BK238" s="237">
        <f>ROUND(I238*H238,2)</f>
        <v>0</v>
      </c>
      <c r="BL238" s="14" t="s">
        <v>187</v>
      </c>
      <c r="BM238" s="236" t="s">
        <v>5113</v>
      </c>
    </row>
    <row r="239" s="2" customFormat="1" ht="16.5" customHeight="1">
      <c r="A239" s="35"/>
      <c r="B239" s="36"/>
      <c r="C239" s="224" t="s">
        <v>759</v>
      </c>
      <c r="D239" s="224" t="s">
        <v>184</v>
      </c>
      <c r="E239" s="225" t="s">
        <v>5114</v>
      </c>
      <c r="F239" s="226" t="s">
        <v>5115</v>
      </c>
      <c r="G239" s="227" t="s">
        <v>236</v>
      </c>
      <c r="H239" s="228">
        <v>10</v>
      </c>
      <c r="I239" s="229"/>
      <c r="J239" s="230">
        <f>ROUND(I239*H239,2)</f>
        <v>0</v>
      </c>
      <c r="K239" s="231"/>
      <c r="L239" s="41"/>
      <c r="M239" s="232" t="s">
        <v>1</v>
      </c>
      <c r="N239" s="233" t="s">
        <v>38</v>
      </c>
      <c r="O239" s="88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6" t="s">
        <v>187</v>
      </c>
      <c r="AT239" s="236" t="s">
        <v>184</v>
      </c>
      <c r="AU239" s="236" t="s">
        <v>194</v>
      </c>
      <c r="AY239" s="14" t="s">
        <v>182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4" t="s">
        <v>80</v>
      </c>
      <c r="BK239" s="237">
        <f>ROUND(I239*H239,2)</f>
        <v>0</v>
      </c>
      <c r="BL239" s="14" t="s">
        <v>187</v>
      </c>
      <c r="BM239" s="236" t="s">
        <v>5116</v>
      </c>
    </row>
    <row r="240" s="12" customFormat="1" ht="20.88" customHeight="1">
      <c r="A240" s="12"/>
      <c r="B240" s="208"/>
      <c r="C240" s="209"/>
      <c r="D240" s="210" t="s">
        <v>72</v>
      </c>
      <c r="E240" s="222" t="s">
        <v>5117</v>
      </c>
      <c r="F240" s="222" t="s">
        <v>5118</v>
      </c>
      <c r="G240" s="209"/>
      <c r="H240" s="209"/>
      <c r="I240" s="212"/>
      <c r="J240" s="223">
        <f>BK240</f>
        <v>0</v>
      </c>
      <c r="K240" s="209"/>
      <c r="L240" s="214"/>
      <c r="M240" s="215"/>
      <c r="N240" s="216"/>
      <c r="O240" s="216"/>
      <c r="P240" s="217">
        <f>P241</f>
        <v>0</v>
      </c>
      <c r="Q240" s="216"/>
      <c r="R240" s="217">
        <f>R241</f>
        <v>0</v>
      </c>
      <c r="S240" s="216"/>
      <c r="T240" s="21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9" t="s">
        <v>80</v>
      </c>
      <c r="AT240" s="220" t="s">
        <v>72</v>
      </c>
      <c r="AU240" s="220" t="s">
        <v>82</v>
      </c>
      <c r="AY240" s="219" t="s">
        <v>182</v>
      </c>
      <c r="BK240" s="221">
        <f>BK241</f>
        <v>0</v>
      </c>
    </row>
    <row r="241" s="2" customFormat="1" ht="16.5" customHeight="1">
      <c r="A241" s="35"/>
      <c r="B241" s="36"/>
      <c r="C241" s="224" t="s">
        <v>763</v>
      </c>
      <c r="D241" s="224" t="s">
        <v>184</v>
      </c>
      <c r="E241" s="225" t="s">
        <v>5119</v>
      </c>
      <c r="F241" s="226" t="s">
        <v>4939</v>
      </c>
      <c r="G241" s="227" t="s">
        <v>654</v>
      </c>
      <c r="H241" s="228">
        <v>50</v>
      </c>
      <c r="I241" s="229"/>
      <c r="J241" s="230">
        <f>ROUND(I241*H241,2)</f>
        <v>0</v>
      </c>
      <c r="K241" s="231"/>
      <c r="L241" s="41"/>
      <c r="M241" s="232" t="s">
        <v>1</v>
      </c>
      <c r="N241" s="233" t="s">
        <v>38</v>
      </c>
      <c r="O241" s="88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6" t="s">
        <v>187</v>
      </c>
      <c r="AT241" s="236" t="s">
        <v>184</v>
      </c>
      <c r="AU241" s="236" t="s">
        <v>194</v>
      </c>
      <c r="AY241" s="14" t="s">
        <v>182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4" t="s">
        <v>80</v>
      </c>
      <c r="BK241" s="237">
        <f>ROUND(I241*H241,2)</f>
        <v>0</v>
      </c>
      <c r="BL241" s="14" t="s">
        <v>187</v>
      </c>
      <c r="BM241" s="236" t="s">
        <v>5120</v>
      </c>
    </row>
    <row r="242" s="12" customFormat="1" ht="20.88" customHeight="1">
      <c r="A242" s="12"/>
      <c r="B242" s="208"/>
      <c r="C242" s="209"/>
      <c r="D242" s="210" t="s">
        <v>72</v>
      </c>
      <c r="E242" s="222" t="s">
        <v>5121</v>
      </c>
      <c r="F242" s="222" t="s">
        <v>5122</v>
      </c>
      <c r="G242" s="209"/>
      <c r="H242" s="209"/>
      <c r="I242" s="212"/>
      <c r="J242" s="223">
        <f>BK242</f>
        <v>0</v>
      </c>
      <c r="K242" s="209"/>
      <c r="L242" s="214"/>
      <c r="M242" s="215"/>
      <c r="N242" s="216"/>
      <c r="O242" s="216"/>
      <c r="P242" s="217">
        <f>SUM(P243:P247)</f>
        <v>0</v>
      </c>
      <c r="Q242" s="216"/>
      <c r="R242" s="217">
        <f>SUM(R243:R247)</f>
        <v>0</v>
      </c>
      <c r="S242" s="216"/>
      <c r="T242" s="218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9" t="s">
        <v>80</v>
      </c>
      <c r="AT242" s="220" t="s">
        <v>72</v>
      </c>
      <c r="AU242" s="220" t="s">
        <v>82</v>
      </c>
      <c r="AY242" s="219" t="s">
        <v>182</v>
      </c>
      <c r="BK242" s="221">
        <f>SUM(BK243:BK247)</f>
        <v>0</v>
      </c>
    </row>
    <row r="243" s="2" customFormat="1" ht="24.15" customHeight="1">
      <c r="A243" s="35"/>
      <c r="B243" s="36"/>
      <c r="C243" s="224" t="s">
        <v>767</v>
      </c>
      <c r="D243" s="224" t="s">
        <v>184</v>
      </c>
      <c r="E243" s="225" t="s">
        <v>5123</v>
      </c>
      <c r="F243" s="226" t="s">
        <v>5124</v>
      </c>
      <c r="G243" s="227" t="s">
        <v>1177</v>
      </c>
      <c r="H243" s="228">
        <v>1</v>
      </c>
      <c r="I243" s="229"/>
      <c r="J243" s="230">
        <f>ROUND(I243*H243,2)</f>
        <v>0</v>
      </c>
      <c r="K243" s="231"/>
      <c r="L243" s="41"/>
      <c r="M243" s="232" t="s">
        <v>1</v>
      </c>
      <c r="N243" s="233" t="s">
        <v>38</v>
      </c>
      <c r="O243" s="88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6" t="s">
        <v>187</v>
      </c>
      <c r="AT243" s="236" t="s">
        <v>184</v>
      </c>
      <c r="AU243" s="236" t="s">
        <v>194</v>
      </c>
      <c r="AY243" s="14" t="s">
        <v>182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4" t="s">
        <v>80</v>
      </c>
      <c r="BK243" s="237">
        <f>ROUND(I243*H243,2)</f>
        <v>0</v>
      </c>
      <c r="BL243" s="14" t="s">
        <v>187</v>
      </c>
      <c r="BM243" s="236" t="s">
        <v>5125</v>
      </c>
    </row>
    <row r="244" s="2" customFormat="1" ht="16.5" customHeight="1">
      <c r="A244" s="35"/>
      <c r="B244" s="36"/>
      <c r="C244" s="224" t="s">
        <v>771</v>
      </c>
      <c r="D244" s="224" t="s">
        <v>184</v>
      </c>
      <c r="E244" s="225" t="s">
        <v>5126</v>
      </c>
      <c r="F244" s="226" t="s">
        <v>5127</v>
      </c>
      <c r="G244" s="227" t="s">
        <v>1177</v>
      </c>
      <c r="H244" s="228">
        <v>1</v>
      </c>
      <c r="I244" s="229"/>
      <c r="J244" s="230">
        <f>ROUND(I244*H244,2)</f>
        <v>0</v>
      </c>
      <c r="K244" s="231"/>
      <c r="L244" s="41"/>
      <c r="M244" s="232" t="s">
        <v>1</v>
      </c>
      <c r="N244" s="233" t="s">
        <v>38</v>
      </c>
      <c r="O244" s="88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6" t="s">
        <v>187</v>
      </c>
      <c r="AT244" s="236" t="s">
        <v>184</v>
      </c>
      <c r="AU244" s="236" t="s">
        <v>194</v>
      </c>
      <c r="AY244" s="14" t="s">
        <v>182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4" t="s">
        <v>80</v>
      </c>
      <c r="BK244" s="237">
        <f>ROUND(I244*H244,2)</f>
        <v>0</v>
      </c>
      <c r="BL244" s="14" t="s">
        <v>187</v>
      </c>
      <c r="BM244" s="236" t="s">
        <v>5128</v>
      </c>
    </row>
    <row r="245" s="2" customFormat="1" ht="16.5" customHeight="1">
      <c r="A245" s="35"/>
      <c r="B245" s="36"/>
      <c r="C245" s="224" t="s">
        <v>775</v>
      </c>
      <c r="D245" s="224" t="s">
        <v>184</v>
      </c>
      <c r="E245" s="225" t="s">
        <v>5129</v>
      </c>
      <c r="F245" s="226" t="s">
        <v>5130</v>
      </c>
      <c r="G245" s="227" t="s">
        <v>1177</v>
      </c>
      <c r="H245" s="228">
        <v>2</v>
      </c>
      <c r="I245" s="229"/>
      <c r="J245" s="230">
        <f>ROUND(I245*H245,2)</f>
        <v>0</v>
      </c>
      <c r="K245" s="231"/>
      <c r="L245" s="41"/>
      <c r="M245" s="232" t="s">
        <v>1</v>
      </c>
      <c r="N245" s="233" t="s">
        <v>38</v>
      </c>
      <c r="O245" s="88"/>
      <c r="P245" s="234">
        <f>O245*H245</f>
        <v>0</v>
      </c>
      <c r="Q245" s="234">
        <v>0</v>
      </c>
      <c r="R245" s="234">
        <f>Q245*H245</f>
        <v>0</v>
      </c>
      <c r="S245" s="234">
        <v>0</v>
      </c>
      <c r="T245" s="23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6" t="s">
        <v>187</v>
      </c>
      <c r="AT245" s="236" t="s">
        <v>184</v>
      </c>
      <c r="AU245" s="236" t="s">
        <v>194</v>
      </c>
      <c r="AY245" s="14" t="s">
        <v>182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4" t="s">
        <v>80</v>
      </c>
      <c r="BK245" s="237">
        <f>ROUND(I245*H245,2)</f>
        <v>0</v>
      </c>
      <c r="BL245" s="14" t="s">
        <v>187</v>
      </c>
      <c r="BM245" s="236" t="s">
        <v>5131</v>
      </c>
    </row>
    <row r="246" s="2" customFormat="1" ht="16.5" customHeight="1">
      <c r="A246" s="35"/>
      <c r="B246" s="36"/>
      <c r="C246" s="224" t="s">
        <v>779</v>
      </c>
      <c r="D246" s="224" t="s">
        <v>184</v>
      </c>
      <c r="E246" s="225" t="s">
        <v>5132</v>
      </c>
      <c r="F246" s="226" t="s">
        <v>5133</v>
      </c>
      <c r="G246" s="227" t="s">
        <v>1177</v>
      </c>
      <c r="H246" s="228">
        <v>1</v>
      </c>
      <c r="I246" s="229"/>
      <c r="J246" s="230">
        <f>ROUND(I246*H246,2)</f>
        <v>0</v>
      </c>
      <c r="K246" s="231"/>
      <c r="L246" s="41"/>
      <c r="M246" s="232" t="s">
        <v>1</v>
      </c>
      <c r="N246" s="233" t="s">
        <v>38</v>
      </c>
      <c r="O246" s="88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6" t="s">
        <v>187</v>
      </c>
      <c r="AT246" s="236" t="s">
        <v>184</v>
      </c>
      <c r="AU246" s="236" t="s">
        <v>194</v>
      </c>
      <c r="AY246" s="14" t="s">
        <v>182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4" t="s">
        <v>80</v>
      </c>
      <c r="BK246" s="237">
        <f>ROUND(I246*H246,2)</f>
        <v>0</v>
      </c>
      <c r="BL246" s="14" t="s">
        <v>187</v>
      </c>
      <c r="BM246" s="236" t="s">
        <v>5134</v>
      </c>
    </row>
    <row r="247" s="2" customFormat="1" ht="16.5" customHeight="1">
      <c r="A247" s="35"/>
      <c r="B247" s="36"/>
      <c r="C247" s="224" t="s">
        <v>783</v>
      </c>
      <c r="D247" s="224" t="s">
        <v>184</v>
      </c>
      <c r="E247" s="225" t="s">
        <v>5135</v>
      </c>
      <c r="F247" s="226" t="s">
        <v>5115</v>
      </c>
      <c r="G247" s="227" t="s">
        <v>236</v>
      </c>
      <c r="H247" s="228">
        <v>30</v>
      </c>
      <c r="I247" s="229"/>
      <c r="J247" s="230">
        <f>ROUND(I247*H247,2)</f>
        <v>0</v>
      </c>
      <c r="K247" s="231"/>
      <c r="L247" s="41"/>
      <c r="M247" s="232" t="s">
        <v>1</v>
      </c>
      <c r="N247" s="233" t="s">
        <v>38</v>
      </c>
      <c r="O247" s="88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6" t="s">
        <v>187</v>
      </c>
      <c r="AT247" s="236" t="s">
        <v>184</v>
      </c>
      <c r="AU247" s="236" t="s">
        <v>194</v>
      </c>
      <c r="AY247" s="14" t="s">
        <v>182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4" t="s">
        <v>80</v>
      </c>
      <c r="BK247" s="237">
        <f>ROUND(I247*H247,2)</f>
        <v>0</v>
      </c>
      <c r="BL247" s="14" t="s">
        <v>187</v>
      </c>
      <c r="BM247" s="236" t="s">
        <v>5136</v>
      </c>
    </row>
    <row r="248" s="12" customFormat="1" ht="20.88" customHeight="1">
      <c r="A248" s="12"/>
      <c r="B248" s="208"/>
      <c r="C248" s="209"/>
      <c r="D248" s="210" t="s">
        <v>72</v>
      </c>
      <c r="E248" s="222" t="s">
        <v>5137</v>
      </c>
      <c r="F248" s="222" t="s">
        <v>5138</v>
      </c>
      <c r="G248" s="209"/>
      <c r="H248" s="209"/>
      <c r="I248" s="212"/>
      <c r="J248" s="223">
        <f>BK248</f>
        <v>0</v>
      </c>
      <c r="K248" s="209"/>
      <c r="L248" s="214"/>
      <c r="M248" s="215"/>
      <c r="N248" s="216"/>
      <c r="O248" s="216"/>
      <c r="P248" s="217">
        <f>SUM(P249:P256)</f>
        <v>0</v>
      </c>
      <c r="Q248" s="216"/>
      <c r="R248" s="217">
        <f>SUM(R249:R256)</f>
        <v>0</v>
      </c>
      <c r="S248" s="216"/>
      <c r="T248" s="218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9" t="s">
        <v>80</v>
      </c>
      <c r="AT248" s="220" t="s">
        <v>72</v>
      </c>
      <c r="AU248" s="220" t="s">
        <v>82</v>
      </c>
      <c r="AY248" s="219" t="s">
        <v>182</v>
      </c>
      <c r="BK248" s="221">
        <f>SUM(BK249:BK256)</f>
        <v>0</v>
      </c>
    </row>
    <row r="249" s="2" customFormat="1" ht="16.5" customHeight="1">
      <c r="A249" s="35"/>
      <c r="B249" s="36"/>
      <c r="C249" s="224" t="s">
        <v>787</v>
      </c>
      <c r="D249" s="224" t="s">
        <v>184</v>
      </c>
      <c r="E249" s="225" t="s">
        <v>5139</v>
      </c>
      <c r="F249" s="226" t="s">
        <v>5140</v>
      </c>
      <c r="G249" s="227" t="s">
        <v>236</v>
      </c>
      <c r="H249" s="228">
        <v>100</v>
      </c>
      <c r="I249" s="229"/>
      <c r="J249" s="230">
        <f>ROUND(I249*H249,2)</f>
        <v>0</v>
      </c>
      <c r="K249" s="231"/>
      <c r="L249" s="41"/>
      <c r="M249" s="232" t="s">
        <v>1</v>
      </c>
      <c r="N249" s="233" t="s">
        <v>38</v>
      </c>
      <c r="O249" s="88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6" t="s">
        <v>187</v>
      </c>
      <c r="AT249" s="236" t="s">
        <v>184</v>
      </c>
      <c r="AU249" s="236" t="s">
        <v>194</v>
      </c>
      <c r="AY249" s="14" t="s">
        <v>182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4" t="s">
        <v>80</v>
      </c>
      <c r="BK249" s="237">
        <f>ROUND(I249*H249,2)</f>
        <v>0</v>
      </c>
      <c r="BL249" s="14" t="s">
        <v>187</v>
      </c>
      <c r="BM249" s="236" t="s">
        <v>5141</v>
      </c>
    </row>
    <row r="250" s="2" customFormat="1" ht="16.5" customHeight="1">
      <c r="A250" s="35"/>
      <c r="B250" s="36"/>
      <c r="C250" s="224" t="s">
        <v>791</v>
      </c>
      <c r="D250" s="224" t="s">
        <v>184</v>
      </c>
      <c r="E250" s="225" t="s">
        <v>5142</v>
      </c>
      <c r="F250" s="226" t="s">
        <v>5143</v>
      </c>
      <c r="G250" s="227" t="s">
        <v>236</v>
      </c>
      <c r="H250" s="228">
        <v>100</v>
      </c>
      <c r="I250" s="229"/>
      <c r="J250" s="230">
        <f>ROUND(I250*H250,2)</f>
        <v>0</v>
      </c>
      <c r="K250" s="231"/>
      <c r="L250" s="41"/>
      <c r="M250" s="232" t="s">
        <v>1</v>
      </c>
      <c r="N250" s="233" t="s">
        <v>38</v>
      </c>
      <c r="O250" s="88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6" t="s">
        <v>187</v>
      </c>
      <c r="AT250" s="236" t="s">
        <v>184</v>
      </c>
      <c r="AU250" s="236" t="s">
        <v>194</v>
      </c>
      <c r="AY250" s="14" t="s">
        <v>182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4" t="s">
        <v>80</v>
      </c>
      <c r="BK250" s="237">
        <f>ROUND(I250*H250,2)</f>
        <v>0</v>
      </c>
      <c r="BL250" s="14" t="s">
        <v>187</v>
      </c>
      <c r="BM250" s="236" t="s">
        <v>5144</v>
      </c>
    </row>
    <row r="251" s="2" customFormat="1" ht="16.5" customHeight="1">
      <c r="A251" s="35"/>
      <c r="B251" s="36"/>
      <c r="C251" s="224" t="s">
        <v>795</v>
      </c>
      <c r="D251" s="224" t="s">
        <v>184</v>
      </c>
      <c r="E251" s="225" t="s">
        <v>5145</v>
      </c>
      <c r="F251" s="226" t="s">
        <v>5146</v>
      </c>
      <c r="G251" s="227" t="s">
        <v>236</v>
      </c>
      <c r="H251" s="228">
        <v>100</v>
      </c>
      <c r="I251" s="229"/>
      <c r="J251" s="230">
        <f>ROUND(I251*H251,2)</f>
        <v>0</v>
      </c>
      <c r="K251" s="231"/>
      <c r="L251" s="41"/>
      <c r="M251" s="232" t="s">
        <v>1</v>
      </c>
      <c r="N251" s="233" t="s">
        <v>38</v>
      </c>
      <c r="O251" s="88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6" t="s">
        <v>187</v>
      </c>
      <c r="AT251" s="236" t="s">
        <v>184</v>
      </c>
      <c r="AU251" s="236" t="s">
        <v>194</v>
      </c>
      <c r="AY251" s="14" t="s">
        <v>182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4" t="s">
        <v>80</v>
      </c>
      <c r="BK251" s="237">
        <f>ROUND(I251*H251,2)</f>
        <v>0</v>
      </c>
      <c r="BL251" s="14" t="s">
        <v>187</v>
      </c>
      <c r="BM251" s="236" t="s">
        <v>5147</v>
      </c>
    </row>
    <row r="252" s="2" customFormat="1" ht="16.5" customHeight="1">
      <c r="A252" s="35"/>
      <c r="B252" s="36"/>
      <c r="C252" s="224" t="s">
        <v>799</v>
      </c>
      <c r="D252" s="224" t="s">
        <v>184</v>
      </c>
      <c r="E252" s="225" t="s">
        <v>5148</v>
      </c>
      <c r="F252" s="226" t="s">
        <v>5149</v>
      </c>
      <c r="G252" s="227" t="s">
        <v>1177</v>
      </c>
      <c r="H252" s="228">
        <v>4</v>
      </c>
      <c r="I252" s="229"/>
      <c r="J252" s="230">
        <f>ROUND(I252*H252,2)</f>
        <v>0</v>
      </c>
      <c r="K252" s="231"/>
      <c r="L252" s="41"/>
      <c r="M252" s="232" t="s">
        <v>1</v>
      </c>
      <c r="N252" s="233" t="s">
        <v>38</v>
      </c>
      <c r="O252" s="88"/>
      <c r="P252" s="234">
        <f>O252*H252</f>
        <v>0</v>
      </c>
      <c r="Q252" s="234">
        <v>0</v>
      </c>
      <c r="R252" s="234">
        <f>Q252*H252</f>
        <v>0</v>
      </c>
      <c r="S252" s="234">
        <v>0</v>
      </c>
      <c r="T252" s="23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6" t="s">
        <v>187</v>
      </c>
      <c r="AT252" s="236" t="s">
        <v>184</v>
      </c>
      <c r="AU252" s="236" t="s">
        <v>194</v>
      </c>
      <c r="AY252" s="14" t="s">
        <v>182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4" t="s">
        <v>80</v>
      </c>
      <c r="BK252" s="237">
        <f>ROUND(I252*H252,2)</f>
        <v>0</v>
      </c>
      <c r="BL252" s="14" t="s">
        <v>187</v>
      </c>
      <c r="BM252" s="236" t="s">
        <v>5150</v>
      </c>
    </row>
    <row r="253" s="2" customFormat="1" ht="16.5" customHeight="1">
      <c r="A253" s="35"/>
      <c r="B253" s="36"/>
      <c r="C253" s="224" t="s">
        <v>803</v>
      </c>
      <c r="D253" s="224" t="s">
        <v>184</v>
      </c>
      <c r="E253" s="225" t="s">
        <v>5151</v>
      </c>
      <c r="F253" s="226" t="s">
        <v>5152</v>
      </c>
      <c r="G253" s="227" t="s">
        <v>1177</v>
      </c>
      <c r="H253" s="228">
        <v>5</v>
      </c>
      <c r="I253" s="229"/>
      <c r="J253" s="230">
        <f>ROUND(I253*H253,2)</f>
        <v>0</v>
      </c>
      <c r="K253" s="231"/>
      <c r="L253" s="41"/>
      <c r="M253" s="232" t="s">
        <v>1</v>
      </c>
      <c r="N253" s="233" t="s">
        <v>38</v>
      </c>
      <c r="O253" s="88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6" t="s">
        <v>187</v>
      </c>
      <c r="AT253" s="236" t="s">
        <v>184</v>
      </c>
      <c r="AU253" s="236" t="s">
        <v>194</v>
      </c>
      <c r="AY253" s="14" t="s">
        <v>182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4" t="s">
        <v>80</v>
      </c>
      <c r="BK253" s="237">
        <f>ROUND(I253*H253,2)</f>
        <v>0</v>
      </c>
      <c r="BL253" s="14" t="s">
        <v>187</v>
      </c>
      <c r="BM253" s="236" t="s">
        <v>5153</v>
      </c>
    </row>
    <row r="254" s="2" customFormat="1" ht="16.5" customHeight="1">
      <c r="A254" s="35"/>
      <c r="B254" s="36"/>
      <c r="C254" s="224" t="s">
        <v>807</v>
      </c>
      <c r="D254" s="224" t="s">
        <v>184</v>
      </c>
      <c r="E254" s="225" t="s">
        <v>5154</v>
      </c>
      <c r="F254" s="226" t="s">
        <v>5155</v>
      </c>
      <c r="G254" s="227" t="s">
        <v>895</v>
      </c>
      <c r="H254" s="228">
        <v>1</v>
      </c>
      <c r="I254" s="229"/>
      <c r="J254" s="230">
        <f>ROUND(I254*H254,2)</f>
        <v>0</v>
      </c>
      <c r="K254" s="231"/>
      <c r="L254" s="41"/>
      <c r="M254" s="232" t="s">
        <v>1</v>
      </c>
      <c r="N254" s="233" t="s">
        <v>38</v>
      </c>
      <c r="O254" s="88"/>
      <c r="P254" s="234">
        <f>O254*H254</f>
        <v>0</v>
      </c>
      <c r="Q254" s="234">
        <v>0</v>
      </c>
      <c r="R254" s="234">
        <f>Q254*H254</f>
        <v>0</v>
      </c>
      <c r="S254" s="234">
        <v>0</v>
      </c>
      <c r="T254" s="23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6" t="s">
        <v>187</v>
      </c>
      <c r="AT254" s="236" t="s">
        <v>184</v>
      </c>
      <c r="AU254" s="236" t="s">
        <v>194</v>
      </c>
      <c r="AY254" s="14" t="s">
        <v>182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4" t="s">
        <v>80</v>
      </c>
      <c r="BK254" s="237">
        <f>ROUND(I254*H254,2)</f>
        <v>0</v>
      </c>
      <c r="BL254" s="14" t="s">
        <v>187</v>
      </c>
      <c r="BM254" s="236" t="s">
        <v>5156</v>
      </c>
    </row>
    <row r="255" s="2" customFormat="1" ht="21.75" customHeight="1">
      <c r="A255" s="35"/>
      <c r="B255" s="36"/>
      <c r="C255" s="224" t="s">
        <v>811</v>
      </c>
      <c r="D255" s="224" t="s">
        <v>184</v>
      </c>
      <c r="E255" s="225" t="s">
        <v>5157</v>
      </c>
      <c r="F255" s="226" t="s">
        <v>4757</v>
      </c>
      <c r="G255" s="227" t="s">
        <v>895</v>
      </c>
      <c r="H255" s="228">
        <v>1</v>
      </c>
      <c r="I255" s="229"/>
      <c r="J255" s="230">
        <f>ROUND(I255*H255,2)</f>
        <v>0</v>
      </c>
      <c r="K255" s="231"/>
      <c r="L255" s="41"/>
      <c r="M255" s="232" t="s">
        <v>1</v>
      </c>
      <c r="N255" s="233" t="s">
        <v>38</v>
      </c>
      <c r="O255" s="88"/>
      <c r="P255" s="234">
        <f>O255*H255</f>
        <v>0</v>
      </c>
      <c r="Q255" s="234">
        <v>0</v>
      </c>
      <c r="R255" s="234">
        <f>Q255*H255</f>
        <v>0</v>
      </c>
      <c r="S255" s="234">
        <v>0</v>
      </c>
      <c r="T255" s="23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6" t="s">
        <v>187</v>
      </c>
      <c r="AT255" s="236" t="s">
        <v>184</v>
      </c>
      <c r="AU255" s="236" t="s">
        <v>194</v>
      </c>
      <c r="AY255" s="14" t="s">
        <v>182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4" t="s">
        <v>80</v>
      </c>
      <c r="BK255" s="237">
        <f>ROUND(I255*H255,2)</f>
        <v>0</v>
      </c>
      <c r="BL255" s="14" t="s">
        <v>187</v>
      </c>
      <c r="BM255" s="236" t="s">
        <v>5158</v>
      </c>
    </row>
    <row r="256" s="2" customFormat="1" ht="21.75" customHeight="1">
      <c r="A256" s="35"/>
      <c r="B256" s="36"/>
      <c r="C256" s="224" t="s">
        <v>815</v>
      </c>
      <c r="D256" s="224" t="s">
        <v>184</v>
      </c>
      <c r="E256" s="225" t="s">
        <v>5159</v>
      </c>
      <c r="F256" s="226" t="s">
        <v>5160</v>
      </c>
      <c r="G256" s="227" t="s">
        <v>895</v>
      </c>
      <c r="H256" s="228">
        <v>1</v>
      </c>
      <c r="I256" s="229"/>
      <c r="J256" s="230">
        <f>ROUND(I256*H256,2)</f>
        <v>0</v>
      </c>
      <c r="K256" s="231"/>
      <c r="L256" s="41"/>
      <c r="M256" s="232" t="s">
        <v>1</v>
      </c>
      <c r="N256" s="233" t="s">
        <v>38</v>
      </c>
      <c r="O256" s="88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6" t="s">
        <v>187</v>
      </c>
      <c r="AT256" s="236" t="s">
        <v>184</v>
      </c>
      <c r="AU256" s="236" t="s">
        <v>194</v>
      </c>
      <c r="AY256" s="14" t="s">
        <v>182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4" t="s">
        <v>80</v>
      </c>
      <c r="BK256" s="237">
        <f>ROUND(I256*H256,2)</f>
        <v>0</v>
      </c>
      <c r="BL256" s="14" t="s">
        <v>187</v>
      </c>
      <c r="BM256" s="236" t="s">
        <v>5161</v>
      </c>
    </row>
    <row r="257" s="12" customFormat="1" ht="25.92" customHeight="1">
      <c r="A257" s="12"/>
      <c r="B257" s="208"/>
      <c r="C257" s="209"/>
      <c r="D257" s="210" t="s">
        <v>72</v>
      </c>
      <c r="E257" s="211" t="s">
        <v>328</v>
      </c>
      <c r="F257" s="211" t="s">
        <v>329</v>
      </c>
      <c r="G257" s="209"/>
      <c r="H257" s="209"/>
      <c r="I257" s="212"/>
      <c r="J257" s="213">
        <f>BK257</f>
        <v>0</v>
      </c>
      <c r="K257" s="209"/>
      <c r="L257" s="214"/>
      <c r="M257" s="215"/>
      <c r="N257" s="216"/>
      <c r="O257" s="216"/>
      <c r="P257" s="217">
        <f>P258</f>
        <v>0</v>
      </c>
      <c r="Q257" s="216"/>
      <c r="R257" s="217">
        <f>R258</f>
        <v>0</v>
      </c>
      <c r="S257" s="216"/>
      <c r="T257" s="218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9" t="s">
        <v>82</v>
      </c>
      <c r="AT257" s="220" t="s">
        <v>72</v>
      </c>
      <c r="AU257" s="220" t="s">
        <v>73</v>
      </c>
      <c r="AY257" s="219" t="s">
        <v>182</v>
      </c>
      <c r="BK257" s="221">
        <f>BK258</f>
        <v>0</v>
      </c>
    </row>
    <row r="258" s="12" customFormat="1" ht="22.8" customHeight="1">
      <c r="A258" s="12"/>
      <c r="B258" s="208"/>
      <c r="C258" s="209"/>
      <c r="D258" s="210" t="s">
        <v>72</v>
      </c>
      <c r="E258" s="222" t="s">
        <v>1763</v>
      </c>
      <c r="F258" s="222" t="s">
        <v>1764</v>
      </c>
      <c r="G258" s="209"/>
      <c r="H258" s="209"/>
      <c r="I258" s="212"/>
      <c r="J258" s="223">
        <f>BK258</f>
        <v>0</v>
      </c>
      <c r="K258" s="209"/>
      <c r="L258" s="214"/>
      <c r="M258" s="215"/>
      <c r="N258" s="216"/>
      <c r="O258" s="216"/>
      <c r="P258" s="217">
        <f>SUM(P259:P260)</f>
        <v>0</v>
      </c>
      <c r="Q258" s="216"/>
      <c r="R258" s="217">
        <f>SUM(R259:R260)</f>
        <v>0</v>
      </c>
      <c r="S258" s="216"/>
      <c r="T258" s="218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9" t="s">
        <v>82</v>
      </c>
      <c r="AT258" s="220" t="s">
        <v>72</v>
      </c>
      <c r="AU258" s="220" t="s">
        <v>80</v>
      </c>
      <c r="AY258" s="219" t="s">
        <v>182</v>
      </c>
      <c r="BK258" s="221">
        <f>SUM(BK259:BK260)</f>
        <v>0</v>
      </c>
    </row>
    <row r="259" s="2" customFormat="1" ht="16.5" customHeight="1">
      <c r="A259" s="35"/>
      <c r="B259" s="36"/>
      <c r="C259" s="224" t="s">
        <v>819</v>
      </c>
      <c r="D259" s="224" t="s">
        <v>184</v>
      </c>
      <c r="E259" s="225" t="s">
        <v>5162</v>
      </c>
      <c r="F259" s="226" t="s">
        <v>5163</v>
      </c>
      <c r="G259" s="227" t="s">
        <v>241</v>
      </c>
      <c r="H259" s="228">
        <v>1</v>
      </c>
      <c r="I259" s="229"/>
      <c r="J259" s="230">
        <f>ROUND(I259*H259,2)</f>
        <v>0</v>
      </c>
      <c r="K259" s="231"/>
      <c r="L259" s="41"/>
      <c r="M259" s="232" t="s">
        <v>1</v>
      </c>
      <c r="N259" s="233" t="s">
        <v>38</v>
      </c>
      <c r="O259" s="88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6" t="s">
        <v>243</v>
      </c>
      <c r="AT259" s="236" t="s">
        <v>184</v>
      </c>
      <c r="AU259" s="236" t="s">
        <v>82</v>
      </c>
      <c r="AY259" s="14" t="s">
        <v>182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4" t="s">
        <v>80</v>
      </c>
      <c r="BK259" s="237">
        <f>ROUND(I259*H259,2)</f>
        <v>0</v>
      </c>
      <c r="BL259" s="14" t="s">
        <v>243</v>
      </c>
      <c r="BM259" s="236" t="s">
        <v>5164</v>
      </c>
    </row>
    <row r="260" s="2" customFormat="1" ht="16.5" customHeight="1">
      <c r="A260" s="35"/>
      <c r="B260" s="36"/>
      <c r="C260" s="224" t="s">
        <v>823</v>
      </c>
      <c r="D260" s="224" t="s">
        <v>184</v>
      </c>
      <c r="E260" s="225" t="s">
        <v>5165</v>
      </c>
      <c r="F260" s="226" t="s">
        <v>5166</v>
      </c>
      <c r="G260" s="227" t="s">
        <v>241</v>
      </c>
      <c r="H260" s="228">
        <v>1</v>
      </c>
      <c r="I260" s="229"/>
      <c r="J260" s="230">
        <f>ROUND(I260*H260,2)</f>
        <v>0</v>
      </c>
      <c r="K260" s="231"/>
      <c r="L260" s="41"/>
      <c r="M260" s="238" t="s">
        <v>1</v>
      </c>
      <c r="N260" s="239" t="s">
        <v>38</v>
      </c>
      <c r="O260" s="240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6" t="s">
        <v>243</v>
      </c>
      <c r="AT260" s="236" t="s">
        <v>184</v>
      </c>
      <c r="AU260" s="236" t="s">
        <v>82</v>
      </c>
      <c r="AY260" s="14" t="s">
        <v>182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4" t="s">
        <v>80</v>
      </c>
      <c r="BK260" s="237">
        <f>ROUND(I260*H260,2)</f>
        <v>0</v>
      </c>
      <c r="BL260" s="14" t="s">
        <v>243</v>
      </c>
      <c r="BM260" s="236" t="s">
        <v>5167</v>
      </c>
    </row>
    <row r="261" s="2" customFormat="1" ht="6.96" customHeight="1">
      <c r="A261" s="35"/>
      <c r="B261" s="63"/>
      <c r="C261" s="64"/>
      <c r="D261" s="64"/>
      <c r="E261" s="64"/>
      <c r="F261" s="64"/>
      <c r="G261" s="64"/>
      <c r="H261" s="64"/>
      <c r="I261" s="64"/>
      <c r="J261" s="64"/>
      <c r="K261" s="64"/>
      <c r="L261" s="41"/>
      <c r="M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sheetProtection sheet="1" autoFilter="0" formatColumns="0" formatRows="0" objects="1" scenarios="1" spinCount="100000" saltValue="CbDO0fxknVWIRTxfqfRVCoIkeAzhCYlPpcM8sIoSLJcR1V/Y0eQzzY51ytx79sMJg4kuCDbq3RPYTHOzJBersA==" hashValue="xifzBzx/aXscT4Kv1ccJUMnnnMmj4GaCnFAIGaosXT5sR5IJslYT2cP+8AKDAkaeu7vNhndD5tuG0gau2cYGbw==" algorithmName="SHA-512" password="CC35"/>
  <autoFilter ref="C131:K26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5168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ROUND(J129,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ROUND((SUM(BE129:BE294)),  2)</f>
        <v>0</v>
      </c>
      <c r="G33" s="35"/>
      <c r="H33" s="35"/>
      <c r="I33" s="161">
        <v>0.20999999999999999</v>
      </c>
      <c r="J33" s="160">
        <f>ROUND(((SUM(BE129:BE294))*I33),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ROUND((SUM(BF129:BF294)),  2)</f>
        <v>0</v>
      </c>
      <c r="G34" s="35"/>
      <c r="H34" s="35"/>
      <c r="I34" s="161">
        <v>0.12</v>
      </c>
      <c r="J34" s="160">
        <f>ROUND(((SUM(BF129:BF294))*I34),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ROUND((SUM(BG129:BG294)),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ROUND((SUM(BH129:BH294)),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ROUND((SUM(BI129:BI294)),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11 - AV + jevištní technika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J129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5169</v>
      </c>
      <c r="E97" s="188"/>
      <c r="F97" s="188"/>
      <c r="G97" s="188"/>
      <c r="H97" s="188"/>
      <c r="I97" s="188"/>
      <c r="J97" s="189">
        <f>J130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5170</v>
      </c>
      <c r="E98" s="193"/>
      <c r="F98" s="193"/>
      <c r="G98" s="193"/>
      <c r="H98" s="193"/>
      <c r="I98" s="193"/>
      <c r="J98" s="194">
        <f>J131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30"/>
      <c r="D99" s="192" t="s">
        <v>5171</v>
      </c>
      <c r="E99" s="193"/>
      <c r="F99" s="193"/>
      <c r="G99" s="193"/>
      <c r="H99" s="193"/>
      <c r="I99" s="193"/>
      <c r="J99" s="194">
        <f>J160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5"/>
      <c r="C100" s="186"/>
      <c r="D100" s="187" t="s">
        <v>5172</v>
      </c>
      <c r="E100" s="188"/>
      <c r="F100" s="188"/>
      <c r="G100" s="188"/>
      <c r="H100" s="188"/>
      <c r="I100" s="188"/>
      <c r="J100" s="189">
        <f>J168</f>
        <v>0</v>
      </c>
      <c r="K100" s="186"/>
      <c r="L100" s="19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1"/>
      <c r="C101" s="130"/>
      <c r="D101" s="192" t="s">
        <v>5173</v>
      </c>
      <c r="E101" s="193"/>
      <c r="F101" s="193"/>
      <c r="G101" s="193"/>
      <c r="H101" s="193"/>
      <c r="I101" s="193"/>
      <c r="J101" s="194">
        <f>J169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5174</v>
      </c>
      <c r="E102" s="188"/>
      <c r="F102" s="188"/>
      <c r="G102" s="188"/>
      <c r="H102" s="188"/>
      <c r="I102" s="188"/>
      <c r="J102" s="189">
        <f>J203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1"/>
      <c r="C103" s="130"/>
      <c r="D103" s="192" t="s">
        <v>5175</v>
      </c>
      <c r="E103" s="193"/>
      <c r="F103" s="193"/>
      <c r="G103" s="193"/>
      <c r="H103" s="193"/>
      <c r="I103" s="193"/>
      <c r="J103" s="194">
        <f>J204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5176</v>
      </c>
      <c r="E104" s="193"/>
      <c r="F104" s="193"/>
      <c r="G104" s="193"/>
      <c r="H104" s="193"/>
      <c r="I104" s="193"/>
      <c r="J104" s="194">
        <f>J232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5"/>
      <c r="C105" s="186"/>
      <c r="D105" s="187" t="s">
        <v>5177</v>
      </c>
      <c r="E105" s="188"/>
      <c r="F105" s="188"/>
      <c r="G105" s="188"/>
      <c r="H105" s="188"/>
      <c r="I105" s="188"/>
      <c r="J105" s="189">
        <f>J238</f>
        <v>0</v>
      </c>
      <c r="K105" s="186"/>
      <c r="L105" s="19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1"/>
      <c r="C106" s="130"/>
      <c r="D106" s="192" t="s">
        <v>5178</v>
      </c>
      <c r="E106" s="193"/>
      <c r="F106" s="193"/>
      <c r="G106" s="193"/>
      <c r="H106" s="193"/>
      <c r="I106" s="193"/>
      <c r="J106" s="194">
        <f>J239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5179</v>
      </c>
      <c r="E107" s="188"/>
      <c r="F107" s="188"/>
      <c r="G107" s="188"/>
      <c r="H107" s="188"/>
      <c r="I107" s="188"/>
      <c r="J107" s="189">
        <f>J249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1"/>
      <c r="C108" s="130"/>
      <c r="D108" s="192" t="s">
        <v>5180</v>
      </c>
      <c r="E108" s="193"/>
      <c r="F108" s="193"/>
      <c r="G108" s="193"/>
      <c r="H108" s="193"/>
      <c r="I108" s="193"/>
      <c r="J108" s="194">
        <f>J250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1"/>
      <c r="C109" s="130"/>
      <c r="D109" s="192" t="s">
        <v>5181</v>
      </c>
      <c r="E109" s="193"/>
      <c r="F109" s="193"/>
      <c r="G109" s="193"/>
      <c r="H109" s="193"/>
      <c r="I109" s="193"/>
      <c r="J109" s="194">
        <f>J284</f>
        <v>0</v>
      </c>
      <c r="K109" s="130"/>
      <c r="L109" s="19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167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80" t="str">
        <f>E7</f>
        <v>Dejvické divadlo-Přístavba a stavební úpravy objektu č.p.1084, k.ú. Dejvice, Zelená 15a,Praha 6</v>
      </c>
      <c r="F119" s="29"/>
      <c r="G119" s="29"/>
      <c r="H119" s="29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149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E9</f>
        <v>11 - AV + jevištní technika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F12</f>
        <v xml:space="preserve"> </v>
      </c>
      <c r="G123" s="37"/>
      <c r="H123" s="37"/>
      <c r="I123" s="29" t="s">
        <v>22</v>
      </c>
      <c r="J123" s="76" t="str">
        <f>IF(J12="","",J12)</f>
        <v>15. 12. 2024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E15</f>
        <v xml:space="preserve"> </v>
      </c>
      <c r="G125" s="37"/>
      <c r="H125" s="37"/>
      <c r="I125" s="29" t="s">
        <v>29</v>
      </c>
      <c r="J125" s="33" t="str">
        <f>E21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IF(E18="","",E18)</f>
        <v>Vyplň údaj</v>
      </c>
      <c r="G126" s="37"/>
      <c r="H126" s="37"/>
      <c r="I126" s="29" t="s">
        <v>31</v>
      </c>
      <c r="J126" s="33" t="str">
        <f>E24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96"/>
      <c r="B128" s="197"/>
      <c r="C128" s="198" t="s">
        <v>168</v>
      </c>
      <c r="D128" s="199" t="s">
        <v>58</v>
      </c>
      <c r="E128" s="199" t="s">
        <v>54</v>
      </c>
      <c r="F128" s="199" t="s">
        <v>55</v>
      </c>
      <c r="G128" s="199" t="s">
        <v>169</v>
      </c>
      <c r="H128" s="199" t="s">
        <v>170</v>
      </c>
      <c r="I128" s="199" t="s">
        <v>171</v>
      </c>
      <c r="J128" s="200" t="s">
        <v>153</v>
      </c>
      <c r="K128" s="201" t="s">
        <v>172</v>
      </c>
      <c r="L128" s="202"/>
      <c r="M128" s="97" t="s">
        <v>1</v>
      </c>
      <c r="N128" s="98" t="s">
        <v>37</v>
      </c>
      <c r="O128" s="98" t="s">
        <v>173</v>
      </c>
      <c r="P128" s="98" t="s">
        <v>174</v>
      </c>
      <c r="Q128" s="98" t="s">
        <v>175</v>
      </c>
      <c r="R128" s="98" t="s">
        <v>176</v>
      </c>
      <c r="S128" s="98" t="s">
        <v>177</v>
      </c>
      <c r="T128" s="99" t="s">
        <v>178</v>
      </c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</row>
    <row r="129" s="2" customFormat="1" ht="22.8" customHeight="1">
      <c r="A129" s="35"/>
      <c r="B129" s="36"/>
      <c r="C129" s="104" t="s">
        <v>179</v>
      </c>
      <c r="D129" s="37"/>
      <c r="E129" s="37"/>
      <c r="F129" s="37"/>
      <c r="G129" s="37"/>
      <c r="H129" s="37"/>
      <c r="I129" s="37"/>
      <c r="J129" s="203">
        <f>BK129</f>
        <v>0</v>
      </c>
      <c r="K129" s="37"/>
      <c r="L129" s="41"/>
      <c r="M129" s="100"/>
      <c r="N129" s="204"/>
      <c r="O129" s="101"/>
      <c r="P129" s="205">
        <f>P130+P168+P203+P238+P249</f>
        <v>0</v>
      </c>
      <c r="Q129" s="101"/>
      <c r="R129" s="205">
        <f>R130+R168+R203+R238+R249</f>
        <v>0</v>
      </c>
      <c r="S129" s="101"/>
      <c r="T129" s="206">
        <f>T130+T168+T203+T238+T249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72</v>
      </c>
      <c r="AU129" s="14" t="s">
        <v>155</v>
      </c>
      <c r="BK129" s="207">
        <f>BK130+BK168+BK203+BK238+BK249</f>
        <v>0</v>
      </c>
    </row>
    <row r="130" s="12" customFormat="1" ht="25.92" customHeight="1">
      <c r="A130" s="12"/>
      <c r="B130" s="208"/>
      <c r="C130" s="209"/>
      <c r="D130" s="210" t="s">
        <v>72</v>
      </c>
      <c r="E130" s="211" t="s">
        <v>5182</v>
      </c>
      <c r="F130" s="211" t="s">
        <v>5183</v>
      </c>
      <c r="G130" s="209"/>
      <c r="H130" s="209"/>
      <c r="I130" s="212"/>
      <c r="J130" s="213">
        <f>BK130</f>
        <v>0</v>
      </c>
      <c r="K130" s="209"/>
      <c r="L130" s="214"/>
      <c r="M130" s="215"/>
      <c r="N130" s="216"/>
      <c r="O130" s="216"/>
      <c r="P130" s="217">
        <f>P131+P160</f>
        <v>0</v>
      </c>
      <c r="Q130" s="216"/>
      <c r="R130" s="217">
        <f>R131+R160</f>
        <v>0</v>
      </c>
      <c r="S130" s="216"/>
      <c r="T130" s="218">
        <f>T131+T160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9" t="s">
        <v>80</v>
      </c>
      <c r="AT130" s="220" t="s">
        <v>72</v>
      </c>
      <c r="AU130" s="220" t="s">
        <v>73</v>
      </c>
      <c r="AY130" s="219" t="s">
        <v>182</v>
      </c>
      <c r="BK130" s="221">
        <f>BK131+BK160</f>
        <v>0</v>
      </c>
    </row>
    <row r="131" s="12" customFormat="1" ht="22.8" customHeight="1">
      <c r="A131" s="12"/>
      <c r="B131" s="208"/>
      <c r="C131" s="209"/>
      <c r="D131" s="210" t="s">
        <v>72</v>
      </c>
      <c r="E131" s="222" t="s">
        <v>5184</v>
      </c>
      <c r="F131" s="222" t="s">
        <v>5185</v>
      </c>
      <c r="G131" s="209"/>
      <c r="H131" s="209"/>
      <c r="I131" s="212"/>
      <c r="J131" s="223">
        <f>BK131</f>
        <v>0</v>
      </c>
      <c r="K131" s="209"/>
      <c r="L131" s="214"/>
      <c r="M131" s="215"/>
      <c r="N131" s="216"/>
      <c r="O131" s="216"/>
      <c r="P131" s="217">
        <f>SUM(P132:P159)</f>
        <v>0</v>
      </c>
      <c r="Q131" s="216"/>
      <c r="R131" s="217">
        <f>SUM(R132:R159)</f>
        <v>0</v>
      </c>
      <c r="S131" s="216"/>
      <c r="T131" s="218">
        <f>SUM(T132:T159)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9" t="s">
        <v>80</v>
      </c>
      <c r="AT131" s="220" t="s">
        <v>72</v>
      </c>
      <c r="AU131" s="220" t="s">
        <v>80</v>
      </c>
      <c r="AY131" s="219" t="s">
        <v>182</v>
      </c>
      <c r="BK131" s="221">
        <f>SUM(BK132:BK159)</f>
        <v>0</v>
      </c>
    </row>
    <row r="132" s="2" customFormat="1" ht="76.35" customHeight="1">
      <c r="A132" s="35"/>
      <c r="B132" s="36"/>
      <c r="C132" s="224" t="s">
        <v>80</v>
      </c>
      <c r="D132" s="224" t="s">
        <v>184</v>
      </c>
      <c r="E132" s="225" t="s">
        <v>5186</v>
      </c>
      <c r="F132" s="226" t="s">
        <v>5187</v>
      </c>
      <c r="G132" s="227" t="s">
        <v>1177</v>
      </c>
      <c r="H132" s="228">
        <v>4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187</v>
      </c>
      <c r="AT132" s="236" t="s">
        <v>184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187</v>
      </c>
      <c r="BM132" s="236" t="s">
        <v>5188</v>
      </c>
    </row>
    <row r="133" s="2" customFormat="1" ht="16.5" customHeight="1">
      <c r="A133" s="35"/>
      <c r="B133" s="36"/>
      <c r="C133" s="224" t="s">
        <v>82</v>
      </c>
      <c r="D133" s="224" t="s">
        <v>184</v>
      </c>
      <c r="E133" s="225" t="s">
        <v>5189</v>
      </c>
      <c r="F133" s="226" t="s">
        <v>5190</v>
      </c>
      <c r="G133" s="227" t="s">
        <v>236</v>
      </c>
      <c r="H133" s="228">
        <v>10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187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187</v>
      </c>
      <c r="BM133" s="236" t="s">
        <v>5191</v>
      </c>
    </row>
    <row r="134" s="2" customFormat="1" ht="24.15" customHeight="1">
      <c r="A134" s="35"/>
      <c r="B134" s="36"/>
      <c r="C134" s="224" t="s">
        <v>194</v>
      </c>
      <c r="D134" s="224" t="s">
        <v>184</v>
      </c>
      <c r="E134" s="225" t="s">
        <v>5192</v>
      </c>
      <c r="F134" s="226" t="s">
        <v>5193</v>
      </c>
      <c r="G134" s="227" t="s">
        <v>5194</v>
      </c>
      <c r="H134" s="228">
        <v>1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187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187</v>
      </c>
      <c r="BM134" s="236" t="s">
        <v>5195</v>
      </c>
    </row>
    <row r="135" s="2" customFormat="1" ht="16.5" customHeight="1">
      <c r="A135" s="35"/>
      <c r="B135" s="36"/>
      <c r="C135" s="224" t="s">
        <v>187</v>
      </c>
      <c r="D135" s="224" t="s">
        <v>184</v>
      </c>
      <c r="E135" s="225" t="s">
        <v>5196</v>
      </c>
      <c r="F135" s="226" t="s">
        <v>5197</v>
      </c>
      <c r="G135" s="227" t="s">
        <v>236</v>
      </c>
      <c r="H135" s="228">
        <v>50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187</v>
      </c>
      <c r="AT135" s="236" t="s">
        <v>184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187</v>
      </c>
      <c r="BM135" s="236" t="s">
        <v>5198</v>
      </c>
    </row>
    <row r="136" s="2" customFormat="1" ht="16.5" customHeight="1">
      <c r="A136" s="35"/>
      <c r="B136" s="36"/>
      <c r="C136" s="224" t="s">
        <v>202</v>
      </c>
      <c r="D136" s="224" t="s">
        <v>184</v>
      </c>
      <c r="E136" s="225" t="s">
        <v>5199</v>
      </c>
      <c r="F136" s="226" t="s">
        <v>5200</v>
      </c>
      <c r="G136" s="227" t="s">
        <v>1177</v>
      </c>
      <c r="H136" s="228">
        <v>50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187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187</v>
      </c>
      <c r="BM136" s="236" t="s">
        <v>5201</v>
      </c>
    </row>
    <row r="137" s="2" customFormat="1" ht="16.5" customHeight="1">
      <c r="A137" s="35"/>
      <c r="B137" s="36"/>
      <c r="C137" s="224" t="s">
        <v>206</v>
      </c>
      <c r="D137" s="224" t="s">
        <v>184</v>
      </c>
      <c r="E137" s="225" t="s">
        <v>5202</v>
      </c>
      <c r="F137" s="226" t="s">
        <v>5203</v>
      </c>
      <c r="G137" s="227" t="s">
        <v>236</v>
      </c>
      <c r="H137" s="228">
        <v>120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187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187</v>
      </c>
      <c r="BM137" s="236" t="s">
        <v>5204</v>
      </c>
    </row>
    <row r="138" s="2" customFormat="1" ht="16.5" customHeight="1">
      <c r="A138" s="35"/>
      <c r="B138" s="36"/>
      <c r="C138" s="224" t="s">
        <v>210</v>
      </c>
      <c r="D138" s="224" t="s">
        <v>184</v>
      </c>
      <c r="E138" s="225" t="s">
        <v>5205</v>
      </c>
      <c r="F138" s="226" t="s">
        <v>5206</v>
      </c>
      <c r="G138" s="227" t="s">
        <v>236</v>
      </c>
      <c r="H138" s="228">
        <v>120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187</v>
      </c>
      <c r="AT138" s="236" t="s">
        <v>184</v>
      </c>
      <c r="AU138" s="236" t="s">
        <v>82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187</v>
      </c>
      <c r="BM138" s="236" t="s">
        <v>5207</v>
      </c>
    </row>
    <row r="139" s="2" customFormat="1" ht="16.5" customHeight="1">
      <c r="A139" s="35"/>
      <c r="B139" s="36"/>
      <c r="C139" s="224" t="s">
        <v>214</v>
      </c>
      <c r="D139" s="224" t="s">
        <v>184</v>
      </c>
      <c r="E139" s="225" t="s">
        <v>5208</v>
      </c>
      <c r="F139" s="226" t="s">
        <v>5209</v>
      </c>
      <c r="G139" s="227" t="s">
        <v>1177</v>
      </c>
      <c r="H139" s="228">
        <v>12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187</v>
      </c>
      <c r="AT139" s="236" t="s">
        <v>184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187</v>
      </c>
      <c r="BM139" s="236" t="s">
        <v>5210</v>
      </c>
    </row>
    <row r="140" s="2" customFormat="1" ht="16.5" customHeight="1">
      <c r="A140" s="35"/>
      <c r="B140" s="36"/>
      <c r="C140" s="224" t="s">
        <v>189</v>
      </c>
      <c r="D140" s="224" t="s">
        <v>184</v>
      </c>
      <c r="E140" s="225" t="s">
        <v>5211</v>
      </c>
      <c r="F140" s="226" t="s">
        <v>5212</v>
      </c>
      <c r="G140" s="227" t="s">
        <v>1177</v>
      </c>
      <c r="H140" s="228">
        <v>12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187</v>
      </c>
      <c r="AT140" s="236" t="s">
        <v>184</v>
      </c>
      <c r="AU140" s="236" t="s">
        <v>82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187</v>
      </c>
      <c r="BM140" s="236" t="s">
        <v>5213</v>
      </c>
    </row>
    <row r="141" s="2" customFormat="1" ht="16.5" customHeight="1">
      <c r="A141" s="35"/>
      <c r="B141" s="36"/>
      <c r="C141" s="224" t="s">
        <v>136</v>
      </c>
      <c r="D141" s="224" t="s">
        <v>184</v>
      </c>
      <c r="E141" s="225" t="s">
        <v>5214</v>
      </c>
      <c r="F141" s="226" t="s">
        <v>5215</v>
      </c>
      <c r="G141" s="227" t="s">
        <v>1177</v>
      </c>
      <c r="H141" s="228">
        <v>30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187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187</v>
      </c>
      <c r="BM141" s="236" t="s">
        <v>5216</v>
      </c>
    </row>
    <row r="142" s="2" customFormat="1" ht="16.5" customHeight="1">
      <c r="A142" s="35"/>
      <c r="B142" s="36"/>
      <c r="C142" s="224" t="s">
        <v>139</v>
      </c>
      <c r="D142" s="224" t="s">
        <v>184</v>
      </c>
      <c r="E142" s="225" t="s">
        <v>5217</v>
      </c>
      <c r="F142" s="226" t="s">
        <v>5218</v>
      </c>
      <c r="G142" s="227" t="s">
        <v>1177</v>
      </c>
      <c r="H142" s="228">
        <v>20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187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187</v>
      </c>
      <c r="BM142" s="236" t="s">
        <v>5219</v>
      </c>
    </row>
    <row r="143" s="2" customFormat="1" ht="16.5" customHeight="1">
      <c r="A143" s="35"/>
      <c r="B143" s="36"/>
      <c r="C143" s="224" t="s">
        <v>8</v>
      </c>
      <c r="D143" s="224" t="s">
        <v>184</v>
      </c>
      <c r="E143" s="225" t="s">
        <v>5220</v>
      </c>
      <c r="F143" s="226" t="s">
        <v>5221</v>
      </c>
      <c r="G143" s="227" t="s">
        <v>1177</v>
      </c>
      <c r="H143" s="228">
        <v>8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187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187</v>
      </c>
      <c r="BM143" s="236" t="s">
        <v>5222</v>
      </c>
    </row>
    <row r="144" s="2" customFormat="1" ht="16.5" customHeight="1">
      <c r="A144" s="35"/>
      <c r="B144" s="36"/>
      <c r="C144" s="224" t="s">
        <v>142</v>
      </c>
      <c r="D144" s="224" t="s">
        <v>184</v>
      </c>
      <c r="E144" s="225" t="s">
        <v>5223</v>
      </c>
      <c r="F144" s="226" t="s">
        <v>5224</v>
      </c>
      <c r="G144" s="227" t="s">
        <v>1177</v>
      </c>
      <c r="H144" s="228">
        <v>120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187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187</v>
      </c>
      <c r="BM144" s="236" t="s">
        <v>5225</v>
      </c>
    </row>
    <row r="145" s="2" customFormat="1" ht="16.5" customHeight="1">
      <c r="A145" s="35"/>
      <c r="B145" s="36"/>
      <c r="C145" s="224" t="s">
        <v>145</v>
      </c>
      <c r="D145" s="224" t="s">
        <v>184</v>
      </c>
      <c r="E145" s="225" t="s">
        <v>5226</v>
      </c>
      <c r="F145" s="226" t="s">
        <v>5227</v>
      </c>
      <c r="G145" s="227" t="s">
        <v>1177</v>
      </c>
      <c r="H145" s="228">
        <v>30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187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187</v>
      </c>
      <c r="BM145" s="236" t="s">
        <v>5228</v>
      </c>
    </row>
    <row r="146" s="2" customFormat="1" ht="16.5" customHeight="1">
      <c r="A146" s="35"/>
      <c r="B146" s="36"/>
      <c r="C146" s="224" t="s">
        <v>238</v>
      </c>
      <c r="D146" s="224" t="s">
        <v>184</v>
      </c>
      <c r="E146" s="225" t="s">
        <v>5229</v>
      </c>
      <c r="F146" s="226" t="s">
        <v>5230</v>
      </c>
      <c r="G146" s="227" t="s">
        <v>236</v>
      </c>
      <c r="H146" s="228">
        <v>50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187</v>
      </c>
      <c r="AT146" s="236" t="s">
        <v>184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187</v>
      </c>
      <c r="BM146" s="236" t="s">
        <v>5231</v>
      </c>
    </row>
    <row r="147" s="2" customFormat="1" ht="24.15" customHeight="1">
      <c r="A147" s="35"/>
      <c r="B147" s="36"/>
      <c r="C147" s="224" t="s">
        <v>243</v>
      </c>
      <c r="D147" s="224" t="s">
        <v>184</v>
      </c>
      <c r="E147" s="225" t="s">
        <v>5232</v>
      </c>
      <c r="F147" s="226" t="s">
        <v>5233</v>
      </c>
      <c r="G147" s="227" t="s">
        <v>236</v>
      </c>
      <c r="H147" s="228">
        <v>24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187</v>
      </c>
      <c r="AT147" s="236" t="s">
        <v>184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187</v>
      </c>
      <c r="BM147" s="236" t="s">
        <v>5234</v>
      </c>
    </row>
    <row r="148" s="2" customFormat="1" ht="21.75" customHeight="1">
      <c r="A148" s="35"/>
      <c r="B148" s="36"/>
      <c r="C148" s="224" t="s">
        <v>247</v>
      </c>
      <c r="D148" s="224" t="s">
        <v>184</v>
      </c>
      <c r="E148" s="225" t="s">
        <v>5235</v>
      </c>
      <c r="F148" s="226" t="s">
        <v>5236</v>
      </c>
      <c r="G148" s="227" t="s">
        <v>1177</v>
      </c>
      <c r="H148" s="228">
        <v>72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187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187</v>
      </c>
      <c r="BM148" s="236" t="s">
        <v>5237</v>
      </c>
    </row>
    <row r="149" s="2" customFormat="1" ht="21.75" customHeight="1">
      <c r="A149" s="35"/>
      <c r="B149" s="36"/>
      <c r="C149" s="224" t="s">
        <v>251</v>
      </c>
      <c r="D149" s="224" t="s">
        <v>184</v>
      </c>
      <c r="E149" s="225" t="s">
        <v>5238</v>
      </c>
      <c r="F149" s="226" t="s">
        <v>5239</v>
      </c>
      <c r="G149" s="227" t="s">
        <v>236</v>
      </c>
      <c r="H149" s="228">
        <v>230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187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187</v>
      </c>
      <c r="BM149" s="236" t="s">
        <v>5240</v>
      </c>
    </row>
    <row r="150" s="2" customFormat="1" ht="37.8" customHeight="1">
      <c r="A150" s="35"/>
      <c r="B150" s="36"/>
      <c r="C150" s="224" t="s">
        <v>255</v>
      </c>
      <c r="D150" s="224" t="s">
        <v>184</v>
      </c>
      <c r="E150" s="225" t="s">
        <v>5241</v>
      </c>
      <c r="F150" s="226" t="s">
        <v>5242</v>
      </c>
      <c r="G150" s="227" t="s">
        <v>1177</v>
      </c>
      <c r="H150" s="228">
        <v>1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187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187</v>
      </c>
      <c r="BM150" s="236" t="s">
        <v>5243</v>
      </c>
    </row>
    <row r="151" s="2" customFormat="1" ht="37.8" customHeight="1">
      <c r="A151" s="35"/>
      <c r="B151" s="36"/>
      <c r="C151" s="224" t="s">
        <v>259</v>
      </c>
      <c r="D151" s="224" t="s">
        <v>184</v>
      </c>
      <c r="E151" s="225" t="s">
        <v>5244</v>
      </c>
      <c r="F151" s="226" t="s">
        <v>5245</v>
      </c>
      <c r="G151" s="227" t="s">
        <v>1177</v>
      </c>
      <c r="H151" s="228">
        <v>1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187</v>
      </c>
      <c r="AT151" s="236" t="s">
        <v>184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187</v>
      </c>
      <c r="BM151" s="236" t="s">
        <v>5246</v>
      </c>
    </row>
    <row r="152" s="2" customFormat="1" ht="33" customHeight="1">
      <c r="A152" s="35"/>
      <c r="B152" s="36"/>
      <c r="C152" s="224" t="s">
        <v>7</v>
      </c>
      <c r="D152" s="224" t="s">
        <v>184</v>
      </c>
      <c r="E152" s="225" t="s">
        <v>5247</v>
      </c>
      <c r="F152" s="226" t="s">
        <v>5248</v>
      </c>
      <c r="G152" s="227" t="s">
        <v>5249</v>
      </c>
      <c r="H152" s="228">
        <v>16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187</v>
      </c>
      <c r="AT152" s="236" t="s">
        <v>184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187</v>
      </c>
      <c r="BM152" s="236" t="s">
        <v>5250</v>
      </c>
    </row>
    <row r="153" s="2" customFormat="1" ht="24.15" customHeight="1">
      <c r="A153" s="35"/>
      <c r="B153" s="36"/>
      <c r="C153" s="224" t="s">
        <v>266</v>
      </c>
      <c r="D153" s="224" t="s">
        <v>184</v>
      </c>
      <c r="E153" s="225" t="s">
        <v>5251</v>
      </c>
      <c r="F153" s="226" t="s">
        <v>5252</v>
      </c>
      <c r="G153" s="227" t="s">
        <v>236</v>
      </c>
      <c r="H153" s="228">
        <v>1500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187</v>
      </c>
      <c r="AT153" s="236" t="s">
        <v>184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187</v>
      </c>
      <c r="BM153" s="236" t="s">
        <v>5253</v>
      </c>
    </row>
    <row r="154" s="2" customFormat="1" ht="24.15" customHeight="1">
      <c r="A154" s="35"/>
      <c r="B154" s="36"/>
      <c r="C154" s="224" t="s">
        <v>270</v>
      </c>
      <c r="D154" s="224" t="s">
        <v>184</v>
      </c>
      <c r="E154" s="225" t="s">
        <v>5254</v>
      </c>
      <c r="F154" s="226" t="s">
        <v>5255</v>
      </c>
      <c r="G154" s="227" t="s">
        <v>236</v>
      </c>
      <c r="H154" s="228">
        <v>250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187</v>
      </c>
      <c r="AT154" s="236" t="s">
        <v>184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187</v>
      </c>
      <c r="BM154" s="236" t="s">
        <v>5256</v>
      </c>
    </row>
    <row r="155" s="2" customFormat="1" ht="33" customHeight="1">
      <c r="A155" s="35"/>
      <c r="B155" s="36"/>
      <c r="C155" s="224" t="s">
        <v>274</v>
      </c>
      <c r="D155" s="224" t="s">
        <v>184</v>
      </c>
      <c r="E155" s="225" t="s">
        <v>5257</v>
      </c>
      <c r="F155" s="226" t="s">
        <v>5258</v>
      </c>
      <c r="G155" s="227" t="s">
        <v>236</v>
      </c>
      <c r="H155" s="228">
        <v>250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187</v>
      </c>
      <c r="AT155" s="236" t="s">
        <v>184</v>
      </c>
      <c r="AU155" s="236" t="s">
        <v>82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187</v>
      </c>
      <c r="BM155" s="236" t="s">
        <v>5259</v>
      </c>
    </row>
    <row r="156" s="2" customFormat="1" ht="21.75" customHeight="1">
      <c r="A156" s="35"/>
      <c r="B156" s="36"/>
      <c r="C156" s="224" t="s">
        <v>278</v>
      </c>
      <c r="D156" s="224" t="s">
        <v>184</v>
      </c>
      <c r="E156" s="225" t="s">
        <v>5260</v>
      </c>
      <c r="F156" s="226" t="s">
        <v>5261</v>
      </c>
      <c r="G156" s="227" t="s">
        <v>236</v>
      </c>
      <c r="H156" s="228">
        <v>250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187</v>
      </c>
      <c r="AT156" s="236" t="s">
        <v>184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187</v>
      </c>
      <c r="BM156" s="236" t="s">
        <v>5262</v>
      </c>
    </row>
    <row r="157" s="2" customFormat="1" ht="44.25" customHeight="1">
      <c r="A157" s="35"/>
      <c r="B157" s="36"/>
      <c r="C157" s="224" t="s">
        <v>282</v>
      </c>
      <c r="D157" s="224" t="s">
        <v>184</v>
      </c>
      <c r="E157" s="225" t="s">
        <v>5263</v>
      </c>
      <c r="F157" s="226" t="s">
        <v>5264</v>
      </c>
      <c r="G157" s="227" t="s">
        <v>1177</v>
      </c>
      <c r="H157" s="228">
        <v>3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187</v>
      </c>
      <c r="AT157" s="236" t="s">
        <v>184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187</v>
      </c>
      <c r="BM157" s="236" t="s">
        <v>5265</v>
      </c>
    </row>
    <row r="158" s="2" customFormat="1" ht="33" customHeight="1">
      <c r="A158" s="35"/>
      <c r="B158" s="36"/>
      <c r="C158" s="224" t="s">
        <v>286</v>
      </c>
      <c r="D158" s="224" t="s">
        <v>184</v>
      </c>
      <c r="E158" s="225" t="s">
        <v>5266</v>
      </c>
      <c r="F158" s="226" t="s">
        <v>5267</v>
      </c>
      <c r="G158" s="227" t="s">
        <v>1177</v>
      </c>
      <c r="H158" s="228">
        <v>9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187</v>
      </c>
      <c r="AT158" s="236" t="s">
        <v>184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187</v>
      </c>
      <c r="BM158" s="236" t="s">
        <v>5268</v>
      </c>
    </row>
    <row r="159" s="2" customFormat="1" ht="16.5" customHeight="1">
      <c r="A159" s="35"/>
      <c r="B159" s="36"/>
      <c r="C159" s="224" t="s">
        <v>290</v>
      </c>
      <c r="D159" s="224" t="s">
        <v>184</v>
      </c>
      <c r="E159" s="225" t="s">
        <v>5269</v>
      </c>
      <c r="F159" s="226" t="s">
        <v>5270</v>
      </c>
      <c r="G159" s="227" t="s">
        <v>5194</v>
      </c>
      <c r="H159" s="228">
        <v>1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187</v>
      </c>
      <c r="AT159" s="236" t="s">
        <v>184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187</v>
      </c>
      <c r="BM159" s="236" t="s">
        <v>5271</v>
      </c>
    </row>
    <row r="160" s="12" customFormat="1" ht="22.8" customHeight="1">
      <c r="A160" s="12"/>
      <c r="B160" s="208"/>
      <c r="C160" s="209"/>
      <c r="D160" s="210" t="s">
        <v>72</v>
      </c>
      <c r="E160" s="222" t="s">
        <v>5272</v>
      </c>
      <c r="F160" s="222" t="s">
        <v>5273</v>
      </c>
      <c r="G160" s="209"/>
      <c r="H160" s="209"/>
      <c r="I160" s="212"/>
      <c r="J160" s="223">
        <f>BK160</f>
        <v>0</v>
      </c>
      <c r="K160" s="209"/>
      <c r="L160" s="214"/>
      <c r="M160" s="215"/>
      <c r="N160" s="216"/>
      <c r="O160" s="216"/>
      <c r="P160" s="217">
        <f>SUM(P161:P167)</f>
        <v>0</v>
      </c>
      <c r="Q160" s="216"/>
      <c r="R160" s="217">
        <f>SUM(R161:R167)</f>
        <v>0</v>
      </c>
      <c r="S160" s="216"/>
      <c r="T160" s="218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9" t="s">
        <v>80</v>
      </c>
      <c r="AT160" s="220" t="s">
        <v>72</v>
      </c>
      <c r="AU160" s="220" t="s">
        <v>80</v>
      </c>
      <c r="AY160" s="219" t="s">
        <v>182</v>
      </c>
      <c r="BK160" s="221">
        <f>SUM(BK161:BK167)</f>
        <v>0</v>
      </c>
    </row>
    <row r="161" s="2" customFormat="1" ht="21.75" customHeight="1">
      <c r="A161" s="35"/>
      <c r="B161" s="36"/>
      <c r="C161" s="224" t="s">
        <v>294</v>
      </c>
      <c r="D161" s="224" t="s">
        <v>184</v>
      </c>
      <c r="E161" s="225" t="s">
        <v>5274</v>
      </c>
      <c r="F161" s="226" t="s">
        <v>5275</v>
      </c>
      <c r="G161" s="227" t="s">
        <v>1177</v>
      </c>
      <c r="H161" s="228">
        <v>1</v>
      </c>
      <c r="I161" s="229"/>
      <c r="J161" s="230">
        <f>ROUND(I161*H161,2)</f>
        <v>0</v>
      </c>
      <c r="K161" s="231"/>
      <c r="L161" s="41"/>
      <c r="M161" s="232" t="s">
        <v>1</v>
      </c>
      <c r="N161" s="233" t="s">
        <v>38</v>
      </c>
      <c r="O161" s="88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187</v>
      </c>
      <c r="AT161" s="236" t="s">
        <v>184</v>
      </c>
      <c r="AU161" s="236" t="s">
        <v>82</v>
      </c>
      <c r="AY161" s="14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80</v>
      </c>
      <c r="BK161" s="237">
        <f>ROUND(I161*H161,2)</f>
        <v>0</v>
      </c>
      <c r="BL161" s="14" t="s">
        <v>187</v>
      </c>
      <c r="BM161" s="236" t="s">
        <v>5276</v>
      </c>
    </row>
    <row r="162" s="2" customFormat="1" ht="44.25" customHeight="1">
      <c r="A162" s="35"/>
      <c r="B162" s="36"/>
      <c r="C162" s="224" t="s">
        <v>298</v>
      </c>
      <c r="D162" s="224" t="s">
        <v>184</v>
      </c>
      <c r="E162" s="225" t="s">
        <v>5277</v>
      </c>
      <c r="F162" s="226" t="s">
        <v>5278</v>
      </c>
      <c r="G162" s="227" t="s">
        <v>1177</v>
      </c>
      <c r="H162" s="228">
        <v>1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187</v>
      </c>
      <c r="AT162" s="236" t="s">
        <v>184</v>
      </c>
      <c r="AU162" s="236" t="s">
        <v>82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187</v>
      </c>
      <c r="BM162" s="236" t="s">
        <v>5279</v>
      </c>
    </row>
    <row r="163" s="2" customFormat="1" ht="44.25" customHeight="1">
      <c r="A163" s="35"/>
      <c r="B163" s="36"/>
      <c r="C163" s="224" t="s">
        <v>302</v>
      </c>
      <c r="D163" s="224" t="s">
        <v>184</v>
      </c>
      <c r="E163" s="225" t="s">
        <v>5280</v>
      </c>
      <c r="F163" s="226" t="s">
        <v>5281</v>
      </c>
      <c r="G163" s="227" t="s">
        <v>1177</v>
      </c>
      <c r="H163" s="228">
        <v>1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187</v>
      </c>
      <c r="AT163" s="236" t="s">
        <v>184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187</v>
      </c>
      <c r="BM163" s="236" t="s">
        <v>5282</v>
      </c>
    </row>
    <row r="164" s="2" customFormat="1" ht="24.15" customHeight="1">
      <c r="A164" s="35"/>
      <c r="B164" s="36"/>
      <c r="C164" s="224" t="s">
        <v>308</v>
      </c>
      <c r="D164" s="224" t="s">
        <v>184</v>
      </c>
      <c r="E164" s="225" t="s">
        <v>5283</v>
      </c>
      <c r="F164" s="226" t="s">
        <v>5284</v>
      </c>
      <c r="G164" s="227" t="s">
        <v>1177</v>
      </c>
      <c r="H164" s="228">
        <v>1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187</v>
      </c>
      <c r="AT164" s="236" t="s">
        <v>184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187</v>
      </c>
      <c r="BM164" s="236" t="s">
        <v>5285</v>
      </c>
    </row>
    <row r="165" s="2" customFormat="1" ht="16.5" customHeight="1">
      <c r="A165" s="35"/>
      <c r="B165" s="36"/>
      <c r="C165" s="224" t="s">
        <v>312</v>
      </c>
      <c r="D165" s="224" t="s">
        <v>184</v>
      </c>
      <c r="E165" s="225" t="s">
        <v>5286</v>
      </c>
      <c r="F165" s="226" t="s">
        <v>5287</v>
      </c>
      <c r="G165" s="227" t="s">
        <v>1177</v>
      </c>
      <c r="H165" s="228">
        <v>1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187</v>
      </c>
      <c r="AT165" s="236" t="s">
        <v>184</v>
      </c>
      <c r="AU165" s="236" t="s">
        <v>82</v>
      </c>
      <c r="AY165" s="14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80</v>
      </c>
      <c r="BK165" s="237">
        <f>ROUND(I165*H165,2)</f>
        <v>0</v>
      </c>
      <c r="BL165" s="14" t="s">
        <v>187</v>
      </c>
      <c r="BM165" s="236" t="s">
        <v>5288</v>
      </c>
    </row>
    <row r="166" s="2" customFormat="1" ht="33" customHeight="1">
      <c r="A166" s="35"/>
      <c r="B166" s="36"/>
      <c r="C166" s="224" t="s">
        <v>316</v>
      </c>
      <c r="D166" s="224" t="s">
        <v>184</v>
      </c>
      <c r="E166" s="225" t="s">
        <v>5289</v>
      </c>
      <c r="F166" s="226" t="s">
        <v>5258</v>
      </c>
      <c r="G166" s="227" t="s">
        <v>236</v>
      </c>
      <c r="H166" s="228">
        <v>70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187</v>
      </c>
      <c r="AT166" s="236" t="s">
        <v>184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187</v>
      </c>
      <c r="BM166" s="236" t="s">
        <v>5290</v>
      </c>
    </row>
    <row r="167" s="2" customFormat="1" ht="16.5" customHeight="1">
      <c r="A167" s="35"/>
      <c r="B167" s="36"/>
      <c r="C167" s="224" t="s">
        <v>320</v>
      </c>
      <c r="D167" s="224" t="s">
        <v>184</v>
      </c>
      <c r="E167" s="225" t="s">
        <v>5291</v>
      </c>
      <c r="F167" s="226" t="s">
        <v>5292</v>
      </c>
      <c r="G167" s="227" t="s">
        <v>5194</v>
      </c>
      <c r="H167" s="228">
        <v>1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38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187</v>
      </c>
      <c r="AT167" s="236" t="s">
        <v>184</v>
      </c>
      <c r="AU167" s="236" t="s">
        <v>82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187</v>
      </c>
      <c r="BM167" s="236" t="s">
        <v>5293</v>
      </c>
    </row>
    <row r="168" s="12" customFormat="1" ht="25.92" customHeight="1">
      <c r="A168" s="12"/>
      <c r="B168" s="208"/>
      <c r="C168" s="209"/>
      <c r="D168" s="210" t="s">
        <v>72</v>
      </c>
      <c r="E168" s="211" t="s">
        <v>5294</v>
      </c>
      <c r="F168" s="211" t="s">
        <v>5295</v>
      </c>
      <c r="G168" s="209"/>
      <c r="H168" s="209"/>
      <c r="I168" s="212"/>
      <c r="J168" s="213">
        <f>BK168</f>
        <v>0</v>
      </c>
      <c r="K168" s="209"/>
      <c r="L168" s="214"/>
      <c r="M168" s="215"/>
      <c r="N168" s="216"/>
      <c r="O168" s="216"/>
      <c r="P168" s="217">
        <f>P169</f>
        <v>0</v>
      </c>
      <c r="Q168" s="216"/>
      <c r="R168" s="217">
        <f>R169</f>
        <v>0</v>
      </c>
      <c r="S168" s="216"/>
      <c r="T168" s="218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9" t="s">
        <v>80</v>
      </c>
      <c r="AT168" s="220" t="s">
        <v>72</v>
      </c>
      <c r="AU168" s="220" t="s">
        <v>73</v>
      </c>
      <c r="AY168" s="219" t="s">
        <v>182</v>
      </c>
      <c r="BK168" s="221">
        <f>BK169</f>
        <v>0</v>
      </c>
    </row>
    <row r="169" s="12" customFormat="1" ht="22.8" customHeight="1">
      <c r="A169" s="12"/>
      <c r="B169" s="208"/>
      <c r="C169" s="209"/>
      <c r="D169" s="210" t="s">
        <v>72</v>
      </c>
      <c r="E169" s="222" t="s">
        <v>5296</v>
      </c>
      <c r="F169" s="222" t="s">
        <v>5297</v>
      </c>
      <c r="G169" s="209"/>
      <c r="H169" s="209"/>
      <c r="I169" s="212"/>
      <c r="J169" s="223">
        <f>BK169</f>
        <v>0</v>
      </c>
      <c r="K169" s="209"/>
      <c r="L169" s="214"/>
      <c r="M169" s="215"/>
      <c r="N169" s="216"/>
      <c r="O169" s="216"/>
      <c r="P169" s="217">
        <f>SUM(P170:P202)</f>
        <v>0</v>
      </c>
      <c r="Q169" s="216"/>
      <c r="R169" s="217">
        <f>SUM(R170:R202)</f>
        <v>0</v>
      </c>
      <c r="S169" s="216"/>
      <c r="T169" s="218">
        <f>SUM(T170:T202)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9" t="s">
        <v>80</v>
      </c>
      <c r="AT169" s="220" t="s">
        <v>72</v>
      </c>
      <c r="AU169" s="220" t="s">
        <v>80</v>
      </c>
      <c r="AY169" s="219" t="s">
        <v>182</v>
      </c>
      <c r="BK169" s="221">
        <f>SUM(BK170:BK202)</f>
        <v>0</v>
      </c>
    </row>
    <row r="170" s="2" customFormat="1" ht="66.75" customHeight="1">
      <c r="A170" s="35"/>
      <c r="B170" s="36"/>
      <c r="C170" s="224" t="s">
        <v>324</v>
      </c>
      <c r="D170" s="224" t="s">
        <v>184</v>
      </c>
      <c r="E170" s="225" t="s">
        <v>5298</v>
      </c>
      <c r="F170" s="226" t="s">
        <v>5299</v>
      </c>
      <c r="G170" s="227" t="s">
        <v>1177</v>
      </c>
      <c r="H170" s="228">
        <v>2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187</v>
      </c>
      <c r="AT170" s="236" t="s">
        <v>184</v>
      </c>
      <c r="AU170" s="236" t="s">
        <v>82</v>
      </c>
      <c r="AY170" s="14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4" t="s">
        <v>80</v>
      </c>
      <c r="BK170" s="237">
        <f>ROUND(I170*H170,2)</f>
        <v>0</v>
      </c>
      <c r="BL170" s="14" t="s">
        <v>187</v>
      </c>
      <c r="BM170" s="236" t="s">
        <v>5300</v>
      </c>
    </row>
    <row r="171" s="2" customFormat="1" ht="78" customHeight="1">
      <c r="A171" s="35"/>
      <c r="B171" s="36"/>
      <c r="C171" s="224" t="s">
        <v>332</v>
      </c>
      <c r="D171" s="224" t="s">
        <v>184</v>
      </c>
      <c r="E171" s="225" t="s">
        <v>5301</v>
      </c>
      <c r="F171" s="226" t="s">
        <v>5302</v>
      </c>
      <c r="G171" s="227" t="s">
        <v>1177</v>
      </c>
      <c r="H171" s="228">
        <v>4</v>
      </c>
      <c r="I171" s="229"/>
      <c r="J171" s="230">
        <f>ROUND(I171*H171,2)</f>
        <v>0</v>
      </c>
      <c r="K171" s="231"/>
      <c r="L171" s="41"/>
      <c r="M171" s="232" t="s">
        <v>1</v>
      </c>
      <c r="N171" s="233" t="s">
        <v>38</v>
      </c>
      <c r="O171" s="88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187</v>
      </c>
      <c r="AT171" s="236" t="s">
        <v>184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187</v>
      </c>
      <c r="BM171" s="236" t="s">
        <v>5303</v>
      </c>
    </row>
    <row r="172" s="2" customFormat="1" ht="66.75" customHeight="1">
      <c r="A172" s="35"/>
      <c r="B172" s="36"/>
      <c r="C172" s="224" t="s">
        <v>338</v>
      </c>
      <c r="D172" s="224" t="s">
        <v>184</v>
      </c>
      <c r="E172" s="225" t="s">
        <v>5304</v>
      </c>
      <c r="F172" s="226" t="s">
        <v>5305</v>
      </c>
      <c r="G172" s="227" t="s">
        <v>1177</v>
      </c>
      <c r="H172" s="228">
        <v>2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187</v>
      </c>
      <c r="AT172" s="236" t="s">
        <v>184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187</v>
      </c>
      <c r="BM172" s="236" t="s">
        <v>5306</v>
      </c>
    </row>
    <row r="173" s="2" customFormat="1" ht="24.15" customHeight="1">
      <c r="A173" s="35"/>
      <c r="B173" s="36"/>
      <c r="C173" s="224" t="s">
        <v>342</v>
      </c>
      <c r="D173" s="224" t="s">
        <v>184</v>
      </c>
      <c r="E173" s="225" t="s">
        <v>5307</v>
      </c>
      <c r="F173" s="226" t="s">
        <v>5308</v>
      </c>
      <c r="G173" s="227" t="s">
        <v>1177</v>
      </c>
      <c r="H173" s="228">
        <v>2</v>
      </c>
      <c r="I173" s="229"/>
      <c r="J173" s="230">
        <f>ROUND(I173*H173,2)</f>
        <v>0</v>
      </c>
      <c r="K173" s="231"/>
      <c r="L173" s="41"/>
      <c r="M173" s="232" t="s">
        <v>1</v>
      </c>
      <c r="N173" s="233" t="s">
        <v>38</v>
      </c>
      <c r="O173" s="88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187</v>
      </c>
      <c r="AT173" s="236" t="s">
        <v>184</v>
      </c>
      <c r="AU173" s="236" t="s">
        <v>82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187</v>
      </c>
      <c r="BM173" s="236" t="s">
        <v>5309</v>
      </c>
    </row>
    <row r="174" s="2" customFormat="1" ht="78" customHeight="1">
      <c r="A174" s="35"/>
      <c r="B174" s="36"/>
      <c r="C174" s="224" t="s">
        <v>348</v>
      </c>
      <c r="D174" s="224" t="s">
        <v>184</v>
      </c>
      <c r="E174" s="225" t="s">
        <v>5310</v>
      </c>
      <c r="F174" s="226" t="s">
        <v>5311</v>
      </c>
      <c r="G174" s="227" t="s">
        <v>1177</v>
      </c>
      <c r="H174" s="228">
        <v>2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187</v>
      </c>
      <c r="AT174" s="236" t="s">
        <v>184</v>
      </c>
      <c r="AU174" s="236" t="s">
        <v>82</v>
      </c>
      <c r="AY174" s="14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80</v>
      </c>
      <c r="BK174" s="237">
        <f>ROUND(I174*H174,2)</f>
        <v>0</v>
      </c>
      <c r="BL174" s="14" t="s">
        <v>187</v>
      </c>
      <c r="BM174" s="236" t="s">
        <v>5312</v>
      </c>
    </row>
    <row r="175" s="2" customFormat="1" ht="62.7" customHeight="1">
      <c r="A175" s="35"/>
      <c r="B175" s="36"/>
      <c r="C175" s="224" t="s">
        <v>354</v>
      </c>
      <c r="D175" s="224" t="s">
        <v>184</v>
      </c>
      <c r="E175" s="225" t="s">
        <v>5313</v>
      </c>
      <c r="F175" s="226" t="s">
        <v>5314</v>
      </c>
      <c r="G175" s="227" t="s">
        <v>1177</v>
      </c>
      <c r="H175" s="228">
        <v>2</v>
      </c>
      <c r="I175" s="229"/>
      <c r="J175" s="230">
        <f>ROUND(I175*H175,2)</f>
        <v>0</v>
      </c>
      <c r="K175" s="231"/>
      <c r="L175" s="41"/>
      <c r="M175" s="232" t="s">
        <v>1</v>
      </c>
      <c r="N175" s="233" t="s">
        <v>38</v>
      </c>
      <c r="O175" s="88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187</v>
      </c>
      <c r="AT175" s="236" t="s">
        <v>184</v>
      </c>
      <c r="AU175" s="236" t="s">
        <v>82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187</v>
      </c>
      <c r="BM175" s="236" t="s">
        <v>5315</v>
      </c>
    </row>
    <row r="176" s="2" customFormat="1" ht="24.15" customHeight="1">
      <c r="A176" s="35"/>
      <c r="B176" s="36"/>
      <c r="C176" s="224" t="s">
        <v>358</v>
      </c>
      <c r="D176" s="224" t="s">
        <v>184</v>
      </c>
      <c r="E176" s="225" t="s">
        <v>5316</v>
      </c>
      <c r="F176" s="226" t="s">
        <v>5308</v>
      </c>
      <c r="G176" s="227" t="s">
        <v>1177</v>
      </c>
      <c r="H176" s="228">
        <v>2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187</v>
      </c>
      <c r="AT176" s="236" t="s">
        <v>184</v>
      </c>
      <c r="AU176" s="236" t="s">
        <v>82</v>
      </c>
      <c r="AY176" s="14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80</v>
      </c>
      <c r="BK176" s="237">
        <f>ROUND(I176*H176,2)</f>
        <v>0</v>
      </c>
      <c r="BL176" s="14" t="s">
        <v>187</v>
      </c>
      <c r="BM176" s="236" t="s">
        <v>5317</v>
      </c>
    </row>
    <row r="177" s="2" customFormat="1" ht="76.35" customHeight="1">
      <c r="A177" s="35"/>
      <c r="B177" s="36"/>
      <c r="C177" s="224" t="s">
        <v>364</v>
      </c>
      <c r="D177" s="224" t="s">
        <v>184</v>
      </c>
      <c r="E177" s="225" t="s">
        <v>5318</v>
      </c>
      <c r="F177" s="226" t="s">
        <v>5319</v>
      </c>
      <c r="G177" s="227" t="s">
        <v>1177</v>
      </c>
      <c r="H177" s="228">
        <v>6</v>
      </c>
      <c r="I177" s="229"/>
      <c r="J177" s="230">
        <f>ROUND(I177*H177,2)</f>
        <v>0</v>
      </c>
      <c r="K177" s="231"/>
      <c r="L177" s="41"/>
      <c r="M177" s="232" t="s">
        <v>1</v>
      </c>
      <c r="N177" s="233" t="s">
        <v>38</v>
      </c>
      <c r="O177" s="88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187</v>
      </c>
      <c r="AT177" s="236" t="s">
        <v>184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187</v>
      </c>
      <c r="BM177" s="236" t="s">
        <v>5320</v>
      </c>
    </row>
    <row r="178" s="2" customFormat="1" ht="62.7" customHeight="1">
      <c r="A178" s="35"/>
      <c r="B178" s="36"/>
      <c r="C178" s="224" t="s">
        <v>368</v>
      </c>
      <c r="D178" s="224" t="s">
        <v>184</v>
      </c>
      <c r="E178" s="225" t="s">
        <v>5321</v>
      </c>
      <c r="F178" s="226" t="s">
        <v>5322</v>
      </c>
      <c r="G178" s="227" t="s">
        <v>1177</v>
      </c>
      <c r="H178" s="228">
        <v>6</v>
      </c>
      <c r="I178" s="229"/>
      <c r="J178" s="230">
        <f>ROUND(I178*H178,2)</f>
        <v>0</v>
      </c>
      <c r="K178" s="231"/>
      <c r="L178" s="41"/>
      <c r="M178" s="232" t="s">
        <v>1</v>
      </c>
      <c r="N178" s="233" t="s">
        <v>38</v>
      </c>
      <c r="O178" s="88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187</v>
      </c>
      <c r="AT178" s="236" t="s">
        <v>184</v>
      </c>
      <c r="AU178" s="236" t="s">
        <v>82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187</v>
      </c>
      <c r="BM178" s="236" t="s">
        <v>5323</v>
      </c>
    </row>
    <row r="179" s="2" customFormat="1" ht="24.15" customHeight="1">
      <c r="A179" s="35"/>
      <c r="B179" s="36"/>
      <c r="C179" s="224" t="s">
        <v>372</v>
      </c>
      <c r="D179" s="224" t="s">
        <v>184</v>
      </c>
      <c r="E179" s="225" t="s">
        <v>5324</v>
      </c>
      <c r="F179" s="226" t="s">
        <v>5308</v>
      </c>
      <c r="G179" s="227" t="s">
        <v>1177</v>
      </c>
      <c r="H179" s="228">
        <v>6</v>
      </c>
      <c r="I179" s="229"/>
      <c r="J179" s="230">
        <f>ROUND(I179*H179,2)</f>
        <v>0</v>
      </c>
      <c r="K179" s="231"/>
      <c r="L179" s="41"/>
      <c r="M179" s="232" t="s">
        <v>1</v>
      </c>
      <c r="N179" s="233" t="s">
        <v>38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187</v>
      </c>
      <c r="AT179" s="236" t="s">
        <v>184</v>
      </c>
      <c r="AU179" s="236" t="s">
        <v>82</v>
      </c>
      <c r="AY179" s="14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80</v>
      </c>
      <c r="BK179" s="237">
        <f>ROUND(I179*H179,2)</f>
        <v>0</v>
      </c>
      <c r="BL179" s="14" t="s">
        <v>187</v>
      </c>
      <c r="BM179" s="236" t="s">
        <v>5325</v>
      </c>
    </row>
    <row r="180" s="2" customFormat="1" ht="76.35" customHeight="1">
      <c r="A180" s="35"/>
      <c r="B180" s="36"/>
      <c r="C180" s="224" t="s">
        <v>376</v>
      </c>
      <c r="D180" s="224" t="s">
        <v>184</v>
      </c>
      <c r="E180" s="225" t="s">
        <v>5326</v>
      </c>
      <c r="F180" s="226" t="s">
        <v>5319</v>
      </c>
      <c r="G180" s="227" t="s">
        <v>1177</v>
      </c>
      <c r="H180" s="228">
        <v>4</v>
      </c>
      <c r="I180" s="229"/>
      <c r="J180" s="230">
        <f>ROUND(I180*H180,2)</f>
        <v>0</v>
      </c>
      <c r="K180" s="231"/>
      <c r="L180" s="41"/>
      <c r="M180" s="232" t="s">
        <v>1</v>
      </c>
      <c r="N180" s="233" t="s">
        <v>38</v>
      </c>
      <c r="O180" s="88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187</v>
      </c>
      <c r="AT180" s="236" t="s">
        <v>184</v>
      </c>
      <c r="AU180" s="236" t="s">
        <v>82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187</v>
      </c>
      <c r="BM180" s="236" t="s">
        <v>5327</v>
      </c>
    </row>
    <row r="181" s="2" customFormat="1" ht="62.7" customHeight="1">
      <c r="A181" s="35"/>
      <c r="B181" s="36"/>
      <c r="C181" s="224" t="s">
        <v>380</v>
      </c>
      <c r="D181" s="224" t="s">
        <v>184</v>
      </c>
      <c r="E181" s="225" t="s">
        <v>5328</v>
      </c>
      <c r="F181" s="226" t="s">
        <v>5329</v>
      </c>
      <c r="G181" s="227" t="s">
        <v>1177</v>
      </c>
      <c r="H181" s="228">
        <v>4</v>
      </c>
      <c r="I181" s="229"/>
      <c r="J181" s="230">
        <f>ROUND(I181*H181,2)</f>
        <v>0</v>
      </c>
      <c r="K181" s="231"/>
      <c r="L181" s="41"/>
      <c r="M181" s="232" t="s">
        <v>1</v>
      </c>
      <c r="N181" s="233" t="s">
        <v>38</v>
      </c>
      <c r="O181" s="88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187</v>
      </c>
      <c r="AT181" s="236" t="s">
        <v>184</v>
      </c>
      <c r="AU181" s="236" t="s">
        <v>82</v>
      </c>
      <c r="AY181" s="14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80</v>
      </c>
      <c r="BK181" s="237">
        <f>ROUND(I181*H181,2)</f>
        <v>0</v>
      </c>
      <c r="BL181" s="14" t="s">
        <v>187</v>
      </c>
      <c r="BM181" s="236" t="s">
        <v>5330</v>
      </c>
    </row>
    <row r="182" s="2" customFormat="1" ht="24.15" customHeight="1">
      <c r="A182" s="35"/>
      <c r="B182" s="36"/>
      <c r="C182" s="224" t="s">
        <v>384</v>
      </c>
      <c r="D182" s="224" t="s">
        <v>184</v>
      </c>
      <c r="E182" s="225" t="s">
        <v>5331</v>
      </c>
      <c r="F182" s="226" t="s">
        <v>5308</v>
      </c>
      <c r="G182" s="227" t="s">
        <v>1177</v>
      </c>
      <c r="H182" s="228">
        <v>4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187</v>
      </c>
      <c r="AT182" s="236" t="s">
        <v>184</v>
      </c>
      <c r="AU182" s="236" t="s">
        <v>82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187</v>
      </c>
      <c r="BM182" s="236" t="s">
        <v>5332</v>
      </c>
    </row>
    <row r="183" s="2" customFormat="1" ht="66.75" customHeight="1">
      <c r="A183" s="35"/>
      <c r="B183" s="36"/>
      <c r="C183" s="224" t="s">
        <v>388</v>
      </c>
      <c r="D183" s="224" t="s">
        <v>184</v>
      </c>
      <c r="E183" s="225" t="s">
        <v>5333</v>
      </c>
      <c r="F183" s="226" t="s">
        <v>5334</v>
      </c>
      <c r="G183" s="227" t="s">
        <v>1177</v>
      </c>
      <c r="H183" s="228">
        <v>3</v>
      </c>
      <c r="I183" s="229"/>
      <c r="J183" s="230">
        <f>ROUND(I183*H183,2)</f>
        <v>0</v>
      </c>
      <c r="K183" s="231"/>
      <c r="L183" s="41"/>
      <c r="M183" s="232" t="s">
        <v>1</v>
      </c>
      <c r="N183" s="233" t="s">
        <v>38</v>
      </c>
      <c r="O183" s="88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187</v>
      </c>
      <c r="AT183" s="236" t="s">
        <v>184</v>
      </c>
      <c r="AU183" s="236" t="s">
        <v>82</v>
      </c>
      <c r="AY183" s="14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80</v>
      </c>
      <c r="BK183" s="237">
        <f>ROUND(I183*H183,2)</f>
        <v>0</v>
      </c>
      <c r="BL183" s="14" t="s">
        <v>187</v>
      </c>
      <c r="BM183" s="236" t="s">
        <v>5335</v>
      </c>
    </row>
    <row r="184" s="2" customFormat="1" ht="24.15" customHeight="1">
      <c r="A184" s="35"/>
      <c r="B184" s="36"/>
      <c r="C184" s="224" t="s">
        <v>395</v>
      </c>
      <c r="D184" s="224" t="s">
        <v>184</v>
      </c>
      <c r="E184" s="225" t="s">
        <v>5336</v>
      </c>
      <c r="F184" s="226" t="s">
        <v>5337</v>
      </c>
      <c r="G184" s="227" t="s">
        <v>5338</v>
      </c>
      <c r="H184" s="228">
        <v>1</v>
      </c>
      <c r="I184" s="229"/>
      <c r="J184" s="230">
        <f>ROUND(I184*H184,2)</f>
        <v>0</v>
      </c>
      <c r="K184" s="231"/>
      <c r="L184" s="41"/>
      <c r="M184" s="232" t="s">
        <v>1</v>
      </c>
      <c r="N184" s="233" t="s">
        <v>38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187</v>
      </c>
      <c r="AT184" s="236" t="s">
        <v>184</v>
      </c>
      <c r="AU184" s="236" t="s">
        <v>82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187</v>
      </c>
      <c r="BM184" s="236" t="s">
        <v>5339</v>
      </c>
    </row>
    <row r="185" s="2" customFormat="1" ht="16.5" customHeight="1">
      <c r="A185" s="35"/>
      <c r="B185" s="36"/>
      <c r="C185" s="224" t="s">
        <v>579</v>
      </c>
      <c r="D185" s="224" t="s">
        <v>184</v>
      </c>
      <c r="E185" s="225" t="s">
        <v>5340</v>
      </c>
      <c r="F185" s="226" t="s">
        <v>5341</v>
      </c>
      <c r="G185" s="227" t="s">
        <v>5338</v>
      </c>
      <c r="H185" s="228">
        <v>1</v>
      </c>
      <c r="I185" s="229"/>
      <c r="J185" s="230">
        <f>ROUND(I185*H185,2)</f>
        <v>0</v>
      </c>
      <c r="K185" s="231"/>
      <c r="L185" s="41"/>
      <c r="M185" s="232" t="s">
        <v>1</v>
      </c>
      <c r="N185" s="233" t="s">
        <v>38</v>
      </c>
      <c r="O185" s="88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187</v>
      </c>
      <c r="AT185" s="236" t="s">
        <v>184</v>
      </c>
      <c r="AU185" s="236" t="s">
        <v>82</v>
      </c>
      <c r="AY185" s="14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80</v>
      </c>
      <c r="BK185" s="237">
        <f>ROUND(I185*H185,2)</f>
        <v>0</v>
      </c>
      <c r="BL185" s="14" t="s">
        <v>187</v>
      </c>
      <c r="BM185" s="236" t="s">
        <v>5342</v>
      </c>
    </row>
    <row r="186" s="2" customFormat="1" ht="24.15" customHeight="1">
      <c r="A186" s="35"/>
      <c r="B186" s="36"/>
      <c r="C186" s="224" t="s">
        <v>583</v>
      </c>
      <c r="D186" s="224" t="s">
        <v>184</v>
      </c>
      <c r="E186" s="225" t="s">
        <v>5343</v>
      </c>
      <c r="F186" s="226" t="s">
        <v>5344</v>
      </c>
      <c r="G186" s="227" t="s">
        <v>236</v>
      </c>
      <c r="H186" s="228">
        <v>450</v>
      </c>
      <c r="I186" s="229"/>
      <c r="J186" s="230">
        <f>ROUND(I186*H186,2)</f>
        <v>0</v>
      </c>
      <c r="K186" s="231"/>
      <c r="L186" s="41"/>
      <c r="M186" s="232" t="s">
        <v>1</v>
      </c>
      <c r="N186" s="233" t="s">
        <v>38</v>
      </c>
      <c r="O186" s="88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187</v>
      </c>
      <c r="AT186" s="236" t="s">
        <v>184</v>
      </c>
      <c r="AU186" s="236" t="s">
        <v>82</v>
      </c>
      <c r="AY186" s="14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80</v>
      </c>
      <c r="BK186" s="237">
        <f>ROUND(I186*H186,2)</f>
        <v>0</v>
      </c>
      <c r="BL186" s="14" t="s">
        <v>187</v>
      </c>
      <c r="BM186" s="236" t="s">
        <v>5345</v>
      </c>
    </row>
    <row r="187" s="2" customFormat="1" ht="24.15" customHeight="1">
      <c r="A187" s="35"/>
      <c r="B187" s="36"/>
      <c r="C187" s="224" t="s">
        <v>587</v>
      </c>
      <c r="D187" s="224" t="s">
        <v>184</v>
      </c>
      <c r="E187" s="225" t="s">
        <v>5346</v>
      </c>
      <c r="F187" s="226" t="s">
        <v>5347</v>
      </c>
      <c r="G187" s="227" t="s">
        <v>236</v>
      </c>
      <c r="H187" s="228">
        <v>400</v>
      </c>
      <c r="I187" s="229"/>
      <c r="J187" s="230">
        <f>ROUND(I187*H187,2)</f>
        <v>0</v>
      </c>
      <c r="K187" s="231"/>
      <c r="L187" s="41"/>
      <c r="M187" s="232" t="s">
        <v>1</v>
      </c>
      <c r="N187" s="233" t="s">
        <v>38</v>
      </c>
      <c r="O187" s="88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6" t="s">
        <v>187</v>
      </c>
      <c r="AT187" s="236" t="s">
        <v>184</v>
      </c>
      <c r="AU187" s="236" t="s">
        <v>82</v>
      </c>
      <c r="AY187" s="14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4" t="s">
        <v>80</v>
      </c>
      <c r="BK187" s="237">
        <f>ROUND(I187*H187,2)</f>
        <v>0</v>
      </c>
      <c r="BL187" s="14" t="s">
        <v>187</v>
      </c>
      <c r="BM187" s="236" t="s">
        <v>5348</v>
      </c>
    </row>
    <row r="188" s="2" customFormat="1" ht="24.15" customHeight="1">
      <c r="A188" s="35"/>
      <c r="B188" s="36"/>
      <c r="C188" s="224" t="s">
        <v>591</v>
      </c>
      <c r="D188" s="224" t="s">
        <v>184</v>
      </c>
      <c r="E188" s="225" t="s">
        <v>5349</v>
      </c>
      <c r="F188" s="226" t="s">
        <v>5350</v>
      </c>
      <c r="G188" s="227" t="s">
        <v>1177</v>
      </c>
      <c r="H188" s="228">
        <v>4</v>
      </c>
      <c r="I188" s="229"/>
      <c r="J188" s="230">
        <f>ROUND(I188*H188,2)</f>
        <v>0</v>
      </c>
      <c r="K188" s="231"/>
      <c r="L188" s="41"/>
      <c r="M188" s="232" t="s">
        <v>1</v>
      </c>
      <c r="N188" s="233" t="s">
        <v>38</v>
      </c>
      <c r="O188" s="88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187</v>
      </c>
      <c r="AT188" s="236" t="s">
        <v>184</v>
      </c>
      <c r="AU188" s="236" t="s">
        <v>82</v>
      </c>
      <c r="AY188" s="14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80</v>
      </c>
      <c r="BK188" s="237">
        <f>ROUND(I188*H188,2)</f>
        <v>0</v>
      </c>
      <c r="BL188" s="14" t="s">
        <v>187</v>
      </c>
      <c r="BM188" s="236" t="s">
        <v>5351</v>
      </c>
    </row>
    <row r="189" s="2" customFormat="1" ht="24.15" customHeight="1">
      <c r="A189" s="35"/>
      <c r="B189" s="36"/>
      <c r="C189" s="224" t="s">
        <v>595</v>
      </c>
      <c r="D189" s="224" t="s">
        <v>184</v>
      </c>
      <c r="E189" s="225" t="s">
        <v>5352</v>
      </c>
      <c r="F189" s="226" t="s">
        <v>5353</v>
      </c>
      <c r="G189" s="227" t="s">
        <v>5338</v>
      </c>
      <c r="H189" s="228">
        <v>1</v>
      </c>
      <c r="I189" s="229"/>
      <c r="J189" s="230">
        <f>ROUND(I189*H189,2)</f>
        <v>0</v>
      </c>
      <c r="K189" s="231"/>
      <c r="L189" s="41"/>
      <c r="M189" s="232" t="s">
        <v>1</v>
      </c>
      <c r="N189" s="233" t="s">
        <v>38</v>
      </c>
      <c r="O189" s="88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187</v>
      </c>
      <c r="AT189" s="236" t="s">
        <v>184</v>
      </c>
      <c r="AU189" s="236" t="s">
        <v>82</v>
      </c>
      <c r="AY189" s="14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80</v>
      </c>
      <c r="BK189" s="237">
        <f>ROUND(I189*H189,2)</f>
        <v>0</v>
      </c>
      <c r="BL189" s="14" t="s">
        <v>187</v>
      </c>
      <c r="BM189" s="236" t="s">
        <v>5354</v>
      </c>
    </row>
    <row r="190" s="2" customFormat="1" ht="16.5" customHeight="1">
      <c r="A190" s="35"/>
      <c r="B190" s="36"/>
      <c r="C190" s="224" t="s">
        <v>599</v>
      </c>
      <c r="D190" s="224" t="s">
        <v>184</v>
      </c>
      <c r="E190" s="225" t="s">
        <v>5355</v>
      </c>
      <c r="F190" s="226" t="s">
        <v>5356</v>
      </c>
      <c r="G190" s="227" t="s">
        <v>5338</v>
      </c>
      <c r="H190" s="228">
        <v>1</v>
      </c>
      <c r="I190" s="229"/>
      <c r="J190" s="230">
        <f>ROUND(I190*H190,2)</f>
        <v>0</v>
      </c>
      <c r="K190" s="231"/>
      <c r="L190" s="41"/>
      <c r="M190" s="232" t="s">
        <v>1</v>
      </c>
      <c r="N190" s="233" t="s">
        <v>38</v>
      </c>
      <c r="O190" s="88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6" t="s">
        <v>187</v>
      </c>
      <c r="AT190" s="236" t="s">
        <v>184</v>
      </c>
      <c r="AU190" s="236" t="s">
        <v>82</v>
      </c>
      <c r="AY190" s="14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4" t="s">
        <v>80</v>
      </c>
      <c r="BK190" s="237">
        <f>ROUND(I190*H190,2)</f>
        <v>0</v>
      </c>
      <c r="BL190" s="14" t="s">
        <v>187</v>
      </c>
      <c r="BM190" s="236" t="s">
        <v>5357</v>
      </c>
    </row>
    <row r="191" s="2" customFormat="1" ht="16.5" customHeight="1">
      <c r="A191" s="35"/>
      <c r="B191" s="36"/>
      <c r="C191" s="224" t="s">
        <v>603</v>
      </c>
      <c r="D191" s="224" t="s">
        <v>184</v>
      </c>
      <c r="E191" s="225" t="s">
        <v>5358</v>
      </c>
      <c r="F191" s="226" t="s">
        <v>5359</v>
      </c>
      <c r="G191" s="227" t="s">
        <v>5360</v>
      </c>
      <c r="H191" s="228">
        <v>1</v>
      </c>
      <c r="I191" s="229"/>
      <c r="J191" s="230">
        <f>ROUND(I191*H191,2)</f>
        <v>0</v>
      </c>
      <c r="K191" s="231"/>
      <c r="L191" s="41"/>
      <c r="M191" s="232" t="s">
        <v>1</v>
      </c>
      <c r="N191" s="233" t="s">
        <v>38</v>
      </c>
      <c r="O191" s="88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6" t="s">
        <v>187</v>
      </c>
      <c r="AT191" s="236" t="s">
        <v>184</v>
      </c>
      <c r="AU191" s="236" t="s">
        <v>82</v>
      </c>
      <c r="AY191" s="14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4" t="s">
        <v>80</v>
      </c>
      <c r="BK191" s="237">
        <f>ROUND(I191*H191,2)</f>
        <v>0</v>
      </c>
      <c r="BL191" s="14" t="s">
        <v>187</v>
      </c>
      <c r="BM191" s="236" t="s">
        <v>5361</v>
      </c>
    </row>
    <row r="192" s="2" customFormat="1" ht="24.15" customHeight="1">
      <c r="A192" s="35"/>
      <c r="B192" s="36"/>
      <c r="C192" s="224" t="s">
        <v>607</v>
      </c>
      <c r="D192" s="224" t="s">
        <v>184</v>
      </c>
      <c r="E192" s="225" t="s">
        <v>5362</v>
      </c>
      <c r="F192" s="226" t="s">
        <v>5363</v>
      </c>
      <c r="G192" s="227" t="s">
        <v>5360</v>
      </c>
      <c r="H192" s="228">
        <v>1</v>
      </c>
      <c r="I192" s="229"/>
      <c r="J192" s="230">
        <f>ROUND(I192*H192,2)</f>
        <v>0</v>
      </c>
      <c r="K192" s="231"/>
      <c r="L192" s="41"/>
      <c r="M192" s="232" t="s">
        <v>1</v>
      </c>
      <c r="N192" s="233" t="s">
        <v>38</v>
      </c>
      <c r="O192" s="88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6" t="s">
        <v>187</v>
      </c>
      <c r="AT192" s="236" t="s">
        <v>184</v>
      </c>
      <c r="AU192" s="236" t="s">
        <v>82</v>
      </c>
      <c r="AY192" s="14" t="s">
        <v>182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4" t="s">
        <v>80</v>
      </c>
      <c r="BK192" s="237">
        <f>ROUND(I192*H192,2)</f>
        <v>0</v>
      </c>
      <c r="BL192" s="14" t="s">
        <v>187</v>
      </c>
      <c r="BM192" s="236" t="s">
        <v>5364</v>
      </c>
    </row>
    <row r="193" s="2" customFormat="1" ht="66.75" customHeight="1">
      <c r="A193" s="35"/>
      <c r="B193" s="36"/>
      <c r="C193" s="224" t="s">
        <v>611</v>
      </c>
      <c r="D193" s="224" t="s">
        <v>184</v>
      </c>
      <c r="E193" s="225" t="s">
        <v>5365</v>
      </c>
      <c r="F193" s="226" t="s">
        <v>5366</v>
      </c>
      <c r="G193" s="227" t="s">
        <v>1177</v>
      </c>
      <c r="H193" s="228">
        <v>1</v>
      </c>
      <c r="I193" s="229"/>
      <c r="J193" s="230">
        <f>ROUND(I193*H193,2)</f>
        <v>0</v>
      </c>
      <c r="K193" s="231"/>
      <c r="L193" s="41"/>
      <c r="M193" s="232" t="s">
        <v>1</v>
      </c>
      <c r="N193" s="233" t="s">
        <v>38</v>
      </c>
      <c r="O193" s="88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187</v>
      </c>
      <c r="AT193" s="236" t="s">
        <v>184</v>
      </c>
      <c r="AU193" s="236" t="s">
        <v>82</v>
      </c>
      <c r="AY193" s="14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80</v>
      </c>
      <c r="BK193" s="237">
        <f>ROUND(I193*H193,2)</f>
        <v>0</v>
      </c>
      <c r="BL193" s="14" t="s">
        <v>187</v>
      </c>
      <c r="BM193" s="236" t="s">
        <v>5367</v>
      </c>
    </row>
    <row r="194" s="2" customFormat="1" ht="66.75" customHeight="1">
      <c r="A194" s="35"/>
      <c r="B194" s="36"/>
      <c r="C194" s="224" t="s">
        <v>615</v>
      </c>
      <c r="D194" s="224" t="s">
        <v>184</v>
      </c>
      <c r="E194" s="225" t="s">
        <v>5368</v>
      </c>
      <c r="F194" s="226" t="s">
        <v>5369</v>
      </c>
      <c r="G194" s="227" t="s">
        <v>1177</v>
      </c>
      <c r="H194" s="228">
        <v>1</v>
      </c>
      <c r="I194" s="229"/>
      <c r="J194" s="230">
        <f>ROUND(I194*H194,2)</f>
        <v>0</v>
      </c>
      <c r="K194" s="231"/>
      <c r="L194" s="41"/>
      <c r="M194" s="232" t="s">
        <v>1</v>
      </c>
      <c r="N194" s="233" t="s">
        <v>38</v>
      </c>
      <c r="O194" s="88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6" t="s">
        <v>187</v>
      </c>
      <c r="AT194" s="236" t="s">
        <v>184</v>
      </c>
      <c r="AU194" s="236" t="s">
        <v>82</v>
      </c>
      <c r="AY194" s="14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4" t="s">
        <v>80</v>
      </c>
      <c r="BK194" s="237">
        <f>ROUND(I194*H194,2)</f>
        <v>0</v>
      </c>
      <c r="BL194" s="14" t="s">
        <v>187</v>
      </c>
      <c r="BM194" s="236" t="s">
        <v>5370</v>
      </c>
    </row>
    <row r="195" s="2" customFormat="1" ht="78" customHeight="1">
      <c r="A195" s="35"/>
      <c r="B195" s="36"/>
      <c r="C195" s="224" t="s">
        <v>619</v>
      </c>
      <c r="D195" s="224" t="s">
        <v>184</v>
      </c>
      <c r="E195" s="225" t="s">
        <v>5371</v>
      </c>
      <c r="F195" s="226" t="s">
        <v>5372</v>
      </c>
      <c r="G195" s="227" t="s">
        <v>1177</v>
      </c>
      <c r="H195" s="228">
        <v>4</v>
      </c>
      <c r="I195" s="229"/>
      <c r="J195" s="230">
        <f>ROUND(I195*H195,2)</f>
        <v>0</v>
      </c>
      <c r="K195" s="231"/>
      <c r="L195" s="41"/>
      <c r="M195" s="232" t="s">
        <v>1</v>
      </c>
      <c r="N195" s="233" t="s">
        <v>38</v>
      </c>
      <c r="O195" s="88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6" t="s">
        <v>187</v>
      </c>
      <c r="AT195" s="236" t="s">
        <v>184</v>
      </c>
      <c r="AU195" s="236" t="s">
        <v>82</v>
      </c>
      <c r="AY195" s="14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4" t="s">
        <v>80</v>
      </c>
      <c r="BK195" s="237">
        <f>ROUND(I195*H195,2)</f>
        <v>0</v>
      </c>
      <c r="BL195" s="14" t="s">
        <v>187</v>
      </c>
      <c r="BM195" s="236" t="s">
        <v>5373</v>
      </c>
    </row>
    <row r="196" s="2" customFormat="1" ht="16.5" customHeight="1">
      <c r="A196" s="35"/>
      <c r="B196" s="36"/>
      <c r="C196" s="224" t="s">
        <v>623</v>
      </c>
      <c r="D196" s="224" t="s">
        <v>184</v>
      </c>
      <c r="E196" s="225" t="s">
        <v>5374</v>
      </c>
      <c r="F196" s="226" t="s">
        <v>5375</v>
      </c>
      <c r="G196" s="227" t="s">
        <v>1177</v>
      </c>
      <c r="H196" s="228">
        <v>1</v>
      </c>
      <c r="I196" s="229"/>
      <c r="J196" s="230">
        <f>ROUND(I196*H196,2)</f>
        <v>0</v>
      </c>
      <c r="K196" s="231"/>
      <c r="L196" s="41"/>
      <c r="M196" s="232" t="s">
        <v>1</v>
      </c>
      <c r="N196" s="233" t="s">
        <v>38</v>
      </c>
      <c r="O196" s="88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6" t="s">
        <v>187</v>
      </c>
      <c r="AT196" s="236" t="s">
        <v>184</v>
      </c>
      <c r="AU196" s="236" t="s">
        <v>82</v>
      </c>
      <c r="AY196" s="14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4" t="s">
        <v>80</v>
      </c>
      <c r="BK196" s="237">
        <f>ROUND(I196*H196,2)</f>
        <v>0</v>
      </c>
      <c r="BL196" s="14" t="s">
        <v>187</v>
      </c>
      <c r="BM196" s="236" t="s">
        <v>5376</v>
      </c>
    </row>
    <row r="197" s="2" customFormat="1" ht="16.5" customHeight="1">
      <c r="A197" s="35"/>
      <c r="B197" s="36"/>
      <c r="C197" s="224" t="s">
        <v>627</v>
      </c>
      <c r="D197" s="224" t="s">
        <v>184</v>
      </c>
      <c r="E197" s="225" t="s">
        <v>5377</v>
      </c>
      <c r="F197" s="226" t="s">
        <v>5378</v>
      </c>
      <c r="G197" s="227" t="s">
        <v>1177</v>
      </c>
      <c r="H197" s="228">
        <v>1</v>
      </c>
      <c r="I197" s="229"/>
      <c r="J197" s="230">
        <f>ROUND(I197*H197,2)</f>
        <v>0</v>
      </c>
      <c r="K197" s="231"/>
      <c r="L197" s="41"/>
      <c r="M197" s="232" t="s">
        <v>1</v>
      </c>
      <c r="N197" s="233" t="s">
        <v>38</v>
      </c>
      <c r="O197" s="88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6" t="s">
        <v>187</v>
      </c>
      <c r="AT197" s="236" t="s">
        <v>184</v>
      </c>
      <c r="AU197" s="236" t="s">
        <v>82</v>
      </c>
      <c r="AY197" s="14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4" t="s">
        <v>80</v>
      </c>
      <c r="BK197" s="237">
        <f>ROUND(I197*H197,2)</f>
        <v>0</v>
      </c>
      <c r="BL197" s="14" t="s">
        <v>187</v>
      </c>
      <c r="BM197" s="236" t="s">
        <v>5379</v>
      </c>
    </row>
    <row r="198" s="2" customFormat="1" ht="16.5" customHeight="1">
      <c r="A198" s="35"/>
      <c r="B198" s="36"/>
      <c r="C198" s="224" t="s">
        <v>631</v>
      </c>
      <c r="D198" s="224" t="s">
        <v>184</v>
      </c>
      <c r="E198" s="225" t="s">
        <v>5380</v>
      </c>
      <c r="F198" s="226" t="s">
        <v>5381</v>
      </c>
      <c r="G198" s="227" t="s">
        <v>1177</v>
      </c>
      <c r="H198" s="228">
        <v>2</v>
      </c>
      <c r="I198" s="229"/>
      <c r="J198" s="230">
        <f>ROUND(I198*H198,2)</f>
        <v>0</v>
      </c>
      <c r="K198" s="231"/>
      <c r="L198" s="41"/>
      <c r="M198" s="232" t="s">
        <v>1</v>
      </c>
      <c r="N198" s="233" t="s">
        <v>38</v>
      </c>
      <c r="O198" s="88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6" t="s">
        <v>187</v>
      </c>
      <c r="AT198" s="236" t="s">
        <v>184</v>
      </c>
      <c r="AU198" s="236" t="s">
        <v>82</v>
      </c>
      <c r="AY198" s="14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4" t="s">
        <v>80</v>
      </c>
      <c r="BK198" s="237">
        <f>ROUND(I198*H198,2)</f>
        <v>0</v>
      </c>
      <c r="BL198" s="14" t="s">
        <v>187</v>
      </c>
      <c r="BM198" s="236" t="s">
        <v>5382</v>
      </c>
    </row>
    <row r="199" s="2" customFormat="1" ht="49.05" customHeight="1">
      <c r="A199" s="35"/>
      <c r="B199" s="36"/>
      <c r="C199" s="224" t="s">
        <v>635</v>
      </c>
      <c r="D199" s="224" t="s">
        <v>184</v>
      </c>
      <c r="E199" s="225" t="s">
        <v>5383</v>
      </c>
      <c r="F199" s="226" t="s">
        <v>5384</v>
      </c>
      <c r="G199" s="227" t="s">
        <v>1177</v>
      </c>
      <c r="H199" s="228">
        <v>13</v>
      </c>
      <c r="I199" s="229"/>
      <c r="J199" s="230">
        <f>ROUND(I199*H199,2)</f>
        <v>0</v>
      </c>
      <c r="K199" s="231"/>
      <c r="L199" s="41"/>
      <c r="M199" s="232" t="s">
        <v>1</v>
      </c>
      <c r="N199" s="233" t="s">
        <v>38</v>
      </c>
      <c r="O199" s="88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6" t="s">
        <v>187</v>
      </c>
      <c r="AT199" s="236" t="s">
        <v>184</v>
      </c>
      <c r="AU199" s="236" t="s">
        <v>82</v>
      </c>
      <c r="AY199" s="14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4" t="s">
        <v>80</v>
      </c>
      <c r="BK199" s="237">
        <f>ROUND(I199*H199,2)</f>
        <v>0</v>
      </c>
      <c r="BL199" s="14" t="s">
        <v>187</v>
      </c>
      <c r="BM199" s="236" t="s">
        <v>5385</v>
      </c>
    </row>
    <row r="200" s="2" customFormat="1" ht="33" customHeight="1">
      <c r="A200" s="35"/>
      <c r="B200" s="36"/>
      <c r="C200" s="224" t="s">
        <v>639</v>
      </c>
      <c r="D200" s="224" t="s">
        <v>184</v>
      </c>
      <c r="E200" s="225" t="s">
        <v>5386</v>
      </c>
      <c r="F200" s="226" t="s">
        <v>5387</v>
      </c>
      <c r="G200" s="227" t="s">
        <v>1177</v>
      </c>
      <c r="H200" s="228">
        <v>1</v>
      </c>
      <c r="I200" s="229"/>
      <c r="J200" s="230">
        <f>ROUND(I200*H200,2)</f>
        <v>0</v>
      </c>
      <c r="K200" s="231"/>
      <c r="L200" s="41"/>
      <c r="M200" s="232" t="s">
        <v>1</v>
      </c>
      <c r="N200" s="233" t="s">
        <v>38</v>
      </c>
      <c r="O200" s="88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6" t="s">
        <v>187</v>
      </c>
      <c r="AT200" s="236" t="s">
        <v>184</v>
      </c>
      <c r="AU200" s="236" t="s">
        <v>82</v>
      </c>
      <c r="AY200" s="14" t="s">
        <v>182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4" t="s">
        <v>80</v>
      </c>
      <c r="BK200" s="237">
        <f>ROUND(I200*H200,2)</f>
        <v>0</v>
      </c>
      <c r="BL200" s="14" t="s">
        <v>187</v>
      </c>
      <c r="BM200" s="236" t="s">
        <v>5388</v>
      </c>
    </row>
    <row r="201" s="2" customFormat="1" ht="24.15" customHeight="1">
      <c r="A201" s="35"/>
      <c r="B201" s="36"/>
      <c r="C201" s="224" t="s">
        <v>643</v>
      </c>
      <c r="D201" s="224" t="s">
        <v>184</v>
      </c>
      <c r="E201" s="225" t="s">
        <v>5389</v>
      </c>
      <c r="F201" s="226" t="s">
        <v>5390</v>
      </c>
      <c r="G201" s="227" t="s">
        <v>1177</v>
      </c>
      <c r="H201" s="228">
        <v>2</v>
      </c>
      <c r="I201" s="229"/>
      <c r="J201" s="230">
        <f>ROUND(I201*H201,2)</f>
        <v>0</v>
      </c>
      <c r="K201" s="231"/>
      <c r="L201" s="41"/>
      <c r="M201" s="232" t="s">
        <v>1</v>
      </c>
      <c r="N201" s="233" t="s">
        <v>38</v>
      </c>
      <c r="O201" s="88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6" t="s">
        <v>187</v>
      </c>
      <c r="AT201" s="236" t="s">
        <v>184</v>
      </c>
      <c r="AU201" s="236" t="s">
        <v>82</v>
      </c>
      <c r="AY201" s="14" t="s">
        <v>182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4" t="s">
        <v>80</v>
      </c>
      <c r="BK201" s="237">
        <f>ROUND(I201*H201,2)</f>
        <v>0</v>
      </c>
      <c r="BL201" s="14" t="s">
        <v>187</v>
      </c>
      <c r="BM201" s="236" t="s">
        <v>5391</v>
      </c>
    </row>
    <row r="202" s="2" customFormat="1" ht="66.75" customHeight="1">
      <c r="A202" s="35"/>
      <c r="B202" s="36"/>
      <c r="C202" s="224" t="s">
        <v>647</v>
      </c>
      <c r="D202" s="224" t="s">
        <v>184</v>
      </c>
      <c r="E202" s="225" t="s">
        <v>5392</v>
      </c>
      <c r="F202" s="226" t="s">
        <v>5393</v>
      </c>
      <c r="G202" s="227" t="s">
        <v>1177</v>
      </c>
      <c r="H202" s="228">
        <v>1</v>
      </c>
      <c r="I202" s="229"/>
      <c r="J202" s="230">
        <f>ROUND(I202*H202,2)</f>
        <v>0</v>
      </c>
      <c r="K202" s="231"/>
      <c r="L202" s="41"/>
      <c r="M202" s="232" t="s">
        <v>1</v>
      </c>
      <c r="N202" s="233" t="s">
        <v>38</v>
      </c>
      <c r="O202" s="88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6" t="s">
        <v>187</v>
      </c>
      <c r="AT202" s="236" t="s">
        <v>184</v>
      </c>
      <c r="AU202" s="236" t="s">
        <v>82</v>
      </c>
      <c r="AY202" s="14" t="s">
        <v>182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4" t="s">
        <v>80</v>
      </c>
      <c r="BK202" s="237">
        <f>ROUND(I202*H202,2)</f>
        <v>0</v>
      </c>
      <c r="BL202" s="14" t="s">
        <v>187</v>
      </c>
      <c r="BM202" s="236" t="s">
        <v>5394</v>
      </c>
    </row>
    <row r="203" s="12" customFormat="1" ht="25.92" customHeight="1">
      <c r="A203" s="12"/>
      <c r="B203" s="208"/>
      <c r="C203" s="209"/>
      <c r="D203" s="210" t="s">
        <v>72</v>
      </c>
      <c r="E203" s="211" t="s">
        <v>5395</v>
      </c>
      <c r="F203" s="211" t="s">
        <v>5396</v>
      </c>
      <c r="G203" s="209"/>
      <c r="H203" s="209"/>
      <c r="I203" s="212"/>
      <c r="J203" s="213">
        <f>BK203</f>
        <v>0</v>
      </c>
      <c r="K203" s="209"/>
      <c r="L203" s="214"/>
      <c r="M203" s="215"/>
      <c r="N203" s="216"/>
      <c r="O203" s="216"/>
      <c r="P203" s="217">
        <f>P204+P232</f>
        <v>0</v>
      </c>
      <c r="Q203" s="216"/>
      <c r="R203" s="217">
        <f>R204+R232</f>
        <v>0</v>
      </c>
      <c r="S203" s="216"/>
      <c r="T203" s="218">
        <f>T204+T232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9" t="s">
        <v>80</v>
      </c>
      <c r="AT203" s="220" t="s">
        <v>72</v>
      </c>
      <c r="AU203" s="220" t="s">
        <v>73</v>
      </c>
      <c r="AY203" s="219" t="s">
        <v>182</v>
      </c>
      <c r="BK203" s="221">
        <f>BK204+BK232</f>
        <v>0</v>
      </c>
    </row>
    <row r="204" s="12" customFormat="1" ht="22.8" customHeight="1">
      <c r="A204" s="12"/>
      <c r="B204" s="208"/>
      <c r="C204" s="209"/>
      <c r="D204" s="210" t="s">
        <v>72</v>
      </c>
      <c r="E204" s="222" t="s">
        <v>5397</v>
      </c>
      <c r="F204" s="222" t="s">
        <v>5398</v>
      </c>
      <c r="G204" s="209"/>
      <c r="H204" s="209"/>
      <c r="I204" s="212"/>
      <c r="J204" s="223">
        <f>BK204</f>
        <v>0</v>
      </c>
      <c r="K204" s="209"/>
      <c r="L204" s="214"/>
      <c r="M204" s="215"/>
      <c r="N204" s="216"/>
      <c r="O204" s="216"/>
      <c r="P204" s="217">
        <f>SUM(P205:P231)</f>
        <v>0</v>
      </c>
      <c r="Q204" s="216"/>
      <c r="R204" s="217">
        <f>SUM(R205:R231)</f>
        <v>0</v>
      </c>
      <c r="S204" s="216"/>
      <c r="T204" s="218">
        <f>SUM(T205:T231)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9" t="s">
        <v>80</v>
      </c>
      <c r="AT204" s="220" t="s">
        <v>72</v>
      </c>
      <c r="AU204" s="220" t="s">
        <v>80</v>
      </c>
      <c r="AY204" s="219" t="s">
        <v>182</v>
      </c>
      <c r="BK204" s="221">
        <f>SUM(BK205:BK231)</f>
        <v>0</v>
      </c>
    </row>
    <row r="205" s="2" customFormat="1" ht="37.8" customHeight="1">
      <c r="A205" s="35"/>
      <c r="B205" s="36"/>
      <c r="C205" s="224" t="s">
        <v>651</v>
      </c>
      <c r="D205" s="224" t="s">
        <v>184</v>
      </c>
      <c r="E205" s="225" t="s">
        <v>5399</v>
      </c>
      <c r="F205" s="226" t="s">
        <v>5400</v>
      </c>
      <c r="G205" s="227" t="s">
        <v>1177</v>
      </c>
      <c r="H205" s="228">
        <v>1</v>
      </c>
      <c r="I205" s="229"/>
      <c r="J205" s="230">
        <f>ROUND(I205*H205,2)</f>
        <v>0</v>
      </c>
      <c r="K205" s="231"/>
      <c r="L205" s="41"/>
      <c r="M205" s="232" t="s">
        <v>1</v>
      </c>
      <c r="N205" s="233" t="s">
        <v>38</v>
      </c>
      <c r="O205" s="88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6" t="s">
        <v>187</v>
      </c>
      <c r="AT205" s="236" t="s">
        <v>184</v>
      </c>
      <c r="AU205" s="236" t="s">
        <v>82</v>
      </c>
      <c r="AY205" s="14" t="s">
        <v>182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4" t="s">
        <v>80</v>
      </c>
      <c r="BK205" s="237">
        <f>ROUND(I205*H205,2)</f>
        <v>0</v>
      </c>
      <c r="BL205" s="14" t="s">
        <v>187</v>
      </c>
      <c r="BM205" s="236" t="s">
        <v>5401</v>
      </c>
    </row>
    <row r="206" s="2" customFormat="1" ht="16.5" customHeight="1">
      <c r="A206" s="35"/>
      <c r="B206" s="36"/>
      <c r="C206" s="224" t="s">
        <v>656</v>
      </c>
      <c r="D206" s="224" t="s">
        <v>184</v>
      </c>
      <c r="E206" s="225" t="s">
        <v>5402</v>
      </c>
      <c r="F206" s="226" t="s">
        <v>5403</v>
      </c>
      <c r="G206" s="227" t="s">
        <v>1177</v>
      </c>
      <c r="H206" s="228">
        <v>2</v>
      </c>
      <c r="I206" s="229"/>
      <c r="J206" s="230">
        <f>ROUND(I206*H206,2)</f>
        <v>0</v>
      </c>
      <c r="K206" s="231"/>
      <c r="L206" s="41"/>
      <c r="M206" s="232" t="s">
        <v>1</v>
      </c>
      <c r="N206" s="233" t="s">
        <v>38</v>
      </c>
      <c r="O206" s="88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6" t="s">
        <v>187</v>
      </c>
      <c r="AT206" s="236" t="s">
        <v>184</v>
      </c>
      <c r="AU206" s="236" t="s">
        <v>82</v>
      </c>
      <c r="AY206" s="14" t="s">
        <v>182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4" t="s">
        <v>80</v>
      </c>
      <c r="BK206" s="237">
        <f>ROUND(I206*H206,2)</f>
        <v>0</v>
      </c>
      <c r="BL206" s="14" t="s">
        <v>187</v>
      </c>
      <c r="BM206" s="236" t="s">
        <v>5404</v>
      </c>
    </row>
    <row r="207" s="2" customFormat="1" ht="16.5" customHeight="1">
      <c r="A207" s="35"/>
      <c r="B207" s="36"/>
      <c r="C207" s="224" t="s">
        <v>660</v>
      </c>
      <c r="D207" s="224" t="s">
        <v>184</v>
      </c>
      <c r="E207" s="225" t="s">
        <v>5405</v>
      </c>
      <c r="F207" s="226" t="s">
        <v>5406</v>
      </c>
      <c r="G207" s="227" t="s">
        <v>1177</v>
      </c>
      <c r="H207" s="228">
        <v>5</v>
      </c>
      <c r="I207" s="229"/>
      <c r="J207" s="230">
        <f>ROUND(I207*H207,2)</f>
        <v>0</v>
      </c>
      <c r="K207" s="231"/>
      <c r="L207" s="41"/>
      <c r="M207" s="232" t="s">
        <v>1</v>
      </c>
      <c r="N207" s="233" t="s">
        <v>38</v>
      </c>
      <c r="O207" s="88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6" t="s">
        <v>187</v>
      </c>
      <c r="AT207" s="236" t="s">
        <v>184</v>
      </c>
      <c r="AU207" s="236" t="s">
        <v>82</v>
      </c>
      <c r="AY207" s="14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4" t="s">
        <v>80</v>
      </c>
      <c r="BK207" s="237">
        <f>ROUND(I207*H207,2)</f>
        <v>0</v>
      </c>
      <c r="BL207" s="14" t="s">
        <v>187</v>
      </c>
      <c r="BM207" s="236" t="s">
        <v>5407</v>
      </c>
    </row>
    <row r="208" s="2" customFormat="1" ht="16.5" customHeight="1">
      <c r="A208" s="35"/>
      <c r="B208" s="36"/>
      <c r="C208" s="224" t="s">
        <v>664</v>
      </c>
      <c r="D208" s="224" t="s">
        <v>184</v>
      </c>
      <c r="E208" s="225" t="s">
        <v>5408</v>
      </c>
      <c r="F208" s="226" t="s">
        <v>5409</v>
      </c>
      <c r="G208" s="227" t="s">
        <v>1177</v>
      </c>
      <c r="H208" s="228">
        <v>4</v>
      </c>
      <c r="I208" s="229"/>
      <c r="J208" s="230">
        <f>ROUND(I208*H208,2)</f>
        <v>0</v>
      </c>
      <c r="K208" s="231"/>
      <c r="L208" s="41"/>
      <c r="M208" s="232" t="s">
        <v>1</v>
      </c>
      <c r="N208" s="233" t="s">
        <v>38</v>
      </c>
      <c r="O208" s="88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6" t="s">
        <v>187</v>
      </c>
      <c r="AT208" s="236" t="s">
        <v>184</v>
      </c>
      <c r="AU208" s="236" t="s">
        <v>82</v>
      </c>
      <c r="AY208" s="14" t="s">
        <v>182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4" t="s">
        <v>80</v>
      </c>
      <c r="BK208" s="237">
        <f>ROUND(I208*H208,2)</f>
        <v>0</v>
      </c>
      <c r="BL208" s="14" t="s">
        <v>187</v>
      </c>
      <c r="BM208" s="236" t="s">
        <v>5410</v>
      </c>
    </row>
    <row r="209" s="2" customFormat="1" ht="21.75" customHeight="1">
      <c r="A209" s="35"/>
      <c r="B209" s="36"/>
      <c r="C209" s="224" t="s">
        <v>668</v>
      </c>
      <c r="D209" s="224" t="s">
        <v>184</v>
      </c>
      <c r="E209" s="225" t="s">
        <v>5411</v>
      </c>
      <c r="F209" s="226" t="s">
        <v>5412</v>
      </c>
      <c r="G209" s="227" t="s">
        <v>1177</v>
      </c>
      <c r="H209" s="228">
        <v>64</v>
      </c>
      <c r="I209" s="229"/>
      <c r="J209" s="230">
        <f>ROUND(I209*H209,2)</f>
        <v>0</v>
      </c>
      <c r="K209" s="231"/>
      <c r="L209" s="41"/>
      <c r="M209" s="232" t="s">
        <v>1</v>
      </c>
      <c r="N209" s="233" t="s">
        <v>38</v>
      </c>
      <c r="O209" s="88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6" t="s">
        <v>187</v>
      </c>
      <c r="AT209" s="236" t="s">
        <v>184</v>
      </c>
      <c r="AU209" s="236" t="s">
        <v>82</v>
      </c>
      <c r="AY209" s="14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4" t="s">
        <v>80</v>
      </c>
      <c r="BK209" s="237">
        <f>ROUND(I209*H209,2)</f>
        <v>0</v>
      </c>
      <c r="BL209" s="14" t="s">
        <v>187</v>
      </c>
      <c r="BM209" s="236" t="s">
        <v>5413</v>
      </c>
    </row>
    <row r="210" s="2" customFormat="1" ht="16.5" customHeight="1">
      <c r="A210" s="35"/>
      <c r="B210" s="36"/>
      <c r="C210" s="224" t="s">
        <v>672</v>
      </c>
      <c r="D210" s="224" t="s">
        <v>184</v>
      </c>
      <c r="E210" s="225" t="s">
        <v>5414</v>
      </c>
      <c r="F210" s="226" t="s">
        <v>5415</v>
      </c>
      <c r="G210" s="227" t="s">
        <v>1177</v>
      </c>
      <c r="H210" s="228">
        <v>32</v>
      </c>
      <c r="I210" s="229"/>
      <c r="J210" s="230">
        <f>ROUND(I210*H210,2)</f>
        <v>0</v>
      </c>
      <c r="K210" s="231"/>
      <c r="L210" s="41"/>
      <c r="M210" s="232" t="s">
        <v>1</v>
      </c>
      <c r="N210" s="233" t="s">
        <v>38</v>
      </c>
      <c r="O210" s="88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6" t="s">
        <v>187</v>
      </c>
      <c r="AT210" s="236" t="s">
        <v>184</v>
      </c>
      <c r="AU210" s="236" t="s">
        <v>82</v>
      </c>
      <c r="AY210" s="14" t="s">
        <v>182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4" t="s">
        <v>80</v>
      </c>
      <c r="BK210" s="237">
        <f>ROUND(I210*H210,2)</f>
        <v>0</v>
      </c>
      <c r="BL210" s="14" t="s">
        <v>187</v>
      </c>
      <c r="BM210" s="236" t="s">
        <v>5416</v>
      </c>
    </row>
    <row r="211" s="2" customFormat="1" ht="16.5" customHeight="1">
      <c r="A211" s="35"/>
      <c r="B211" s="36"/>
      <c r="C211" s="224" t="s">
        <v>674</v>
      </c>
      <c r="D211" s="224" t="s">
        <v>184</v>
      </c>
      <c r="E211" s="225" t="s">
        <v>5417</v>
      </c>
      <c r="F211" s="226" t="s">
        <v>5418</v>
      </c>
      <c r="G211" s="227" t="s">
        <v>1177</v>
      </c>
      <c r="H211" s="228">
        <v>2</v>
      </c>
      <c r="I211" s="229"/>
      <c r="J211" s="230">
        <f>ROUND(I211*H211,2)</f>
        <v>0</v>
      </c>
      <c r="K211" s="231"/>
      <c r="L211" s="41"/>
      <c r="M211" s="232" t="s">
        <v>1</v>
      </c>
      <c r="N211" s="233" t="s">
        <v>38</v>
      </c>
      <c r="O211" s="88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6" t="s">
        <v>187</v>
      </c>
      <c r="AT211" s="236" t="s">
        <v>184</v>
      </c>
      <c r="AU211" s="236" t="s">
        <v>82</v>
      </c>
      <c r="AY211" s="14" t="s">
        <v>182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4" t="s">
        <v>80</v>
      </c>
      <c r="BK211" s="237">
        <f>ROUND(I211*H211,2)</f>
        <v>0</v>
      </c>
      <c r="BL211" s="14" t="s">
        <v>187</v>
      </c>
      <c r="BM211" s="236" t="s">
        <v>5419</v>
      </c>
    </row>
    <row r="212" s="2" customFormat="1" ht="16.5" customHeight="1">
      <c r="A212" s="35"/>
      <c r="B212" s="36"/>
      <c r="C212" s="224" t="s">
        <v>678</v>
      </c>
      <c r="D212" s="224" t="s">
        <v>184</v>
      </c>
      <c r="E212" s="225" t="s">
        <v>5420</v>
      </c>
      <c r="F212" s="226" t="s">
        <v>5421</v>
      </c>
      <c r="G212" s="227" t="s">
        <v>1177</v>
      </c>
      <c r="H212" s="228">
        <v>1</v>
      </c>
      <c r="I212" s="229"/>
      <c r="J212" s="230">
        <f>ROUND(I212*H212,2)</f>
        <v>0</v>
      </c>
      <c r="K212" s="231"/>
      <c r="L212" s="41"/>
      <c r="M212" s="232" t="s">
        <v>1</v>
      </c>
      <c r="N212" s="233" t="s">
        <v>38</v>
      </c>
      <c r="O212" s="88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6" t="s">
        <v>187</v>
      </c>
      <c r="AT212" s="236" t="s">
        <v>184</v>
      </c>
      <c r="AU212" s="236" t="s">
        <v>82</v>
      </c>
      <c r="AY212" s="14" t="s">
        <v>182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4" t="s">
        <v>80</v>
      </c>
      <c r="BK212" s="237">
        <f>ROUND(I212*H212,2)</f>
        <v>0</v>
      </c>
      <c r="BL212" s="14" t="s">
        <v>187</v>
      </c>
      <c r="BM212" s="236" t="s">
        <v>5422</v>
      </c>
    </row>
    <row r="213" s="2" customFormat="1" ht="21.75" customHeight="1">
      <c r="A213" s="35"/>
      <c r="B213" s="36"/>
      <c r="C213" s="224" t="s">
        <v>682</v>
      </c>
      <c r="D213" s="224" t="s">
        <v>184</v>
      </c>
      <c r="E213" s="225" t="s">
        <v>5423</v>
      </c>
      <c r="F213" s="226" t="s">
        <v>5424</v>
      </c>
      <c r="G213" s="227" t="s">
        <v>1177</v>
      </c>
      <c r="H213" s="228">
        <v>32</v>
      </c>
      <c r="I213" s="229"/>
      <c r="J213" s="230">
        <f>ROUND(I213*H213,2)</f>
        <v>0</v>
      </c>
      <c r="K213" s="231"/>
      <c r="L213" s="41"/>
      <c r="M213" s="232" t="s">
        <v>1</v>
      </c>
      <c r="N213" s="233" t="s">
        <v>38</v>
      </c>
      <c r="O213" s="88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6" t="s">
        <v>187</v>
      </c>
      <c r="AT213" s="236" t="s">
        <v>184</v>
      </c>
      <c r="AU213" s="236" t="s">
        <v>82</v>
      </c>
      <c r="AY213" s="14" t="s">
        <v>182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4" t="s">
        <v>80</v>
      </c>
      <c r="BK213" s="237">
        <f>ROUND(I213*H213,2)</f>
        <v>0</v>
      </c>
      <c r="BL213" s="14" t="s">
        <v>187</v>
      </c>
      <c r="BM213" s="236" t="s">
        <v>5425</v>
      </c>
    </row>
    <row r="214" s="2" customFormat="1" ht="24.15" customHeight="1">
      <c r="A214" s="35"/>
      <c r="B214" s="36"/>
      <c r="C214" s="224" t="s">
        <v>686</v>
      </c>
      <c r="D214" s="224" t="s">
        <v>184</v>
      </c>
      <c r="E214" s="225" t="s">
        <v>5426</v>
      </c>
      <c r="F214" s="226" t="s">
        <v>5427</v>
      </c>
      <c r="G214" s="227" t="s">
        <v>1177</v>
      </c>
      <c r="H214" s="228">
        <v>32</v>
      </c>
      <c r="I214" s="229"/>
      <c r="J214" s="230">
        <f>ROUND(I214*H214,2)</f>
        <v>0</v>
      </c>
      <c r="K214" s="231"/>
      <c r="L214" s="41"/>
      <c r="M214" s="232" t="s">
        <v>1</v>
      </c>
      <c r="N214" s="233" t="s">
        <v>38</v>
      </c>
      <c r="O214" s="88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6" t="s">
        <v>187</v>
      </c>
      <c r="AT214" s="236" t="s">
        <v>184</v>
      </c>
      <c r="AU214" s="236" t="s">
        <v>82</v>
      </c>
      <c r="AY214" s="14" t="s">
        <v>182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4" t="s">
        <v>80</v>
      </c>
      <c r="BK214" s="237">
        <f>ROUND(I214*H214,2)</f>
        <v>0</v>
      </c>
      <c r="BL214" s="14" t="s">
        <v>187</v>
      </c>
      <c r="BM214" s="236" t="s">
        <v>5428</v>
      </c>
    </row>
    <row r="215" s="2" customFormat="1" ht="16.5" customHeight="1">
      <c r="A215" s="35"/>
      <c r="B215" s="36"/>
      <c r="C215" s="224" t="s">
        <v>690</v>
      </c>
      <c r="D215" s="224" t="s">
        <v>184</v>
      </c>
      <c r="E215" s="225" t="s">
        <v>5429</v>
      </c>
      <c r="F215" s="226" t="s">
        <v>5430</v>
      </c>
      <c r="G215" s="227" t="s">
        <v>1177</v>
      </c>
      <c r="H215" s="228">
        <v>1</v>
      </c>
      <c r="I215" s="229"/>
      <c r="J215" s="230">
        <f>ROUND(I215*H215,2)</f>
        <v>0</v>
      </c>
      <c r="K215" s="231"/>
      <c r="L215" s="41"/>
      <c r="M215" s="232" t="s">
        <v>1</v>
      </c>
      <c r="N215" s="233" t="s">
        <v>38</v>
      </c>
      <c r="O215" s="88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6" t="s">
        <v>187</v>
      </c>
      <c r="AT215" s="236" t="s">
        <v>184</v>
      </c>
      <c r="AU215" s="236" t="s">
        <v>82</v>
      </c>
      <c r="AY215" s="14" t="s">
        <v>182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4" t="s">
        <v>80</v>
      </c>
      <c r="BK215" s="237">
        <f>ROUND(I215*H215,2)</f>
        <v>0</v>
      </c>
      <c r="BL215" s="14" t="s">
        <v>187</v>
      </c>
      <c r="BM215" s="236" t="s">
        <v>5431</v>
      </c>
    </row>
    <row r="216" s="2" customFormat="1" ht="16.5" customHeight="1">
      <c r="A216" s="35"/>
      <c r="B216" s="36"/>
      <c r="C216" s="224" t="s">
        <v>694</v>
      </c>
      <c r="D216" s="224" t="s">
        <v>184</v>
      </c>
      <c r="E216" s="225" t="s">
        <v>5432</v>
      </c>
      <c r="F216" s="226" t="s">
        <v>5433</v>
      </c>
      <c r="G216" s="227" t="s">
        <v>1177</v>
      </c>
      <c r="H216" s="228">
        <v>3</v>
      </c>
      <c r="I216" s="229"/>
      <c r="J216" s="230">
        <f>ROUND(I216*H216,2)</f>
        <v>0</v>
      </c>
      <c r="K216" s="231"/>
      <c r="L216" s="41"/>
      <c r="M216" s="232" t="s">
        <v>1</v>
      </c>
      <c r="N216" s="233" t="s">
        <v>38</v>
      </c>
      <c r="O216" s="88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6" t="s">
        <v>187</v>
      </c>
      <c r="AT216" s="236" t="s">
        <v>184</v>
      </c>
      <c r="AU216" s="236" t="s">
        <v>82</v>
      </c>
      <c r="AY216" s="14" t="s">
        <v>182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4" t="s">
        <v>80</v>
      </c>
      <c r="BK216" s="237">
        <f>ROUND(I216*H216,2)</f>
        <v>0</v>
      </c>
      <c r="BL216" s="14" t="s">
        <v>187</v>
      </c>
      <c r="BM216" s="236" t="s">
        <v>5434</v>
      </c>
    </row>
    <row r="217" s="2" customFormat="1" ht="16.5" customHeight="1">
      <c r="A217" s="35"/>
      <c r="B217" s="36"/>
      <c r="C217" s="224" t="s">
        <v>699</v>
      </c>
      <c r="D217" s="224" t="s">
        <v>184</v>
      </c>
      <c r="E217" s="225" t="s">
        <v>5435</v>
      </c>
      <c r="F217" s="226" t="s">
        <v>5409</v>
      </c>
      <c r="G217" s="227" t="s">
        <v>1177</v>
      </c>
      <c r="H217" s="228">
        <v>4</v>
      </c>
      <c r="I217" s="229"/>
      <c r="J217" s="230">
        <f>ROUND(I217*H217,2)</f>
        <v>0</v>
      </c>
      <c r="K217" s="231"/>
      <c r="L217" s="41"/>
      <c r="M217" s="232" t="s">
        <v>1</v>
      </c>
      <c r="N217" s="233" t="s">
        <v>38</v>
      </c>
      <c r="O217" s="88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6" t="s">
        <v>187</v>
      </c>
      <c r="AT217" s="236" t="s">
        <v>184</v>
      </c>
      <c r="AU217" s="236" t="s">
        <v>82</v>
      </c>
      <c r="AY217" s="14" t="s">
        <v>182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4" t="s">
        <v>80</v>
      </c>
      <c r="BK217" s="237">
        <f>ROUND(I217*H217,2)</f>
        <v>0</v>
      </c>
      <c r="BL217" s="14" t="s">
        <v>187</v>
      </c>
      <c r="BM217" s="236" t="s">
        <v>5436</v>
      </c>
    </row>
    <row r="218" s="2" customFormat="1" ht="16.5" customHeight="1">
      <c r="A218" s="35"/>
      <c r="B218" s="36"/>
      <c r="C218" s="224" t="s">
        <v>703</v>
      </c>
      <c r="D218" s="224" t="s">
        <v>184</v>
      </c>
      <c r="E218" s="225" t="s">
        <v>5437</v>
      </c>
      <c r="F218" s="226" t="s">
        <v>5418</v>
      </c>
      <c r="G218" s="227" t="s">
        <v>1177</v>
      </c>
      <c r="H218" s="228">
        <v>14</v>
      </c>
      <c r="I218" s="229"/>
      <c r="J218" s="230">
        <f>ROUND(I218*H218,2)</f>
        <v>0</v>
      </c>
      <c r="K218" s="231"/>
      <c r="L218" s="41"/>
      <c r="M218" s="232" t="s">
        <v>1</v>
      </c>
      <c r="N218" s="233" t="s">
        <v>38</v>
      </c>
      <c r="O218" s="88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6" t="s">
        <v>187</v>
      </c>
      <c r="AT218" s="236" t="s">
        <v>184</v>
      </c>
      <c r="AU218" s="236" t="s">
        <v>82</v>
      </c>
      <c r="AY218" s="14" t="s">
        <v>182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4" t="s">
        <v>80</v>
      </c>
      <c r="BK218" s="237">
        <f>ROUND(I218*H218,2)</f>
        <v>0</v>
      </c>
      <c r="BL218" s="14" t="s">
        <v>187</v>
      </c>
      <c r="BM218" s="236" t="s">
        <v>5438</v>
      </c>
    </row>
    <row r="219" s="2" customFormat="1" ht="16.5" customHeight="1">
      <c r="A219" s="35"/>
      <c r="B219" s="36"/>
      <c r="C219" s="224" t="s">
        <v>707</v>
      </c>
      <c r="D219" s="224" t="s">
        <v>184</v>
      </c>
      <c r="E219" s="225" t="s">
        <v>5439</v>
      </c>
      <c r="F219" s="226" t="s">
        <v>5440</v>
      </c>
      <c r="G219" s="227" t="s">
        <v>1177</v>
      </c>
      <c r="H219" s="228">
        <v>14</v>
      </c>
      <c r="I219" s="229"/>
      <c r="J219" s="230">
        <f>ROUND(I219*H219,2)</f>
        <v>0</v>
      </c>
      <c r="K219" s="231"/>
      <c r="L219" s="41"/>
      <c r="M219" s="232" t="s">
        <v>1</v>
      </c>
      <c r="N219" s="233" t="s">
        <v>38</v>
      </c>
      <c r="O219" s="88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6" t="s">
        <v>187</v>
      </c>
      <c r="AT219" s="236" t="s">
        <v>184</v>
      </c>
      <c r="AU219" s="236" t="s">
        <v>82</v>
      </c>
      <c r="AY219" s="14" t="s">
        <v>182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4" t="s">
        <v>80</v>
      </c>
      <c r="BK219" s="237">
        <f>ROUND(I219*H219,2)</f>
        <v>0</v>
      </c>
      <c r="BL219" s="14" t="s">
        <v>187</v>
      </c>
      <c r="BM219" s="236" t="s">
        <v>5441</v>
      </c>
    </row>
    <row r="220" s="2" customFormat="1" ht="16.5" customHeight="1">
      <c r="A220" s="35"/>
      <c r="B220" s="36"/>
      <c r="C220" s="224" t="s">
        <v>711</v>
      </c>
      <c r="D220" s="224" t="s">
        <v>184</v>
      </c>
      <c r="E220" s="225" t="s">
        <v>5442</v>
      </c>
      <c r="F220" s="226" t="s">
        <v>5443</v>
      </c>
      <c r="G220" s="227" t="s">
        <v>1177</v>
      </c>
      <c r="H220" s="228">
        <v>16</v>
      </c>
      <c r="I220" s="229"/>
      <c r="J220" s="230">
        <f>ROUND(I220*H220,2)</f>
        <v>0</v>
      </c>
      <c r="K220" s="231"/>
      <c r="L220" s="41"/>
      <c r="M220" s="232" t="s">
        <v>1</v>
      </c>
      <c r="N220" s="233" t="s">
        <v>38</v>
      </c>
      <c r="O220" s="88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6" t="s">
        <v>187</v>
      </c>
      <c r="AT220" s="236" t="s">
        <v>184</v>
      </c>
      <c r="AU220" s="236" t="s">
        <v>82</v>
      </c>
      <c r="AY220" s="14" t="s">
        <v>182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4" t="s">
        <v>80</v>
      </c>
      <c r="BK220" s="237">
        <f>ROUND(I220*H220,2)</f>
        <v>0</v>
      </c>
      <c r="BL220" s="14" t="s">
        <v>187</v>
      </c>
      <c r="BM220" s="236" t="s">
        <v>5444</v>
      </c>
    </row>
    <row r="221" s="2" customFormat="1" ht="24.15" customHeight="1">
      <c r="A221" s="35"/>
      <c r="B221" s="36"/>
      <c r="C221" s="224" t="s">
        <v>715</v>
      </c>
      <c r="D221" s="224" t="s">
        <v>184</v>
      </c>
      <c r="E221" s="225" t="s">
        <v>5445</v>
      </c>
      <c r="F221" s="226" t="s">
        <v>5427</v>
      </c>
      <c r="G221" s="227" t="s">
        <v>1177</v>
      </c>
      <c r="H221" s="228">
        <v>16</v>
      </c>
      <c r="I221" s="229"/>
      <c r="J221" s="230">
        <f>ROUND(I221*H221,2)</f>
        <v>0</v>
      </c>
      <c r="K221" s="231"/>
      <c r="L221" s="41"/>
      <c r="M221" s="232" t="s">
        <v>1</v>
      </c>
      <c r="N221" s="233" t="s">
        <v>38</v>
      </c>
      <c r="O221" s="88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6" t="s">
        <v>187</v>
      </c>
      <c r="AT221" s="236" t="s">
        <v>184</v>
      </c>
      <c r="AU221" s="236" t="s">
        <v>82</v>
      </c>
      <c r="AY221" s="14" t="s">
        <v>182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4" t="s">
        <v>80</v>
      </c>
      <c r="BK221" s="237">
        <f>ROUND(I221*H221,2)</f>
        <v>0</v>
      </c>
      <c r="BL221" s="14" t="s">
        <v>187</v>
      </c>
      <c r="BM221" s="236" t="s">
        <v>5446</v>
      </c>
    </row>
    <row r="222" s="2" customFormat="1" ht="16.5" customHeight="1">
      <c r="A222" s="35"/>
      <c r="B222" s="36"/>
      <c r="C222" s="224" t="s">
        <v>719</v>
      </c>
      <c r="D222" s="224" t="s">
        <v>184</v>
      </c>
      <c r="E222" s="225" t="s">
        <v>5447</v>
      </c>
      <c r="F222" s="226" t="s">
        <v>5448</v>
      </c>
      <c r="G222" s="227" t="s">
        <v>1177</v>
      </c>
      <c r="H222" s="228">
        <v>1</v>
      </c>
      <c r="I222" s="229"/>
      <c r="J222" s="230">
        <f>ROUND(I222*H222,2)</f>
        <v>0</v>
      </c>
      <c r="K222" s="231"/>
      <c r="L222" s="41"/>
      <c r="M222" s="232" t="s">
        <v>1</v>
      </c>
      <c r="N222" s="233" t="s">
        <v>38</v>
      </c>
      <c r="O222" s="88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6" t="s">
        <v>187</v>
      </c>
      <c r="AT222" s="236" t="s">
        <v>184</v>
      </c>
      <c r="AU222" s="236" t="s">
        <v>82</v>
      </c>
      <c r="AY222" s="14" t="s">
        <v>182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4" t="s">
        <v>80</v>
      </c>
      <c r="BK222" s="237">
        <f>ROUND(I222*H222,2)</f>
        <v>0</v>
      </c>
      <c r="BL222" s="14" t="s">
        <v>187</v>
      </c>
      <c r="BM222" s="236" t="s">
        <v>5449</v>
      </c>
    </row>
    <row r="223" s="2" customFormat="1" ht="16.5" customHeight="1">
      <c r="A223" s="35"/>
      <c r="B223" s="36"/>
      <c r="C223" s="224" t="s">
        <v>723</v>
      </c>
      <c r="D223" s="224" t="s">
        <v>184</v>
      </c>
      <c r="E223" s="225" t="s">
        <v>5450</v>
      </c>
      <c r="F223" s="226" t="s">
        <v>5403</v>
      </c>
      <c r="G223" s="227" t="s">
        <v>1177</v>
      </c>
      <c r="H223" s="228">
        <v>2</v>
      </c>
      <c r="I223" s="229"/>
      <c r="J223" s="230">
        <f>ROUND(I223*H223,2)</f>
        <v>0</v>
      </c>
      <c r="K223" s="231"/>
      <c r="L223" s="41"/>
      <c r="M223" s="232" t="s">
        <v>1</v>
      </c>
      <c r="N223" s="233" t="s">
        <v>38</v>
      </c>
      <c r="O223" s="88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6" t="s">
        <v>187</v>
      </c>
      <c r="AT223" s="236" t="s">
        <v>184</v>
      </c>
      <c r="AU223" s="236" t="s">
        <v>82</v>
      </c>
      <c r="AY223" s="14" t="s">
        <v>182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4" t="s">
        <v>80</v>
      </c>
      <c r="BK223" s="237">
        <f>ROUND(I223*H223,2)</f>
        <v>0</v>
      </c>
      <c r="BL223" s="14" t="s">
        <v>187</v>
      </c>
      <c r="BM223" s="236" t="s">
        <v>5451</v>
      </c>
    </row>
    <row r="224" s="2" customFormat="1" ht="16.5" customHeight="1">
      <c r="A224" s="35"/>
      <c r="B224" s="36"/>
      <c r="C224" s="224" t="s">
        <v>727</v>
      </c>
      <c r="D224" s="224" t="s">
        <v>184</v>
      </c>
      <c r="E224" s="225" t="s">
        <v>5452</v>
      </c>
      <c r="F224" s="226" t="s">
        <v>5409</v>
      </c>
      <c r="G224" s="227" t="s">
        <v>1177</v>
      </c>
      <c r="H224" s="228">
        <v>4</v>
      </c>
      <c r="I224" s="229"/>
      <c r="J224" s="230">
        <f>ROUND(I224*H224,2)</f>
        <v>0</v>
      </c>
      <c r="K224" s="231"/>
      <c r="L224" s="41"/>
      <c r="M224" s="232" t="s">
        <v>1</v>
      </c>
      <c r="N224" s="233" t="s">
        <v>38</v>
      </c>
      <c r="O224" s="88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6" t="s">
        <v>187</v>
      </c>
      <c r="AT224" s="236" t="s">
        <v>184</v>
      </c>
      <c r="AU224" s="236" t="s">
        <v>82</v>
      </c>
      <c r="AY224" s="14" t="s">
        <v>182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4" t="s">
        <v>80</v>
      </c>
      <c r="BK224" s="237">
        <f>ROUND(I224*H224,2)</f>
        <v>0</v>
      </c>
      <c r="BL224" s="14" t="s">
        <v>187</v>
      </c>
      <c r="BM224" s="236" t="s">
        <v>5453</v>
      </c>
    </row>
    <row r="225" s="2" customFormat="1" ht="16.5" customHeight="1">
      <c r="A225" s="35"/>
      <c r="B225" s="36"/>
      <c r="C225" s="224" t="s">
        <v>731</v>
      </c>
      <c r="D225" s="224" t="s">
        <v>184</v>
      </c>
      <c r="E225" s="225" t="s">
        <v>5454</v>
      </c>
      <c r="F225" s="226" t="s">
        <v>5418</v>
      </c>
      <c r="G225" s="227" t="s">
        <v>1177</v>
      </c>
      <c r="H225" s="228">
        <v>2</v>
      </c>
      <c r="I225" s="229"/>
      <c r="J225" s="230">
        <f>ROUND(I225*H225,2)</f>
        <v>0</v>
      </c>
      <c r="K225" s="231"/>
      <c r="L225" s="41"/>
      <c r="M225" s="232" t="s">
        <v>1</v>
      </c>
      <c r="N225" s="233" t="s">
        <v>38</v>
      </c>
      <c r="O225" s="88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6" t="s">
        <v>187</v>
      </c>
      <c r="AT225" s="236" t="s">
        <v>184</v>
      </c>
      <c r="AU225" s="236" t="s">
        <v>82</v>
      </c>
      <c r="AY225" s="14" t="s">
        <v>182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4" t="s">
        <v>80</v>
      </c>
      <c r="BK225" s="237">
        <f>ROUND(I225*H225,2)</f>
        <v>0</v>
      </c>
      <c r="BL225" s="14" t="s">
        <v>187</v>
      </c>
      <c r="BM225" s="236" t="s">
        <v>5455</v>
      </c>
    </row>
    <row r="226" s="2" customFormat="1" ht="16.5" customHeight="1">
      <c r="A226" s="35"/>
      <c r="B226" s="36"/>
      <c r="C226" s="224" t="s">
        <v>735</v>
      </c>
      <c r="D226" s="224" t="s">
        <v>184</v>
      </c>
      <c r="E226" s="225" t="s">
        <v>5456</v>
      </c>
      <c r="F226" s="226" t="s">
        <v>5457</v>
      </c>
      <c r="G226" s="227" t="s">
        <v>1177</v>
      </c>
      <c r="H226" s="228">
        <v>6</v>
      </c>
      <c r="I226" s="229"/>
      <c r="J226" s="230">
        <f>ROUND(I226*H226,2)</f>
        <v>0</v>
      </c>
      <c r="K226" s="231"/>
      <c r="L226" s="41"/>
      <c r="M226" s="232" t="s">
        <v>1</v>
      </c>
      <c r="N226" s="233" t="s">
        <v>38</v>
      </c>
      <c r="O226" s="88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6" t="s">
        <v>187</v>
      </c>
      <c r="AT226" s="236" t="s">
        <v>184</v>
      </c>
      <c r="AU226" s="236" t="s">
        <v>82</v>
      </c>
      <c r="AY226" s="14" t="s">
        <v>182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4" t="s">
        <v>80</v>
      </c>
      <c r="BK226" s="237">
        <f>ROUND(I226*H226,2)</f>
        <v>0</v>
      </c>
      <c r="BL226" s="14" t="s">
        <v>187</v>
      </c>
      <c r="BM226" s="236" t="s">
        <v>5458</v>
      </c>
    </row>
    <row r="227" s="2" customFormat="1" ht="16.5" customHeight="1">
      <c r="A227" s="35"/>
      <c r="B227" s="36"/>
      <c r="C227" s="224" t="s">
        <v>739</v>
      </c>
      <c r="D227" s="224" t="s">
        <v>184</v>
      </c>
      <c r="E227" s="225" t="s">
        <v>5459</v>
      </c>
      <c r="F227" s="226" t="s">
        <v>5440</v>
      </c>
      <c r="G227" s="227" t="s">
        <v>1177</v>
      </c>
      <c r="H227" s="228">
        <v>4</v>
      </c>
      <c r="I227" s="229"/>
      <c r="J227" s="230">
        <f>ROUND(I227*H227,2)</f>
        <v>0</v>
      </c>
      <c r="K227" s="231"/>
      <c r="L227" s="41"/>
      <c r="M227" s="232" t="s">
        <v>1</v>
      </c>
      <c r="N227" s="233" t="s">
        <v>38</v>
      </c>
      <c r="O227" s="88"/>
      <c r="P227" s="234">
        <f>O227*H227</f>
        <v>0</v>
      </c>
      <c r="Q227" s="234">
        <v>0</v>
      </c>
      <c r="R227" s="234">
        <f>Q227*H227</f>
        <v>0</v>
      </c>
      <c r="S227" s="234">
        <v>0</v>
      </c>
      <c r="T227" s="23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6" t="s">
        <v>187</v>
      </c>
      <c r="AT227" s="236" t="s">
        <v>184</v>
      </c>
      <c r="AU227" s="236" t="s">
        <v>82</v>
      </c>
      <c r="AY227" s="14" t="s">
        <v>182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4" t="s">
        <v>80</v>
      </c>
      <c r="BK227" s="237">
        <f>ROUND(I227*H227,2)</f>
        <v>0</v>
      </c>
      <c r="BL227" s="14" t="s">
        <v>187</v>
      </c>
      <c r="BM227" s="236" t="s">
        <v>5460</v>
      </c>
    </row>
    <row r="228" s="2" customFormat="1" ht="21.75" customHeight="1">
      <c r="A228" s="35"/>
      <c r="B228" s="36"/>
      <c r="C228" s="224" t="s">
        <v>743</v>
      </c>
      <c r="D228" s="224" t="s">
        <v>184</v>
      </c>
      <c r="E228" s="225" t="s">
        <v>5461</v>
      </c>
      <c r="F228" s="226" t="s">
        <v>5462</v>
      </c>
      <c r="G228" s="227" t="s">
        <v>1177</v>
      </c>
      <c r="H228" s="228">
        <v>4</v>
      </c>
      <c r="I228" s="229"/>
      <c r="J228" s="230">
        <f>ROUND(I228*H228,2)</f>
        <v>0</v>
      </c>
      <c r="K228" s="231"/>
      <c r="L228" s="41"/>
      <c r="M228" s="232" t="s">
        <v>1</v>
      </c>
      <c r="N228" s="233" t="s">
        <v>38</v>
      </c>
      <c r="O228" s="88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6" t="s">
        <v>187</v>
      </c>
      <c r="AT228" s="236" t="s">
        <v>184</v>
      </c>
      <c r="AU228" s="236" t="s">
        <v>82</v>
      </c>
      <c r="AY228" s="14" t="s">
        <v>182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4" t="s">
        <v>80</v>
      </c>
      <c r="BK228" s="237">
        <f>ROUND(I228*H228,2)</f>
        <v>0</v>
      </c>
      <c r="BL228" s="14" t="s">
        <v>187</v>
      </c>
      <c r="BM228" s="236" t="s">
        <v>5463</v>
      </c>
    </row>
    <row r="229" s="2" customFormat="1" ht="24.15" customHeight="1">
      <c r="A229" s="35"/>
      <c r="B229" s="36"/>
      <c r="C229" s="224" t="s">
        <v>747</v>
      </c>
      <c r="D229" s="224" t="s">
        <v>184</v>
      </c>
      <c r="E229" s="225" t="s">
        <v>5464</v>
      </c>
      <c r="F229" s="226" t="s">
        <v>5465</v>
      </c>
      <c r="G229" s="227" t="s">
        <v>1177</v>
      </c>
      <c r="H229" s="228">
        <v>2</v>
      </c>
      <c r="I229" s="229"/>
      <c r="J229" s="230">
        <f>ROUND(I229*H229,2)</f>
        <v>0</v>
      </c>
      <c r="K229" s="231"/>
      <c r="L229" s="41"/>
      <c r="M229" s="232" t="s">
        <v>1</v>
      </c>
      <c r="N229" s="233" t="s">
        <v>38</v>
      </c>
      <c r="O229" s="88"/>
      <c r="P229" s="234">
        <f>O229*H229</f>
        <v>0</v>
      </c>
      <c r="Q229" s="234">
        <v>0</v>
      </c>
      <c r="R229" s="234">
        <f>Q229*H229</f>
        <v>0</v>
      </c>
      <c r="S229" s="234">
        <v>0</v>
      </c>
      <c r="T229" s="23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6" t="s">
        <v>187</v>
      </c>
      <c r="AT229" s="236" t="s">
        <v>184</v>
      </c>
      <c r="AU229" s="236" t="s">
        <v>82</v>
      </c>
      <c r="AY229" s="14" t="s">
        <v>182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4" t="s">
        <v>80</v>
      </c>
      <c r="BK229" s="237">
        <f>ROUND(I229*H229,2)</f>
        <v>0</v>
      </c>
      <c r="BL229" s="14" t="s">
        <v>187</v>
      </c>
      <c r="BM229" s="236" t="s">
        <v>5466</v>
      </c>
    </row>
    <row r="230" s="2" customFormat="1" ht="33" customHeight="1">
      <c r="A230" s="35"/>
      <c r="B230" s="36"/>
      <c r="C230" s="224" t="s">
        <v>751</v>
      </c>
      <c r="D230" s="224" t="s">
        <v>184</v>
      </c>
      <c r="E230" s="225" t="s">
        <v>5467</v>
      </c>
      <c r="F230" s="226" t="s">
        <v>5468</v>
      </c>
      <c r="G230" s="227" t="s">
        <v>1177</v>
      </c>
      <c r="H230" s="228">
        <v>6</v>
      </c>
      <c r="I230" s="229"/>
      <c r="J230" s="230">
        <f>ROUND(I230*H230,2)</f>
        <v>0</v>
      </c>
      <c r="K230" s="231"/>
      <c r="L230" s="41"/>
      <c r="M230" s="232" t="s">
        <v>1</v>
      </c>
      <c r="N230" s="233" t="s">
        <v>38</v>
      </c>
      <c r="O230" s="88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6" t="s">
        <v>187</v>
      </c>
      <c r="AT230" s="236" t="s">
        <v>184</v>
      </c>
      <c r="AU230" s="236" t="s">
        <v>82</v>
      </c>
      <c r="AY230" s="14" t="s">
        <v>182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4" t="s">
        <v>80</v>
      </c>
      <c r="BK230" s="237">
        <f>ROUND(I230*H230,2)</f>
        <v>0</v>
      </c>
      <c r="BL230" s="14" t="s">
        <v>187</v>
      </c>
      <c r="BM230" s="236" t="s">
        <v>5469</v>
      </c>
    </row>
    <row r="231" s="2" customFormat="1" ht="24.15" customHeight="1">
      <c r="A231" s="35"/>
      <c r="B231" s="36"/>
      <c r="C231" s="224" t="s">
        <v>755</v>
      </c>
      <c r="D231" s="224" t="s">
        <v>184</v>
      </c>
      <c r="E231" s="225" t="s">
        <v>5470</v>
      </c>
      <c r="F231" s="226" t="s">
        <v>5471</v>
      </c>
      <c r="G231" s="227" t="s">
        <v>1177</v>
      </c>
      <c r="H231" s="228">
        <v>1</v>
      </c>
      <c r="I231" s="229"/>
      <c r="J231" s="230">
        <f>ROUND(I231*H231,2)</f>
        <v>0</v>
      </c>
      <c r="K231" s="231"/>
      <c r="L231" s="41"/>
      <c r="M231" s="232" t="s">
        <v>1</v>
      </c>
      <c r="N231" s="233" t="s">
        <v>38</v>
      </c>
      <c r="O231" s="88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6" t="s">
        <v>187</v>
      </c>
      <c r="AT231" s="236" t="s">
        <v>184</v>
      </c>
      <c r="AU231" s="236" t="s">
        <v>82</v>
      </c>
      <c r="AY231" s="14" t="s">
        <v>182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4" t="s">
        <v>80</v>
      </c>
      <c r="BK231" s="237">
        <f>ROUND(I231*H231,2)</f>
        <v>0</v>
      </c>
      <c r="BL231" s="14" t="s">
        <v>187</v>
      </c>
      <c r="BM231" s="236" t="s">
        <v>5472</v>
      </c>
    </row>
    <row r="232" s="12" customFormat="1" ht="22.8" customHeight="1">
      <c r="A232" s="12"/>
      <c r="B232" s="208"/>
      <c r="C232" s="209"/>
      <c r="D232" s="210" t="s">
        <v>72</v>
      </c>
      <c r="E232" s="222" t="s">
        <v>5473</v>
      </c>
      <c r="F232" s="222" t="s">
        <v>5474</v>
      </c>
      <c r="G232" s="209"/>
      <c r="H232" s="209"/>
      <c r="I232" s="212"/>
      <c r="J232" s="223">
        <f>BK232</f>
        <v>0</v>
      </c>
      <c r="K232" s="209"/>
      <c r="L232" s="214"/>
      <c r="M232" s="215"/>
      <c r="N232" s="216"/>
      <c r="O232" s="216"/>
      <c r="P232" s="217">
        <f>SUM(P233:P237)</f>
        <v>0</v>
      </c>
      <c r="Q232" s="216"/>
      <c r="R232" s="217">
        <f>SUM(R233:R237)</f>
        <v>0</v>
      </c>
      <c r="S232" s="216"/>
      <c r="T232" s="218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9" t="s">
        <v>80</v>
      </c>
      <c r="AT232" s="220" t="s">
        <v>72</v>
      </c>
      <c r="AU232" s="220" t="s">
        <v>80</v>
      </c>
      <c r="AY232" s="219" t="s">
        <v>182</v>
      </c>
      <c r="BK232" s="221">
        <f>SUM(BK233:BK237)</f>
        <v>0</v>
      </c>
    </row>
    <row r="233" s="2" customFormat="1" ht="16.5" customHeight="1">
      <c r="A233" s="35"/>
      <c r="B233" s="36"/>
      <c r="C233" s="224" t="s">
        <v>759</v>
      </c>
      <c r="D233" s="224" t="s">
        <v>184</v>
      </c>
      <c r="E233" s="225" t="s">
        <v>5475</v>
      </c>
      <c r="F233" s="226" t="s">
        <v>5476</v>
      </c>
      <c r="G233" s="227" t="s">
        <v>236</v>
      </c>
      <c r="H233" s="228">
        <v>200</v>
      </c>
      <c r="I233" s="229"/>
      <c r="J233" s="230">
        <f>ROUND(I233*H233,2)</f>
        <v>0</v>
      </c>
      <c r="K233" s="231"/>
      <c r="L233" s="41"/>
      <c r="M233" s="232" t="s">
        <v>1</v>
      </c>
      <c r="N233" s="233" t="s">
        <v>38</v>
      </c>
      <c r="O233" s="88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6" t="s">
        <v>187</v>
      </c>
      <c r="AT233" s="236" t="s">
        <v>184</v>
      </c>
      <c r="AU233" s="236" t="s">
        <v>82</v>
      </c>
      <c r="AY233" s="14" t="s">
        <v>182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4" t="s">
        <v>80</v>
      </c>
      <c r="BK233" s="237">
        <f>ROUND(I233*H233,2)</f>
        <v>0</v>
      </c>
      <c r="BL233" s="14" t="s">
        <v>187</v>
      </c>
      <c r="BM233" s="236" t="s">
        <v>5477</v>
      </c>
    </row>
    <row r="234" s="2" customFormat="1" ht="33" customHeight="1">
      <c r="A234" s="35"/>
      <c r="B234" s="36"/>
      <c r="C234" s="224" t="s">
        <v>763</v>
      </c>
      <c r="D234" s="224" t="s">
        <v>184</v>
      </c>
      <c r="E234" s="225" t="s">
        <v>5478</v>
      </c>
      <c r="F234" s="226" t="s">
        <v>5258</v>
      </c>
      <c r="G234" s="227" t="s">
        <v>236</v>
      </c>
      <c r="H234" s="228">
        <v>200</v>
      </c>
      <c r="I234" s="229"/>
      <c r="J234" s="230">
        <f>ROUND(I234*H234,2)</f>
        <v>0</v>
      </c>
      <c r="K234" s="231"/>
      <c r="L234" s="41"/>
      <c r="M234" s="232" t="s">
        <v>1</v>
      </c>
      <c r="N234" s="233" t="s">
        <v>38</v>
      </c>
      <c r="O234" s="88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6" t="s">
        <v>187</v>
      </c>
      <c r="AT234" s="236" t="s">
        <v>184</v>
      </c>
      <c r="AU234" s="236" t="s">
        <v>82</v>
      </c>
      <c r="AY234" s="14" t="s">
        <v>182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4" t="s">
        <v>80</v>
      </c>
      <c r="BK234" s="237">
        <f>ROUND(I234*H234,2)</f>
        <v>0</v>
      </c>
      <c r="BL234" s="14" t="s">
        <v>187</v>
      </c>
      <c r="BM234" s="236" t="s">
        <v>5479</v>
      </c>
    </row>
    <row r="235" s="2" customFormat="1" ht="24.15" customHeight="1">
      <c r="A235" s="35"/>
      <c r="B235" s="36"/>
      <c r="C235" s="224" t="s">
        <v>767</v>
      </c>
      <c r="D235" s="224" t="s">
        <v>184</v>
      </c>
      <c r="E235" s="225" t="s">
        <v>5480</v>
      </c>
      <c r="F235" s="226" t="s">
        <v>5481</v>
      </c>
      <c r="G235" s="227" t="s">
        <v>236</v>
      </c>
      <c r="H235" s="228">
        <v>200</v>
      </c>
      <c r="I235" s="229"/>
      <c r="J235" s="230">
        <f>ROUND(I235*H235,2)</f>
        <v>0</v>
      </c>
      <c r="K235" s="231"/>
      <c r="L235" s="41"/>
      <c r="M235" s="232" t="s">
        <v>1</v>
      </c>
      <c r="N235" s="233" t="s">
        <v>38</v>
      </c>
      <c r="O235" s="88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6" t="s">
        <v>187</v>
      </c>
      <c r="AT235" s="236" t="s">
        <v>184</v>
      </c>
      <c r="AU235" s="236" t="s">
        <v>82</v>
      </c>
      <c r="AY235" s="14" t="s">
        <v>182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4" t="s">
        <v>80</v>
      </c>
      <c r="BK235" s="237">
        <f>ROUND(I235*H235,2)</f>
        <v>0</v>
      </c>
      <c r="BL235" s="14" t="s">
        <v>187</v>
      </c>
      <c r="BM235" s="236" t="s">
        <v>5482</v>
      </c>
    </row>
    <row r="236" s="2" customFormat="1" ht="16.5" customHeight="1">
      <c r="A236" s="35"/>
      <c r="B236" s="36"/>
      <c r="C236" s="224" t="s">
        <v>771</v>
      </c>
      <c r="D236" s="224" t="s">
        <v>184</v>
      </c>
      <c r="E236" s="225" t="s">
        <v>5483</v>
      </c>
      <c r="F236" s="226" t="s">
        <v>5484</v>
      </c>
      <c r="G236" s="227" t="s">
        <v>236</v>
      </c>
      <c r="H236" s="228">
        <v>200</v>
      </c>
      <c r="I236" s="229"/>
      <c r="J236" s="230">
        <f>ROUND(I236*H236,2)</f>
        <v>0</v>
      </c>
      <c r="K236" s="231"/>
      <c r="L236" s="41"/>
      <c r="M236" s="232" t="s">
        <v>1</v>
      </c>
      <c r="N236" s="233" t="s">
        <v>38</v>
      </c>
      <c r="O236" s="88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6" t="s">
        <v>187</v>
      </c>
      <c r="AT236" s="236" t="s">
        <v>184</v>
      </c>
      <c r="AU236" s="236" t="s">
        <v>82</v>
      </c>
      <c r="AY236" s="14" t="s">
        <v>182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4" t="s">
        <v>80</v>
      </c>
      <c r="BK236" s="237">
        <f>ROUND(I236*H236,2)</f>
        <v>0</v>
      </c>
      <c r="BL236" s="14" t="s">
        <v>187</v>
      </c>
      <c r="BM236" s="236" t="s">
        <v>5485</v>
      </c>
    </row>
    <row r="237" s="2" customFormat="1" ht="16.5" customHeight="1">
      <c r="A237" s="35"/>
      <c r="B237" s="36"/>
      <c r="C237" s="224" t="s">
        <v>775</v>
      </c>
      <c r="D237" s="224" t="s">
        <v>184</v>
      </c>
      <c r="E237" s="225" t="s">
        <v>5486</v>
      </c>
      <c r="F237" s="226" t="s">
        <v>5487</v>
      </c>
      <c r="G237" s="227" t="s">
        <v>236</v>
      </c>
      <c r="H237" s="228">
        <v>3000</v>
      </c>
      <c r="I237" s="229"/>
      <c r="J237" s="230">
        <f>ROUND(I237*H237,2)</f>
        <v>0</v>
      </c>
      <c r="K237" s="231"/>
      <c r="L237" s="41"/>
      <c r="M237" s="232" t="s">
        <v>1</v>
      </c>
      <c r="N237" s="233" t="s">
        <v>38</v>
      </c>
      <c r="O237" s="88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6" t="s">
        <v>187</v>
      </c>
      <c r="AT237" s="236" t="s">
        <v>184</v>
      </c>
      <c r="AU237" s="236" t="s">
        <v>82</v>
      </c>
      <c r="AY237" s="14" t="s">
        <v>182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4" t="s">
        <v>80</v>
      </c>
      <c r="BK237" s="237">
        <f>ROUND(I237*H237,2)</f>
        <v>0</v>
      </c>
      <c r="BL237" s="14" t="s">
        <v>187</v>
      </c>
      <c r="BM237" s="236" t="s">
        <v>5488</v>
      </c>
    </row>
    <row r="238" s="12" customFormat="1" ht="25.92" customHeight="1">
      <c r="A238" s="12"/>
      <c r="B238" s="208"/>
      <c r="C238" s="209"/>
      <c r="D238" s="210" t="s">
        <v>72</v>
      </c>
      <c r="E238" s="211" t="s">
        <v>5489</v>
      </c>
      <c r="F238" s="211" t="s">
        <v>5490</v>
      </c>
      <c r="G238" s="209"/>
      <c r="H238" s="209"/>
      <c r="I238" s="212"/>
      <c r="J238" s="213">
        <f>BK238</f>
        <v>0</v>
      </c>
      <c r="K238" s="209"/>
      <c r="L238" s="214"/>
      <c r="M238" s="215"/>
      <c r="N238" s="216"/>
      <c r="O238" s="216"/>
      <c r="P238" s="217">
        <f>P239</f>
        <v>0</v>
      </c>
      <c r="Q238" s="216"/>
      <c r="R238" s="217">
        <f>R239</f>
        <v>0</v>
      </c>
      <c r="S238" s="216"/>
      <c r="T238" s="218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9" t="s">
        <v>80</v>
      </c>
      <c r="AT238" s="220" t="s">
        <v>72</v>
      </c>
      <c r="AU238" s="220" t="s">
        <v>73</v>
      </c>
      <c r="AY238" s="219" t="s">
        <v>182</v>
      </c>
      <c r="BK238" s="221">
        <f>BK239</f>
        <v>0</v>
      </c>
    </row>
    <row r="239" s="12" customFormat="1" ht="22.8" customHeight="1">
      <c r="A239" s="12"/>
      <c r="B239" s="208"/>
      <c r="C239" s="209"/>
      <c r="D239" s="210" t="s">
        <v>72</v>
      </c>
      <c r="E239" s="222" t="s">
        <v>5491</v>
      </c>
      <c r="F239" s="222" t="s">
        <v>5492</v>
      </c>
      <c r="G239" s="209"/>
      <c r="H239" s="209"/>
      <c r="I239" s="212"/>
      <c r="J239" s="223">
        <f>BK239</f>
        <v>0</v>
      </c>
      <c r="K239" s="209"/>
      <c r="L239" s="214"/>
      <c r="M239" s="215"/>
      <c r="N239" s="216"/>
      <c r="O239" s="216"/>
      <c r="P239" s="217">
        <f>SUM(P240:P248)</f>
        <v>0</v>
      </c>
      <c r="Q239" s="216"/>
      <c r="R239" s="217">
        <f>SUM(R240:R248)</f>
        <v>0</v>
      </c>
      <c r="S239" s="216"/>
      <c r="T239" s="218">
        <f>SUM(T240:T248)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9" t="s">
        <v>80</v>
      </c>
      <c r="AT239" s="220" t="s">
        <v>72</v>
      </c>
      <c r="AU239" s="220" t="s">
        <v>80</v>
      </c>
      <c r="AY239" s="219" t="s">
        <v>182</v>
      </c>
      <c r="BK239" s="221">
        <f>SUM(BK240:BK248)</f>
        <v>0</v>
      </c>
    </row>
    <row r="240" s="2" customFormat="1" ht="37.8" customHeight="1">
      <c r="A240" s="35"/>
      <c r="B240" s="36"/>
      <c r="C240" s="224" t="s">
        <v>779</v>
      </c>
      <c r="D240" s="224" t="s">
        <v>184</v>
      </c>
      <c r="E240" s="225" t="s">
        <v>5493</v>
      </c>
      <c r="F240" s="226" t="s">
        <v>5494</v>
      </c>
      <c r="G240" s="227" t="s">
        <v>1177</v>
      </c>
      <c r="H240" s="228">
        <v>2</v>
      </c>
      <c r="I240" s="229"/>
      <c r="J240" s="230">
        <f>ROUND(I240*H240,2)</f>
        <v>0</v>
      </c>
      <c r="K240" s="231"/>
      <c r="L240" s="41"/>
      <c r="M240" s="232" t="s">
        <v>1</v>
      </c>
      <c r="N240" s="233" t="s">
        <v>38</v>
      </c>
      <c r="O240" s="88"/>
      <c r="P240" s="234">
        <f>O240*H240</f>
        <v>0</v>
      </c>
      <c r="Q240" s="234">
        <v>0</v>
      </c>
      <c r="R240" s="234">
        <f>Q240*H240</f>
        <v>0</v>
      </c>
      <c r="S240" s="234">
        <v>0</v>
      </c>
      <c r="T240" s="23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6" t="s">
        <v>187</v>
      </c>
      <c r="AT240" s="236" t="s">
        <v>184</v>
      </c>
      <c r="AU240" s="236" t="s">
        <v>82</v>
      </c>
      <c r="AY240" s="14" t="s">
        <v>182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4" t="s">
        <v>80</v>
      </c>
      <c r="BK240" s="237">
        <f>ROUND(I240*H240,2)</f>
        <v>0</v>
      </c>
      <c r="BL240" s="14" t="s">
        <v>187</v>
      </c>
      <c r="BM240" s="236" t="s">
        <v>5495</v>
      </c>
    </row>
    <row r="241" s="2" customFormat="1" ht="44.25" customHeight="1">
      <c r="A241" s="35"/>
      <c r="B241" s="36"/>
      <c r="C241" s="224" t="s">
        <v>783</v>
      </c>
      <c r="D241" s="224" t="s">
        <v>184</v>
      </c>
      <c r="E241" s="225" t="s">
        <v>5496</v>
      </c>
      <c r="F241" s="226" t="s">
        <v>5497</v>
      </c>
      <c r="G241" s="227" t="s">
        <v>1177</v>
      </c>
      <c r="H241" s="228">
        <v>1</v>
      </c>
      <c r="I241" s="229"/>
      <c r="J241" s="230">
        <f>ROUND(I241*H241,2)</f>
        <v>0</v>
      </c>
      <c r="K241" s="231"/>
      <c r="L241" s="41"/>
      <c r="M241" s="232" t="s">
        <v>1</v>
      </c>
      <c r="N241" s="233" t="s">
        <v>38</v>
      </c>
      <c r="O241" s="88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6" t="s">
        <v>187</v>
      </c>
      <c r="AT241" s="236" t="s">
        <v>184</v>
      </c>
      <c r="AU241" s="236" t="s">
        <v>82</v>
      </c>
      <c r="AY241" s="14" t="s">
        <v>182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4" t="s">
        <v>80</v>
      </c>
      <c r="BK241" s="237">
        <f>ROUND(I241*H241,2)</f>
        <v>0</v>
      </c>
      <c r="BL241" s="14" t="s">
        <v>187</v>
      </c>
      <c r="BM241" s="236" t="s">
        <v>5498</v>
      </c>
    </row>
    <row r="242" s="2" customFormat="1" ht="44.25" customHeight="1">
      <c r="A242" s="35"/>
      <c r="B242" s="36"/>
      <c r="C242" s="224" t="s">
        <v>787</v>
      </c>
      <c r="D242" s="224" t="s">
        <v>184</v>
      </c>
      <c r="E242" s="225" t="s">
        <v>5499</v>
      </c>
      <c r="F242" s="226" t="s">
        <v>5500</v>
      </c>
      <c r="G242" s="227" t="s">
        <v>1177</v>
      </c>
      <c r="H242" s="228">
        <v>1</v>
      </c>
      <c r="I242" s="229"/>
      <c r="J242" s="230">
        <f>ROUND(I242*H242,2)</f>
        <v>0</v>
      </c>
      <c r="K242" s="231"/>
      <c r="L242" s="41"/>
      <c r="M242" s="232" t="s">
        <v>1</v>
      </c>
      <c r="N242" s="233" t="s">
        <v>38</v>
      </c>
      <c r="O242" s="88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6" t="s">
        <v>187</v>
      </c>
      <c r="AT242" s="236" t="s">
        <v>184</v>
      </c>
      <c r="AU242" s="236" t="s">
        <v>82</v>
      </c>
      <c r="AY242" s="14" t="s">
        <v>182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4" t="s">
        <v>80</v>
      </c>
      <c r="BK242" s="237">
        <f>ROUND(I242*H242,2)</f>
        <v>0</v>
      </c>
      <c r="BL242" s="14" t="s">
        <v>187</v>
      </c>
      <c r="BM242" s="236" t="s">
        <v>5501</v>
      </c>
    </row>
    <row r="243" s="2" customFormat="1" ht="44.25" customHeight="1">
      <c r="A243" s="35"/>
      <c r="B243" s="36"/>
      <c r="C243" s="224" t="s">
        <v>791</v>
      </c>
      <c r="D243" s="224" t="s">
        <v>184</v>
      </c>
      <c r="E243" s="225" t="s">
        <v>5502</v>
      </c>
      <c r="F243" s="226" t="s">
        <v>5503</v>
      </c>
      <c r="G243" s="227" t="s">
        <v>1177</v>
      </c>
      <c r="H243" s="228">
        <v>1</v>
      </c>
      <c r="I243" s="229"/>
      <c r="J243" s="230">
        <f>ROUND(I243*H243,2)</f>
        <v>0</v>
      </c>
      <c r="K243" s="231"/>
      <c r="L243" s="41"/>
      <c r="M243" s="232" t="s">
        <v>1</v>
      </c>
      <c r="N243" s="233" t="s">
        <v>38</v>
      </c>
      <c r="O243" s="88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6" t="s">
        <v>187</v>
      </c>
      <c r="AT243" s="236" t="s">
        <v>184</v>
      </c>
      <c r="AU243" s="236" t="s">
        <v>82</v>
      </c>
      <c r="AY243" s="14" t="s">
        <v>182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4" t="s">
        <v>80</v>
      </c>
      <c r="BK243" s="237">
        <f>ROUND(I243*H243,2)</f>
        <v>0</v>
      </c>
      <c r="BL243" s="14" t="s">
        <v>187</v>
      </c>
      <c r="BM243" s="236" t="s">
        <v>5504</v>
      </c>
    </row>
    <row r="244" s="2" customFormat="1" ht="16.5" customHeight="1">
      <c r="A244" s="35"/>
      <c r="B244" s="36"/>
      <c r="C244" s="224" t="s">
        <v>795</v>
      </c>
      <c r="D244" s="224" t="s">
        <v>184</v>
      </c>
      <c r="E244" s="225" t="s">
        <v>5505</v>
      </c>
      <c r="F244" s="226" t="s">
        <v>5506</v>
      </c>
      <c r="G244" s="227" t="s">
        <v>1177</v>
      </c>
      <c r="H244" s="228">
        <v>3</v>
      </c>
      <c r="I244" s="229"/>
      <c r="J244" s="230">
        <f>ROUND(I244*H244,2)</f>
        <v>0</v>
      </c>
      <c r="K244" s="231"/>
      <c r="L244" s="41"/>
      <c r="M244" s="232" t="s">
        <v>1</v>
      </c>
      <c r="N244" s="233" t="s">
        <v>38</v>
      </c>
      <c r="O244" s="88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6" t="s">
        <v>187</v>
      </c>
      <c r="AT244" s="236" t="s">
        <v>184</v>
      </c>
      <c r="AU244" s="236" t="s">
        <v>82</v>
      </c>
      <c r="AY244" s="14" t="s">
        <v>182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4" t="s">
        <v>80</v>
      </c>
      <c r="BK244" s="237">
        <f>ROUND(I244*H244,2)</f>
        <v>0</v>
      </c>
      <c r="BL244" s="14" t="s">
        <v>187</v>
      </c>
      <c r="BM244" s="236" t="s">
        <v>5507</v>
      </c>
    </row>
    <row r="245" s="2" customFormat="1" ht="24.15" customHeight="1">
      <c r="A245" s="35"/>
      <c r="B245" s="36"/>
      <c r="C245" s="224" t="s">
        <v>799</v>
      </c>
      <c r="D245" s="224" t="s">
        <v>184</v>
      </c>
      <c r="E245" s="225" t="s">
        <v>5508</v>
      </c>
      <c r="F245" s="226" t="s">
        <v>5509</v>
      </c>
      <c r="G245" s="227" t="s">
        <v>1177</v>
      </c>
      <c r="H245" s="228">
        <v>1</v>
      </c>
      <c r="I245" s="229"/>
      <c r="J245" s="230">
        <f>ROUND(I245*H245,2)</f>
        <v>0</v>
      </c>
      <c r="K245" s="231"/>
      <c r="L245" s="41"/>
      <c r="M245" s="232" t="s">
        <v>1</v>
      </c>
      <c r="N245" s="233" t="s">
        <v>38</v>
      </c>
      <c r="O245" s="88"/>
      <c r="P245" s="234">
        <f>O245*H245</f>
        <v>0</v>
      </c>
      <c r="Q245" s="234">
        <v>0</v>
      </c>
      <c r="R245" s="234">
        <f>Q245*H245</f>
        <v>0</v>
      </c>
      <c r="S245" s="234">
        <v>0</v>
      </c>
      <c r="T245" s="23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6" t="s">
        <v>187</v>
      </c>
      <c r="AT245" s="236" t="s">
        <v>184</v>
      </c>
      <c r="AU245" s="236" t="s">
        <v>82</v>
      </c>
      <c r="AY245" s="14" t="s">
        <v>182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4" t="s">
        <v>80</v>
      </c>
      <c r="BK245" s="237">
        <f>ROUND(I245*H245,2)</f>
        <v>0</v>
      </c>
      <c r="BL245" s="14" t="s">
        <v>187</v>
      </c>
      <c r="BM245" s="236" t="s">
        <v>5510</v>
      </c>
    </row>
    <row r="246" s="2" customFormat="1" ht="24.15" customHeight="1">
      <c r="A246" s="35"/>
      <c r="B246" s="36"/>
      <c r="C246" s="224" t="s">
        <v>803</v>
      </c>
      <c r="D246" s="224" t="s">
        <v>184</v>
      </c>
      <c r="E246" s="225" t="s">
        <v>5511</v>
      </c>
      <c r="F246" s="226" t="s">
        <v>5512</v>
      </c>
      <c r="G246" s="227" t="s">
        <v>1177</v>
      </c>
      <c r="H246" s="228">
        <v>6</v>
      </c>
      <c r="I246" s="229"/>
      <c r="J246" s="230">
        <f>ROUND(I246*H246,2)</f>
        <v>0</v>
      </c>
      <c r="K246" s="231"/>
      <c r="L246" s="41"/>
      <c r="M246" s="232" t="s">
        <v>1</v>
      </c>
      <c r="N246" s="233" t="s">
        <v>38</v>
      </c>
      <c r="O246" s="88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6" t="s">
        <v>187</v>
      </c>
      <c r="AT246" s="236" t="s">
        <v>184</v>
      </c>
      <c r="AU246" s="236" t="s">
        <v>82</v>
      </c>
      <c r="AY246" s="14" t="s">
        <v>182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4" t="s">
        <v>80</v>
      </c>
      <c r="BK246" s="237">
        <f>ROUND(I246*H246,2)</f>
        <v>0</v>
      </c>
      <c r="BL246" s="14" t="s">
        <v>187</v>
      </c>
      <c r="BM246" s="236" t="s">
        <v>5513</v>
      </c>
    </row>
    <row r="247" s="2" customFormat="1" ht="37.8" customHeight="1">
      <c r="A247" s="35"/>
      <c r="B247" s="36"/>
      <c r="C247" s="224" t="s">
        <v>807</v>
      </c>
      <c r="D247" s="224" t="s">
        <v>184</v>
      </c>
      <c r="E247" s="225" t="s">
        <v>5514</v>
      </c>
      <c r="F247" s="226" t="s">
        <v>5515</v>
      </c>
      <c r="G247" s="227" t="s">
        <v>1177</v>
      </c>
      <c r="H247" s="228">
        <v>1</v>
      </c>
      <c r="I247" s="229"/>
      <c r="J247" s="230">
        <f>ROUND(I247*H247,2)</f>
        <v>0</v>
      </c>
      <c r="K247" s="231"/>
      <c r="L247" s="41"/>
      <c r="M247" s="232" t="s">
        <v>1</v>
      </c>
      <c r="N247" s="233" t="s">
        <v>38</v>
      </c>
      <c r="O247" s="88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6" t="s">
        <v>187</v>
      </c>
      <c r="AT247" s="236" t="s">
        <v>184</v>
      </c>
      <c r="AU247" s="236" t="s">
        <v>82</v>
      </c>
      <c r="AY247" s="14" t="s">
        <v>182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4" t="s">
        <v>80</v>
      </c>
      <c r="BK247" s="237">
        <f>ROUND(I247*H247,2)</f>
        <v>0</v>
      </c>
      <c r="BL247" s="14" t="s">
        <v>187</v>
      </c>
      <c r="BM247" s="236" t="s">
        <v>5516</v>
      </c>
    </row>
    <row r="248" s="2" customFormat="1" ht="62.7" customHeight="1">
      <c r="A248" s="35"/>
      <c r="B248" s="36"/>
      <c r="C248" s="224" t="s">
        <v>811</v>
      </c>
      <c r="D248" s="224" t="s">
        <v>184</v>
      </c>
      <c r="E248" s="225" t="s">
        <v>5517</v>
      </c>
      <c r="F248" s="226" t="s">
        <v>5518</v>
      </c>
      <c r="G248" s="227" t="s">
        <v>1177</v>
      </c>
      <c r="H248" s="228">
        <v>1</v>
      </c>
      <c r="I248" s="229"/>
      <c r="J248" s="230">
        <f>ROUND(I248*H248,2)</f>
        <v>0</v>
      </c>
      <c r="K248" s="231"/>
      <c r="L248" s="41"/>
      <c r="M248" s="232" t="s">
        <v>1</v>
      </c>
      <c r="N248" s="233" t="s">
        <v>38</v>
      </c>
      <c r="O248" s="88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6" t="s">
        <v>187</v>
      </c>
      <c r="AT248" s="236" t="s">
        <v>184</v>
      </c>
      <c r="AU248" s="236" t="s">
        <v>82</v>
      </c>
      <c r="AY248" s="14" t="s">
        <v>182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4" t="s">
        <v>80</v>
      </c>
      <c r="BK248" s="237">
        <f>ROUND(I248*H248,2)</f>
        <v>0</v>
      </c>
      <c r="BL248" s="14" t="s">
        <v>187</v>
      </c>
      <c r="BM248" s="236" t="s">
        <v>5519</v>
      </c>
    </row>
    <row r="249" s="12" customFormat="1" ht="25.92" customHeight="1">
      <c r="A249" s="12"/>
      <c r="B249" s="208"/>
      <c r="C249" s="209"/>
      <c r="D249" s="210" t="s">
        <v>72</v>
      </c>
      <c r="E249" s="211" t="s">
        <v>5520</v>
      </c>
      <c r="F249" s="211" t="s">
        <v>5521</v>
      </c>
      <c r="G249" s="209"/>
      <c r="H249" s="209"/>
      <c r="I249" s="212"/>
      <c r="J249" s="213">
        <f>BK249</f>
        <v>0</v>
      </c>
      <c r="K249" s="209"/>
      <c r="L249" s="214"/>
      <c r="M249" s="215"/>
      <c r="N249" s="216"/>
      <c r="O249" s="216"/>
      <c r="P249" s="217">
        <f>P250+P284</f>
        <v>0</v>
      </c>
      <c r="Q249" s="216"/>
      <c r="R249" s="217">
        <f>R250+R284</f>
        <v>0</v>
      </c>
      <c r="S249" s="216"/>
      <c r="T249" s="218">
        <f>T250+T284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9" t="s">
        <v>80</v>
      </c>
      <c r="AT249" s="220" t="s">
        <v>72</v>
      </c>
      <c r="AU249" s="220" t="s">
        <v>73</v>
      </c>
      <c r="AY249" s="219" t="s">
        <v>182</v>
      </c>
      <c r="BK249" s="221">
        <f>BK250+BK284</f>
        <v>0</v>
      </c>
    </row>
    <row r="250" s="12" customFormat="1" ht="22.8" customHeight="1">
      <c r="A250" s="12"/>
      <c r="B250" s="208"/>
      <c r="C250" s="209"/>
      <c r="D250" s="210" t="s">
        <v>72</v>
      </c>
      <c r="E250" s="222" t="s">
        <v>5522</v>
      </c>
      <c r="F250" s="222" t="s">
        <v>5523</v>
      </c>
      <c r="G250" s="209"/>
      <c r="H250" s="209"/>
      <c r="I250" s="212"/>
      <c r="J250" s="223">
        <f>BK250</f>
        <v>0</v>
      </c>
      <c r="K250" s="209"/>
      <c r="L250" s="214"/>
      <c r="M250" s="215"/>
      <c r="N250" s="216"/>
      <c r="O250" s="216"/>
      <c r="P250" s="217">
        <f>SUM(P251:P283)</f>
        <v>0</v>
      </c>
      <c r="Q250" s="216"/>
      <c r="R250" s="217">
        <f>SUM(R251:R283)</f>
        <v>0</v>
      </c>
      <c r="S250" s="216"/>
      <c r="T250" s="218">
        <f>SUM(T251:T283)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9" t="s">
        <v>80</v>
      </c>
      <c r="AT250" s="220" t="s">
        <v>72</v>
      </c>
      <c r="AU250" s="220" t="s">
        <v>80</v>
      </c>
      <c r="AY250" s="219" t="s">
        <v>182</v>
      </c>
      <c r="BK250" s="221">
        <f>SUM(BK251:BK283)</f>
        <v>0</v>
      </c>
    </row>
    <row r="251" s="2" customFormat="1" ht="16.5" customHeight="1">
      <c r="A251" s="35"/>
      <c r="B251" s="36"/>
      <c r="C251" s="224" t="s">
        <v>815</v>
      </c>
      <c r="D251" s="224" t="s">
        <v>184</v>
      </c>
      <c r="E251" s="225" t="s">
        <v>5524</v>
      </c>
      <c r="F251" s="226" t="s">
        <v>5525</v>
      </c>
      <c r="G251" s="227" t="s">
        <v>5020</v>
      </c>
      <c r="H251" s="228">
        <v>80</v>
      </c>
      <c r="I251" s="229"/>
      <c r="J251" s="230">
        <f>ROUND(I251*H251,2)</f>
        <v>0</v>
      </c>
      <c r="K251" s="231"/>
      <c r="L251" s="41"/>
      <c r="M251" s="232" t="s">
        <v>1</v>
      </c>
      <c r="N251" s="233" t="s">
        <v>38</v>
      </c>
      <c r="O251" s="88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6" t="s">
        <v>187</v>
      </c>
      <c r="AT251" s="236" t="s">
        <v>184</v>
      </c>
      <c r="AU251" s="236" t="s">
        <v>82</v>
      </c>
      <c r="AY251" s="14" t="s">
        <v>182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4" t="s">
        <v>80</v>
      </c>
      <c r="BK251" s="237">
        <f>ROUND(I251*H251,2)</f>
        <v>0</v>
      </c>
      <c r="BL251" s="14" t="s">
        <v>187</v>
      </c>
      <c r="BM251" s="236" t="s">
        <v>5526</v>
      </c>
    </row>
    <row r="252" s="2" customFormat="1" ht="24.15" customHeight="1">
      <c r="A252" s="35"/>
      <c r="B252" s="36"/>
      <c r="C252" s="224" t="s">
        <v>819</v>
      </c>
      <c r="D252" s="224" t="s">
        <v>184</v>
      </c>
      <c r="E252" s="225" t="s">
        <v>5527</v>
      </c>
      <c r="F252" s="226" t="s">
        <v>5528</v>
      </c>
      <c r="G252" s="227" t="s">
        <v>236</v>
      </c>
      <c r="H252" s="228">
        <v>902</v>
      </c>
      <c r="I252" s="229"/>
      <c r="J252" s="230">
        <f>ROUND(I252*H252,2)</f>
        <v>0</v>
      </c>
      <c r="K252" s="231"/>
      <c r="L252" s="41"/>
      <c r="M252" s="232" t="s">
        <v>1</v>
      </c>
      <c r="N252" s="233" t="s">
        <v>38</v>
      </c>
      <c r="O252" s="88"/>
      <c r="P252" s="234">
        <f>O252*H252</f>
        <v>0</v>
      </c>
      <c r="Q252" s="234">
        <v>0</v>
      </c>
      <c r="R252" s="234">
        <f>Q252*H252</f>
        <v>0</v>
      </c>
      <c r="S252" s="234">
        <v>0</v>
      </c>
      <c r="T252" s="23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6" t="s">
        <v>187</v>
      </c>
      <c r="AT252" s="236" t="s">
        <v>184</v>
      </c>
      <c r="AU252" s="236" t="s">
        <v>82</v>
      </c>
      <c r="AY252" s="14" t="s">
        <v>182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4" t="s">
        <v>80</v>
      </c>
      <c r="BK252" s="237">
        <f>ROUND(I252*H252,2)</f>
        <v>0</v>
      </c>
      <c r="BL252" s="14" t="s">
        <v>187</v>
      </c>
      <c r="BM252" s="236" t="s">
        <v>5529</v>
      </c>
    </row>
    <row r="253" s="2" customFormat="1" ht="16.5" customHeight="1">
      <c r="A253" s="35"/>
      <c r="B253" s="36"/>
      <c r="C253" s="224" t="s">
        <v>823</v>
      </c>
      <c r="D253" s="224" t="s">
        <v>184</v>
      </c>
      <c r="E253" s="225" t="s">
        <v>5530</v>
      </c>
      <c r="F253" s="226" t="s">
        <v>5531</v>
      </c>
      <c r="G253" s="227" t="s">
        <v>5020</v>
      </c>
      <c r="H253" s="228">
        <v>160</v>
      </c>
      <c r="I253" s="229"/>
      <c r="J253" s="230">
        <f>ROUND(I253*H253,2)</f>
        <v>0</v>
      </c>
      <c r="K253" s="231"/>
      <c r="L253" s="41"/>
      <c r="M253" s="232" t="s">
        <v>1</v>
      </c>
      <c r="N253" s="233" t="s">
        <v>38</v>
      </c>
      <c r="O253" s="88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6" t="s">
        <v>187</v>
      </c>
      <c r="AT253" s="236" t="s">
        <v>184</v>
      </c>
      <c r="AU253" s="236" t="s">
        <v>82</v>
      </c>
      <c r="AY253" s="14" t="s">
        <v>182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4" t="s">
        <v>80</v>
      </c>
      <c r="BK253" s="237">
        <f>ROUND(I253*H253,2)</f>
        <v>0</v>
      </c>
      <c r="BL253" s="14" t="s">
        <v>187</v>
      </c>
      <c r="BM253" s="236" t="s">
        <v>5532</v>
      </c>
    </row>
    <row r="254" s="2" customFormat="1" ht="16.5" customHeight="1">
      <c r="A254" s="35"/>
      <c r="B254" s="36"/>
      <c r="C254" s="224" t="s">
        <v>827</v>
      </c>
      <c r="D254" s="224" t="s">
        <v>184</v>
      </c>
      <c r="E254" s="225" t="s">
        <v>5533</v>
      </c>
      <c r="F254" s="226" t="s">
        <v>5534</v>
      </c>
      <c r="G254" s="227" t="s">
        <v>5338</v>
      </c>
      <c r="H254" s="228">
        <v>1</v>
      </c>
      <c r="I254" s="229"/>
      <c r="J254" s="230">
        <f>ROUND(I254*H254,2)</f>
        <v>0</v>
      </c>
      <c r="K254" s="231"/>
      <c r="L254" s="41"/>
      <c r="M254" s="232" t="s">
        <v>1</v>
      </c>
      <c r="N254" s="233" t="s">
        <v>38</v>
      </c>
      <c r="O254" s="88"/>
      <c r="P254" s="234">
        <f>O254*H254</f>
        <v>0</v>
      </c>
      <c r="Q254" s="234">
        <v>0</v>
      </c>
      <c r="R254" s="234">
        <f>Q254*H254</f>
        <v>0</v>
      </c>
      <c r="S254" s="234">
        <v>0</v>
      </c>
      <c r="T254" s="23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6" t="s">
        <v>187</v>
      </c>
      <c r="AT254" s="236" t="s">
        <v>184</v>
      </c>
      <c r="AU254" s="236" t="s">
        <v>82</v>
      </c>
      <c r="AY254" s="14" t="s">
        <v>182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4" t="s">
        <v>80</v>
      </c>
      <c r="BK254" s="237">
        <f>ROUND(I254*H254,2)</f>
        <v>0</v>
      </c>
      <c r="BL254" s="14" t="s">
        <v>187</v>
      </c>
      <c r="BM254" s="236" t="s">
        <v>5535</v>
      </c>
    </row>
    <row r="255" s="2" customFormat="1" ht="16.5" customHeight="1">
      <c r="A255" s="35"/>
      <c r="B255" s="36"/>
      <c r="C255" s="224" t="s">
        <v>831</v>
      </c>
      <c r="D255" s="224" t="s">
        <v>184</v>
      </c>
      <c r="E255" s="225" t="s">
        <v>5536</v>
      </c>
      <c r="F255" s="226" t="s">
        <v>5537</v>
      </c>
      <c r="G255" s="227" t="s">
        <v>5338</v>
      </c>
      <c r="H255" s="228">
        <v>6</v>
      </c>
      <c r="I255" s="229"/>
      <c r="J255" s="230">
        <f>ROUND(I255*H255,2)</f>
        <v>0</v>
      </c>
      <c r="K255" s="231"/>
      <c r="L255" s="41"/>
      <c r="M255" s="232" t="s">
        <v>1</v>
      </c>
      <c r="N255" s="233" t="s">
        <v>38</v>
      </c>
      <c r="O255" s="88"/>
      <c r="P255" s="234">
        <f>O255*H255</f>
        <v>0</v>
      </c>
      <c r="Q255" s="234">
        <v>0</v>
      </c>
      <c r="R255" s="234">
        <f>Q255*H255</f>
        <v>0</v>
      </c>
      <c r="S255" s="234">
        <v>0</v>
      </c>
      <c r="T255" s="23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6" t="s">
        <v>187</v>
      </c>
      <c r="AT255" s="236" t="s">
        <v>184</v>
      </c>
      <c r="AU255" s="236" t="s">
        <v>82</v>
      </c>
      <c r="AY255" s="14" t="s">
        <v>182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4" t="s">
        <v>80</v>
      </c>
      <c r="BK255" s="237">
        <f>ROUND(I255*H255,2)</f>
        <v>0</v>
      </c>
      <c r="BL255" s="14" t="s">
        <v>187</v>
      </c>
      <c r="BM255" s="236" t="s">
        <v>5538</v>
      </c>
    </row>
    <row r="256" s="2" customFormat="1" ht="16.5" customHeight="1">
      <c r="A256" s="35"/>
      <c r="B256" s="36"/>
      <c r="C256" s="224" t="s">
        <v>835</v>
      </c>
      <c r="D256" s="224" t="s">
        <v>184</v>
      </c>
      <c r="E256" s="225" t="s">
        <v>5539</v>
      </c>
      <c r="F256" s="226" t="s">
        <v>5540</v>
      </c>
      <c r="G256" s="227" t="s">
        <v>1177</v>
      </c>
      <c r="H256" s="228">
        <v>6</v>
      </c>
      <c r="I256" s="229"/>
      <c r="J256" s="230">
        <f>ROUND(I256*H256,2)</f>
        <v>0</v>
      </c>
      <c r="K256" s="231"/>
      <c r="L256" s="41"/>
      <c r="M256" s="232" t="s">
        <v>1</v>
      </c>
      <c r="N256" s="233" t="s">
        <v>38</v>
      </c>
      <c r="O256" s="88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6" t="s">
        <v>187</v>
      </c>
      <c r="AT256" s="236" t="s">
        <v>184</v>
      </c>
      <c r="AU256" s="236" t="s">
        <v>82</v>
      </c>
      <c r="AY256" s="14" t="s">
        <v>182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4" t="s">
        <v>80</v>
      </c>
      <c r="BK256" s="237">
        <f>ROUND(I256*H256,2)</f>
        <v>0</v>
      </c>
      <c r="BL256" s="14" t="s">
        <v>187</v>
      </c>
      <c r="BM256" s="236" t="s">
        <v>5541</v>
      </c>
    </row>
    <row r="257" s="2" customFormat="1" ht="16.5" customHeight="1">
      <c r="A257" s="35"/>
      <c r="B257" s="36"/>
      <c r="C257" s="224" t="s">
        <v>839</v>
      </c>
      <c r="D257" s="224" t="s">
        <v>184</v>
      </c>
      <c r="E257" s="225" t="s">
        <v>5542</v>
      </c>
      <c r="F257" s="226" t="s">
        <v>5543</v>
      </c>
      <c r="G257" s="227" t="s">
        <v>5338</v>
      </c>
      <c r="H257" s="228">
        <v>1</v>
      </c>
      <c r="I257" s="229"/>
      <c r="J257" s="230">
        <f>ROUND(I257*H257,2)</f>
        <v>0</v>
      </c>
      <c r="K257" s="231"/>
      <c r="L257" s="41"/>
      <c r="M257" s="232" t="s">
        <v>1</v>
      </c>
      <c r="N257" s="233" t="s">
        <v>38</v>
      </c>
      <c r="O257" s="88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6" t="s">
        <v>187</v>
      </c>
      <c r="AT257" s="236" t="s">
        <v>184</v>
      </c>
      <c r="AU257" s="236" t="s">
        <v>82</v>
      </c>
      <c r="AY257" s="14" t="s">
        <v>182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4" t="s">
        <v>80</v>
      </c>
      <c r="BK257" s="237">
        <f>ROUND(I257*H257,2)</f>
        <v>0</v>
      </c>
      <c r="BL257" s="14" t="s">
        <v>187</v>
      </c>
      <c r="BM257" s="236" t="s">
        <v>5544</v>
      </c>
    </row>
    <row r="258" s="2" customFormat="1" ht="16.5" customHeight="1">
      <c r="A258" s="35"/>
      <c r="B258" s="36"/>
      <c r="C258" s="224" t="s">
        <v>843</v>
      </c>
      <c r="D258" s="224" t="s">
        <v>184</v>
      </c>
      <c r="E258" s="225" t="s">
        <v>5545</v>
      </c>
      <c r="F258" s="226" t="s">
        <v>5292</v>
      </c>
      <c r="G258" s="227" t="s">
        <v>5338</v>
      </c>
      <c r="H258" s="228">
        <v>1</v>
      </c>
      <c r="I258" s="229"/>
      <c r="J258" s="230">
        <f>ROUND(I258*H258,2)</f>
        <v>0</v>
      </c>
      <c r="K258" s="231"/>
      <c r="L258" s="41"/>
      <c r="M258" s="232" t="s">
        <v>1</v>
      </c>
      <c r="N258" s="233" t="s">
        <v>38</v>
      </c>
      <c r="O258" s="88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6" t="s">
        <v>187</v>
      </c>
      <c r="AT258" s="236" t="s">
        <v>184</v>
      </c>
      <c r="AU258" s="236" t="s">
        <v>82</v>
      </c>
      <c r="AY258" s="14" t="s">
        <v>182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4" t="s">
        <v>80</v>
      </c>
      <c r="BK258" s="237">
        <f>ROUND(I258*H258,2)</f>
        <v>0</v>
      </c>
      <c r="BL258" s="14" t="s">
        <v>187</v>
      </c>
      <c r="BM258" s="236" t="s">
        <v>5546</v>
      </c>
    </row>
    <row r="259" s="2" customFormat="1" ht="33" customHeight="1">
      <c r="A259" s="35"/>
      <c r="B259" s="36"/>
      <c r="C259" s="224" t="s">
        <v>847</v>
      </c>
      <c r="D259" s="224" t="s">
        <v>184</v>
      </c>
      <c r="E259" s="225" t="s">
        <v>5547</v>
      </c>
      <c r="F259" s="226" t="s">
        <v>5548</v>
      </c>
      <c r="G259" s="227" t="s">
        <v>1177</v>
      </c>
      <c r="H259" s="228">
        <v>12</v>
      </c>
      <c r="I259" s="229"/>
      <c r="J259" s="230">
        <f>ROUND(I259*H259,2)</f>
        <v>0</v>
      </c>
      <c r="K259" s="231"/>
      <c r="L259" s="41"/>
      <c r="M259" s="232" t="s">
        <v>1</v>
      </c>
      <c r="N259" s="233" t="s">
        <v>38</v>
      </c>
      <c r="O259" s="88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6" t="s">
        <v>187</v>
      </c>
      <c r="AT259" s="236" t="s">
        <v>184</v>
      </c>
      <c r="AU259" s="236" t="s">
        <v>82</v>
      </c>
      <c r="AY259" s="14" t="s">
        <v>182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4" t="s">
        <v>80</v>
      </c>
      <c r="BK259" s="237">
        <f>ROUND(I259*H259,2)</f>
        <v>0</v>
      </c>
      <c r="BL259" s="14" t="s">
        <v>187</v>
      </c>
      <c r="BM259" s="236" t="s">
        <v>5549</v>
      </c>
    </row>
    <row r="260" s="2" customFormat="1" ht="44.25" customHeight="1">
      <c r="A260" s="35"/>
      <c r="B260" s="36"/>
      <c r="C260" s="224" t="s">
        <v>851</v>
      </c>
      <c r="D260" s="224" t="s">
        <v>184</v>
      </c>
      <c r="E260" s="225" t="s">
        <v>5550</v>
      </c>
      <c r="F260" s="226" t="s">
        <v>5551</v>
      </c>
      <c r="G260" s="227" t="s">
        <v>1177</v>
      </c>
      <c r="H260" s="228">
        <v>2</v>
      </c>
      <c r="I260" s="229"/>
      <c r="J260" s="230">
        <f>ROUND(I260*H260,2)</f>
        <v>0</v>
      </c>
      <c r="K260" s="231"/>
      <c r="L260" s="41"/>
      <c r="M260" s="232" t="s">
        <v>1</v>
      </c>
      <c r="N260" s="233" t="s">
        <v>38</v>
      </c>
      <c r="O260" s="88"/>
      <c r="P260" s="234">
        <f>O260*H260</f>
        <v>0</v>
      </c>
      <c r="Q260" s="234">
        <v>0</v>
      </c>
      <c r="R260" s="234">
        <f>Q260*H260</f>
        <v>0</v>
      </c>
      <c r="S260" s="234">
        <v>0</v>
      </c>
      <c r="T260" s="23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6" t="s">
        <v>187</v>
      </c>
      <c r="AT260" s="236" t="s">
        <v>184</v>
      </c>
      <c r="AU260" s="236" t="s">
        <v>82</v>
      </c>
      <c r="AY260" s="14" t="s">
        <v>182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4" t="s">
        <v>80</v>
      </c>
      <c r="BK260" s="237">
        <f>ROUND(I260*H260,2)</f>
        <v>0</v>
      </c>
      <c r="BL260" s="14" t="s">
        <v>187</v>
      </c>
      <c r="BM260" s="236" t="s">
        <v>5552</v>
      </c>
    </row>
    <row r="261" s="2" customFormat="1" ht="24.15" customHeight="1">
      <c r="A261" s="35"/>
      <c r="B261" s="36"/>
      <c r="C261" s="224" t="s">
        <v>855</v>
      </c>
      <c r="D261" s="224" t="s">
        <v>184</v>
      </c>
      <c r="E261" s="225" t="s">
        <v>5553</v>
      </c>
      <c r="F261" s="226" t="s">
        <v>5554</v>
      </c>
      <c r="G261" s="227" t="s">
        <v>236</v>
      </c>
      <c r="H261" s="228">
        <v>12</v>
      </c>
      <c r="I261" s="229"/>
      <c r="J261" s="230">
        <f>ROUND(I261*H261,2)</f>
        <v>0</v>
      </c>
      <c r="K261" s="231"/>
      <c r="L261" s="41"/>
      <c r="M261" s="232" t="s">
        <v>1</v>
      </c>
      <c r="N261" s="233" t="s">
        <v>38</v>
      </c>
      <c r="O261" s="88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6" t="s">
        <v>187</v>
      </c>
      <c r="AT261" s="236" t="s">
        <v>184</v>
      </c>
      <c r="AU261" s="236" t="s">
        <v>82</v>
      </c>
      <c r="AY261" s="14" t="s">
        <v>182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4" t="s">
        <v>80</v>
      </c>
      <c r="BK261" s="237">
        <f>ROUND(I261*H261,2)</f>
        <v>0</v>
      </c>
      <c r="BL261" s="14" t="s">
        <v>187</v>
      </c>
      <c r="BM261" s="236" t="s">
        <v>5555</v>
      </c>
    </row>
    <row r="262" s="2" customFormat="1" ht="16.5" customHeight="1">
      <c r="A262" s="35"/>
      <c r="B262" s="36"/>
      <c r="C262" s="224" t="s">
        <v>859</v>
      </c>
      <c r="D262" s="224" t="s">
        <v>184</v>
      </c>
      <c r="E262" s="225" t="s">
        <v>5556</v>
      </c>
      <c r="F262" s="226" t="s">
        <v>5557</v>
      </c>
      <c r="G262" s="227" t="s">
        <v>1177</v>
      </c>
      <c r="H262" s="228">
        <v>4</v>
      </c>
      <c r="I262" s="229"/>
      <c r="J262" s="230">
        <f>ROUND(I262*H262,2)</f>
        <v>0</v>
      </c>
      <c r="K262" s="231"/>
      <c r="L262" s="41"/>
      <c r="M262" s="232" t="s">
        <v>1</v>
      </c>
      <c r="N262" s="233" t="s">
        <v>38</v>
      </c>
      <c r="O262" s="88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6" t="s">
        <v>187</v>
      </c>
      <c r="AT262" s="236" t="s">
        <v>184</v>
      </c>
      <c r="AU262" s="236" t="s">
        <v>82</v>
      </c>
      <c r="AY262" s="14" t="s">
        <v>182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4" t="s">
        <v>80</v>
      </c>
      <c r="BK262" s="237">
        <f>ROUND(I262*H262,2)</f>
        <v>0</v>
      </c>
      <c r="BL262" s="14" t="s">
        <v>187</v>
      </c>
      <c r="BM262" s="236" t="s">
        <v>5558</v>
      </c>
    </row>
    <row r="263" s="2" customFormat="1" ht="16.5" customHeight="1">
      <c r="A263" s="35"/>
      <c r="B263" s="36"/>
      <c r="C263" s="224" t="s">
        <v>863</v>
      </c>
      <c r="D263" s="224" t="s">
        <v>184</v>
      </c>
      <c r="E263" s="225" t="s">
        <v>5559</v>
      </c>
      <c r="F263" s="226" t="s">
        <v>5560</v>
      </c>
      <c r="G263" s="227" t="s">
        <v>236</v>
      </c>
      <c r="H263" s="228">
        <v>12</v>
      </c>
      <c r="I263" s="229"/>
      <c r="J263" s="230">
        <f>ROUND(I263*H263,2)</f>
        <v>0</v>
      </c>
      <c r="K263" s="231"/>
      <c r="L263" s="41"/>
      <c r="M263" s="232" t="s">
        <v>1</v>
      </c>
      <c r="N263" s="233" t="s">
        <v>38</v>
      </c>
      <c r="O263" s="88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6" t="s">
        <v>187</v>
      </c>
      <c r="AT263" s="236" t="s">
        <v>184</v>
      </c>
      <c r="AU263" s="236" t="s">
        <v>82</v>
      </c>
      <c r="AY263" s="14" t="s">
        <v>182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4" t="s">
        <v>80</v>
      </c>
      <c r="BK263" s="237">
        <f>ROUND(I263*H263,2)</f>
        <v>0</v>
      </c>
      <c r="BL263" s="14" t="s">
        <v>187</v>
      </c>
      <c r="BM263" s="236" t="s">
        <v>5561</v>
      </c>
    </row>
    <row r="264" s="2" customFormat="1" ht="16.5" customHeight="1">
      <c r="A264" s="35"/>
      <c r="B264" s="36"/>
      <c r="C264" s="224" t="s">
        <v>867</v>
      </c>
      <c r="D264" s="224" t="s">
        <v>184</v>
      </c>
      <c r="E264" s="225" t="s">
        <v>5562</v>
      </c>
      <c r="F264" s="226" t="s">
        <v>5563</v>
      </c>
      <c r="G264" s="227" t="s">
        <v>236</v>
      </c>
      <c r="H264" s="228">
        <v>12</v>
      </c>
      <c r="I264" s="229"/>
      <c r="J264" s="230">
        <f>ROUND(I264*H264,2)</f>
        <v>0</v>
      </c>
      <c r="K264" s="231"/>
      <c r="L264" s="41"/>
      <c r="M264" s="232" t="s">
        <v>1</v>
      </c>
      <c r="N264" s="233" t="s">
        <v>38</v>
      </c>
      <c r="O264" s="88"/>
      <c r="P264" s="234">
        <f>O264*H264</f>
        <v>0</v>
      </c>
      <c r="Q264" s="234">
        <v>0</v>
      </c>
      <c r="R264" s="234">
        <f>Q264*H264</f>
        <v>0</v>
      </c>
      <c r="S264" s="234">
        <v>0</v>
      </c>
      <c r="T264" s="23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6" t="s">
        <v>187</v>
      </c>
      <c r="AT264" s="236" t="s">
        <v>184</v>
      </c>
      <c r="AU264" s="236" t="s">
        <v>82</v>
      </c>
      <c r="AY264" s="14" t="s">
        <v>182</v>
      </c>
      <c r="BE264" s="237">
        <f>IF(N264="základní",J264,0)</f>
        <v>0</v>
      </c>
      <c r="BF264" s="237">
        <f>IF(N264="snížená",J264,0)</f>
        <v>0</v>
      </c>
      <c r="BG264" s="237">
        <f>IF(N264="zákl. přenesená",J264,0)</f>
        <v>0</v>
      </c>
      <c r="BH264" s="237">
        <f>IF(N264="sníž. přenesená",J264,0)</f>
        <v>0</v>
      </c>
      <c r="BI264" s="237">
        <f>IF(N264="nulová",J264,0)</f>
        <v>0</v>
      </c>
      <c r="BJ264" s="14" t="s">
        <v>80</v>
      </c>
      <c r="BK264" s="237">
        <f>ROUND(I264*H264,2)</f>
        <v>0</v>
      </c>
      <c r="BL264" s="14" t="s">
        <v>187</v>
      </c>
      <c r="BM264" s="236" t="s">
        <v>5564</v>
      </c>
    </row>
    <row r="265" s="2" customFormat="1" ht="16.5" customHeight="1">
      <c r="A265" s="35"/>
      <c r="B265" s="36"/>
      <c r="C265" s="224" t="s">
        <v>871</v>
      </c>
      <c r="D265" s="224" t="s">
        <v>184</v>
      </c>
      <c r="E265" s="225" t="s">
        <v>5565</v>
      </c>
      <c r="F265" s="226" t="s">
        <v>5566</v>
      </c>
      <c r="G265" s="227" t="s">
        <v>1177</v>
      </c>
      <c r="H265" s="228">
        <v>2</v>
      </c>
      <c r="I265" s="229"/>
      <c r="J265" s="230">
        <f>ROUND(I265*H265,2)</f>
        <v>0</v>
      </c>
      <c r="K265" s="231"/>
      <c r="L265" s="41"/>
      <c r="M265" s="232" t="s">
        <v>1</v>
      </c>
      <c r="N265" s="233" t="s">
        <v>38</v>
      </c>
      <c r="O265" s="88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6" t="s">
        <v>187</v>
      </c>
      <c r="AT265" s="236" t="s">
        <v>184</v>
      </c>
      <c r="AU265" s="236" t="s">
        <v>82</v>
      </c>
      <c r="AY265" s="14" t="s">
        <v>182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4" t="s">
        <v>80</v>
      </c>
      <c r="BK265" s="237">
        <f>ROUND(I265*H265,2)</f>
        <v>0</v>
      </c>
      <c r="BL265" s="14" t="s">
        <v>187</v>
      </c>
      <c r="BM265" s="236" t="s">
        <v>5567</v>
      </c>
    </row>
    <row r="266" s="2" customFormat="1" ht="16.5" customHeight="1">
      <c r="A266" s="35"/>
      <c r="B266" s="36"/>
      <c r="C266" s="224" t="s">
        <v>875</v>
      </c>
      <c r="D266" s="224" t="s">
        <v>184</v>
      </c>
      <c r="E266" s="225" t="s">
        <v>5568</v>
      </c>
      <c r="F266" s="226" t="s">
        <v>5569</v>
      </c>
      <c r="G266" s="227" t="s">
        <v>1177</v>
      </c>
      <c r="H266" s="228">
        <v>8</v>
      </c>
      <c r="I266" s="229"/>
      <c r="J266" s="230">
        <f>ROUND(I266*H266,2)</f>
        <v>0</v>
      </c>
      <c r="K266" s="231"/>
      <c r="L266" s="41"/>
      <c r="M266" s="232" t="s">
        <v>1</v>
      </c>
      <c r="N266" s="233" t="s">
        <v>38</v>
      </c>
      <c r="O266" s="88"/>
      <c r="P266" s="234">
        <f>O266*H266</f>
        <v>0</v>
      </c>
      <c r="Q266" s="234">
        <v>0</v>
      </c>
      <c r="R266" s="234">
        <f>Q266*H266</f>
        <v>0</v>
      </c>
      <c r="S266" s="234">
        <v>0</v>
      </c>
      <c r="T266" s="23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6" t="s">
        <v>187</v>
      </c>
      <c r="AT266" s="236" t="s">
        <v>184</v>
      </c>
      <c r="AU266" s="236" t="s">
        <v>82</v>
      </c>
      <c r="AY266" s="14" t="s">
        <v>182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4" t="s">
        <v>80</v>
      </c>
      <c r="BK266" s="237">
        <f>ROUND(I266*H266,2)</f>
        <v>0</v>
      </c>
      <c r="BL266" s="14" t="s">
        <v>187</v>
      </c>
      <c r="BM266" s="236" t="s">
        <v>5570</v>
      </c>
    </row>
    <row r="267" s="2" customFormat="1" ht="16.5" customHeight="1">
      <c r="A267" s="35"/>
      <c r="B267" s="36"/>
      <c r="C267" s="224" t="s">
        <v>879</v>
      </c>
      <c r="D267" s="224" t="s">
        <v>184</v>
      </c>
      <c r="E267" s="225" t="s">
        <v>5571</v>
      </c>
      <c r="F267" s="226" t="s">
        <v>5572</v>
      </c>
      <c r="G267" s="227" t="s">
        <v>1177</v>
      </c>
      <c r="H267" s="228">
        <v>40</v>
      </c>
      <c r="I267" s="229"/>
      <c r="J267" s="230">
        <f>ROUND(I267*H267,2)</f>
        <v>0</v>
      </c>
      <c r="K267" s="231"/>
      <c r="L267" s="41"/>
      <c r="M267" s="232" t="s">
        <v>1</v>
      </c>
      <c r="N267" s="233" t="s">
        <v>38</v>
      </c>
      <c r="O267" s="88"/>
      <c r="P267" s="234">
        <f>O267*H267</f>
        <v>0</v>
      </c>
      <c r="Q267" s="234">
        <v>0</v>
      </c>
      <c r="R267" s="234">
        <f>Q267*H267</f>
        <v>0</v>
      </c>
      <c r="S267" s="234">
        <v>0</v>
      </c>
      <c r="T267" s="23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6" t="s">
        <v>187</v>
      </c>
      <c r="AT267" s="236" t="s">
        <v>184</v>
      </c>
      <c r="AU267" s="236" t="s">
        <v>82</v>
      </c>
      <c r="AY267" s="14" t="s">
        <v>182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4" t="s">
        <v>80</v>
      </c>
      <c r="BK267" s="237">
        <f>ROUND(I267*H267,2)</f>
        <v>0</v>
      </c>
      <c r="BL267" s="14" t="s">
        <v>187</v>
      </c>
      <c r="BM267" s="236" t="s">
        <v>5573</v>
      </c>
    </row>
    <row r="268" s="2" customFormat="1" ht="24.15" customHeight="1">
      <c r="A268" s="35"/>
      <c r="B268" s="36"/>
      <c r="C268" s="224" t="s">
        <v>883</v>
      </c>
      <c r="D268" s="224" t="s">
        <v>184</v>
      </c>
      <c r="E268" s="225" t="s">
        <v>5574</v>
      </c>
      <c r="F268" s="226" t="s">
        <v>5575</v>
      </c>
      <c r="G268" s="227" t="s">
        <v>1177</v>
      </c>
      <c r="H268" s="228">
        <v>2</v>
      </c>
      <c r="I268" s="229"/>
      <c r="J268" s="230">
        <f>ROUND(I268*H268,2)</f>
        <v>0</v>
      </c>
      <c r="K268" s="231"/>
      <c r="L268" s="41"/>
      <c r="M268" s="232" t="s">
        <v>1</v>
      </c>
      <c r="N268" s="233" t="s">
        <v>38</v>
      </c>
      <c r="O268" s="88"/>
      <c r="P268" s="234">
        <f>O268*H268</f>
        <v>0</v>
      </c>
      <c r="Q268" s="234">
        <v>0</v>
      </c>
      <c r="R268" s="234">
        <f>Q268*H268</f>
        <v>0</v>
      </c>
      <c r="S268" s="234">
        <v>0</v>
      </c>
      <c r="T268" s="23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6" t="s">
        <v>187</v>
      </c>
      <c r="AT268" s="236" t="s">
        <v>184</v>
      </c>
      <c r="AU268" s="236" t="s">
        <v>82</v>
      </c>
      <c r="AY268" s="14" t="s">
        <v>182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4" t="s">
        <v>80</v>
      </c>
      <c r="BK268" s="237">
        <f>ROUND(I268*H268,2)</f>
        <v>0</v>
      </c>
      <c r="BL268" s="14" t="s">
        <v>187</v>
      </c>
      <c r="BM268" s="236" t="s">
        <v>5576</v>
      </c>
    </row>
    <row r="269" s="2" customFormat="1" ht="24.15" customHeight="1">
      <c r="A269" s="35"/>
      <c r="B269" s="36"/>
      <c r="C269" s="224" t="s">
        <v>887</v>
      </c>
      <c r="D269" s="224" t="s">
        <v>184</v>
      </c>
      <c r="E269" s="225" t="s">
        <v>5577</v>
      </c>
      <c r="F269" s="226" t="s">
        <v>5578</v>
      </c>
      <c r="G269" s="227" t="s">
        <v>1177</v>
      </c>
      <c r="H269" s="228">
        <v>8</v>
      </c>
      <c r="I269" s="229"/>
      <c r="J269" s="230">
        <f>ROUND(I269*H269,2)</f>
        <v>0</v>
      </c>
      <c r="K269" s="231"/>
      <c r="L269" s="41"/>
      <c r="M269" s="232" t="s">
        <v>1</v>
      </c>
      <c r="N269" s="233" t="s">
        <v>38</v>
      </c>
      <c r="O269" s="88"/>
      <c r="P269" s="234">
        <f>O269*H269</f>
        <v>0</v>
      </c>
      <c r="Q269" s="234">
        <v>0</v>
      </c>
      <c r="R269" s="234">
        <f>Q269*H269</f>
        <v>0</v>
      </c>
      <c r="S269" s="234">
        <v>0</v>
      </c>
      <c r="T269" s="23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6" t="s">
        <v>187</v>
      </c>
      <c r="AT269" s="236" t="s">
        <v>184</v>
      </c>
      <c r="AU269" s="236" t="s">
        <v>82</v>
      </c>
      <c r="AY269" s="14" t="s">
        <v>182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4" t="s">
        <v>80</v>
      </c>
      <c r="BK269" s="237">
        <f>ROUND(I269*H269,2)</f>
        <v>0</v>
      </c>
      <c r="BL269" s="14" t="s">
        <v>187</v>
      </c>
      <c r="BM269" s="236" t="s">
        <v>5579</v>
      </c>
    </row>
    <row r="270" s="2" customFormat="1" ht="16.5" customHeight="1">
      <c r="A270" s="35"/>
      <c r="B270" s="36"/>
      <c r="C270" s="224" t="s">
        <v>892</v>
      </c>
      <c r="D270" s="224" t="s">
        <v>184</v>
      </c>
      <c r="E270" s="225" t="s">
        <v>5580</v>
      </c>
      <c r="F270" s="226" t="s">
        <v>5581</v>
      </c>
      <c r="G270" s="227" t="s">
        <v>1177</v>
      </c>
      <c r="H270" s="228">
        <v>2</v>
      </c>
      <c r="I270" s="229"/>
      <c r="J270" s="230">
        <f>ROUND(I270*H270,2)</f>
        <v>0</v>
      </c>
      <c r="K270" s="231"/>
      <c r="L270" s="41"/>
      <c r="M270" s="232" t="s">
        <v>1</v>
      </c>
      <c r="N270" s="233" t="s">
        <v>38</v>
      </c>
      <c r="O270" s="88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6" t="s">
        <v>187</v>
      </c>
      <c r="AT270" s="236" t="s">
        <v>184</v>
      </c>
      <c r="AU270" s="236" t="s">
        <v>82</v>
      </c>
      <c r="AY270" s="14" t="s">
        <v>182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4" t="s">
        <v>80</v>
      </c>
      <c r="BK270" s="237">
        <f>ROUND(I270*H270,2)</f>
        <v>0</v>
      </c>
      <c r="BL270" s="14" t="s">
        <v>187</v>
      </c>
      <c r="BM270" s="236" t="s">
        <v>5582</v>
      </c>
    </row>
    <row r="271" s="2" customFormat="1" ht="16.5" customHeight="1">
      <c r="A271" s="35"/>
      <c r="B271" s="36"/>
      <c r="C271" s="224" t="s">
        <v>897</v>
      </c>
      <c r="D271" s="224" t="s">
        <v>184</v>
      </c>
      <c r="E271" s="225" t="s">
        <v>5583</v>
      </c>
      <c r="F271" s="226" t="s">
        <v>5584</v>
      </c>
      <c r="G271" s="227" t="s">
        <v>1177</v>
      </c>
      <c r="H271" s="228">
        <v>1</v>
      </c>
      <c r="I271" s="229"/>
      <c r="J271" s="230">
        <f>ROUND(I271*H271,2)</f>
        <v>0</v>
      </c>
      <c r="K271" s="231"/>
      <c r="L271" s="41"/>
      <c r="M271" s="232" t="s">
        <v>1</v>
      </c>
      <c r="N271" s="233" t="s">
        <v>38</v>
      </c>
      <c r="O271" s="88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6" t="s">
        <v>187</v>
      </c>
      <c r="AT271" s="236" t="s">
        <v>184</v>
      </c>
      <c r="AU271" s="236" t="s">
        <v>82</v>
      </c>
      <c r="AY271" s="14" t="s">
        <v>182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4" t="s">
        <v>80</v>
      </c>
      <c r="BK271" s="237">
        <f>ROUND(I271*H271,2)</f>
        <v>0</v>
      </c>
      <c r="BL271" s="14" t="s">
        <v>187</v>
      </c>
      <c r="BM271" s="236" t="s">
        <v>5585</v>
      </c>
    </row>
    <row r="272" s="2" customFormat="1" ht="16.5" customHeight="1">
      <c r="A272" s="35"/>
      <c r="B272" s="36"/>
      <c r="C272" s="224" t="s">
        <v>902</v>
      </c>
      <c r="D272" s="224" t="s">
        <v>184</v>
      </c>
      <c r="E272" s="225" t="s">
        <v>5586</v>
      </c>
      <c r="F272" s="226" t="s">
        <v>5587</v>
      </c>
      <c r="G272" s="227" t="s">
        <v>1177</v>
      </c>
      <c r="H272" s="228">
        <v>20</v>
      </c>
      <c r="I272" s="229"/>
      <c r="J272" s="230">
        <f>ROUND(I272*H272,2)</f>
        <v>0</v>
      </c>
      <c r="K272" s="231"/>
      <c r="L272" s="41"/>
      <c r="M272" s="232" t="s">
        <v>1</v>
      </c>
      <c r="N272" s="233" t="s">
        <v>38</v>
      </c>
      <c r="O272" s="88"/>
      <c r="P272" s="234">
        <f>O272*H272</f>
        <v>0</v>
      </c>
      <c r="Q272" s="234">
        <v>0</v>
      </c>
      <c r="R272" s="234">
        <f>Q272*H272</f>
        <v>0</v>
      </c>
      <c r="S272" s="234">
        <v>0</v>
      </c>
      <c r="T272" s="23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6" t="s">
        <v>187</v>
      </c>
      <c r="AT272" s="236" t="s">
        <v>184</v>
      </c>
      <c r="AU272" s="236" t="s">
        <v>82</v>
      </c>
      <c r="AY272" s="14" t="s">
        <v>182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4" t="s">
        <v>80</v>
      </c>
      <c r="BK272" s="237">
        <f>ROUND(I272*H272,2)</f>
        <v>0</v>
      </c>
      <c r="BL272" s="14" t="s">
        <v>187</v>
      </c>
      <c r="BM272" s="236" t="s">
        <v>5588</v>
      </c>
    </row>
    <row r="273" s="2" customFormat="1" ht="16.5" customHeight="1">
      <c r="A273" s="35"/>
      <c r="B273" s="36"/>
      <c r="C273" s="224" t="s">
        <v>906</v>
      </c>
      <c r="D273" s="224" t="s">
        <v>184</v>
      </c>
      <c r="E273" s="225" t="s">
        <v>5589</v>
      </c>
      <c r="F273" s="226" t="s">
        <v>5590</v>
      </c>
      <c r="G273" s="227" t="s">
        <v>1177</v>
      </c>
      <c r="H273" s="228">
        <v>8</v>
      </c>
      <c r="I273" s="229"/>
      <c r="J273" s="230">
        <f>ROUND(I273*H273,2)</f>
        <v>0</v>
      </c>
      <c r="K273" s="231"/>
      <c r="L273" s="41"/>
      <c r="M273" s="232" t="s">
        <v>1</v>
      </c>
      <c r="N273" s="233" t="s">
        <v>38</v>
      </c>
      <c r="O273" s="88"/>
      <c r="P273" s="234">
        <f>O273*H273</f>
        <v>0</v>
      </c>
      <c r="Q273" s="234">
        <v>0</v>
      </c>
      <c r="R273" s="234">
        <f>Q273*H273</f>
        <v>0</v>
      </c>
      <c r="S273" s="234">
        <v>0</v>
      </c>
      <c r="T273" s="23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6" t="s">
        <v>187</v>
      </c>
      <c r="AT273" s="236" t="s">
        <v>184</v>
      </c>
      <c r="AU273" s="236" t="s">
        <v>82</v>
      </c>
      <c r="AY273" s="14" t="s">
        <v>182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4" t="s">
        <v>80</v>
      </c>
      <c r="BK273" s="237">
        <f>ROUND(I273*H273,2)</f>
        <v>0</v>
      </c>
      <c r="BL273" s="14" t="s">
        <v>187</v>
      </c>
      <c r="BM273" s="236" t="s">
        <v>5591</v>
      </c>
    </row>
    <row r="274" s="2" customFormat="1" ht="16.5" customHeight="1">
      <c r="A274" s="35"/>
      <c r="B274" s="36"/>
      <c r="C274" s="224" t="s">
        <v>910</v>
      </c>
      <c r="D274" s="224" t="s">
        <v>184</v>
      </c>
      <c r="E274" s="225" t="s">
        <v>5592</v>
      </c>
      <c r="F274" s="226" t="s">
        <v>5593</v>
      </c>
      <c r="G274" s="227" t="s">
        <v>1177</v>
      </c>
      <c r="H274" s="228">
        <v>1</v>
      </c>
      <c r="I274" s="229"/>
      <c r="J274" s="230">
        <f>ROUND(I274*H274,2)</f>
        <v>0</v>
      </c>
      <c r="K274" s="231"/>
      <c r="L274" s="41"/>
      <c r="M274" s="232" t="s">
        <v>1</v>
      </c>
      <c r="N274" s="233" t="s">
        <v>38</v>
      </c>
      <c r="O274" s="88"/>
      <c r="P274" s="234">
        <f>O274*H274</f>
        <v>0</v>
      </c>
      <c r="Q274" s="234">
        <v>0</v>
      </c>
      <c r="R274" s="234">
        <f>Q274*H274</f>
        <v>0</v>
      </c>
      <c r="S274" s="234">
        <v>0</v>
      </c>
      <c r="T274" s="23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6" t="s">
        <v>187</v>
      </c>
      <c r="AT274" s="236" t="s">
        <v>184</v>
      </c>
      <c r="AU274" s="236" t="s">
        <v>82</v>
      </c>
      <c r="AY274" s="14" t="s">
        <v>182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4" t="s">
        <v>80</v>
      </c>
      <c r="BK274" s="237">
        <f>ROUND(I274*H274,2)</f>
        <v>0</v>
      </c>
      <c r="BL274" s="14" t="s">
        <v>187</v>
      </c>
      <c r="BM274" s="236" t="s">
        <v>5594</v>
      </c>
    </row>
    <row r="275" s="2" customFormat="1" ht="24.15" customHeight="1">
      <c r="A275" s="35"/>
      <c r="B275" s="36"/>
      <c r="C275" s="224" t="s">
        <v>914</v>
      </c>
      <c r="D275" s="224" t="s">
        <v>184</v>
      </c>
      <c r="E275" s="225" t="s">
        <v>5595</v>
      </c>
      <c r="F275" s="226" t="s">
        <v>5596</v>
      </c>
      <c r="G275" s="227" t="s">
        <v>1177</v>
      </c>
      <c r="H275" s="228">
        <v>1</v>
      </c>
      <c r="I275" s="229"/>
      <c r="J275" s="230">
        <f>ROUND(I275*H275,2)</f>
        <v>0</v>
      </c>
      <c r="K275" s="231"/>
      <c r="L275" s="41"/>
      <c r="M275" s="232" t="s">
        <v>1</v>
      </c>
      <c r="N275" s="233" t="s">
        <v>38</v>
      </c>
      <c r="O275" s="88"/>
      <c r="P275" s="234">
        <f>O275*H275</f>
        <v>0</v>
      </c>
      <c r="Q275" s="234">
        <v>0</v>
      </c>
      <c r="R275" s="234">
        <f>Q275*H275</f>
        <v>0</v>
      </c>
      <c r="S275" s="234">
        <v>0</v>
      </c>
      <c r="T275" s="23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6" t="s">
        <v>187</v>
      </c>
      <c r="AT275" s="236" t="s">
        <v>184</v>
      </c>
      <c r="AU275" s="236" t="s">
        <v>82</v>
      </c>
      <c r="AY275" s="14" t="s">
        <v>182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4" t="s">
        <v>80</v>
      </c>
      <c r="BK275" s="237">
        <f>ROUND(I275*H275,2)</f>
        <v>0</v>
      </c>
      <c r="BL275" s="14" t="s">
        <v>187</v>
      </c>
      <c r="BM275" s="236" t="s">
        <v>5597</v>
      </c>
    </row>
    <row r="276" s="2" customFormat="1" ht="16.5" customHeight="1">
      <c r="A276" s="35"/>
      <c r="B276" s="36"/>
      <c r="C276" s="224" t="s">
        <v>918</v>
      </c>
      <c r="D276" s="224" t="s">
        <v>184</v>
      </c>
      <c r="E276" s="225" t="s">
        <v>5598</v>
      </c>
      <c r="F276" s="226" t="s">
        <v>5599</v>
      </c>
      <c r="G276" s="227" t="s">
        <v>1177</v>
      </c>
      <c r="H276" s="228">
        <v>1</v>
      </c>
      <c r="I276" s="229"/>
      <c r="J276" s="230">
        <f>ROUND(I276*H276,2)</f>
        <v>0</v>
      </c>
      <c r="K276" s="231"/>
      <c r="L276" s="41"/>
      <c r="M276" s="232" t="s">
        <v>1</v>
      </c>
      <c r="N276" s="233" t="s">
        <v>38</v>
      </c>
      <c r="O276" s="88"/>
      <c r="P276" s="234">
        <f>O276*H276</f>
        <v>0</v>
      </c>
      <c r="Q276" s="234">
        <v>0</v>
      </c>
      <c r="R276" s="234">
        <f>Q276*H276</f>
        <v>0</v>
      </c>
      <c r="S276" s="234">
        <v>0</v>
      </c>
      <c r="T276" s="23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6" t="s">
        <v>187</v>
      </c>
      <c r="AT276" s="236" t="s">
        <v>184</v>
      </c>
      <c r="AU276" s="236" t="s">
        <v>82</v>
      </c>
      <c r="AY276" s="14" t="s">
        <v>182</v>
      </c>
      <c r="BE276" s="237">
        <f>IF(N276="základní",J276,0)</f>
        <v>0</v>
      </c>
      <c r="BF276" s="237">
        <f>IF(N276="snížená",J276,0)</f>
        <v>0</v>
      </c>
      <c r="BG276" s="237">
        <f>IF(N276="zákl. přenesená",J276,0)</f>
        <v>0</v>
      </c>
      <c r="BH276" s="237">
        <f>IF(N276="sníž. přenesená",J276,0)</f>
        <v>0</v>
      </c>
      <c r="BI276" s="237">
        <f>IF(N276="nulová",J276,0)</f>
        <v>0</v>
      </c>
      <c r="BJ276" s="14" t="s">
        <v>80</v>
      </c>
      <c r="BK276" s="237">
        <f>ROUND(I276*H276,2)</f>
        <v>0</v>
      </c>
      <c r="BL276" s="14" t="s">
        <v>187</v>
      </c>
      <c r="BM276" s="236" t="s">
        <v>5600</v>
      </c>
    </row>
    <row r="277" s="2" customFormat="1" ht="24.15" customHeight="1">
      <c r="A277" s="35"/>
      <c r="B277" s="36"/>
      <c r="C277" s="224" t="s">
        <v>922</v>
      </c>
      <c r="D277" s="224" t="s">
        <v>184</v>
      </c>
      <c r="E277" s="225" t="s">
        <v>5601</v>
      </c>
      <c r="F277" s="226" t="s">
        <v>5602</v>
      </c>
      <c r="G277" s="227" t="s">
        <v>1177</v>
      </c>
      <c r="H277" s="228">
        <v>1</v>
      </c>
      <c r="I277" s="229"/>
      <c r="J277" s="230">
        <f>ROUND(I277*H277,2)</f>
        <v>0</v>
      </c>
      <c r="K277" s="231"/>
      <c r="L277" s="41"/>
      <c r="M277" s="232" t="s">
        <v>1</v>
      </c>
      <c r="N277" s="233" t="s">
        <v>38</v>
      </c>
      <c r="O277" s="88"/>
      <c r="P277" s="234">
        <f>O277*H277</f>
        <v>0</v>
      </c>
      <c r="Q277" s="234">
        <v>0</v>
      </c>
      <c r="R277" s="234">
        <f>Q277*H277</f>
        <v>0</v>
      </c>
      <c r="S277" s="234">
        <v>0</v>
      </c>
      <c r="T277" s="23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6" t="s">
        <v>187</v>
      </c>
      <c r="AT277" s="236" t="s">
        <v>184</v>
      </c>
      <c r="AU277" s="236" t="s">
        <v>82</v>
      </c>
      <c r="AY277" s="14" t="s">
        <v>182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4" t="s">
        <v>80</v>
      </c>
      <c r="BK277" s="237">
        <f>ROUND(I277*H277,2)</f>
        <v>0</v>
      </c>
      <c r="BL277" s="14" t="s">
        <v>187</v>
      </c>
      <c r="BM277" s="236" t="s">
        <v>5603</v>
      </c>
    </row>
    <row r="278" s="2" customFormat="1" ht="24.15" customHeight="1">
      <c r="A278" s="35"/>
      <c r="B278" s="36"/>
      <c r="C278" s="224" t="s">
        <v>926</v>
      </c>
      <c r="D278" s="224" t="s">
        <v>184</v>
      </c>
      <c r="E278" s="225" t="s">
        <v>5604</v>
      </c>
      <c r="F278" s="226" t="s">
        <v>5605</v>
      </c>
      <c r="G278" s="227" t="s">
        <v>1177</v>
      </c>
      <c r="H278" s="228">
        <v>1</v>
      </c>
      <c r="I278" s="229"/>
      <c r="J278" s="230">
        <f>ROUND(I278*H278,2)</f>
        <v>0</v>
      </c>
      <c r="K278" s="231"/>
      <c r="L278" s="41"/>
      <c r="M278" s="232" t="s">
        <v>1</v>
      </c>
      <c r="N278" s="233" t="s">
        <v>38</v>
      </c>
      <c r="O278" s="88"/>
      <c r="P278" s="234">
        <f>O278*H278</f>
        <v>0</v>
      </c>
      <c r="Q278" s="234">
        <v>0</v>
      </c>
      <c r="R278" s="234">
        <f>Q278*H278</f>
        <v>0</v>
      </c>
      <c r="S278" s="234">
        <v>0</v>
      </c>
      <c r="T278" s="23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6" t="s">
        <v>187</v>
      </c>
      <c r="AT278" s="236" t="s">
        <v>184</v>
      </c>
      <c r="AU278" s="236" t="s">
        <v>82</v>
      </c>
      <c r="AY278" s="14" t="s">
        <v>182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4" t="s">
        <v>80</v>
      </c>
      <c r="BK278" s="237">
        <f>ROUND(I278*H278,2)</f>
        <v>0</v>
      </c>
      <c r="BL278" s="14" t="s">
        <v>187</v>
      </c>
      <c r="BM278" s="236" t="s">
        <v>5606</v>
      </c>
    </row>
    <row r="279" s="2" customFormat="1" ht="16.5" customHeight="1">
      <c r="A279" s="35"/>
      <c r="B279" s="36"/>
      <c r="C279" s="224" t="s">
        <v>930</v>
      </c>
      <c r="D279" s="224" t="s">
        <v>184</v>
      </c>
      <c r="E279" s="225" t="s">
        <v>5607</v>
      </c>
      <c r="F279" s="226" t="s">
        <v>5563</v>
      </c>
      <c r="G279" s="227" t="s">
        <v>236</v>
      </c>
      <c r="H279" s="228">
        <v>8</v>
      </c>
      <c r="I279" s="229"/>
      <c r="J279" s="230">
        <f>ROUND(I279*H279,2)</f>
        <v>0</v>
      </c>
      <c r="K279" s="231"/>
      <c r="L279" s="41"/>
      <c r="M279" s="232" t="s">
        <v>1</v>
      </c>
      <c r="N279" s="233" t="s">
        <v>38</v>
      </c>
      <c r="O279" s="88"/>
      <c r="P279" s="234">
        <f>O279*H279</f>
        <v>0</v>
      </c>
      <c r="Q279" s="234">
        <v>0</v>
      </c>
      <c r="R279" s="234">
        <f>Q279*H279</f>
        <v>0</v>
      </c>
      <c r="S279" s="234">
        <v>0</v>
      </c>
      <c r="T279" s="23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6" t="s">
        <v>187</v>
      </c>
      <c r="AT279" s="236" t="s">
        <v>184</v>
      </c>
      <c r="AU279" s="236" t="s">
        <v>82</v>
      </c>
      <c r="AY279" s="14" t="s">
        <v>182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4" t="s">
        <v>80</v>
      </c>
      <c r="BK279" s="237">
        <f>ROUND(I279*H279,2)</f>
        <v>0</v>
      </c>
      <c r="BL279" s="14" t="s">
        <v>187</v>
      </c>
      <c r="BM279" s="236" t="s">
        <v>5608</v>
      </c>
    </row>
    <row r="280" s="2" customFormat="1" ht="16.5" customHeight="1">
      <c r="A280" s="35"/>
      <c r="B280" s="36"/>
      <c r="C280" s="224" t="s">
        <v>934</v>
      </c>
      <c r="D280" s="224" t="s">
        <v>184</v>
      </c>
      <c r="E280" s="225" t="s">
        <v>5609</v>
      </c>
      <c r="F280" s="226" t="s">
        <v>5566</v>
      </c>
      <c r="G280" s="227" t="s">
        <v>1177</v>
      </c>
      <c r="H280" s="228">
        <v>2</v>
      </c>
      <c r="I280" s="229"/>
      <c r="J280" s="230">
        <f>ROUND(I280*H280,2)</f>
        <v>0</v>
      </c>
      <c r="K280" s="231"/>
      <c r="L280" s="41"/>
      <c r="M280" s="232" t="s">
        <v>1</v>
      </c>
      <c r="N280" s="233" t="s">
        <v>38</v>
      </c>
      <c r="O280" s="88"/>
      <c r="P280" s="234">
        <f>O280*H280</f>
        <v>0</v>
      </c>
      <c r="Q280" s="234">
        <v>0</v>
      </c>
      <c r="R280" s="234">
        <f>Q280*H280</f>
        <v>0</v>
      </c>
      <c r="S280" s="234">
        <v>0</v>
      </c>
      <c r="T280" s="23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6" t="s">
        <v>187</v>
      </c>
      <c r="AT280" s="236" t="s">
        <v>184</v>
      </c>
      <c r="AU280" s="236" t="s">
        <v>82</v>
      </c>
      <c r="AY280" s="14" t="s">
        <v>182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4" t="s">
        <v>80</v>
      </c>
      <c r="BK280" s="237">
        <f>ROUND(I280*H280,2)</f>
        <v>0</v>
      </c>
      <c r="BL280" s="14" t="s">
        <v>187</v>
      </c>
      <c r="BM280" s="236" t="s">
        <v>5610</v>
      </c>
    </row>
    <row r="281" s="2" customFormat="1" ht="16.5" customHeight="1">
      <c r="A281" s="35"/>
      <c r="B281" s="36"/>
      <c r="C281" s="224" t="s">
        <v>938</v>
      </c>
      <c r="D281" s="224" t="s">
        <v>184</v>
      </c>
      <c r="E281" s="225" t="s">
        <v>5611</v>
      </c>
      <c r="F281" s="226" t="s">
        <v>5569</v>
      </c>
      <c r="G281" s="227" t="s">
        <v>1177</v>
      </c>
      <c r="H281" s="228">
        <v>8</v>
      </c>
      <c r="I281" s="229"/>
      <c r="J281" s="230">
        <f>ROUND(I281*H281,2)</f>
        <v>0</v>
      </c>
      <c r="K281" s="231"/>
      <c r="L281" s="41"/>
      <c r="M281" s="232" t="s">
        <v>1</v>
      </c>
      <c r="N281" s="233" t="s">
        <v>38</v>
      </c>
      <c r="O281" s="88"/>
      <c r="P281" s="234">
        <f>O281*H281</f>
        <v>0</v>
      </c>
      <c r="Q281" s="234">
        <v>0</v>
      </c>
      <c r="R281" s="234">
        <f>Q281*H281</f>
        <v>0</v>
      </c>
      <c r="S281" s="234">
        <v>0</v>
      </c>
      <c r="T281" s="23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6" t="s">
        <v>187</v>
      </c>
      <c r="AT281" s="236" t="s">
        <v>184</v>
      </c>
      <c r="AU281" s="236" t="s">
        <v>82</v>
      </c>
      <c r="AY281" s="14" t="s">
        <v>182</v>
      </c>
      <c r="BE281" s="237">
        <f>IF(N281="základní",J281,0)</f>
        <v>0</v>
      </c>
      <c r="BF281" s="237">
        <f>IF(N281="snížená",J281,0)</f>
        <v>0</v>
      </c>
      <c r="BG281" s="237">
        <f>IF(N281="zákl. přenesená",J281,0)</f>
        <v>0</v>
      </c>
      <c r="BH281" s="237">
        <f>IF(N281="sníž. přenesená",J281,0)</f>
        <v>0</v>
      </c>
      <c r="BI281" s="237">
        <f>IF(N281="nulová",J281,0)</f>
        <v>0</v>
      </c>
      <c r="BJ281" s="14" t="s">
        <v>80</v>
      </c>
      <c r="BK281" s="237">
        <f>ROUND(I281*H281,2)</f>
        <v>0</v>
      </c>
      <c r="BL281" s="14" t="s">
        <v>187</v>
      </c>
      <c r="BM281" s="236" t="s">
        <v>5612</v>
      </c>
    </row>
    <row r="282" s="2" customFormat="1" ht="16.5" customHeight="1">
      <c r="A282" s="35"/>
      <c r="B282" s="36"/>
      <c r="C282" s="224" t="s">
        <v>942</v>
      </c>
      <c r="D282" s="224" t="s">
        <v>184</v>
      </c>
      <c r="E282" s="225" t="s">
        <v>5613</v>
      </c>
      <c r="F282" s="226" t="s">
        <v>5572</v>
      </c>
      <c r="G282" s="227" t="s">
        <v>1177</v>
      </c>
      <c r="H282" s="228">
        <v>20</v>
      </c>
      <c r="I282" s="229"/>
      <c r="J282" s="230">
        <f>ROUND(I282*H282,2)</f>
        <v>0</v>
      </c>
      <c r="K282" s="231"/>
      <c r="L282" s="41"/>
      <c r="M282" s="232" t="s">
        <v>1</v>
      </c>
      <c r="N282" s="233" t="s">
        <v>38</v>
      </c>
      <c r="O282" s="88"/>
      <c r="P282" s="234">
        <f>O282*H282</f>
        <v>0</v>
      </c>
      <c r="Q282" s="234">
        <v>0</v>
      </c>
      <c r="R282" s="234">
        <f>Q282*H282</f>
        <v>0</v>
      </c>
      <c r="S282" s="234">
        <v>0</v>
      </c>
      <c r="T282" s="23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6" t="s">
        <v>187</v>
      </c>
      <c r="AT282" s="236" t="s">
        <v>184</v>
      </c>
      <c r="AU282" s="236" t="s">
        <v>82</v>
      </c>
      <c r="AY282" s="14" t="s">
        <v>182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4" t="s">
        <v>80</v>
      </c>
      <c r="BK282" s="237">
        <f>ROUND(I282*H282,2)</f>
        <v>0</v>
      </c>
      <c r="BL282" s="14" t="s">
        <v>187</v>
      </c>
      <c r="BM282" s="236" t="s">
        <v>5614</v>
      </c>
    </row>
    <row r="283" s="2" customFormat="1" ht="16.5" customHeight="1">
      <c r="A283" s="35"/>
      <c r="B283" s="36"/>
      <c r="C283" s="224" t="s">
        <v>946</v>
      </c>
      <c r="D283" s="224" t="s">
        <v>184</v>
      </c>
      <c r="E283" s="225" t="s">
        <v>5615</v>
      </c>
      <c r="F283" s="226" t="s">
        <v>5616</v>
      </c>
      <c r="G283" s="227" t="s">
        <v>1177</v>
      </c>
      <c r="H283" s="228">
        <v>1</v>
      </c>
      <c r="I283" s="229"/>
      <c r="J283" s="230">
        <f>ROUND(I283*H283,2)</f>
        <v>0</v>
      </c>
      <c r="K283" s="231"/>
      <c r="L283" s="41"/>
      <c r="M283" s="232" t="s">
        <v>1</v>
      </c>
      <c r="N283" s="233" t="s">
        <v>38</v>
      </c>
      <c r="O283" s="88"/>
      <c r="P283" s="234">
        <f>O283*H283</f>
        <v>0</v>
      </c>
      <c r="Q283" s="234">
        <v>0</v>
      </c>
      <c r="R283" s="234">
        <f>Q283*H283</f>
        <v>0</v>
      </c>
      <c r="S283" s="234">
        <v>0</v>
      </c>
      <c r="T283" s="23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6" t="s">
        <v>187</v>
      </c>
      <c r="AT283" s="236" t="s">
        <v>184</v>
      </c>
      <c r="AU283" s="236" t="s">
        <v>82</v>
      </c>
      <c r="AY283" s="14" t="s">
        <v>182</v>
      </c>
      <c r="BE283" s="237">
        <f>IF(N283="základní",J283,0)</f>
        <v>0</v>
      </c>
      <c r="BF283" s="237">
        <f>IF(N283="snížená",J283,0)</f>
        <v>0</v>
      </c>
      <c r="BG283" s="237">
        <f>IF(N283="zákl. přenesená",J283,0)</f>
        <v>0</v>
      </c>
      <c r="BH283" s="237">
        <f>IF(N283="sníž. přenesená",J283,0)</f>
        <v>0</v>
      </c>
      <c r="BI283" s="237">
        <f>IF(N283="nulová",J283,0)</f>
        <v>0</v>
      </c>
      <c r="BJ283" s="14" t="s">
        <v>80</v>
      </c>
      <c r="BK283" s="237">
        <f>ROUND(I283*H283,2)</f>
        <v>0</v>
      </c>
      <c r="BL283" s="14" t="s">
        <v>187</v>
      </c>
      <c r="BM283" s="236" t="s">
        <v>5617</v>
      </c>
    </row>
    <row r="284" s="12" customFormat="1" ht="22.8" customHeight="1">
      <c r="A284" s="12"/>
      <c r="B284" s="208"/>
      <c r="C284" s="209"/>
      <c r="D284" s="210" t="s">
        <v>72</v>
      </c>
      <c r="E284" s="222" t="s">
        <v>5618</v>
      </c>
      <c r="F284" s="222" t="s">
        <v>5619</v>
      </c>
      <c r="G284" s="209"/>
      <c r="H284" s="209"/>
      <c r="I284" s="212"/>
      <c r="J284" s="223">
        <f>BK284</f>
        <v>0</v>
      </c>
      <c r="K284" s="209"/>
      <c r="L284" s="214"/>
      <c r="M284" s="215"/>
      <c r="N284" s="216"/>
      <c r="O284" s="216"/>
      <c r="P284" s="217">
        <f>SUM(P285:P294)</f>
        <v>0</v>
      </c>
      <c r="Q284" s="216"/>
      <c r="R284" s="217">
        <f>SUM(R285:R294)</f>
        <v>0</v>
      </c>
      <c r="S284" s="216"/>
      <c r="T284" s="218">
        <f>SUM(T285:T294)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9" t="s">
        <v>80</v>
      </c>
      <c r="AT284" s="220" t="s">
        <v>72</v>
      </c>
      <c r="AU284" s="220" t="s">
        <v>80</v>
      </c>
      <c r="AY284" s="219" t="s">
        <v>182</v>
      </c>
      <c r="BK284" s="221">
        <f>SUM(BK285:BK294)</f>
        <v>0</v>
      </c>
    </row>
    <row r="285" s="2" customFormat="1" ht="16.5" customHeight="1">
      <c r="A285" s="35"/>
      <c r="B285" s="36"/>
      <c r="C285" s="224" t="s">
        <v>950</v>
      </c>
      <c r="D285" s="224" t="s">
        <v>184</v>
      </c>
      <c r="E285" s="225" t="s">
        <v>5620</v>
      </c>
      <c r="F285" s="226" t="s">
        <v>5621</v>
      </c>
      <c r="G285" s="227" t="s">
        <v>5360</v>
      </c>
      <c r="H285" s="228">
        <v>1</v>
      </c>
      <c r="I285" s="229"/>
      <c r="J285" s="230">
        <f>ROUND(I285*H285,2)</f>
        <v>0</v>
      </c>
      <c r="K285" s="231"/>
      <c r="L285" s="41"/>
      <c r="M285" s="232" t="s">
        <v>1</v>
      </c>
      <c r="N285" s="233" t="s">
        <v>38</v>
      </c>
      <c r="O285" s="88"/>
      <c r="P285" s="234">
        <f>O285*H285</f>
        <v>0</v>
      </c>
      <c r="Q285" s="234">
        <v>0</v>
      </c>
      <c r="R285" s="234">
        <f>Q285*H285</f>
        <v>0</v>
      </c>
      <c r="S285" s="234">
        <v>0</v>
      </c>
      <c r="T285" s="23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6" t="s">
        <v>187</v>
      </c>
      <c r="AT285" s="236" t="s">
        <v>184</v>
      </c>
      <c r="AU285" s="236" t="s">
        <v>82</v>
      </c>
      <c r="AY285" s="14" t="s">
        <v>182</v>
      </c>
      <c r="BE285" s="237">
        <f>IF(N285="základní",J285,0)</f>
        <v>0</v>
      </c>
      <c r="BF285" s="237">
        <f>IF(N285="snížená",J285,0)</f>
        <v>0</v>
      </c>
      <c r="BG285" s="237">
        <f>IF(N285="zákl. přenesená",J285,0)</f>
        <v>0</v>
      </c>
      <c r="BH285" s="237">
        <f>IF(N285="sníž. přenesená",J285,0)</f>
        <v>0</v>
      </c>
      <c r="BI285" s="237">
        <f>IF(N285="nulová",J285,0)</f>
        <v>0</v>
      </c>
      <c r="BJ285" s="14" t="s">
        <v>80</v>
      </c>
      <c r="BK285" s="237">
        <f>ROUND(I285*H285,2)</f>
        <v>0</v>
      </c>
      <c r="BL285" s="14" t="s">
        <v>187</v>
      </c>
      <c r="BM285" s="236" t="s">
        <v>5622</v>
      </c>
    </row>
    <row r="286" s="2" customFormat="1" ht="16.5" customHeight="1">
      <c r="A286" s="35"/>
      <c r="B286" s="36"/>
      <c r="C286" s="224" t="s">
        <v>954</v>
      </c>
      <c r="D286" s="224" t="s">
        <v>184</v>
      </c>
      <c r="E286" s="225" t="s">
        <v>5623</v>
      </c>
      <c r="F286" s="226" t="s">
        <v>5624</v>
      </c>
      <c r="G286" s="227" t="s">
        <v>5360</v>
      </c>
      <c r="H286" s="228">
        <v>1</v>
      </c>
      <c r="I286" s="229"/>
      <c r="J286" s="230">
        <f>ROUND(I286*H286,2)</f>
        <v>0</v>
      </c>
      <c r="K286" s="231"/>
      <c r="L286" s="41"/>
      <c r="M286" s="232" t="s">
        <v>1</v>
      </c>
      <c r="N286" s="233" t="s">
        <v>38</v>
      </c>
      <c r="O286" s="88"/>
      <c r="P286" s="234">
        <f>O286*H286</f>
        <v>0</v>
      </c>
      <c r="Q286" s="234">
        <v>0</v>
      </c>
      <c r="R286" s="234">
        <f>Q286*H286</f>
        <v>0</v>
      </c>
      <c r="S286" s="234">
        <v>0</v>
      </c>
      <c r="T286" s="23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6" t="s">
        <v>187</v>
      </c>
      <c r="AT286" s="236" t="s">
        <v>184</v>
      </c>
      <c r="AU286" s="236" t="s">
        <v>82</v>
      </c>
      <c r="AY286" s="14" t="s">
        <v>182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4" t="s">
        <v>80</v>
      </c>
      <c r="BK286" s="237">
        <f>ROUND(I286*H286,2)</f>
        <v>0</v>
      </c>
      <c r="BL286" s="14" t="s">
        <v>187</v>
      </c>
      <c r="BM286" s="236" t="s">
        <v>5625</v>
      </c>
    </row>
    <row r="287" s="2" customFormat="1" ht="16.5" customHeight="1">
      <c r="A287" s="35"/>
      <c r="B287" s="36"/>
      <c r="C287" s="224" t="s">
        <v>958</v>
      </c>
      <c r="D287" s="224" t="s">
        <v>184</v>
      </c>
      <c r="E287" s="225" t="s">
        <v>5626</v>
      </c>
      <c r="F287" s="226" t="s">
        <v>5627</v>
      </c>
      <c r="G287" s="227" t="s">
        <v>5360</v>
      </c>
      <c r="H287" s="228">
        <v>1</v>
      </c>
      <c r="I287" s="229"/>
      <c r="J287" s="230">
        <f>ROUND(I287*H287,2)</f>
        <v>0</v>
      </c>
      <c r="K287" s="231"/>
      <c r="L287" s="41"/>
      <c r="M287" s="232" t="s">
        <v>1</v>
      </c>
      <c r="N287" s="233" t="s">
        <v>38</v>
      </c>
      <c r="O287" s="88"/>
      <c r="P287" s="234">
        <f>O287*H287</f>
        <v>0</v>
      </c>
      <c r="Q287" s="234">
        <v>0</v>
      </c>
      <c r="R287" s="234">
        <f>Q287*H287</f>
        <v>0</v>
      </c>
      <c r="S287" s="234">
        <v>0</v>
      </c>
      <c r="T287" s="23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6" t="s">
        <v>187</v>
      </c>
      <c r="AT287" s="236" t="s">
        <v>184</v>
      </c>
      <c r="AU287" s="236" t="s">
        <v>82</v>
      </c>
      <c r="AY287" s="14" t="s">
        <v>182</v>
      </c>
      <c r="BE287" s="237">
        <f>IF(N287="základní",J287,0)</f>
        <v>0</v>
      </c>
      <c r="BF287" s="237">
        <f>IF(N287="snížená",J287,0)</f>
        <v>0</v>
      </c>
      <c r="BG287" s="237">
        <f>IF(N287="zákl. přenesená",J287,0)</f>
        <v>0</v>
      </c>
      <c r="BH287" s="237">
        <f>IF(N287="sníž. přenesená",J287,0)</f>
        <v>0</v>
      </c>
      <c r="BI287" s="237">
        <f>IF(N287="nulová",J287,0)</f>
        <v>0</v>
      </c>
      <c r="BJ287" s="14" t="s">
        <v>80</v>
      </c>
      <c r="BK287" s="237">
        <f>ROUND(I287*H287,2)</f>
        <v>0</v>
      </c>
      <c r="BL287" s="14" t="s">
        <v>187</v>
      </c>
      <c r="BM287" s="236" t="s">
        <v>5628</v>
      </c>
    </row>
    <row r="288" s="2" customFormat="1" ht="16.5" customHeight="1">
      <c r="A288" s="35"/>
      <c r="B288" s="36"/>
      <c r="C288" s="224" t="s">
        <v>962</v>
      </c>
      <c r="D288" s="224" t="s">
        <v>184</v>
      </c>
      <c r="E288" s="225" t="s">
        <v>5629</v>
      </c>
      <c r="F288" s="226" t="s">
        <v>5630</v>
      </c>
      <c r="G288" s="227" t="s">
        <v>5360</v>
      </c>
      <c r="H288" s="228">
        <v>1</v>
      </c>
      <c r="I288" s="229"/>
      <c r="J288" s="230">
        <f>ROUND(I288*H288,2)</f>
        <v>0</v>
      </c>
      <c r="K288" s="231"/>
      <c r="L288" s="41"/>
      <c r="M288" s="232" t="s">
        <v>1</v>
      </c>
      <c r="N288" s="233" t="s">
        <v>38</v>
      </c>
      <c r="O288" s="88"/>
      <c r="P288" s="234">
        <f>O288*H288</f>
        <v>0</v>
      </c>
      <c r="Q288" s="234">
        <v>0</v>
      </c>
      <c r="R288" s="234">
        <f>Q288*H288</f>
        <v>0</v>
      </c>
      <c r="S288" s="234">
        <v>0</v>
      </c>
      <c r="T288" s="23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6" t="s">
        <v>187</v>
      </c>
      <c r="AT288" s="236" t="s">
        <v>184</v>
      </c>
      <c r="AU288" s="236" t="s">
        <v>82</v>
      </c>
      <c r="AY288" s="14" t="s">
        <v>182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4" t="s">
        <v>80</v>
      </c>
      <c r="BK288" s="237">
        <f>ROUND(I288*H288,2)</f>
        <v>0</v>
      </c>
      <c r="BL288" s="14" t="s">
        <v>187</v>
      </c>
      <c r="BM288" s="236" t="s">
        <v>5631</v>
      </c>
    </row>
    <row r="289" s="2" customFormat="1" ht="16.5" customHeight="1">
      <c r="A289" s="35"/>
      <c r="B289" s="36"/>
      <c r="C289" s="224" t="s">
        <v>967</v>
      </c>
      <c r="D289" s="224" t="s">
        <v>184</v>
      </c>
      <c r="E289" s="225" t="s">
        <v>5632</v>
      </c>
      <c r="F289" s="226" t="s">
        <v>5633</v>
      </c>
      <c r="G289" s="227" t="s">
        <v>5360</v>
      </c>
      <c r="H289" s="228">
        <v>1</v>
      </c>
      <c r="I289" s="229"/>
      <c r="J289" s="230">
        <f>ROUND(I289*H289,2)</f>
        <v>0</v>
      </c>
      <c r="K289" s="231"/>
      <c r="L289" s="41"/>
      <c r="M289" s="232" t="s">
        <v>1</v>
      </c>
      <c r="N289" s="233" t="s">
        <v>38</v>
      </c>
      <c r="O289" s="88"/>
      <c r="P289" s="234">
        <f>O289*H289</f>
        <v>0</v>
      </c>
      <c r="Q289" s="234">
        <v>0</v>
      </c>
      <c r="R289" s="234">
        <f>Q289*H289</f>
        <v>0</v>
      </c>
      <c r="S289" s="234">
        <v>0</v>
      </c>
      <c r="T289" s="23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6" t="s">
        <v>187</v>
      </c>
      <c r="AT289" s="236" t="s">
        <v>184</v>
      </c>
      <c r="AU289" s="236" t="s">
        <v>82</v>
      </c>
      <c r="AY289" s="14" t="s">
        <v>182</v>
      </c>
      <c r="BE289" s="237">
        <f>IF(N289="základní",J289,0)</f>
        <v>0</v>
      </c>
      <c r="BF289" s="237">
        <f>IF(N289="snížená",J289,0)</f>
        <v>0</v>
      </c>
      <c r="BG289" s="237">
        <f>IF(N289="zákl. přenesená",J289,0)</f>
        <v>0</v>
      </c>
      <c r="BH289" s="237">
        <f>IF(N289="sníž. přenesená",J289,0)</f>
        <v>0</v>
      </c>
      <c r="BI289" s="237">
        <f>IF(N289="nulová",J289,0)</f>
        <v>0</v>
      </c>
      <c r="BJ289" s="14" t="s">
        <v>80</v>
      </c>
      <c r="BK289" s="237">
        <f>ROUND(I289*H289,2)</f>
        <v>0</v>
      </c>
      <c r="BL289" s="14" t="s">
        <v>187</v>
      </c>
      <c r="BM289" s="236" t="s">
        <v>5634</v>
      </c>
    </row>
    <row r="290" s="2" customFormat="1" ht="16.5" customHeight="1">
      <c r="A290" s="35"/>
      <c r="B290" s="36"/>
      <c r="C290" s="224" t="s">
        <v>971</v>
      </c>
      <c r="D290" s="224" t="s">
        <v>184</v>
      </c>
      <c r="E290" s="225" t="s">
        <v>5635</v>
      </c>
      <c r="F290" s="226" t="s">
        <v>5636</v>
      </c>
      <c r="G290" s="227" t="s">
        <v>5360</v>
      </c>
      <c r="H290" s="228">
        <v>1</v>
      </c>
      <c r="I290" s="229"/>
      <c r="J290" s="230">
        <f>ROUND(I290*H290,2)</f>
        <v>0</v>
      </c>
      <c r="K290" s="231"/>
      <c r="L290" s="41"/>
      <c r="M290" s="232" t="s">
        <v>1</v>
      </c>
      <c r="N290" s="233" t="s">
        <v>38</v>
      </c>
      <c r="O290" s="88"/>
      <c r="P290" s="234">
        <f>O290*H290</f>
        <v>0</v>
      </c>
      <c r="Q290" s="234">
        <v>0</v>
      </c>
      <c r="R290" s="234">
        <f>Q290*H290</f>
        <v>0</v>
      </c>
      <c r="S290" s="234">
        <v>0</v>
      </c>
      <c r="T290" s="23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6" t="s">
        <v>187</v>
      </c>
      <c r="AT290" s="236" t="s">
        <v>184</v>
      </c>
      <c r="AU290" s="236" t="s">
        <v>82</v>
      </c>
      <c r="AY290" s="14" t="s">
        <v>182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4" t="s">
        <v>80</v>
      </c>
      <c r="BK290" s="237">
        <f>ROUND(I290*H290,2)</f>
        <v>0</v>
      </c>
      <c r="BL290" s="14" t="s">
        <v>187</v>
      </c>
      <c r="BM290" s="236" t="s">
        <v>5637</v>
      </c>
    </row>
    <row r="291" s="2" customFormat="1" ht="16.5" customHeight="1">
      <c r="A291" s="35"/>
      <c r="B291" s="36"/>
      <c r="C291" s="224" t="s">
        <v>975</v>
      </c>
      <c r="D291" s="224" t="s">
        <v>184</v>
      </c>
      <c r="E291" s="225" t="s">
        <v>5638</v>
      </c>
      <c r="F291" s="226" t="s">
        <v>4933</v>
      </c>
      <c r="G291" s="227" t="s">
        <v>5639</v>
      </c>
      <c r="H291" s="228">
        <v>1</v>
      </c>
      <c r="I291" s="229"/>
      <c r="J291" s="230">
        <f>ROUND(I291*H291,2)</f>
        <v>0</v>
      </c>
      <c r="K291" s="231"/>
      <c r="L291" s="41"/>
      <c r="M291" s="232" t="s">
        <v>1</v>
      </c>
      <c r="N291" s="233" t="s">
        <v>38</v>
      </c>
      <c r="O291" s="88"/>
      <c r="P291" s="234">
        <f>O291*H291</f>
        <v>0</v>
      </c>
      <c r="Q291" s="234">
        <v>0</v>
      </c>
      <c r="R291" s="234">
        <f>Q291*H291</f>
        <v>0</v>
      </c>
      <c r="S291" s="234">
        <v>0</v>
      </c>
      <c r="T291" s="23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6" t="s">
        <v>187</v>
      </c>
      <c r="AT291" s="236" t="s">
        <v>184</v>
      </c>
      <c r="AU291" s="236" t="s">
        <v>82</v>
      </c>
      <c r="AY291" s="14" t="s">
        <v>182</v>
      </c>
      <c r="BE291" s="237">
        <f>IF(N291="základní",J291,0)</f>
        <v>0</v>
      </c>
      <c r="BF291" s="237">
        <f>IF(N291="snížená",J291,0)</f>
        <v>0</v>
      </c>
      <c r="BG291" s="237">
        <f>IF(N291="zákl. přenesená",J291,0)</f>
        <v>0</v>
      </c>
      <c r="BH291" s="237">
        <f>IF(N291="sníž. přenesená",J291,0)</f>
        <v>0</v>
      </c>
      <c r="BI291" s="237">
        <f>IF(N291="nulová",J291,0)</f>
        <v>0</v>
      </c>
      <c r="BJ291" s="14" t="s">
        <v>80</v>
      </c>
      <c r="BK291" s="237">
        <f>ROUND(I291*H291,2)</f>
        <v>0</v>
      </c>
      <c r="BL291" s="14" t="s">
        <v>187</v>
      </c>
      <c r="BM291" s="236" t="s">
        <v>5640</v>
      </c>
    </row>
    <row r="292" s="2" customFormat="1" ht="16.5" customHeight="1">
      <c r="A292" s="35"/>
      <c r="B292" s="36"/>
      <c r="C292" s="224" t="s">
        <v>980</v>
      </c>
      <c r="D292" s="224" t="s">
        <v>184</v>
      </c>
      <c r="E292" s="225" t="s">
        <v>5641</v>
      </c>
      <c r="F292" s="226" t="s">
        <v>5642</v>
      </c>
      <c r="G292" s="227" t="s">
        <v>5360</v>
      </c>
      <c r="H292" s="228">
        <v>1</v>
      </c>
      <c r="I292" s="229"/>
      <c r="J292" s="230">
        <f>ROUND(I292*H292,2)</f>
        <v>0</v>
      </c>
      <c r="K292" s="231"/>
      <c r="L292" s="41"/>
      <c r="M292" s="232" t="s">
        <v>1</v>
      </c>
      <c r="N292" s="233" t="s">
        <v>38</v>
      </c>
      <c r="O292" s="88"/>
      <c r="P292" s="234">
        <f>O292*H292</f>
        <v>0</v>
      </c>
      <c r="Q292" s="234">
        <v>0</v>
      </c>
      <c r="R292" s="234">
        <f>Q292*H292</f>
        <v>0</v>
      </c>
      <c r="S292" s="234">
        <v>0</v>
      </c>
      <c r="T292" s="23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6" t="s">
        <v>187</v>
      </c>
      <c r="AT292" s="236" t="s">
        <v>184</v>
      </c>
      <c r="AU292" s="236" t="s">
        <v>82</v>
      </c>
      <c r="AY292" s="14" t="s">
        <v>182</v>
      </c>
      <c r="BE292" s="237">
        <f>IF(N292="základní",J292,0)</f>
        <v>0</v>
      </c>
      <c r="BF292" s="237">
        <f>IF(N292="snížená",J292,0)</f>
        <v>0</v>
      </c>
      <c r="BG292" s="237">
        <f>IF(N292="zákl. přenesená",J292,0)</f>
        <v>0</v>
      </c>
      <c r="BH292" s="237">
        <f>IF(N292="sníž. přenesená",J292,0)</f>
        <v>0</v>
      </c>
      <c r="BI292" s="237">
        <f>IF(N292="nulová",J292,0)</f>
        <v>0</v>
      </c>
      <c r="BJ292" s="14" t="s">
        <v>80</v>
      </c>
      <c r="BK292" s="237">
        <f>ROUND(I292*H292,2)</f>
        <v>0</v>
      </c>
      <c r="BL292" s="14" t="s">
        <v>187</v>
      </c>
      <c r="BM292" s="236" t="s">
        <v>5643</v>
      </c>
    </row>
    <row r="293" s="2" customFormat="1" ht="16.5" customHeight="1">
      <c r="A293" s="35"/>
      <c r="B293" s="36"/>
      <c r="C293" s="224" t="s">
        <v>984</v>
      </c>
      <c r="D293" s="224" t="s">
        <v>184</v>
      </c>
      <c r="E293" s="225" t="s">
        <v>5644</v>
      </c>
      <c r="F293" s="226" t="s">
        <v>5645</v>
      </c>
      <c r="G293" s="227" t="s">
        <v>5360</v>
      </c>
      <c r="H293" s="228">
        <v>1</v>
      </c>
      <c r="I293" s="229"/>
      <c r="J293" s="230">
        <f>ROUND(I293*H293,2)</f>
        <v>0</v>
      </c>
      <c r="K293" s="231"/>
      <c r="L293" s="41"/>
      <c r="M293" s="232" t="s">
        <v>1</v>
      </c>
      <c r="N293" s="233" t="s">
        <v>38</v>
      </c>
      <c r="O293" s="88"/>
      <c r="P293" s="234">
        <f>O293*H293</f>
        <v>0</v>
      </c>
      <c r="Q293" s="234">
        <v>0</v>
      </c>
      <c r="R293" s="234">
        <f>Q293*H293</f>
        <v>0</v>
      </c>
      <c r="S293" s="234">
        <v>0</v>
      </c>
      <c r="T293" s="23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6" t="s">
        <v>187</v>
      </c>
      <c r="AT293" s="236" t="s">
        <v>184</v>
      </c>
      <c r="AU293" s="236" t="s">
        <v>82</v>
      </c>
      <c r="AY293" s="14" t="s">
        <v>182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4" t="s">
        <v>80</v>
      </c>
      <c r="BK293" s="237">
        <f>ROUND(I293*H293,2)</f>
        <v>0</v>
      </c>
      <c r="BL293" s="14" t="s">
        <v>187</v>
      </c>
      <c r="BM293" s="236" t="s">
        <v>5646</v>
      </c>
    </row>
    <row r="294" s="2" customFormat="1" ht="16.5" customHeight="1">
      <c r="A294" s="35"/>
      <c r="B294" s="36"/>
      <c r="C294" s="224" t="s">
        <v>989</v>
      </c>
      <c r="D294" s="224" t="s">
        <v>184</v>
      </c>
      <c r="E294" s="225" t="s">
        <v>5647</v>
      </c>
      <c r="F294" s="226" t="s">
        <v>5648</v>
      </c>
      <c r="G294" s="227" t="s">
        <v>5360</v>
      </c>
      <c r="H294" s="228">
        <v>1</v>
      </c>
      <c r="I294" s="229"/>
      <c r="J294" s="230">
        <f>ROUND(I294*H294,2)</f>
        <v>0</v>
      </c>
      <c r="K294" s="231"/>
      <c r="L294" s="41"/>
      <c r="M294" s="238" t="s">
        <v>1</v>
      </c>
      <c r="N294" s="239" t="s">
        <v>38</v>
      </c>
      <c r="O294" s="240"/>
      <c r="P294" s="241">
        <f>O294*H294</f>
        <v>0</v>
      </c>
      <c r="Q294" s="241">
        <v>0</v>
      </c>
      <c r="R294" s="241">
        <f>Q294*H294</f>
        <v>0</v>
      </c>
      <c r="S294" s="241">
        <v>0</v>
      </c>
      <c r="T294" s="24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6" t="s">
        <v>187</v>
      </c>
      <c r="AT294" s="236" t="s">
        <v>184</v>
      </c>
      <c r="AU294" s="236" t="s">
        <v>82</v>
      </c>
      <c r="AY294" s="14" t="s">
        <v>182</v>
      </c>
      <c r="BE294" s="237">
        <f>IF(N294="základní",J294,0)</f>
        <v>0</v>
      </c>
      <c r="BF294" s="237">
        <f>IF(N294="snížená",J294,0)</f>
        <v>0</v>
      </c>
      <c r="BG294" s="237">
        <f>IF(N294="zákl. přenesená",J294,0)</f>
        <v>0</v>
      </c>
      <c r="BH294" s="237">
        <f>IF(N294="sníž. přenesená",J294,0)</f>
        <v>0</v>
      </c>
      <c r="BI294" s="237">
        <f>IF(N294="nulová",J294,0)</f>
        <v>0</v>
      </c>
      <c r="BJ294" s="14" t="s">
        <v>80</v>
      </c>
      <c r="BK294" s="237">
        <f>ROUND(I294*H294,2)</f>
        <v>0</v>
      </c>
      <c r="BL294" s="14" t="s">
        <v>187</v>
      </c>
      <c r="BM294" s="236" t="s">
        <v>5649</v>
      </c>
    </row>
    <row r="295" s="2" customFormat="1" ht="6.96" customHeight="1">
      <c r="A295" s="35"/>
      <c r="B295" s="63"/>
      <c r="C295" s="64"/>
      <c r="D295" s="64"/>
      <c r="E295" s="64"/>
      <c r="F295" s="64"/>
      <c r="G295" s="64"/>
      <c r="H295" s="64"/>
      <c r="I295" s="64"/>
      <c r="J295" s="64"/>
      <c r="K295" s="64"/>
      <c r="L295" s="41"/>
      <c r="M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</row>
  </sheetData>
  <sheetProtection sheet="1" autoFilter="0" formatColumns="0" formatRows="0" objects="1" scenarios="1" spinCount="100000" saltValue="EB+oZ4AaqeoWEt5SYjM48ZC3j8+nmlwU5JyfmNsJEGsOhByGUH9ymGrJG+IgnkCEo5HOJOvLlRzRoRCEhJ8jwA==" hashValue="hBS9RSKSBU/Bc6UNUbS4RqmRUAZAOGZT2RIZXvWhpwAbH4rtApfG9PuWiKIteWSX/waFu8/odeNJaJmDXMKy5g==" algorithmName="SHA-512" password="CC35"/>
  <autoFilter ref="C128:K29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5650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ROUND((SUM(BE119:BE164)),  2)</f>
        <v>0</v>
      </c>
      <c r="G33" s="35"/>
      <c r="H33" s="35"/>
      <c r="I33" s="161">
        <v>0.20999999999999999</v>
      </c>
      <c r="J33" s="160">
        <f>ROUND(((SUM(BE119:BE164))*I33),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ROUND((SUM(BF119:BF164)),  2)</f>
        <v>0</v>
      </c>
      <c r="G34" s="35"/>
      <c r="H34" s="35"/>
      <c r="I34" s="161">
        <v>0.12</v>
      </c>
      <c r="J34" s="160">
        <f>ROUND(((SUM(BF119:BF164))*I34),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ROUND((SUM(BG119:BG164)),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ROUND((SUM(BH119:BH164)),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ROUND((SUM(BI119:BI164)),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13 - Zahradní a krajinářské úpravy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5651</v>
      </c>
      <c r="E97" s="188"/>
      <c r="F97" s="188"/>
      <c r="G97" s="188"/>
      <c r="H97" s="188"/>
      <c r="I97" s="188"/>
      <c r="J97" s="189">
        <f>J120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5"/>
      <c r="C98" s="186"/>
      <c r="D98" s="187" t="s">
        <v>5652</v>
      </c>
      <c r="E98" s="188"/>
      <c r="F98" s="188"/>
      <c r="G98" s="188"/>
      <c r="H98" s="188"/>
      <c r="I98" s="188"/>
      <c r="J98" s="189">
        <f>J136</f>
        <v>0</v>
      </c>
      <c r="K98" s="186"/>
      <c r="L98" s="19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5"/>
      <c r="C99" s="186"/>
      <c r="D99" s="187" t="s">
        <v>5653</v>
      </c>
      <c r="E99" s="188"/>
      <c r="F99" s="188"/>
      <c r="G99" s="188"/>
      <c r="H99" s="188"/>
      <c r="I99" s="188"/>
      <c r="J99" s="189">
        <f>J161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167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6.25" customHeight="1">
      <c r="A109" s="35"/>
      <c r="B109" s="36"/>
      <c r="C109" s="37"/>
      <c r="D109" s="37"/>
      <c r="E109" s="180" t="str">
        <f>E7</f>
        <v>Dejvické divadlo-Přístavba a stavební úpravy objektu č.p.1084, k.ú. Dejvice, Zelená 15a,Praha 6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149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13 - Zahradní a krajinářské úpravy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15. 12. 2024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31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96"/>
      <c r="B118" s="197"/>
      <c r="C118" s="198" t="s">
        <v>168</v>
      </c>
      <c r="D118" s="199" t="s">
        <v>58</v>
      </c>
      <c r="E118" s="199" t="s">
        <v>54</v>
      </c>
      <c r="F118" s="199" t="s">
        <v>55</v>
      </c>
      <c r="G118" s="199" t="s">
        <v>169</v>
      </c>
      <c r="H118" s="199" t="s">
        <v>170</v>
      </c>
      <c r="I118" s="199" t="s">
        <v>171</v>
      </c>
      <c r="J118" s="200" t="s">
        <v>153</v>
      </c>
      <c r="K118" s="201" t="s">
        <v>172</v>
      </c>
      <c r="L118" s="202"/>
      <c r="M118" s="97" t="s">
        <v>1</v>
      </c>
      <c r="N118" s="98" t="s">
        <v>37</v>
      </c>
      <c r="O118" s="98" t="s">
        <v>173</v>
      </c>
      <c r="P118" s="98" t="s">
        <v>174</v>
      </c>
      <c r="Q118" s="98" t="s">
        <v>175</v>
      </c>
      <c r="R118" s="98" t="s">
        <v>176</v>
      </c>
      <c r="S118" s="98" t="s">
        <v>177</v>
      </c>
      <c r="T118" s="99" t="s">
        <v>178</v>
      </c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</row>
    <row r="119" s="2" customFormat="1" ht="22.8" customHeight="1">
      <c r="A119" s="35"/>
      <c r="B119" s="36"/>
      <c r="C119" s="104" t="s">
        <v>179</v>
      </c>
      <c r="D119" s="37"/>
      <c r="E119" s="37"/>
      <c r="F119" s="37"/>
      <c r="G119" s="37"/>
      <c r="H119" s="37"/>
      <c r="I119" s="37"/>
      <c r="J119" s="203">
        <f>BK119</f>
        <v>0</v>
      </c>
      <c r="K119" s="37"/>
      <c r="L119" s="41"/>
      <c r="M119" s="100"/>
      <c r="N119" s="204"/>
      <c r="O119" s="101"/>
      <c r="P119" s="205">
        <f>P120+P136+P161</f>
        <v>0</v>
      </c>
      <c r="Q119" s="101"/>
      <c r="R119" s="205">
        <f>R120+R136+R161</f>
        <v>0</v>
      </c>
      <c r="S119" s="101"/>
      <c r="T119" s="206">
        <f>T120+T136+T161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155</v>
      </c>
      <c r="BK119" s="207">
        <f>BK120+BK136+BK161</f>
        <v>0</v>
      </c>
    </row>
    <row r="120" s="12" customFormat="1" ht="25.92" customHeight="1">
      <c r="A120" s="12"/>
      <c r="B120" s="208"/>
      <c r="C120" s="209"/>
      <c r="D120" s="210" t="s">
        <v>72</v>
      </c>
      <c r="E120" s="211" t="s">
        <v>5654</v>
      </c>
      <c r="F120" s="211" t="s">
        <v>5655</v>
      </c>
      <c r="G120" s="209"/>
      <c r="H120" s="209"/>
      <c r="I120" s="212"/>
      <c r="J120" s="213">
        <f>BK120</f>
        <v>0</v>
      </c>
      <c r="K120" s="209"/>
      <c r="L120" s="214"/>
      <c r="M120" s="215"/>
      <c r="N120" s="216"/>
      <c r="O120" s="216"/>
      <c r="P120" s="217">
        <f>SUM(P121:P135)</f>
        <v>0</v>
      </c>
      <c r="Q120" s="216"/>
      <c r="R120" s="217">
        <f>SUM(R121:R135)</f>
        <v>0</v>
      </c>
      <c r="S120" s="216"/>
      <c r="T120" s="218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9" t="s">
        <v>80</v>
      </c>
      <c r="AT120" s="220" t="s">
        <v>72</v>
      </c>
      <c r="AU120" s="220" t="s">
        <v>73</v>
      </c>
      <c r="AY120" s="219" t="s">
        <v>182</v>
      </c>
      <c r="BK120" s="221">
        <f>SUM(BK121:BK135)</f>
        <v>0</v>
      </c>
    </row>
    <row r="121" s="2" customFormat="1" ht="16.5" customHeight="1">
      <c r="A121" s="35"/>
      <c r="B121" s="36"/>
      <c r="C121" s="224" t="s">
        <v>80</v>
      </c>
      <c r="D121" s="224" t="s">
        <v>184</v>
      </c>
      <c r="E121" s="225" t="s">
        <v>5656</v>
      </c>
      <c r="F121" s="226" t="s">
        <v>5657</v>
      </c>
      <c r="G121" s="227" t="s">
        <v>197</v>
      </c>
      <c r="H121" s="228">
        <v>57</v>
      </c>
      <c r="I121" s="229"/>
      <c r="J121" s="230">
        <f>ROUND(I121*H121,2)</f>
        <v>0</v>
      </c>
      <c r="K121" s="231"/>
      <c r="L121" s="41"/>
      <c r="M121" s="232" t="s">
        <v>1</v>
      </c>
      <c r="N121" s="233" t="s">
        <v>38</v>
      </c>
      <c r="O121" s="88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6" t="s">
        <v>187</v>
      </c>
      <c r="AT121" s="236" t="s">
        <v>184</v>
      </c>
      <c r="AU121" s="236" t="s">
        <v>80</v>
      </c>
      <c r="AY121" s="14" t="s">
        <v>182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4" t="s">
        <v>80</v>
      </c>
      <c r="BK121" s="237">
        <f>ROUND(I121*H121,2)</f>
        <v>0</v>
      </c>
      <c r="BL121" s="14" t="s">
        <v>187</v>
      </c>
      <c r="BM121" s="236" t="s">
        <v>5658</v>
      </c>
    </row>
    <row r="122" s="2" customFormat="1" ht="16.5" customHeight="1">
      <c r="A122" s="35"/>
      <c r="B122" s="36"/>
      <c r="C122" s="224" t="s">
        <v>82</v>
      </c>
      <c r="D122" s="224" t="s">
        <v>184</v>
      </c>
      <c r="E122" s="225" t="s">
        <v>5659</v>
      </c>
      <c r="F122" s="226" t="s">
        <v>5660</v>
      </c>
      <c r="G122" s="227" t="s">
        <v>241</v>
      </c>
      <c r="H122" s="228">
        <v>144</v>
      </c>
      <c r="I122" s="229"/>
      <c r="J122" s="230">
        <f>ROUND(I122*H122,2)</f>
        <v>0</v>
      </c>
      <c r="K122" s="231"/>
      <c r="L122" s="41"/>
      <c r="M122" s="232" t="s">
        <v>1</v>
      </c>
      <c r="N122" s="233" t="s">
        <v>38</v>
      </c>
      <c r="O122" s="88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6" t="s">
        <v>187</v>
      </c>
      <c r="AT122" s="236" t="s">
        <v>184</v>
      </c>
      <c r="AU122" s="236" t="s">
        <v>80</v>
      </c>
      <c r="AY122" s="14" t="s">
        <v>182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4" t="s">
        <v>80</v>
      </c>
      <c r="BK122" s="237">
        <f>ROUND(I122*H122,2)</f>
        <v>0</v>
      </c>
      <c r="BL122" s="14" t="s">
        <v>187</v>
      </c>
      <c r="BM122" s="236" t="s">
        <v>5661</v>
      </c>
    </row>
    <row r="123" s="2" customFormat="1" ht="16.5" customHeight="1">
      <c r="A123" s="35"/>
      <c r="B123" s="36"/>
      <c r="C123" s="224" t="s">
        <v>194</v>
      </c>
      <c r="D123" s="224" t="s">
        <v>184</v>
      </c>
      <c r="E123" s="225" t="s">
        <v>5662</v>
      </c>
      <c r="F123" s="226" t="s">
        <v>5663</v>
      </c>
      <c r="G123" s="227" t="s">
        <v>241</v>
      </c>
      <c r="H123" s="228">
        <v>144</v>
      </c>
      <c r="I123" s="229"/>
      <c r="J123" s="230">
        <f>ROUND(I123*H123,2)</f>
        <v>0</v>
      </c>
      <c r="K123" s="231"/>
      <c r="L123" s="41"/>
      <c r="M123" s="232" t="s">
        <v>1</v>
      </c>
      <c r="N123" s="233" t="s">
        <v>38</v>
      </c>
      <c r="O123" s="88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6" t="s">
        <v>187</v>
      </c>
      <c r="AT123" s="236" t="s">
        <v>184</v>
      </c>
      <c r="AU123" s="236" t="s">
        <v>80</v>
      </c>
      <c r="AY123" s="14" t="s">
        <v>182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4" t="s">
        <v>80</v>
      </c>
      <c r="BK123" s="237">
        <f>ROUND(I123*H123,2)</f>
        <v>0</v>
      </c>
      <c r="BL123" s="14" t="s">
        <v>187</v>
      </c>
      <c r="BM123" s="236" t="s">
        <v>5664</v>
      </c>
    </row>
    <row r="124" s="2" customFormat="1" ht="16.5" customHeight="1">
      <c r="A124" s="35"/>
      <c r="B124" s="36"/>
      <c r="C124" s="224" t="s">
        <v>187</v>
      </c>
      <c r="D124" s="224" t="s">
        <v>184</v>
      </c>
      <c r="E124" s="225" t="s">
        <v>5665</v>
      </c>
      <c r="F124" s="226" t="s">
        <v>5666</v>
      </c>
      <c r="G124" s="227" t="s">
        <v>1177</v>
      </c>
      <c r="H124" s="228">
        <v>67</v>
      </c>
      <c r="I124" s="229"/>
      <c r="J124" s="230">
        <f>ROUND(I124*H124,2)</f>
        <v>0</v>
      </c>
      <c r="K124" s="231"/>
      <c r="L124" s="41"/>
      <c r="M124" s="232" t="s">
        <v>1</v>
      </c>
      <c r="N124" s="233" t="s">
        <v>38</v>
      </c>
      <c r="O124" s="88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6" t="s">
        <v>187</v>
      </c>
      <c r="AT124" s="236" t="s">
        <v>184</v>
      </c>
      <c r="AU124" s="236" t="s">
        <v>80</v>
      </c>
      <c r="AY124" s="14" t="s">
        <v>182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4" t="s">
        <v>80</v>
      </c>
      <c r="BK124" s="237">
        <f>ROUND(I124*H124,2)</f>
        <v>0</v>
      </c>
      <c r="BL124" s="14" t="s">
        <v>187</v>
      </c>
      <c r="BM124" s="236" t="s">
        <v>5667</v>
      </c>
    </row>
    <row r="125" s="2" customFormat="1" ht="16.5" customHeight="1">
      <c r="A125" s="35"/>
      <c r="B125" s="36"/>
      <c r="C125" s="224" t="s">
        <v>202</v>
      </c>
      <c r="D125" s="224" t="s">
        <v>184</v>
      </c>
      <c r="E125" s="225" t="s">
        <v>5668</v>
      </c>
      <c r="F125" s="226" t="s">
        <v>5669</v>
      </c>
      <c r="G125" s="227" t="s">
        <v>197</v>
      </c>
      <c r="H125" s="228">
        <v>20</v>
      </c>
      <c r="I125" s="229"/>
      <c r="J125" s="230">
        <f>ROUND(I125*H125,2)</f>
        <v>0</v>
      </c>
      <c r="K125" s="231"/>
      <c r="L125" s="41"/>
      <c r="M125" s="232" t="s">
        <v>1</v>
      </c>
      <c r="N125" s="233" t="s">
        <v>38</v>
      </c>
      <c r="O125" s="88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6" t="s">
        <v>187</v>
      </c>
      <c r="AT125" s="236" t="s">
        <v>184</v>
      </c>
      <c r="AU125" s="236" t="s">
        <v>80</v>
      </c>
      <c r="AY125" s="14" t="s">
        <v>182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4" t="s">
        <v>80</v>
      </c>
      <c r="BK125" s="237">
        <f>ROUND(I125*H125,2)</f>
        <v>0</v>
      </c>
      <c r="BL125" s="14" t="s">
        <v>187</v>
      </c>
      <c r="BM125" s="236" t="s">
        <v>5670</v>
      </c>
    </row>
    <row r="126" s="2" customFormat="1" ht="16.5" customHeight="1">
      <c r="A126" s="35"/>
      <c r="B126" s="36"/>
      <c r="C126" s="224" t="s">
        <v>206</v>
      </c>
      <c r="D126" s="224" t="s">
        <v>184</v>
      </c>
      <c r="E126" s="225" t="s">
        <v>5671</v>
      </c>
      <c r="F126" s="226" t="s">
        <v>5672</v>
      </c>
      <c r="G126" s="227" t="s">
        <v>197</v>
      </c>
      <c r="H126" s="228">
        <v>36</v>
      </c>
      <c r="I126" s="229"/>
      <c r="J126" s="230">
        <f>ROUND(I126*H126,2)</f>
        <v>0</v>
      </c>
      <c r="K126" s="231"/>
      <c r="L126" s="41"/>
      <c r="M126" s="232" t="s">
        <v>1</v>
      </c>
      <c r="N126" s="233" t="s">
        <v>38</v>
      </c>
      <c r="O126" s="8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6" t="s">
        <v>187</v>
      </c>
      <c r="AT126" s="236" t="s">
        <v>184</v>
      </c>
      <c r="AU126" s="236" t="s">
        <v>80</v>
      </c>
      <c r="AY126" s="14" t="s">
        <v>182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4" t="s">
        <v>80</v>
      </c>
      <c r="BK126" s="237">
        <f>ROUND(I126*H126,2)</f>
        <v>0</v>
      </c>
      <c r="BL126" s="14" t="s">
        <v>187</v>
      </c>
      <c r="BM126" s="236" t="s">
        <v>5673</v>
      </c>
    </row>
    <row r="127" s="2" customFormat="1" ht="24.15" customHeight="1">
      <c r="A127" s="35"/>
      <c r="B127" s="36"/>
      <c r="C127" s="224" t="s">
        <v>210</v>
      </c>
      <c r="D127" s="224" t="s">
        <v>184</v>
      </c>
      <c r="E127" s="225" t="s">
        <v>5674</v>
      </c>
      <c r="F127" s="226" t="s">
        <v>5675</v>
      </c>
      <c r="G127" s="227" t="s">
        <v>197</v>
      </c>
      <c r="H127" s="228">
        <v>36</v>
      </c>
      <c r="I127" s="229"/>
      <c r="J127" s="230">
        <f>ROUND(I127*H127,2)</f>
        <v>0</v>
      </c>
      <c r="K127" s="231"/>
      <c r="L127" s="41"/>
      <c r="M127" s="232" t="s">
        <v>1</v>
      </c>
      <c r="N127" s="233" t="s">
        <v>38</v>
      </c>
      <c r="O127" s="8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6" t="s">
        <v>187</v>
      </c>
      <c r="AT127" s="236" t="s">
        <v>184</v>
      </c>
      <c r="AU127" s="236" t="s">
        <v>80</v>
      </c>
      <c r="AY127" s="14" t="s">
        <v>182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4" t="s">
        <v>80</v>
      </c>
      <c r="BK127" s="237">
        <f>ROUND(I127*H127,2)</f>
        <v>0</v>
      </c>
      <c r="BL127" s="14" t="s">
        <v>187</v>
      </c>
      <c r="BM127" s="236" t="s">
        <v>5676</v>
      </c>
    </row>
    <row r="128" s="2" customFormat="1" ht="21.75" customHeight="1">
      <c r="A128" s="35"/>
      <c r="B128" s="36"/>
      <c r="C128" s="224" t="s">
        <v>214</v>
      </c>
      <c r="D128" s="224" t="s">
        <v>184</v>
      </c>
      <c r="E128" s="225" t="s">
        <v>5677</v>
      </c>
      <c r="F128" s="226" t="s">
        <v>5678</v>
      </c>
      <c r="G128" s="227" t="s">
        <v>197</v>
      </c>
      <c r="H128" s="228">
        <v>36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187</v>
      </c>
      <c r="AT128" s="236" t="s">
        <v>184</v>
      </c>
      <c r="AU128" s="236" t="s">
        <v>80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187</v>
      </c>
      <c r="BM128" s="236" t="s">
        <v>5679</v>
      </c>
    </row>
    <row r="129" s="2" customFormat="1" ht="21.75" customHeight="1">
      <c r="A129" s="35"/>
      <c r="B129" s="36"/>
      <c r="C129" s="224" t="s">
        <v>189</v>
      </c>
      <c r="D129" s="224" t="s">
        <v>184</v>
      </c>
      <c r="E129" s="225" t="s">
        <v>5680</v>
      </c>
      <c r="F129" s="226" t="s">
        <v>5681</v>
      </c>
      <c r="G129" s="227" t="s">
        <v>186</v>
      </c>
      <c r="H129" s="228">
        <v>4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38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187</v>
      </c>
      <c r="AT129" s="236" t="s">
        <v>184</v>
      </c>
      <c r="AU129" s="236" t="s">
        <v>80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187</v>
      </c>
      <c r="BM129" s="236" t="s">
        <v>5682</v>
      </c>
    </row>
    <row r="130" s="2" customFormat="1" ht="16.5" customHeight="1">
      <c r="A130" s="35"/>
      <c r="B130" s="36"/>
      <c r="C130" s="224" t="s">
        <v>136</v>
      </c>
      <c r="D130" s="224" t="s">
        <v>184</v>
      </c>
      <c r="E130" s="225" t="s">
        <v>5683</v>
      </c>
      <c r="F130" s="226" t="s">
        <v>5684</v>
      </c>
      <c r="G130" s="227" t="s">
        <v>186</v>
      </c>
      <c r="H130" s="228">
        <v>6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187</v>
      </c>
      <c r="AT130" s="236" t="s">
        <v>184</v>
      </c>
      <c r="AU130" s="236" t="s">
        <v>80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187</v>
      </c>
      <c r="BM130" s="236" t="s">
        <v>5685</v>
      </c>
    </row>
    <row r="131" s="2" customFormat="1" ht="16.5" customHeight="1">
      <c r="A131" s="35"/>
      <c r="B131" s="36"/>
      <c r="C131" s="224" t="s">
        <v>139</v>
      </c>
      <c r="D131" s="224" t="s">
        <v>184</v>
      </c>
      <c r="E131" s="225" t="s">
        <v>5686</v>
      </c>
      <c r="F131" s="226" t="s">
        <v>5687</v>
      </c>
      <c r="G131" s="227" t="s">
        <v>186</v>
      </c>
      <c r="H131" s="228">
        <v>1.8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187</v>
      </c>
      <c r="AT131" s="236" t="s">
        <v>184</v>
      </c>
      <c r="AU131" s="236" t="s">
        <v>80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187</v>
      </c>
      <c r="BM131" s="236" t="s">
        <v>5688</v>
      </c>
    </row>
    <row r="132" s="2" customFormat="1" ht="16.5" customHeight="1">
      <c r="A132" s="35"/>
      <c r="B132" s="36"/>
      <c r="C132" s="224" t="s">
        <v>8</v>
      </c>
      <c r="D132" s="224" t="s">
        <v>184</v>
      </c>
      <c r="E132" s="225" t="s">
        <v>5689</v>
      </c>
      <c r="F132" s="226" t="s">
        <v>5690</v>
      </c>
      <c r="G132" s="227" t="s">
        <v>186</v>
      </c>
      <c r="H132" s="228">
        <v>0.90000000000000002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187</v>
      </c>
      <c r="AT132" s="236" t="s">
        <v>184</v>
      </c>
      <c r="AU132" s="236" t="s">
        <v>80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187</v>
      </c>
      <c r="BM132" s="236" t="s">
        <v>5691</v>
      </c>
    </row>
    <row r="133" s="2" customFormat="1" ht="16.5" customHeight="1">
      <c r="A133" s="35"/>
      <c r="B133" s="36"/>
      <c r="C133" s="224" t="s">
        <v>142</v>
      </c>
      <c r="D133" s="224" t="s">
        <v>184</v>
      </c>
      <c r="E133" s="225" t="s">
        <v>5692</v>
      </c>
      <c r="F133" s="226" t="s">
        <v>5693</v>
      </c>
      <c r="G133" s="227" t="s">
        <v>197</v>
      </c>
      <c r="H133" s="228">
        <v>36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187</v>
      </c>
      <c r="AT133" s="236" t="s">
        <v>184</v>
      </c>
      <c r="AU133" s="236" t="s">
        <v>80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187</v>
      </c>
      <c r="BM133" s="236" t="s">
        <v>5694</v>
      </c>
    </row>
    <row r="134" s="2" customFormat="1" ht="21.75" customHeight="1">
      <c r="A134" s="35"/>
      <c r="B134" s="36"/>
      <c r="C134" s="224" t="s">
        <v>145</v>
      </c>
      <c r="D134" s="224" t="s">
        <v>184</v>
      </c>
      <c r="E134" s="225" t="s">
        <v>5695</v>
      </c>
      <c r="F134" s="226" t="s">
        <v>5696</v>
      </c>
      <c r="G134" s="227" t="s">
        <v>1177</v>
      </c>
      <c r="H134" s="228">
        <v>117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187</v>
      </c>
      <c r="AT134" s="236" t="s">
        <v>184</v>
      </c>
      <c r="AU134" s="236" t="s">
        <v>80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187</v>
      </c>
      <c r="BM134" s="236" t="s">
        <v>5697</v>
      </c>
    </row>
    <row r="135" s="2" customFormat="1" ht="16.5" customHeight="1">
      <c r="A135" s="35"/>
      <c r="B135" s="36"/>
      <c r="C135" s="224" t="s">
        <v>238</v>
      </c>
      <c r="D135" s="224" t="s">
        <v>184</v>
      </c>
      <c r="E135" s="225" t="s">
        <v>5698</v>
      </c>
      <c r="F135" s="226" t="s">
        <v>5699</v>
      </c>
      <c r="G135" s="227" t="s">
        <v>1177</v>
      </c>
      <c r="H135" s="228">
        <v>117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187</v>
      </c>
      <c r="AT135" s="236" t="s">
        <v>184</v>
      </c>
      <c r="AU135" s="236" t="s">
        <v>80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187</v>
      </c>
      <c r="BM135" s="236" t="s">
        <v>5700</v>
      </c>
    </row>
    <row r="136" s="12" customFormat="1" ht="25.92" customHeight="1">
      <c r="A136" s="12"/>
      <c r="B136" s="208"/>
      <c r="C136" s="209"/>
      <c r="D136" s="210" t="s">
        <v>72</v>
      </c>
      <c r="E136" s="211" t="s">
        <v>5701</v>
      </c>
      <c r="F136" s="211" t="s">
        <v>5702</v>
      </c>
      <c r="G136" s="209"/>
      <c r="H136" s="209"/>
      <c r="I136" s="212"/>
      <c r="J136" s="213">
        <f>BK136</f>
        <v>0</v>
      </c>
      <c r="K136" s="209"/>
      <c r="L136" s="214"/>
      <c r="M136" s="215"/>
      <c r="N136" s="216"/>
      <c r="O136" s="216"/>
      <c r="P136" s="217">
        <f>SUM(P137:P160)</f>
        <v>0</v>
      </c>
      <c r="Q136" s="216"/>
      <c r="R136" s="217">
        <f>SUM(R137:R160)</f>
        <v>0</v>
      </c>
      <c r="S136" s="216"/>
      <c r="T136" s="218">
        <f>SUM(T137:T160)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9" t="s">
        <v>80</v>
      </c>
      <c r="AT136" s="220" t="s">
        <v>72</v>
      </c>
      <c r="AU136" s="220" t="s">
        <v>73</v>
      </c>
      <c r="AY136" s="219" t="s">
        <v>182</v>
      </c>
      <c r="BK136" s="221">
        <f>SUM(BK137:BK160)</f>
        <v>0</v>
      </c>
    </row>
    <row r="137" s="2" customFormat="1" ht="16.5" customHeight="1">
      <c r="A137" s="35"/>
      <c r="B137" s="36"/>
      <c r="C137" s="224" t="s">
        <v>243</v>
      </c>
      <c r="D137" s="224" t="s">
        <v>184</v>
      </c>
      <c r="E137" s="225" t="s">
        <v>5703</v>
      </c>
      <c r="F137" s="226" t="s">
        <v>5704</v>
      </c>
      <c r="G137" s="227" t="s">
        <v>186</v>
      </c>
      <c r="H137" s="228">
        <v>1.8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187</v>
      </c>
      <c r="AT137" s="236" t="s">
        <v>184</v>
      </c>
      <c r="AU137" s="236" t="s">
        <v>80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187</v>
      </c>
      <c r="BM137" s="236" t="s">
        <v>5705</v>
      </c>
    </row>
    <row r="138" s="2" customFormat="1" ht="16.5" customHeight="1">
      <c r="A138" s="35"/>
      <c r="B138" s="36"/>
      <c r="C138" s="224" t="s">
        <v>247</v>
      </c>
      <c r="D138" s="224" t="s">
        <v>184</v>
      </c>
      <c r="E138" s="225" t="s">
        <v>5706</v>
      </c>
      <c r="F138" s="226" t="s">
        <v>5707</v>
      </c>
      <c r="G138" s="227" t="s">
        <v>186</v>
      </c>
      <c r="H138" s="228">
        <v>4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187</v>
      </c>
      <c r="AT138" s="236" t="s">
        <v>184</v>
      </c>
      <c r="AU138" s="236" t="s">
        <v>80</v>
      </c>
      <c r="AY138" s="14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80</v>
      </c>
      <c r="BK138" s="237">
        <f>ROUND(I138*H138,2)</f>
        <v>0</v>
      </c>
      <c r="BL138" s="14" t="s">
        <v>187</v>
      </c>
      <c r="BM138" s="236" t="s">
        <v>5708</v>
      </c>
    </row>
    <row r="139" s="2" customFormat="1" ht="16.5" customHeight="1">
      <c r="A139" s="35"/>
      <c r="B139" s="36"/>
      <c r="C139" s="224" t="s">
        <v>251</v>
      </c>
      <c r="D139" s="224" t="s">
        <v>184</v>
      </c>
      <c r="E139" s="225" t="s">
        <v>5709</v>
      </c>
      <c r="F139" s="226" t="s">
        <v>5710</v>
      </c>
      <c r="G139" s="227" t="s">
        <v>186</v>
      </c>
      <c r="H139" s="228">
        <v>6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187</v>
      </c>
      <c r="AT139" s="236" t="s">
        <v>184</v>
      </c>
      <c r="AU139" s="236" t="s">
        <v>80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187</v>
      </c>
      <c r="BM139" s="236" t="s">
        <v>5711</v>
      </c>
    </row>
    <row r="140" s="2" customFormat="1" ht="16.5" customHeight="1">
      <c r="A140" s="35"/>
      <c r="B140" s="36"/>
      <c r="C140" s="224" t="s">
        <v>255</v>
      </c>
      <c r="D140" s="224" t="s">
        <v>184</v>
      </c>
      <c r="E140" s="225" t="s">
        <v>5712</v>
      </c>
      <c r="F140" s="226" t="s">
        <v>5713</v>
      </c>
      <c r="G140" s="227" t="s">
        <v>186</v>
      </c>
      <c r="H140" s="228">
        <v>0.90000000000000002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187</v>
      </c>
      <c r="AT140" s="236" t="s">
        <v>184</v>
      </c>
      <c r="AU140" s="236" t="s">
        <v>80</v>
      </c>
      <c r="AY140" s="14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80</v>
      </c>
      <c r="BK140" s="237">
        <f>ROUND(I140*H140,2)</f>
        <v>0</v>
      </c>
      <c r="BL140" s="14" t="s">
        <v>187</v>
      </c>
      <c r="BM140" s="236" t="s">
        <v>5714</v>
      </c>
    </row>
    <row r="141" s="2" customFormat="1" ht="16.5" customHeight="1">
      <c r="A141" s="35"/>
      <c r="B141" s="36"/>
      <c r="C141" s="224" t="s">
        <v>259</v>
      </c>
      <c r="D141" s="224" t="s">
        <v>184</v>
      </c>
      <c r="E141" s="225" t="s">
        <v>5715</v>
      </c>
      <c r="F141" s="226" t="s">
        <v>5716</v>
      </c>
      <c r="G141" s="227" t="s">
        <v>186</v>
      </c>
      <c r="H141" s="228">
        <v>5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187</v>
      </c>
      <c r="AT141" s="236" t="s">
        <v>184</v>
      </c>
      <c r="AU141" s="236" t="s">
        <v>80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187</v>
      </c>
      <c r="BM141" s="236" t="s">
        <v>5717</v>
      </c>
    </row>
    <row r="142" s="2" customFormat="1" ht="16.5" customHeight="1">
      <c r="A142" s="35"/>
      <c r="B142" s="36"/>
      <c r="C142" s="224" t="s">
        <v>7</v>
      </c>
      <c r="D142" s="224" t="s">
        <v>184</v>
      </c>
      <c r="E142" s="225" t="s">
        <v>5718</v>
      </c>
      <c r="F142" s="226" t="s">
        <v>5719</v>
      </c>
      <c r="G142" s="227" t="s">
        <v>197</v>
      </c>
      <c r="H142" s="228">
        <v>36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187</v>
      </c>
      <c r="AT142" s="236" t="s">
        <v>184</v>
      </c>
      <c r="AU142" s="236" t="s">
        <v>80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187</v>
      </c>
      <c r="BM142" s="236" t="s">
        <v>5720</v>
      </c>
    </row>
    <row r="143" s="2" customFormat="1" ht="16.5" customHeight="1">
      <c r="A143" s="35"/>
      <c r="B143" s="36"/>
      <c r="C143" s="224" t="s">
        <v>266</v>
      </c>
      <c r="D143" s="224" t="s">
        <v>184</v>
      </c>
      <c r="E143" s="225" t="s">
        <v>5721</v>
      </c>
      <c r="F143" s="226" t="s">
        <v>5722</v>
      </c>
      <c r="G143" s="227" t="s">
        <v>1177</v>
      </c>
      <c r="H143" s="228">
        <v>3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187</v>
      </c>
      <c r="AT143" s="236" t="s">
        <v>184</v>
      </c>
      <c r="AU143" s="236" t="s">
        <v>80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187</v>
      </c>
      <c r="BM143" s="236" t="s">
        <v>5723</v>
      </c>
    </row>
    <row r="144" s="2" customFormat="1" ht="16.5" customHeight="1">
      <c r="A144" s="35"/>
      <c r="B144" s="36"/>
      <c r="C144" s="224" t="s">
        <v>270</v>
      </c>
      <c r="D144" s="224" t="s">
        <v>184</v>
      </c>
      <c r="E144" s="225" t="s">
        <v>5724</v>
      </c>
      <c r="F144" s="226" t="s">
        <v>5725</v>
      </c>
      <c r="G144" s="227" t="s">
        <v>1177</v>
      </c>
      <c r="H144" s="228">
        <v>2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187</v>
      </c>
      <c r="AT144" s="236" t="s">
        <v>184</v>
      </c>
      <c r="AU144" s="236" t="s">
        <v>80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187</v>
      </c>
      <c r="BM144" s="236" t="s">
        <v>5726</v>
      </c>
    </row>
    <row r="145" s="2" customFormat="1" ht="16.5" customHeight="1">
      <c r="A145" s="35"/>
      <c r="B145" s="36"/>
      <c r="C145" s="224" t="s">
        <v>274</v>
      </c>
      <c r="D145" s="224" t="s">
        <v>184</v>
      </c>
      <c r="E145" s="225" t="s">
        <v>5727</v>
      </c>
      <c r="F145" s="226" t="s">
        <v>5728</v>
      </c>
      <c r="G145" s="227" t="s">
        <v>1177</v>
      </c>
      <c r="H145" s="228">
        <v>2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187</v>
      </c>
      <c r="AT145" s="236" t="s">
        <v>184</v>
      </c>
      <c r="AU145" s="236" t="s">
        <v>80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187</v>
      </c>
      <c r="BM145" s="236" t="s">
        <v>5729</v>
      </c>
    </row>
    <row r="146" s="2" customFormat="1" ht="16.5" customHeight="1">
      <c r="A146" s="35"/>
      <c r="B146" s="36"/>
      <c r="C146" s="224" t="s">
        <v>278</v>
      </c>
      <c r="D146" s="224" t="s">
        <v>184</v>
      </c>
      <c r="E146" s="225" t="s">
        <v>5730</v>
      </c>
      <c r="F146" s="226" t="s">
        <v>5731</v>
      </c>
      <c r="G146" s="227" t="s">
        <v>1177</v>
      </c>
      <c r="H146" s="228">
        <v>2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187</v>
      </c>
      <c r="AT146" s="236" t="s">
        <v>184</v>
      </c>
      <c r="AU146" s="236" t="s">
        <v>80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187</v>
      </c>
      <c r="BM146" s="236" t="s">
        <v>5732</v>
      </c>
    </row>
    <row r="147" s="2" customFormat="1" ht="16.5" customHeight="1">
      <c r="A147" s="35"/>
      <c r="B147" s="36"/>
      <c r="C147" s="224" t="s">
        <v>282</v>
      </c>
      <c r="D147" s="224" t="s">
        <v>184</v>
      </c>
      <c r="E147" s="225" t="s">
        <v>5733</v>
      </c>
      <c r="F147" s="226" t="s">
        <v>5734</v>
      </c>
      <c r="G147" s="227" t="s">
        <v>1177</v>
      </c>
      <c r="H147" s="228">
        <v>135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187</v>
      </c>
      <c r="AT147" s="236" t="s">
        <v>184</v>
      </c>
      <c r="AU147" s="236" t="s">
        <v>80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187</v>
      </c>
      <c r="BM147" s="236" t="s">
        <v>5735</v>
      </c>
    </row>
    <row r="148" s="2" customFormat="1" ht="16.5" customHeight="1">
      <c r="A148" s="35"/>
      <c r="B148" s="36"/>
      <c r="C148" s="224" t="s">
        <v>286</v>
      </c>
      <c r="D148" s="224" t="s">
        <v>184</v>
      </c>
      <c r="E148" s="225" t="s">
        <v>5736</v>
      </c>
      <c r="F148" s="226" t="s">
        <v>5737</v>
      </c>
      <c r="G148" s="227" t="s">
        <v>1177</v>
      </c>
      <c r="H148" s="228">
        <v>30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187</v>
      </c>
      <c r="AT148" s="236" t="s">
        <v>184</v>
      </c>
      <c r="AU148" s="236" t="s">
        <v>80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187</v>
      </c>
      <c r="BM148" s="236" t="s">
        <v>5738</v>
      </c>
    </row>
    <row r="149" s="2" customFormat="1" ht="16.5" customHeight="1">
      <c r="A149" s="35"/>
      <c r="B149" s="36"/>
      <c r="C149" s="224" t="s">
        <v>290</v>
      </c>
      <c r="D149" s="224" t="s">
        <v>184</v>
      </c>
      <c r="E149" s="225" t="s">
        <v>5739</v>
      </c>
      <c r="F149" s="226" t="s">
        <v>5740</v>
      </c>
      <c r="G149" s="227" t="s">
        <v>1177</v>
      </c>
      <c r="H149" s="228">
        <v>7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187</v>
      </c>
      <c r="AT149" s="236" t="s">
        <v>184</v>
      </c>
      <c r="AU149" s="236" t="s">
        <v>80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187</v>
      </c>
      <c r="BM149" s="236" t="s">
        <v>5741</v>
      </c>
    </row>
    <row r="150" s="2" customFormat="1" ht="16.5" customHeight="1">
      <c r="A150" s="35"/>
      <c r="B150" s="36"/>
      <c r="C150" s="224" t="s">
        <v>294</v>
      </c>
      <c r="D150" s="224" t="s">
        <v>184</v>
      </c>
      <c r="E150" s="225" t="s">
        <v>5742</v>
      </c>
      <c r="F150" s="226" t="s">
        <v>5743</v>
      </c>
      <c r="G150" s="227" t="s">
        <v>1177</v>
      </c>
      <c r="H150" s="228">
        <v>6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187</v>
      </c>
      <c r="AT150" s="236" t="s">
        <v>184</v>
      </c>
      <c r="AU150" s="236" t="s">
        <v>80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187</v>
      </c>
      <c r="BM150" s="236" t="s">
        <v>5744</v>
      </c>
    </row>
    <row r="151" s="2" customFormat="1" ht="16.5" customHeight="1">
      <c r="A151" s="35"/>
      <c r="B151" s="36"/>
      <c r="C151" s="224" t="s">
        <v>298</v>
      </c>
      <c r="D151" s="224" t="s">
        <v>184</v>
      </c>
      <c r="E151" s="225" t="s">
        <v>5745</v>
      </c>
      <c r="F151" s="226" t="s">
        <v>5746</v>
      </c>
      <c r="G151" s="227" t="s">
        <v>1177</v>
      </c>
      <c r="H151" s="228">
        <v>10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187</v>
      </c>
      <c r="AT151" s="236" t="s">
        <v>184</v>
      </c>
      <c r="AU151" s="236" t="s">
        <v>80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187</v>
      </c>
      <c r="BM151" s="236" t="s">
        <v>5747</v>
      </c>
    </row>
    <row r="152" s="2" customFormat="1" ht="16.5" customHeight="1">
      <c r="A152" s="35"/>
      <c r="B152" s="36"/>
      <c r="C152" s="224" t="s">
        <v>302</v>
      </c>
      <c r="D152" s="224" t="s">
        <v>184</v>
      </c>
      <c r="E152" s="225" t="s">
        <v>5748</v>
      </c>
      <c r="F152" s="226" t="s">
        <v>5749</v>
      </c>
      <c r="G152" s="227" t="s">
        <v>1177</v>
      </c>
      <c r="H152" s="228">
        <v>5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187</v>
      </c>
      <c r="AT152" s="236" t="s">
        <v>184</v>
      </c>
      <c r="AU152" s="236" t="s">
        <v>80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187</v>
      </c>
      <c r="BM152" s="236" t="s">
        <v>5750</v>
      </c>
    </row>
    <row r="153" s="2" customFormat="1" ht="16.5" customHeight="1">
      <c r="A153" s="35"/>
      <c r="B153" s="36"/>
      <c r="C153" s="224" t="s">
        <v>308</v>
      </c>
      <c r="D153" s="224" t="s">
        <v>184</v>
      </c>
      <c r="E153" s="225" t="s">
        <v>5751</v>
      </c>
      <c r="F153" s="226" t="s">
        <v>5752</v>
      </c>
      <c r="G153" s="227" t="s">
        <v>1177</v>
      </c>
      <c r="H153" s="228">
        <v>4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187</v>
      </c>
      <c r="AT153" s="236" t="s">
        <v>184</v>
      </c>
      <c r="AU153" s="236" t="s">
        <v>80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187</v>
      </c>
      <c r="BM153" s="236" t="s">
        <v>5753</v>
      </c>
    </row>
    <row r="154" s="2" customFormat="1" ht="16.5" customHeight="1">
      <c r="A154" s="35"/>
      <c r="B154" s="36"/>
      <c r="C154" s="224" t="s">
        <v>312</v>
      </c>
      <c r="D154" s="224" t="s">
        <v>184</v>
      </c>
      <c r="E154" s="225" t="s">
        <v>5754</v>
      </c>
      <c r="F154" s="226" t="s">
        <v>5755</v>
      </c>
      <c r="G154" s="227" t="s">
        <v>1177</v>
      </c>
      <c r="H154" s="228">
        <v>5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187</v>
      </c>
      <c r="AT154" s="236" t="s">
        <v>184</v>
      </c>
      <c r="AU154" s="236" t="s">
        <v>80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187</v>
      </c>
      <c r="BM154" s="236" t="s">
        <v>5756</v>
      </c>
    </row>
    <row r="155" s="2" customFormat="1" ht="16.5" customHeight="1">
      <c r="A155" s="35"/>
      <c r="B155" s="36"/>
      <c r="C155" s="224" t="s">
        <v>316</v>
      </c>
      <c r="D155" s="224" t="s">
        <v>184</v>
      </c>
      <c r="E155" s="225" t="s">
        <v>5757</v>
      </c>
      <c r="F155" s="226" t="s">
        <v>5758</v>
      </c>
      <c r="G155" s="227" t="s">
        <v>1177</v>
      </c>
      <c r="H155" s="228">
        <v>23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187</v>
      </c>
      <c r="AT155" s="236" t="s">
        <v>184</v>
      </c>
      <c r="AU155" s="236" t="s">
        <v>80</v>
      </c>
      <c r="AY155" s="14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80</v>
      </c>
      <c r="BK155" s="237">
        <f>ROUND(I155*H155,2)</f>
        <v>0</v>
      </c>
      <c r="BL155" s="14" t="s">
        <v>187</v>
      </c>
      <c r="BM155" s="236" t="s">
        <v>5759</v>
      </c>
    </row>
    <row r="156" s="2" customFormat="1" ht="16.5" customHeight="1">
      <c r="A156" s="35"/>
      <c r="B156" s="36"/>
      <c r="C156" s="224" t="s">
        <v>320</v>
      </c>
      <c r="D156" s="224" t="s">
        <v>184</v>
      </c>
      <c r="E156" s="225" t="s">
        <v>5760</v>
      </c>
      <c r="F156" s="226" t="s">
        <v>5761</v>
      </c>
      <c r="G156" s="227" t="s">
        <v>1177</v>
      </c>
      <c r="H156" s="228">
        <v>23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187</v>
      </c>
      <c r="AT156" s="236" t="s">
        <v>184</v>
      </c>
      <c r="AU156" s="236" t="s">
        <v>80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187</v>
      </c>
      <c r="BM156" s="236" t="s">
        <v>5762</v>
      </c>
    </row>
    <row r="157" s="2" customFormat="1" ht="16.5" customHeight="1">
      <c r="A157" s="35"/>
      <c r="B157" s="36"/>
      <c r="C157" s="224" t="s">
        <v>324</v>
      </c>
      <c r="D157" s="224" t="s">
        <v>184</v>
      </c>
      <c r="E157" s="225" t="s">
        <v>5763</v>
      </c>
      <c r="F157" s="226" t="s">
        <v>5764</v>
      </c>
      <c r="G157" s="227" t="s">
        <v>1177</v>
      </c>
      <c r="H157" s="228">
        <v>29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187</v>
      </c>
      <c r="AT157" s="236" t="s">
        <v>184</v>
      </c>
      <c r="AU157" s="236" t="s">
        <v>80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187</v>
      </c>
      <c r="BM157" s="236" t="s">
        <v>5765</v>
      </c>
    </row>
    <row r="158" s="2" customFormat="1" ht="16.5" customHeight="1">
      <c r="A158" s="35"/>
      <c r="B158" s="36"/>
      <c r="C158" s="224" t="s">
        <v>332</v>
      </c>
      <c r="D158" s="224" t="s">
        <v>184</v>
      </c>
      <c r="E158" s="225" t="s">
        <v>5766</v>
      </c>
      <c r="F158" s="226" t="s">
        <v>5767</v>
      </c>
      <c r="G158" s="227" t="s">
        <v>1177</v>
      </c>
      <c r="H158" s="228">
        <v>26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187</v>
      </c>
      <c r="AT158" s="236" t="s">
        <v>184</v>
      </c>
      <c r="AU158" s="236" t="s">
        <v>80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187</v>
      </c>
      <c r="BM158" s="236" t="s">
        <v>5768</v>
      </c>
    </row>
    <row r="159" s="2" customFormat="1" ht="16.5" customHeight="1">
      <c r="A159" s="35"/>
      <c r="B159" s="36"/>
      <c r="C159" s="224" t="s">
        <v>338</v>
      </c>
      <c r="D159" s="224" t="s">
        <v>184</v>
      </c>
      <c r="E159" s="225" t="s">
        <v>5769</v>
      </c>
      <c r="F159" s="226" t="s">
        <v>5770</v>
      </c>
      <c r="G159" s="227" t="s">
        <v>5771</v>
      </c>
      <c r="H159" s="228">
        <v>16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187</v>
      </c>
      <c r="AT159" s="236" t="s">
        <v>184</v>
      </c>
      <c r="AU159" s="236" t="s">
        <v>80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187</v>
      </c>
      <c r="BM159" s="236" t="s">
        <v>5772</v>
      </c>
    </row>
    <row r="160" s="2" customFormat="1" ht="21.75" customHeight="1">
      <c r="A160" s="35"/>
      <c r="B160" s="36"/>
      <c r="C160" s="224" t="s">
        <v>342</v>
      </c>
      <c r="D160" s="224" t="s">
        <v>184</v>
      </c>
      <c r="E160" s="225" t="s">
        <v>5773</v>
      </c>
      <c r="F160" s="226" t="s">
        <v>5774</v>
      </c>
      <c r="G160" s="227" t="s">
        <v>220</v>
      </c>
      <c r="H160" s="228">
        <v>22.068999999999999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187</v>
      </c>
      <c r="AT160" s="236" t="s">
        <v>184</v>
      </c>
      <c r="AU160" s="236" t="s">
        <v>80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187</v>
      </c>
      <c r="BM160" s="236" t="s">
        <v>5775</v>
      </c>
    </row>
    <row r="161" s="12" customFormat="1" ht="25.92" customHeight="1">
      <c r="A161" s="12"/>
      <c r="B161" s="208"/>
      <c r="C161" s="209"/>
      <c r="D161" s="210" t="s">
        <v>72</v>
      </c>
      <c r="E161" s="211" t="s">
        <v>5776</v>
      </c>
      <c r="F161" s="211" t="s">
        <v>5777</v>
      </c>
      <c r="G161" s="209"/>
      <c r="H161" s="209"/>
      <c r="I161" s="212"/>
      <c r="J161" s="213">
        <f>BK161</f>
        <v>0</v>
      </c>
      <c r="K161" s="209"/>
      <c r="L161" s="214"/>
      <c r="M161" s="215"/>
      <c r="N161" s="216"/>
      <c r="O161" s="216"/>
      <c r="P161" s="217">
        <f>SUM(P162:P164)</f>
        <v>0</v>
      </c>
      <c r="Q161" s="216"/>
      <c r="R161" s="217">
        <f>SUM(R162:R164)</f>
        <v>0</v>
      </c>
      <c r="S161" s="216"/>
      <c r="T161" s="218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9" t="s">
        <v>80</v>
      </c>
      <c r="AT161" s="220" t="s">
        <v>72</v>
      </c>
      <c r="AU161" s="220" t="s">
        <v>73</v>
      </c>
      <c r="AY161" s="219" t="s">
        <v>182</v>
      </c>
      <c r="BK161" s="221">
        <f>SUM(BK162:BK164)</f>
        <v>0</v>
      </c>
    </row>
    <row r="162" s="2" customFormat="1" ht="21.75" customHeight="1">
      <c r="A162" s="35"/>
      <c r="B162" s="36"/>
      <c r="C162" s="224" t="s">
        <v>348</v>
      </c>
      <c r="D162" s="224" t="s">
        <v>184</v>
      </c>
      <c r="E162" s="225" t="s">
        <v>5778</v>
      </c>
      <c r="F162" s="226" t="s">
        <v>5779</v>
      </c>
      <c r="G162" s="227" t="s">
        <v>186</v>
      </c>
      <c r="H162" s="228">
        <v>4.8479999999999999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187</v>
      </c>
      <c r="AT162" s="236" t="s">
        <v>184</v>
      </c>
      <c r="AU162" s="236" t="s">
        <v>80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187</v>
      </c>
      <c r="BM162" s="236" t="s">
        <v>5780</v>
      </c>
    </row>
    <row r="163" s="2" customFormat="1" ht="44.25" customHeight="1">
      <c r="A163" s="35"/>
      <c r="B163" s="36"/>
      <c r="C163" s="224" t="s">
        <v>354</v>
      </c>
      <c r="D163" s="224" t="s">
        <v>184</v>
      </c>
      <c r="E163" s="225" t="s">
        <v>5781</v>
      </c>
      <c r="F163" s="226" t="s">
        <v>5782</v>
      </c>
      <c r="G163" s="227" t="s">
        <v>236</v>
      </c>
      <c r="H163" s="228">
        <v>20.199999999999999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187</v>
      </c>
      <c r="AT163" s="236" t="s">
        <v>184</v>
      </c>
      <c r="AU163" s="236" t="s">
        <v>80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187</v>
      </c>
      <c r="BM163" s="236" t="s">
        <v>5783</v>
      </c>
    </row>
    <row r="164" s="2" customFormat="1" ht="16.5" customHeight="1">
      <c r="A164" s="35"/>
      <c r="B164" s="36"/>
      <c r="C164" s="224" t="s">
        <v>358</v>
      </c>
      <c r="D164" s="224" t="s">
        <v>184</v>
      </c>
      <c r="E164" s="225" t="s">
        <v>5784</v>
      </c>
      <c r="F164" s="226" t="s">
        <v>5785</v>
      </c>
      <c r="G164" s="227" t="s">
        <v>236</v>
      </c>
      <c r="H164" s="228">
        <v>20.199999999999999</v>
      </c>
      <c r="I164" s="229"/>
      <c r="J164" s="230">
        <f>ROUND(I164*H164,2)</f>
        <v>0</v>
      </c>
      <c r="K164" s="231"/>
      <c r="L164" s="41"/>
      <c r="M164" s="238" t="s">
        <v>1</v>
      </c>
      <c r="N164" s="239" t="s">
        <v>38</v>
      </c>
      <c r="O164" s="240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187</v>
      </c>
      <c r="AT164" s="236" t="s">
        <v>184</v>
      </c>
      <c r="AU164" s="236" t="s">
        <v>80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187</v>
      </c>
      <c r="BM164" s="236" t="s">
        <v>5786</v>
      </c>
    </row>
    <row r="165" s="2" customFormat="1" ht="6.96" customHeight="1">
      <c r="A165" s="35"/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Tus4VM1gxYEb7oXEj0+EIF+m56IdkgKYxSzBmyvRpU/gsrbDmAvImtuTtPO6LZxKahLxJt85HYc7olLAuJIByw==" hashValue="j38ilS514Qv7DGYCSHP9ZXKVo0/VaOKnHpkdU6N+QZO3pJZuf3QWLQmhH+q12h1qsPzRqgYZf8gffAapecdBcw==" algorithmName="SHA-512" password="CC35"/>
  <autoFilter ref="C118:K16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82</v>
      </c>
    </row>
    <row r="4" s="1" customFormat="1" ht="24.96" customHeight="1">
      <c r="B4" s="17"/>
      <c r="D4" s="145" t="s">
        <v>148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Dejvické divadlo-Přístavba a stavební úpravy objektu č.p.1084, k.ú. Dejvice, Zelená 15a,Praha 6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149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5787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15. 12. 2024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33</v>
      </c>
      <c r="E30" s="35"/>
      <c r="F30" s="35"/>
      <c r="G30" s="35"/>
      <c r="H30" s="35"/>
      <c r="I30" s="35"/>
      <c r="J30" s="157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35</v>
      </c>
      <c r="G32" s="35"/>
      <c r="H32" s="35"/>
      <c r="I32" s="158" t="s">
        <v>34</v>
      </c>
      <c r="J32" s="158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37</v>
      </c>
      <c r="E33" s="147" t="s">
        <v>38</v>
      </c>
      <c r="F33" s="160">
        <f>ROUND((SUM(BE125:BE184)),  2)</f>
        <v>0</v>
      </c>
      <c r="G33" s="35"/>
      <c r="H33" s="35"/>
      <c r="I33" s="161">
        <v>0.20999999999999999</v>
      </c>
      <c r="J33" s="160">
        <f>ROUND(((SUM(BE125:BE184))*I33),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39</v>
      </c>
      <c r="F34" s="160">
        <f>ROUND((SUM(BF125:BF184)),  2)</f>
        <v>0</v>
      </c>
      <c r="G34" s="35"/>
      <c r="H34" s="35"/>
      <c r="I34" s="161">
        <v>0.12</v>
      </c>
      <c r="J34" s="160">
        <f>ROUND(((SUM(BF125:BF184))*I34),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40</v>
      </c>
      <c r="F35" s="160">
        <f>ROUND((SUM(BG125:BG184)),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41</v>
      </c>
      <c r="F36" s="160">
        <f>ROUND((SUM(BH125:BH184)),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42</v>
      </c>
      <c r="F37" s="160">
        <f>ROUND((SUM(BI125:BI184)),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46</v>
      </c>
      <c r="E50" s="170"/>
      <c r="F50" s="170"/>
      <c r="G50" s="169" t="s">
        <v>47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2"/>
      <c r="J61" s="174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50</v>
      </c>
      <c r="E65" s="175"/>
      <c r="F65" s="175"/>
      <c r="G65" s="169" t="s">
        <v>51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2"/>
      <c r="J76" s="174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151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0" t="str">
        <f>E7</f>
        <v>Dejvické divadlo-Přístavba a stavební úpravy objektu č.p.1084, k.ú. Dejvice, Zelená 15a,Praha 6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149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14 -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15. 12. 2024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152</v>
      </c>
      <c r="D94" s="182"/>
      <c r="E94" s="182"/>
      <c r="F94" s="182"/>
      <c r="G94" s="182"/>
      <c r="H94" s="182"/>
      <c r="I94" s="182"/>
      <c r="J94" s="183" t="s">
        <v>153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154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155</v>
      </c>
    </row>
    <row r="97" s="9" customFormat="1" ht="24.96" customHeight="1">
      <c r="A97" s="9"/>
      <c r="B97" s="185"/>
      <c r="C97" s="186"/>
      <c r="D97" s="187" t="s">
        <v>2956</v>
      </c>
      <c r="E97" s="188"/>
      <c r="F97" s="188"/>
      <c r="G97" s="188"/>
      <c r="H97" s="188"/>
      <c r="I97" s="188"/>
      <c r="J97" s="189">
        <f>J126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2957</v>
      </c>
      <c r="E98" s="193"/>
      <c r="F98" s="193"/>
      <c r="G98" s="193"/>
      <c r="H98" s="193"/>
      <c r="I98" s="193"/>
      <c r="J98" s="194">
        <f>J127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30"/>
      <c r="D99" s="192" t="s">
        <v>5788</v>
      </c>
      <c r="E99" s="193"/>
      <c r="F99" s="193"/>
      <c r="G99" s="193"/>
      <c r="H99" s="193"/>
      <c r="I99" s="193"/>
      <c r="J99" s="194">
        <f>J138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30"/>
      <c r="D100" s="192" t="s">
        <v>5789</v>
      </c>
      <c r="E100" s="193"/>
      <c r="F100" s="193"/>
      <c r="G100" s="193"/>
      <c r="H100" s="193"/>
      <c r="I100" s="193"/>
      <c r="J100" s="194">
        <f>J140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5790</v>
      </c>
      <c r="E101" s="193"/>
      <c r="F101" s="193"/>
      <c r="G101" s="193"/>
      <c r="H101" s="193"/>
      <c r="I101" s="193"/>
      <c r="J101" s="194">
        <f>J155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5791</v>
      </c>
      <c r="E102" s="193"/>
      <c r="F102" s="193"/>
      <c r="G102" s="193"/>
      <c r="H102" s="193"/>
      <c r="I102" s="193"/>
      <c r="J102" s="194">
        <f>J161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5792</v>
      </c>
      <c r="E103" s="193"/>
      <c r="F103" s="193"/>
      <c r="G103" s="193"/>
      <c r="H103" s="193"/>
      <c r="I103" s="193"/>
      <c r="J103" s="194">
        <f>J165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5793</v>
      </c>
      <c r="E104" s="193"/>
      <c r="F104" s="193"/>
      <c r="G104" s="193"/>
      <c r="H104" s="193"/>
      <c r="I104" s="193"/>
      <c r="J104" s="194">
        <f>J170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2958</v>
      </c>
      <c r="E105" s="193"/>
      <c r="F105" s="193"/>
      <c r="G105" s="193"/>
      <c r="H105" s="193"/>
      <c r="I105" s="193"/>
      <c r="J105" s="194">
        <f>J176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167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80" t="str">
        <f>E7</f>
        <v>Dejvické divadlo-Přístavba a stavební úpravy objektu č.p.1084, k.ú. Dejvice, Zelená 15a,Praha 6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149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14 - VRN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15. 12. 2024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31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6"/>
      <c r="B124" s="197"/>
      <c r="C124" s="198" t="s">
        <v>168</v>
      </c>
      <c r="D124" s="199" t="s">
        <v>58</v>
      </c>
      <c r="E124" s="199" t="s">
        <v>54</v>
      </c>
      <c r="F124" s="199" t="s">
        <v>55</v>
      </c>
      <c r="G124" s="199" t="s">
        <v>169</v>
      </c>
      <c r="H124" s="199" t="s">
        <v>170</v>
      </c>
      <c r="I124" s="199" t="s">
        <v>171</v>
      </c>
      <c r="J124" s="200" t="s">
        <v>153</v>
      </c>
      <c r="K124" s="201" t="s">
        <v>172</v>
      </c>
      <c r="L124" s="202"/>
      <c r="M124" s="97" t="s">
        <v>1</v>
      </c>
      <c r="N124" s="98" t="s">
        <v>37</v>
      </c>
      <c r="O124" s="98" t="s">
        <v>173</v>
      </c>
      <c r="P124" s="98" t="s">
        <v>174</v>
      </c>
      <c r="Q124" s="98" t="s">
        <v>175</v>
      </c>
      <c r="R124" s="98" t="s">
        <v>176</v>
      </c>
      <c r="S124" s="98" t="s">
        <v>177</v>
      </c>
      <c r="T124" s="99" t="s">
        <v>178</v>
      </c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</row>
    <row r="125" s="2" customFormat="1" ht="22.8" customHeight="1">
      <c r="A125" s="35"/>
      <c r="B125" s="36"/>
      <c r="C125" s="104" t="s">
        <v>179</v>
      </c>
      <c r="D125" s="37"/>
      <c r="E125" s="37"/>
      <c r="F125" s="37"/>
      <c r="G125" s="37"/>
      <c r="H125" s="37"/>
      <c r="I125" s="37"/>
      <c r="J125" s="203">
        <f>BK125</f>
        <v>0</v>
      </c>
      <c r="K125" s="37"/>
      <c r="L125" s="41"/>
      <c r="M125" s="100"/>
      <c r="N125" s="204"/>
      <c r="O125" s="101"/>
      <c r="P125" s="205">
        <f>P126</f>
        <v>0</v>
      </c>
      <c r="Q125" s="101"/>
      <c r="R125" s="205">
        <f>R126</f>
        <v>0</v>
      </c>
      <c r="S125" s="101"/>
      <c r="T125" s="206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155</v>
      </c>
      <c r="BK125" s="207">
        <f>BK126</f>
        <v>0</v>
      </c>
    </row>
    <row r="126" s="12" customFormat="1" ht="25.92" customHeight="1">
      <c r="A126" s="12"/>
      <c r="B126" s="208"/>
      <c r="C126" s="209"/>
      <c r="D126" s="210" t="s">
        <v>72</v>
      </c>
      <c r="E126" s="211" t="s">
        <v>146</v>
      </c>
      <c r="F126" s="211" t="s">
        <v>3022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P127+P138+P140+P155+P161+P165+P170+P176</f>
        <v>0</v>
      </c>
      <c r="Q126" s="216"/>
      <c r="R126" s="217">
        <f>R127+R138+R140+R155+R161+R165+R170+R176</f>
        <v>0</v>
      </c>
      <c r="S126" s="216"/>
      <c r="T126" s="218">
        <f>T127+T138+T140+T155+T161+T165+T170+T176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9" t="s">
        <v>202</v>
      </c>
      <c r="AT126" s="220" t="s">
        <v>72</v>
      </c>
      <c r="AU126" s="220" t="s">
        <v>73</v>
      </c>
      <c r="AY126" s="219" t="s">
        <v>182</v>
      </c>
      <c r="BK126" s="221">
        <f>BK127+BK138+BK140+BK155+BK161+BK165+BK170+BK176</f>
        <v>0</v>
      </c>
    </row>
    <row r="127" s="12" customFormat="1" ht="22.8" customHeight="1">
      <c r="A127" s="12"/>
      <c r="B127" s="208"/>
      <c r="C127" s="209"/>
      <c r="D127" s="210" t="s">
        <v>72</v>
      </c>
      <c r="E127" s="222" t="s">
        <v>3023</v>
      </c>
      <c r="F127" s="222" t="s">
        <v>3024</v>
      </c>
      <c r="G127" s="209"/>
      <c r="H127" s="209"/>
      <c r="I127" s="212"/>
      <c r="J127" s="223">
        <f>BK127</f>
        <v>0</v>
      </c>
      <c r="K127" s="209"/>
      <c r="L127" s="214"/>
      <c r="M127" s="215"/>
      <c r="N127" s="216"/>
      <c r="O127" s="216"/>
      <c r="P127" s="217">
        <f>SUM(P128:P137)</f>
        <v>0</v>
      </c>
      <c r="Q127" s="216"/>
      <c r="R127" s="217">
        <f>SUM(R128:R137)</f>
        <v>0</v>
      </c>
      <c r="S127" s="216"/>
      <c r="T127" s="218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9" t="s">
        <v>202</v>
      </c>
      <c r="AT127" s="220" t="s">
        <v>72</v>
      </c>
      <c r="AU127" s="220" t="s">
        <v>80</v>
      </c>
      <c r="AY127" s="219" t="s">
        <v>182</v>
      </c>
      <c r="BK127" s="221">
        <f>SUM(BK128:BK137)</f>
        <v>0</v>
      </c>
    </row>
    <row r="128" s="2" customFormat="1" ht="16.5" customHeight="1">
      <c r="A128" s="35"/>
      <c r="B128" s="36"/>
      <c r="C128" s="224" t="s">
        <v>80</v>
      </c>
      <c r="D128" s="224" t="s">
        <v>184</v>
      </c>
      <c r="E128" s="225" t="s">
        <v>5794</v>
      </c>
      <c r="F128" s="226" t="s">
        <v>5795</v>
      </c>
      <c r="G128" s="227" t="s">
        <v>895</v>
      </c>
      <c r="H128" s="228">
        <v>1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3027</v>
      </c>
      <c r="AT128" s="236" t="s">
        <v>184</v>
      </c>
      <c r="AU128" s="236" t="s">
        <v>82</v>
      </c>
      <c r="AY128" s="14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80</v>
      </c>
      <c r="BK128" s="237">
        <f>ROUND(I128*H128,2)</f>
        <v>0</v>
      </c>
      <c r="BL128" s="14" t="s">
        <v>3027</v>
      </c>
      <c r="BM128" s="236" t="s">
        <v>5796</v>
      </c>
    </row>
    <row r="129" s="2" customFormat="1" ht="16.5" customHeight="1">
      <c r="A129" s="35"/>
      <c r="B129" s="36"/>
      <c r="C129" s="224" t="s">
        <v>82</v>
      </c>
      <c r="D129" s="224" t="s">
        <v>184</v>
      </c>
      <c r="E129" s="225" t="s">
        <v>5797</v>
      </c>
      <c r="F129" s="226" t="s">
        <v>5798</v>
      </c>
      <c r="G129" s="227" t="s">
        <v>895</v>
      </c>
      <c r="H129" s="228">
        <v>1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38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3027</v>
      </c>
      <c r="AT129" s="236" t="s">
        <v>184</v>
      </c>
      <c r="AU129" s="236" t="s">
        <v>82</v>
      </c>
      <c r="AY129" s="14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80</v>
      </c>
      <c r="BK129" s="237">
        <f>ROUND(I129*H129,2)</f>
        <v>0</v>
      </c>
      <c r="BL129" s="14" t="s">
        <v>3027</v>
      </c>
      <c r="BM129" s="236" t="s">
        <v>5799</v>
      </c>
    </row>
    <row r="130" s="2" customFormat="1" ht="16.5" customHeight="1">
      <c r="A130" s="35"/>
      <c r="B130" s="36"/>
      <c r="C130" s="224" t="s">
        <v>194</v>
      </c>
      <c r="D130" s="224" t="s">
        <v>184</v>
      </c>
      <c r="E130" s="225" t="s">
        <v>5800</v>
      </c>
      <c r="F130" s="226" t="s">
        <v>5801</v>
      </c>
      <c r="G130" s="227" t="s">
        <v>895</v>
      </c>
      <c r="H130" s="228">
        <v>1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3027</v>
      </c>
      <c r="AT130" s="236" t="s">
        <v>184</v>
      </c>
      <c r="AU130" s="236" t="s">
        <v>82</v>
      </c>
      <c r="AY130" s="14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80</v>
      </c>
      <c r="BK130" s="237">
        <f>ROUND(I130*H130,2)</f>
        <v>0</v>
      </c>
      <c r="BL130" s="14" t="s">
        <v>3027</v>
      </c>
      <c r="BM130" s="236" t="s">
        <v>5802</v>
      </c>
    </row>
    <row r="131" s="2" customFormat="1" ht="16.5" customHeight="1">
      <c r="A131" s="35"/>
      <c r="B131" s="36"/>
      <c r="C131" s="224" t="s">
        <v>187</v>
      </c>
      <c r="D131" s="224" t="s">
        <v>184</v>
      </c>
      <c r="E131" s="225" t="s">
        <v>5803</v>
      </c>
      <c r="F131" s="226" t="s">
        <v>5804</v>
      </c>
      <c r="G131" s="227" t="s">
        <v>1177</v>
      </c>
      <c r="H131" s="228">
        <v>1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3027</v>
      </c>
      <c r="AT131" s="236" t="s">
        <v>184</v>
      </c>
      <c r="AU131" s="236" t="s">
        <v>82</v>
      </c>
      <c r="AY131" s="14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80</v>
      </c>
      <c r="BK131" s="237">
        <f>ROUND(I131*H131,2)</f>
        <v>0</v>
      </c>
      <c r="BL131" s="14" t="s">
        <v>3027</v>
      </c>
      <c r="BM131" s="236" t="s">
        <v>5805</v>
      </c>
    </row>
    <row r="132" s="2" customFormat="1" ht="16.5" customHeight="1">
      <c r="A132" s="35"/>
      <c r="B132" s="36"/>
      <c r="C132" s="224" t="s">
        <v>202</v>
      </c>
      <c r="D132" s="224" t="s">
        <v>184</v>
      </c>
      <c r="E132" s="225" t="s">
        <v>5806</v>
      </c>
      <c r="F132" s="226" t="s">
        <v>5807</v>
      </c>
      <c r="G132" s="227" t="s">
        <v>1177</v>
      </c>
      <c r="H132" s="228">
        <v>1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3027</v>
      </c>
      <c r="AT132" s="236" t="s">
        <v>184</v>
      </c>
      <c r="AU132" s="236" t="s">
        <v>82</v>
      </c>
      <c r="AY132" s="14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80</v>
      </c>
      <c r="BK132" s="237">
        <f>ROUND(I132*H132,2)</f>
        <v>0</v>
      </c>
      <c r="BL132" s="14" t="s">
        <v>3027</v>
      </c>
      <c r="BM132" s="236" t="s">
        <v>5808</v>
      </c>
    </row>
    <row r="133" s="2" customFormat="1" ht="16.5" customHeight="1">
      <c r="A133" s="35"/>
      <c r="B133" s="36"/>
      <c r="C133" s="224" t="s">
        <v>206</v>
      </c>
      <c r="D133" s="224" t="s">
        <v>184</v>
      </c>
      <c r="E133" s="225" t="s">
        <v>5809</v>
      </c>
      <c r="F133" s="226" t="s">
        <v>5810</v>
      </c>
      <c r="G133" s="227" t="s">
        <v>1177</v>
      </c>
      <c r="H133" s="228">
        <v>1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3027</v>
      </c>
      <c r="AT133" s="236" t="s">
        <v>184</v>
      </c>
      <c r="AU133" s="236" t="s">
        <v>82</v>
      </c>
      <c r="AY133" s="14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80</v>
      </c>
      <c r="BK133" s="237">
        <f>ROUND(I133*H133,2)</f>
        <v>0</v>
      </c>
      <c r="BL133" s="14" t="s">
        <v>3027</v>
      </c>
      <c r="BM133" s="236" t="s">
        <v>5811</v>
      </c>
    </row>
    <row r="134" s="2" customFormat="1" ht="16.5" customHeight="1">
      <c r="A134" s="35"/>
      <c r="B134" s="36"/>
      <c r="C134" s="224" t="s">
        <v>210</v>
      </c>
      <c r="D134" s="224" t="s">
        <v>184</v>
      </c>
      <c r="E134" s="225" t="s">
        <v>3025</v>
      </c>
      <c r="F134" s="226" t="s">
        <v>5812</v>
      </c>
      <c r="G134" s="227" t="s">
        <v>1177</v>
      </c>
      <c r="H134" s="228">
        <v>1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3027</v>
      </c>
      <c r="AT134" s="236" t="s">
        <v>184</v>
      </c>
      <c r="AU134" s="236" t="s">
        <v>82</v>
      </c>
      <c r="AY134" s="14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80</v>
      </c>
      <c r="BK134" s="237">
        <f>ROUND(I134*H134,2)</f>
        <v>0</v>
      </c>
      <c r="BL134" s="14" t="s">
        <v>3027</v>
      </c>
      <c r="BM134" s="236" t="s">
        <v>5813</v>
      </c>
    </row>
    <row r="135" s="2" customFormat="1" ht="24.15" customHeight="1">
      <c r="A135" s="35"/>
      <c r="B135" s="36"/>
      <c r="C135" s="224" t="s">
        <v>214</v>
      </c>
      <c r="D135" s="224" t="s">
        <v>184</v>
      </c>
      <c r="E135" s="225" t="s">
        <v>3029</v>
      </c>
      <c r="F135" s="226" t="s">
        <v>5814</v>
      </c>
      <c r="G135" s="227" t="s">
        <v>895</v>
      </c>
      <c r="H135" s="228">
        <v>1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3027</v>
      </c>
      <c r="AT135" s="236" t="s">
        <v>184</v>
      </c>
      <c r="AU135" s="236" t="s">
        <v>82</v>
      </c>
      <c r="AY135" s="14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80</v>
      </c>
      <c r="BK135" s="237">
        <f>ROUND(I135*H135,2)</f>
        <v>0</v>
      </c>
      <c r="BL135" s="14" t="s">
        <v>3027</v>
      </c>
      <c r="BM135" s="236" t="s">
        <v>5815</v>
      </c>
    </row>
    <row r="136" s="2" customFormat="1" ht="16.5" customHeight="1">
      <c r="A136" s="35"/>
      <c r="B136" s="36"/>
      <c r="C136" s="224" t="s">
        <v>189</v>
      </c>
      <c r="D136" s="224" t="s">
        <v>184</v>
      </c>
      <c r="E136" s="225" t="s">
        <v>5816</v>
      </c>
      <c r="F136" s="226" t="s">
        <v>5817</v>
      </c>
      <c r="G136" s="227" t="s">
        <v>895</v>
      </c>
      <c r="H136" s="228">
        <v>1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3027</v>
      </c>
      <c r="AT136" s="236" t="s">
        <v>184</v>
      </c>
      <c r="AU136" s="236" t="s">
        <v>82</v>
      </c>
      <c r="AY136" s="14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80</v>
      </c>
      <c r="BK136" s="237">
        <f>ROUND(I136*H136,2)</f>
        <v>0</v>
      </c>
      <c r="BL136" s="14" t="s">
        <v>3027</v>
      </c>
      <c r="BM136" s="236" t="s">
        <v>5818</v>
      </c>
    </row>
    <row r="137" s="2" customFormat="1" ht="16.5" customHeight="1">
      <c r="A137" s="35"/>
      <c r="B137" s="36"/>
      <c r="C137" s="224" t="s">
        <v>136</v>
      </c>
      <c r="D137" s="224" t="s">
        <v>184</v>
      </c>
      <c r="E137" s="225" t="s">
        <v>5819</v>
      </c>
      <c r="F137" s="226" t="s">
        <v>5820</v>
      </c>
      <c r="G137" s="227" t="s">
        <v>895</v>
      </c>
      <c r="H137" s="228">
        <v>1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3027</v>
      </c>
      <c r="AT137" s="236" t="s">
        <v>184</v>
      </c>
      <c r="AU137" s="236" t="s">
        <v>82</v>
      </c>
      <c r="AY137" s="14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80</v>
      </c>
      <c r="BK137" s="237">
        <f>ROUND(I137*H137,2)</f>
        <v>0</v>
      </c>
      <c r="BL137" s="14" t="s">
        <v>3027</v>
      </c>
      <c r="BM137" s="236" t="s">
        <v>5821</v>
      </c>
    </row>
    <row r="138" s="12" customFormat="1" ht="22.8" customHeight="1">
      <c r="A138" s="12"/>
      <c r="B138" s="208"/>
      <c r="C138" s="209"/>
      <c r="D138" s="210" t="s">
        <v>72</v>
      </c>
      <c r="E138" s="222" t="s">
        <v>5822</v>
      </c>
      <c r="F138" s="222" t="s">
        <v>5823</v>
      </c>
      <c r="G138" s="209"/>
      <c r="H138" s="209"/>
      <c r="I138" s="212"/>
      <c r="J138" s="223">
        <f>BK138</f>
        <v>0</v>
      </c>
      <c r="K138" s="209"/>
      <c r="L138" s="214"/>
      <c r="M138" s="215"/>
      <c r="N138" s="216"/>
      <c r="O138" s="216"/>
      <c r="P138" s="217">
        <f>P139</f>
        <v>0</v>
      </c>
      <c r="Q138" s="216"/>
      <c r="R138" s="217">
        <f>R139</f>
        <v>0</v>
      </c>
      <c r="S138" s="216"/>
      <c r="T138" s="21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9" t="s">
        <v>202</v>
      </c>
      <c r="AT138" s="220" t="s">
        <v>72</v>
      </c>
      <c r="AU138" s="220" t="s">
        <v>80</v>
      </c>
      <c r="AY138" s="219" t="s">
        <v>182</v>
      </c>
      <c r="BK138" s="221">
        <f>BK139</f>
        <v>0</v>
      </c>
    </row>
    <row r="139" s="2" customFormat="1" ht="16.5" customHeight="1">
      <c r="A139" s="35"/>
      <c r="B139" s="36"/>
      <c r="C139" s="224" t="s">
        <v>139</v>
      </c>
      <c r="D139" s="224" t="s">
        <v>184</v>
      </c>
      <c r="E139" s="225" t="s">
        <v>5824</v>
      </c>
      <c r="F139" s="226" t="s">
        <v>5825</v>
      </c>
      <c r="G139" s="227" t="s">
        <v>895</v>
      </c>
      <c r="H139" s="228">
        <v>1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3027</v>
      </c>
      <c r="AT139" s="236" t="s">
        <v>184</v>
      </c>
      <c r="AU139" s="236" t="s">
        <v>82</v>
      </c>
      <c r="AY139" s="14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80</v>
      </c>
      <c r="BK139" s="237">
        <f>ROUND(I139*H139,2)</f>
        <v>0</v>
      </c>
      <c r="BL139" s="14" t="s">
        <v>3027</v>
      </c>
      <c r="BM139" s="236" t="s">
        <v>5826</v>
      </c>
    </row>
    <row r="140" s="12" customFormat="1" ht="22.8" customHeight="1">
      <c r="A140" s="12"/>
      <c r="B140" s="208"/>
      <c r="C140" s="209"/>
      <c r="D140" s="210" t="s">
        <v>72</v>
      </c>
      <c r="E140" s="222" t="s">
        <v>5827</v>
      </c>
      <c r="F140" s="222" t="s">
        <v>5828</v>
      </c>
      <c r="G140" s="209"/>
      <c r="H140" s="209"/>
      <c r="I140" s="212"/>
      <c r="J140" s="223">
        <f>BK140</f>
        <v>0</v>
      </c>
      <c r="K140" s="209"/>
      <c r="L140" s="214"/>
      <c r="M140" s="215"/>
      <c r="N140" s="216"/>
      <c r="O140" s="216"/>
      <c r="P140" s="217">
        <f>SUM(P141:P154)</f>
        <v>0</v>
      </c>
      <c r="Q140" s="216"/>
      <c r="R140" s="217">
        <f>SUM(R141:R154)</f>
        <v>0</v>
      </c>
      <c r="S140" s="216"/>
      <c r="T140" s="218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9" t="s">
        <v>202</v>
      </c>
      <c r="AT140" s="220" t="s">
        <v>72</v>
      </c>
      <c r="AU140" s="220" t="s">
        <v>80</v>
      </c>
      <c r="AY140" s="219" t="s">
        <v>182</v>
      </c>
      <c r="BK140" s="221">
        <f>SUM(BK141:BK154)</f>
        <v>0</v>
      </c>
    </row>
    <row r="141" s="2" customFormat="1" ht="21.75" customHeight="1">
      <c r="A141" s="35"/>
      <c r="B141" s="36"/>
      <c r="C141" s="224" t="s">
        <v>8</v>
      </c>
      <c r="D141" s="224" t="s">
        <v>184</v>
      </c>
      <c r="E141" s="225" t="s">
        <v>5829</v>
      </c>
      <c r="F141" s="226" t="s">
        <v>5830</v>
      </c>
      <c r="G141" s="227" t="s">
        <v>895</v>
      </c>
      <c r="H141" s="228">
        <v>1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3027</v>
      </c>
      <c r="AT141" s="236" t="s">
        <v>184</v>
      </c>
      <c r="AU141" s="236" t="s">
        <v>82</v>
      </c>
      <c r="AY141" s="14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80</v>
      </c>
      <c r="BK141" s="237">
        <f>ROUND(I141*H141,2)</f>
        <v>0</v>
      </c>
      <c r="BL141" s="14" t="s">
        <v>3027</v>
      </c>
      <c r="BM141" s="236" t="s">
        <v>5831</v>
      </c>
    </row>
    <row r="142" s="2" customFormat="1" ht="16.5" customHeight="1">
      <c r="A142" s="35"/>
      <c r="B142" s="36"/>
      <c r="C142" s="224" t="s">
        <v>142</v>
      </c>
      <c r="D142" s="224" t="s">
        <v>184</v>
      </c>
      <c r="E142" s="225" t="s">
        <v>5832</v>
      </c>
      <c r="F142" s="226" t="s">
        <v>5833</v>
      </c>
      <c r="G142" s="227" t="s">
        <v>5834</v>
      </c>
      <c r="H142" s="228">
        <v>270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3027</v>
      </c>
      <c r="AT142" s="236" t="s">
        <v>184</v>
      </c>
      <c r="AU142" s="236" t="s">
        <v>82</v>
      </c>
      <c r="AY142" s="14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80</v>
      </c>
      <c r="BK142" s="237">
        <f>ROUND(I142*H142,2)</f>
        <v>0</v>
      </c>
      <c r="BL142" s="14" t="s">
        <v>3027</v>
      </c>
      <c r="BM142" s="236" t="s">
        <v>5835</v>
      </c>
    </row>
    <row r="143" s="2" customFormat="1" ht="21.75" customHeight="1">
      <c r="A143" s="35"/>
      <c r="B143" s="36"/>
      <c r="C143" s="224" t="s">
        <v>145</v>
      </c>
      <c r="D143" s="224" t="s">
        <v>184</v>
      </c>
      <c r="E143" s="225" t="s">
        <v>5836</v>
      </c>
      <c r="F143" s="226" t="s">
        <v>5837</v>
      </c>
      <c r="G143" s="227" t="s">
        <v>895</v>
      </c>
      <c r="H143" s="228">
        <v>1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3027</v>
      </c>
      <c r="AT143" s="236" t="s">
        <v>184</v>
      </c>
      <c r="AU143" s="236" t="s">
        <v>82</v>
      </c>
      <c r="AY143" s="14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80</v>
      </c>
      <c r="BK143" s="237">
        <f>ROUND(I143*H143,2)</f>
        <v>0</v>
      </c>
      <c r="BL143" s="14" t="s">
        <v>3027</v>
      </c>
      <c r="BM143" s="236" t="s">
        <v>5838</v>
      </c>
    </row>
    <row r="144" s="2" customFormat="1" ht="16.5" customHeight="1">
      <c r="A144" s="35"/>
      <c r="B144" s="36"/>
      <c r="C144" s="224" t="s">
        <v>238</v>
      </c>
      <c r="D144" s="224" t="s">
        <v>184</v>
      </c>
      <c r="E144" s="225" t="s">
        <v>5839</v>
      </c>
      <c r="F144" s="226" t="s">
        <v>5840</v>
      </c>
      <c r="G144" s="227" t="s">
        <v>895</v>
      </c>
      <c r="H144" s="228">
        <v>1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3027</v>
      </c>
      <c r="AT144" s="236" t="s">
        <v>184</v>
      </c>
      <c r="AU144" s="236" t="s">
        <v>82</v>
      </c>
      <c r="AY144" s="14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80</v>
      </c>
      <c r="BK144" s="237">
        <f>ROUND(I144*H144,2)</f>
        <v>0</v>
      </c>
      <c r="BL144" s="14" t="s">
        <v>3027</v>
      </c>
      <c r="BM144" s="236" t="s">
        <v>5841</v>
      </c>
    </row>
    <row r="145" s="2" customFormat="1" ht="16.5" customHeight="1">
      <c r="A145" s="35"/>
      <c r="B145" s="36"/>
      <c r="C145" s="224" t="s">
        <v>243</v>
      </c>
      <c r="D145" s="224" t="s">
        <v>184</v>
      </c>
      <c r="E145" s="225" t="s">
        <v>5842</v>
      </c>
      <c r="F145" s="226" t="s">
        <v>5843</v>
      </c>
      <c r="G145" s="227" t="s">
        <v>895</v>
      </c>
      <c r="H145" s="228">
        <v>1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3027</v>
      </c>
      <c r="AT145" s="236" t="s">
        <v>184</v>
      </c>
      <c r="AU145" s="236" t="s">
        <v>82</v>
      </c>
      <c r="AY145" s="14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80</v>
      </c>
      <c r="BK145" s="237">
        <f>ROUND(I145*H145,2)</f>
        <v>0</v>
      </c>
      <c r="BL145" s="14" t="s">
        <v>3027</v>
      </c>
      <c r="BM145" s="236" t="s">
        <v>5844</v>
      </c>
    </row>
    <row r="146" s="2" customFormat="1" ht="16.5" customHeight="1">
      <c r="A146" s="35"/>
      <c r="B146" s="36"/>
      <c r="C146" s="224" t="s">
        <v>247</v>
      </c>
      <c r="D146" s="224" t="s">
        <v>184</v>
      </c>
      <c r="E146" s="225" t="s">
        <v>5845</v>
      </c>
      <c r="F146" s="226" t="s">
        <v>5846</v>
      </c>
      <c r="G146" s="227" t="s">
        <v>895</v>
      </c>
      <c r="H146" s="228">
        <v>1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3027</v>
      </c>
      <c r="AT146" s="236" t="s">
        <v>184</v>
      </c>
      <c r="AU146" s="236" t="s">
        <v>82</v>
      </c>
      <c r="AY146" s="14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80</v>
      </c>
      <c r="BK146" s="237">
        <f>ROUND(I146*H146,2)</f>
        <v>0</v>
      </c>
      <c r="BL146" s="14" t="s">
        <v>3027</v>
      </c>
      <c r="BM146" s="236" t="s">
        <v>5847</v>
      </c>
    </row>
    <row r="147" s="2" customFormat="1" ht="16.5" customHeight="1">
      <c r="A147" s="35"/>
      <c r="B147" s="36"/>
      <c r="C147" s="224" t="s">
        <v>251</v>
      </c>
      <c r="D147" s="224" t="s">
        <v>184</v>
      </c>
      <c r="E147" s="225" t="s">
        <v>5848</v>
      </c>
      <c r="F147" s="226" t="s">
        <v>5849</v>
      </c>
      <c r="G147" s="227" t="s">
        <v>895</v>
      </c>
      <c r="H147" s="228">
        <v>1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3027</v>
      </c>
      <c r="AT147" s="236" t="s">
        <v>184</v>
      </c>
      <c r="AU147" s="236" t="s">
        <v>82</v>
      </c>
      <c r="AY147" s="14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80</v>
      </c>
      <c r="BK147" s="237">
        <f>ROUND(I147*H147,2)</f>
        <v>0</v>
      </c>
      <c r="BL147" s="14" t="s">
        <v>3027</v>
      </c>
      <c r="BM147" s="236" t="s">
        <v>5850</v>
      </c>
    </row>
    <row r="148" s="2" customFormat="1" ht="16.5" customHeight="1">
      <c r="A148" s="35"/>
      <c r="B148" s="36"/>
      <c r="C148" s="224" t="s">
        <v>255</v>
      </c>
      <c r="D148" s="224" t="s">
        <v>184</v>
      </c>
      <c r="E148" s="225" t="s">
        <v>5851</v>
      </c>
      <c r="F148" s="226" t="s">
        <v>5852</v>
      </c>
      <c r="G148" s="227" t="s">
        <v>895</v>
      </c>
      <c r="H148" s="228">
        <v>1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3027</v>
      </c>
      <c r="AT148" s="236" t="s">
        <v>184</v>
      </c>
      <c r="AU148" s="236" t="s">
        <v>82</v>
      </c>
      <c r="AY148" s="14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80</v>
      </c>
      <c r="BK148" s="237">
        <f>ROUND(I148*H148,2)</f>
        <v>0</v>
      </c>
      <c r="BL148" s="14" t="s">
        <v>3027</v>
      </c>
      <c r="BM148" s="236" t="s">
        <v>5853</v>
      </c>
    </row>
    <row r="149" s="2" customFormat="1" ht="16.5" customHeight="1">
      <c r="A149" s="35"/>
      <c r="B149" s="36"/>
      <c r="C149" s="224" t="s">
        <v>259</v>
      </c>
      <c r="D149" s="224" t="s">
        <v>184</v>
      </c>
      <c r="E149" s="225" t="s">
        <v>5854</v>
      </c>
      <c r="F149" s="226" t="s">
        <v>5855</v>
      </c>
      <c r="G149" s="227" t="s">
        <v>895</v>
      </c>
      <c r="H149" s="228">
        <v>1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3027</v>
      </c>
      <c r="AT149" s="236" t="s">
        <v>184</v>
      </c>
      <c r="AU149" s="236" t="s">
        <v>82</v>
      </c>
      <c r="AY149" s="14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80</v>
      </c>
      <c r="BK149" s="237">
        <f>ROUND(I149*H149,2)</f>
        <v>0</v>
      </c>
      <c r="BL149" s="14" t="s">
        <v>3027</v>
      </c>
      <c r="BM149" s="236" t="s">
        <v>5856</v>
      </c>
    </row>
    <row r="150" s="2" customFormat="1" ht="16.5" customHeight="1">
      <c r="A150" s="35"/>
      <c r="B150" s="36"/>
      <c r="C150" s="224" t="s">
        <v>7</v>
      </c>
      <c r="D150" s="224" t="s">
        <v>184</v>
      </c>
      <c r="E150" s="225" t="s">
        <v>5857</v>
      </c>
      <c r="F150" s="226" t="s">
        <v>5858</v>
      </c>
      <c r="G150" s="227" t="s">
        <v>895</v>
      </c>
      <c r="H150" s="228">
        <v>1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3027</v>
      </c>
      <c r="AT150" s="236" t="s">
        <v>184</v>
      </c>
      <c r="AU150" s="236" t="s">
        <v>82</v>
      </c>
      <c r="AY150" s="14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80</v>
      </c>
      <c r="BK150" s="237">
        <f>ROUND(I150*H150,2)</f>
        <v>0</v>
      </c>
      <c r="BL150" s="14" t="s">
        <v>3027</v>
      </c>
      <c r="BM150" s="236" t="s">
        <v>5859</v>
      </c>
    </row>
    <row r="151" s="2" customFormat="1" ht="16.5" customHeight="1">
      <c r="A151" s="35"/>
      <c r="B151" s="36"/>
      <c r="C151" s="224" t="s">
        <v>266</v>
      </c>
      <c r="D151" s="224" t="s">
        <v>184</v>
      </c>
      <c r="E151" s="225" t="s">
        <v>5860</v>
      </c>
      <c r="F151" s="226" t="s">
        <v>5861</v>
      </c>
      <c r="G151" s="227" t="s">
        <v>895</v>
      </c>
      <c r="H151" s="228">
        <v>1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3027</v>
      </c>
      <c r="AT151" s="236" t="s">
        <v>184</v>
      </c>
      <c r="AU151" s="236" t="s">
        <v>82</v>
      </c>
      <c r="AY151" s="14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80</v>
      </c>
      <c r="BK151" s="237">
        <f>ROUND(I151*H151,2)</f>
        <v>0</v>
      </c>
      <c r="BL151" s="14" t="s">
        <v>3027</v>
      </c>
      <c r="BM151" s="236" t="s">
        <v>5862</v>
      </c>
    </row>
    <row r="152" s="2" customFormat="1" ht="16.5" customHeight="1">
      <c r="A152" s="35"/>
      <c r="B152" s="36"/>
      <c r="C152" s="224" t="s">
        <v>270</v>
      </c>
      <c r="D152" s="224" t="s">
        <v>184</v>
      </c>
      <c r="E152" s="225" t="s">
        <v>5863</v>
      </c>
      <c r="F152" s="226" t="s">
        <v>5864</v>
      </c>
      <c r="G152" s="227" t="s">
        <v>895</v>
      </c>
      <c r="H152" s="228">
        <v>1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3027</v>
      </c>
      <c r="AT152" s="236" t="s">
        <v>184</v>
      </c>
      <c r="AU152" s="236" t="s">
        <v>82</v>
      </c>
      <c r="AY152" s="14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80</v>
      </c>
      <c r="BK152" s="237">
        <f>ROUND(I152*H152,2)</f>
        <v>0</v>
      </c>
      <c r="BL152" s="14" t="s">
        <v>3027</v>
      </c>
      <c r="BM152" s="236" t="s">
        <v>5865</v>
      </c>
    </row>
    <row r="153" s="2" customFormat="1" ht="16.5" customHeight="1">
      <c r="A153" s="35"/>
      <c r="B153" s="36"/>
      <c r="C153" s="224" t="s">
        <v>274</v>
      </c>
      <c r="D153" s="224" t="s">
        <v>184</v>
      </c>
      <c r="E153" s="225" t="s">
        <v>5866</v>
      </c>
      <c r="F153" s="226" t="s">
        <v>5867</v>
      </c>
      <c r="G153" s="227" t="s">
        <v>895</v>
      </c>
      <c r="H153" s="228">
        <v>1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3027</v>
      </c>
      <c r="AT153" s="236" t="s">
        <v>184</v>
      </c>
      <c r="AU153" s="236" t="s">
        <v>82</v>
      </c>
      <c r="AY153" s="14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80</v>
      </c>
      <c r="BK153" s="237">
        <f>ROUND(I153*H153,2)</f>
        <v>0</v>
      </c>
      <c r="BL153" s="14" t="s">
        <v>3027</v>
      </c>
      <c r="BM153" s="236" t="s">
        <v>5868</v>
      </c>
    </row>
    <row r="154" s="2" customFormat="1" ht="16.5" customHeight="1">
      <c r="A154" s="35"/>
      <c r="B154" s="36"/>
      <c r="C154" s="224" t="s">
        <v>278</v>
      </c>
      <c r="D154" s="224" t="s">
        <v>184</v>
      </c>
      <c r="E154" s="225" t="s">
        <v>5869</v>
      </c>
      <c r="F154" s="226" t="s">
        <v>5870</v>
      </c>
      <c r="G154" s="227" t="s">
        <v>895</v>
      </c>
      <c r="H154" s="228">
        <v>1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3027</v>
      </c>
      <c r="AT154" s="236" t="s">
        <v>184</v>
      </c>
      <c r="AU154" s="236" t="s">
        <v>82</v>
      </c>
      <c r="AY154" s="14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80</v>
      </c>
      <c r="BK154" s="237">
        <f>ROUND(I154*H154,2)</f>
        <v>0</v>
      </c>
      <c r="BL154" s="14" t="s">
        <v>3027</v>
      </c>
      <c r="BM154" s="236" t="s">
        <v>5871</v>
      </c>
    </row>
    <row r="155" s="12" customFormat="1" ht="22.8" customHeight="1">
      <c r="A155" s="12"/>
      <c r="B155" s="208"/>
      <c r="C155" s="209"/>
      <c r="D155" s="210" t="s">
        <v>72</v>
      </c>
      <c r="E155" s="222" t="s">
        <v>5872</v>
      </c>
      <c r="F155" s="222" t="s">
        <v>5873</v>
      </c>
      <c r="G155" s="209"/>
      <c r="H155" s="209"/>
      <c r="I155" s="212"/>
      <c r="J155" s="223">
        <f>BK155</f>
        <v>0</v>
      </c>
      <c r="K155" s="209"/>
      <c r="L155" s="214"/>
      <c r="M155" s="215"/>
      <c r="N155" s="216"/>
      <c r="O155" s="216"/>
      <c r="P155" s="217">
        <f>SUM(P156:P160)</f>
        <v>0</v>
      </c>
      <c r="Q155" s="216"/>
      <c r="R155" s="217">
        <f>SUM(R156:R160)</f>
        <v>0</v>
      </c>
      <c r="S155" s="216"/>
      <c r="T155" s="218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9" t="s">
        <v>202</v>
      </c>
      <c r="AT155" s="220" t="s">
        <v>72</v>
      </c>
      <c r="AU155" s="220" t="s">
        <v>80</v>
      </c>
      <c r="AY155" s="219" t="s">
        <v>182</v>
      </c>
      <c r="BK155" s="221">
        <f>SUM(BK156:BK160)</f>
        <v>0</v>
      </c>
    </row>
    <row r="156" s="2" customFormat="1" ht="16.5" customHeight="1">
      <c r="A156" s="35"/>
      <c r="B156" s="36"/>
      <c r="C156" s="224" t="s">
        <v>282</v>
      </c>
      <c r="D156" s="224" t="s">
        <v>184</v>
      </c>
      <c r="E156" s="225" t="s">
        <v>5874</v>
      </c>
      <c r="F156" s="226" t="s">
        <v>5875</v>
      </c>
      <c r="G156" s="227" t="s">
        <v>895</v>
      </c>
      <c r="H156" s="228">
        <v>1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3027</v>
      </c>
      <c r="AT156" s="236" t="s">
        <v>184</v>
      </c>
      <c r="AU156" s="236" t="s">
        <v>82</v>
      </c>
      <c r="AY156" s="14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80</v>
      </c>
      <c r="BK156" s="237">
        <f>ROUND(I156*H156,2)</f>
        <v>0</v>
      </c>
      <c r="BL156" s="14" t="s">
        <v>3027</v>
      </c>
      <c r="BM156" s="236" t="s">
        <v>5876</v>
      </c>
    </row>
    <row r="157" s="2" customFormat="1" ht="16.5" customHeight="1">
      <c r="A157" s="35"/>
      <c r="B157" s="36"/>
      <c r="C157" s="224" t="s">
        <v>286</v>
      </c>
      <c r="D157" s="224" t="s">
        <v>184</v>
      </c>
      <c r="E157" s="225" t="s">
        <v>5877</v>
      </c>
      <c r="F157" s="226" t="s">
        <v>5878</v>
      </c>
      <c r="G157" s="227" t="s">
        <v>5879</v>
      </c>
      <c r="H157" s="228">
        <v>1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3027</v>
      </c>
      <c r="AT157" s="236" t="s">
        <v>184</v>
      </c>
      <c r="AU157" s="236" t="s">
        <v>82</v>
      </c>
      <c r="AY157" s="14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80</v>
      </c>
      <c r="BK157" s="237">
        <f>ROUND(I157*H157,2)</f>
        <v>0</v>
      </c>
      <c r="BL157" s="14" t="s">
        <v>3027</v>
      </c>
      <c r="BM157" s="236" t="s">
        <v>5880</v>
      </c>
    </row>
    <row r="158" s="2" customFormat="1" ht="16.5" customHeight="1">
      <c r="A158" s="35"/>
      <c r="B158" s="36"/>
      <c r="C158" s="224" t="s">
        <v>290</v>
      </c>
      <c r="D158" s="224" t="s">
        <v>184</v>
      </c>
      <c r="E158" s="225" t="s">
        <v>5881</v>
      </c>
      <c r="F158" s="226" t="s">
        <v>5882</v>
      </c>
      <c r="G158" s="227" t="s">
        <v>895</v>
      </c>
      <c r="H158" s="228">
        <v>1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3027</v>
      </c>
      <c r="AT158" s="236" t="s">
        <v>184</v>
      </c>
      <c r="AU158" s="236" t="s">
        <v>82</v>
      </c>
      <c r="AY158" s="14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80</v>
      </c>
      <c r="BK158" s="237">
        <f>ROUND(I158*H158,2)</f>
        <v>0</v>
      </c>
      <c r="BL158" s="14" t="s">
        <v>3027</v>
      </c>
      <c r="BM158" s="236" t="s">
        <v>5883</v>
      </c>
    </row>
    <row r="159" s="2" customFormat="1" ht="16.5" customHeight="1">
      <c r="A159" s="35"/>
      <c r="B159" s="36"/>
      <c r="C159" s="224" t="s">
        <v>294</v>
      </c>
      <c r="D159" s="224" t="s">
        <v>184</v>
      </c>
      <c r="E159" s="225" t="s">
        <v>5884</v>
      </c>
      <c r="F159" s="226" t="s">
        <v>5885</v>
      </c>
      <c r="G159" s="227" t="s">
        <v>895</v>
      </c>
      <c r="H159" s="228">
        <v>1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3027</v>
      </c>
      <c r="AT159" s="236" t="s">
        <v>184</v>
      </c>
      <c r="AU159" s="236" t="s">
        <v>82</v>
      </c>
      <c r="AY159" s="14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80</v>
      </c>
      <c r="BK159" s="237">
        <f>ROUND(I159*H159,2)</f>
        <v>0</v>
      </c>
      <c r="BL159" s="14" t="s">
        <v>3027</v>
      </c>
      <c r="BM159" s="236" t="s">
        <v>5886</v>
      </c>
    </row>
    <row r="160" s="2" customFormat="1" ht="16.5" customHeight="1">
      <c r="A160" s="35"/>
      <c r="B160" s="36"/>
      <c r="C160" s="224" t="s">
        <v>298</v>
      </c>
      <c r="D160" s="224" t="s">
        <v>184</v>
      </c>
      <c r="E160" s="225" t="s">
        <v>5887</v>
      </c>
      <c r="F160" s="226" t="s">
        <v>5888</v>
      </c>
      <c r="G160" s="227" t="s">
        <v>5889</v>
      </c>
      <c r="H160" s="228">
        <v>1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3027</v>
      </c>
      <c r="AT160" s="236" t="s">
        <v>184</v>
      </c>
      <c r="AU160" s="236" t="s">
        <v>82</v>
      </c>
      <c r="AY160" s="14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80</v>
      </c>
      <c r="BK160" s="237">
        <f>ROUND(I160*H160,2)</f>
        <v>0</v>
      </c>
      <c r="BL160" s="14" t="s">
        <v>3027</v>
      </c>
      <c r="BM160" s="236" t="s">
        <v>5890</v>
      </c>
    </row>
    <row r="161" s="12" customFormat="1" ht="22.8" customHeight="1">
      <c r="A161" s="12"/>
      <c r="B161" s="208"/>
      <c r="C161" s="209"/>
      <c r="D161" s="210" t="s">
        <v>72</v>
      </c>
      <c r="E161" s="222" t="s">
        <v>5891</v>
      </c>
      <c r="F161" s="222" t="s">
        <v>5892</v>
      </c>
      <c r="G161" s="209"/>
      <c r="H161" s="209"/>
      <c r="I161" s="212"/>
      <c r="J161" s="223">
        <f>BK161</f>
        <v>0</v>
      </c>
      <c r="K161" s="209"/>
      <c r="L161" s="214"/>
      <c r="M161" s="215"/>
      <c r="N161" s="216"/>
      <c r="O161" s="216"/>
      <c r="P161" s="217">
        <f>SUM(P162:P164)</f>
        <v>0</v>
      </c>
      <c r="Q161" s="216"/>
      <c r="R161" s="217">
        <f>SUM(R162:R164)</f>
        <v>0</v>
      </c>
      <c r="S161" s="216"/>
      <c r="T161" s="218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9" t="s">
        <v>202</v>
      </c>
      <c r="AT161" s="220" t="s">
        <v>72</v>
      </c>
      <c r="AU161" s="220" t="s">
        <v>80</v>
      </c>
      <c r="AY161" s="219" t="s">
        <v>182</v>
      </c>
      <c r="BK161" s="221">
        <f>SUM(BK162:BK164)</f>
        <v>0</v>
      </c>
    </row>
    <row r="162" s="2" customFormat="1" ht="16.5" customHeight="1">
      <c r="A162" s="35"/>
      <c r="B162" s="36"/>
      <c r="C162" s="224" t="s">
        <v>302</v>
      </c>
      <c r="D162" s="224" t="s">
        <v>184</v>
      </c>
      <c r="E162" s="225" t="s">
        <v>5893</v>
      </c>
      <c r="F162" s="226" t="s">
        <v>5894</v>
      </c>
      <c r="G162" s="227" t="s">
        <v>895</v>
      </c>
      <c r="H162" s="228">
        <v>1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3027</v>
      </c>
      <c r="AT162" s="236" t="s">
        <v>184</v>
      </c>
      <c r="AU162" s="236" t="s">
        <v>82</v>
      </c>
      <c r="AY162" s="14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80</v>
      </c>
      <c r="BK162" s="237">
        <f>ROUND(I162*H162,2)</f>
        <v>0</v>
      </c>
      <c r="BL162" s="14" t="s">
        <v>3027</v>
      </c>
      <c r="BM162" s="236" t="s">
        <v>5895</v>
      </c>
    </row>
    <row r="163" s="2" customFormat="1" ht="16.5" customHeight="1">
      <c r="A163" s="35"/>
      <c r="B163" s="36"/>
      <c r="C163" s="224" t="s">
        <v>308</v>
      </c>
      <c r="D163" s="224" t="s">
        <v>184</v>
      </c>
      <c r="E163" s="225" t="s">
        <v>5896</v>
      </c>
      <c r="F163" s="226" t="s">
        <v>5897</v>
      </c>
      <c r="G163" s="227" t="s">
        <v>895</v>
      </c>
      <c r="H163" s="228">
        <v>1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3027</v>
      </c>
      <c r="AT163" s="236" t="s">
        <v>184</v>
      </c>
      <c r="AU163" s="236" t="s">
        <v>82</v>
      </c>
      <c r="AY163" s="14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80</v>
      </c>
      <c r="BK163" s="237">
        <f>ROUND(I163*H163,2)</f>
        <v>0</v>
      </c>
      <c r="BL163" s="14" t="s">
        <v>3027</v>
      </c>
      <c r="BM163" s="236" t="s">
        <v>5898</v>
      </c>
    </row>
    <row r="164" s="2" customFormat="1" ht="16.5" customHeight="1">
      <c r="A164" s="35"/>
      <c r="B164" s="36"/>
      <c r="C164" s="224" t="s">
        <v>312</v>
      </c>
      <c r="D164" s="224" t="s">
        <v>184</v>
      </c>
      <c r="E164" s="225" t="s">
        <v>5899</v>
      </c>
      <c r="F164" s="226" t="s">
        <v>5900</v>
      </c>
      <c r="G164" s="227" t="s">
        <v>895</v>
      </c>
      <c r="H164" s="228">
        <v>1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3027</v>
      </c>
      <c r="AT164" s="236" t="s">
        <v>184</v>
      </c>
      <c r="AU164" s="236" t="s">
        <v>82</v>
      </c>
      <c r="AY164" s="14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80</v>
      </c>
      <c r="BK164" s="237">
        <f>ROUND(I164*H164,2)</f>
        <v>0</v>
      </c>
      <c r="BL164" s="14" t="s">
        <v>3027</v>
      </c>
      <c r="BM164" s="236" t="s">
        <v>5901</v>
      </c>
    </row>
    <row r="165" s="12" customFormat="1" ht="22.8" customHeight="1">
      <c r="A165" s="12"/>
      <c r="B165" s="208"/>
      <c r="C165" s="209"/>
      <c r="D165" s="210" t="s">
        <v>72</v>
      </c>
      <c r="E165" s="222" t="s">
        <v>5902</v>
      </c>
      <c r="F165" s="222" t="s">
        <v>5903</v>
      </c>
      <c r="G165" s="209"/>
      <c r="H165" s="209"/>
      <c r="I165" s="212"/>
      <c r="J165" s="223">
        <f>BK165</f>
        <v>0</v>
      </c>
      <c r="K165" s="209"/>
      <c r="L165" s="214"/>
      <c r="M165" s="215"/>
      <c r="N165" s="216"/>
      <c r="O165" s="216"/>
      <c r="P165" s="217">
        <f>SUM(P166:P169)</f>
        <v>0</v>
      </c>
      <c r="Q165" s="216"/>
      <c r="R165" s="217">
        <f>SUM(R166:R169)</f>
        <v>0</v>
      </c>
      <c r="S165" s="216"/>
      <c r="T165" s="218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9" t="s">
        <v>202</v>
      </c>
      <c r="AT165" s="220" t="s">
        <v>72</v>
      </c>
      <c r="AU165" s="220" t="s">
        <v>80</v>
      </c>
      <c r="AY165" s="219" t="s">
        <v>182</v>
      </c>
      <c r="BK165" s="221">
        <f>SUM(BK166:BK169)</f>
        <v>0</v>
      </c>
    </row>
    <row r="166" s="2" customFormat="1" ht="16.5" customHeight="1">
      <c r="A166" s="35"/>
      <c r="B166" s="36"/>
      <c r="C166" s="224" t="s">
        <v>316</v>
      </c>
      <c r="D166" s="224" t="s">
        <v>184</v>
      </c>
      <c r="E166" s="225" t="s">
        <v>5904</v>
      </c>
      <c r="F166" s="226" t="s">
        <v>5905</v>
      </c>
      <c r="G166" s="227" t="s">
        <v>895</v>
      </c>
      <c r="H166" s="228">
        <v>1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3027</v>
      </c>
      <c r="AT166" s="236" t="s">
        <v>184</v>
      </c>
      <c r="AU166" s="236" t="s">
        <v>82</v>
      </c>
      <c r="AY166" s="14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80</v>
      </c>
      <c r="BK166" s="237">
        <f>ROUND(I166*H166,2)</f>
        <v>0</v>
      </c>
      <c r="BL166" s="14" t="s">
        <v>3027</v>
      </c>
      <c r="BM166" s="236" t="s">
        <v>5906</v>
      </c>
    </row>
    <row r="167" s="2" customFormat="1" ht="16.5" customHeight="1">
      <c r="A167" s="35"/>
      <c r="B167" s="36"/>
      <c r="C167" s="224" t="s">
        <v>320</v>
      </c>
      <c r="D167" s="224" t="s">
        <v>184</v>
      </c>
      <c r="E167" s="225" t="s">
        <v>5907</v>
      </c>
      <c r="F167" s="226" t="s">
        <v>5908</v>
      </c>
      <c r="G167" s="227" t="s">
        <v>1177</v>
      </c>
      <c r="H167" s="228">
        <v>1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38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3027</v>
      </c>
      <c r="AT167" s="236" t="s">
        <v>184</v>
      </c>
      <c r="AU167" s="236" t="s">
        <v>82</v>
      </c>
      <c r="AY167" s="14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80</v>
      </c>
      <c r="BK167" s="237">
        <f>ROUND(I167*H167,2)</f>
        <v>0</v>
      </c>
      <c r="BL167" s="14" t="s">
        <v>3027</v>
      </c>
      <c r="BM167" s="236" t="s">
        <v>5909</v>
      </c>
    </row>
    <row r="168" s="2" customFormat="1" ht="24.15" customHeight="1">
      <c r="A168" s="35"/>
      <c r="B168" s="36"/>
      <c r="C168" s="224" t="s">
        <v>324</v>
      </c>
      <c r="D168" s="224" t="s">
        <v>184</v>
      </c>
      <c r="E168" s="225" t="s">
        <v>5910</v>
      </c>
      <c r="F168" s="226" t="s">
        <v>5911</v>
      </c>
      <c r="G168" s="227" t="s">
        <v>1177</v>
      </c>
      <c r="H168" s="228">
        <v>1</v>
      </c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3027</v>
      </c>
      <c r="AT168" s="236" t="s">
        <v>184</v>
      </c>
      <c r="AU168" s="236" t="s">
        <v>82</v>
      </c>
      <c r="AY168" s="14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4" t="s">
        <v>80</v>
      </c>
      <c r="BK168" s="237">
        <f>ROUND(I168*H168,2)</f>
        <v>0</v>
      </c>
      <c r="BL168" s="14" t="s">
        <v>3027</v>
      </c>
      <c r="BM168" s="236" t="s">
        <v>5912</v>
      </c>
    </row>
    <row r="169" s="2" customFormat="1" ht="16.5" customHeight="1">
      <c r="A169" s="35"/>
      <c r="B169" s="36"/>
      <c r="C169" s="224" t="s">
        <v>332</v>
      </c>
      <c r="D169" s="224" t="s">
        <v>184</v>
      </c>
      <c r="E169" s="225" t="s">
        <v>5913</v>
      </c>
      <c r="F169" s="226" t="s">
        <v>5914</v>
      </c>
      <c r="G169" s="227" t="s">
        <v>1177</v>
      </c>
      <c r="H169" s="228">
        <v>1</v>
      </c>
      <c r="I169" s="229"/>
      <c r="J169" s="230">
        <f>ROUND(I169*H169,2)</f>
        <v>0</v>
      </c>
      <c r="K169" s="231"/>
      <c r="L169" s="41"/>
      <c r="M169" s="232" t="s">
        <v>1</v>
      </c>
      <c r="N169" s="233" t="s">
        <v>38</v>
      </c>
      <c r="O169" s="88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3027</v>
      </c>
      <c r="AT169" s="236" t="s">
        <v>184</v>
      </c>
      <c r="AU169" s="236" t="s">
        <v>82</v>
      </c>
      <c r="AY169" s="14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80</v>
      </c>
      <c r="BK169" s="237">
        <f>ROUND(I169*H169,2)</f>
        <v>0</v>
      </c>
      <c r="BL169" s="14" t="s">
        <v>3027</v>
      </c>
      <c r="BM169" s="236" t="s">
        <v>5915</v>
      </c>
    </row>
    <row r="170" s="12" customFormat="1" ht="22.8" customHeight="1">
      <c r="A170" s="12"/>
      <c r="B170" s="208"/>
      <c r="C170" s="209"/>
      <c r="D170" s="210" t="s">
        <v>72</v>
      </c>
      <c r="E170" s="222" t="s">
        <v>5916</v>
      </c>
      <c r="F170" s="222" t="s">
        <v>5917</v>
      </c>
      <c r="G170" s="209"/>
      <c r="H170" s="209"/>
      <c r="I170" s="212"/>
      <c r="J170" s="223">
        <f>BK170</f>
        <v>0</v>
      </c>
      <c r="K170" s="209"/>
      <c r="L170" s="214"/>
      <c r="M170" s="215"/>
      <c r="N170" s="216"/>
      <c r="O170" s="216"/>
      <c r="P170" s="217">
        <f>SUM(P171:P175)</f>
        <v>0</v>
      </c>
      <c r="Q170" s="216"/>
      <c r="R170" s="217">
        <f>SUM(R171:R175)</f>
        <v>0</v>
      </c>
      <c r="S170" s="216"/>
      <c r="T170" s="218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9" t="s">
        <v>202</v>
      </c>
      <c r="AT170" s="220" t="s">
        <v>72</v>
      </c>
      <c r="AU170" s="220" t="s">
        <v>80</v>
      </c>
      <c r="AY170" s="219" t="s">
        <v>182</v>
      </c>
      <c r="BK170" s="221">
        <f>SUM(BK171:BK175)</f>
        <v>0</v>
      </c>
    </row>
    <row r="171" s="2" customFormat="1" ht="16.5" customHeight="1">
      <c r="A171" s="35"/>
      <c r="B171" s="36"/>
      <c r="C171" s="224" t="s">
        <v>338</v>
      </c>
      <c r="D171" s="224" t="s">
        <v>184</v>
      </c>
      <c r="E171" s="225" t="s">
        <v>5918</v>
      </c>
      <c r="F171" s="226" t="s">
        <v>5919</v>
      </c>
      <c r="G171" s="227" t="s">
        <v>895</v>
      </c>
      <c r="H171" s="228">
        <v>1</v>
      </c>
      <c r="I171" s="229"/>
      <c r="J171" s="230">
        <f>ROUND(I171*H171,2)</f>
        <v>0</v>
      </c>
      <c r="K171" s="231"/>
      <c r="L171" s="41"/>
      <c r="M171" s="232" t="s">
        <v>1</v>
      </c>
      <c r="N171" s="233" t="s">
        <v>38</v>
      </c>
      <c r="O171" s="88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3027</v>
      </c>
      <c r="AT171" s="236" t="s">
        <v>184</v>
      </c>
      <c r="AU171" s="236" t="s">
        <v>82</v>
      </c>
      <c r="AY171" s="14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80</v>
      </c>
      <c r="BK171" s="237">
        <f>ROUND(I171*H171,2)</f>
        <v>0</v>
      </c>
      <c r="BL171" s="14" t="s">
        <v>3027</v>
      </c>
      <c r="BM171" s="236" t="s">
        <v>5920</v>
      </c>
    </row>
    <row r="172" s="2" customFormat="1" ht="16.5" customHeight="1">
      <c r="A172" s="35"/>
      <c r="B172" s="36"/>
      <c r="C172" s="224" t="s">
        <v>342</v>
      </c>
      <c r="D172" s="224" t="s">
        <v>184</v>
      </c>
      <c r="E172" s="225" t="s">
        <v>5921</v>
      </c>
      <c r="F172" s="226" t="s">
        <v>5922</v>
      </c>
      <c r="G172" s="227" t="s">
        <v>895</v>
      </c>
      <c r="H172" s="228">
        <v>1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3027</v>
      </c>
      <c r="AT172" s="236" t="s">
        <v>184</v>
      </c>
      <c r="AU172" s="236" t="s">
        <v>82</v>
      </c>
      <c r="AY172" s="14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80</v>
      </c>
      <c r="BK172" s="237">
        <f>ROUND(I172*H172,2)</f>
        <v>0</v>
      </c>
      <c r="BL172" s="14" t="s">
        <v>3027</v>
      </c>
      <c r="BM172" s="236" t="s">
        <v>5923</v>
      </c>
    </row>
    <row r="173" s="2" customFormat="1" ht="16.5" customHeight="1">
      <c r="A173" s="35"/>
      <c r="B173" s="36"/>
      <c r="C173" s="224" t="s">
        <v>348</v>
      </c>
      <c r="D173" s="224" t="s">
        <v>184</v>
      </c>
      <c r="E173" s="225" t="s">
        <v>5924</v>
      </c>
      <c r="F173" s="226" t="s">
        <v>5925</v>
      </c>
      <c r="G173" s="227" t="s">
        <v>895</v>
      </c>
      <c r="H173" s="228">
        <v>1</v>
      </c>
      <c r="I173" s="229"/>
      <c r="J173" s="230">
        <f>ROUND(I173*H173,2)</f>
        <v>0</v>
      </c>
      <c r="K173" s="231"/>
      <c r="L173" s="41"/>
      <c r="M173" s="232" t="s">
        <v>1</v>
      </c>
      <c r="N173" s="233" t="s">
        <v>38</v>
      </c>
      <c r="O173" s="88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3027</v>
      </c>
      <c r="AT173" s="236" t="s">
        <v>184</v>
      </c>
      <c r="AU173" s="236" t="s">
        <v>82</v>
      </c>
      <c r="AY173" s="14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80</v>
      </c>
      <c r="BK173" s="237">
        <f>ROUND(I173*H173,2)</f>
        <v>0</v>
      </c>
      <c r="BL173" s="14" t="s">
        <v>3027</v>
      </c>
      <c r="BM173" s="236" t="s">
        <v>5926</v>
      </c>
    </row>
    <row r="174" s="2" customFormat="1" ht="16.5" customHeight="1">
      <c r="A174" s="35"/>
      <c r="B174" s="36"/>
      <c r="C174" s="224" t="s">
        <v>354</v>
      </c>
      <c r="D174" s="224" t="s">
        <v>184</v>
      </c>
      <c r="E174" s="225" t="s">
        <v>5927</v>
      </c>
      <c r="F174" s="226" t="s">
        <v>5928</v>
      </c>
      <c r="G174" s="227" t="s">
        <v>5929</v>
      </c>
      <c r="H174" s="228">
        <v>1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3027</v>
      </c>
      <c r="AT174" s="236" t="s">
        <v>184</v>
      </c>
      <c r="AU174" s="236" t="s">
        <v>82</v>
      </c>
      <c r="AY174" s="14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80</v>
      </c>
      <c r="BK174" s="237">
        <f>ROUND(I174*H174,2)</f>
        <v>0</v>
      </c>
      <c r="BL174" s="14" t="s">
        <v>3027</v>
      </c>
      <c r="BM174" s="236" t="s">
        <v>5930</v>
      </c>
    </row>
    <row r="175" s="2" customFormat="1" ht="16.5" customHeight="1">
      <c r="A175" s="35"/>
      <c r="B175" s="36"/>
      <c r="C175" s="224" t="s">
        <v>358</v>
      </c>
      <c r="D175" s="224" t="s">
        <v>184</v>
      </c>
      <c r="E175" s="225" t="s">
        <v>5931</v>
      </c>
      <c r="F175" s="226" t="s">
        <v>5932</v>
      </c>
      <c r="G175" s="227" t="s">
        <v>1177</v>
      </c>
      <c r="H175" s="228">
        <v>1</v>
      </c>
      <c r="I175" s="229"/>
      <c r="J175" s="230">
        <f>ROUND(I175*H175,2)</f>
        <v>0</v>
      </c>
      <c r="K175" s="231"/>
      <c r="L175" s="41"/>
      <c r="M175" s="232" t="s">
        <v>1</v>
      </c>
      <c r="N175" s="233" t="s">
        <v>38</v>
      </c>
      <c r="O175" s="88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3027</v>
      </c>
      <c r="AT175" s="236" t="s">
        <v>184</v>
      </c>
      <c r="AU175" s="236" t="s">
        <v>82</v>
      </c>
      <c r="AY175" s="14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80</v>
      </c>
      <c r="BK175" s="237">
        <f>ROUND(I175*H175,2)</f>
        <v>0</v>
      </c>
      <c r="BL175" s="14" t="s">
        <v>3027</v>
      </c>
      <c r="BM175" s="236" t="s">
        <v>5933</v>
      </c>
    </row>
    <row r="176" s="12" customFormat="1" ht="22.8" customHeight="1">
      <c r="A176" s="12"/>
      <c r="B176" s="208"/>
      <c r="C176" s="209"/>
      <c r="D176" s="210" t="s">
        <v>72</v>
      </c>
      <c r="E176" s="222" t="s">
        <v>3032</v>
      </c>
      <c r="F176" s="222" t="s">
        <v>3033</v>
      </c>
      <c r="G176" s="209"/>
      <c r="H176" s="209"/>
      <c r="I176" s="212"/>
      <c r="J176" s="223">
        <f>BK176</f>
        <v>0</v>
      </c>
      <c r="K176" s="209"/>
      <c r="L176" s="214"/>
      <c r="M176" s="215"/>
      <c r="N176" s="216"/>
      <c r="O176" s="216"/>
      <c r="P176" s="217">
        <f>SUM(P177:P184)</f>
        <v>0</v>
      </c>
      <c r="Q176" s="216"/>
      <c r="R176" s="217">
        <f>SUM(R177:R184)</f>
        <v>0</v>
      </c>
      <c r="S176" s="216"/>
      <c r="T176" s="218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9" t="s">
        <v>202</v>
      </c>
      <c r="AT176" s="220" t="s">
        <v>72</v>
      </c>
      <c r="AU176" s="220" t="s">
        <v>80</v>
      </c>
      <c r="AY176" s="219" t="s">
        <v>182</v>
      </c>
      <c r="BK176" s="221">
        <f>SUM(BK177:BK184)</f>
        <v>0</v>
      </c>
    </row>
    <row r="177" s="2" customFormat="1" ht="16.5" customHeight="1">
      <c r="A177" s="35"/>
      <c r="B177" s="36"/>
      <c r="C177" s="224" t="s">
        <v>364</v>
      </c>
      <c r="D177" s="224" t="s">
        <v>184</v>
      </c>
      <c r="E177" s="225" t="s">
        <v>5934</v>
      </c>
      <c r="F177" s="226" t="s">
        <v>5935</v>
      </c>
      <c r="G177" s="227" t="s">
        <v>895</v>
      </c>
      <c r="H177" s="228">
        <v>1</v>
      </c>
      <c r="I177" s="229"/>
      <c r="J177" s="230">
        <f>ROUND(I177*H177,2)</f>
        <v>0</v>
      </c>
      <c r="K177" s="231"/>
      <c r="L177" s="41"/>
      <c r="M177" s="232" t="s">
        <v>1</v>
      </c>
      <c r="N177" s="233" t="s">
        <v>38</v>
      </c>
      <c r="O177" s="88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3027</v>
      </c>
      <c r="AT177" s="236" t="s">
        <v>184</v>
      </c>
      <c r="AU177" s="236" t="s">
        <v>82</v>
      </c>
      <c r="AY177" s="14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80</v>
      </c>
      <c r="BK177" s="237">
        <f>ROUND(I177*H177,2)</f>
        <v>0</v>
      </c>
      <c r="BL177" s="14" t="s">
        <v>3027</v>
      </c>
      <c r="BM177" s="236" t="s">
        <v>5936</v>
      </c>
    </row>
    <row r="178" s="2" customFormat="1" ht="21.75" customHeight="1">
      <c r="A178" s="35"/>
      <c r="B178" s="36"/>
      <c r="C178" s="224" t="s">
        <v>368</v>
      </c>
      <c r="D178" s="224" t="s">
        <v>184</v>
      </c>
      <c r="E178" s="225" t="s">
        <v>5937</v>
      </c>
      <c r="F178" s="226" t="s">
        <v>5938</v>
      </c>
      <c r="G178" s="227" t="s">
        <v>1177</v>
      </c>
      <c r="H178" s="228">
        <v>1</v>
      </c>
      <c r="I178" s="229"/>
      <c r="J178" s="230">
        <f>ROUND(I178*H178,2)</f>
        <v>0</v>
      </c>
      <c r="K178" s="231"/>
      <c r="L178" s="41"/>
      <c r="M178" s="232" t="s">
        <v>1</v>
      </c>
      <c r="N178" s="233" t="s">
        <v>38</v>
      </c>
      <c r="O178" s="88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3027</v>
      </c>
      <c r="AT178" s="236" t="s">
        <v>184</v>
      </c>
      <c r="AU178" s="236" t="s">
        <v>82</v>
      </c>
      <c r="AY178" s="14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80</v>
      </c>
      <c r="BK178" s="237">
        <f>ROUND(I178*H178,2)</f>
        <v>0</v>
      </c>
      <c r="BL178" s="14" t="s">
        <v>3027</v>
      </c>
      <c r="BM178" s="236" t="s">
        <v>5939</v>
      </c>
    </row>
    <row r="179" s="2" customFormat="1" ht="16.5" customHeight="1">
      <c r="A179" s="35"/>
      <c r="B179" s="36"/>
      <c r="C179" s="224" t="s">
        <v>372</v>
      </c>
      <c r="D179" s="224" t="s">
        <v>184</v>
      </c>
      <c r="E179" s="225" t="s">
        <v>5940</v>
      </c>
      <c r="F179" s="226" t="s">
        <v>5941</v>
      </c>
      <c r="G179" s="227" t="s">
        <v>895</v>
      </c>
      <c r="H179" s="228">
        <v>1</v>
      </c>
      <c r="I179" s="229"/>
      <c r="J179" s="230">
        <f>ROUND(I179*H179,2)</f>
        <v>0</v>
      </c>
      <c r="K179" s="231"/>
      <c r="L179" s="41"/>
      <c r="M179" s="232" t="s">
        <v>1</v>
      </c>
      <c r="N179" s="233" t="s">
        <v>38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3027</v>
      </c>
      <c r="AT179" s="236" t="s">
        <v>184</v>
      </c>
      <c r="AU179" s="236" t="s">
        <v>82</v>
      </c>
      <c r="AY179" s="14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80</v>
      </c>
      <c r="BK179" s="237">
        <f>ROUND(I179*H179,2)</f>
        <v>0</v>
      </c>
      <c r="BL179" s="14" t="s">
        <v>3027</v>
      </c>
      <c r="BM179" s="236" t="s">
        <v>5942</v>
      </c>
    </row>
    <row r="180" s="2" customFormat="1" ht="16.5" customHeight="1">
      <c r="A180" s="35"/>
      <c r="B180" s="36"/>
      <c r="C180" s="224" t="s">
        <v>376</v>
      </c>
      <c r="D180" s="224" t="s">
        <v>184</v>
      </c>
      <c r="E180" s="225" t="s">
        <v>5943</v>
      </c>
      <c r="F180" s="226" t="s">
        <v>5944</v>
      </c>
      <c r="G180" s="227" t="s">
        <v>895</v>
      </c>
      <c r="H180" s="228">
        <v>1</v>
      </c>
      <c r="I180" s="229"/>
      <c r="J180" s="230">
        <f>ROUND(I180*H180,2)</f>
        <v>0</v>
      </c>
      <c r="K180" s="231"/>
      <c r="L180" s="41"/>
      <c r="M180" s="232" t="s">
        <v>1</v>
      </c>
      <c r="N180" s="233" t="s">
        <v>38</v>
      </c>
      <c r="O180" s="88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3027</v>
      </c>
      <c r="AT180" s="236" t="s">
        <v>184</v>
      </c>
      <c r="AU180" s="236" t="s">
        <v>82</v>
      </c>
      <c r="AY180" s="14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80</v>
      </c>
      <c r="BK180" s="237">
        <f>ROUND(I180*H180,2)</f>
        <v>0</v>
      </c>
      <c r="BL180" s="14" t="s">
        <v>3027</v>
      </c>
      <c r="BM180" s="236" t="s">
        <v>5945</v>
      </c>
    </row>
    <row r="181" s="2" customFormat="1" ht="24.15" customHeight="1">
      <c r="A181" s="35"/>
      <c r="B181" s="36"/>
      <c r="C181" s="224" t="s">
        <v>380</v>
      </c>
      <c r="D181" s="224" t="s">
        <v>184</v>
      </c>
      <c r="E181" s="225" t="s">
        <v>5946</v>
      </c>
      <c r="F181" s="226" t="s">
        <v>5947</v>
      </c>
      <c r="G181" s="227" t="s">
        <v>895</v>
      </c>
      <c r="H181" s="228">
        <v>1</v>
      </c>
      <c r="I181" s="229"/>
      <c r="J181" s="230">
        <f>ROUND(I181*H181,2)</f>
        <v>0</v>
      </c>
      <c r="K181" s="231"/>
      <c r="L181" s="41"/>
      <c r="M181" s="232" t="s">
        <v>1</v>
      </c>
      <c r="N181" s="233" t="s">
        <v>38</v>
      </c>
      <c r="O181" s="88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3027</v>
      </c>
      <c r="AT181" s="236" t="s">
        <v>184</v>
      </c>
      <c r="AU181" s="236" t="s">
        <v>82</v>
      </c>
      <c r="AY181" s="14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80</v>
      </c>
      <c r="BK181" s="237">
        <f>ROUND(I181*H181,2)</f>
        <v>0</v>
      </c>
      <c r="BL181" s="14" t="s">
        <v>3027</v>
      </c>
      <c r="BM181" s="236" t="s">
        <v>5948</v>
      </c>
    </row>
    <row r="182" s="2" customFormat="1" ht="16.5" customHeight="1">
      <c r="A182" s="35"/>
      <c r="B182" s="36"/>
      <c r="C182" s="224" t="s">
        <v>384</v>
      </c>
      <c r="D182" s="224" t="s">
        <v>184</v>
      </c>
      <c r="E182" s="225" t="s">
        <v>3034</v>
      </c>
      <c r="F182" s="226" t="s">
        <v>3035</v>
      </c>
      <c r="G182" s="227" t="s">
        <v>895</v>
      </c>
      <c r="H182" s="228">
        <v>1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3027</v>
      </c>
      <c r="AT182" s="236" t="s">
        <v>184</v>
      </c>
      <c r="AU182" s="236" t="s">
        <v>82</v>
      </c>
      <c r="AY182" s="14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80</v>
      </c>
      <c r="BK182" s="237">
        <f>ROUND(I182*H182,2)</f>
        <v>0</v>
      </c>
      <c r="BL182" s="14" t="s">
        <v>3027</v>
      </c>
      <c r="BM182" s="236" t="s">
        <v>5949</v>
      </c>
    </row>
    <row r="183" s="2" customFormat="1" ht="24.15" customHeight="1">
      <c r="A183" s="35"/>
      <c r="B183" s="36"/>
      <c r="C183" s="224" t="s">
        <v>388</v>
      </c>
      <c r="D183" s="224" t="s">
        <v>184</v>
      </c>
      <c r="E183" s="225" t="s">
        <v>5950</v>
      </c>
      <c r="F183" s="226" t="s">
        <v>5951</v>
      </c>
      <c r="G183" s="227" t="s">
        <v>895</v>
      </c>
      <c r="H183" s="228">
        <v>1</v>
      </c>
      <c r="I183" s="229"/>
      <c r="J183" s="230">
        <f>ROUND(I183*H183,2)</f>
        <v>0</v>
      </c>
      <c r="K183" s="231"/>
      <c r="L183" s="41"/>
      <c r="M183" s="232" t="s">
        <v>1</v>
      </c>
      <c r="N183" s="233" t="s">
        <v>38</v>
      </c>
      <c r="O183" s="88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3027</v>
      </c>
      <c r="AT183" s="236" t="s">
        <v>184</v>
      </c>
      <c r="AU183" s="236" t="s">
        <v>82</v>
      </c>
      <c r="AY183" s="14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80</v>
      </c>
      <c r="BK183" s="237">
        <f>ROUND(I183*H183,2)</f>
        <v>0</v>
      </c>
      <c r="BL183" s="14" t="s">
        <v>3027</v>
      </c>
      <c r="BM183" s="236" t="s">
        <v>5952</v>
      </c>
    </row>
    <row r="184" s="2" customFormat="1" ht="16.5" customHeight="1">
      <c r="A184" s="35"/>
      <c r="B184" s="36"/>
      <c r="C184" s="224" t="s">
        <v>395</v>
      </c>
      <c r="D184" s="224" t="s">
        <v>184</v>
      </c>
      <c r="E184" s="225" t="s">
        <v>5953</v>
      </c>
      <c r="F184" s="226" t="s">
        <v>5954</v>
      </c>
      <c r="G184" s="227" t="s">
        <v>5955</v>
      </c>
      <c r="H184" s="228">
        <v>3</v>
      </c>
      <c r="I184" s="229"/>
      <c r="J184" s="230">
        <f>ROUND(I184*H184,2)</f>
        <v>0</v>
      </c>
      <c r="K184" s="231"/>
      <c r="L184" s="41"/>
      <c r="M184" s="238" t="s">
        <v>1</v>
      </c>
      <c r="N184" s="239" t="s">
        <v>38</v>
      </c>
      <c r="O184" s="240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3027</v>
      </c>
      <c r="AT184" s="236" t="s">
        <v>184</v>
      </c>
      <c r="AU184" s="236" t="s">
        <v>82</v>
      </c>
      <c r="AY184" s="14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80</v>
      </c>
      <c r="BK184" s="237">
        <f>ROUND(I184*H184,2)</f>
        <v>0</v>
      </c>
      <c r="BL184" s="14" t="s">
        <v>3027</v>
      </c>
      <c r="BM184" s="236" t="s">
        <v>5956</v>
      </c>
    </row>
    <row r="185" s="2" customFormat="1" ht="6.96" customHeight="1">
      <c r="A185" s="35"/>
      <c r="B185" s="63"/>
      <c r="C185" s="64"/>
      <c r="D185" s="64"/>
      <c r="E185" s="64"/>
      <c r="F185" s="64"/>
      <c r="G185" s="64"/>
      <c r="H185" s="64"/>
      <c r="I185" s="64"/>
      <c r="J185" s="64"/>
      <c r="K185" s="64"/>
      <c r="L185" s="41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LQ9Cy3o30FNOaJwrH6Kd1vafhXXdMfMyNcTZT5eH0LKVAycoPs5kmmSnPSwxSB3fYW6hIDKAlLzeQw9//jPKwA==" hashValue="j6G6hgaHlaUJnDsfII+OvbuUTqBccwDuS+amW4gRxPuAeytLsVwoEzXd3RPXLt4R/MMzXfH6fM5FS70raSL0Vg==" algorithmName="SHA-512" password="CC35"/>
  <autoFilter ref="C124:K18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MSI\Ladislav</dc:creator>
  <cp:lastModifiedBy>MSI\Ladislav</cp:lastModifiedBy>
  <dcterms:created xsi:type="dcterms:W3CDTF">2025-03-03T14:29:15Z</dcterms:created>
  <dcterms:modified xsi:type="dcterms:W3CDTF">2025-03-03T14:29:28Z</dcterms:modified>
</cp:coreProperties>
</file>